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threadedComments/threadedComment1.xml" ContentType="application/vnd.ms-excel.threaded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threadedComments/threadedComment2.xml" ContentType="application/vnd.ms-excel.threadedcomments+xml"/>
  <Override PartName="/xl/drawings/drawing9.xml" ContentType="application/vnd.openxmlformats-officedocument.drawing+xml"/>
  <Override PartName="/xl/drawings/drawing10.xml" ContentType="application/vnd.openxmlformats-officedocument.drawing+xml"/>
  <Override PartName="/xl/comments1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saveExternalLinkValues="0" codeName="ThisWorkbook"/>
  <mc:AlternateContent xmlns:mc="http://schemas.openxmlformats.org/markup-compatibility/2006">
    <mc:Choice Requires="x15">
      <x15ac:absPath xmlns:x15ac="http://schemas.microsoft.com/office/spreadsheetml/2010/11/ac" url="https://ericsson-my.sharepoint.com/personal/s_bhavana_x_ericsson_com/Documents/Desktop/IMP/"/>
    </mc:Choice>
  </mc:AlternateContent>
  <xr:revisionPtr revIDLastSave="13" documentId="8_{930BAF27-6FFD-421E-B976-AEC24F3F7BA8}" xr6:coauthVersionLast="47" xr6:coauthVersionMax="47" xr10:uidLastSave="{7B209FDD-970F-4E02-9329-E794B48E6430}"/>
  <bookViews>
    <workbookView xWindow="-110" yWindow="-110" windowWidth="19420" windowHeight="10420" tabRatio="849" firstSheet="6" activeTab="8" xr2:uid="{00000000-000D-0000-FFFF-FFFF00000000}"/>
  </bookViews>
  <sheets>
    <sheet name="Frontpage " sheetId="13" r:id="rId1"/>
    <sheet name="Table of Contents" sheetId="17" r:id="rId2"/>
    <sheet name="VLANs - Production" sheetId="71" r:id="rId3"/>
    <sheet name="Revision History" sheetId="48" r:id="rId4"/>
    <sheet name="About this Document" sheetId="1" r:id="rId5"/>
    <sheet name="Customer Details" sheetId="36" r:id="rId6"/>
    <sheet name="Media &amp; Documents" sheetId="87" r:id="rId7"/>
    <sheet name="DNS and NTP Master View" sheetId="37" r:id="rId8"/>
    <sheet name="Passwords - Production" sheetId="61" r:id="rId9"/>
    <sheet name="VLANs - Test Bed" sheetId="94" r:id="rId10"/>
    <sheet name="Firewall - Secondary" sheetId="70" r:id="rId11"/>
    <sheet name="Firewall - Production" sheetId="66" r:id="rId12"/>
    <sheet name="Firewall - Test Bed" sheetId="95" r:id="rId13"/>
    <sheet name="Passwords - Test Bed" sheetId="98" r:id="rId14"/>
    <sheet name="IPs - Production" sheetId="3" r:id="rId15"/>
    <sheet name="IPs - Test Bed" sheetId="96" r:id="rId16"/>
    <sheet name="IPs - Secondary" sheetId="68" r:id="rId17"/>
    <sheet name="Virtual IPs - Production" sheetId="76" r:id="rId18"/>
    <sheet name="Passwords - Secondary" sheetId="74" r:id="rId19"/>
    <sheet name="P2P - Production" sheetId="81" r:id="rId20"/>
    <sheet name="P2P - Secondary" sheetId="69" r:id="rId21"/>
    <sheet name="P2P - Test Bed" sheetId="97" r:id="rId22"/>
    <sheet name="SCI to IMS Probes" sheetId="90" r:id="rId23"/>
    <sheet name="Extr. SW - Production" sheetId="67" r:id="rId24"/>
    <sheet name="Extr. SW - Test Bed" sheetId="92" r:id="rId25"/>
    <sheet name="Extr. SW QSFP - Production" sheetId="89" r:id="rId26"/>
    <sheet name="Ext. Connections - Production" sheetId="62" r:id="rId27"/>
    <sheet name="Ext. Connections -Secondary" sheetId="73" r:id="rId28"/>
    <sheet name="Ext. Connections - Test Bed" sheetId="99" r:id="rId29"/>
    <sheet name="Adapter-eNodeB-Map" sheetId="91" r:id="rId30"/>
    <sheet name="Routing - Production" sheetId="78" r:id="rId31"/>
    <sheet name="Routing - Secondary" sheetId="79" r:id="rId32"/>
    <sheet name="Extr. Switches Config" sheetId="84" r:id="rId33"/>
    <sheet name="HW Specs" sheetId="83" r:id="rId34"/>
    <sheet name="Probe Sites NW Diagram" sheetId="86" r:id="rId35"/>
    <sheet name="VLANs - Secondary" sheetId="72" r:id="rId36"/>
  </sheets>
  <definedNames>
    <definedName name="_xlnm._FilterDatabase" localSheetId="23" hidden="1">'Extr. SW - Production'!$B$6:$R$786</definedName>
    <definedName name="_xlnm._FilterDatabase" localSheetId="11" hidden="1">'Firewall - Production'!$A$4:$O$54</definedName>
    <definedName name="_xlnm._FilterDatabase" localSheetId="10" hidden="1">'Firewall - Secondary'!$B$3:$O$3</definedName>
    <definedName name="_xlnm._FilterDatabase" localSheetId="12" hidden="1">'Firewall - Test Bed'!$A$4:$O$38</definedName>
    <definedName name="_xlnm._FilterDatabase" localSheetId="14" hidden="1">'IPs - Production'!$A$9:$CI$566</definedName>
    <definedName name="_xlnm._FilterDatabase" localSheetId="16" hidden="1">'IPs - Secondary'!$A$13:$BR$24</definedName>
    <definedName name="_xlnm._FilterDatabase" localSheetId="15" hidden="1">'IPs - Test Bed'!$A$13:$BW$24</definedName>
    <definedName name="_xlnm._FilterDatabase" localSheetId="19" hidden="1">'P2P - Production'!$B$6:$BZ$392</definedName>
    <definedName name="_xlnm._FilterDatabase" localSheetId="20" hidden="1">'P2P - Secondary'!$B$6:$O$62</definedName>
    <definedName name="_xlnm._FilterDatabase" localSheetId="21" hidden="1">'P2P - Test Bed'!$B$6:$BZ$23</definedName>
    <definedName name="_xlnm._FilterDatabase" localSheetId="8" hidden="1">'Passwords - Production'!$A$6:$AS$390</definedName>
    <definedName name="_xlnm._FilterDatabase" localSheetId="18" hidden="1">'Passwords - Secondary'!$B$4:$T$19</definedName>
    <definedName name="_xlnm._FilterDatabase" localSheetId="13" hidden="1">'Passwords - Test Bed'!$B$6:$J$23</definedName>
    <definedName name="_NTP1">'DNS and NTP Master View'!$G$8:$G$15</definedName>
    <definedName name="_NTP3">'DNS and NTP Master View'!$I$7:$I$15</definedName>
    <definedName name="Client_DNS1">'DNS and NTP Master View'!$E$7:$E$15</definedName>
    <definedName name="Client_DNS2">'DNS and NTP Master View'!$F$7:$F$15</definedName>
    <definedName name="Client_NTP1">'DNS and NTP Master View'!$G$7:$G$15</definedName>
    <definedName name="Client_NTP2">'DNS and NTP Master View'!$H$7:$H$15</definedName>
    <definedName name="Client_NTP3">'DNS and NTP Master View'!$I$7:$I$15</definedName>
    <definedName name="DNS_NTP_Site">'DNS and NTP Master View'!$B$7:$B$15</definedName>
    <definedName name="Master_Full_Alias">'IPs - Production'!$J$9:$J$456</definedName>
    <definedName name="Master_Full_APP_IP">'IPs - Production'!$BH$9:$BH$456</definedName>
    <definedName name="Master_Full_BESR_IP">'IPs - Production'!#REF!</definedName>
    <definedName name="Master_Full_Deployment">'IPs - Production'!$K$9:$K$456</definedName>
    <definedName name="Master_Full_GP_IP">'IPs - Production'!#REF!</definedName>
    <definedName name="Master_Full_ILO_IP">'IPs - Production'!$AD$9:$AD$456</definedName>
    <definedName name="Master_Full_ILO_VLAN_Number">'IPs - Production'!$V$9:$V$456</definedName>
    <definedName name="Master_Full_ILO_VLAN_Suffix">'IPs - Production'!$W$9:$W$456</definedName>
    <definedName name="Master_Full_OM_IP">'IPs - Production'!$AM$9:$AM$456</definedName>
    <definedName name="Master_Full_Product_IP">'IPs - Production'!$AW$9:$AW$456</definedName>
    <definedName name="Master_Full_Server_Index">'IPs - Production'!$H$9:$H$456</definedName>
    <definedName name="Master_Full_Server_Type">'IPs - Production'!$F$9:$F$456</definedName>
    <definedName name="Master_Full_Short_Hostname">'IPs - Production'!$A$9:$A$456</definedName>
    <definedName name="Master_Full_Site_Name">'IPs - Production'!$D$9:$D$456</definedName>
    <definedName name="Master_M_Server_Type" localSheetId="15">'IPs - Test Bed'!$F$13:$F$26</definedName>
    <definedName name="Master_M_Server_Type">'IPs - Secondary'!$F$13:$F$26</definedName>
    <definedName name="Master_Min_Deployment" localSheetId="15">'IPs - Test Bed'!$J$13:$J$26</definedName>
    <definedName name="Master_Min_Deployment">'IPs - Secondary'!$J$13:$J$26</definedName>
    <definedName name="Master_Min_Server_Type" localSheetId="15">'IPs - Test Bed'!$F$13:$F$26</definedName>
    <definedName name="Master_Min_Server_Type">'IPs - Secondary'!$F$13:$F$26</definedName>
    <definedName name="Master_Min_Short_Hostname" localSheetId="15">'IPs - Test Bed'!$A$13:$A$26</definedName>
    <definedName name="Master_Min_Short_Hostname">'IPs - Secondary'!$A$13:$A$26</definedName>
    <definedName name="Master_Min_Site_Code" localSheetId="15">'IPs - Test Bed'!$E$13:$E$26</definedName>
    <definedName name="Master_Min_Site_Code">'IPs - Secondary'!$E$13:$E$26</definedName>
    <definedName name="Master_Min_Site_Name" localSheetId="15">'IPs - Test Bed'!$D$13:$D$26</definedName>
    <definedName name="Master_Min_Site_Name">'IPs - Secondary'!$D$13:$D$26</definedName>
    <definedName name="P2P_Full_Short_Hostname" localSheetId="21">'P2P - Test Bed'!$B$7:$B$23</definedName>
    <definedName name="P2P_Full_Short_Hostname">'P2P - Production'!$B$7:$B$390</definedName>
    <definedName name="P2Po_Full_Short_Hostname">#REF!</definedName>
    <definedName name="P2Po_Full_VLAN_Suffix">#REF!</definedName>
    <definedName name="P2Po_Min_Short_Hostname">'P2P - Secondary'!$A$6:$A$62</definedName>
    <definedName name="P2Po_Min_VLAN_Suffix">'P2P - Secondary'!$G$6:$G$62</definedName>
    <definedName name="Password_Full_Short_Hostname" localSheetId="13">'Passwords - Test Bed'!$B$6:$B$23</definedName>
    <definedName name="Password_Full_Short_Hostname">'Passwords - Production'!$B$6:$B$390</definedName>
    <definedName name="Password_Min_Short_Hostname">'Passwords - Secondary'!$B$6:$B$19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22" i="3" l="1"/>
  <c r="BL356" i="3"/>
  <c r="BK356" i="3"/>
  <c r="BL355" i="3"/>
  <c r="BK355" i="3"/>
  <c r="BL354" i="3"/>
  <c r="BK354" i="3"/>
  <c r="BL353" i="3"/>
  <c r="BK353" i="3"/>
  <c r="BL352" i="3"/>
  <c r="BK352" i="3"/>
  <c r="BL351" i="3"/>
  <c r="BK351" i="3"/>
  <c r="BL350" i="3"/>
  <c r="BK350" i="3"/>
  <c r="BL349" i="3"/>
  <c r="BK349" i="3"/>
  <c r="BL348" i="3"/>
  <c r="BK348" i="3"/>
  <c r="AG356" i="3"/>
  <c r="AG355" i="3"/>
  <c r="AG354" i="3"/>
  <c r="AG353" i="3"/>
  <c r="AG352" i="3"/>
  <c r="AG351" i="3"/>
  <c r="AG350" i="3"/>
  <c r="AG349" i="3"/>
  <c r="AG348" i="3"/>
  <c r="J356" i="3"/>
  <c r="A356" i="3"/>
  <c r="AH356" i="3" s="1"/>
  <c r="J355" i="3"/>
  <c r="A355" i="3"/>
  <c r="AH355" i="3" s="1"/>
  <c r="J354" i="3"/>
  <c r="A354" i="3"/>
  <c r="AH354" i="3" s="1"/>
  <c r="J353" i="3"/>
  <c r="A353" i="3"/>
  <c r="Y353" i="3" s="1"/>
  <c r="J352" i="3"/>
  <c r="A352" i="3"/>
  <c r="Y352" i="3" s="1"/>
  <c r="J351" i="3"/>
  <c r="A351" i="3"/>
  <c r="AH351" i="3" s="1"/>
  <c r="J350" i="3"/>
  <c r="A350" i="3"/>
  <c r="AH350" i="3" s="1"/>
  <c r="J349" i="3"/>
  <c r="A349" i="3"/>
  <c r="AH349" i="3" s="1"/>
  <c r="J348" i="3"/>
  <c r="A348" i="3"/>
  <c r="Y348" i="3" s="1"/>
  <c r="BL323" i="3"/>
  <c r="BK323" i="3"/>
  <c r="BL322" i="3"/>
  <c r="BK322" i="3"/>
  <c r="BL321" i="3"/>
  <c r="BK321" i="3"/>
  <c r="BL320" i="3"/>
  <c r="BK320" i="3"/>
  <c r="BL319" i="3"/>
  <c r="BK319" i="3"/>
  <c r="BL318" i="3"/>
  <c r="BK318" i="3"/>
  <c r="BL317" i="3"/>
  <c r="BK317" i="3"/>
  <c r="BL316" i="3"/>
  <c r="BK316" i="3"/>
  <c r="BL315" i="3"/>
  <c r="BK315" i="3"/>
  <c r="AH323" i="3"/>
  <c r="AG323" i="3"/>
  <c r="Y323" i="3"/>
  <c r="AH322" i="3"/>
  <c r="AG322" i="3"/>
  <c r="Y322" i="3"/>
  <c r="AH321" i="3"/>
  <c r="AG321" i="3"/>
  <c r="Y321" i="3"/>
  <c r="AH320" i="3"/>
  <c r="AG320" i="3"/>
  <c r="Y320" i="3"/>
  <c r="AH319" i="3"/>
  <c r="AG319" i="3"/>
  <c r="Y319" i="3"/>
  <c r="AH318" i="3"/>
  <c r="AG318" i="3"/>
  <c r="Y318" i="3"/>
  <c r="AH317" i="3"/>
  <c r="AG317" i="3"/>
  <c r="Y317" i="3"/>
  <c r="AH316" i="3"/>
  <c r="AG316" i="3"/>
  <c r="Y316" i="3"/>
  <c r="AH315" i="3"/>
  <c r="AG315" i="3"/>
  <c r="Y315" i="3"/>
  <c r="BL245" i="3"/>
  <c r="BK245" i="3"/>
  <c r="BL244" i="3"/>
  <c r="BK244" i="3"/>
  <c r="BL243" i="3"/>
  <c r="BK243" i="3"/>
  <c r="BL242" i="3"/>
  <c r="BK242" i="3"/>
  <c r="BL241" i="3"/>
  <c r="BK241" i="3"/>
  <c r="BL240" i="3"/>
  <c r="BK240" i="3"/>
  <c r="BL239" i="3"/>
  <c r="BK239" i="3"/>
  <c r="BL238" i="3"/>
  <c r="BK238" i="3"/>
  <c r="BL237" i="3"/>
  <c r="BK237" i="3"/>
  <c r="AG245" i="3"/>
  <c r="AG244" i="3"/>
  <c r="AG243" i="3"/>
  <c r="AG242" i="3"/>
  <c r="AG241" i="3"/>
  <c r="AG240" i="3"/>
  <c r="AG239" i="3"/>
  <c r="AG238" i="3"/>
  <c r="AG237" i="3"/>
  <c r="J245" i="3"/>
  <c r="A245" i="3"/>
  <c r="AH245" i="3" s="1"/>
  <c r="J244" i="3"/>
  <c r="A244" i="3"/>
  <c r="AH244" i="3" s="1"/>
  <c r="J243" i="3"/>
  <c r="A243" i="3"/>
  <c r="AH243" i="3" s="1"/>
  <c r="J242" i="3"/>
  <c r="A242" i="3"/>
  <c r="Y242" i="3" s="1"/>
  <c r="J241" i="3"/>
  <c r="A241" i="3"/>
  <c r="Y241" i="3" s="1"/>
  <c r="J240" i="3"/>
  <c r="A240" i="3"/>
  <c r="AH240" i="3" s="1"/>
  <c r="J239" i="3"/>
  <c r="A239" i="3"/>
  <c r="AH239" i="3" s="1"/>
  <c r="J238" i="3"/>
  <c r="A238" i="3"/>
  <c r="AH238" i="3" s="1"/>
  <c r="J237" i="3"/>
  <c r="A237" i="3"/>
  <c r="AH237" i="3" s="1"/>
  <c r="BL420" i="3"/>
  <c r="BK420" i="3"/>
  <c r="BL419" i="3"/>
  <c r="BK419" i="3"/>
  <c r="BL418" i="3"/>
  <c r="BK418" i="3"/>
  <c r="BL417" i="3"/>
  <c r="BK417" i="3"/>
  <c r="BL416" i="3"/>
  <c r="BK416" i="3"/>
  <c r="BL415" i="3"/>
  <c r="BK415" i="3"/>
  <c r="BL414" i="3"/>
  <c r="BK414" i="3"/>
  <c r="BL413" i="3"/>
  <c r="BK413" i="3"/>
  <c r="BL412" i="3"/>
  <c r="BK412" i="3"/>
  <c r="AG420" i="3"/>
  <c r="AG419" i="3"/>
  <c r="AG418" i="3"/>
  <c r="AG417" i="3"/>
  <c r="AG416" i="3"/>
  <c r="AG415" i="3"/>
  <c r="AG414" i="3"/>
  <c r="AG413" i="3"/>
  <c r="AG412" i="3"/>
  <c r="J420" i="3"/>
  <c r="A420" i="3"/>
  <c r="AH420" i="3" s="1"/>
  <c r="J419" i="3"/>
  <c r="A419" i="3"/>
  <c r="AH419" i="3" s="1"/>
  <c r="J418" i="3"/>
  <c r="A418" i="3"/>
  <c r="AH418" i="3" s="1"/>
  <c r="J417" i="3"/>
  <c r="A417" i="3"/>
  <c r="AH417" i="3" s="1"/>
  <c r="J416" i="3"/>
  <c r="A416" i="3"/>
  <c r="Y416" i="3" s="1"/>
  <c r="J415" i="3"/>
  <c r="A415" i="3"/>
  <c r="Y415" i="3" s="1"/>
  <c r="J414" i="3"/>
  <c r="A414" i="3"/>
  <c r="Y414" i="3" s="1"/>
  <c r="J413" i="3"/>
  <c r="A413" i="3"/>
  <c r="AH413" i="3" s="1"/>
  <c r="J412" i="3"/>
  <c r="A412" i="3"/>
  <c r="AH412" i="3" s="1"/>
  <c r="BL387" i="3"/>
  <c r="BK387" i="3"/>
  <c r="BL386" i="3"/>
  <c r="BK386" i="3"/>
  <c r="BL385" i="3"/>
  <c r="BK385" i="3"/>
  <c r="BL384" i="3"/>
  <c r="BK384" i="3"/>
  <c r="BL383" i="3"/>
  <c r="BK383" i="3"/>
  <c r="BL382" i="3"/>
  <c r="BK382" i="3"/>
  <c r="BL381" i="3"/>
  <c r="BK381" i="3"/>
  <c r="BL380" i="3"/>
  <c r="BK380" i="3"/>
  <c r="BL379" i="3"/>
  <c r="BK379" i="3"/>
  <c r="AG387" i="3"/>
  <c r="AG386" i="3"/>
  <c r="AG385" i="3"/>
  <c r="AG384" i="3"/>
  <c r="AG383" i="3"/>
  <c r="AG382" i="3"/>
  <c r="AG381" i="3"/>
  <c r="AG380" i="3"/>
  <c r="AG379" i="3"/>
  <c r="X387" i="3"/>
  <c r="X386" i="3"/>
  <c r="X385" i="3"/>
  <c r="X384" i="3"/>
  <c r="X383" i="3"/>
  <c r="X382" i="3"/>
  <c r="X381" i="3"/>
  <c r="X380" i="3"/>
  <c r="X379" i="3"/>
  <c r="J387" i="3"/>
  <c r="A387" i="3"/>
  <c r="Y387" i="3" s="1"/>
  <c r="J386" i="3"/>
  <c r="A386" i="3"/>
  <c r="AH386" i="3" s="1"/>
  <c r="J385" i="3"/>
  <c r="A385" i="3"/>
  <c r="Y385" i="3" s="1"/>
  <c r="J384" i="3"/>
  <c r="A384" i="3"/>
  <c r="AH384" i="3" s="1"/>
  <c r="J383" i="3"/>
  <c r="A383" i="3"/>
  <c r="AH383" i="3" s="1"/>
  <c r="J382" i="3"/>
  <c r="A382" i="3"/>
  <c r="Y382" i="3" s="1"/>
  <c r="J381" i="3"/>
  <c r="A381" i="3"/>
  <c r="AH381" i="3" s="1"/>
  <c r="J380" i="3"/>
  <c r="A380" i="3"/>
  <c r="AH380" i="3" s="1"/>
  <c r="J379" i="3"/>
  <c r="A379" i="3"/>
  <c r="AH379" i="3" s="1"/>
  <c r="BL288" i="3"/>
  <c r="BK288" i="3"/>
  <c r="BL287" i="3"/>
  <c r="BK287" i="3"/>
  <c r="BL286" i="3"/>
  <c r="BK286" i="3"/>
  <c r="BL285" i="3"/>
  <c r="BK285" i="3"/>
  <c r="BL284" i="3"/>
  <c r="BK284" i="3"/>
  <c r="BL283" i="3"/>
  <c r="BK283" i="3"/>
  <c r="BL282" i="3"/>
  <c r="BK282" i="3"/>
  <c r="BL281" i="3"/>
  <c r="BK281" i="3"/>
  <c r="BL280" i="3"/>
  <c r="BK280" i="3"/>
  <c r="AG288" i="3"/>
  <c r="X288" i="3"/>
  <c r="AG287" i="3"/>
  <c r="X287" i="3"/>
  <c r="AG286" i="3"/>
  <c r="X286" i="3"/>
  <c r="AG285" i="3"/>
  <c r="X285" i="3"/>
  <c r="AG284" i="3"/>
  <c r="X284" i="3"/>
  <c r="AG283" i="3"/>
  <c r="X283" i="3"/>
  <c r="AG282" i="3"/>
  <c r="X282" i="3"/>
  <c r="AG281" i="3"/>
  <c r="X281" i="3"/>
  <c r="AG280" i="3"/>
  <c r="X280" i="3"/>
  <c r="J288" i="3"/>
  <c r="A288" i="3"/>
  <c r="Y288" i="3" s="1"/>
  <c r="J287" i="3"/>
  <c r="A287" i="3"/>
  <c r="Y287" i="3" s="1"/>
  <c r="J286" i="3"/>
  <c r="A286" i="3"/>
  <c r="Y286" i="3" s="1"/>
  <c r="J285" i="3"/>
  <c r="A285" i="3"/>
  <c r="AH285" i="3" s="1"/>
  <c r="J284" i="3"/>
  <c r="A284" i="3"/>
  <c r="AH284" i="3" s="1"/>
  <c r="J283" i="3"/>
  <c r="A283" i="3"/>
  <c r="Y283" i="3" s="1"/>
  <c r="J282" i="3"/>
  <c r="A282" i="3"/>
  <c r="AH282" i="3" s="1"/>
  <c r="J281" i="3"/>
  <c r="A281" i="3"/>
  <c r="Y281" i="3" s="1"/>
  <c r="J280" i="3"/>
  <c r="A280" i="3"/>
  <c r="AH280" i="3" s="1"/>
  <c r="J447" i="3"/>
  <c r="AG447" i="3"/>
  <c r="A447" i="3"/>
  <c r="AH447" i="3" s="1"/>
  <c r="A453" i="3"/>
  <c r="AH453" i="3" s="1"/>
  <c r="J453" i="3"/>
  <c r="Q453" i="3"/>
  <c r="R453" i="3"/>
  <c r="S453" i="3"/>
  <c r="T453" i="3"/>
  <c r="U453" i="3"/>
  <c r="AG453" i="3"/>
  <c r="A455" i="3"/>
  <c r="J455" i="3"/>
  <c r="Q455" i="3"/>
  <c r="R455" i="3"/>
  <c r="S455" i="3"/>
  <c r="T455" i="3"/>
  <c r="U455" i="3"/>
  <c r="Y354" i="3" l="1"/>
  <c r="AH348" i="3"/>
  <c r="Y350" i="3"/>
  <c r="Y356" i="3"/>
  <c r="Y355" i="3"/>
  <c r="AH353" i="3"/>
  <c r="AH352" i="3"/>
  <c r="Y351" i="3"/>
  <c r="Y349" i="3"/>
  <c r="Y238" i="3"/>
  <c r="AH241" i="3"/>
  <c r="Y245" i="3"/>
  <c r="Y244" i="3"/>
  <c r="Y243" i="3"/>
  <c r="AH242" i="3"/>
  <c r="Y240" i="3"/>
  <c r="Y239" i="3"/>
  <c r="Y237" i="3"/>
  <c r="Y418" i="3"/>
  <c r="AH415" i="3"/>
  <c r="Y419" i="3"/>
  <c r="AH414" i="3"/>
  <c r="Y420" i="3"/>
  <c r="AH416" i="3"/>
  <c r="Y417" i="3"/>
  <c r="Y413" i="3"/>
  <c r="Y412" i="3"/>
  <c r="Y384" i="3"/>
  <c r="Y380" i="3"/>
  <c r="Y386" i="3"/>
  <c r="Y383" i="3"/>
  <c r="AH387" i="3"/>
  <c r="AH385" i="3"/>
  <c r="AH382" i="3"/>
  <c r="Y381" i="3"/>
  <c r="Y379" i="3"/>
  <c r="AH286" i="3"/>
  <c r="AH281" i="3"/>
  <c r="AH288" i="3"/>
  <c r="Y282" i="3"/>
  <c r="AH283" i="3"/>
  <c r="AH287" i="3"/>
  <c r="Y285" i="3"/>
  <c r="Y284" i="3"/>
  <c r="Y280" i="3"/>
  <c r="AQ203" i="3" l="1"/>
  <c r="AG203" i="3"/>
  <c r="X203" i="3"/>
  <c r="U203" i="3"/>
  <c r="T203" i="3"/>
  <c r="S203" i="3"/>
  <c r="R203" i="3"/>
  <c r="Q203" i="3"/>
  <c r="J203" i="3"/>
  <c r="A203" i="3"/>
  <c r="AH203" i="3" s="1"/>
  <c r="AQ202" i="3"/>
  <c r="AG202" i="3"/>
  <c r="X202" i="3"/>
  <c r="U202" i="3"/>
  <c r="T202" i="3"/>
  <c r="S202" i="3"/>
  <c r="R202" i="3"/>
  <c r="Q202" i="3"/>
  <c r="J202" i="3"/>
  <c r="A202" i="3"/>
  <c r="Y202" i="3" s="1"/>
  <c r="AQ201" i="3"/>
  <c r="AG201" i="3"/>
  <c r="X201" i="3"/>
  <c r="U201" i="3"/>
  <c r="T201" i="3"/>
  <c r="S201" i="3"/>
  <c r="R201" i="3"/>
  <c r="Q201" i="3"/>
  <c r="J201" i="3"/>
  <c r="A201" i="3"/>
  <c r="AR201" i="3" s="1"/>
  <c r="AQ200" i="3"/>
  <c r="AG200" i="3"/>
  <c r="X200" i="3"/>
  <c r="U200" i="3"/>
  <c r="T200" i="3"/>
  <c r="S200" i="3"/>
  <c r="R200" i="3"/>
  <c r="Q200" i="3"/>
  <c r="J200" i="3"/>
  <c r="A200" i="3"/>
  <c r="Y200" i="3" s="1"/>
  <c r="AQ199" i="3"/>
  <c r="AG199" i="3"/>
  <c r="X199" i="3"/>
  <c r="U199" i="3"/>
  <c r="T199" i="3"/>
  <c r="S199" i="3"/>
  <c r="R199" i="3"/>
  <c r="Q199" i="3"/>
  <c r="J199" i="3"/>
  <c r="A199" i="3"/>
  <c r="Y199" i="3" s="1"/>
  <c r="AQ198" i="3"/>
  <c r="AG198" i="3"/>
  <c r="X198" i="3"/>
  <c r="U198" i="3"/>
  <c r="T198" i="3"/>
  <c r="S198" i="3"/>
  <c r="R198" i="3"/>
  <c r="Q198" i="3"/>
  <c r="J198" i="3"/>
  <c r="A198" i="3"/>
  <c r="Y198" i="3" s="1"/>
  <c r="AQ197" i="3"/>
  <c r="AG197" i="3"/>
  <c r="X197" i="3"/>
  <c r="U197" i="3"/>
  <c r="T197" i="3"/>
  <c r="S197" i="3"/>
  <c r="R197" i="3"/>
  <c r="Q197" i="3"/>
  <c r="J197" i="3"/>
  <c r="A197" i="3"/>
  <c r="Y197" i="3" s="1"/>
  <c r="AQ196" i="3"/>
  <c r="AG196" i="3"/>
  <c r="X196" i="3"/>
  <c r="U196" i="3"/>
  <c r="T196" i="3"/>
  <c r="S196" i="3"/>
  <c r="R196" i="3"/>
  <c r="Q196" i="3"/>
  <c r="J196" i="3"/>
  <c r="A196" i="3"/>
  <c r="AH196" i="3" s="1"/>
  <c r="AQ195" i="3"/>
  <c r="AG195" i="3"/>
  <c r="X195" i="3"/>
  <c r="U195" i="3"/>
  <c r="T195" i="3"/>
  <c r="S195" i="3"/>
  <c r="R195" i="3"/>
  <c r="Q195" i="3"/>
  <c r="J195" i="3"/>
  <c r="A195" i="3"/>
  <c r="Y195" i="3" s="1"/>
  <c r="AQ194" i="3"/>
  <c r="AG194" i="3"/>
  <c r="X194" i="3"/>
  <c r="U194" i="3"/>
  <c r="T194" i="3"/>
  <c r="S194" i="3"/>
  <c r="R194" i="3"/>
  <c r="Q194" i="3"/>
  <c r="J194" i="3"/>
  <c r="A194" i="3"/>
  <c r="Y194" i="3" s="1"/>
  <c r="E200" i="61"/>
  <c r="E199" i="61"/>
  <c r="E198" i="61"/>
  <c r="E197" i="61"/>
  <c r="E196" i="61"/>
  <c r="E195" i="61"/>
  <c r="E194" i="61"/>
  <c r="E193" i="61"/>
  <c r="E192" i="61"/>
  <c r="E191" i="61"/>
  <c r="H54" i="69"/>
  <c r="D54" i="69"/>
  <c r="B54" i="69"/>
  <c r="H53" i="69"/>
  <c r="D53" i="69"/>
  <c r="B53" i="69"/>
  <c r="A154"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488" i="3"/>
  <c r="J487" i="3"/>
  <c r="J473" i="3"/>
  <c r="J474" i="3"/>
  <c r="J475" i="3"/>
  <c r="J476" i="3"/>
  <c r="J477" i="3"/>
  <c r="J478" i="3"/>
  <c r="J479" i="3"/>
  <c r="J480" i="3"/>
  <c r="J481" i="3"/>
  <c r="J482" i="3"/>
  <c r="J483" i="3"/>
  <c r="J484" i="3"/>
  <c r="J485" i="3"/>
  <c r="J486" i="3"/>
  <c r="J472" i="3"/>
  <c r="A408" i="3"/>
  <c r="AH198" i="3" l="1"/>
  <c r="AH195" i="3"/>
  <c r="AR196" i="3"/>
  <c r="AR198" i="3"/>
  <c r="AH197" i="3"/>
  <c r="AH199" i="3"/>
  <c r="AR197" i="3"/>
  <c r="AR195" i="3"/>
  <c r="AH200" i="3"/>
  <c r="AR203" i="3"/>
  <c r="AH194" i="3"/>
  <c r="Y196" i="3"/>
  <c r="AR200" i="3"/>
  <c r="AH202" i="3"/>
  <c r="AR194" i="3"/>
  <c r="AR202" i="3"/>
  <c r="Y201" i="3"/>
  <c r="AR199" i="3"/>
  <c r="AH201" i="3"/>
  <c r="Y203" i="3"/>
  <c r="A258" i="3"/>
  <c r="A259" i="3"/>
  <c r="J471" i="3" l="1"/>
  <c r="J470" i="3"/>
  <c r="J469" i="3"/>
  <c r="J468" i="3"/>
  <c r="J467" i="3"/>
  <c r="J466" i="3"/>
  <c r="J465" i="3"/>
  <c r="A32" i="96" l="1"/>
  <c r="T32" i="96"/>
  <c r="BU18" i="96" l="1"/>
  <c r="I18" i="96"/>
  <c r="A18" i="96"/>
  <c r="BG18" i="96" s="1"/>
  <c r="AC18" i="96" l="1"/>
  <c r="T18" i="96"/>
  <c r="AM18" i="96"/>
  <c r="A45" i="3" l="1"/>
  <c r="BU24" i="96" l="1"/>
  <c r="BU23" i="96"/>
  <c r="BU22" i="96"/>
  <c r="BU21" i="96"/>
  <c r="AG409" i="3" l="1"/>
  <c r="X409" i="3"/>
  <c r="U409" i="3"/>
  <c r="T409" i="3"/>
  <c r="S409" i="3"/>
  <c r="R409" i="3"/>
  <c r="Q409" i="3"/>
  <c r="J409" i="3"/>
  <c r="A409" i="3"/>
  <c r="AG408" i="3"/>
  <c r="X408" i="3"/>
  <c r="U408" i="3"/>
  <c r="T408" i="3"/>
  <c r="S408" i="3"/>
  <c r="R408" i="3"/>
  <c r="Q408" i="3"/>
  <c r="J408" i="3"/>
  <c r="AG312" i="3"/>
  <c r="X312" i="3"/>
  <c r="U312" i="3"/>
  <c r="T312" i="3"/>
  <c r="S312" i="3"/>
  <c r="R312" i="3"/>
  <c r="Q312" i="3"/>
  <c r="J312" i="3"/>
  <c r="A312" i="3"/>
  <c r="AG311" i="3"/>
  <c r="X311" i="3"/>
  <c r="U311" i="3"/>
  <c r="T311" i="3"/>
  <c r="S311" i="3"/>
  <c r="R311" i="3"/>
  <c r="Q311" i="3"/>
  <c r="J311" i="3"/>
  <c r="A311" i="3"/>
  <c r="AH311" i="3" l="1"/>
  <c r="Y311" i="3"/>
  <c r="AH408" i="3"/>
  <c r="Y408" i="3"/>
  <c r="AH409" i="3"/>
  <c r="Y409" i="3"/>
  <c r="AH312" i="3"/>
  <c r="Y312" i="3"/>
  <c r="A27" i="96"/>
  <c r="A28" i="96"/>
  <c r="A29" i="96"/>
  <c r="A30" i="96"/>
  <c r="A31" i="96"/>
  <c r="AX32" i="96"/>
  <c r="A26" i="96"/>
  <c r="A24" i="96"/>
  <c r="A15" i="96"/>
  <c r="A16" i="96"/>
  <c r="A17" i="96"/>
  <c r="A19" i="96"/>
  <c r="A20" i="96"/>
  <c r="A21" i="96"/>
  <c r="A22" i="96"/>
  <c r="A23" i="96"/>
  <c r="A14" i="96"/>
  <c r="A214" i="3"/>
  <c r="A10" i="3"/>
  <c r="A11" i="3"/>
  <c r="BX24" i="97"/>
  <c r="BW24" i="97"/>
  <c r="BV24" i="97"/>
  <c r="BU24" i="97"/>
  <c r="BT24" i="97"/>
  <c r="BS24" i="97"/>
  <c r="I26" i="96"/>
  <c r="I32" i="96"/>
  <c r="I7" i="81" l="1"/>
  <c r="AC32" i="96"/>
  <c r="A20" i="68"/>
  <c r="A215" i="3" l="1"/>
  <c r="A358" i="3" l="1"/>
  <c r="A186" i="3" l="1"/>
  <c r="E23" i="98" l="1"/>
  <c r="E22" i="98"/>
  <c r="E21" i="98"/>
  <c r="E20" i="98"/>
  <c r="E19" i="98"/>
  <c r="E18" i="98"/>
  <c r="E17" i="98"/>
  <c r="E16" i="98"/>
  <c r="E15" i="98"/>
  <c r="E14" i="98"/>
  <c r="E13" i="98"/>
  <c r="E12" i="98"/>
  <c r="E11" i="98"/>
  <c r="E10" i="98"/>
  <c r="E9" i="98"/>
  <c r="E8" i="98"/>
  <c r="E7" i="98"/>
  <c r="BZ23" i="97"/>
  <c r="BY23" i="97"/>
  <c r="BX23" i="97"/>
  <c r="BW23" i="97"/>
  <c r="BV23" i="97"/>
  <c r="BU23" i="97"/>
  <c r="BT23" i="97"/>
  <c r="BS23" i="97"/>
  <c r="BZ22" i="97"/>
  <c r="BY22" i="97"/>
  <c r="BX22" i="97"/>
  <c r="BW22" i="97"/>
  <c r="BV22" i="97"/>
  <c r="BU22" i="97"/>
  <c r="BT22" i="97"/>
  <c r="BS22" i="97"/>
  <c r="BZ21" i="97"/>
  <c r="BY21" i="97"/>
  <c r="BX21" i="97"/>
  <c r="BW21" i="97"/>
  <c r="BV21" i="97"/>
  <c r="BU21" i="97"/>
  <c r="BT21" i="97"/>
  <c r="BS21" i="97"/>
  <c r="BZ20" i="97"/>
  <c r="BY20" i="97"/>
  <c r="BX20" i="97"/>
  <c r="BW20" i="97"/>
  <c r="BV20" i="97"/>
  <c r="BU20" i="97"/>
  <c r="BT20" i="97"/>
  <c r="BS20" i="97"/>
  <c r="BT19" i="97"/>
  <c r="BS19" i="97"/>
  <c r="BZ18" i="97"/>
  <c r="BY18" i="97"/>
  <c r="BV18" i="97"/>
  <c r="BU18" i="97"/>
  <c r="BT18" i="97"/>
  <c r="BS18" i="97"/>
  <c r="BX17" i="97"/>
  <c r="BW17" i="97"/>
  <c r="BV17" i="97"/>
  <c r="BU17" i="97"/>
  <c r="BT17" i="97"/>
  <c r="BS17" i="97"/>
  <c r="AT27" i="96"/>
  <c r="AT28" i="96"/>
  <c r="AT29" i="96"/>
  <c r="AT26" i="96"/>
  <c r="AM20" i="96"/>
  <c r="AC31" i="96"/>
  <c r="T31" i="96"/>
  <c r="I31" i="96"/>
  <c r="BO30" i="96"/>
  <c r="AC30" i="96"/>
  <c r="T30" i="96"/>
  <c r="I30" i="96"/>
  <c r="BO29" i="96"/>
  <c r="AC29" i="96"/>
  <c r="T29" i="96"/>
  <c r="I29" i="96"/>
  <c r="BO28" i="96"/>
  <c r="AC28" i="96"/>
  <c r="T28" i="96"/>
  <c r="I28" i="96"/>
  <c r="BO27" i="96"/>
  <c r="AC27" i="96"/>
  <c r="T27" i="96"/>
  <c r="I27" i="96"/>
  <c r="T14" i="96"/>
  <c r="T15" i="96"/>
  <c r="T16" i="96"/>
  <c r="T17" i="96"/>
  <c r="T19" i="96"/>
  <c r="T20" i="96"/>
  <c r="T21" i="96"/>
  <c r="T22" i="96"/>
  <c r="T23" i="96"/>
  <c r="T24" i="96"/>
  <c r="T26" i="96"/>
  <c r="AC14" i="96"/>
  <c r="AC15" i="96"/>
  <c r="AC16" i="96"/>
  <c r="AC17" i="96"/>
  <c r="AC19" i="96"/>
  <c r="AC20" i="96"/>
  <c r="AC21" i="96"/>
  <c r="AC22" i="96"/>
  <c r="AC23" i="96"/>
  <c r="AC24" i="96"/>
  <c r="AC26" i="96"/>
  <c r="AM14" i="96"/>
  <c r="BO20" i="96"/>
  <c r="I20" i="96"/>
  <c r="BO26" i="96"/>
  <c r="I24" i="96"/>
  <c r="I23" i="96"/>
  <c r="AX23" i="96"/>
  <c r="I22" i="96"/>
  <c r="AM22" i="96"/>
  <c r="I21" i="96"/>
  <c r="AM21" i="96"/>
  <c r="BO19" i="96"/>
  <c r="I19" i="96"/>
  <c r="AM17" i="96"/>
  <c r="I17" i="96"/>
  <c r="I16" i="96"/>
  <c r="AM16" i="96"/>
  <c r="I15" i="96"/>
  <c r="I14" i="96"/>
  <c r="BG21" i="96" l="1"/>
  <c r="AM23" i="96"/>
  <c r="BG22" i="96"/>
  <c r="AM24" i="96"/>
  <c r="AM15" i="96"/>
  <c r="AM19" i="96"/>
  <c r="AG439" i="3" l="1"/>
  <c r="X439" i="3"/>
  <c r="U439" i="3"/>
  <c r="J439" i="3"/>
  <c r="A439" i="3"/>
  <c r="AY439" i="3" s="1"/>
  <c r="AG443" i="3"/>
  <c r="X443" i="3"/>
  <c r="U443" i="3"/>
  <c r="J443" i="3"/>
  <c r="A443" i="3"/>
  <c r="Y443" i="3" s="1"/>
  <c r="AG427" i="3"/>
  <c r="X427" i="3"/>
  <c r="U427" i="3"/>
  <c r="J427" i="3"/>
  <c r="A427" i="3"/>
  <c r="BL427" i="3" s="1"/>
  <c r="AG423" i="3"/>
  <c r="X423" i="3"/>
  <c r="U423" i="3"/>
  <c r="J423" i="3"/>
  <c r="A423" i="3"/>
  <c r="AG435" i="3"/>
  <c r="X435" i="3"/>
  <c r="U435" i="3"/>
  <c r="J435" i="3"/>
  <c r="A435" i="3"/>
  <c r="BL435" i="3" s="1"/>
  <c r="AG431" i="3"/>
  <c r="X431" i="3"/>
  <c r="U431" i="3"/>
  <c r="J431" i="3"/>
  <c r="A431" i="3"/>
  <c r="Y431" i="3" s="1"/>
  <c r="AG314" i="3"/>
  <c r="AG313" i="3"/>
  <c r="X314" i="3"/>
  <c r="X313" i="3"/>
  <c r="R26" i="68"/>
  <c r="X441" i="3"/>
  <c r="R28" i="68"/>
  <c r="BM28" i="68"/>
  <c r="I28" i="68"/>
  <c r="AC28" i="68"/>
  <c r="AQ150" i="3"/>
  <c r="AQ151" i="3"/>
  <c r="X151" i="3"/>
  <c r="X150" i="3"/>
  <c r="H7" i="69"/>
  <c r="H8" i="69"/>
  <c r="H9" i="69"/>
  <c r="H10" i="69"/>
  <c r="H11" i="69"/>
  <c r="H12" i="69"/>
  <c r="H13" i="69"/>
  <c r="H14" i="69"/>
  <c r="H15" i="69"/>
  <c r="H16" i="69"/>
  <c r="H17" i="69"/>
  <c r="H18" i="69"/>
  <c r="H19" i="69"/>
  <c r="H20" i="69"/>
  <c r="H21" i="69"/>
  <c r="H22" i="69"/>
  <c r="H23" i="69"/>
  <c r="H24" i="69"/>
  <c r="H25" i="69"/>
  <c r="H26" i="69"/>
  <c r="H27" i="69"/>
  <c r="H28" i="69"/>
  <c r="H29" i="69"/>
  <c r="H30" i="69"/>
  <c r="H31" i="69"/>
  <c r="H32" i="69"/>
  <c r="H33" i="69"/>
  <c r="H34" i="69"/>
  <c r="H35" i="69"/>
  <c r="H36" i="69"/>
  <c r="H37" i="69"/>
  <c r="H38" i="69"/>
  <c r="H39" i="69"/>
  <c r="H40" i="69"/>
  <c r="H41" i="69"/>
  <c r="H42" i="69"/>
  <c r="H43" i="69"/>
  <c r="H44" i="69"/>
  <c r="H45" i="69"/>
  <c r="H46" i="69"/>
  <c r="H47" i="69"/>
  <c r="H48" i="69"/>
  <c r="H49" i="69"/>
  <c r="H50" i="69"/>
  <c r="H51" i="69"/>
  <c r="H52" i="69"/>
  <c r="H55" i="69"/>
  <c r="H56" i="69"/>
  <c r="H57" i="69"/>
  <c r="H58" i="69"/>
  <c r="H59" i="69"/>
  <c r="H60" i="69"/>
  <c r="H61" i="69"/>
  <c r="H62" i="69"/>
  <c r="BS211" i="81"/>
  <c r="BT211" i="81"/>
  <c r="BU211" i="81"/>
  <c r="BV211" i="81"/>
  <c r="BW211" i="81"/>
  <c r="BX211" i="81"/>
  <c r="BS212" i="81"/>
  <c r="BT212" i="81"/>
  <c r="BU212" i="81"/>
  <c r="BV212" i="81"/>
  <c r="BW212" i="81"/>
  <c r="BX212" i="81"/>
  <c r="BS213" i="81"/>
  <c r="BT213" i="81"/>
  <c r="BU213" i="81"/>
  <c r="BV213" i="81"/>
  <c r="BW213" i="81"/>
  <c r="BX213" i="81"/>
  <c r="BS214" i="81"/>
  <c r="BT214" i="81"/>
  <c r="BU214" i="81"/>
  <c r="BV214" i="81"/>
  <c r="BW214" i="81"/>
  <c r="BX214" i="81"/>
  <c r="BS215" i="81"/>
  <c r="BT215" i="81"/>
  <c r="BU215" i="81"/>
  <c r="BV215" i="81"/>
  <c r="BW215" i="81"/>
  <c r="BX215" i="81"/>
  <c r="BS216" i="81"/>
  <c r="BT216" i="81"/>
  <c r="BU216" i="81"/>
  <c r="BV216" i="81"/>
  <c r="BW216" i="81"/>
  <c r="BX216" i="81"/>
  <c r="BS217" i="81"/>
  <c r="BT217" i="81"/>
  <c r="BU217" i="81"/>
  <c r="BV217" i="81"/>
  <c r="BW217" i="81"/>
  <c r="BX217" i="81"/>
  <c r="BS218" i="81"/>
  <c r="BT218" i="81"/>
  <c r="BU218" i="81"/>
  <c r="BV218" i="81"/>
  <c r="BW218" i="81"/>
  <c r="BX218" i="81"/>
  <c r="BS219" i="81"/>
  <c r="BT219" i="81"/>
  <c r="BU219" i="81"/>
  <c r="BV219" i="81"/>
  <c r="BW219" i="81"/>
  <c r="BX219" i="81"/>
  <c r="BS220" i="81"/>
  <c r="BT220" i="81"/>
  <c r="BU220" i="81"/>
  <c r="BV220" i="81"/>
  <c r="BW220" i="81"/>
  <c r="BX220" i="81"/>
  <c r="BS221" i="81"/>
  <c r="BT221" i="81"/>
  <c r="BU221" i="81"/>
  <c r="BV221" i="81"/>
  <c r="BW221" i="81"/>
  <c r="BX221" i="81"/>
  <c r="BS222" i="81"/>
  <c r="BT222" i="81"/>
  <c r="BU222" i="81"/>
  <c r="BV222" i="81"/>
  <c r="BW222" i="81"/>
  <c r="BX222" i="81"/>
  <c r="BS223" i="81"/>
  <c r="BT223" i="81"/>
  <c r="BU223" i="81"/>
  <c r="BV223" i="81"/>
  <c r="BW223" i="81"/>
  <c r="BX223" i="81"/>
  <c r="BS224" i="81"/>
  <c r="BT224" i="81"/>
  <c r="BU224" i="81"/>
  <c r="BV224" i="81"/>
  <c r="BW224" i="81"/>
  <c r="BX224" i="81"/>
  <c r="BS225" i="81"/>
  <c r="BT225" i="81"/>
  <c r="BU225" i="81"/>
  <c r="BV225" i="81"/>
  <c r="BW225" i="81"/>
  <c r="BX225" i="81"/>
  <c r="BS226" i="81"/>
  <c r="BT226" i="81"/>
  <c r="BU226" i="81"/>
  <c r="BV226" i="81"/>
  <c r="BY226" i="81"/>
  <c r="BZ226" i="81"/>
  <c r="BS227" i="81"/>
  <c r="BT227" i="81"/>
  <c r="BU227" i="81"/>
  <c r="BV227" i="81"/>
  <c r="BY227" i="81"/>
  <c r="BZ227" i="81"/>
  <c r="BS228" i="81"/>
  <c r="BT228" i="81"/>
  <c r="BU228" i="81"/>
  <c r="BV228" i="81"/>
  <c r="BY228" i="81"/>
  <c r="BZ228" i="81"/>
  <c r="BS229" i="81"/>
  <c r="BT229" i="81"/>
  <c r="BU229" i="81"/>
  <c r="BV229" i="81"/>
  <c r="BY229" i="81"/>
  <c r="BZ229" i="81"/>
  <c r="BS230" i="81"/>
  <c r="BT230" i="81"/>
  <c r="BU230" i="81"/>
  <c r="BV230" i="81"/>
  <c r="BY230" i="81"/>
  <c r="BZ230" i="81"/>
  <c r="BS231" i="81"/>
  <c r="BT231" i="81"/>
  <c r="BU231" i="81"/>
  <c r="BV231" i="81"/>
  <c r="BY231" i="81"/>
  <c r="BZ231" i="81"/>
  <c r="BS232" i="81"/>
  <c r="BT232" i="81"/>
  <c r="BU232" i="81"/>
  <c r="BV232" i="81"/>
  <c r="BY232" i="81"/>
  <c r="BZ232" i="81"/>
  <c r="BS233" i="81"/>
  <c r="BT233" i="81"/>
  <c r="BU233" i="81"/>
  <c r="BV233" i="81"/>
  <c r="BY233" i="81"/>
  <c r="BZ233" i="81"/>
  <c r="BS234" i="81"/>
  <c r="BT234" i="81"/>
  <c r="BU234" i="81"/>
  <c r="BV234" i="81"/>
  <c r="BY234" i="81"/>
  <c r="BZ234" i="81"/>
  <c r="BS235" i="81"/>
  <c r="BT235" i="81"/>
  <c r="BU235" i="81"/>
  <c r="BV235" i="81"/>
  <c r="BY235" i="81"/>
  <c r="BZ235" i="81"/>
  <c r="BS236" i="81"/>
  <c r="BT236" i="81"/>
  <c r="BU236" i="81"/>
  <c r="BV236" i="81"/>
  <c r="BY236" i="81"/>
  <c r="BZ236" i="81"/>
  <c r="BS237" i="81"/>
  <c r="BT237" i="81"/>
  <c r="BU237" i="81"/>
  <c r="BV237" i="81"/>
  <c r="BY237" i="81"/>
  <c r="BZ237" i="81"/>
  <c r="BS238" i="81"/>
  <c r="BT238" i="81"/>
  <c r="BU238" i="81"/>
  <c r="BV238" i="81"/>
  <c r="BY238" i="81"/>
  <c r="BZ238" i="81"/>
  <c r="BS239" i="81"/>
  <c r="BT239" i="81"/>
  <c r="BU239" i="81"/>
  <c r="BV239" i="81"/>
  <c r="BY239" i="81"/>
  <c r="BZ239" i="81"/>
  <c r="BS240" i="81"/>
  <c r="BT240" i="81"/>
  <c r="BU240" i="81"/>
  <c r="BV240" i="81"/>
  <c r="BY240" i="81"/>
  <c r="BZ240" i="81"/>
  <c r="BS241" i="81"/>
  <c r="BT241" i="81"/>
  <c r="BU241" i="81"/>
  <c r="BV241" i="81"/>
  <c r="BY241" i="81"/>
  <c r="BZ241" i="81"/>
  <c r="BS242" i="81"/>
  <c r="BT242" i="81"/>
  <c r="BU242" i="81"/>
  <c r="BV242" i="81"/>
  <c r="BY242" i="81"/>
  <c r="BZ242" i="81"/>
  <c r="BS243" i="81"/>
  <c r="BT243" i="81"/>
  <c r="BU243" i="81"/>
  <c r="BV243" i="81"/>
  <c r="BY243" i="81"/>
  <c r="BZ243" i="81"/>
  <c r="BS244" i="81"/>
  <c r="BT244" i="81"/>
  <c r="BS245" i="81"/>
  <c r="BT245" i="81"/>
  <c r="BS246" i="81"/>
  <c r="BT246" i="81"/>
  <c r="BS247" i="81"/>
  <c r="BT247" i="81"/>
  <c r="BS248" i="81"/>
  <c r="BT248" i="81"/>
  <c r="BS249" i="81"/>
  <c r="BT249" i="81"/>
  <c r="BS250" i="81"/>
  <c r="BT250" i="81"/>
  <c r="BS251" i="81"/>
  <c r="BT251" i="81"/>
  <c r="BS252" i="81"/>
  <c r="BT252" i="81"/>
  <c r="BU252" i="81"/>
  <c r="BV252" i="81"/>
  <c r="BW252" i="81"/>
  <c r="BX252" i="81"/>
  <c r="BY252" i="81"/>
  <c r="BZ252" i="81"/>
  <c r="BS253" i="81"/>
  <c r="BT253" i="81"/>
  <c r="BU253" i="81"/>
  <c r="BV253" i="81"/>
  <c r="BW253" i="81"/>
  <c r="BX253" i="81"/>
  <c r="BY253" i="81"/>
  <c r="BZ253" i="81"/>
  <c r="BS254" i="81"/>
  <c r="BT254" i="81"/>
  <c r="BU254" i="81"/>
  <c r="BV254" i="81"/>
  <c r="BW254" i="81"/>
  <c r="BX254" i="81"/>
  <c r="BY254" i="81"/>
  <c r="BZ254" i="81"/>
  <c r="BS255" i="81"/>
  <c r="BT255" i="81"/>
  <c r="BU255" i="81"/>
  <c r="BV255" i="81"/>
  <c r="BW255" i="81"/>
  <c r="BX255" i="81"/>
  <c r="BY255" i="81"/>
  <c r="BZ255" i="81"/>
  <c r="BS256" i="81"/>
  <c r="BT256" i="81"/>
  <c r="BU256" i="81"/>
  <c r="BV256" i="81"/>
  <c r="BW256" i="81"/>
  <c r="BX256" i="81"/>
  <c r="BY256" i="81"/>
  <c r="BZ256" i="81"/>
  <c r="BS257" i="81"/>
  <c r="BT257" i="81"/>
  <c r="BU257" i="81"/>
  <c r="BV257" i="81"/>
  <c r="BW257" i="81"/>
  <c r="BX257" i="81"/>
  <c r="BY257" i="81"/>
  <c r="BZ257" i="81"/>
  <c r="BS258" i="81"/>
  <c r="BT258" i="81"/>
  <c r="BU258" i="81"/>
  <c r="BV258" i="81"/>
  <c r="BW258" i="81"/>
  <c r="BX258" i="81"/>
  <c r="BY258" i="81"/>
  <c r="BZ258" i="81"/>
  <c r="BS259" i="81"/>
  <c r="BT259" i="81"/>
  <c r="BU259" i="81"/>
  <c r="BV259" i="81"/>
  <c r="BW259" i="81"/>
  <c r="BX259" i="81"/>
  <c r="BY259" i="81"/>
  <c r="BZ259" i="81"/>
  <c r="BS260" i="81"/>
  <c r="BT260" i="81"/>
  <c r="BU260" i="81"/>
  <c r="BV260" i="81"/>
  <c r="BW260" i="81"/>
  <c r="BX260" i="81"/>
  <c r="BY260" i="81"/>
  <c r="BZ260" i="81"/>
  <c r="BS261" i="81"/>
  <c r="BT261" i="81"/>
  <c r="BU261" i="81"/>
  <c r="BV261" i="81"/>
  <c r="BW261" i="81"/>
  <c r="BX261" i="81"/>
  <c r="BY261" i="81"/>
  <c r="BZ261" i="81"/>
  <c r="BS262" i="81"/>
  <c r="BT262" i="81"/>
  <c r="BU262" i="81"/>
  <c r="BV262" i="81"/>
  <c r="BW262" i="81"/>
  <c r="BX262" i="81"/>
  <c r="BY262" i="81"/>
  <c r="BZ262" i="81"/>
  <c r="BS263" i="81"/>
  <c r="BT263" i="81"/>
  <c r="BU263" i="81"/>
  <c r="BV263" i="81"/>
  <c r="BW263" i="81"/>
  <c r="BX263" i="81"/>
  <c r="BY263" i="81"/>
  <c r="BZ263" i="81"/>
  <c r="BS264" i="81"/>
  <c r="BT264" i="81"/>
  <c r="BU264" i="81"/>
  <c r="BV264" i="81"/>
  <c r="BW264" i="81"/>
  <c r="BX264" i="81"/>
  <c r="BY264" i="81"/>
  <c r="BZ264" i="81"/>
  <c r="BS265" i="81"/>
  <c r="BT265" i="81"/>
  <c r="BU265" i="81"/>
  <c r="BV265" i="81"/>
  <c r="BW265" i="81"/>
  <c r="BX265" i="81"/>
  <c r="BY265" i="81"/>
  <c r="BZ265" i="81"/>
  <c r="BS266" i="81"/>
  <c r="BT266" i="81"/>
  <c r="BU266" i="81"/>
  <c r="BV266" i="81"/>
  <c r="BW266" i="81"/>
  <c r="BX266" i="81"/>
  <c r="BY266" i="81"/>
  <c r="BZ266" i="81"/>
  <c r="BS267" i="81"/>
  <c r="BT267" i="81"/>
  <c r="BU267" i="81"/>
  <c r="BV267" i="81"/>
  <c r="BW267" i="81"/>
  <c r="BX267" i="81"/>
  <c r="BY267" i="81"/>
  <c r="BZ267" i="81"/>
  <c r="BS268" i="81"/>
  <c r="BT268" i="81"/>
  <c r="BU268" i="81"/>
  <c r="BV268" i="81"/>
  <c r="BW268" i="81"/>
  <c r="BX268" i="81"/>
  <c r="BY268" i="81"/>
  <c r="BZ268" i="81"/>
  <c r="BS269" i="81"/>
  <c r="BT269" i="81"/>
  <c r="BU269" i="81"/>
  <c r="BV269" i="81"/>
  <c r="BW269" i="81"/>
  <c r="BX269" i="81"/>
  <c r="BY269" i="81"/>
  <c r="BZ269" i="81"/>
  <c r="BS270" i="81"/>
  <c r="BT270" i="81"/>
  <c r="BU270" i="81"/>
  <c r="BV270" i="81"/>
  <c r="BW270" i="81"/>
  <c r="BX270" i="81"/>
  <c r="BY270" i="81"/>
  <c r="BZ270" i="81"/>
  <c r="BS271" i="81"/>
  <c r="BT271" i="81"/>
  <c r="BU271" i="81"/>
  <c r="BV271" i="81"/>
  <c r="BW271" i="81"/>
  <c r="BX271" i="81"/>
  <c r="BY271" i="81"/>
  <c r="BZ271" i="81"/>
  <c r="BS272" i="81"/>
  <c r="BT272" i="81"/>
  <c r="BU272" i="81"/>
  <c r="BV272" i="81"/>
  <c r="BW272" i="81"/>
  <c r="BX272" i="81"/>
  <c r="BY272" i="81"/>
  <c r="BZ272" i="81"/>
  <c r="BS273" i="81"/>
  <c r="BT273" i="81"/>
  <c r="BU273" i="81"/>
  <c r="BV273" i="81"/>
  <c r="BW273" i="81"/>
  <c r="BX273" i="81"/>
  <c r="BY273" i="81"/>
  <c r="BZ273" i="81"/>
  <c r="BS274" i="81"/>
  <c r="BT274" i="81"/>
  <c r="BU274" i="81"/>
  <c r="BV274" i="81"/>
  <c r="BW274" i="81"/>
  <c r="BX274" i="81"/>
  <c r="BY274" i="81"/>
  <c r="BZ274" i="81"/>
  <c r="BS275" i="81"/>
  <c r="BT275" i="81"/>
  <c r="BU275" i="81"/>
  <c r="BV275" i="81"/>
  <c r="BW275" i="81"/>
  <c r="BX275" i="81"/>
  <c r="BY275" i="81"/>
  <c r="BZ275" i="81"/>
  <c r="BS276" i="81"/>
  <c r="BT276" i="81"/>
  <c r="BU276" i="81"/>
  <c r="BV276" i="81"/>
  <c r="BW276" i="81"/>
  <c r="BX276" i="81"/>
  <c r="BY276" i="81"/>
  <c r="BZ276" i="81"/>
  <c r="BS277" i="81"/>
  <c r="BT277" i="81"/>
  <c r="BU277" i="81"/>
  <c r="BV277" i="81"/>
  <c r="BW277" i="81"/>
  <c r="BX277" i="81"/>
  <c r="BY277" i="81"/>
  <c r="BZ277" i="81"/>
  <c r="BS278" i="81"/>
  <c r="BT278" i="81"/>
  <c r="BU278" i="81"/>
  <c r="BV278" i="81"/>
  <c r="BW278" i="81"/>
  <c r="BX278" i="81"/>
  <c r="BY278" i="81"/>
  <c r="BZ278" i="81"/>
  <c r="BS279" i="81"/>
  <c r="BT279" i="81"/>
  <c r="BU279" i="81"/>
  <c r="BV279" i="81"/>
  <c r="BW279" i="81"/>
  <c r="BX279" i="81"/>
  <c r="BY279" i="81"/>
  <c r="BZ279" i="81"/>
  <c r="BS280" i="81"/>
  <c r="BT280" i="81"/>
  <c r="BU280" i="81"/>
  <c r="BV280" i="81"/>
  <c r="BW280" i="81"/>
  <c r="BX280" i="81"/>
  <c r="BY280" i="81"/>
  <c r="BZ280" i="81"/>
  <c r="BS281" i="81"/>
  <c r="BT281" i="81"/>
  <c r="BU281" i="81"/>
  <c r="BV281" i="81"/>
  <c r="BW281" i="81"/>
  <c r="BX281" i="81"/>
  <c r="BY281" i="81"/>
  <c r="BZ281" i="81"/>
  <c r="BS282" i="81"/>
  <c r="BT282" i="81"/>
  <c r="BU282" i="81"/>
  <c r="BV282" i="81"/>
  <c r="BW282" i="81"/>
  <c r="BX282" i="81"/>
  <c r="BY282" i="81"/>
  <c r="BZ282" i="81"/>
  <c r="BS283" i="81"/>
  <c r="BT283" i="81"/>
  <c r="BU283" i="81"/>
  <c r="BV283" i="81"/>
  <c r="BW283" i="81"/>
  <c r="BX283" i="81"/>
  <c r="BY283" i="81"/>
  <c r="BZ283" i="81"/>
  <c r="BS284" i="81"/>
  <c r="BT284" i="81"/>
  <c r="BU284" i="81"/>
  <c r="BV284" i="81"/>
  <c r="BW284" i="81"/>
  <c r="BX284" i="81"/>
  <c r="BY284" i="81"/>
  <c r="BZ284" i="81"/>
  <c r="BS285" i="81"/>
  <c r="BT285" i="81"/>
  <c r="BU285" i="81"/>
  <c r="BV285" i="81"/>
  <c r="BW285" i="81"/>
  <c r="BX285" i="81"/>
  <c r="BY285" i="81"/>
  <c r="BZ285" i="81"/>
  <c r="BS286" i="81"/>
  <c r="BT286" i="81"/>
  <c r="BU286" i="81"/>
  <c r="BV286" i="81"/>
  <c r="BW286" i="81"/>
  <c r="BX286" i="81"/>
  <c r="BY286" i="81"/>
  <c r="BZ286" i="81"/>
  <c r="BS287" i="81"/>
  <c r="BT287" i="81"/>
  <c r="BU287" i="81"/>
  <c r="BV287" i="81"/>
  <c r="BW287" i="81"/>
  <c r="BX287" i="81"/>
  <c r="BY287" i="81"/>
  <c r="BZ287" i="81"/>
  <c r="BS288" i="81"/>
  <c r="BT288" i="81"/>
  <c r="BU288" i="81"/>
  <c r="BV288" i="81"/>
  <c r="BW288" i="81"/>
  <c r="BX288" i="81"/>
  <c r="BY288" i="81"/>
  <c r="BZ288" i="81"/>
  <c r="BS289" i="81"/>
  <c r="BT289" i="81"/>
  <c r="BU289" i="81"/>
  <c r="BV289" i="81"/>
  <c r="BW289" i="81"/>
  <c r="BX289" i="81"/>
  <c r="BY289" i="81"/>
  <c r="BZ289" i="81"/>
  <c r="BS290" i="81"/>
  <c r="BT290" i="81"/>
  <c r="BU290" i="81"/>
  <c r="BV290" i="81"/>
  <c r="BW290" i="81"/>
  <c r="BX290" i="81"/>
  <c r="BY290" i="81"/>
  <c r="BZ290" i="81"/>
  <c r="BS291" i="81"/>
  <c r="BT291" i="81"/>
  <c r="BU291" i="81"/>
  <c r="BV291" i="81"/>
  <c r="BW291" i="81"/>
  <c r="BX291" i="81"/>
  <c r="BY291" i="81"/>
  <c r="BZ291" i="81"/>
  <c r="BS292" i="81"/>
  <c r="BT292" i="81"/>
  <c r="BU292" i="81"/>
  <c r="BV292" i="81"/>
  <c r="BW292" i="81"/>
  <c r="BX292" i="81"/>
  <c r="BY292" i="81"/>
  <c r="BZ292" i="81"/>
  <c r="BS293" i="81"/>
  <c r="BT293" i="81"/>
  <c r="BU293" i="81"/>
  <c r="BV293" i="81"/>
  <c r="BW293" i="81"/>
  <c r="BX293" i="81"/>
  <c r="BY293" i="81"/>
  <c r="BZ293" i="81"/>
  <c r="BS294" i="81"/>
  <c r="BT294" i="81"/>
  <c r="BU294" i="81"/>
  <c r="BV294" i="81"/>
  <c r="BW294" i="81"/>
  <c r="BX294" i="81"/>
  <c r="BY294" i="81"/>
  <c r="BZ294" i="81"/>
  <c r="BS295" i="81"/>
  <c r="BT295" i="81"/>
  <c r="BU295" i="81"/>
  <c r="BV295" i="81"/>
  <c r="BW295" i="81"/>
  <c r="BX295" i="81"/>
  <c r="BY295" i="81"/>
  <c r="BZ295" i="81"/>
  <c r="BS296" i="81"/>
  <c r="BT296" i="81"/>
  <c r="BU296" i="81"/>
  <c r="BV296" i="81"/>
  <c r="BW296" i="81"/>
  <c r="BX296" i="81"/>
  <c r="BY296" i="81"/>
  <c r="BZ296" i="81"/>
  <c r="BS297" i="81"/>
  <c r="BT297" i="81"/>
  <c r="BU297" i="81"/>
  <c r="BV297" i="81"/>
  <c r="BW297" i="81"/>
  <c r="BX297" i="81"/>
  <c r="BY297" i="81"/>
  <c r="BZ297" i="81"/>
  <c r="BS298" i="81"/>
  <c r="BT298" i="81"/>
  <c r="BU298" i="81"/>
  <c r="BV298" i="81"/>
  <c r="BW298" i="81"/>
  <c r="BX298" i="81"/>
  <c r="BY298" i="81"/>
  <c r="BZ298" i="81"/>
  <c r="BS299" i="81"/>
  <c r="BT299" i="81"/>
  <c r="BU299" i="81"/>
  <c r="BV299" i="81"/>
  <c r="BW299" i="81"/>
  <c r="BX299" i="81"/>
  <c r="BY299" i="81"/>
  <c r="BZ299" i="81"/>
  <c r="BS300" i="81"/>
  <c r="BT300" i="81"/>
  <c r="BU300" i="81"/>
  <c r="BV300" i="81"/>
  <c r="BW300" i="81"/>
  <c r="BX300" i="81"/>
  <c r="BY300" i="81"/>
  <c r="BZ300" i="81"/>
  <c r="BS301" i="81"/>
  <c r="BT301" i="81"/>
  <c r="BU301" i="81"/>
  <c r="BV301" i="81"/>
  <c r="BW301" i="81"/>
  <c r="BX301" i="81"/>
  <c r="BY301" i="81"/>
  <c r="BZ301" i="81"/>
  <c r="BS302" i="81"/>
  <c r="BT302" i="81"/>
  <c r="BU302" i="81"/>
  <c r="BV302" i="81"/>
  <c r="BW302" i="81"/>
  <c r="BX302" i="81"/>
  <c r="BY302" i="81"/>
  <c r="BZ302" i="81"/>
  <c r="BS303" i="81"/>
  <c r="BT303" i="81"/>
  <c r="BU303" i="81"/>
  <c r="BV303" i="81"/>
  <c r="BW303" i="81"/>
  <c r="BX303" i="81"/>
  <c r="BY303" i="81"/>
  <c r="BZ303" i="81"/>
  <c r="BS304" i="81"/>
  <c r="BT304" i="81"/>
  <c r="BU304" i="81"/>
  <c r="BV304" i="81"/>
  <c r="BW304" i="81"/>
  <c r="BX304" i="81"/>
  <c r="BY304" i="81"/>
  <c r="BZ304" i="81"/>
  <c r="BS305" i="81"/>
  <c r="BT305" i="81"/>
  <c r="BU305" i="81"/>
  <c r="BV305" i="81"/>
  <c r="BW305" i="81"/>
  <c r="BX305" i="81"/>
  <c r="BY305" i="81"/>
  <c r="BZ305" i="81"/>
  <c r="BS306" i="81"/>
  <c r="BT306" i="81"/>
  <c r="BU306" i="81"/>
  <c r="BV306" i="81"/>
  <c r="BW306" i="81"/>
  <c r="BX306" i="81"/>
  <c r="BY306" i="81"/>
  <c r="BZ306" i="81"/>
  <c r="BS307" i="81"/>
  <c r="BT307" i="81"/>
  <c r="BU307" i="81"/>
  <c r="BV307" i="81"/>
  <c r="BW307" i="81"/>
  <c r="BX307" i="81"/>
  <c r="BY307" i="81"/>
  <c r="BZ307" i="81"/>
  <c r="BS308" i="81"/>
  <c r="BT308" i="81"/>
  <c r="BU308" i="81"/>
  <c r="BV308" i="81"/>
  <c r="BW308" i="81"/>
  <c r="BX308" i="81"/>
  <c r="BY308" i="81"/>
  <c r="BZ308" i="81"/>
  <c r="BS309" i="81"/>
  <c r="BT309" i="81"/>
  <c r="BU309" i="81"/>
  <c r="BV309" i="81"/>
  <c r="BW309" i="81"/>
  <c r="BX309" i="81"/>
  <c r="BY309" i="81"/>
  <c r="BZ309" i="81"/>
  <c r="BS310" i="81"/>
  <c r="BT310" i="81"/>
  <c r="BU310" i="81"/>
  <c r="BV310" i="81"/>
  <c r="BW310" i="81"/>
  <c r="BX310" i="81"/>
  <c r="BY310" i="81"/>
  <c r="BZ310" i="81"/>
  <c r="BS311" i="81"/>
  <c r="BT311" i="81"/>
  <c r="BU311" i="81"/>
  <c r="BV311" i="81"/>
  <c r="BW311" i="81"/>
  <c r="BX311" i="81"/>
  <c r="BY311" i="81"/>
  <c r="BZ311" i="81"/>
  <c r="BS312" i="81"/>
  <c r="BT312" i="81"/>
  <c r="BU312" i="81"/>
  <c r="BV312" i="81"/>
  <c r="BW312" i="81"/>
  <c r="BX312" i="81"/>
  <c r="BY312" i="81"/>
  <c r="BZ312" i="81"/>
  <c r="BS313" i="81"/>
  <c r="BT313" i="81"/>
  <c r="BU313" i="81"/>
  <c r="BV313" i="81"/>
  <c r="BW313" i="81"/>
  <c r="BX313" i="81"/>
  <c r="BY313" i="81"/>
  <c r="BZ313" i="81"/>
  <c r="BS314" i="81"/>
  <c r="BT314" i="81"/>
  <c r="BU314" i="81"/>
  <c r="BV314" i="81"/>
  <c r="BW314" i="81"/>
  <c r="BX314" i="81"/>
  <c r="BY314" i="81"/>
  <c r="BZ314" i="81"/>
  <c r="BS315" i="81"/>
  <c r="BT315" i="81"/>
  <c r="BU315" i="81"/>
  <c r="BV315" i="81"/>
  <c r="BW315" i="81"/>
  <c r="BX315" i="81"/>
  <c r="BY315" i="81"/>
  <c r="BZ315" i="81"/>
  <c r="BS316" i="81"/>
  <c r="BT316" i="81"/>
  <c r="BU316" i="81"/>
  <c r="BV316" i="81"/>
  <c r="BW316" i="81"/>
  <c r="BX316" i="81"/>
  <c r="BY316" i="81"/>
  <c r="BZ316" i="81"/>
  <c r="BS317" i="81"/>
  <c r="BT317" i="81"/>
  <c r="BU317" i="81"/>
  <c r="BV317" i="81"/>
  <c r="BW317" i="81"/>
  <c r="BX317" i="81"/>
  <c r="BY317" i="81"/>
  <c r="BZ317" i="81"/>
  <c r="BS318" i="81"/>
  <c r="BT318" i="81"/>
  <c r="BU318" i="81"/>
  <c r="BV318" i="81"/>
  <c r="BW318" i="81"/>
  <c r="BX318" i="81"/>
  <c r="BY318" i="81"/>
  <c r="BZ318" i="81"/>
  <c r="BS319" i="81"/>
  <c r="BT319" i="81"/>
  <c r="BU319" i="81"/>
  <c r="BV319" i="81"/>
  <c r="BW319" i="81"/>
  <c r="BX319" i="81"/>
  <c r="BY319" i="81"/>
  <c r="BZ319" i="81"/>
  <c r="BS320" i="81"/>
  <c r="BT320" i="81"/>
  <c r="BU320" i="81"/>
  <c r="BV320" i="81"/>
  <c r="BW320" i="81"/>
  <c r="BX320" i="81"/>
  <c r="BY320" i="81"/>
  <c r="BZ320" i="81"/>
  <c r="BS321" i="81"/>
  <c r="BT321" i="81"/>
  <c r="BU321" i="81"/>
  <c r="BV321" i="81"/>
  <c r="BW321" i="81"/>
  <c r="BX321" i="81"/>
  <c r="BY321" i="81"/>
  <c r="BZ321" i="81"/>
  <c r="BS322" i="81"/>
  <c r="BT322" i="81"/>
  <c r="BU322" i="81"/>
  <c r="BV322" i="81"/>
  <c r="BW322" i="81"/>
  <c r="BX322" i="81"/>
  <c r="BY322" i="81"/>
  <c r="BZ322" i="81"/>
  <c r="BS323" i="81"/>
  <c r="BT323" i="81"/>
  <c r="BU323" i="81"/>
  <c r="BV323" i="81"/>
  <c r="BW323" i="81"/>
  <c r="BX323" i="81"/>
  <c r="BY323" i="81"/>
  <c r="BZ323" i="81"/>
  <c r="BS324" i="81"/>
  <c r="BT324" i="81"/>
  <c r="BU324" i="81"/>
  <c r="BV324" i="81"/>
  <c r="BW324" i="81"/>
  <c r="BX324" i="81"/>
  <c r="BY324" i="81"/>
  <c r="BZ324" i="81"/>
  <c r="BS325" i="81"/>
  <c r="BT325" i="81"/>
  <c r="BU325" i="81"/>
  <c r="BV325" i="81"/>
  <c r="BW325" i="81"/>
  <c r="BX325" i="81"/>
  <c r="BY325" i="81"/>
  <c r="BZ325" i="81"/>
  <c r="BS326" i="81"/>
  <c r="BT326" i="81"/>
  <c r="BU326" i="81"/>
  <c r="BV326" i="81"/>
  <c r="BW326" i="81"/>
  <c r="BX326" i="81"/>
  <c r="BY326" i="81"/>
  <c r="BZ326" i="81"/>
  <c r="BS327" i="81"/>
  <c r="BT327" i="81"/>
  <c r="BU327" i="81"/>
  <c r="BV327" i="81"/>
  <c r="BW327" i="81"/>
  <c r="BX327" i="81"/>
  <c r="BY327" i="81"/>
  <c r="BZ327" i="81"/>
  <c r="BS328" i="81"/>
  <c r="BT328" i="81"/>
  <c r="BU328" i="81"/>
  <c r="BV328" i="81"/>
  <c r="BW328" i="81"/>
  <c r="BX328" i="81"/>
  <c r="BY328" i="81"/>
  <c r="BZ328" i="81"/>
  <c r="BS329" i="81"/>
  <c r="BT329" i="81"/>
  <c r="BU329" i="81"/>
  <c r="BV329" i="81"/>
  <c r="BW329" i="81"/>
  <c r="BX329" i="81"/>
  <c r="BY329" i="81"/>
  <c r="BZ329" i="81"/>
  <c r="BS330" i="81"/>
  <c r="BT330" i="81"/>
  <c r="BU330" i="81"/>
  <c r="BV330" i="81"/>
  <c r="BW330" i="81"/>
  <c r="BX330" i="81"/>
  <c r="BY330" i="81"/>
  <c r="BZ330" i="81"/>
  <c r="BS331" i="81"/>
  <c r="BT331" i="81"/>
  <c r="BU331" i="81"/>
  <c r="BV331" i="81"/>
  <c r="BW331" i="81"/>
  <c r="BX331" i="81"/>
  <c r="BY331" i="81"/>
  <c r="BZ331" i="81"/>
  <c r="BS332" i="81"/>
  <c r="BT332" i="81"/>
  <c r="BU332" i="81"/>
  <c r="BV332" i="81"/>
  <c r="BW332" i="81"/>
  <c r="BX332" i="81"/>
  <c r="BY332" i="81"/>
  <c r="BZ332" i="81"/>
  <c r="BS333" i="81"/>
  <c r="BT333" i="81"/>
  <c r="BU333" i="81"/>
  <c r="BV333" i="81"/>
  <c r="BW333" i="81"/>
  <c r="BX333" i="81"/>
  <c r="BY333" i="81"/>
  <c r="BZ333" i="81"/>
  <c r="BS334" i="81"/>
  <c r="BT334" i="81"/>
  <c r="BU334" i="81"/>
  <c r="BV334" i="81"/>
  <c r="BW334" i="81"/>
  <c r="BX334" i="81"/>
  <c r="BY334" i="81"/>
  <c r="BZ334" i="81"/>
  <c r="BS335" i="81"/>
  <c r="BT335" i="81"/>
  <c r="BU335" i="81"/>
  <c r="BV335" i="81"/>
  <c r="BW335" i="81"/>
  <c r="BX335" i="81"/>
  <c r="BY335" i="81"/>
  <c r="BZ335" i="81"/>
  <c r="BS336" i="81"/>
  <c r="BT336" i="81"/>
  <c r="BU336" i="81"/>
  <c r="BV336" i="81"/>
  <c r="BW336" i="81"/>
  <c r="BX336" i="81"/>
  <c r="BY336" i="81"/>
  <c r="BZ336" i="81"/>
  <c r="BS337" i="81"/>
  <c r="BT337" i="81"/>
  <c r="BU337" i="81"/>
  <c r="BV337" i="81"/>
  <c r="BW337" i="81"/>
  <c r="BX337" i="81"/>
  <c r="BY337" i="81"/>
  <c r="BZ337" i="81"/>
  <c r="BS338" i="81"/>
  <c r="BT338" i="81"/>
  <c r="BU338" i="81"/>
  <c r="BV338" i="81"/>
  <c r="BW338" i="81"/>
  <c r="BX338" i="81"/>
  <c r="BY338" i="81"/>
  <c r="BZ338" i="81"/>
  <c r="BS339" i="81"/>
  <c r="BT339" i="81"/>
  <c r="BU339" i="81"/>
  <c r="BV339" i="81"/>
  <c r="BW339" i="81"/>
  <c r="BX339" i="81"/>
  <c r="BY339" i="81"/>
  <c r="BZ339" i="81"/>
  <c r="BS340" i="81"/>
  <c r="BT340" i="81"/>
  <c r="BU340" i="81"/>
  <c r="BV340" i="81"/>
  <c r="BW340" i="81"/>
  <c r="BX340" i="81"/>
  <c r="BY340" i="81"/>
  <c r="BZ340" i="81"/>
  <c r="BS341" i="81"/>
  <c r="BT341" i="81"/>
  <c r="BU341" i="81"/>
  <c r="BV341" i="81"/>
  <c r="BW341" i="81"/>
  <c r="BX341" i="81"/>
  <c r="BY341" i="81"/>
  <c r="BZ341" i="81"/>
  <c r="BS342" i="81"/>
  <c r="BT342" i="81"/>
  <c r="BU342" i="81"/>
  <c r="BV342" i="81"/>
  <c r="BW342" i="81"/>
  <c r="BX342" i="81"/>
  <c r="BY342" i="81"/>
  <c r="BZ342" i="81"/>
  <c r="BS343" i="81"/>
  <c r="BT343" i="81"/>
  <c r="BU343" i="81"/>
  <c r="BV343" i="81"/>
  <c r="BW343" i="81"/>
  <c r="BX343" i="81"/>
  <c r="BY343" i="81"/>
  <c r="BZ343" i="81"/>
  <c r="BS344" i="81"/>
  <c r="BT344" i="81"/>
  <c r="BU344" i="81"/>
  <c r="BV344" i="81"/>
  <c r="BW344" i="81"/>
  <c r="BX344" i="81"/>
  <c r="BY344" i="81"/>
  <c r="BZ344" i="81"/>
  <c r="BS345" i="81"/>
  <c r="BT345" i="81"/>
  <c r="BU345" i="81"/>
  <c r="BV345" i="81"/>
  <c r="BW345" i="81"/>
  <c r="BX345" i="81"/>
  <c r="BY345" i="81"/>
  <c r="BZ345" i="81"/>
  <c r="BS346" i="81"/>
  <c r="BT346" i="81"/>
  <c r="BU346" i="81"/>
  <c r="BV346" i="81"/>
  <c r="BW346" i="81"/>
  <c r="BX346" i="81"/>
  <c r="BY346" i="81"/>
  <c r="BZ346" i="81"/>
  <c r="BS347" i="81"/>
  <c r="BT347" i="81"/>
  <c r="BU347" i="81"/>
  <c r="BV347" i="81"/>
  <c r="BW347" i="81"/>
  <c r="BX347" i="81"/>
  <c r="BY347" i="81"/>
  <c r="BZ347" i="81"/>
  <c r="BS348" i="81"/>
  <c r="BT348" i="81"/>
  <c r="BU348" i="81"/>
  <c r="BV348" i="81"/>
  <c r="BW348" i="81"/>
  <c r="BX348" i="81"/>
  <c r="BY348" i="81"/>
  <c r="BZ348" i="81"/>
  <c r="BS349" i="81"/>
  <c r="BT349" i="81"/>
  <c r="BU349" i="81"/>
  <c r="BV349" i="81"/>
  <c r="BW349" i="81"/>
  <c r="BX349" i="81"/>
  <c r="BY349" i="81"/>
  <c r="BZ349" i="81"/>
  <c r="BS350" i="81"/>
  <c r="BT350" i="81"/>
  <c r="BU350" i="81"/>
  <c r="BV350" i="81"/>
  <c r="BW350" i="81"/>
  <c r="BX350" i="81"/>
  <c r="BY350" i="81"/>
  <c r="BZ350" i="81"/>
  <c r="BS351" i="81"/>
  <c r="BT351" i="81"/>
  <c r="BU351" i="81"/>
  <c r="BV351" i="81"/>
  <c r="BW351" i="81"/>
  <c r="BX351" i="81"/>
  <c r="BY351" i="81"/>
  <c r="BZ351" i="81"/>
  <c r="BS352" i="81"/>
  <c r="BT352" i="81"/>
  <c r="BU352" i="81"/>
  <c r="BV352" i="81"/>
  <c r="BW352" i="81"/>
  <c r="BX352" i="81"/>
  <c r="BY352" i="81"/>
  <c r="BZ352" i="81"/>
  <c r="BS353" i="81"/>
  <c r="BT353" i="81"/>
  <c r="BU353" i="81"/>
  <c r="BV353" i="81"/>
  <c r="BW353" i="81"/>
  <c r="BX353" i="81"/>
  <c r="BY353" i="81"/>
  <c r="BZ353" i="81"/>
  <c r="BS354" i="81"/>
  <c r="BT354" i="81"/>
  <c r="BU354" i="81"/>
  <c r="BV354" i="81"/>
  <c r="BW354" i="81"/>
  <c r="BX354" i="81"/>
  <c r="BY354" i="81"/>
  <c r="BZ354" i="81"/>
  <c r="BS355" i="81"/>
  <c r="BT355" i="81"/>
  <c r="BU355" i="81"/>
  <c r="BV355" i="81"/>
  <c r="BW355" i="81"/>
  <c r="BX355" i="81"/>
  <c r="BY355" i="81"/>
  <c r="BZ355" i="81"/>
  <c r="BS356" i="81"/>
  <c r="BT356" i="81"/>
  <c r="BU356" i="81"/>
  <c r="BV356" i="81"/>
  <c r="BW356" i="81"/>
  <c r="BX356" i="81"/>
  <c r="BY356" i="81"/>
  <c r="BZ356" i="81"/>
  <c r="BS357" i="81"/>
  <c r="BT357" i="81"/>
  <c r="BU357" i="81"/>
  <c r="BV357" i="81"/>
  <c r="BW357" i="81"/>
  <c r="BX357" i="81"/>
  <c r="BY357" i="81"/>
  <c r="BZ357" i="81"/>
  <c r="BS358" i="81"/>
  <c r="BT358" i="81"/>
  <c r="BU358" i="81"/>
  <c r="BV358" i="81"/>
  <c r="BW358" i="81"/>
  <c r="BX358" i="81"/>
  <c r="BY358" i="81"/>
  <c r="BZ358" i="81"/>
  <c r="BS359" i="81"/>
  <c r="BT359" i="81"/>
  <c r="BU359" i="81"/>
  <c r="BV359" i="81"/>
  <c r="BW359" i="81"/>
  <c r="BX359" i="81"/>
  <c r="BY359" i="81"/>
  <c r="BZ359" i="81"/>
  <c r="BS360" i="81"/>
  <c r="BT360" i="81"/>
  <c r="BU360" i="81"/>
  <c r="BV360" i="81"/>
  <c r="BW360" i="81"/>
  <c r="BX360" i="81"/>
  <c r="BY360" i="81"/>
  <c r="BZ360" i="81"/>
  <c r="BS361" i="81"/>
  <c r="BT361" i="81"/>
  <c r="BU361" i="81"/>
  <c r="BV361" i="81"/>
  <c r="BW361" i="81"/>
  <c r="BX361" i="81"/>
  <c r="BY361" i="81"/>
  <c r="BZ361" i="81"/>
  <c r="BS362" i="81"/>
  <c r="BT362" i="81"/>
  <c r="BU362" i="81"/>
  <c r="BV362" i="81"/>
  <c r="BW362" i="81"/>
  <c r="BX362" i="81"/>
  <c r="BY362" i="81"/>
  <c r="BZ362" i="81"/>
  <c r="BS363" i="81"/>
  <c r="BT363" i="81"/>
  <c r="BU363" i="81"/>
  <c r="BV363" i="81"/>
  <c r="BW363" i="81"/>
  <c r="BX363" i="81"/>
  <c r="BY363" i="81"/>
  <c r="BZ363" i="81"/>
  <c r="BS364" i="81"/>
  <c r="BT364" i="81"/>
  <c r="BU364" i="81"/>
  <c r="BV364" i="81"/>
  <c r="BW364" i="81"/>
  <c r="BX364" i="81"/>
  <c r="BY364" i="81"/>
  <c r="BZ364" i="81"/>
  <c r="BS365" i="81"/>
  <c r="BT365" i="81"/>
  <c r="BU365" i="81"/>
  <c r="BV365" i="81"/>
  <c r="BW365" i="81"/>
  <c r="BX365" i="81"/>
  <c r="BY365" i="81"/>
  <c r="BZ365" i="81"/>
  <c r="BS366" i="81"/>
  <c r="BT366" i="81"/>
  <c r="BU366" i="81"/>
  <c r="BV366" i="81"/>
  <c r="BW366" i="81"/>
  <c r="BX366" i="81"/>
  <c r="BY366" i="81"/>
  <c r="BZ366" i="81"/>
  <c r="BS367" i="81"/>
  <c r="BT367" i="81"/>
  <c r="BU367" i="81"/>
  <c r="BV367" i="81"/>
  <c r="BW367" i="81"/>
  <c r="BX367" i="81"/>
  <c r="BY367" i="81"/>
  <c r="BZ367" i="81"/>
  <c r="BS368" i="81"/>
  <c r="BT368" i="81"/>
  <c r="BU368" i="81"/>
  <c r="BV368" i="81"/>
  <c r="BW368" i="81"/>
  <c r="BX368" i="81"/>
  <c r="BY368" i="81"/>
  <c r="BZ368" i="81"/>
  <c r="BS369" i="81"/>
  <c r="BT369" i="81"/>
  <c r="BU369" i="81"/>
  <c r="BV369" i="81"/>
  <c r="BW369" i="81"/>
  <c r="BX369" i="81"/>
  <c r="BY369" i="81"/>
  <c r="BZ369" i="81"/>
  <c r="BS370" i="81"/>
  <c r="BT370" i="81"/>
  <c r="BU370" i="81"/>
  <c r="BV370" i="81"/>
  <c r="BW370" i="81"/>
  <c r="BX370" i="81"/>
  <c r="BY370" i="81"/>
  <c r="BZ370" i="81"/>
  <c r="BS371" i="81"/>
  <c r="BT371" i="81"/>
  <c r="BU371" i="81"/>
  <c r="BV371" i="81"/>
  <c r="BW371" i="81"/>
  <c r="BX371" i="81"/>
  <c r="BY371" i="81"/>
  <c r="BZ371" i="81"/>
  <c r="BS372" i="81"/>
  <c r="BT372" i="81"/>
  <c r="BU372" i="81"/>
  <c r="BV372" i="81"/>
  <c r="BW372" i="81"/>
  <c r="BX372" i="81"/>
  <c r="BY372" i="81"/>
  <c r="BZ372" i="81"/>
  <c r="BS373" i="81"/>
  <c r="BT373" i="81"/>
  <c r="BU373" i="81"/>
  <c r="BV373" i="81"/>
  <c r="BW373" i="81"/>
  <c r="BX373" i="81"/>
  <c r="BY373" i="81"/>
  <c r="BZ373" i="81"/>
  <c r="BS374" i="81"/>
  <c r="BT374" i="81"/>
  <c r="BU374" i="81"/>
  <c r="BV374" i="81"/>
  <c r="BW374" i="81"/>
  <c r="BX374" i="81"/>
  <c r="BY374" i="81"/>
  <c r="BZ374" i="81"/>
  <c r="BS375" i="81"/>
  <c r="BT375" i="81"/>
  <c r="BU375" i="81"/>
  <c r="BV375" i="81"/>
  <c r="BW375" i="81"/>
  <c r="BX375" i="81"/>
  <c r="BY375" i="81"/>
  <c r="BZ375" i="81"/>
  <c r="BS376" i="81"/>
  <c r="BT376" i="81"/>
  <c r="BU376" i="81"/>
  <c r="BV376" i="81"/>
  <c r="BW376" i="81"/>
  <c r="BX376" i="81"/>
  <c r="BY376" i="81"/>
  <c r="BZ376" i="81"/>
  <c r="BS377" i="81"/>
  <c r="BT377" i="81"/>
  <c r="BU377" i="81"/>
  <c r="BV377" i="81"/>
  <c r="BW377" i="81"/>
  <c r="BX377" i="81"/>
  <c r="BY377" i="81"/>
  <c r="BZ377" i="81"/>
  <c r="BS378" i="81"/>
  <c r="BT378" i="81"/>
  <c r="BU378" i="81"/>
  <c r="BV378" i="81"/>
  <c r="BW378" i="81"/>
  <c r="BX378" i="81"/>
  <c r="BY378" i="81"/>
  <c r="BZ378" i="81"/>
  <c r="BS379" i="81"/>
  <c r="BT379" i="81"/>
  <c r="BU379" i="81"/>
  <c r="BV379" i="81"/>
  <c r="BW379" i="81"/>
  <c r="BX379" i="81"/>
  <c r="BY379" i="81"/>
  <c r="BZ379" i="81"/>
  <c r="BS380" i="81"/>
  <c r="BT380" i="81"/>
  <c r="BU380" i="81"/>
  <c r="BV380" i="81"/>
  <c r="BW380" i="81"/>
  <c r="BX380" i="81"/>
  <c r="BY380" i="81"/>
  <c r="BZ380" i="81"/>
  <c r="BS381" i="81"/>
  <c r="BT381" i="81"/>
  <c r="BU381" i="81"/>
  <c r="BV381" i="81"/>
  <c r="BW381" i="81"/>
  <c r="BX381" i="81"/>
  <c r="BY381" i="81"/>
  <c r="BZ381" i="81"/>
  <c r="BS382" i="81"/>
  <c r="BT382" i="81"/>
  <c r="BU382" i="81"/>
  <c r="BV382" i="81"/>
  <c r="BW382" i="81"/>
  <c r="BX382" i="81"/>
  <c r="BY382" i="81"/>
  <c r="BZ382" i="81"/>
  <c r="BS383" i="81"/>
  <c r="BT383" i="81"/>
  <c r="BU383" i="81"/>
  <c r="BV383" i="81"/>
  <c r="BW383" i="81"/>
  <c r="BX383" i="81"/>
  <c r="BY383" i="81"/>
  <c r="BZ383" i="81"/>
  <c r="BS384" i="81"/>
  <c r="BT384" i="81"/>
  <c r="BU384" i="81"/>
  <c r="BV384" i="81"/>
  <c r="BW384" i="81"/>
  <c r="BX384" i="81"/>
  <c r="BY384" i="81"/>
  <c r="BZ384" i="81"/>
  <c r="BS385" i="81"/>
  <c r="BT385" i="81"/>
  <c r="BU385" i="81"/>
  <c r="BV385" i="81"/>
  <c r="BW385" i="81"/>
  <c r="BX385" i="81"/>
  <c r="BY385" i="81"/>
  <c r="BZ385" i="81"/>
  <c r="BS386" i="81"/>
  <c r="BT386" i="81"/>
  <c r="BU386" i="81"/>
  <c r="BV386" i="81"/>
  <c r="BW386" i="81"/>
  <c r="BX386" i="81"/>
  <c r="BY386" i="81"/>
  <c r="BZ386" i="81"/>
  <c r="BS387" i="81"/>
  <c r="BT387" i="81"/>
  <c r="BU387" i="81"/>
  <c r="BV387" i="81"/>
  <c r="BW387" i="81"/>
  <c r="BX387" i="81"/>
  <c r="BY387" i="81"/>
  <c r="BZ387" i="81"/>
  <c r="BS388" i="81"/>
  <c r="BT388" i="81"/>
  <c r="BU388" i="81"/>
  <c r="BV388" i="81"/>
  <c r="BW388" i="81"/>
  <c r="BX388" i="81"/>
  <c r="BY388" i="81"/>
  <c r="BZ388" i="81"/>
  <c r="BS389" i="81"/>
  <c r="BT389" i="81"/>
  <c r="BU389" i="81"/>
  <c r="BV389" i="81"/>
  <c r="BW389" i="81"/>
  <c r="BX389" i="81"/>
  <c r="BY389" i="81"/>
  <c r="BZ389" i="81"/>
  <c r="BS390" i="81"/>
  <c r="BT390" i="81"/>
  <c r="BU390" i="81"/>
  <c r="BV390" i="81"/>
  <c r="BW390" i="81"/>
  <c r="BX390" i="81"/>
  <c r="BY390" i="81"/>
  <c r="BZ390" i="81"/>
  <c r="E7" i="61"/>
  <c r="E8" i="61"/>
  <c r="E9" i="61"/>
  <c r="E10" i="61"/>
  <c r="E11" i="61"/>
  <c r="E12" i="61"/>
  <c r="E13" i="61"/>
  <c r="E14" i="61"/>
  <c r="E15" i="61"/>
  <c r="E16" i="61"/>
  <c r="E17" i="61"/>
  <c r="E18" i="61"/>
  <c r="E19" i="61"/>
  <c r="E20" i="61"/>
  <c r="E21" i="61"/>
  <c r="E22" i="61"/>
  <c r="E23" i="61"/>
  <c r="E24" i="61"/>
  <c r="E25" i="61"/>
  <c r="E26" i="61"/>
  <c r="E27" i="61"/>
  <c r="E28" i="61"/>
  <c r="E29" i="61"/>
  <c r="E30" i="61"/>
  <c r="E31" i="61"/>
  <c r="E32" i="61"/>
  <c r="E33" i="61"/>
  <c r="E34" i="61"/>
  <c r="E35" i="61"/>
  <c r="E36" i="61"/>
  <c r="E37" i="61"/>
  <c r="E38" i="61"/>
  <c r="E39" i="61"/>
  <c r="E40" i="61"/>
  <c r="E41" i="61"/>
  <c r="E42" i="61"/>
  <c r="E43" i="61"/>
  <c r="E44" i="61"/>
  <c r="E45" i="61"/>
  <c r="E46" i="61"/>
  <c r="E47" i="61"/>
  <c r="E48" i="61"/>
  <c r="E49" i="61"/>
  <c r="E50" i="61"/>
  <c r="E51" i="61"/>
  <c r="E52" i="61"/>
  <c r="E53" i="61"/>
  <c r="E54" i="61"/>
  <c r="E55" i="61"/>
  <c r="E56" i="61"/>
  <c r="E57" i="61"/>
  <c r="E58" i="61"/>
  <c r="E59" i="61"/>
  <c r="E60" i="61"/>
  <c r="E61" i="61"/>
  <c r="E62" i="61"/>
  <c r="E63" i="61"/>
  <c r="E64" i="61"/>
  <c r="E65" i="61"/>
  <c r="E66" i="61"/>
  <c r="E67" i="61"/>
  <c r="E68" i="61"/>
  <c r="E69" i="61"/>
  <c r="E70" i="61"/>
  <c r="E71" i="61"/>
  <c r="E72" i="61"/>
  <c r="E73" i="61"/>
  <c r="E74" i="61"/>
  <c r="E75" i="61"/>
  <c r="E76" i="61"/>
  <c r="E77" i="61"/>
  <c r="E78" i="61"/>
  <c r="E79" i="61"/>
  <c r="E80" i="61"/>
  <c r="E81" i="61"/>
  <c r="E82" i="61"/>
  <c r="E83" i="61"/>
  <c r="E84" i="61"/>
  <c r="E85" i="61"/>
  <c r="E86" i="61"/>
  <c r="E87" i="61"/>
  <c r="E88" i="61"/>
  <c r="E89" i="61"/>
  <c r="E90" i="61"/>
  <c r="E91" i="61"/>
  <c r="E92" i="61"/>
  <c r="E93" i="61"/>
  <c r="E94" i="61"/>
  <c r="E95" i="61"/>
  <c r="E96" i="61"/>
  <c r="E97" i="61"/>
  <c r="E98" i="61"/>
  <c r="E99" i="61"/>
  <c r="E100" i="61"/>
  <c r="E101" i="61"/>
  <c r="E102" i="61"/>
  <c r="E103" i="61"/>
  <c r="E104" i="61"/>
  <c r="E105" i="61"/>
  <c r="E106" i="61"/>
  <c r="E107" i="61"/>
  <c r="E108" i="61"/>
  <c r="E109" i="61"/>
  <c r="E110" i="61"/>
  <c r="E111" i="61"/>
  <c r="E112" i="61"/>
  <c r="E113" i="61"/>
  <c r="E114" i="61"/>
  <c r="E115" i="61"/>
  <c r="E116" i="61"/>
  <c r="E117" i="61"/>
  <c r="E118" i="61"/>
  <c r="E119" i="61"/>
  <c r="E120" i="61"/>
  <c r="E121" i="61"/>
  <c r="E122" i="61"/>
  <c r="E123" i="61"/>
  <c r="E124" i="61"/>
  <c r="E125" i="61"/>
  <c r="E126" i="61"/>
  <c r="E127" i="61"/>
  <c r="E128" i="61"/>
  <c r="E129" i="61"/>
  <c r="E130" i="61"/>
  <c r="E131" i="61"/>
  <c r="E132" i="61"/>
  <c r="E133" i="61"/>
  <c r="E134" i="61"/>
  <c r="E135" i="61"/>
  <c r="E136" i="61"/>
  <c r="E137" i="61"/>
  <c r="E138" i="61"/>
  <c r="E139" i="61"/>
  <c r="E140" i="61"/>
  <c r="E141" i="61"/>
  <c r="E142" i="61"/>
  <c r="E143" i="61"/>
  <c r="E144" i="61"/>
  <c r="E145" i="61"/>
  <c r="E146" i="61"/>
  <c r="E147" i="61"/>
  <c r="E148" i="61"/>
  <c r="E149" i="61"/>
  <c r="E150" i="61"/>
  <c r="E151" i="61"/>
  <c r="E152" i="61"/>
  <c r="E153" i="61"/>
  <c r="E154" i="61"/>
  <c r="E155" i="61"/>
  <c r="E156" i="61"/>
  <c r="E157" i="61"/>
  <c r="E158" i="61"/>
  <c r="E159" i="61"/>
  <c r="E160" i="61"/>
  <c r="E161" i="61"/>
  <c r="E162" i="61"/>
  <c r="E163" i="61"/>
  <c r="E164" i="61"/>
  <c r="E165" i="61"/>
  <c r="E166" i="61"/>
  <c r="E167" i="61"/>
  <c r="E168" i="61"/>
  <c r="E169" i="61"/>
  <c r="E170" i="61"/>
  <c r="E171" i="61"/>
  <c r="E172" i="61"/>
  <c r="E173" i="61"/>
  <c r="E174" i="61"/>
  <c r="E175" i="61"/>
  <c r="E176" i="61"/>
  <c r="E177" i="61"/>
  <c r="E178" i="61"/>
  <c r="E179" i="61"/>
  <c r="E180" i="61"/>
  <c r="E181" i="61"/>
  <c r="E182" i="61"/>
  <c r="E183" i="61"/>
  <c r="E184" i="61"/>
  <c r="E185" i="61"/>
  <c r="E186" i="61"/>
  <c r="E187" i="61"/>
  <c r="E188" i="61"/>
  <c r="E189" i="61"/>
  <c r="E190" i="61"/>
  <c r="E201" i="61"/>
  <c r="E202" i="61"/>
  <c r="E203" i="61"/>
  <c r="E204" i="61"/>
  <c r="E205" i="61"/>
  <c r="E206" i="61"/>
  <c r="E207" i="61"/>
  <c r="E208" i="61"/>
  <c r="E209" i="61"/>
  <c r="E210" i="61"/>
  <c r="E211" i="61"/>
  <c r="E212" i="61"/>
  <c r="E213" i="61"/>
  <c r="E214" i="61"/>
  <c r="E215" i="61"/>
  <c r="E216" i="61"/>
  <c r="E217" i="61"/>
  <c r="E218" i="61"/>
  <c r="E219" i="61"/>
  <c r="E220" i="61"/>
  <c r="E221" i="61"/>
  <c r="E222" i="61"/>
  <c r="E223" i="61"/>
  <c r="E224" i="61"/>
  <c r="E225" i="61"/>
  <c r="E226" i="61"/>
  <c r="E227" i="61"/>
  <c r="E228" i="61"/>
  <c r="E229" i="61"/>
  <c r="E230" i="61"/>
  <c r="E231" i="61"/>
  <c r="E232" i="61"/>
  <c r="E233" i="61"/>
  <c r="E234" i="61"/>
  <c r="E235" i="61"/>
  <c r="E236" i="61"/>
  <c r="E237" i="61"/>
  <c r="E238" i="61"/>
  <c r="E239" i="61"/>
  <c r="E240" i="61"/>
  <c r="E241" i="61"/>
  <c r="E242" i="61"/>
  <c r="E243" i="61"/>
  <c r="E244" i="61"/>
  <c r="E245" i="61"/>
  <c r="E246" i="61"/>
  <c r="E247" i="61"/>
  <c r="E248" i="61"/>
  <c r="E249" i="61"/>
  <c r="E250" i="61"/>
  <c r="E251" i="61"/>
  <c r="E252" i="61"/>
  <c r="E253" i="61"/>
  <c r="E254" i="61"/>
  <c r="E255" i="61"/>
  <c r="E256" i="61"/>
  <c r="E257" i="61"/>
  <c r="E258" i="61"/>
  <c r="E259" i="61"/>
  <c r="E260" i="61"/>
  <c r="E261" i="61"/>
  <c r="E262" i="61"/>
  <c r="E263" i="61"/>
  <c r="E264" i="61"/>
  <c r="E265" i="61"/>
  <c r="E266" i="61"/>
  <c r="E267" i="61"/>
  <c r="E268" i="61"/>
  <c r="E269" i="61"/>
  <c r="E270" i="61"/>
  <c r="E271" i="61"/>
  <c r="E272" i="61"/>
  <c r="E273" i="61"/>
  <c r="E274" i="61"/>
  <c r="E275" i="61"/>
  <c r="E276" i="61"/>
  <c r="E277" i="61"/>
  <c r="E278" i="61"/>
  <c r="E279" i="61"/>
  <c r="E280" i="61"/>
  <c r="E281" i="61"/>
  <c r="E282" i="61"/>
  <c r="E283" i="61"/>
  <c r="E284" i="61"/>
  <c r="E285" i="61"/>
  <c r="E286" i="61"/>
  <c r="E287" i="61"/>
  <c r="E288" i="61"/>
  <c r="E289" i="61"/>
  <c r="E290" i="61"/>
  <c r="E291" i="61"/>
  <c r="E292" i="61"/>
  <c r="E293" i="61"/>
  <c r="E294" i="61"/>
  <c r="E295" i="61"/>
  <c r="E296" i="61"/>
  <c r="E297" i="61"/>
  <c r="E298" i="61"/>
  <c r="E299" i="61"/>
  <c r="E300" i="61"/>
  <c r="E301" i="61"/>
  <c r="E302" i="61"/>
  <c r="E303" i="61"/>
  <c r="E304" i="61"/>
  <c r="E305" i="61"/>
  <c r="E306" i="61"/>
  <c r="E307" i="61"/>
  <c r="E308" i="61"/>
  <c r="E309" i="61"/>
  <c r="E310" i="61"/>
  <c r="E311" i="61"/>
  <c r="E312" i="61"/>
  <c r="E313" i="61"/>
  <c r="E314" i="61"/>
  <c r="E315" i="61"/>
  <c r="E316" i="61"/>
  <c r="E317" i="61"/>
  <c r="E318" i="61"/>
  <c r="E319" i="61"/>
  <c r="E320" i="61"/>
  <c r="E321" i="61"/>
  <c r="E322" i="61"/>
  <c r="E323" i="61"/>
  <c r="E324" i="61"/>
  <c r="E325" i="61"/>
  <c r="E326" i="61"/>
  <c r="E327" i="61"/>
  <c r="E328" i="61"/>
  <c r="E329" i="61"/>
  <c r="E330" i="61"/>
  <c r="E331" i="61"/>
  <c r="E332" i="61"/>
  <c r="E333" i="61"/>
  <c r="E334" i="61"/>
  <c r="E335" i="61"/>
  <c r="E336" i="61"/>
  <c r="E337" i="61"/>
  <c r="E338" i="61"/>
  <c r="E339" i="61"/>
  <c r="E340" i="61"/>
  <c r="E341" i="61"/>
  <c r="E342" i="61"/>
  <c r="E343" i="61"/>
  <c r="E344" i="61"/>
  <c r="E345" i="61"/>
  <c r="E346" i="61"/>
  <c r="E347" i="61"/>
  <c r="E348" i="61"/>
  <c r="E349" i="61"/>
  <c r="E350" i="61"/>
  <c r="E351" i="61"/>
  <c r="E352" i="61"/>
  <c r="E353" i="61"/>
  <c r="E354" i="61"/>
  <c r="E355" i="61"/>
  <c r="E356" i="61"/>
  <c r="E357" i="61"/>
  <c r="E358" i="61"/>
  <c r="E359" i="61"/>
  <c r="E360" i="61"/>
  <c r="E361" i="61"/>
  <c r="E362" i="61"/>
  <c r="E363" i="61"/>
  <c r="E364" i="61"/>
  <c r="E365" i="61"/>
  <c r="E366" i="61"/>
  <c r="E367" i="61"/>
  <c r="E368" i="61"/>
  <c r="E369" i="61"/>
  <c r="E370" i="61"/>
  <c r="E371" i="61"/>
  <c r="E372" i="61"/>
  <c r="E373" i="61"/>
  <c r="E374" i="61"/>
  <c r="E375" i="61"/>
  <c r="E376" i="61"/>
  <c r="E377" i="61"/>
  <c r="E378" i="61"/>
  <c r="E379" i="61"/>
  <c r="E380" i="61"/>
  <c r="E381" i="61"/>
  <c r="E382" i="61"/>
  <c r="E383" i="61"/>
  <c r="E384" i="61"/>
  <c r="E385" i="61"/>
  <c r="E386" i="61"/>
  <c r="E387" i="61"/>
  <c r="E388" i="61"/>
  <c r="E389" i="61"/>
  <c r="E390" i="61"/>
  <c r="A14" i="68"/>
  <c r="T14" i="68" s="1"/>
  <c r="I14" i="68"/>
  <c r="L14" i="68"/>
  <c r="M14" i="68"/>
  <c r="N14" i="68"/>
  <c r="O14" i="68"/>
  <c r="P14" i="68"/>
  <c r="A15" i="68"/>
  <c r="AM15" i="68" s="1"/>
  <c r="I15" i="68"/>
  <c r="L15" i="68"/>
  <c r="M15" i="68"/>
  <c r="N15" i="68"/>
  <c r="O15" i="68"/>
  <c r="P15" i="68"/>
  <c r="A16" i="68"/>
  <c r="T16" i="68" s="1"/>
  <c r="I16" i="68"/>
  <c r="L16" i="68"/>
  <c r="M16" i="68"/>
  <c r="N16" i="68"/>
  <c r="O16" i="68"/>
  <c r="P16" i="68"/>
  <c r="A17" i="68"/>
  <c r="AM17" i="68" s="1"/>
  <c r="I17" i="68"/>
  <c r="L17" i="68"/>
  <c r="M17" i="68"/>
  <c r="N17" i="68"/>
  <c r="O17" i="68"/>
  <c r="P17" i="68"/>
  <c r="A18" i="68"/>
  <c r="AM18" i="68" s="1"/>
  <c r="I18" i="68"/>
  <c r="L18" i="68"/>
  <c r="M18" i="68"/>
  <c r="N18" i="68"/>
  <c r="O18" i="68"/>
  <c r="P18" i="68"/>
  <c r="A19" i="68"/>
  <c r="AM19" i="68" s="1"/>
  <c r="I19" i="68"/>
  <c r="L19" i="68"/>
  <c r="M19" i="68"/>
  <c r="N19" i="68"/>
  <c r="O19" i="68"/>
  <c r="P19" i="68"/>
  <c r="AC19" i="68"/>
  <c r="BM19" i="68"/>
  <c r="T20" i="68"/>
  <c r="I20" i="68"/>
  <c r="L20" i="68"/>
  <c r="M20" i="68"/>
  <c r="N20" i="68"/>
  <c r="O20" i="68"/>
  <c r="P20" i="68"/>
  <c r="A21" i="68"/>
  <c r="AM21" i="68" s="1"/>
  <c r="I21" i="68"/>
  <c r="L21" i="68"/>
  <c r="M21" i="68"/>
  <c r="N21" i="68"/>
  <c r="O21" i="68"/>
  <c r="P21" i="68"/>
  <c r="AC21" i="68"/>
  <c r="A22" i="68"/>
  <c r="BE22" i="68" s="1"/>
  <c r="I22" i="68"/>
  <c r="L22" i="68"/>
  <c r="M22" i="68"/>
  <c r="N22" i="68"/>
  <c r="O22" i="68"/>
  <c r="P22" i="68"/>
  <c r="A23" i="68"/>
  <c r="T23" i="68" s="1"/>
  <c r="I23" i="68"/>
  <c r="L23" i="68"/>
  <c r="M23" i="68"/>
  <c r="N23" i="68"/>
  <c r="O23" i="68"/>
  <c r="P23" i="68"/>
  <c r="A24" i="68"/>
  <c r="T24" i="68" s="1"/>
  <c r="I24" i="68"/>
  <c r="L24" i="68"/>
  <c r="M24" i="68"/>
  <c r="N24" i="68"/>
  <c r="O24" i="68"/>
  <c r="P24" i="68"/>
  <c r="I26" i="68"/>
  <c r="L26" i="68"/>
  <c r="M26" i="68"/>
  <c r="N26" i="68"/>
  <c r="O26" i="68"/>
  <c r="P26" i="68"/>
  <c r="T26" i="68"/>
  <c r="AC26" i="68"/>
  <c r="BM26" i="68"/>
  <c r="J10" i="3"/>
  <c r="Q10" i="3"/>
  <c r="R10" i="3"/>
  <c r="T10" i="3"/>
  <c r="U10" i="3"/>
  <c r="X10" i="3"/>
  <c r="AG10" i="3"/>
  <c r="AQ10" i="3"/>
  <c r="Y11" i="3"/>
  <c r="J11" i="3"/>
  <c r="Q11" i="3"/>
  <c r="R11" i="3"/>
  <c r="S11" i="3"/>
  <c r="S10" i="3" s="1"/>
  <c r="T11" i="3"/>
  <c r="U11" i="3"/>
  <c r="X11" i="3"/>
  <c r="AG11" i="3"/>
  <c r="AQ11" i="3"/>
  <c r="A12" i="3"/>
  <c r="J12" i="3"/>
  <c r="Q12" i="3"/>
  <c r="R12" i="3"/>
  <c r="S12" i="3"/>
  <c r="T12" i="3"/>
  <c r="U12" i="3"/>
  <c r="X12" i="3"/>
  <c r="AG12" i="3"/>
  <c r="AQ12" i="3"/>
  <c r="A13" i="3"/>
  <c r="J13" i="3"/>
  <c r="Q13" i="3"/>
  <c r="R13" i="3"/>
  <c r="S13" i="3"/>
  <c r="T13" i="3"/>
  <c r="U13" i="3"/>
  <c r="X13" i="3"/>
  <c r="AG13" i="3"/>
  <c r="AQ13" i="3"/>
  <c r="A14" i="3"/>
  <c r="AH14" i="3" s="1"/>
  <c r="J14" i="3"/>
  <c r="Q14" i="3"/>
  <c r="R14" i="3"/>
  <c r="S14" i="3"/>
  <c r="T14" i="3"/>
  <c r="U14" i="3"/>
  <c r="X14" i="3"/>
  <c r="AG14" i="3"/>
  <c r="AQ14" i="3"/>
  <c r="A15" i="3"/>
  <c r="BC15" i="3" s="1"/>
  <c r="J15" i="3"/>
  <c r="Q15" i="3"/>
  <c r="R15" i="3"/>
  <c r="S15" i="3"/>
  <c r="T15" i="3"/>
  <c r="U15" i="3"/>
  <c r="X15" i="3"/>
  <c r="AG15" i="3"/>
  <c r="AQ15" i="3"/>
  <c r="A16" i="3"/>
  <c r="J16" i="3"/>
  <c r="Q16" i="3"/>
  <c r="R16" i="3"/>
  <c r="S16" i="3"/>
  <c r="T16" i="3"/>
  <c r="U16" i="3"/>
  <c r="X16" i="3"/>
  <c r="AG16" i="3"/>
  <c r="AQ16" i="3"/>
  <c r="A17" i="3"/>
  <c r="AH17" i="3" s="1"/>
  <c r="J17" i="3"/>
  <c r="Q17" i="3"/>
  <c r="R17" i="3"/>
  <c r="S17" i="3"/>
  <c r="T17" i="3"/>
  <c r="U17" i="3"/>
  <c r="X17" i="3"/>
  <c r="AG17" i="3"/>
  <c r="AQ17" i="3"/>
  <c r="A18" i="3"/>
  <c r="Y18" i="3" s="1"/>
  <c r="J18" i="3"/>
  <c r="Q18" i="3"/>
  <c r="R18" i="3"/>
  <c r="S18" i="3"/>
  <c r="T18" i="3"/>
  <c r="U18" i="3"/>
  <c r="X18" i="3"/>
  <c r="AG18" i="3"/>
  <c r="AQ18" i="3"/>
  <c r="A19" i="3"/>
  <c r="Y19" i="3" s="1"/>
  <c r="J19" i="3"/>
  <c r="Q19" i="3"/>
  <c r="R19" i="3"/>
  <c r="S19" i="3"/>
  <c r="T19" i="3"/>
  <c r="U19" i="3"/>
  <c r="X19" i="3"/>
  <c r="AG19" i="3"/>
  <c r="AQ19" i="3"/>
  <c r="A20" i="3"/>
  <c r="Y20" i="3" s="1"/>
  <c r="J20" i="3"/>
  <c r="Q20" i="3"/>
  <c r="R20" i="3"/>
  <c r="S20" i="3"/>
  <c r="T20" i="3"/>
  <c r="U20" i="3"/>
  <c r="X20" i="3"/>
  <c r="AG20" i="3"/>
  <c r="AQ20" i="3"/>
  <c r="A21" i="3"/>
  <c r="AR21" i="3" s="1"/>
  <c r="J21" i="3"/>
  <c r="Q21" i="3"/>
  <c r="R21" i="3"/>
  <c r="S21" i="3"/>
  <c r="T21" i="3"/>
  <c r="U21" i="3"/>
  <c r="X21" i="3"/>
  <c r="AG21" i="3"/>
  <c r="AQ21" i="3"/>
  <c r="A22" i="3"/>
  <c r="Y22" i="3" s="1"/>
  <c r="J22" i="3"/>
  <c r="Q22" i="3"/>
  <c r="R22" i="3"/>
  <c r="S22" i="3"/>
  <c r="T22" i="3"/>
  <c r="U22" i="3"/>
  <c r="X22" i="3"/>
  <c r="AG22" i="3"/>
  <c r="AQ22" i="3"/>
  <c r="A23" i="3"/>
  <c r="AH23" i="3" s="1"/>
  <c r="J23" i="3"/>
  <c r="Q23" i="3"/>
  <c r="R23" i="3"/>
  <c r="S23" i="3"/>
  <c r="T23" i="3"/>
  <c r="U23" i="3"/>
  <c r="X23" i="3"/>
  <c r="AG23" i="3"/>
  <c r="AQ23" i="3"/>
  <c r="A24" i="3"/>
  <c r="Y24" i="3" s="1"/>
  <c r="J24" i="3"/>
  <c r="Q24" i="3"/>
  <c r="R24" i="3"/>
  <c r="S24" i="3"/>
  <c r="T24" i="3"/>
  <c r="U24" i="3"/>
  <c r="X24" i="3"/>
  <c r="AG24" i="3"/>
  <c r="AQ24" i="3"/>
  <c r="A25" i="3"/>
  <c r="Y25" i="3" s="1"/>
  <c r="J25" i="3"/>
  <c r="Q25" i="3"/>
  <c r="R25" i="3"/>
  <c r="S25" i="3"/>
  <c r="T25" i="3"/>
  <c r="U25" i="3"/>
  <c r="X25" i="3"/>
  <c r="AG25" i="3"/>
  <c r="AQ25" i="3"/>
  <c r="A26" i="3"/>
  <c r="Y26" i="3" s="1"/>
  <c r="J26" i="3"/>
  <c r="Q26" i="3"/>
  <c r="R26" i="3"/>
  <c r="S26" i="3"/>
  <c r="T26" i="3"/>
  <c r="U26" i="3"/>
  <c r="X26" i="3"/>
  <c r="AG26" i="3"/>
  <c r="AQ26" i="3"/>
  <c r="A27" i="3"/>
  <c r="AR27" i="3" s="1"/>
  <c r="J27" i="3"/>
  <c r="Q27" i="3"/>
  <c r="R27" i="3"/>
  <c r="S27" i="3"/>
  <c r="T27" i="3"/>
  <c r="U27" i="3"/>
  <c r="X27" i="3"/>
  <c r="AG27" i="3"/>
  <c r="AQ27" i="3"/>
  <c r="A28" i="3"/>
  <c r="AH28" i="3" s="1"/>
  <c r="J28" i="3"/>
  <c r="Q28" i="3"/>
  <c r="R28" i="3"/>
  <c r="S28" i="3"/>
  <c r="T28" i="3"/>
  <c r="U28" i="3"/>
  <c r="X28" i="3"/>
  <c r="AG28" i="3"/>
  <c r="AQ28" i="3"/>
  <c r="A29" i="3"/>
  <c r="Y29" i="3" s="1"/>
  <c r="J29" i="3"/>
  <c r="Q29" i="3"/>
  <c r="R29" i="3"/>
  <c r="S29" i="3"/>
  <c r="T29" i="3"/>
  <c r="U29" i="3"/>
  <c r="X29" i="3"/>
  <c r="AG29" i="3"/>
  <c r="AQ29" i="3"/>
  <c r="A30" i="3"/>
  <c r="AR30" i="3" s="1"/>
  <c r="J30" i="3"/>
  <c r="Q30" i="3"/>
  <c r="R30" i="3"/>
  <c r="S30" i="3"/>
  <c r="T30" i="3"/>
  <c r="U30" i="3"/>
  <c r="X30" i="3"/>
  <c r="AG30" i="3"/>
  <c r="AQ30" i="3"/>
  <c r="A31" i="3"/>
  <c r="Y31" i="3" s="1"/>
  <c r="J31" i="3"/>
  <c r="Q31" i="3"/>
  <c r="R31" i="3"/>
  <c r="S31" i="3"/>
  <c r="T31" i="3"/>
  <c r="U31" i="3"/>
  <c r="X31" i="3"/>
  <c r="AG31" i="3"/>
  <c r="AQ31" i="3"/>
  <c r="A32" i="3"/>
  <c r="Y32" i="3" s="1"/>
  <c r="J32" i="3"/>
  <c r="Q32" i="3"/>
  <c r="R32" i="3"/>
  <c r="S32" i="3"/>
  <c r="T32" i="3"/>
  <c r="U32" i="3"/>
  <c r="X32" i="3"/>
  <c r="AG32" i="3"/>
  <c r="AQ32" i="3"/>
  <c r="A33" i="3"/>
  <c r="AH33" i="3" s="1"/>
  <c r="J33" i="3"/>
  <c r="Q33" i="3"/>
  <c r="R33" i="3"/>
  <c r="S33" i="3"/>
  <c r="T33" i="3"/>
  <c r="U33" i="3"/>
  <c r="X33" i="3"/>
  <c r="AG33" i="3"/>
  <c r="AQ33" i="3"/>
  <c r="A34" i="3"/>
  <c r="AH34" i="3" s="1"/>
  <c r="J34" i="3"/>
  <c r="Q34" i="3"/>
  <c r="R34" i="3"/>
  <c r="S34" i="3"/>
  <c r="T34" i="3"/>
  <c r="U34" i="3"/>
  <c r="X34" i="3"/>
  <c r="AG34" i="3"/>
  <c r="AQ34" i="3"/>
  <c r="A35" i="3"/>
  <c r="AH35" i="3" s="1"/>
  <c r="J35" i="3"/>
  <c r="Q35" i="3"/>
  <c r="R35" i="3"/>
  <c r="S35" i="3"/>
  <c r="T35" i="3"/>
  <c r="U35" i="3"/>
  <c r="X35" i="3"/>
  <c r="AG35" i="3"/>
  <c r="AQ35" i="3"/>
  <c r="A36" i="3"/>
  <c r="J36" i="3"/>
  <c r="Q36" i="3"/>
  <c r="R36" i="3"/>
  <c r="S36" i="3"/>
  <c r="T36" i="3"/>
  <c r="U36" i="3"/>
  <c r="X36" i="3"/>
  <c r="AG36" i="3"/>
  <c r="AQ36" i="3"/>
  <c r="A37" i="3"/>
  <c r="AH37" i="3" s="1"/>
  <c r="J37" i="3"/>
  <c r="Q37" i="3"/>
  <c r="R37" i="3"/>
  <c r="S37" i="3"/>
  <c r="T37" i="3"/>
  <c r="U37" i="3"/>
  <c r="X37" i="3"/>
  <c r="AG37" i="3"/>
  <c r="AQ37" i="3"/>
  <c r="A38" i="3"/>
  <c r="AR38" i="3" s="1"/>
  <c r="J38" i="3"/>
  <c r="Q38" i="3"/>
  <c r="R38" i="3"/>
  <c r="S38" i="3"/>
  <c r="T38" i="3"/>
  <c r="U38" i="3"/>
  <c r="X38" i="3"/>
  <c r="AG38" i="3"/>
  <c r="AQ38" i="3"/>
  <c r="A39" i="3"/>
  <c r="AR39" i="3" s="1"/>
  <c r="J39" i="3"/>
  <c r="Q39" i="3"/>
  <c r="R39" i="3"/>
  <c r="S39" i="3"/>
  <c r="T39" i="3"/>
  <c r="U39" i="3"/>
  <c r="X39" i="3"/>
  <c r="AG39" i="3"/>
  <c r="AQ39" i="3"/>
  <c r="A40" i="3"/>
  <c r="J40" i="3"/>
  <c r="Q40" i="3"/>
  <c r="R40" i="3"/>
  <c r="S40" i="3"/>
  <c r="T40" i="3"/>
  <c r="U40" i="3"/>
  <c r="X40" i="3"/>
  <c r="AG40" i="3"/>
  <c r="AQ40" i="3"/>
  <c r="A41" i="3"/>
  <c r="Y41" i="3" s="1"/>
  <c r="J41" i="3"/>
  <c r="Q41" i="3"/>
  <c r="R41" i="3"/>
  <c r="S41" i="3"/>
  <c r="T41" i="3"/>
  <c r="U41" i="3"/>
  <c r="X41" i="3"/>
  <c r="AG41" i="3"/>
  <c r="AQ41" i="3"/>
  <c r="A42" i="3"/>
  <c r="Y42" i="3" s="1"/>
  <c r="J42" i="3"/>
  <c r="Q42" i="3"/>
  <c r="R42" i="3"/>
  <c r="S42" i="3"/>
  <c r="T42" i="3"/>
  <c r="U42" i="3"/>
  <c r="X42" i="3"/>
  <c r="AG42" i="3"/>
  <c r="AQ42" i="3"/>
  <c r="A43" i="3"/>
  <c r="AR43" i="3" s="1"/>
  <c r="J43" i="3"/>
  <c r="Q43" i="3"/>
  <c r="R43" i="3"/>
  <c r="S43" i="3"/>
  <c r="T43" i="3"/>
  <c r="U43" i="3"/>
  <c r="X43" i="3"/>
  <c r="AG43" i="3"/>
  <c r="AQ43" i="3"/>
  <c r="A44" i="3"/>
  <c r="Y44" i="3" s="1"/>
  <c r="J44" i="3"/>
  <c r="Q44" i="3"/>
  <c r="R44" i="3"/>
  <c r="S44" i="3"/>
  <c r="T44" i="3"/>
  <c r="U44" i="3"/>
  <c r="X44" i="3"/>
  <c r="AG44" i="3"/>
  <c r="AQ44" i="3"/>
  <c r="Y45" i="3"/>
  <c r="J45" i="3"/>
  <c r="Q45" i="3"/>
  <c r="R45" i="3"/>
  <c r="S45" i="3"/>
  <c r="T45" i="3"/>
  <c r="U45" i="3"/>
  <c r="X45" i="3"/>
  <c r="AG45" i="3"/>
  <c r="AQ45" i="3"/>
  <c r="A46" i="3"/>
  <c r="AR46" i="3" s="1"/>
  <c r="J46" i="3"/>
  <c r="Q46" i="3"/>
  <c r="R46" i="3"/>
  <c r="S46" i="3"/>
  <c r="T46" i="3"/>
  <c r="U46" i="3"/>
  <c r="X46" i="3"/>
  <c r="AG46" i="3"/>
  <c r="AQ46" i="3"/>
  <c r="A47" i="3"/>
  <c r="Y47" i="3" s="1"/>
  <c r="J47" i="3"/>
  <c r="Q47" i="3"/>
  <c r="R47" i="3"/>
  <c r="S47" i="3"/>
  <c r="T47" i="3"/>
  <c r="U47" i="3"/>
  <c r="X47" i="3"/>
  <c r="AG47" i="3"/>
  <c r="AQ47" i="3"/>
  <c r="A48" i="3"/>
  <c r="Y48" i="3" s="1"/>
  <c r="J48" i="3"/>
  <c r="Q48" i="3"/>
  <c r="R48" i="3"/>
  <c r="S48" i="3"/>
  <c r="T48" i="3"/>
  <c r="U48" i="3"/>
  <c r="X48" i="3"/>
  <c r="AG48" i="3"/>
  <c r="AQ48" i="3"/>
  <c r="A49" i="3"/>
  <c r="Y49" i="3" s="1"/>
  <c r="J49" i="3"/>
  <c r="Q49" i="3"/>
  <c r="R49" i="3"/>
  <c r="S49" i="3"/>
  <c r="T49" i="3"/>
  <c r="U49" i="3"/>
  <c r="X49" i="3"/>
  <c r="AG49" i="3"/>
  <c r="AQ49" i="3"/>
  <c r="A50" i="3"/>
  <c r="Y50" i="3" s="1"/>
  <c r="J50" i="3"/>
  <c r="Q50" i="3"/>
  <c r="R50" i="3"/>
  <c r="S50" i="3"/>
  <c r="T50" i="3"/>
  <c r="U50" i="3"/>
  <c r="X50" i="3"/>
  <c r="AG50" i="3"/>
  <c r="AQ50" i="3"/>
  <c r="A51" i="3"/>
  <c r="AR51" i="3" s="1"/>
  <c r="J51" i="3"/>
  <c r="Q51" i="3"/>
  <c r="R51" i="3"/>
  <c r="S51" i="3"/>
  <c r="T51" i="3"/>
  <c r="U51" i="3"/>
  <c r="X51" i="3"/>
  <c r="AG51" i="3"/>
  <c r="AQ51" i="3"/>
  <c r="A52" i="3"/>
  <c r="J52" i="3"/>
  <c r="Q52" i="3"/>
  <c r="R52" i="3"/>
  <c r="S52" i="3"/>
  <c r="T52" i="3"/>
  <c r="U52" i="3"/>
  <c r="X52" i="3"/>
  <c r="AG52" i="3"/>
  <c r="AQ52" i="3"/>
  <c r="A53" i="3"/>
  <c r="Y53" i="3" s="1"/>
  <c r="J53" i="3"/>
  <c r="Q53" i="3"/>
  <c r="R53" i="3"/>
  <c r="S53" i="3"/>
  <c r="T53" i="3"/>
  <c r="U53" i="3"/>
  <c r="X53" i="3"/>
  <c r="AG53" i="3"/>
  <c r="AQ53" i="3"/>
  <c r="A54" i="3"/>
  <c r="AR54" i="3" s="1"/>
  <c r="J54" i="3"/>
  <c r="Q54" i="3"/>
  <c r="R54" i="3"/>
  <c r="S54" i="3"/>
  <c r="T54" i="3"/>
  <c r="U54" i="3"/>
  <c r="X54" i="3"/>
  <c r="AG54" i="3"/>
  <c r="AQ54" i="3"/>
  <c r="A55" i="3"/>
  <c r="J55" i="3"/>
  <c r="Q55" i="3"/>
  <c r="R55" i="3"/>
  <c r="S55" i="3"/>
  <c r="T55" i="3"/>
  <c r="U55" i="3"/>
  <c r="X55" i="3"/>
  <c r="AG55" i="3"/>
  <c r="AQ55" i="3"/>
  <c r="A56" i="3"/>
  <c r="J56" i="3"/>
  <c r="Q56" i="3"/>
  <c r="R56" i="3"/>
  <c r="S56" i="3"/>
  <c r="T56" i="3"/>
  <c r="U56" i="3"/>
  <c r="X56" i="3"/>
  <c r="AG56" i="3"/>
  <c r="AQ56" i="3"/>
  <c r="A57" i="3"/>
  <c r="AR57" i="3" s="1"/>
  <c r="J57" i="3"/>
  <c r="Q57" i="3"/>
  <c r="R57" i="3"/>
  <c r="S57" i="3"/>
  <c r="T57" i="3"/>
  <c r="U57" i="3"/>
  <c r="X57" i="3"/>
  <c r="AG57" i="3"/>
  <c r="AQ57" i="3"/>
  <c r="A58" i="3"/>
  <c r="AR58" i="3" s="1"/>
  <c r="J58" i="3"/>
  <c r="Q58" i="3"/>
  <c r="R58" i="3"/>
  <c r="S58" i="3"/>
  <c r="T58" i="3"/>
  <c r="U58" i="3"/>
  <c r="X58" i="3"/>
  <c r="AG58" i="3"/>
  <c r="AQ58" i="3"/>
  <c r="A59" i="3"/>
  <c r="AR59" i="3" s="1"/>
  <c r="J59" i="3"/>
  <c r="Q59" i="3"/>
  <c r="R59" i="3"/>
  <c r="S59" i="3"/>
  <c r="T59" i="3"/>
  <c r="U59" i="3"/>
  <c r="X59" i="3"/>
  <c r="AG59" i="3"/>
  <c r="AQ59" i="3"/>
  <c r="A60" i="3"/>
  <c r="AH60" i="3" s="1"/>
  <c r="J60" i="3"/>
  <c r="Q60" i="3"/>
  <c r="R60" i="3"/>
  <c r="S60" i="3"/>
  <c r="T60" i="3"/>
  <c r="U60" i="3"/>
  <c r="X60" i="3"/>
  <c r="AG60" i="3"/>
  <c r="AQ60" i="3"/>
  <c r="A61" i="3"/>
  <c r="AH61" i="3" s="1"/>
  <c r="J61" i="3"/>
  <c r="Q61" i="3"/>
  <c r="R61" i="3"/>
  <c r="S61" i="3"/>
  <c r="T61" i="3"/>
  <c r="U61" i="3"/>
  <c r="X61" i="3"/>
  <c r="AG61" i="3"/>
  <c r="AQ61" i="3"/>
  <c r="A62" i="3"/>
  <c r="Y62" i="3" s="1"/>
  <c r="J62" i="3"/>
  <c r="Q62" i="3"/>
  <c r="R62" i="3"/>
  <c r="S62" i="3"/>
  <c r="T62" i="3"/>
  <c r="U62" i="3"/>
  <c r="X62" i="3"/>
  <c r="AG62" i="3"/>
  <c r="AQ62" i="3"/>
  <c r="A63" i="3"/>
  <c r="AH63" i="3" s="1"/>
  <c r="J63" i="3"/>
  <c r="Q63" i="3"/>
  <c r="R63" i="3"/>
  <c r="S63" i="3"/>
  <c r="T63" i="3"/>
  <c r="U63" i="3"/>
  <c r="X63" i="3"/>
  <c r="AG63" i="3"/>
  <c r="AQ63" i="3"/>
  <c r="A64" i="3"/>
  <c r="AR64" i="3" s="1"/>
  <c r="J64" i="3"/>
  <c r="Q64" i="3"/>
  <c r="R64" i="3"/>
  <c r="S64" i="3"/>
  <c r="T64" i="3"/>
  <c r="U64" i="3"/>
  <c r="X64" i="3"/>
  <c r="AG64" i="3"/>
  <c r="AQ64" i="3"/>
  <c r="A65" i="3"/>
  <c r="Y65" i="3" s="1"/>
  <c r="J65" i="3"/>
  <c r="Q65" i="3"/>
  <c r="R65" i="3"/>
  <c r="S65" i="3"/>
  <c r="T65" i="3"/>
  <c r="U65" i="3"/>
  <c r="X65" i="3"/>
  <c r="AG65" i="3"/>
  <c r="AQ65" i="3"/>
  <c r="A66" i="3"/>
  <c r="AH66" i="3" s="1"/>
  <c r="J66" i="3"/>
  <c r="Q66" i="3"/>
  <c r="R66" i="3"/>
  <c r="S66" i="3"/>
  <c r="T66" i="3"/>
  <c r="U66" i="3"/>
  <c r="X66" i="3"/>
  <c r="AG66" i="3"/>
  <c r="AQ66" i="3"/>
  <c r="A67" i="3"/>
  <c r="Y67" i="3" s="1"/>
  <c r="J67" i="3"/>
  <c r="Q67" i="3"/>
  <c r="R67" i="3"/>
  <c r="S67" i="3"/>
  <c r="T67" i="3"/>
  <c r="U67" i="3"/>
  <c r="X67" i="3"/>
  <c r="AG67" i="3"/>
  <c r="AQ67" i="3"/>
  <c r="A68" i="3"/>
  <c r="AR68" i="3" s="1"/>
  <c r="J68" i="3"/>
  <c r="Q68" i="3"/>
  <c r="R68" i="3"/>
  <c r="S68" i="3"/>
  <c r="T68" i="3"/>
  <c r="U68" i="3"/>
  <c r="X68" i="3"/>
  <c r="AG68" i="3"/>
  <c r="AQ68" i="3"/>
  <c r="A69" i="3"/>
  <c r="AR69" i="3" s="1"/>
  <c r="J69" i="3"/>
  <c r="Q69" i="3"/>
  <c r="R69" i="3"/>
  <c r="S69" i="3"/>
  <c r="T69" i="3"/>
  <c r="U69" i="3"/>
  <c r="X69" i="3"/>
  <c r="AG69" i="3"/>
  <c r="AQ69" i="3"/>
  <c r="A70" i="3"/>
  <c r="AR70" i="3" s="1"/>
  <c r="J70" i="3"/>
  <c r="Q70" i="3"/>
  <c r="R70" i="3"/>
  <c r="S70" i="3"/>
  <c r="T70" i="3"/>
  <c r="U70" i="3"/>
  <c r="X70" i="3"/>
  <c r="AG70" i="3"/>
  <c r="AQ70" i="3"/>
  <c r="A71" i="3"/>
  <c r="Y71" i="3" s="1"/>
  <c r="J71" i="3"/>
  <c r="Q71" i="3"/>
  <c r="R71" i="3"/>
  <c r="S71" i="3"/>
  <c r="T71" i="3"/>
  <c r="U71" i="3"/>
  <c r="X71" i="3"/>
  <c r="AG71" i="3"/>
  <c r="AQ71" i="3"/>
  <c r="A72" i="3"/>
  <c r="AR72" i="3" s="1"/>
  <c r="J72" i="3"/>
  <c r="Q72" i="3"/>
  <c r="R72" i="3"/>
  <c r="S72" i="3"/>
  <c r="T72" i="3"/>
  <c r="U72" i="3"/>
  <c r="X72" i="3"/>
  <c r="AG72" i="3"/>
  <c r="AQ72" i="3"/>
  <c r="A73" i="3"/>
  <c r="Y73" i="3" s="1"/>
  <c r="J73" i="3"/>
  <c r="Q73" i="3"/>
  <c r="R73" i="3"/>
  <c r="S73" i="3"/>
  <c r="T73" i="3"/>
  <c r="U73" i="3"/>
  <c r="X73" i="3"/>
  <c r="AG73" i="3"/>
  <c r="AQ73" i="3"/>
  <c r="A74" i="3"/>
  <c r="Y74" i="3" s="1"/>
  <c r="J74" i="3"/>
  <c r="Q74" i="3"/>
  <c r="R74" i="3"/>
  <c r="S74" i="3"/>
  <c r="T74" i="3"/>
  <c r="U74" i="3"/>
  <c r="X74" i="3"/>
  <c r="AG74" i="3"/>
  <c r="AQ74" i="3"/>
  <c r="A75" i="3"/>
  <c r="AH75" i="3" s="1"/>
  <c r="J75" i="3"/>
  <c r="Q75" i="3"/>
  <c r="R75" i="3"/>
  <c r="S75" i="3"/>
  <c r="T75" i="3"/>
  <c r="U75" i="3"/>
  <c r="X75" i="3"/>
  <c r="AG75" i="3"/>
  <c r="AQ75" i="3"/>
  <c r="A76" i="3"/>
  <c r="AH76" i="3" s="1"/>
  <c r="J76" i="3"/>
  <c r="Q76" i="3"/>
  <c r="R76" i="3"/>
  <c r="S76" i="3"/>
  <c r="T76" i="3"/>
  <c r="U76" i="3"/>
  <c r="X76" i="3"/>
  <c r="AG76" i="3"/>
  <c r="AQ76" i="3"/>
  <c r="A77" i="3"/>
  <c r="AR77" i="3" s="1"/>
  <c r="J77" i="3"/>
  <c r="Q77" i="3"/>
  <c r="R77" i="3"/>
  <c r="S77" i="3"/>
  <c r="T77" i="3"/>
  <c r="U77" i="3"/>
  <c r="X77" i="3"/>
  <c r="AG77" i="3"/>
  <c r="AQ77" i="3"/>
  <c r="A78" i="3"/>
  <c r="AR78" i="3" s="1"/>
  <c r="J78" i="3"/>
  <c r="Q78" i="3"/>
  <c r="R78" i="3"/>
  <c r="S78" i="3"/>
  <c r="T78" i="3"/>
  <c r="U78" i="3"/>
  <c r="X78" i="3"/>
  <c r="AG78" i="3"/>
  <c r="AQ78" i="3"/>
  <c r="A79" i="3"/>
  <c r="AR79" i="3" s="1"/>
  <c r="J79" i="3"/>
  <c r="Q79" i="3"/>
  <c r="R79" i="3"/>
  <c r="S79" i="3"/>
  <c r="T79" i="3"/>
  <c r="U79" i="3"/>
  <c r="X79" i="3"/>
  <c r="AG79" i="3"/>
  <c r="AQ79" i="3"/>
  <c r="A80" i="3"/>
  <c r="Y80" i="3" s="1"/>
  <c r="J80" i="3"/>
  <c r="Q80" i="3"/>
  <c r="R80" i="3"/>
  <c r="S80" i="3"/>
  <c r="T80" i="3"/>
  <c r="U80" i="3"/>
  <c r="X80" i="3"/>
  <c r="AG80" i="3"/>
  <c r="AQ80" i="3"/>
  <c r="A81" i="3"/>
  <c r="AH81" i="3" s="1"/>
  <c r="J81" i="3"/>
  <c r="Q81" i="3"/>
  <c r="R81" i="3"/>
  <c r="S81" i="3"/>
  <c r="T81" i="3"/>
  <c r="U81" i="3"/>
  <c r="X81" i="3"/>
  <c r="AG81" i="3"/>
  <c r="AQ81" i="3"/>
  <c r="A82" i="3"/>
  <c r="Y82" i="3" s="1"/>
  <c r="J82" i="3"/>
  <c r="Q82" i="3"/>
  <c r="R82" i="3"/>
  <c r="S82" i="3"/>
  <c r="T82" i="3"/>
  <c r="U82" i="3"/>
  <c r="X82" i="3"/>
  <c r="AG82" i="3"/>
  <c r="AQ82" i="3"/>
  <c r="A83" i="3"/>
  <c r="Y83" i="3" s="1"/>
  <c r="J83" i="3"/>
  <c r="Q83" i="3"/>
  <c r="R83" i="3"/>
  <c r="S83" i="3"/>
  <c r="T83" i="3"/>
  <c r="U83" i="3"/>
  <c r="X83" i="3"/>
  <c r="AG83" i="3"/>
  <c r="AQ83" i="3"/>
  <c r="A84" i="3"/>
  <c r="Y84" i="3" s="1"/>
  <c r="J84" i="3"/>
  <c r="Q84" i="3"/>
  <c r="R84" i="3"/>
  <c r="S84" i="3"/>
  <c r="T84" i="3"/>
  <c r="U84" i="3"/>
  <c r="X84" i="3"/>
  <c r="AG84" i="3"/>
  <c r="AQ84" i="3"/>
  <c r="A85" i="3"/>
  <c r="AH85" i="3" s="1"/>
  <c r="J85" i="3"/>
  <c r="Q85" i="3"/>
  <c r="R85" i="3"/>
  <c r="S85" i="3"/>
  <c r="T85" i="3"/>
  <c r="U85" i="3"/>
  <c r="X85" i="3"/>
  <c r="AG85" i="3"/>
  <c r="AQ85" i="3"/>
  <c r="A86" i="3"/>
  <c r="J86" i="3"/>
  <c r="Q86" i="3"/>
  <c r="R86" i="3"/>
  <c r="S86" i="3"/>
  <c r="T86" i="3"/>
  <c r="U86" i="3"/>
  <c r="X86" i="3"/>
  <c r="AG86" i="3"/>
  <c r="AQ86" i="3"/>
  <c r="A87" i="3"/>
  <c r="AR87" i="3" s="1"/>
  <c r="J87" i="3"/>
  <c r="Q87" i="3"/>
  <c r="R87" i="3"/>
  <c r="S87" i="3"/>
  <c r="T87" i="3"/>
  <c r="U87" i="3"/>
  <c r="X87" i="3"/>
  <c r="AG87" i="3"/>
  <c r="AQ87" i="3"/>
  <c r="A88" i="3"/>
  <c r="AR88" i="3" s="1"/>
  <c r="J88" i="3"/>
  <c r="Q88" i="3"/>
  <c r="R88" i="3"/>
  <c r="S88" i="3"/>
  <c r="T88" i="3"/>
  <c r="U88" i="3"/>
  <c r="X88" i="3"/>
  <c r="AG88" i="3"/>
  <c r="AQ88" i="3"/>
  <c r="A89" i="3"/>
  <c r="AH89" i="3" s="1"/>
  <c r="J89" i="3"/>
  <c r="Q89" i="3"/>
  <c r="R89" i="3"/>
  <c r="S89" i="3"/>
  <c r="T89" i="3"/>
  <c r="U89" i="3"/>
  <c r="X89" i="3"/>
  <c r="AG89" i="3"/>
  <c r="AQ89" i="3"/>
  <c r="A90" i="3"/>
  <c r="Y90" i="3" s="1"/>
  <c r="J90" i="3"/>
  <c r="Q90" i="3"/>
  <c r="R90" i="3"/>
  <c r="S90" i="3"/>
  <c r="T90" i="3"/>
  <c r="U90" i="3"/>
  <c r="X90" i="3"/>
  <c r="AG90" i="3"/>
  <c r="AQ90" i="3"/>
  <c r="A91" i="3"/>
  <c r="AH91" i="3" s="1"/>
  <c r="J91" i="3"/>
  <c r="Q91" i="3"/>
  <c r="R91" i="3"/>
  <c r="S91" i="3"/>
  <c r="T91" i="3"/>
  <c r="U91" i="3"/>
  <c r="X91" i="3"/>
  <c r="AG91" i="3"/>
  <c r="AQ91" i="3"/>
  <c r="A92" i="3"/>
  <c r="AH92" i="3" s="1"/>
  <c r="J92" i="3"/>
  <c r="Q92" i="3"/>
  <c r="R92" i="3"/>
  <c r="S92" i="3"/>
  <c r="T92" i="3"/>
  <c r="U92" i="3"/>
  <c r="X92" i="3"/>
  <c r="AG92" i="3"/>
  <c r="AQ92" i="3"/>
  <c r="A93" i="3"/>
  <c r="Y93" i="3" s="1"/>
  <c r="J93" i="3"/>
  <c r="Q93" i="3"/>
  <c r="R93" i="3"/>
  <c r="S93" i="3"/>
  <c r="T93" i="3"/>
  <c r="U93" i="3"/>
  <c r="X93" i="3"/>
  <c r="AG93" i="3"/>
  <c r="AQ93" i="3"/>
  <c r="A94" i="3"/>
  <c r="AR94" i="3" s="1"/>
  <c r="J94" i="3"/>
  <c r="Q94" i="3"/>
  <c r="R94" i="3"/>
  <c r="S94" i="3"/>
  <c r="T94" i="3"/>
  <c r="U94" i="3"/>
  <c r="X94" i="3"/>
  <c r="AG94" i="3"/>
  <c r="AQ94" i="3"/>
  <c r="A95" i="3"/>
  <c r="Y95" i="3" s="1"/>
  <c r="J95" i="3"/>
  <c r="Q95" i="3"/>
  <c r="R95" i="3"/>
  <c r="S95" i="3"/>
  <c r="T95" i="3"/>
  <c r="U95" i="3"/>
  <c r="X95" i="3"/>
  <c r="AG95" i="3"/>
  <c r="AQ95" i="3"/>
  <c r="A96" i="3"/>
  <c r="Y96" i="3" s="1"/>
  <c r="J96" i="3"/>
  <c r="Q96" i="3"/>
  <c r="R96" i="3"/>
  <c r="S96" i="3"/>
  <c r="T96" i="3"/>
  <c r="U96" i="3"/>
  <c r="X96" i="3"/>
  <c r="AG96" i="3"/>
  <c r="AQ96" i="3"/>
  <c r="A97" i="3"/>
  <c r="Y97" i="3" s="1"/>
  <c r="J97" i="3"/>
  <c r="Q97" i="3"/>
  <c r="R97" i="3"/>
  <c r="S97" i="3"/>
  <c r="T97" i="3"/>
  <c r="U97" i="3"/>
  <c r="X97" i="3"/>
  <c r="AG97" i="3"/>
  <c r="AQ97" i="3"/>
  <c r="A98" i="3"/>
  <c r="AH98" i="3" s="1"/>
  <c r="J98" i="3"/>
  <c r="Q98" i="3"/>
  <c r="R98" i="3"/>
  <c r="S98" i="3"/>
  <c r="T98" i="3"/>
  <c r="U98" i="3"/>
  <c r="X98" i="3"/>
  <c r="AG98" i="3"/>
  <c r="AQ98" i="3"/>
  <c r="A99" i="3"/>
  <c r="Y99" i="3" s="1"/>
  <c r="J99" i="3"/>
  <c r="Q99" i="3"/>
  <c r="R99" i="3"/>
  <c r="S99" i="3"/>
  <c r="T99" i="3"/>
  <c r="U99" i="3"/>
  <c r="X99" i="3"/>
  <c r="AG99" i="3"/>
  <c r="AQ99" i="3"/>
  <c r="A100" i="3"/>
  <c r="Y100" i="3" s="1"/>
  <c r="J100" i="3"/>
  <c r="Q100" i="3"/>
  <c r="R100" i="3"/>
  <c r="S100" i="3"/>
  <c r="T100" i="3"/>
  <c r="U100" i="3"/>
  <c r="X100" i="3"/>
  <c r="AG100" i="3"/>
  <c r="AQ100" i="3"/>
  <c r="A101" i="3"/>
  <c r="J101" i="3"/>
  <c r="Q101" i="3"/>
  <c r="R101" i="3"/>
  <c r="S101" i="3"/>
  <c r="T101" i="3"/>
  <c r="U101" i="3"/>
  <c r="X101" i="3"/>
  <c r="AG101" i="3"/>
  <c r="AQ101" i="3"/>
  <c r="A102" i="3"/>
  <c r="Y102" i="3" s="1"/>
  <c r="J102" i="3"/>
  <c r="Q102" i="3"/>
  <c r="R102" i="3"/>
  <c r="S102" i="3"/>
  <c r="T102" i="3"/>
  <c r="U102" i="3"/>
  <c r="X102" i="3"/>
  <c r="AG102" i="3"/>
  <c r="AQ102" i="3"/>
  <c r="A103" i="3"/>
  <c r="Y103" i="3" s="1"/>
  <c r="J103" i="3"/>
  <c r="Q103" i="3"/>
  <c r="R103" i="3"/>
  <c r="S103" i="3"/>
  <c r="T103" i="3"/>
  <c r="U103" i="3"/>
  <c r="X103" i="3"/>
  <c r="AG103" i="3"/>
  <c r="AQ103" i="3"/>
  <c r="A104" i="3"/>
  <c r="AH104" i="3" s="1"/>
  <c r="J104" i="3"/>
  <c r="Q104" i="3"/>
  <c r="R104" i="3"/>
  <c r="S104" i="3"/>
  <c r="T104" i="3"/>
  <c r="U104" i="3"/>
  <c r="X104" i="3"/>
  <c r="AG104" i="3"/>
  <c r="AQ104" i="3"/>
  <c r="A105" i="3"/>
  <c r="J105" i="3"/>
  <c r="Q105" i="3"/>
  <c r="R105" i="3"/>
  <c r="S105" i="3"/>
  <c r="T105" i="3"/>
  <c r="U105" i="3"/>
  <c r="X105" i="3"/>
  <c r="AG105" i="3"/>
  <c r="AQ105" i="3"/>
  <c r="A106" i="3"/>
  <c r="AH106" i="3" s="1"/>
  <c r="J106" i="3"/>
  <c r="Q106" i="3"/>
  <c r="R106" i="3"/>
  <c r="S106" i="3"/>
  <c r="T106" i="3"/>
  <c r="U106" i="3"/>
  <c r="X106" i="3"/>
  <c r="AG106" i="3"/>
  <c r="AQ106" i="3"/>
  <c r="A107" i="3"/>
  <c r="AR107" i="3" s="1"/>
  <c r="J107" i="3"/>
  <c r="Q107" i="3"/>
  <c r="R107" i="3"/>
  <c r="S107" i="3"/>
  <c r="T107" i="3"/>
  <c r="U107" i="3"/>
  <c r="X107" i="3"/>
  <c r="AG107" i="3"/>
  <c r="AQ107" i="3"/>
  <c r="A108" i="3"/>
  <c r="Y108" i="3" s="1"/>
  <c r="J108" i="3"/>
  <c r="Q108" i="3"/>
  <c r="R108" i="3"/>
  <c r="S108" i="3"/>
  <c r="T108" i="3"/>
  <c r="U108" i="3"/>
  <c r="X108" i="3"/>
  <c r="AG108" i="3"/>
  <c r="AQ108" i="3"/>
  <c r="A109" i="3"/>
  <c r="AR109" i="3" s="1"/>
  <c r="J109" i="3"/>
  <c r="Q109" i="3"/>
  <c r="R109" i="3"/>
  <c r="S109" i="3"/>
  <c r="T109" i="3"/>
  <c r="U109" i="3"/>
  <c r="X109" i="3"/>
  <c r="AG109" i="3"/>
  <c r="AQ109" i="3"/>
  <c r="A110" i="3"/>
  <c r="Y110" i="3" s="1"/>
  <c r="J110" i="3"/>
  <c r="Q110" i="3"/>
  <c r="R110" i="3"/>
  <c r="S110" i="3"/>
  <c r="T110" i="3"/>
  <c r="U110" i="3"/>
  <c r="X110" i="3"/>
  <c r="AG110" i="3"/>
  <c r="AQ110" i="3"/>
  <c r="A111" i="3"/>
  <c r="Y111" i="3" s="1"/>
  <c r="J111" i="3"/>
  <c r="Q111" i="3"/>
  <c r="R111" i="3"/>
  <c r="S111" i="3"/>
  <c r="T111" i="3"/>
  <c r="U111" i="3"/>
  <c r="X111" i="3"/>
  <c r="AG111" i="3"/>
  <c r="AQ111" i="3"/>
  <c r="A112" i="3"/>
  <c r="Y112" i="3" s="1"/>
  <c r="J112" i="3"/>
  <c r="Q112" i="3"/>
  <c r="R112" i="3"/>
  <c r="S112" i="3"/>
  <c r="T112" i="3"/>
  <c r="U112" i="3"/>
  <c r="X112" i="3"/>
  <c r="AG112" i="3"/>
  <c r="AQ112" i="3"/>
  <c r="A113" i="3"/>
  <c r="Y113" i="3" s="1"/>
  <c r="J113" i="3"/>
  <c r="Q113" i="3"/>
  <c r="R113" i="3"/>
  <c r="S113" i="3"/>
  <c r="T113" i="3"/>
  <c r="U113" i="3"/>
  <c r="X113" i="3"/>
  <c r="AG113" i="3"/>
  <c r="AQ113" i="3"/>
  <c r="A114" i="3"/>
  <c r="AH114" i="3" s="1"/>
  <c r="J114" i="3"/>
  <c r="Q114" i="3"/>
  <c r="R114" i="3"/>
  <c r="S114" i="3"/>
  <c r="T114" i="3"/>
  <c r="U114" i="3"/>
  <c r="X114" i="3"/>
  <c r="AG114" i="3"/>
  <c r="AQ114" i="3"/>
  <c r="A115" i="3"/>
  <c r="Y115" i="3" s="1"/>
  <c r="J115" i="3"/>
  <c r="Q115" i="3"/>
  <c r="R115" i="3"/>
  <c r="S115" i="3"/>
  <c r="T115" i="3"/>
  <c r="U115" i="3"/>
  <c r="X115" i="3"/>
  <c r="AG115" i="3"/>
  <c r="AQ115" i="3"/>
  <c r="A116" i="3"/>
  <c r="Y116" i="3" s="1"/>
  <c r="J116" i="3"/>
  <c r="Q116" i="3"/>
  <c r="R116" i="3"/>
  <c r="S116" i="3"/>
  <c r="T116" i="3"/>
  <c r="U116" i="3"/>
  <c r="X116" i="3"/>
  <c r="AG116" i="3"/>
  <c r="AQ116" i="3"/>
  <c r="A117" i="3"/>
  <c r="AR117" i="3" s="1"/>
  <c r="J117" i="3"/>
  <c r="Q117" i="3"/>
  <c r="R117" i="3"/>
  <c r="S117" i="3"/>
  <c r="T117" i="3"/>
  <c r="U117" i="3"/>
  <c r="X117" i="3"/>
  <c r="AG117" i="3"/>
  <c r="AQ117" i="3"/>
  <c r="A118" i="3"/>
  <c r="Y118" i="3" s="1"/>
  <c r="J118" i="3"/>
  <c r="Q118" i="3"/>
  <c r="R118" i="3"/>
  <c r="S118" i="3"/>
  <c r="T118" i="3"/>
  <c r="U118" i="3"/>
  <c r="X118" i="3"/>
  <c r="AG118" i="3"/>
  <c r="AQ118" i="3"/>
  <c r="A119" i="3"/>
  <c r="Y119" i="3" s="1"/>
  <c r="J119" i="3"/>
  <c r="Q119" i="3"/>
  <c r="R119" i="3"/>
  <c r="S119" i="3"/>
  <c r="T119" i="3"/>
  <c r="U119" i="3"/>
  <c r="X119" i="3"/>
  <c r="AG119" i="3"/>
  <c r="AQ119" i="3"/>
  <c r="A120" i="3"/>
  <c r="Y120" i="3" s="1"/>
  <c r="J120" i="3"/>
  <c r="Q120" i="3"/>
  <c r="R120" i="3"/>
  <c r="S120" i="3"/>
  <c r="T120" i="3"/>
  <c r="U120" i="3"/>
  <c r="X120" i="3"/>
  <c r="AG120" i="3"/>
  <c r="AQ120" i="3"/>
  <c r="A121" i="3"/>
  <c r="AH121" i="3" s="1"/>
  <c r="J121" i="3"/>
  <c r="Q121" i="3"/>
  <c r="R121" i="3"/>
  <c r="S121" i="3"/>
  <c r="T121" i="3"/>
  <c r="U121" i="3"/>
  <c r="X121" i="3"/>
  <c r="AG121" i="3"/>
  <c r="AQ121" i="3"/>
  <c r="AR122" i="3"/>
  <c r="J122" i="3"/>
  <c r="Q122" i="3"/>
  <c r="R122" i="3"/>
  <c r="S122" i="3"/>
  <c r="T122" i="3"/>
  <c r="U122" i="3"/>
  <c r="X122" i="3"/>
  <c r="AG122" i="3"/>
  <c r="AQ122" i="3"/>
  <c r="A123" i="3"/>
  <c r="AR123" i="3" s="1"/>
  <c r="J123" i="3"/>
  <c r="Q123" i="3"/>
  <c r="R123" i="3"/>
  <c r="S123" i="3"/>
  <c r="T123" i="3"/>
  <c r="U123" i="3"/>
  <c r="X123" i="3"/>
  <c r="AG123" i="3"/>
  <c r="AQ123" i="3"/>
  <c r="A124" i="3"/>
  <c r="AH124" i="3" s="1"/>
  <c r="J124" i="3"/>
  <c r="Q124" i="3"/>
  <c r="R124" i="3"/>
  <c r="S124" i="3"/>
  <c r="T124" i="3"/>
  <c r="U124" i="3"/>
  <c r="X124" i="3"/>
  <c r="AG124" i="3"/>
  <c r="AQ124" i="3"/>
  <c r="A125" i="3"/>
  <c r="AH125" i="3" s="1"/>
  <c r="J125" i="3"/>
  <c r="Q125" i="3"/>
  <c r="R125" i="3"/>
  <c r="S125" i="3"/>
  <c r="T125" i="3"/>
  <c r="U125" i="3"/>
  <c r="X125" i="3"/>
  <c r="AG125" i="3"/>
  <c r="AQ125" i="3"/>
  <c r="A126" i="3"/>
  <c r="J126" i="3"/>
  <c r="Q126" i="3"/>
  <c r="R126" i="3"/>
  <c r="S126" i="3"/>
  <c r="T126" i="3"/>
  <c r="U126" i="3"/>
  <c r="X126" i="3"/>
  <c r="AG126" i="3"/>
  <c r="AQ126" i="3"/>
  <c r="A127" i="3"/>
  <c r="Y127" i="3" s="1"/>
  <c r="J127" i="3"/>
  <c r="Q127" i="3"/>
  <c r="R127" i="3"/>
  <c r="S127" i="3"/>
  <c r="T127" i="3"/>
  <c r="U127" i="3"/>
  <c r="X127" i="3"/>
  <c r="AG127" i="3"/>
  <c r="AQ127" i="3"/>
  <c r="A128" i="3"/>
  <c r="Y128" i="3" s="1"/>
  <c r="J128" i="3"/>
  <c r="Q128" i="3"/>
  <c r="R128" i="3"/>
  <c r="S128" i="3"/>
  <c r="T128" i="3"/>
  <c r="U128" i="3"/>
  <c r="X128" i="3"/>
  <c r="AG128" i="3"/>
  <c r="AQ128" i="3"/>
  <c r="A129" i="3"/>
  <c r="J129" i="3"/>
  <c r="Q129" i="3"/>
  <c r="R129" i="3"/>
  <c r="S129" i="3"/>
  <c r="T129" i="3"/>
  <c r="U129" i="3"/>
  <c r="X129" i="3"/>
  <c r="AG129" i="3"/>
  <c r="AQ129" i="3"/>
  <c r="A130" i="3"/>
  <c r="AR130" i="3" s="1"/>
  <c r="J130" i="3"/>
  <c r="Q130" i="3"/>
  <c r="R130" i="3"/>
  <c r="S130" i="3"/>
  <c r="T130" i="3"/>
  <c r="U130" i="3"/>
  <c r="X130" i="3"/>
  <c r="AG130" i="3"/>
  <c r="AQ130" i="3"/>
  <c r="A131" i="3"/>
  <c r="AR131" i="3" s="1"/>
  <c r="J131" i="3"/>
  <c r="Q131" i="3"/>
  <c r="R131" i="3"/>
  <c r="S131" i="3"/>
  <c r="T131" i="3"/>
  <c r="U131" i="3"/>
  <c r="X131" i="3"/>
  <c r="AG131" i="3"/>
  <c r="AQ131" i="3"/>
  <c r="A132" i="3"/>
  <c r="AH132" i="3" s="1"/>
  <c r="J132" i="3"/>
  <c r="Q132" i="3"/>
  <c r="R132" i="3"/>
  <c r="S132" i="3"/>
  <c r="T132" i="3"/>
  <c r="U132" i="3"/>
  <c r="X132" i="3"/>
  <c r="AG132" i="3"/>
  <c r="AQ132" i="3"/>
  <c r="A133" i="3"/>
  <c r="Y133" i="3" s="1"/>
  <c r="J133" i="3"/>
  <c r="Q133" i="3"/>
  <c r="R133" i="3"/>
  <c r="S133" i="3"/>
  <c r="T133" i="3"/>
  <c r="U133" i="3"/>
  <c r="X133" i="3"/>
  <c r="AQ133" i="3"/>
  <c r="A134" i="3"/>
  <c r="Y134" i="3" s="1"/>
  <c r="J134" i="3"/>
  <c r="Q134" i="3"/>
  <c r="R134" i="3"/>
  <c r="S134" i="3"/>
  <c r="T134" i="3"/>
  <c r="U134" i="3"/>
  <c r="X134" i="3"/>
  <c r="AQ134" i="3"/>
  <c r="A135" i="3"/>
  <c r="Y135" i="3" s="1"/>
  <c r="J135" i="3"/>
  <c r="Q135" i="3"/>
  <c r="R135" i="3"/>
  <c r="S135" i="3"/>
  <c r="T135" i="3"/>
  <c r="U135" i="3"/>
  <c r="X135" i="3"/>
  <c r="AQ135" i="3"/>
  <c r="A136" i="3"/>
  <c r="Y136" i="3" s="1"/>
  <c r="J136" i="3"/>
  <c r="Q136" i="3"/>
  <c r="R136" i="3"/>
  <c r="S136" i="3"/>
  <c r="T136" i="3"/>
  <c r="U136" i="3"/>
  <c r="X136" i="3"/>
  <c r="AQ136" i="3"/>
  <c r="A137" i="3"/>
  <c r="AR137" i="3" s="1"/>
  <c r="J137" i="3"/>
  <c r="Q137" i="3"/>
  <c r="R137" i="3"/>
  <c r="S137" i="3"/>
  <c r="T137" i="3"/>
  <c r="U137" i="3"/>
  <c r="X137" i="3"/>
  <c r="AQ137" i="3"/>
  <c r="A138" i="3"/>
  <c r="AH138" i="3" s="1"/>
  <c r="J138" i="3"/>
  <c r="Q138" i="3"/>
  <c r="R138" i="3"/>
  <c r="S138" i="3"/>
  <c r="T138" i="3"/>
  <c r="U138" i="3"/>
  <c r="X138" i="3"/>
  <c r="AQ138" i="3"/>
  <c r="A139" i="3"/>
  <c r="AR139" i="3" s="1"/>
  <c r="J139" i="3"/>
  <c r="Q139" i="3"/>
  <c r="R139" i="3"/>
  <c r="S139" i="3"/>
  <c r="T139" i="3"/>
  <c r="U139" i="3"/>
  <c r="X139" i="3"/>
  <c r="AQ139" i="3"/>
  <c r="A140" i="3"/>
  <c r="Y140" i="3" s="1"/>
  <c r="J140" i="3"/>
  <c r="Q140" i="3"/>
  <c r="R140" i="3"/>
  <c r="S140" i="3"/>
  <c r="T140" i="3"/>
  <c r="U140" i="3"/>
  <c r="X140" i="3"/>
  <c r="AQ140" i="3"/>
  <c r="A141" i="3"/>
  <c r="J141" i="3"/>
  <c r="Q141" i="3"/>
  <c r="R141" i="3"/>
  <c r="S141" i="3"/>
  <c r="T141" i="3"/>
  <c r="U141" i="3"/>
  <c r="X141" i="3"/>
  <c r="AQ141" i="3"/>
  <c r="A142" i="3"/>
  <c r="Y142" i="3" s="1"/>
  <c r="J142" i="3"/>
  <c r="Q142" i="3"/>
  <c r="R142" i="3"/>
  <c r="S142" i="3"/>
  <c r="T142" i="3"/>
  <c r="U142" i="3"/>
  <c r="X142" i="3"/>
  <c r="AQ142" i="3"/>
  <c r="A143" i="3"/>
  <c r="AH143" i="3" s="1"/>
  <c r="J143" i="3"/>
  <c r="Q143" i="3"/>
  <c r="R143" i="3"/>
  <c r="S143" i="3"/>
  <c r="T143" i="3"/>
  <c r="U143" i="3"/>
  <c r="X143" i="3"/>
  <c r="AQ143" i="3"/>
  <c r="A144" i="3"/>
  <c r="AR144" i="3" s="1"/>
  <c r="J144" i="3"/>
  <c r="Q144" i="3"/>
  <c r="R144" i="3"/>
  <c r="S144" i="3"/>
  <c r="T144" i="3"/>
  <c r="U144" i="3"/>
  <c r="X144" i="3"/>
  <c r="AQ144" i="3"/>
  <c r="A145" i="3"/>
  <c r="AH145" i="3" s="1"/>
  <c r="J145" i="3"/>
  <c r="Q145" i="3"/>
  <c r="R145" i="3"/>
  <c r="S145" i="3"/>
  <c r="T145" i="3"/>
  <c r="U145" i="3"/>
  <c r="X145" i="3"/>
  <c r="AQ145" i="3"/>
  <c r="A146" i="3"/>
  <c r="AR146" i="3" s="1"/>
  <c r="J146" i="3"/>
  <c r="Q146" i="3"/>
  <c r="R146" i="3"/>
  <c r="S146" i="3"/>
  <c r="T146" i="3"/>
  <c r="U146" i="3"/>
  <c r="X146" i="3"/>
  <c r="AQ146" i="3"/>
  <c r="A147" i="3"/>
  <c r="Y147" i="3" s="1"/>
  <c r="J147" i="3"/>
  <c r="Q147" i="3"/>
  <c r="R147" i="3"/>
  <c r="S147" i="3"/>
  <c r="T147" i="3"/>
  <c r="U147" i="3"/>
  <c r="X147" i="3"/>
  <c r="AQ147" i="3"/>
  <c r="A148" i="3"/>
  <c r="AH148" i="3" s="1"/>
  <c r="J148" i="3"/>
  <c r="Q148" i="3"/>
  <c r="R148" i="3"/>
  <c r="S148" i="3"/>
  <c r="T148" i="3"/>
  <c r="U148" i="3"/>
  <c r="X148" i="3"/>
  <c r="AQ148" i="3"/>
  <c r="A149" i="3"/>
  <c r="Y149" i="3" s="1"/>
  <c r="J149" i="3"/>
  <c r="Q149" i="3"/>
  <c r="R149" i="3"/>
  <c r="S149" i="3"/>
  <c r="T149" i="3"/>
  <c r="U149" i="3"/>
  <c r="X149" i="3"/>
  <c r="AQ149" i="3"/>
  <c r="A150" i="3"/>
  <c r="AR150" i="3" s="1"/>
  <c r="J150" i="3"/>
  <c r="U150" i="3"/>
  <c r="A151" i="3"/>
  <c r="AR151" i="3" s="1"/>
  <c r="J151" i="3"/>
  <c r="U151" i="3"/>
  <c r="A152" i="3"/>
  <c r="J152" i="3"/>
  <c r="U152" i="3"/>
  <c r="A153" i="3"/>
  <c r="J153" i="3"/>
  <c r="U153" i="3"/>
  <c r="AR154" i="3"/>
  <c r="J154" i="3"/>
  <c r="Q154" i="3"/>
  <c r="R154" i="3"/>
  <c r="S154" i="3"/>
  <c r="T154" i="3"/>
  <c r="U154" i="3"/>
  <c r="X154" i="3"/>
  <c r="AQ154" i="3"/>
  <c r="A155" i="3"/>
  <c r="Y155" i="3" s="1"/>
  <c r="J155" i="3"/>
  <c r="Q155" i="3"/>
  <c r="R155" i="3"/>
  <c r="S155" i="3"/>
  <c r="T155" i="3"/>
  <c r="U155" i="3"/>
  <c r="X155" i="3"/>
  <c r="AQ155" i="3"/>
  <c r="A156" i="3"/>
  <c r="Y156" i="3" s="1"/>
  <c r="J156" i="3"/>
  <c r="Q156" i="3"/>
  <c r="R156" i="3"/>
  <c r="S156" i="3"/>
  <c r="T156" i="3"/>
  <c r="U156" i="3"/>
  <c r="X156" i="3"/>
  <c r="AQ156" i="3"/>
  <c r="A157" i="3"/>
  <c r="AR157" i="3" s="1"/>
  <c r="J157" i="3"/>
  <c r="Q157" i="3"/>
  <c r="R157" i="3"/>
  <c r="S157" i="3"/>
  <c r="T157" i="3"/>
  <c r="U157" i="3"/>
  <c r="X157" i="3"/>
  <c r="AQ157" i="3"/>
  <c r="A158" i="3"/>
  <c r="AR158" i="3" s="1"/>
  <c r="J158" i="3"/>
  <c r="Q158" i="3"/>
  <c r="R158" i="3"/>
  <c r="S158" i="3"/>
  <c r="T158" i="3"/>
  <c r="U158" i="3"/>
  <c r="X158" i="3"/>
  <c r="AQ158" i="3"/>
  <c r="A159" i="3"/>
  <c r="AH159" i="3" s="1"/>
  <c r="J159" i="3"/>
  <c r="Q159" i="3"/>
  <c r="R159" i="3"/>
  <c r="S159" i="3"/>
  <c r="T159" i="3"/>
  <c r="U159" i="3"/>
  <c r="X159" i="3"/>
  <c r="AQ159" i="3"/>
  <c r="A160" i="3"/>
  <c r="Y160" i="3" s="1"/>
  <c r="J160" i="3"/>
  <c r="Q160" i="3"/>
  <c r="R160" i="3"/>
  <c r="S160" i="3"/>
  <c r="T160" i="3"/>
  <c r="U160" i="3"/>
  <c r="X160" i="3"/>
  <c r="AQ160" i="3"/>
  <c r="A161" i="3"/>
  <c r="AR161" i="3" s="1"/>
  <c r="J161" i="3"/>
  <c r="Q161" i="3"/>
  <c r="R161" i="3"/>
  <c r="S161" i="3"/>
  <c r="T161" i="3"/>
  <c r="U161" i="3"/>
  <c r="X161" i="3"/>
  <c r="AQ161" i="3"/>
  <c r="A162" i="3"/>
  <c r="AR162" i="3" s="1"/>
  <c r="J162" i="3"/>
  <c r="Q162" i="3"/>
  <c r="R162" i="3"/>
  <c r="S162" i="3"/>
  <c r="T162" i="3"/>
  <c r="U162" i="3"/>
  <c r="X162" i="3"/>
  <c r="AQ162" i="3"/>
  <c r="A163" i="3"/>
  <c r="Y163" i="3" s="1"/>
  <c r="J163" i="3"/>
  <c r="Q163" i="3"/>
  <c r="R163" i="3"/>
  <c r="S163" i="3"/>
  <c r="T163" i="3"/>
  <c r="U163" i="3"/>
  <c r="X163" i="3"/>
  <c r="AQ163" i="3"/>
  <c r="A164" i="3"/>
  <c r="AR164" i="3" s="1"/>
  <c r="J164" i="3"/>
  <c r="Q164" i="3"/>
  <c r="R164" i="3"/>
  <c r="S164" i="3"/>
  <c r="T164" i="3"/>
  <c r="U164" i="3"/>
  <c r="X164" i="3"/>
  <c r="AQ164" i="3"/>
  <c r="A165" i="3"/>
  <c r="Y165" i="3" s="1"/>
  <c r="J165" i="3"/>
  <c r="Q165" i="3"/>
  <c r="R165" i="3"/>
  <c r="S165" i="3"/>
  <c r="T165" i="3"/>
  <c r="U165" i="3"/>
  <c r="X165" i="3"/>
  <c r="AQ165" i="3"/>
  <c r="A166" i="3"/>
  <c r="AH166" i="3" s="1"/>
  <c r="J166" i="3"/>
  <c r="Q166" i="3"/>
  <c r="R166" i="3"/>
  <c r="S166" i="3"/>
  <c r="T166" i="3"/>
  <c r="U166" i="3"/>
  <c r="X166" i="3"/>
  <c r="AQ166" i="3"/>
  <c r="A167" i="3"/>
  <c r="AR167" i="3" s="1"/>
  <c r="J167" i="3"/>
  <c r="Q167" i="3"/>
  <c r="R167" i="3"/>
  <c r="S167" i="3"/>
  <c r="T167" i="3"/>
  <c r="U167" i="3"/>
  <c r="X167" i="3"/>
  <c r="AQ167" i="3"/>
  <c r="A168" i="3"/>
  <c r="Y168" i="3" s="1"/>
  <c r="J168" i="3"/>
  <c r="Q168" i="3"/>
  <c r="R168" i="3"/>
  <c r="S168" i="3"/>
  <c r="T168" i="3"/>
  <c r="U168" i="3"/>
  <c r="X168" i="3"/>
  <c r="AQ168" i="3"/>
  <c r="A169" i="3"/>
  <c r="AH169" i="3" s="1"/>
  <c r="J169" i="3"/>
  <c r="Q169" i="3"/>
  <c r="R169" i="3"/>
  <c r="S169" i="3"/>
  <c r="T169" i="3"/>
  <c r="U169" i="3"/>
  <c r="X169" i="3"/>
  <c r="AQ169" i="3"/>
  <c r="A170" i="3"/>
  <c r="AR170" i="3" s="1"/>
  <c r="J170" i="3"/>
  <c r="Q170" i="3"/>
  <c r="R170" i="3"/>
  <c r="S170" i="3"/>
  <c r="T170" i="3"/>
  <c r="U170" i="3"/>
  <c r="X170" i="3"/>
  <c r="AQ170" i="3"/>
  <c r="A171" i="3"/>
  <c r="Y171" i="3" s="1"/>
  <c r="J171" i="3"/>
  <c r="Q171" i="3"/>
  <c r="R171" i="3"/>
  <c r="S171" i="3"/>
  <c r="T171" i="3"/>
  <c r="U171" i="3"/>
  <c r="X171" i="3"/>
  <c r="AQ171" i="3"/>
  <c r="A172" i="3"/>
  <c r="AR172" i="3" s="1"/>
  <c r="J172" i="3"/>
  <c r="Q172" i="3"/>
  <c r="R172" i="3"/>
  <c r="S172" i="3"/>
  <c r="T172" i="3"/>
  <c r="U172" i="3"/>
  <c r="X172" i="3"/>
  <c r="AQ172" i="3"/>
  <c r="A173" i="3"/>
  <c r="AH173" i="3" s="1"/>
  <c r="J173" i="3"/>
  <c r="Q173" i="3"/>
  <c r="R173" i="3"/>
  <c r="S173" i="3"/>
  <c r="T173" i="3"/>
  <c r="U173" i="3"/>
  <c r="X173" i="3"/>
  <c r="AQ173" i="3"/>
  <c r="A174" i="3"/>
  <c r="AH174" i="3" s="1"/>
  <c r="J174" i="3"/>
  <c r="Q174" i="3"/>
  <c r="R174" i="3"/>
  <c r="S174" i="3"/>
  <c r="T174" i="3"/>
  <c r="U174" i="3"/>
  <c r="X174" i="3"/>
  <c r="AQ174" i="3"/>
  <c r="A175" i="3"/>
  <c r="AH175" i="3" s="1"/>
  <c r="J175" i="3"/>
  <c r="Q175" i="3"/>
  <c r="R175" i="3"/>
  <c r="S175" i="3"/>
  <c r="T175" i="3"/>
  <c r="U175" i="3"/>
  <c r="X175" i="3"/>
  <c r="AQ175" i="3"/>
  <c r="A176" i="3"/>
  <c r="Y176" i="3" s="1"/>
  <c r="J176" i="3"/>
  <c r="Q176" i="3"/>
  <c r="R176" i="3"/>
  <c r="S176" i="3"/>
  <c r="T176" i="3"/>
  <c r="U176" i="3"/>
  <c r="X176" i="3"/>
  <c r="AQ176" i="3"/>
  <c r="A177" i="3"/>
  <c r="AR177" i="3" s="1"/>
  <c r="J177" i="3"/>
  <c r="Q177" i="3"/>
  <c r="R177" i="3"/>
  <c r="S177" i="3"/>
  <c r="T177" i="3"/>
  <c r="U177" i="3"/>
  <c r="X177" i="3"/>
  <c r="AQ177" i="3"/>
  <c r="A178" i="3"/>
  <c r="AR178" i="3" s="1"/>
  <c r="J178" i="3"/>
  <c r="Q178" i="3"/>
  <c r="R178" i="3"/>
  <c r="S178" i="3"/>
  <c r="T178" i="3"/>
  <c r="U178" i="3"/>
  <c r="X178" i="3"/>
  <c r="AQ178" i="3"/>
  <c r="A179" i="3"/>
  <c r="AR179" i="3" s="1"/>
  <c r="J179" i="3"/>
  <c r="Q179" i="3"/>
  <c r="R179" i="3"/>
  <c r="S179" i="3"/>
  <c r="T179" i="3"/>
  <c r="U179" i="3"/>
  <c r="X179" i="3"/>
  <c r="AQ179" i="3"/>
  <c r="A180" i="3"/>
  <c r="J180" i="3"/>
  <c r="Q180" i="3"/>
  <c r="R180" i="3"/>
  <c r="S180" i="3"/>
  <c r="T180" i="3"/>
  <c r="U180" i="3"/>
  <c r="X180" i="3"/>
  <c r="AQ180" i="3"/>
  <c r="A181" i="3"/>
  <c r="AH181" i="3" s="1"/>
  <c r="J181" i="3"/>
  <c r="Q181" i="3"/>
  <c r="R181" i="3"/>
  <c r="S181" i="3"/>
  <c r="T181" i="3"/>
  <c r="U181" i="3"/>
  <c r="X181" i="3"/>
  <c r="AQ181" i="3"/>
  <c r="A182" i="3"/>
  <c r="AR182" i="3" s="1"/>
  <c r="J182" i="3"/>
  <c r="Q182" i="3"/>
  <c r="R182" i="3"/>
  <c r="S182" i="3"/>
  <c r="T182" i="3"/>
  <c r="U182" i="3"/>
  <c r="X182" i="3"/>
  <c r="AQ182" i="3"/>
  <c r="A183" i="3"/>
  <c r="AR183" i="3" s="1"/>
  <c r="J183" i="3"/>
  <c r="Q183" i="3"/>
  <c r="R183" i="3"/>
  <c r="S183" i="3"/>
  <c r="T183" i="3"/>
  <c r="U183" i="3"/>
  <c r="X183" i="3"/>
  <c r="AQ183" i="3"/>
  <c r="A184" i="3"/>
  <c r="Y184" i="3" s="1"/>
  <c r="J184" i="3"/>
  <c r="Q184" i="3"/>
  <c r="R184" i="3"/>
  <c r="S184" i="3"/>
  <c r="T184" i="3"/>
  <c r="U184" i="3"/>
  <c r="X184" i="3"/>
  <c r="AQ184" i="3"/>
  <c r="A185" i="3"/>
  <c r="AR185" i="3" s="1"/>
  <c r="J185" i="3"/>
  <c r="Q185" i="3"/>
  <c r="R185" i="3"/>
  <c r="S185" i="3"/>
  <c r="T185" i="3"/>
  <c r="U185" i="3"/>
  <c r="X185" i="3"/>
  <c r="AQ185" i="3"/>
  <c r="AR186" i="3"/>
  <c r="J186" i="3"/>
  <c r="Q186" i="3"/>
  <c r="R186" i="3"/>
  <c r="S186" i="3"/>
  <c r="T186" i="3"/>
  <c r="U186" i="3"/>
  <c r="X186" i="3"/>
  <c r="AQ186" i="3"/>
  <c r="A187" i="3"/>
  <c r="AR187" i="3" s="1"/>
  <c r="J187" i="3"/>
  <c r="Q187" i="3"/>
  <c r="R187" i="3"/>
  <c r="S187" i="3"/>
  <c r="T187" i="3"/>
  <c r="U187" i="3"/>
  <c r="X187" i="3"/>
  <c r="AQ187" i="3"/>
  <c r="A188" i="3"/>
  <c r="AR188" i="3" s="1"/>
  <c r="J188" i="3"/>
  <c r="Q188" i="3"/>
  <c r="R188" i="3"/>
  <c r="S188" i="3"/>
  <c r="T188" i="3"/>
  <c r="U188" i="3"/>
  <c r="X188" i="3"/>
  <c r="AQ188" i="3"/>
  <c r="A189" i="3"/>
  <c r="AH189" i="3" s="1"/>
  <c r="J189" i="3"/>
  <c r="Q189" i="3"/>
  <c r="R189" i="3"/>
  <c r="S189" i="3"/>
  <c r="T189" i="3"/>
  <c r="U189" i="3"/>
  <c r="X189" i="3"/>
  <c r="AQ189" i="3"/>
  <c r="A190" i="3"/>
  <c r="Y190" i="3" s="1"/>
  <c r="J190" i="3"/>
  <c r="Q190" i="3"/>
  <c r="R190" i="3"/>
  <c r="S190" i="3"/>
  <c r="T190" i="3"/>
  <c r="U190" i="3"/>
  <c r="X190" i="3"/>
  <c r="AQ190" i="3"/>
  <c r="A191" i="3"/>
  <c r="J191" i="3"/>
  <c r="Q191" i="3"/>
  <c r="R191" i="3"/>
  <c r="S191" i="3"/>
  <c r="T191" i="3"/>
  <c r="U191" i="3"/>
  <c r="X191" i="3"/>
  <c r="AQ191" i="3"/>
  <c r="A192" i="3"/>
  <c r="Y192" i="3" s="1"/>
  <c r="J192" i="3"/>
  <c r="Q192" i="3"/>
  <c r="R192" i="3"/>
  <c r="S192" i="3"/>
  <c r="T192" i="3"/>
  <c r="U192" i="3"/>
  <c r="X192" i="3"/>
  <c r="AQ192" i="3"/>
  <c r="A193" i="3"/>
  <c r="Y193" i="3" s="1"/>
  <c r="J193" i="3"/>
  <c r="Q193" i="3"/>
  <c r="R193" i="3"/>
  <c r="S193" i="3"/>
  <c r="T193" i="3"/>
  <c r="U193" i="3"/>
  <c r="X193" i="3"/>
  <c r="AQ193" i="3"/>
  <c r="A204" i="3"/>
  <c r="AH204" i="3" s="1"/>
  <c r="J204" i="3"/>
  <c r="Q204" i="3"/>
  <c r="R204" i="3"/>
  <c r="S204" i="3"/>
  <c r="T204" i="3"/>
  <c r="U204" i="3"/>
  <c r="X204" i="3"/>
  <c r="AQ204" i="3"/>
  <c r="A205" i="3"/>
  <c r="Y205" i="3" s="1"/>
  <c r="J205" i="3"/>
  <c r="Q205" i="3"/>
  <c r="R205" i="3"/>
  <c r="S205" i="3"/>
  <c r="T205" i="3"/>
  <c r="U205" i="3"/>
  <c r="X205" i="3"/>
  <c r="AQ205" i="3"/>
  <c r="A206" i="3"/>
  <c r="AH206" i="3" s="1"/>
  <c r="J206" i="3"/>
  <c r="Q206" i="3"/>
  <c r="R206" i="3"/>
  <c r="S206" i="3"/>
  <c r="T206" i="3"/>
  <c r="U206" i="3"/>
  <c r="X206" i="3"/>
  <c r="AQ206" i="3"/>
  <c r="BK206" i="3"/>
  <c r="A207" i="3"/>
  <c r="Y207" i="3" s="1"/>
  <c r="J207" i="3"/>
  <c r="Q207" i="3"/>
  <c r="R207" i="3"/>
  <c r="S207" i="3"/>
  <c r="T207" i="3"/>
  <c r="U207" i="3"/>
  <c r="X207" i="3"/>
  <c r="AQ207" i="3"/>
  <c r="BK207" i="3"/>
  <c r="A208" i="3"/>
  <c r="AH208" i="3" s="1"/>
  <c r="J208" i="3"/>
  <c r="Q208" i="3"/>
  <c r="R208" i="3"/>
  <c r="S208" i="3"/>
  <c r="T208" i="3"/>
  <c r="U208" i="3"/>
  <c r="X208" i="3"/>
  <c r="AQ208" i="3"/>
  <c r="BK208" i="3"/>
  <c r="A209" i="3"/>
  <c r="Y209" i="3" s="1"/>
  <c r="J209" i="3"/>
  <c r="Q209" i="3"/>
  <c r="R209" i="3"/>
  <c r="S209" i="3"/>
  <c r="T209" i="3"/>
  <c r="U209" i="3"/>
  <c r="X209" i="3"/>
  <c r="AQ209" i="3"/>
  <c r="BK209" i="3"/>
  <c r="A210" i="3"/>
  <c r="J210" i="3"/>
  <c r="Q210" i="3"/>
  <c r="R210" i="3"/>
  <c r="S210" i="3"/>
  <c r="T210" i="3"/>
  <c r="U210" i="3"/>
  <c r="X210" i="3"/>
  <c r="AQ210" i="3"/>
  <c r="BK210" i="3"/>
  <c r="A211" i="3"/>
  <c r="AR211" i="3" s="1"/>
  <c r="J211" i="3"/>
  <c r="Q211" i="3"/>
  <c r="R211" i="3"/>
  <c r="S211" i="3"/>
  <c r="T211" i="3"/>
  <c r="U211" i="3"/>
  <c r="X211" i="3"/>
  <c r="AQ211" i="3"/>
  <c r="BK211" i="3"/>
  <c r="A212" i="3"/>
  <c r="AH212" i="3" s="1"/>
  <c r="J212" i="3"/>
  <c r="Q212" i="3"/>
  <c r="R212" i="3"/>
  <c r="S212" i="3"/>
  <c r="T212" i="3"/>
  <c r="U212" i="3"/>
  <c r="X212" i="3"/>
  <c r="AQ212" i="3"/>
  <c r="BK212" i="3"/>
  <c r="AH213" i="3"/>
  <c r="J213" i="3"/>
  <c r="Q213" i="3"/>
  <c r="R213" i="3"/>
  <c r="S213" i="3"/>
  <c r="T213" i="3"/>
  <c r="U213" i="3"/>
  <c r="X213" i="3"/>
  <c r="AQ213" i="3"/>
  <c r="BK213" i="3"/>
  <c r="BL214" i="3"/>
  <c r="J214" i="3"/>
  <c r="Q214" i="3"/>
  <c r="R214" i="3"/>
  <c r="S214" i="3"/>
  <c r="T214" i="3"/>
  <c r="U214" i="3"/>
  <c r="X214" i="3"/>
  <c r="AG214" i="3"/>
  <c r="BK214" i="3"/>
  <c r="AY215" i="3"/>
  <c r="J215" i="3"/>
  <c r="Q215" i="3"/>
  <c r="R215" i="3"/>
  <c r="S215" i="3"/>
  <c r="T215" i="3"/>
  <c r="U215" i="3"/>
  <c r="X215" i="3"/>
  <c r="AG215" i="3"/>
  <c r="A216" i="3"/>
  <c r="BL216" i="3" s="1"/>
  <c r="J216" i="3"/>
  <c r="Q216" i="3"/>
  <c r="R216" i="3"/>
  <c r="S216" i="3"/>
  <c r="T216" i="3"/>
  <c r="U216" i="3"/>
  <c r="X216" i="3"/>
  <c r="AG216" i="3"/>
  <c r="A217" i="3"/>
  <c r="AY217" i="3" s="1"/>
  <c r="J217" i="3"/>
  <c r="Q217" i="3"/>
  <c r="R217" i="3"/>
  <c r="S217" i="3"/>
  <c r="T217" i="3"/>
  <c r="U217" i="3"/>
  <c r="X217" i="3"/>
  <c r="AG217" i="3"/>
  <c r="A218" i="3"/>
  <c r="AH218" i="3" s="1"/>
  <c r="J218" i="3"/>
  <c r="Q218" i="3"/>
  <c r="R218" i="3"/>
  <c r="S218" i="3"/>
  <c r="T218" i="3"/>
  <c r="U218" i="3"/>
  <c r="X218" i="3"/>
  <c r="AG218" i="3"/>
  <c r="A219" i="3"/>
  <c r="BL219" i="3" s="1"/>
  <c r="J219" i="3"/>
  <c r="Q219" i="3"/>
  <c r="R219" i="3"/>
  <c r="S219" i="3"/>
  <c r="T219" i="3"/>
  <c r="U219" i="3"/>
  <c r="X219" i="3"/>
  <c r="AG219" i="3"/>
  <c r="A220" i="3"/>
  <c r="BL220" i="3" s="1"/>
  <c r="J220" i="3"/>
  <c r="Q220" i="3"/>
  <c r="R220" i="3"/>
  <c r="S220" i="3"/>
  <c r="T220" i="3"/>
  <c r="U220" i="3"/>
  <c r="X220" i="3"/>
  <c r="AG220" i="3"/>
  <c r="A221" i="3"/>
  <c r="AH221" i="3" s="1"/>
  <c r="J221" i="3"/>
  <c r="Q221" i="3"/>
  <c r="R221" i="3"/>
  <c r="S221" i="3"/>
  <c r="T221" i="3"/>
  <c r="U221" i="3"/>
  <c r="X221" i="3"/>
  <c r="AG221" i="3"/>
  <c r="A222" i="3"/>
  <c r="AY222" i="3" s="1"/>
  <c r="J222" i="3"/>
  <c r="Q222" i="3"/>
  <c r="R222" i="3"/>
  <c r="S222" i="3"/>
  <c r="T222" i="3"/>
  <c r="U222" i="3"/>
  <c r="X222" i="3"/>
  <c r="AG222" i="3"/>
  <c r="A223" i="3"/>
  <c r="AY223" i="3" s="1"/>
  <c r="J223" i="3"/>
  <c r="Q223" i="3"/>
  <c r="R223" i="3"/>
  <c r="S223" i="3"/>
  <c r="T223" i="3"/>
  <c r="U223" i="3"/>
  <c r="X223" i="3"/>
  <c r="AG223" i="3"/>
  <c r="A224" i="3"/>
  <c r="AH224" i="3" s="1"/>
  <c r="J224" i="3"/>
  <c r="Q224" i="3"/>
  <c r="R224" i="3"/>
  <c r="S224" i="3"/>
  <c r="T224" i="3"/>
  <c r="U224" i="3"/>
  <c r="X224" i="3"/>
  <c r="AG224" i="3"/>
  <c r="A225" i="3"/>
  <c r="J225" i="3"/>
  <c r="Q225" i="3"/>
  <c r="R225" i="3"/>
  <c r="S225" i="3"/>
  <c r="T225" i="3"/>
  <c r="U225" i="3"/>
  <c r="A226" i="3"/>
  <c r="J226" i="3"/>
  <c r="Q226" i="3"/>
  <c r="R226" i="3"/>
  <c r="S226" i="3"/>
  <c r="T226" i="3"/>
  <c r="U226" i="3"/>
  <c r="A227" i="3"/>
  <c r="J227" i="3"/>
  <c r="Q227" i="3"/>
  <c r="R227" i="3"/>
  <c r="S227" i="3"/>
  <c r="T227" i="3"/>
  <c r="U227" i="3"/>
  <c r="A228" i="3"/>
  <c r="J228" i="3"/>
  <c r="Q228" i="3"/>
  <c r="R228" i="3"/>
  <c r="S228" i="3"/>
  <c r="T228" i="3"/>
  <c r="U228" i="3"/>
  <c r="A229" i="3"/>
  <c r="J229" i="3"/>
  <c r="Q229" i="3"/>
  <c r="R229" i="3"/>
  <c r="S229" i="3"/>
  <c r="T229" i="3"/>
  <c r="U229" i="3"/>
  <c r="A230" i="3"/>
  <c r="J230" i="3"/>
  <c r="Q230" i="3"/>
  <c r="R230" i="3"/>
  <c r="S230" i="3"/>
  <c r="T230" i="3"/>
  <c r="U230" i="3"/>
  <c r="A231" i="3"/>
  <c r="J231" i="3"/>
  <c r="Q231" i="3"/>
  <c r="R231" i="3"/>
  <c r="S231" i="3"/>
  <c r="T231" i="3"/>
  <c r="U231" i="3"/>
  <c r="A232" i="3"/>
  <c r="J232" i="3"/>
  <c r="Q232" i="3"/>
  <c r="R232" i="3"/>
  <c r="S232" i="3"/>
  <c r="T232" i="3"/>
  <c r="U232" i="3"/>
  <c r="A233" i="3"/>
  <c r="J233" i="3"/>
  <c r="Q233" i="3"/>
  <c r="R233" i="3"/>
  <c r="S233" i="3"/>
  <c r="T233" i="3"/>
  <c r="U233" i="3"/>
  <c r="A234" i="3"/>
  <c r="J234" i="3"/>
  <c r="Q234" i="3"/>
  <c r="R234" i="3"/>
  <c r="S234" i="3"/>
  <c r="T234" i="3"/>
  <c r="U234" i="3"/>
  <c r="A235" i="3"/>
  <c r="BL235" i="3" s="1"/>
  <c r="J235" i="3"/>
  <c r="Q235" i="3"/>
  <c r="R235" i="3"/>
  <c r="S235" i="3"/>
  <c r="T235" i="3"/>
  <c r="U235" i="3"/>
  <c r="X235" i="3"/>
  <c r="AG235" i="3"/>
  <c r="A236" i="3"/>
  <c r="Y236" i="3" s="1"/>
  <c r="J236" i="3"/>
  <c r="Q236" i="3"/>
  <c r="R236" i="3"/>
  <c r="S236" i="3"/>
  <c r="T236" i="3"/>
  <c r="U236" i="3"/>
  <c r="X236" i="3"/>
  <c r="AG236" i="3"/>
  <c r="J246" i="3"/>
  <c r="J247" i="3"/>
  <c r="J248" i="3"/>
  <c r="J249" i="3"/>
  <c r="J250" i="3"/>
  <c r="J251" i="3"/>
  <c r="J252" i="3"/>
  <c r="J253" i="3"/>
  <c r="J254" i="3"/>
  <c r="J255" i="3"/>
  <c r="J256" i="3"/>
  <c r="J257" i="3"/>
  <c r="BL258" i="3"/>
  <c r="J258" i="3"/>
  <c r="Q258" i="3"/>
  <c r="R258" i="3"/>
  <c r="S258" i="3"/>
  <c r="T258" i="3"/>
  <c r="U258" i="3"/>
  <c r="X258" i="3"/>
  <c r="AG258" i="3"/>
  <c r="AY259" i="3"/>
  <c r="J259" i="3"/>
  <c r="Q259" i="3"/>
  <c r="R259" i="3"/>
  <c r="S259" i="3"/>
  <c r="T259" i="3"/>
  <c r="U259" i="3"/>
  <c r="X259" i="3"/>
  <c r="AG259" i="3"/>
  <c r="A260" i="3"/>
  <c r="Y260" i="3" s="1"/>
  <c r="J260" i="3"/>
  <c r="Q260" i="3"/>
  <c r="R260" i="3"/>
  <c r="S260" i="3"/>
  <c r="T260" i="3"/>
  <c r="U260" i="3"/>
  <c r="X260" i="3"/>
  <c r="AG260" i="3"/>
  <c r="A261" i="3"/>
  <c r="BL261" i="3" s="1"/>
  <c r="J261" i="3"/>
  <c r="Q261" i="3"/>
  <c r="R261" i="3"/>
  <c r="S261" i="3"/>
  <c r="T261" i="3"/>
  <c r="U261" i="3"/>
  <c r="X261" i="3"/>
  <c r="AG261" i="3"/>
  <c r="A262" i="3"/>
  <c r="BL262" i="3" s="1"/>
  <c r="J262" i="3"/>
  <c r="Q262" i="3"/>
  <c r="R262" i="3"/>
  <c r="S262" i="3"/>
  <c r="T262" i="3"/>
  <c r="U262" i="3"/>
  <c r="X262" i="3"/>
  <c r="AG262" i="3"/>
  <c r="A263" i="3"/>
  <c r="BL263" i="3" s="1"/>
  <c r="J263" i="3"/>
  <c r="Q263" i="3"/>
  <c r="R263" i="3"/>
  <c r="S263" i="3"/>
  <c r="T263" i="3"/>
  <c r="U263" i="3"/>
  <c r="X263" i="3"/>
  <c r="AG263" i="3"/>
  <c r="A264" i="3"/>
  <c r="AH264" i="3" s="1"/>
  <c r="J264" i="3"/>
  <c r="Q264" i="3"/>
  <c r="R264" i="3"/>
  <c r="S264" i="3"/>
  <c r="T264" i="3"/>
  <c r="U264" i="3"/>
  <c r="X264" i="3"/>
  <c r="AG264" i="3"/>
  <c r="A265" i="3"/>
  <c r="AY265" i="3" s="1"/>
  <c r="J265" i="3"/>
  <c r="Q265" i="3"/>
  <c r="R265" i="3"/>
  <c r="S265" i="3"/>
  <c r="T265" i="3"/>
  <c r="U265" i="3"/>
  <c r="X265" i="3"/>
  <c r="AG265" i="3"/>
  <c r="A266" i="3"/>
  <c r="AH266" i="3" s="1"/>
  <c r="J266" i="3"/>
  <c r="Q266" i="3"/>
  <c r="R266" i="3"/>
  <c r="S266" i="3"/>
  <c r="T266" i="3"/>
  <c r="U266" i="3"/>
  <c r="X266" i="3"/>
  <c r="AG266" i="3"/>
  <c r="A267" i="3"/>
  <c r="J267" i="3"/>
  <c r="Q267" i="3"/>
  <c r="R267" i="3"/>
  <c r="S267" i="3"/>
  <c r="T267" i="3"/>
  <c r="U267" i="3"/>
  <c r="X267" i="3"/>
  <c r="AG267" i="3"/>
  <c r="A268" i="3"/>
  <c r="J268" i="3"/>
  <c r="Q268" i="3"/>
  <c r="R268" i="3"/>
  <c r="S268" i="3"/>
  <c r="T268" i="3"/>
  <c r="U268" i="3"/>
  <c r="A269" i="3"/>
  <c r="J269" i="3"/>
  <c r="Q269" i="3"/>
  <c r="R269" i="3"/>
  <c r="S269" i="3"/>
  <c r="T269" i="3"/>
  <c r="U269" i="3"/>
  <c r="A270" i="3"/>
  <c r="J270" i="3"/>
  <c r="Q270" i="3"/>
  <c r="R270" i="3"/>
  <c r="S270" i="3"/>
  <c r="T270" i="3"/>
  <c r="U270" i="3"/>
  <c r="A271" i="3"/>
  <c r="J271" i="3"/>
  <c r="Q271" i="3"/>
  <c r="R271" i="3"/>
  <c r="S271" i="3"/>
  <c r="T271" i="3"/>
  <c r="U271" i="3"/>
  <c r="A272" i="3"/>
  <c r="J272" i="3"/>
  <c r="Q272" i="3"/>
  <c r="R272" i="3"/>
  <c r="S272" i="3"/>
  <c r="T272" i="3"/>
  <c r="U272" i="3"/>
  <c r="A273" i="3"/>
  <c r="J273" i="3"/>
  <c r="Q273" i="3"/>
  <c r="R273" i="3"/>
  <c r="S273" i="3"/>
  <c r="T273" i="3"/>
  <c r="U273" i="3"/>
  <c r="A274" i="3"/>
  <c r="J274" i="3"/>
  <c r="Q274" i="3"/>
  <c r="R274" i="3"/>
  <c r="S274" i="3"/>
  <c r="T274" i="3"/>
  <c r="U274" i="3"/>
  <c r="A275" i="3"/>
  <c r="J275" i="3"/>
  <c r="Q275" i="3"/>
  <c r="R275" i="3"/>
  <c r="S275" i="3"/>
  <c r="T275" i="3"/>
  <c r="U275" i="3"/>
  <c r="A276" i="3"/>
  <c r="J276" i="3"/>
  <c r="Q276" i="3"/>
  <c r="R276" i="3"/>
  <c r="S276" i="3"/>
  <c r="T276" i="3"/>
  <c r="U276" i="3"/>
  <c r="A277" i="3"/>
  <c r="J277" i="3"/>
  <c r="Q277" i="3"/>
  <c r="R277" i="3"/>
  <c r="S277" i="3"/>
  <c r="T277" i="3"/>
  <c r="U277" i="3"/>
  <c r="A278" i="3"/>
  <c r="J278" i="3"/>
  <c r="Q278" i="3"/>
  <c r="R278" i="3"/>
  <c r="S278" i="3"/>
  <c r="T278" i="3"/>
  <c r="U278" i="3"/>
  <c r="A279" i="3"/>
  <c r="J279" i="3"/>
  <c r="Q279" i="3"/>
  <c r="R279" i="3"/>
  <c r="S279" i="3"/>
  <c r="T279" i="3"/>
  <c r="U279" i="3"/>
  <c r="A289" i="3"/>
  <c r="Y289" i="3" s="1"/>
  <c r="J289" i="3"/>
  <c r="Q289" i="3"/>
  <c r="R289" i="3"/>
  <c r="S289" i="3"/>
  <c r="T289" i="3"/>
  <c r="U289" i="3"/>
  <c r="X289" i="3"/>
  <c r="AG289" i="3"/>
  <c r="A290" i="3"/>
  <c r="AY290" i="3" s="1"/>
  <c r="J290" i="3"/>
  <c r="Q290" i="3"/>
  <c r="R290" i="3"/>
  <c r="S290" i="3"/>
  <c r="T290" i="3"/>
  <c r="U290" i="3"/>
  <c r="X290" i="3"/>
  <c r="AG290" i="3"/>
  <c r="A291" i="3"/>
  <c r="Y291" i="3" s="1"/>
  <c r="J291" i="3"/>
  <c r="Q291" i="3"/>
  <c r="R291" i="3"/>
  <c r="S291" i="3"/>
  <c r="T291" i="3"/>
  <c r="U291" i="3"/>
  <c r="X291" i="3"/>
  <c r="AG291" i="3"/>
  <c r="A292" i="3"/>
  <c r="Y292" i="3" s="1"/>
  <c r="J292" i="3"/>
  <c r="Q292" i="3"/>
  <c r="R292" i="3"/>
  <c r="S292" i="3"/>
  <c r="T292" i="3"/>
  <c r="U292" i="3"/>
  <c r="X292" i="3"/>
  <c r="AG292" i="3"/>
  <c r="A293" i="3"/>
  <c r="Y293" i="3" s="1"/>
  <c r="J293" i="3"/>
  <c r="Q293" i="3"/>
  <c r="R293" i="3"/>
  <c r="S293" i="3"/>
  <c r="T293" i="3"/>
  <c r="U293" i="3"/>
  <c r="X293" i="3"/>
  <c r="AG293" i="3"/>
  <c r="A294" i="3"/>
  <c r="BL294" i="3" s="1"/>
  <c r="J294" i="3"/>
  <c r="Q294" i="3"/>
  <c r="R294" i="3"/>
  <c r="S294" i="3"/>
  <c r="T294" i="3"/>
  <c r="U294" i="3"/>
  <c r="X294" i="3"/>
  <c r="AG294" i="3"/>
  <c r="A295" i="3"/>
  <c r="AH295" i="3" s="1"/>
  <c r="J295" i="3"/>
  <c r="Q295" i="3"/>
  <c r="R295" i="3"/>
  <c r="S295" i="3"/>
  <c r="T295" i="3"/>
  <c r="U295" i="3"/>
  <c r="X295" i="3"/>
  <c r="AG295" i="3"/>
  <c r="A296" i="3"/>
  <c r="AH296" i="3" s="1"/>
  <c r="J296" i="3"/>
  <c r="Q296" i="3"/>
  <c r="R296" i="3"/>
  <c r="S296" i="3"/>
  <c r="T296" i="3"/>
  <c r="U296" i="3"/>
  <c r="X296" i="3"/>
  <c r="AG296" i="3"/>
  <c r="A297" i="3"/>
  <c r="BL297" i="3" s="1"/>
  <c r="J297" i="3"/>
  <c r="Q297" i="3"/>
  <c r="R297" i="3"/>
  <c r="S297" i="3"/>
  <c r="T297" i="3"/>
  <c r="U297" i="3"/>
  <c r="X297" i="3"/>
  <c r="AG297" i="3"/>
  <c r="A298" i="3"/>
  <c r="J298" i="3"/>
  <c r="Q298" i="3"/>
  <c r="R298" i="3"/>
  <c r="S298" i="3"/>
  <c r="T298" i="3"/>
  <c r="U298" i="3"/>
  <c r="X298" i="3"/>
  <c r="AG298" i="3"/>
  <c r="A299" i="3"/>
  <c r="J299" i="3"/>
  <c r="Q299" i="3"/>
  <c r="R299" i="3"/>
  <c r="S299" i="3"/>
  <c r="T299" i="3"/>
  <c r="U299" i="3"/>
  <c r="A300" i="3"/>
  <c r="J300" i="3"/>
  <c r="Q300" i="3"/>
  <c r="R300" i="3"/>
  <c r="S300" i="3"/>
  <c r="T300" i="3"/>
  <c r="U300" i="3"/>
  <c r="A301" i="3"/>
  <c r="J301" i="3"/>
  <c r="Q301" i="3"/>
  <c r="R301" i="3"/>
  <c r="S301" i="3"/>
  <c r="T301" i="3"/>
  <c r="U301" i="3"/>
  <c r="A302" i="3"/>
  <c r="J302" i="3"/>
  <c r="Q302" i="3"/>
  <c r="R302" i="3"/>
  <c r="S302" i="3"/>
  <c r="T302" i="3"/>
  <c r="U302" i="3"/>
  <c r="A303" i="3"/>
  <c r="J303" i="3"/>
  <c r="Q303" i="3"/>
  <c r="R303" i="3"/>
  <c r="S303" i="3"/>
  <c r="T303" i="3"/>
  <c r="U303" i="3"/>
  <c r="A304" i="3"/>
  <c r="J304" i="3"/>
  <c r="Q304" i="3"/>
  <c r="R304" i="3"/>
  <c r="S304" i="3"/>
  <c r="T304" i="3"/>
  <c r="U304" i="3"/>
  <c r="A305" i="3"/>
  <c r="J305" i="3"/>
  <c r="Q305" i="3"/>
  <c r="R305" i="3"/>
  <c r="S305" i="3"/>
  <c r="T305" i="3"/>
  <c r="U305" i="3"/>
  <c r="A306" i="3"/>
  <c r="J306" i="3"/>
  <c r="Q306" i="3"/>
  <c r="R306" i="3"/>
  <c r="S306" i="3"/>
  <c r="T306" i="3"/>
  <c r="U306" i="3"/>
  <c r="A307" i="3"/>
  <c r="J307" i="3"/>
  <c r="Q307" i="3"/>
  <c r="R307" i="3"/>
  <c r="S307" i="3"/>
  <c r="T307" i="3"/>
  <c r="U307" i="3"/>
  <c r="A308" i="3"/>
  <c r="J308" i="3"/>
  <c r="Q308" i="3"/>
  <c r="R308" i="3"/>
  <c r="S308" i="3"/>
  <c r="T308" i="3"/>
  <c r="U308" i="3"/>
  <c r="A309" i="3"/>
  <c r="J309" i="3"/>
  <c r="Q309" i="3"/>
  <c r="R309" i="3"/>
  <c r="S309" i="3"/>
  <c r="T309" i="3"/>
  <c r="U309" i="3"/>
  <c r="A310" i="3"/>
  <c r="J310" i="3"/>
  <c r="Q310" i="3"/>
  <c r="R310" i="3"/>
  <c r="S310" i="3"/>
  <c r="T310" i="3"/>
  <c r="U310" i="3"/>
  <c r="A313" i="3"/>
  <c r="AH313" i="3" s="1"/>
  <c r="J313" i="3"/>
  <c r="Q313" i="3"/>
  <c r="R313" i="3"/>
  <c r="S313" i="3"/>
  <c r="T313" i="3"/>
  <c r="U313" i="3"/>
  <c r="A314" i="3"/>
  <c r="Y314" i="3" s="1"/>
  <c r="J314" i="3"/>
  <c r="Q314" i="3"/>
  <c r="R314" i="3"/>
  <c r="S314" i="3"/>
  <c r="T314" i="3"/>
  <c r="U314" i="3"/>
  <c r="A324" i="3"/>
  <c r="AH324" i="3" s="1"/>
  <c r="J324" i="3"/>
  <c r="Q324" i="3"/>
  <c r="R324" i="3"/>
  <c r="S324" i="3"/>
  <c r="T324" i="3"/>
  <c r="U324" i="3"/>
  <c r="X324" i="3"/>
  <c r="AG324" i="3"/>
  <c r="A325" i="3"/>
  <c r="J325" i="3"/>
  <c r="Q325" i="3"/>
  <c r="R325" i="3"/>
  <c r="S325" i="3"/>
  <c r="T325" i="3"/>
  <c r="U325" i="3"/>
  <c r="X325" i="3"/>
  <c r="AG325" i="3"/>
  <c r="A326" i="3"/>
  <c r="AY326" i="3" s="1"/>
  <c r="J326" i="3"/>
  <c r="Q326" i="3"/>
  <c r="R326" i="3"/>
  <c r="S326" i="3"/>
  <c r="T326" i="3"/>
  <c r="U326" i="3"/>
  <c r="X326" i="3"/>
  <c r="AG326" i="3"/>
  <c r="A327" i="3"/>
  <c r="AH327" i="3" s="1"/>
  <c r="J327" i="3"/>
  <c r="Q327" i="3"/>
  <c r="R327" i="3"/>
  <c r="S327" i="3"/>
  <c r="T327" i="3"/>
  <c r="U327" i="3"/>
  <c r="X327" i="3"/>
  <c r="AG327" i="3"/>
  <c r="A328" i="3"/>
  <c r="AY328" i="3" s="1"/>
  <c r="J328" i="3"/>
  <c r="Q328" i="3"/>
  <c r="R328" i="3"/>
  <c r="S328" i="3"/>
  <c r="T328" i="3"/>
  <c r="U328" i="3"/>
  <c r="X328" i="3"/>
  <c r="AG328" i="3"/>
  <c r="A329" i="3"/>
  <c r="AH329" i="3" s="1"/>
  <c r="J329" i="3"/>
  <c r="Q329" i="3"/>
  <c r="R329" i="3"/>
  <c r="S329" i="3"/>
  <c r="T329" i="3"/>
  <c r="U329" i="3"/>
  <c r="X329" i="3"/>
  <c r="AG329" i="3"/>
  <c r="A330" i="3"/>
  <c r="AH330" i="3" s="1"/>
  <c r="J330" i="3"/>
  <c r="Q330" i="3"/>
  <c r="R330" i="3"/>
  <c r="S330" i="3"/>
  <c r="T330" i="3"/>
  <c r="U330" i="3"/>
  <c r="X330" i="3"/>
  <c r="AG330" i="3"/>
  <c r="A331" i="3"/>
  <c r="AH331" i="3" s="1"/>
  <c r="J331" i="3"/>
  <c r="Q331" i="3"/>
  <c r="R331" i="3"/>
  <c r="S331" i="3"/>
  <c r="T331" i="3"/>
  <c r="U331" i="3"/>
  <c r="X331" i="3"/>
  <c r="AG331" i="3"/>
  <c r="A332" i="3"/>
  <c r="BL332" i="3" s="1"/>
  <c r="J332" i="3"/>
  <c r="Q332" i="3"/>
  <c r="R332" i="3"/>
  <c r="S332" i="3"/>
  <c r="T332" i="3"/>
  <c r="U332" i="3"/>
  <c r="X332" i="3"/>
  <c r="AG332" i="3"/>
  <c r="A333" i="3"/>
  <c r="AY333" i="3" s="1"/>
  <c r="J333" i="3"/>
  <c r="Q333" i="3"/>
  <c r="R333" i="3"/>
  <c r="S333" i="3"/>
  <c r="T333" i="3"/>
  <c r="U333" i="3"/>
  <c r="X333" i="3"/>
  <c r="AG333" i="3"/>
  <c r="A334" i="3"/>
  <c r="BL334" i="3" s="1"/>
  <c r="J334" i="3"/>
  <c r="Q334" i="3"/>
  <c r="R334" i="3"/>
  <c r="S334" i="3"/>
  <c r="T334" i="3"/>
  <c r="U334" i="3"/>
  <c r="X334" i="3"/>
  <c r="AG334" i="3"/>
  <c r="A335" i="3"/>
  <c r="J335" i="3"/>
  <c r="Q335" i="3"/>
  <c r="R335" i="3"/>
  <c r="S335" i="3"/>
  <c r="T335" i="3"/>
  <c r="U335" i="3"/>
  <c r="A336" i="3"/>
  <c r="J336" i="3"/>
  <c r="Q336" i="3"/>
  <c r="R336" i="3"/>
  <c r="S336" i="3"/>
  <c r="T336" i="3"/>
  <c r="U336" i="3"/>
  <c r="A337" i="3"/>
  <c r="J337" i="3"/>
  <c r="Q337" i="3"/>
  <c r="R337" i="3"/>
  <c r="S337" i="3"/>
  <c r="T337" i="3"/>
  <c r="U337" i="3"/>
  <c r="A338" i="3"/>
  <c r="J338" i="3"/>
  <c r="Q338" i="3"/>
  <c r="R338" i="3"/>
  <c r="S338" i="3"/>
  <c r="T338" i="3"/>
  <c r="U338" i="3"/>
  <c r="A339" i="3"/>
  <c r="J339" i="3"/>
  <c r="Q339" i="3"/>
  <c r="R339" i="3"/>
  <c r="S339" i="3"/>
  <c r="T339" i="3"/>
  <c r="U339" i="3"/>
  <c r="A340" i="3"/>
  <c r="J340" i="3"/>
  <c r="Q340" i="3"/>
  <c r="R340" i="3"/>
  <c r="S340" i="3"/>
  <c r="T340" i="3"/>
  <c r="U340" i="3"/>
  <c r="A341" i="3"/>
  <c r="J341" i="3"/>
  <c r="Q341" i="3"/>
  <c r="R341" i="3"/>
  <c r="S341" i="3"/>
  <c r="T341" i="3"/>
  <c r="U341" i="3"/>
  <c r="A342" i="3"/>
  <c r="J342" i="3"/>
  <c r="Q342" i="3"/>
  <c r="R342" i="3"/>
  <c r="S342" i="3"/>
  <c r="T342" i="3"/>
  <c r="U342" i="3"/>
  <c r="A343" i="3"/>
  <c r="J343" i="3"/>
  <c r="Q343" i="3"/>
  <c r="R343" i="3"/>
  <c r="S343" i="3"/>
  <c r="T343" i="3"/>
  <c r="U343" i="3"/>
  <c r="A344" i="3"/>
  <c r="J344" i="3"/>
  <c r="Q344" i="3"/>
  <c r="R344" i="3"/>
  <c r="S344" i="3"/>
  <c r="T344" i="3"/>
  <c r="U344" i="3"/>
  <c r="A345" i="3"/>
  <c r="J345" i="3"/>
  <c r="Q345" i="3"/>
  <c r="R345" i="3"/>
  <c r="S345" i="3"/>
  <c r="T345" i="3"/>
  <c r="U345" i="3"/>
  <c r="A346" i="3"/>
  <c r="AH346" i="3" s="1"/>
  <c r="J346" i="3"/>
  <c r="Q346" i="3"/>
  <c r="R346" i="3"/>
  <c r="S346" i="3"/>
  <c r="T346" i="3"/>
  <c r="U346" i="3"/>
  <c r="X346" i="3"/>
  <c r="AG346" i="3"/>
  <c r="A347" i="3"/>
  <c r="BL347" i="3" s="1"/>
  <c r="J347" i="3"/>
  <c r="Q347" i="3"/>
  <c r="R347" i="3"/>
  <c r="S347" i="3"/>
  <c r="T347" i="3"/>
  <c r="U347" i="3"/>
  <c r="X347" i="3"/>
  <c r="AG347" i="3"/>
  <c r="A357" i="3"/>
  <c r="J357" i="3"/>
  <c r="Q357" i="3"/>
  <c r="R357" i="3"/>
  <c r="S357" i="3"/>
  <c r="T357" i="3"/>
  <c r="U357" i="3"/>
  <c r="X357" i="3"/>
  <c r="AG357" i="3"/>
  <c r="AH358" i="3"/>
  <c r="J358" i="3"/>
  <c r="Q358" i="3"/>
  <c r="R358" i="3"/>
  <c r="S358" i="3"/>
  <c r="T358" i="3"/>
  <c r="U358" i="3"/>
  <c r="X358" i="3"/>
  <c r="AG358" i="3"/>
  <c r="A359" i="3"/>
  <c r="AY359" i="3" s="1"/>
  <c r="J359" i="3"/>
  <c r="Q359" i="3"/>
  <c r="R359" i="3"/>
  <c r="S359" i="3"/>
  <c r="T359" i="3"/>
  <c r="U359" i="3"/>
  <c r="X359" i="3"/>
  <c r="AG359" i="3"/>
  <c r="A360" i="3"/>
  <c r="AY360" i="3" s="1"/>
  <c r="J360" i="3"/>
  <c r="Q360" i="3"/>
  <c r="R360" i="3"/>
  <c r="S360" i="3"/>
  <c r="T360" i="3"/>
  <c r="U360" i="3"/>
  <c r="X360" i="3"/>
  <c r="AG360" i="3"/>
  <c r="A361" i="3"/>
  <c r="AH361" i="3" s="1"/>
  <c r="J361" i="3"/>
  <c r="Q361" i="3"/>
  <c r="R361" i="3"/>
  <c r="S361" i="3"/>
  <c r="T361" i="3"/>
  <c r="U361" i="3"/>
  <c r="X361" i="3"/>
  <c r="AG361" i="3"/>
  <c r="A362" i="3"/>
  <c r="AH362" i="3" s="1"/>
  <c r="J362" i="3"/>
  <c r="Q362" i="3"/>
  <c r="R362" i="3"/>
  <c r="S362" i="3"/>
  <c r="T362" i="3"/>
  <c r="U362" i="3"/>
  <c r="X362" i="3"/>
  <c r="AG362" i="3"/>
  <c r="A363" i="3"/>
  <c r="Y363" i="3" s="1"/>
  <c r="J363" i="3"/>
  <c r="Q363" i="3"/>
  <c r="R363" i="3"/>
  <c r="S363" i="3"/>
  <c r="T363" i="3"/>
  <c r="U363" i="3"/>
  <c r="X363" i="3"/>
  <c r="AG363" i="3"/>
  <c r="A364" i="3"/>
  <c r="AY364" i="3" s="1"/>
  <c r="J364" i="3"/>
  <c r="Q364" i="3"/>
  <c r="R364" i="3"/>
  <c r="S364" i="3"/>
  <c r="T364" i="3"/>
  <c r="U364" i="3"/>
  <c r="X364" i="3"/>
  <c r="AG364" i="3"/>
  <c r="A365" i="3"/>
  <c r="Y365" i="3" s="1"/>
  <c r="J365" i="3"/>
  <c r="Q365" i="3"/>
  <c r="R365" i="3"/>
  <c r="S365" i="3"/>
  <c r="T365" i="3"/>
  <c r="U365" i="3"/>
  <c r="X365" i="3"/>
  <c r="AG365" i="3"/>
  <c r="A366" i="3"/>
  <c r="AH366" i="3" s="1"/>
  <c r="J366" i="3"/>
  <c r="Q366" i="3"/>
  <c r="R366" i="3"/>
  <c r="S366" i="3"/>
  <c r="T366" i="3"/>
  <c r="U366" i="3"/>
  <c r="X366" i="3"/>
  <c r="AG366" i="3"/>
  <c r="A367" i="3"/>
  <c r="Y367" i="3" s="1"/>
  <c r="J367" i="3"/>
  <c r="Q367" i="3"/>
  <c r="R367" i="3"/>
  <c r="S367" i="3"/>
  <c r="T367" i="3"/>
  <c r="U367" i="3"/>
  <c r="X367" i="3"/>
  <c r="AG367" i="3"/>
  <c r="A368" i="3"/>
  <c r="J368" i="3"/>
  <c r="Q368" i="3"/>
  <c r="R368" i="3"/>
  <c r="S368" i="3"/>
  <c r="T368" i="3"/>
  <c r="U368" i="3"/>
  <c r="A369" i="3"/>
  <c r="J369" i="3"/>
  <c r="Q369" i="3"/>
  <c r="R369" i="3"/>
  <c r="S369" i="3"/>
  <c r="T369" i="3"/>
  <c r="U369" i="3"/>
  <c r="A370" i="3"/>
  <c r="J370" i="3"/>
  <c r="Q370" i="3"/>
  <c r="R370" i="3"/>
  <c r="S370" i="3"/>
  <c r="T370" i="3"/>
  <c r="U370" i="3"/>
  <c r="A371" i="3"/>
  <c r="J371" i="3"/>
  <c r="Q371" i="3"/>
  <c r="R371" i="3"/>
  <c r="S371" i="3"/>
  <c r="T371" i="3"/>
  <c r="U371" i="3"/>
  <c r="A372" i="3"/>
  <c r="J372" i="3"/>
  <c r="Q372" i="3"/>
  <c r="R372" i="3"/>
  <c r="S372" i="3"/>
  <c r="T372" i="3"/>
  <c r="U372" i="3"/>
  <c r="A373" i="3"/>
  <c r="J373" i="3"/>
  <c r="Q373" i="3"/>
  <c r="R373" i="3"/>
  <c r="S373" i="3"/>
  <c r="T373" i="3"/>
  <c r="U373" i="3"/>
  <c r="A374" i="3"/>
  <c r="J374" i="3"/>
  <c r="Q374" i="3"/>
  <c r="R374" i="3"/>
  <c r="S374" i="3"/>
  <c r="T374" i="3"/>
  <c r="U374" i="3"/>
  <c r="A375" i="3"/>
  <c r="J375" i="3"/>
  <c r="Q375" i="3"/>
  <c r="R375" i="3"/>
  <c r="S375" i="3"/>
  <c r="T375" i="3"/>
  <c r="U375" i="3"/>
  <c r="A376" i="3"/>
  <c r="J376" i="3"/>
  <c r="Q376" i="3"/>
  <c r="R376" i="3"/>
  <c r="S376" i="3"/>
  <c r="T376" i="3"/>
  <c r="U376" i="3"/>
  <c r="A377" i="3"/>
  <c r="J377" i="3"/>
  <c r="Q377" i="3"/>
  <c r="R377" i="3"/>
  <c r="S377" i="3"/>
  <c r="T377" i="3"/>
  <c r="U377" i="3"/>
  <c r="A378" i="3"/>
  <c r="J378" i="3"/>
  <c r="Q378" i="3"/>
  <c r="R378" i="3"/>
  <c r="S378" i="3"/>
  <c r="T378" i="3"/>
  <c r="U378" i="3"/>
  <c r="A388" i="3"/>
  <c r="Y388" i="3" s="1"/>
  <c r="J388" i="3"/>
  <c r="Q388" i="3"/>
  <c r="R388" i="3"/>
  <c r="S388" i="3"/>
  <c r="T388" i="3"/>
  <c r="U388" i="3"/>
  <c r="X388" i="3"/>
  <c r="AG388" i="3"/>
  <c r="A389" i="3"/>
  <c r="BL389" i="3" s="1"/>
  <c r="J389" i="3"/>
  <c r="Q389" i="3"/>
  <c r="R389" i="3"/>
  <c r="S389" i="3"/>
  <c r="T389" i="3"/>
  <c r="U389" i="3"/>
  <c r="X389" i="3"/>
  <c r="AG389" i="3"/>
  <c r="A390" i="3"/>
  <c r="AH390" i="3" s="1"/>
  <c r="J390" i="3"/>
  <c r="Q390" i="3"/>
  <c r="R390" i="3"/>
  <c r="S390" i="3"/>
  <c r="T390" i="3"/>
  <c r="U390" i="3"/>
  <c r="X390" i="3"/>
  <c r="AG390" i="3"/>
  <c r="A391" i="3"/>
  <c r="AY391" i="3" s="1"/>
  <c r="J391" i="3"/>
  <c r="Q391" i="3"/>
  <c r="R391" i="3"/>
  <c r="S391" i="3"/>
  <c r="T391" i="3"/>
  <c r="U391" i="3"/>
  <c r="X391" i="3"/>
  <c r="AG391" i="3"/>
  <c r="A392" i="3"/>
  <c r="BL392" i="3" s="1"/>
  <c r="J392" i="3"/>
  <c r="Q392" i="3"/>
  <c r="R392" i="3"/>
  <c r="S392" i="3"/>
  <c r="T392" i="3"/>
  <c r="U392" i="3"/>
  <c r="X392" i="3"/>
  <c r="AG392" i="3"/>
  <c r="A393" i="3"/>
  <c r="AY393" i="3" s="1"/>
  <c r="J393" i="3"/>
  <c r="Q393" i="3"/>
  <c r="R393" i="3"/>
  <c r="S393" i="3"/>
  <c r="T393" i="3"/>
  <c r="U393" i="3"/>
  <c r="X393" i="3"/>
  <c r="AG393" i="3"/>
  <c r="A394" i="3"/>
  <c r="Y394" i="3" s="1"/>
  <c r="J394" i="3"/>
  <c r="Q394" i="3"/>
  <c r="R394" i="3"/>
  <c r="S394" i="3"/>
  <c r="T394" i="3"/>
  <c r="U394" i="3"/>
  <c r="X394" i="3"/>
  <c r="AG394" i="3"/>
  <c r="A395" i="3"/>
  <c r="AY395" i="3" s="1"/>
  <c r="J395" i="3"/>
  <c r="Q395" i="3"/>
  <c r="R395" i="3"/>
  <c r="S395" i="3"/>
  <c r="T395" i="3"/>
  <c r="U395" i="3"/>
  <c r="X395" i="3"/>
  <c r="AG395" i="3"/>
  <c r="A396" i="3"/>
  <c r="AH396" i="3" s="1"/>
  <c r="J396" i="3"/>
  <c r="Q396" i="3"/>
  <c r="R396" i="3"/>
  <c r="S396" i="3"/>
  <c r="T396" i="3"/>
  <c r="U396" i="3"/>
  <c r="X396" i="3"/>
  <c r="AG396" i="3"/>
  <c r="A397" i="3"/>
  <c r="AY397" i="3" s="1"/>
  <c r="J397" i="3"/>
  <c r="Q397" i="3"/>
  <c r="R397" i="3"/>
  <c r="S397" i="3"/>
  <c r="T397" i="3"/>
  <c r="U397" i="3"/>
  <c r="X397" i="3"/>
  <c r="AG397" i="3"/>
  <c r="A398" i="3"/>
  <c r="J398" i="3"/>
  <c r="Q398" i="3"/>
  <c r="R398" i="3"/>
  <c r="S398" i="3"/>
  <c r="T398" i="3"/>
  <c r="U398" i="3"/>
  <c r="A399" i="3"/>
  <c r="J399" i="3"/>
  <c r="Q399" i="3"/>
  <c r="R399" i="3"/>
  <c r="S399" i="3"/>
  <c r="T399" i="3"/>
  <c r="U399" i="3"/>
  <c r="A400" i="3"/>
  <c r="J400" i="3"/>
  <c r="Q400" i="3"/>
  <c r="R400" i="3"/>
  <c r="S400" i="3"/>
  <c r="T400" i="3"/>
  <c r="U400" i="3"/>
  <c r="A401" i="3"/>
  <c r="J401" i="3"/>
  <c r="Q401" i="3"/>
  <c r="R401" i="3"/>
  <c r="S401" i="3"/>
  <c r="T401" i="3"/>
  <c r="U401" i="3"/>
  <c r="A402" i="3"/>
  <c r="J402" i="3"/>
  <c r="Q402" i="3"/>
  <c r="R402" i="3"/>
  <c r="S402" i="3"/>
  <c r="T402" i="3"/>
  <c r="U402" i="3"/>
  <c r="A403" i="3"/>
  <c r="J403" i="3"/>
  <c r="Q403" i="3"/>
  <c r="R403" i="3"/>
  <c r="S403" i="3"/>
  <c r="T403" i="3"/>
  <c r="U403" i="3"/>
  <c r="A404" i="3"/>
  <c r="J404" i="3"/>
  <c r="Q404" i="3"/>
  <c r="R404" i="3"/>
  <c r="S404" i="3"/>
  <c r="T404" i="3"/>
  <c r="U404" i="3"/>
  <c r="A405" i="3"/>
  <c r="J405" i="3"/>
  <c r="Q405" i="3"/>
  <c r="R405" i="3"/>
  <c r="S405" i="3"/>
  <c r="T405" i="3"/>
  <c r="U405" i="3"/>
  <c r="A406" i="3"/>
  <c r="J406" i="3"/>
  <c r="Q406" i="3"/>
  <c r="R406" i="3"/>
  <c r="S406" i="3"/>
  <c r="T406" i="3"/>
  <c r="U406" i="3"/>
  <c r="A407" i="3"/>
  <c r="J407" i="3"/>
  <c r="Q407" i="3"/>
  <c r="R407" i="3"/>
  <c r="S407" i="3"/>
  <c r="T407" i="3"/>
  <c r="U407" i="3"/>
  <c r="A410" i="3"/>
  <c r="BL410" i="3" s="1"/>
  <c r="J410" i="3"/>
  <c r="Q410" i="3"/>
  <c r="R410" i="3"/>
  <c r="S410" i="3"/>
  <c r="T410" i="3"/>
  <c r="U410" i="3"/>
  <c r="X410" i="3"/>
  <c r="AG410" i="3"/>
  <c r="A411" i="3"/>
  <c r="AH411" i="3" s="1"/>
  <c r="J411" i="3"/>
  <c r="Q411" i="3"/>
  <c r="R411" i="3"/>
  <c r="S411" i="3"/>
  <c r="T411" i="3"/>
  <c r="U411" i="3"/>
  <c r="X411" i="3"/>
  <c r="AG411" i="3"/>
  <c r="A421" i="3"/>
  <c r="BL421" i="3" s="1"/>
  <c r="J421" i="3"/>
  <c r="Q421" i="3"/>
  <c r="R421" i="3"/>
  <c r="S421" i="3"/>
  <c r="T421" i="3"/>
  <c r="U421" i="3"/>
  <c r="X421" i="3"/>
  <c r="AG421" i="3"/>
  <c r="A422" i="3"/>
  <c r="BL422" i="3" s="1"/>
  <c r="J422" i="3"/>
  <c r="Q422" i="3"/>
  <c r="R422" i="3"/>
  <c r="S422" i="3"/>
  <c r="T422" i="3"/>
  <c r="U422" i="3"/>
  <c r="X422" i="3"/>
  <c r="AG422" i="3"/>
  <c r="A424" i="3"/>
  <c r="BL424" i="3" s="1"/>
  <c r="J424" i="3"/>
  <c r="Q424" i="3"/>
  <c r="R424" i="3"/>
  <c r="S424" i="3"/>
  <c r="T424" i="3"/>
  <c r="U424" i="3"/>
  <c r="X424" i="3"/>
  <c r="AG424" i="3"/>
  <c r="A425" i="3"/>
  <c r="AY425" i="3" s="1"/>
  <c r="J425" i="3"/>
  <c r="Q425" i="3"/>
  <c r="R425" i="3"/>
  <c r="S425" i="3"/>
  <c r="T425" i="3"/>
  <c r="U425" i="3"/>
  <c r="X425" i="3"/>
  <c r="AG425" i="3"/>
  <c r="A426" i="3"/>
  <c r="AY426" i="3" s="1"/>
  <c r="J426" i="3"/>
  <c r="Q426" i="3"/>
  <c r="R426" i="3"/>
  <c r="S426" i="3"/>
  <c r="T426" i="3"/>
  <c r="U426" i="3"/>
  <c r="X426" i="3"/>
  <c r="AG426" i="3"/>
  <c r="A428" i="3"/>
  <c r="Y428" i="3" s="1"/>
  <c r="J428" i="3"/>
  <c r="Q428" i="3"/>
  <c r="R428" i="3"/>
  <c r="S428" i="3"/>
  <c r="T428" i="3"/>
  <c r="U428" i="3"/>
  <c r="X428" i="3"/>
  <c r="AG428" i="3"/>
  <c r="A429" i="3"/>
  <c r="AH429" i="3" s="1"/>
  <c r="J429" i="3"/>
  <c r="Q429" i="3"/>
  <c r="R429" i="3"/>
  <c r="S429" i="3"/>
  <c r="T429" i="3"/>
  <c r="U429" i="3"/>
  <c r="X429" i="3"/>
  <c r="AG429" i="3"/>
  <c r="A430" i="3"/>
  <c r="Y430" i="3" s="1"/>
  <c r="J430" i="3"/>
  <c r="Q430" i="3"/>
  <c r="R430" i="3"/>
  <c r="S430" i="3"/>
  <c r="T430" i="3"/>
  <c r="U430" i="3"/>
  <c r="X430" i="3"/>
  <c r="AG430" i="3"/>
  <c r="A432" i="3"/>
  <c r="AH432" i="3" s="1"/>
  <c r="J432" i="3"/>
  <c r="Q432" i="3"/>
  <c r="R432" i="3"/>
  <c r="S432" i="3"/>
  <c r="T432" i="3"/>
  <c r="U432" i="3"/>
  <c r="X432" i="3"/>
  <c r="AG432" i="3"/>
  <c r="A433" i="3"/>
  <c r="Y433" i="3" s="1"/>
  <c r="J433" i="3"/>
  <c r="Q433" i="3"/>
  <c r="R433" i="3"/>
  <c r="S433" i="3"/>
  <c r="T433" i="3"/>
  <c r="U433" i="3"/>
  <c r="X433" i="3"/>
  <c r="AG433" i="3"/>
  <c r="A434" i="3"/>
  <c r="Y434" i="3" s="1"/>
  <c r="J434" i="3"/>
  <c r="Q434" i="3"/>
  <c r="R434" i="3"/>
  <c r="S434" i="3"/>
  <c r="T434" i="3"/>
  <c r="U434" i="3"/>
  <c r="X434" i="3"/>
  <c r="AG434" i="3"/>
  <c r="A436" i="3"/>
  <c r="BL436" i="3" s="1"/>
  <c r="J436" i="3"/>
  <c r="Q436" i="3"/>
  <c r="R436" i="3"/>
  <c r="S436" i="3"/>
  <c r="T436" i="3"/>
  <c r="U436" i="3"/>
  <c r="X436" i="3"/>
  <c r="AG436" i="3"/>
  <c r="A437" i="3"/>
  <c r="AY437" i="3" s="1"/>
  <c r="J437" i="3"/>
  <c r="Q437" i="3"/>
  <c r="R437" i="3"/>
  <c r="S437" i="3"/>
  <c r="T437" i="3"/>
  <c r="U437" i="3"/>
  <c r="X437" i="3"/>
  <c r="AG437" i="3"/>
  <c r="A438" i="3"/>
  <c r="AY438" i="3" s="1"/>
  <c r="J438" i="3"/>
  <c r="Q438" i="3"/>
  <c r="R438" i="3"/>
  <c r="S438" i="3"/>
  <c r="T438" i="3"/>
  <c r="U438" i="3"/>
  <c r="X438" i="3"/>
  <c r="AG438" i="3"/>
  <c r="A440" i="3"/>
  <c r="AY440" i="3" s="1"/>
  <c r="J440" i="3"/>
  <c r="Q440" i="3"/>
  <c r="R440" i="3"/>
  <c r="S440" i="3"/>
  <c r="T440" i="3"/>
  <c r="U440" i="3"/>
  <c r="X440" i="3"/>
  <c r="AG440" i="3"/>
  <c r="A441" i="3"/>
  <c r="BL441" i="3" s="1"/>
  <c r="J441" i="3"/>
  <c r="Q441" i="3"/>
  <c r="R441" i="3"/>
  <c r="S441" i="3"/>
  <c r="T441" i="3"/>
  <c r="U441" i="3"/>
  <c r="AG441" i="3"/>
  <c r="A442" i="3"/>
  <c r="Y442" i="3" s="1"/>
  <c r="J442" i="3"/>
  <c r="Q442" i="3"/>
  <c r="R442" i="3"/>
  <c r="S442" i="3"/>
  <c r="T442" i="3"/>
  <c r="U442" i="3"/>
  <c r="X442" i="3"/>
  <c r="AG442" i="3"/>
  <c r="A444" i="3"/>
  <c r="Y444" i="3" s="1"/>
  <c r="J444" i="3"/>
  <c r="Q444" i="3"/>
  <c r="R444" i="3"/>
  <c r="S444" i="3"/>
  <c r="T444" i="3"/>
  <c r="U444" i="3"/>
  <c r="X444" i="3"/>
  <c r="AG444" i="3"/>
  <c r="A445" i="3"/>
  <c r="AH445" i="3" s="1"/>
  <c r="J445" i="3"/>
  <c r="Q445" i="3"/>
  <c r="R445" i="3"/>
  <c r="S445" i="3"/>
  <c r="T445" i="3"/>
  <c r="U445" i="3"/>
  <c r="AG445" i="3"/>
  <c r="A446" i="3"/>
  <c r="AH446" i="3" s="1"/>
  <c r="J446" i="3"/>
  <c r="Q446" i="3"/>
  <c r="R446" i="3"/>
  <c r="S446" i="3"/>
  <c r="T446" i="3"/>
  <c r="U446" i="3"/>
  <c r="AG446" i="3"/>
  <c r="Q447" i="3"/>
  <c r="R447" i="3"/>
  <c r="S447" i="3"/>
  <c r="T447" i="3"/>
  <c r="U447" i="3"/>
  <c r="A448" i="3"/>
  <c r="AH448" i="3" s="1"/>
  <c r="J448" i="3"/>
  <c r="Q448" i="3"/>
  <c r="R448" i="3"/>
  <c r="S448" i="3"/>
  <c r="T448" i="3"/>
  <c r="U448" i="3"/>
  <c r="AG448" i="3"/>
  <c r="A449" i="3"/>
  <c r="AH449" i="3" s="1"/>
  <c r="J449" i="3"/>
  <c r="Q449" i="3"/>
  <c r="R449" i="3"/>
  <c r="S449" i="3"/>
  <c r="T449" i="3"/>
  <c r="U449" i="3"/>
  <c r="AG449" i="3"/>
  <c r="A450" i="3"/>
  <c r="AH450" i="3" s="1"/>
  <c r="J450" i="3"/>
  <c r="Q450" i="3"/>
  <c r="R450" i="3"/>
  <c r="S450" i="3"/>
  <c r="T450" i="3"/>
  <c r="U450" i="3"/>
  <c r="AG450" i="3"/>
  <c r="A451" i="3"/>
  <c r="AH451" i="3" s="1"/>
  <c r="J451" i="3"/>
  <c r="Q451" i="3"/>
  <c r="R451" i="3"/>
  <c r="S451" i="3"/>
  <c r="T451" i="3"/>
  <c r="U451" i="3"/>
  <c r="AG451" i="3"/>
  <c r="A452" i="3"/>
  <c r="AH452" i="3" s="1"/>
  <c r="J452" i="3"/>
  <c r="Q452" i="3"/>
  <c r="R452" i="3"/>
  <c r="S452" i="3"/>
  <c r="T452" i="3"/>
  <c r="U452" i="3"/>
  <c r="AG452" i="3"/>
  <c r="A454" i="3"/>
  <c r="AH454" i="3" s="1"/>
  <c r="J454" i="3"/>
  <c r="Q454" i="3"/>
  <c r="R454" i="3"/>
  <c r="S454" i="3"/>
  <c r="T454" i="3"/>
  <c r="U454" i="3"/>
  <c r="AG454" i="3"/>
  <c r="AH455" i="3"/>
  <c r="AG455" i="3"/>
  <c r="A456" i="3"/>
  <c r="AH456" i="3" s="1"/>
  <c r="J456" i="3"/>
  <c r="Q456" i="3"/>
  <c r="R456" i="3"/>
  <c r="S456" i="3"/>
  <c r="T456" i="3"/>
  <c r="U456" i="3"/>
  <c r="AG456" i="3"/>
  <c r="D7" i="61"/>
  <c r="T28" i="68"/>
  <c r="Y10" i="3"/>
  <c r="E7" i="81"/>
  <c r="C7" i="81"/>
  <c r="BC10" i="3"/>
  <c r="C7" i="61"/>
  <c r="AR7" i="81"/>
  <c r="Y435" i="3"/>
  <c r="AH435" i="3"/>
  <c r="AH10" i="3"/>
  <c r="F7" i="61"/>
  <c r="N7" i="81"/>
  <c r="AM7" i="81"/>
  <c r="S7" i="81"/>
  <c r="AR10" i="3"/>
  <c r="D7" i="81"/>
  <c r="AH7" i="81"/>
  <c r="AR53" i="3" l="1"/>
  <c r="S195" i="81"/>
  <c r="AH194" i="81"/>
  <c r="AM198" i="81"/>
  <c r="D192" i="81"/>
  <c r="D196" i="81"/>
  <c r="D200" i="81"/>
  <c r="S193" i="81"/>
  <c r="AH197" i="81"/>
  <c r="AM200" i="81"/>
  <c r="D194" i="81"/>
  <c r="N197" i="81"/>
  <c r="S200" i="81"/>
  <c r="AW193" i="81"/>
  <c r="AH193" i="81"/>
  <c r="I198" i="81"/>
  <c r="D198" i="81"/>
  <c r="AH192" i="81"/>
  <c r="AH195" i="81"/>
  <c r="I194" i="81"/>
  <c r="E198" i="81"/>
  <c r="N200" i="81"/>
  <c r="AR193" i="81"/>
  <c r="AW197" i="81"/>
  <c r="I191" i="81"/>
  <c r="E195" i="81"/>
  <c r="I199" i="81"/>
  <c r="AM192" i="81"/>
  <c r="AM196" i="81"/>
  <c r="AW199" i="81"/>
  <c r="I193" i="81"/>
  <c r="S196" i="81"/>
  <c r="AM199" i="81"/>
  <c r="D193" i="81"/>
  <c r="I192" i="81"/>
  <c r="E192" i="81"/>
  <c r="E200" i="81"/>
  <c r="C191" i="81"/>
  <c r="AM191" i="81"/>
  <c r="AR197" i="81"/>
  <c r="AR195" i="81"/>
  <c r="S199" i="81"/>
  <c r="N198" i="81"/>
  <c r="AH191" i="81"/>
  <c r="AH199" i="81"/>
  <c r="C193" i="81"/>
  <c r="D197" i="81"/>
  <c r="D191" i="81"/>
  <c r="N194" i="81"/>
  <c r="S198" i="81"/>
  <c r="AW191" i="81"/>
  <c r="AW195" i="81"/>
  <c r="D199" i="81"/>
  <c r="S192" i="81"/>
  <c r="AM195" i="81"/>
  <c r="AW198" i="81"/>
  <c r="AR198" i="81"/>
  <c r="E196" i="81"/>
  <c r="AM197" i="81"/>
  <c r="C195" i="81"/>
  <c r="AR194" i="81"/>
  <c r="S191" i="81"/>
  <c r="E199" i="81"/>
  <c r="N195" i="81"/>
  <c r="AW200" i="81"/>
  <c r="AW194" i="81"/>
  <c r="C198" i="81"/>
  <c r="N191" i="81"/>
  <c r="I195" i="81"/>
  <c r="N199" i="81"/>
  <c r="AR192" i="81"/>
  <c r="AW196" i="81"/>
  <c r="AR200" i="81"/>
  <c r="E194" i="81"/>
  <c r="S197" i="81"/>
  <c r="AH200" i="81"/>
  <c r="C194" i="81"/>
  <c r="I197" i="81"/>
  <c r="N196" i="81"/>
  <c r="I200" i="81"/>
  <c r="AM193" i="81"/>
  <c r="D195" i="81"/>
  <c r="N192" i="81"/>
  <c r="C197" i="81"/>
  <c r="AR191" i="81"/>
  <c r="AM194" i="81"/>
  <c r="E197" i="81"/>
  <c r="AR196" i="81"/>
  <c r="S194" i="81"/>
  <c r="AH198" i="81"/>
  <c r="C192" i="81"/>
  <c r="C196" i="81"/>
  <c r="C200" i="81"/>
  <c r="N193" i="81"/>
  <c r="AH196" i="81"/>
  <c r="AR199" i="81"/>
  <c r="E193" i="81"/>
  <c r="I196" i="81"/>
  <c r="E191" i="81"/>
  <c r="C199" i="81"/>
  <c r="AW192" i="81"/>
  <c r="F199" i="61"/>
  <c r="C193" i="61"/>
  <c r="D192" i="61"/>
  <c r="D194" i="61"/>
  <c r="D199" i="61"/>
  <c r="C192" i="61"/>
  <c r="F191" i="61"/>
  <c r="D191" i="61"/>
  <c r="D200" i="61"/>
  <c r="D195" i="61"/>
  <c r="C200" i="61"/>
  <c r="C195" i="61"/>
  <c r="F195" i="61"/>
  <c r="C194" i="61"/>
  <c r="C191" i="61"/>
  <c r="F197" i="61"/>
  <c r="F200" i="61"/>
  <c r="D196" i="61"/>
  <c r="F196" i="61"/>
  <c r="C197" i="61"/>
  <c r="C196" i="61"/>
  <c r="C199" i="61"/>
  <c r="F193" i="61"/>
  <c r="F192" i="61"/>
  <c r="D198" i="61"/>
  <c r="F198" i="61"/>
  <c r="F194" i="61"/>
  <c r="D197" i="61"/>
  <c r="D193" i="61"/>
  <c r="C198" i="61"/>
  <c r="C53" i="69"/>
  <c r="C54" i="69"/>
  <c r="AH47" i="3"/>
  <c r="Y33" i="3"/>
  <c r="AH57" i="3"/>
  <c r="AH113" i="3"/>
  <c r="AH45" i="3"/>
  <c r="AH94" i="3"/>
  <c r="Y177" i="3"/>
  <c r="AH90" i="3"/>
  <c r="AR118" i="3"/>
  <c r="AH54" i="3"/>
  <c r="AR102" i="3"/>
  <c r="AH290" i="3"/>
  <c r="Y224" i="3"/>
  <c r="Y46" i="3"/>
  <c r="AR90" i="3"/>
  <c r="AH102" i="3"/>
  <c r="Y66" i="3"/>
  <c r="AH70" i="3"/>
  <c r="Y98" i="3"/>
  <c r="Y122" i="3"/>
  <c r="AR74" i="3"/>
  <c r="AH30" i="3"/>
  <c r="AH74" i="3"/>
  <c r="Y30" i="3"/>
  <c r="BC18" i="3"/>
  <c r="AH18" i="3"/>
  <c r="Y94" i="3"/>
  <c r="AR18" i="3"/>
  <c r="Y34" i="3"/>
  <c r="AR66" i="3"/>
  <c r="BC25" i="3"/>
  <c r="Y57" i="3"/>
  <c r="AR45" i="3"/>
  <c r="AH29" i="3"/>
  <c r="AR143" i="3"/>
  <c r="Y106" i="3"/>
  <c r="Y216" i="3"/>
  <c r="Y159" i="3"/>
  <c r="AH130" i="3"/>
  <c r="Y183" i="3"/>
  <c r="AR82" i="3"/>
  <c r="AR106" i="3"/>
  <c r="AH46" i="3"/>
  <c r="AR159" i="3"/>
  <c r="Y54" i="3"/>
  <c r="AR42" i="3"/>
  <c r="AH118" i="3"/>
  <c r="AH167" i="3"/>
  <c r="Y130" i="3"/>
  <c r="AH42" i="3"/>
  <c r="AH422" i="3"/>
  <c r="Y360" i="3"/>
  <c r="AH82" i="3"/>
  <c r="AR98" i="3"/>
  <c r="AH122" i="3"/>
  <c r="AR34" i="3"/>
  <c r="Y167" i="3"/>
  <c r="AH25" i="3"/>
  <c r="Y85" i="3"/>
  <c r="AR25" i="3"/>
  <c r="AH109" i="3"/>
  <c r="BC17" i="3"/>
  <c r="BC21" i="3"/>
  <c r="Y37" i="3"/>
  <c r="AR37" i="3"/>
  <c r="AR85" i="3"/>
  <c r="AR29" i="3"/>
  <c r="AR33" i="3"/>
  <c r="Y61" i="3"/>
  <c r="Y173" i="3"/>
  <c r="AR181" i="3"/>
  <c r="BL222" i="3"/>
  <c r="Y81" i="3"/>
  <c r="AR192" i="3"/>
  <c r="AH73" i="3"/>
  <c r="AR81" i="3"/>
  <c r="AR61" i="3"/>
  <c r="AH69" i="3"/>
  <c r="Y439" i="3"/>
  <c r="AR73" i="3"/>
  <c r="Y12" i="3"/>
  <c r="I246" i="81"/>
  <c r="N226" i="81"/>
  <c r="I243" i="81"/>
  <c r="I226" i="81"/>
  <c r="D8" i="81"/>
  <c r="I8" i="81"/>
  <c r="Y23" i="3"/>
  <c r="AH15" i="3"/>
  <c r="AH193" i="3"/>
  <c r="AR31" i="3"/>
  <c r="Y39" i="3"/>
  <c r="D8" i="61"/>
  <c r="AH67" i="3"/>
  <c r="Y75" i="3"/>
  <c r="AY435" i="3"/>
  <c r="Y15" i="3"/>
  <c r="AH111" i="3"/>
  <c r="Y145" i="3"/>
  <c r="Y43" i="3"/>
  <c r="AH11" i="3"/>
  <c r="AR35" i="3"/>
  <c r="Y59" i="3"/>
  <c r="AH39" i="3"/>
  <c r="Y63" i="3"/>
  <c r="AH119" i="3"/>
  <c r="C8" i="81"/>
  <c r="Y35" i="3"/>
  <c r="AR115" i="3"/>
  <c r="AH87" i="3"/>
  <c r="AR119" i="3"/>
  <c r="Y51" i="3"/>
  <c r="AM8" i="81"/>
  <c r="Y79" i="3"/>
  <c r="AR111" i="3"/>
  <c r="AH115" i="3"/>
  <c r="Y123" i="3"/>
  <c r="Y87" i="3"/>
  <c r="AH51" i="3"/>
  <c r="AR15" i="3"/>
  <c r="AH137" i="3"/>
  <c r="AR193" i="3"/>
  <c r="AR145" i="3"/>
  <c r="AH259" i="3"/>
  <c r="Y27" i="3"/>
  <c r="AV14" i="68"/>
  <c r="BE21" i="68"/>
  <c r="T21" i="68"/>
  <c r="BE20" i="68"/>
  <c r="AH164" i="3"/>
  <c r="AR148" i="3"/>
  <c r="Y172" i="3"/>
  <c r="AH156" i="3"/>
  <c r="AH258" i="3"/>
  <c r="BL266" i="3"/>
  <c r="AY389" i="3"/>
  <c r="AY266" i="3"/>
  <c r="AR120" i="3"/>
  <c r="AH439" i="3"/>
  <c r="BL439" i="3"/>
  <c r="AR168" i="3"/>
  <c r="C12" i="81"/>
  <c r="AH24" i="3"/>
  <c r="BC20" i="3"/>
  <c r="AR100" i="3"/>
  <c r="Y92" i="3"/>
  <c r="AH347" i="3"/>
  <c r="AR76" i="3"/>
  <c r="Y258" i="3"/>
  <c r="AR24" i="3"/>
  <c r="BL360" i="3"/>
  <c r="AH100" i="3"/>
  <c r="AR92" i="3"/>
  <c r="AH192" i="3"/>
  <c r="C9" i="61"/>
  <c r="Y364" i="3"/>
  <c r="C9" i="81"/>
  <c r="AH147" i="3"/>
  <c r="AM9" i="81"/>
  <c r="AR9" i="81"/>
  <c r="Y438" i="3"/>
  <c r="AH116" i="3"/>
  <c r="AR205" i="3"/>
  <c r="Y104" i="3"/>
  <c r="Y76" i="3"/>
  <c r="AM12" i="81"/>
  <c r="Y132" i="3"/>
  <c r="AH171" i="3"/>
  <c r="Y294" i="3"/>
  <c r="AR104" i="3"/>
  <c r="AH9" i="81"/>
  <c r="AR44" i="3"/>
  <c r="AH68" i="3"/>
  <c r="BC12" i="3"/>
  <c r="AR155" i="3"/>
  <c r="AR132" i="3"/>
  <c r="AR80" i="3"/>
  <c r="AY294" i="3"/>
  <c r="Y187" i="3"/>
  <c r="Y60" i="3"/>
  <c r="F22" i="61"/>
  <c r="AR84" i="3"/>
  <c r="AH120" i="3"/>
  <c r="AR20" i="3"/>
  <c r="AR112" i="3"/>
  <c r="AR108" i="3"/>
  <c r="AR147" i="3"/>
  <c r="AH294" i="3"/>
  <c r="AH155" i="3"/>
  <c r="AH12" i="3"/>
  <c r="Y333" i="3"/>
  <c r="AH108" i="3"/>
  <c r="BL426" i="3"/>
  <c r="AH20" i="3"/>
  <c r="AH112" i="3"/>
  <c r="BC24" i="3"/>
  <c r="Y347" i="3"/>
  <c r="AR116" i="3"/>
  <c r="AR12" i="3"/>
  <c r="AH219" i="3"/>
  <c r="BL432" i="3"/>
  <c r="AR63" i="3"/>
  <c r="AH79" i="3"/>
  <c r="AH83" i="3"/>
  <c r="AR83" i="3"/>
  <c r="AH123" i="3"/>
  <c r="AW9" i="81"/>
  <c r="AW8" i="81"/>
  <c r="F9" i="61"/>
  <c r="D9" i="81"/>
  <c r="D9" i="61"/>
  <c r="AR11" i="3"/>
  <c r="Y427" i="3"/>
  <c r="AH185" i="3"/>
  <c r="Y137" i="3"/>
  <c r="Y218" i="3"/>
  <c r="Y259" i="3"/>
  <c r="AH43" i="3"/>
  <c r="I9" i="81"/>
  <c r="N9" i="81"/>
  <c r="E8" i="81"/>
  <c r="AR91" i="3"/>
  <c r="AR75" i="3"/>
  <c r="Y185" i="3"/>
  <c r="BC137" i="3"/>
  <c r="AH427" i="3"/>
  <c r="AR138" i="3"/>
  <c r="Y223" i="3"/>
  <c r="BL259" i="3"/>
  <c r="AH59" i="3"/>
  <c r="E9" i="81"/>
  <c r="Y148" i="3"/>
  <c r="S9" i="81"/>
  <c r="S8" i="81"/>
  <c r="AH8" i="81"/>
  <c r="AH177" i="3"/>
  <c r="AH27" i="3"/>
  <c r="F12" i="61"/>
  <c r="Y432" i="3"/>
  <c r="AY432" i="3"/>
  <c r="AH211" i="3"/>
  <c r="Y359" i="3"/>
  <c r="AM22" i="68"/>
  <c r="AC24" i="68"/>
  <c r="AM14" i="68"/>
  <c r="AC20" i="68"/>
  <c r="B55" i="69"/>
  <c r="AC14" i="68"/>
  <c r="AC22" i="68"/>
  <c r="AC15" i="68"/>
  <c r="T22" i="68"/>
  <c r="B39" i="69"/>
  <c r="AC16" i="68"/>
  <c r="D41" i="69"/>
  <c r="AM24" i="68"/>
  <c r="AM20" i="68"/>
  <c r="D39" i="69"/>
  <c r="AC18" i="68"/>
  <c r="T18" i="68"/>
  <c r="I43" i="69"/>
  <c r="AM23" i="68"/>
  <c r="Y221" i="3"/>
  <c r="Y266" i="3"/>
  <c r="AY392" i="3"/>
  <c r="AY330" i="3"/>
  <c r="Y164" i="3"/>
  <c r="AH360" i="3"/>
  <c r="AY424" i="3"/>
  <c r="Y313" i="3"/>
  <c r="AH216" i="3"/>
  <c r="AY258" i="3"/>
  <c r="AH160" i="3"/>
  <c r="AY221" i="3"/>
  <c r="BL295" i="3"/>
  <c r="Y330" i="3"/>
  <c r="AH426" i="3"/>
  <c r="Y138" i="3"/>
  <c r="AH44" i="3"/>
  <c r="AR60" i="3"/>
  <c r="AH154" i="3"/>
  <c r="AH32" i="3"/>
  <c r="Y178" i="3"/>
  <c r="AH64" i="3"/>
  <c r="Y68" i="3"/>
  <c r="D54" i="61"/>
  <c r="BL437" i="3"/>
  <c r="Y154" i="3"/>
  <c r="Y437" i="3"/>
  <c r="Y186" i="3"/>
  <c r="BL363" i="3"/>
  <c r="AH186" i="3"/>
  <c r="AY219" i="3"/>
  <c r="AH170" i="3"/>
  <c r="AH363" i="3"/>
  <c r="Y72" i="3"/>
  <c r="C115" i="61"/>
  <c r="Y170" i="3"/>
  <c r="Y162" i="3"/>
  <c r="AY394" i="3"/>
  <c r="AH162" i="3"/>
  <c r="AR48" i="3"/>
  <c r="AR204" i="3"/>
  <c r="AH48" i="3"/>
  <c r="AY363" i="3"/>
  <c r="Y204" i="3"/>
  <c r="AH72" i="3"/>
  <c r="Y219" i="3"/>
  <c r="Y146" i="3"/>
  <c r="AR32" i="3"/>
  <c r="AW7" i="81"/>
  <c r="Y263" i="3"/>
  <c r="AY388" i="3"/>
  <c r="AH207" i="3"/>
  <c r="AY334" i="3"/>
  <c r="Y181" i="3"/>
  <c r="AH222" i="3"/>
  <c r="Y150" i="3"/>
  <c r="AY263" i="3"/>
  <c r="AH389" i="3"/>
  <c r="AY262" i="3"/>
  <c r="AH149" i="3"/>
  <c r="AH142" i="3"/>
  <c r="Y211" i="3"/>
  <c r="BL388" i="3"/>
  <c r="BL396" i="3"/>
  <c r="AY366" i="3"/>
  <c r="BL326" i="3"/>
  <c r="AH326" i="3"/>
  <c r="AH262" i="3"/>
  <c r="AH428" i="3"/>
  <c r="AH263" i="3"/>
  <c r="Y366" i="3"/>
  <c r="Y262" i="3"/>
  <c r="AY295" i="3"/>
  <c r="BL333" i="3"/>
  <c r="BL397" i="3"/>
  <c r="AH388" i="3"/>
  <c r="AH150" i="3"/>
  <c r="Y410" i="3"/>
  <c r="BL366" i="3"/>
  <c r="AR207" i="3"/>
  <c r="BL221" i="3"/>
  <c r="Y326" i="3"/>
  <c r="AH333" i="3"/>
  <c r="AH397" i="3"/>
  <c r="AH182" i="3"/>
  <c r="Y389" i="3"/>
  <c r="Y295" i="3"/>
  <c r="AR149" i="3"/>
  <c r="BL207" i="3"/>
  <c r="AR142" i="3"/>
  <c r="AY422" i="3"/>
  <c r="Y70" i="3"/>
  <c r="AH393" i="3"/>
  <c r="Y361" i="3"/>
  <c r="AY361" i="3"/>
  <c r="AH410" i="3"/>
  <c r="Y397" i="3"/>
  <c r="AY433" i="3"/>
  <c r="BL330" i="3"/>
  <c r="AH433" i="3"/>
  <c r="BL433" i="3"/>
  <c r="Y422" i="3"/>
  <c r="Y362" i="3"/>
  <c r="AR189" i="3"/>
  <c r="I37" i="69"/>
  <c r="AC17" i="68"/>
  <c r="B61" i="69"/>
  <c r="AC23" i="68"/>
  <c r="B37" i="69"/>
  <c r="B40" i="69"/>
  <c r="T19" i="68"/>
  <c r="T15" i="68"/>
  <c r="I38" i="69"/>
  <c r="D42" i="69"/>
  <c r="AV23" i="68"/>
  <c r="D56" i="69"/>
  <c r="B57" i="69"/>
  <c r="T17" i="68"/>
  <c r="AM16" i="68"/>
  <c r="B56" i="69"/>
  <c r="D61" i="69"/>
  <c r="B62" i="69"/>
  <c r="D58" i="69"/>
  <c r="AY421" i="3"/>
  <c r="Y214" i="3"/>
  <c r="BC136" i="3"/>
  <c r="BL206" i="3"/>
  <c r="BL331" i="3"/>
  <c r="AM88" i="81"/>
  <c r="AY260" i="3"/>
  <c r="AH441" i="3"/>
  <c r="AH144" i="3"/>
  <c r="AY293" i="3"/>
  <c r="AH131" i="3"/>
  <c r="AH157" i="3"/>
  <c r="Y143" i="3"/>
  <c r="AH214" i="3"/>
  <c r="AR136" i="3"/>
  <c r="Y206" i="3"/>
  <c r="Y331" i="3"/>
  <c r="AH260" i="3"/>
  <c r="AR71" i="3"/>
  <c r="Y324" i="3"/>
  <c r="Y131" i="3"/>
  <c r="AR166" i="3"/>
  <c r="AH136" i="3"/>
  <c r="AY331" i="3"/>
  <c r="Y158" i="3"/>
  <c r="AH332" i="3"/>
  <c r="AH127" i="3"/>
  <c r="Y440" i="3"/>
  <c r="AY362" i="3"/>
  <c r="AY441" i="3"/>
  <c r="AH367" i="3"/>
  <c r="Y421" i="3"/>
  <c r="AY430" i="3"/>
  <c r="AH158" i="3"/>
  <c r="Y390" i="3"/>
  <c r="AH71" i="3"/>
  <c r="Y144" i="3"/>
  <c r="AY427" i="3"/>
  <c r="Y346" i="3"/>
  <c r="Y189" i="3"/>
  <c r="AR127" i="3"/>
  <c r="AR206" i="3"/>
  <c r="Y166" i="3"/>
  <c r="BL364" i="3"/>
  <c r="AH151" i="3"/>
  <c r="AH146" i="3"/>
  <c r="AY332" i="3"/>
  <c r="BL362" i="3"/>
  <c r="AH430" i="3"/>
  <c r="BL293" i="3"/>
  <c r="Y182" i="3"/>
  <c r="AH421" i="3"/>
  <c r="BL430" i="3"/>
  <c r="AR173" i="3"/>
  <c r="AY324" i="3"/>
  <c r="AR174" i="3"/>
  <c r="I147" i="81"/>
  <c r="BL324" i="3"/>
  <c r="Y332" i="3"/>
  <c r="AH261" i="3"/>
  <c r="Y441" i="3"/>
  <c r="AH183" i="3"/>
  <c r="D164" i="61"/>
  <c r="AH179" i="3"/>
  <c r="Y179" i="3"/>
  <c r="AR175" i="3"/>
  <c r="Y175" i="3"/>
  <c r="AH172" i="3"/>
  <c r="AR11" i="81"/>
  <c r="N32" i="81"/>
  <c r="BL218" i="3"/>
  <c r="C10" i="61"/>
  <c r="I156" i="81"/>
  <c r="Y109" i="3"/>
  <c r="E76" i="81"/>
  <c r="Y28" i="3"/>
  <c r="BL265" i="3"/>
  <c r="C11" i="61"/>
  <c r="S11" i="81"/>
  <c r="AH27" i="81"/>
  <c r="BL223" i="3"/>
  <c r="D265" i="61"/>
  <c r="F137" i="61"/>
  <c r="AY218" i="3"/>
  <c r="AY367" i="3"/>
  <c r="S78" i="81"/>
  <c r="AR17" i="3"/>
  <c r="AR212" i="3"/>
  <c r="E12" i="81"/>
  <c r="S20" i="81"/>
  <c r="AH265" i="3"/>
  <c r="Y208" i="3"/>
  <c r="N12" i="81"/>
  <c r="AH21" i="3"/>
  <c r="AY429" i="3"/>
  <c r="AM10" i="81"/>
  <c r="F10" i="61"/>
  <c r="AH97" i="3"/>
  <c r="AH434" i="3"/>
  <c r="AR125" i="3"/>
  <c r="AH188" i="3"/>
  <c r="Y212" i="3"/>
  <c r="X371" i="81"/>
  <c r="AH223" i="3"/>
  <c r="AW145" i="81"/>
  <c r="I136" i="81"/>
  <c r="BL367" i="3"/>
  <c r="C22" i="81"/>
  <c r="Y265" i="3"/>
  <c r="Y21" i="3"/>
  <c r="BL264" i="3"/>
  <c r="C10" i="81"/>
  <c r="AW11" i="81"/>
  <c r="E11" i="81"/>
  <c r="AH161" i="3"/>
  <c r="Y13" i="3"/>
  <c r="AR97" i="3"/>
  <c r="AY289" i="3"/>
  <c r="F11" i="61"/>
  <c r="D101" i="81"/>
  <c r="AW165" i="81"/>
  <c r="N115" i="81"/>
  <c r="AR93" i="3"/>
  <c r="D45" i="81"/>
  <c r="Y17" i="3"/>
  <c r="AH289" i="3"/>
  <c r="BL365" i="3"/>
  <c r="AH395" i="3"/>
  <c r="C12" i="61"/>
  <c r="N11" i="81"/>
  <c r="I10" i="81"/>
  <c r="S10" i="81"/>
  <c r="Y139" i="3"/>
  <c r="AH10" i="81"/>
  <c r="AH165" i="3"/>
  <c r="Y157" i="3"/>
  <c r="BC13" i="3"/>
  <c r="AH205" i="3"/>
  <c r="Y235" i="3"/>
  <c r="BL289" i="3"/>
  <c r="Y125" i="3"/>
  <c r="BL438" i="3"/>
  <c r="AR163" i="3"/>
  <c r="Y91" i="3"/>
  <c r="AR113" i="3"/>
  <c r="AM11" i="81"/>
  <c r="C164" i="81"/>
  <c r="AH444" i="3"/>
  <c r="AW117" i="81"/>
  <c r="I11" i="81"/>
  <c r="N10" i="81"/>
  <c r="D10" i="81"/>
  <c r="AR12" i="81"/>
  <c r="F336" i="61"/>
  <c r="AR10" i="81"/>
  <c r="D124" i="61"/>
  <c r="E283" i="81"/>
  <c r="D70" i="81"/>
  <c r="BL395" i="3"/>
  <c r="D218" i="81"/>
  <c r="D381" i="81"/>
  <c r="S173" i="81"/>
  <c r="F187" i="61"/>
  <c r="N66" i="81"/>
  <c r="AH93" i="3"/>
  <c r="BL394" i="3"/>
  <c r="AM127" i="81"/>
  <c r="AR28" i="3"/>
  <c r="D11" i="61"/>
  <c r="D12" i="61"/>
  <c r="AH424" i="3"/>
  <c r="Y436" i="3"/>
  <c r="D12" i="81"/>
  <c r="AH438" i="3"/>
  <c r="E10" i="81"/>
  <c r="AW12" i="81"/>
  <c r="BL224" i="3"/>
  <c r="AR47" i="3"/>
  <c r="Y161" i="3"/>
  <c r="Y395" i="3"/>
  <c r="AR89" i="3"/>
  <c r="D10" i="61"/>
  <c r="N143" i="81"/>
  <c r="AH394" i="3"/>
  <c r="AH176" i="3"/>
  <c r="AH235" i="3"/>
  <c r="AY434" i="3"/>
  <c r="AW52" i="81"/>
  <c r="D112" i="81"/>
  <c r="C282" i="61"/>
  <c r="F136" i="61"/>
  <c r="AR67" i="81"/>
  <c r="AH26" i="81"/>
  <c r="AH359" i="3"/>
  <c r="N59" i="81"/>
  <c r="I12" i="81"/>
  <c r="Y424" i="3"/>
  <c r="AY436" i="3"/>
  <c r="D11" i="81"/>
  <c r="S12" i="81"/>
  <c r="AH139" i="3"/>
  <c r="C11" i="81"/>
  <c r="AH425" i="3"/>
  <c r="AY224" i="3"/>
  <c r="AH191" i="3"/>
  <c r="Y89" i="3"/>
  <c r="AH436" i="3"/>
  <c r="AR169" i="3"/>
  <c r="AH140" i="3"/>
  <c r="C225" i="61"/>
  <c r="C211" i="61"/>
  <c r="AH365" i="3"/>
  <c r="Y329" i="3"/>
  <c r="D151" i="61"/>
  <c r="F141" i="61"/>
  <c r="AH56" i="81"/>
  <c r="AH392" i="3"/>
  <c r="Y77" i="3"/>
  <c r="Y426" i="3"/>
  <c r="D95" i="61"/>
  <c r="AM123" i="81"/>
  <c r="F171" i="61"/>
  <c r="D118" i="61"/>
  <c r="AH187" i="3"/>
  <c r="F206" i="61"/>
  <c r="D144" i="61"/>
  <c r="D152" i="61"/>
  <c r="F134" i="61"/>
  <c r="C137" i="61"/>
  <c r="D165" i="61"/>
  <c r="F242" i="61"/>
  <c r="E172" i="81"/>
  <c r="C209" i="81"/>
  <c r="C116" i="61"/>
  <c r="BL429" i="3"/>
  <c r="I160" i="81"/>
  <c r="C326" i="81"/>
  <c r="Y38" i="3"/>
  <c r="N127" i="81"/>
  <c r="D109" i="81"/>
  <c r="AH128" i="81"/>
  <c r="F31" i="61"/>
  <c r="Y392" i="3"/>
  <c r="BL444" i="3"/>
  <c r="AH163" i="3"/>
  <c r="AR208" i="3"/>
  <c r="AH99" i="3"/>
  <c r="AH291" i="3"/>
  <c r="Y88" i="3"/>
  <c r="Y328" i="3"/>
  <c r="Y297" i="3"/>
  <c r="AH391" i="3"/>
  <c r="AH53" i="3"/>
  <c r="AY365" i="3"/>
  <c r="Y222" i="3"/>
  <c r="AY442" i="3"/>
  <c r="AR140" i="3"/>
  <c r="Y64" i="3"/>
  <c r="AH77" i="3"/>
  <c r="Y261" i="3"/>
  <c r="AH80" i="3"/>
  <c r="AH440" i="3"/>
  <c r="BL434" i="3"/>
  <c r="BL425" i="3"/>
  <c r="C234" i="81"/>
  <c r="E335" i="81"/>
  <c r="Y429" i="3"/>
  <c r="BL411" i="3"/>
  <c r="Y114" i="3"/>
  <c r="Y334" i="3"/>
  <c r="AR119" i="81"/>
  <c r="E170" i="81"/>
  <c r="C68" i="61"/>
  <c r="AH98" i="81"/>
  <c r="C163" i="61"/>
  <c r="E231" i="81"/>
  <c r="S154" i="81"/>
  <c r="F249" i="61"/>
  <c r="F124" i="61"/>
  <c r="D379" i="61"/>
  <c r="D140" i="61"/>
  <c r="C322" i="81"/>
  <c r="C94" i="61"/>
  <c r="C101" i="61"/>
  <c r="F172" i="61"/>
  <c r="C33" i="81"/>
  <c r="Y151" i="3"/>
  <c r="AH38" i="3"/>
  <c r="AW51" i="81"/>
  <c r="E55" i="81"/>
  <c r="AR116" i="81"/>
  <c r="AR69" i="81"/>
  <c r="AR137" i="81"/>
  <c r="AH215" i="3"/>
  <c r="BL208" i="3"/>
  <c r="AR99" i="3"/>
  <c r="AY291" i="3"/>
  <c r="AH297" i="3"/>
  <c r="BL391" i="3"/>
  <c r="AR124" i="3"/>
  <c r="BL260" i="3"/>
  <c r="BL428" i="3"/>
  <c r="AR160" i="3"/>
  <c r="AR171" i="3"/>
  <c r="AH168" i="3"/>
  <c r="Y69" i="3"/>
  <c r="E238" i="81"/>
  <c r="E142" i="81"/>
  <c r="S120" i="81"/>
  <c r="N68" i="81"/>
  <c r="AY444" i="3"/>
  <c r="BL291" i="3"/>
  <c r="AY261" i="3"/>
  <c r="S111" i="81"/>
  <c r="F162" i="61"/>
  <c r="F116" i="61"/>
  <c r="D146" i="61"/>
  <c r="S148" i="81"/>
  <c r="C73" i="81"/>
  <c r="Y117" i="3"/>
  <c r="E157" i="81"/>
  <c r="AY358" i="3"/>
  <c r="AW108" i="81"/>
  <c r="AM106" i="81"/>
  <c r="BL328" i="3"/>
  <c r="AR191" i="3"/>
  <c r="Y191" i="3"/>
  <c r="AH364" i="3"/>
  <c r="BL211" i="3"/>
  <c r="AH117" i="3"/>
  <c r="D145" i="81"/>
  <c r="AW136" i="81"/>
  <c r="C48" i="81"/>
  <c r="AH334" i="3"/>
  <c r="C367" i="81"/>
  <c r="C173" i="81"/>
  <c r="AR131" i="81"/>
  <c r="N259" i="81"/>
  <c r="C169" i="81"/>
  <c r="BL329" i="3"/>
  <c r="D57" i="61"/>
  <c r="D60" i="81"/>
  <c r="Y391" i="3"/>
  <c r="N130" i="81"/>
  <c r="F100" i="61"/>
  <c r="F117" i="61"/>
  <c r="AY390" i="3"/>
  <c r="AW160" i="81"/>
  <c r="C170" i="61"/>
  <c r="D307" i="81"/>
  <c r="AW129" i="81"/>
  <c r="AM174" i="81"/>
  <c r="AM110" i="81"/>
  <c r="E351" i="81"/>
  <c r="AM158" i="81"/>
  <c r="AY329" i="3"/>
  <c r="AR52" i="81"/>
  <c r="AH62" i="81"/>
  <c r="I41" i="81"/>
  <c r="E41" i="81"/>
  <c r="I90" i="81"/>
  <c r="I104" i="81"/>
  <c r="BL212" i="3"/>
  <c r="AH84" i="3"/>
  <c r="Y358" i="3"/>
  <c r="Y107" i="3"/>
  <c r="AH328" i="3"/>
  <c r="AR67" i="3"/>
  <c r="Y188" i="3"/>
  <c r="AR128" i="3"/>
  <c r="AR114" i="3"/>
  <c r="Y169" i="3"/>
  <c r="C346" i="61"/>
  <c r="C152" i="61"/>
  <c r="C110" i="61"/>
  <c r="BL359" i="3"/>
  <c r="AH88" i="3"/>
  <c r="AH128" i="3"/>
  <c r="D69" i="61"/>
  <c r="S42" i="81"/>
  <c r="BL390" i="3"/>
  <c r="AM138" i="81"/>
  <c r="AM79" i="81"/>
  <c r="D299" i="81"/>
  <c r="C47" i="61"/>
  <c r="AY428" i="3"/>
  <c r="N152" i="81"/>
  <c r="E163" i="81"/>
  <c r="N161" i="81"/>
  <c r="I116" i="81"/>
  <c r="N202" i="81"/>
  <c r="AW138" i="81"/>
  <c r="E149" i="81"/>
  <c r="E138" i="81"/>
  <c r="F292" i="61"/>
  <c r="AH437" i="3"/>
  <c r="BL358" i="3"/>
  <c r="S132" i="81"/>
  <c r="N125" i="81"/>
  <c r="N100" i="81"/>
  <c r="E112" i="81"/>
  <c r="AY216" i="3"/>
  <c r="AH31" i="3"/>
  <c r="D153" i="81"/>
  <c r="AH107" i="3"/>
  <c r="AR176" i="3"/>
  <c r="Y411" i="3"/>
  <c r="Y124" i="3"/>
  <c r="S178" i="81"/>
  <c r="C308" i="61"/>
  <c r="N324" i="81"/>
  <c r="C348" i="81"/>
  <c r="D387" i="81"/>
  <c r="C386" i="61"/>
  <c r="D296" i="61"/>
  <c r="F284" i="61"/>
  <c r="N184" i="81"/>
  <c r="AH185" i="81"/>
  <c r="C332" i="61"/>
  <c r="E239" i="81"/>
  <c r="D255" i="81"/>
  <c r="C275" i="61"/>
  <c r="N383" i="81"/>
  <c r="C213" i="81"/>
  <c r="S265" i="81"/>
  <c r="D229" i="61"/>
  <c r="AH184" i="3"/>
  <c r="C249" i="81"/>
  <c r="N201" i="81"/>
  <c r="D234" i="81"/>
  <c r="E306" i="81"/>
  <c r="X250" i="81"/>
  <c r="E279" i="81"/>
  <c r="D334" i="81"/>
  <c r="D208" i="61"/>
  <c r="I186" i="81"/>
  <c r="F283" i="61"/>
  <c r="S272" i="81"/>
  <c r="F201" i="61"/>
  <c r="D379" i="81"/>
  <c r="S366" i="81"/>
  <c r="E223" i="81"/>
  <c r="S294" i="81"/>
  <c r="C338" i="61"/>
  <c r="F241" i="61"/>
  <c r="F281" i="61"/>
  <c r="X303" i="81"/>
  <c r="N371" i="81"/>
  <c r="X257" i="81"/>
  <c r="S284" i="81"/>
  <c r="X308" i="81"/>
  <c r="N287" i="81"/>
  <c r="S316" i="81"/>
  <c r="E212" i="81"/>
  <c r="N218" i="81"/>
  <c r="C385" i="61"/>
  <c r="E201" i="81"/>
  <c r="S324" i="81"/>
  <c r="C204" i="61"/>
  <c r="E271" i="81"/>
  <c r="C249" i="61"/>
  <c r="F353" i="61"/>
  <c r="C323" i="81"/>
  <c r="E209" i="81"/>
  <c r="F215" i="61"/>
  <c r="D190" i="81"/>
  <c r="C223" i="81"/>
  <c r="E371" i="81"/>
  <c r="C314" i="81"/>
  <c r="E354" i="81"/>
  <c r="I183" i="81"/>
  <c r="S305" i="81"/>
  <c r="D178" i="61"/>
  <c r="D316" i="81"/>
  <c r="F280" i="61"/>
  <c r="S297" i="81"/>
  <c r="D258" i="81"/>
  <c r="E252" i="81"/>
  <c r="AR184" i="3"/>
  <c r="X341" i="81"/>
  <c r="C21" i="69"/>
  <c r="I235" i="81"/>
  <c r="I319" i="81"/>
  <c r="D362" i="81"/>
  <c r="C264" i="81"/>
  <c r="X331" i="81"/>
  <c r="F272" i="61"/>
  <c r="C390" i="81"/>
  <c r="E234" i="81"/>
  <c r="F264" i="61"/>
  <c r="C352" i="81"/>
  <c r="C333" i="81"/>
  <c r="E285" i="81"/>
  <c r="E189" i="81"/>
  <c r="S367" i="81"/>
  <c r="D263" i="61"/>
  <c r="AH207" i="81"/>
  <c r="C371" i="61"/>
  <c r="E305" i="81"/>
  <c r="C361" i="61"/>
  <c r="N325" i="81"/>
  <c r="F355" i="61"/>
  <c r="F273" i="61"/>
  <c r="F387" i="61"/>
  <c r="S317" i="81"/>
  <c r="C243" i="81"/>
  <c r="F177" i="61"/>
  <c r="D371" i="81"/>
  <c r="D251" i="61"/>
  <c r="I370" i="81"/>
  <c r="C210" i="81"/>
  <c r="I297" i="81"/>
  <c r="C181" i="81"/>
  <c r="C34" i="69"/>
  <c r="AR204" i="81"/>
  <c r="D388" i="81"/>
  <c r="F210" i="61"/>
  <c r="X354" i="81"/>
  <c r="I326" i="81"/>
  <c r="N232" i="81"/>
  <c r="C378" i="81"/>
  <c r="N318" i="81"/>
  <c r="S252" i="81"/>
  <c r="E237" i="81"/>
  <c r="F260" i="61"/>
  <c r="C325" i="61"/>
  <c r="X232" i="81"/>
  <c r="N178" i="81"/>
  <c r="N298" i="81"/>
  <c r="E342" i="81"/>
  <c r="D212" i="61"/>
  <c r="I290" i="81"/>
  <c r="AH267" i="3"/>
  <c r="Y267" i="3"/>
  <c r="AY267" i="3"/>
  <c r="BL267" i="3"/>
  <c r="D319" i="81"/>
  <c r="F276" i="61"/>
  <c r="N295" i="81"/>
  <c r="I247" i="81"/>
  <c r="C321" i="61"/>
  <c r="AW205" i="81"/>
  <c r="N381" i="81"/>
  <c r="E295" i="81"/>
  <c r="C210" i="61"/>
  <c r="C298" i="61"/>
  <c r="C304" i="61"/>
  <c r="E390" i="81"/>
  <c r="C314" i="61"/>
  <c r="X294" i="81"/>
  <c r="C374" i="81"/>
  <c r="S329" i="81"/>
  <c r="F384" i="61"/>
  <c r="E292" i="81"/>
  <c r="S202" i="81"/>
  <c r="E257" i="81"/>
  <c r="AM181" i="81"/>
  <c r="F225" i="61"/>
  <c r="D185" i="61"/>
  <c r="N357" i="81"/>
  <c r="X327" i="81"/>
  <c r="C381" i="81"/>
  <c r="N374" i="81"/>
  <c r="F388" i="61"/>
  <c r="C290" i="61"/>
  <c r="N312" i="81"/>
  <c r="C263" i="81"/>
  <c r="E331" i="81"/>
  <c r="E361" i="81"/>
  <c r="I208" i="81"/>
  <c r="C269" i="61"/>
  <c r="BL298" i="3"/>
  <c r="AY298" i="3"/>
  <c r="Y298" i="3"/>
  <c r="AH298" i="3"/>
  <c r="AH180" i="3"/>
  <c r="AR180" i="3"/>
  <c r="Y180" i="3"/>
  <c r="AH202" i="81"/>
  <c r="C265" i="61"/>
  <c r="D242" i="81"/>
  <c r="C330" i="61"/>
  <c r="I274" i="81"/>
  <c r="I205" i="81"/>
  <c r="N333" i="81"/>
  <c r="N362" i="81"/>
  <c r="S338" i="81"/>
  <c r="I330" i="81"/>
  <c r="F236" i="61"/>
  <c r="C14" i="69"/>
  <c r="F369" i="61"/>
  <c r="C250" i="61"/>
  <c r="S308" i="81"/>
  <c r="C306" i="61"/>
  <c r="D214" i="81"/>
  <c r="AH190" i="81"/>
  <c r="N351" i="81"/>
  <c r="S352" i="81"/>
  <c r="C337" i="61"/>
  <c r="F240" i="61"/>
  <c r="C331" i="81"/>
  <c r="X362" i="81"/>
  <c r="N293" i="81"/>
  <c r="D315" i="81"/>
  <c r="N189" i="81"/>
  <c r="I304" i="81"/>
  <c r="C229" i="61"/>
  <c r="N367" i="81"/>
  <c r="E268" i="81"/>
  <c r="F346" i="61"/>
  <c r="C190" i="61"/>
  <c r="D355" i="61"/>
  <c r="S332" i="81"/>
  <c r="F183" i="61"/>
  <c r="N223" i="81"/>
  <c r="F337" i="61"/>
  <c r="I343" i="81"/>
  <c r="D217" i="81"/>
  <c r="D336" i="81"/>
  <c r="C257" i="61"/>
  <c r="C335" i="81"/>
  <c r="D249" i="81"/>
  <c r="N352" i="81"/>
  <c r="E230" i="81"/>
  <c r="Y56" i="3"/>
  <c r="AH56" i="3"/>
  <c r="AR56" i="3"/>
  <c r="C133" i="61"/>
  <c r="X296" i="81"/>
  <c r="C75" i="61"/>
  <c r="F217" i="61"/>
  <c r="N289" i="81"/>
  <c r="C107" i="61"/>
  <c r="N337" i="81"/>
  <c r="F35" i="61"/>
  <c r="X272" i="81"/>
  <c r="I323" i="81"/>
  <c r="AR30" i="81"/>
  <c r="D313" i="81"/>
  <c r="E111" i="81"/>
  <c r="D213" i="81"/>
  <c r="AH44" i="81"/>
  <c r="X319" i="81"/>
  <c r="D281" i="81"/>
  <c r="AM173" i="81"/>
  <c r="X226" i="81"/>
  <c r="C320" i="81"/>
  <c r="D210" i="81"/>
  <c r="E290" i="81"/>
  <c r="C241" i="61"/>
  <c r="D117" i="61"/>
  <c r="C268" i="61"/>
  <c r="E211" i="81"/>
  <c r="S261" i="81"/>
  <c r="N329" i="81"/>
  <c r="I232" i="81"/>
  <c r="F133" i="61"/>
  <c r="E299" i="81"/>
  <c r="N300" i="81"/>
  <c r="F338" i="61"/>
  <c r="I115" i="81"/>
  <c r="C293" i="61"/>
  <c r="I213" i="81"/>
  <c r="F268" i="61"/>
  <c r="C149" i="61"/>
  <c r="F123" i="61"/>
  <c r="AM176" i="81"/>
  <c r="AW120" i="81"/>
  <c r="D146" i="81"/>
  <c r="C332" i="81"/>
  <c r="X265" i="81"/>
  <c r="D243" i="81"/>
  <c r="E141" i="81"/>
  <c r="I310" i="81"/>
  <c r="X322" i="81"/>
  <c r="X320" i="81"/>
  <c r="N211" i="81"/>
  <c r="S357" i="81"/>
  <c r="C370" i="81"/>
  <c r="F266" i="61"/>
  <c r="C267" i="81"/>
  <c r="X306" i="81"/>
  <c r="E236" i="81"/>
  <c r="D337" i="81"/>
  <c r="N358" i="81"/>
  <c r="N276" i="81"/>
  <c r="F345" i="61"/>
  <c r="S365" i="81"/>
  <c r="AW176" i="81"/>
  <c r="AW124" i="81"/>
  <c r="S300" i="81"/>
  <c r="C357" i="81"/>
  <c r="F314" i="61"/>
  <c r="X241" i="81"/>
  <c r="X254" i="81"/>
  <c r="I144" i="81"/>
  <c r="AW147" i="81"/>
  <c r="C130" i="61"/>
  <c r="C383" i="81"/>
  <c r="D329" i="81"/>
  <c r="C172" i="81"/>
  <c r="AW188" i="81"/>
  <c r="E381" i="81"/>
  <c r="F278" i="61"/>
  <c r="D279" i="81"/>
  <c r="F324" i="61"/>
  <c r="D339" i="61"/>
  <c r="X328" i="81"/>
  <c r="N356" i="81"/>
  <c r="D269" i="61"/>
  <c r="AH135" i="81"/>
  <c r="D223" i="81"/>
  <c r="S369" i="81"/>
  <c r="S190" i="81"/>
  <c r="AR122" i="81"/>
  <c r="F290" i="61"/>
  <c r="C167" i="81"/>
  <c r="D364" i="81"/>
  <c r="C379" i="81"/>
  <c r="D220" i="61"/>
  <c r="C225" i="81"/>
  <c r="C293" i="81"/>
  <c r="D335" i="61"/>
  <c r="C75" i="81"/>
  <c r="C208" i="61"/>
  <c r="C89" i="61"/>
  <c r="I161" i="81"/>
  <c r="C149" i="81"/>
  <c r="C233" i="81"/>
  <c r="E48" i="81"/>
  <c r="E265" i="81"/>
  <c r="I344" i="81"/>
  <c r="E321" i="81"/>
  <c r="X344" i="81"/>
  <c r="E81" i="81"/>
  <c r="D215" i="81"/>
  <c r="C129" i="81"/>
  <c r="S262" i="81"/>
  <c r="N249" i="81"/>
  <c r="D239" i="81"/>
  <c r="I267" i="81"/>
  <c r="C354" i="81"/>
  <c r="D347" i="81"/>
  <c r="AM206" i="81"/>
  <c r="AR44" i="81"/>
  <c r="X375" i="81"/>
  <c r="S110" i="81"/>
  <c r="AR114" i="81"/>
  <c r="AM130" i="81"/>
  <c r="D118" i="81"/>
  <c r="N119" i="81"/>
  <c r="I108" i="81"/>
  <c r="I73" i="81"/>
  <c r="AR46" i="81"/>
  <c r="AM151" i="81"/>
  <c r="C79" i="61"/>
  <c r="I185" i="81"/>
  <c r="AW82" i="81"/>
  <c r="E74" i="81"/>
  <c r="N67" i="81"/>
  <c r="D24" i="61"/>
  <c r="D32" i="81"/>
  <c r="C389" i="61"/>
  <c r="C181" i="61"/>
  <c r="AH16" i="3"/>
  <c r="E15" i="81"/>
  <c r="Y16" i="3"/>
  <c r="S339" i="81"/>
  <c r="F107" i="61"/>
  <c r="AR33" i="81"/>
  <c r="D23" i="61"/>
  <c r="AM52" i="81"/>
  <c r="N107" i="81"/>
  <c r="F48" i="61"/>
  <c r="D44" i="61"/>
  <c r="C82" i="61"/>
  <c r="C41" i="61"/>
  <c r="S98" i="81"/>
  <c r="D70" i="61"/>
  <c r="E44" i="81"/>
  <c r="F99" i="61"/>
  <c r="AM72" i="81"/>
  <c r="C36" i="61"/>
  <c r="N56" i="81"/>
  <c r="E52" i="81"/>
  <c r="C64" i="81"/>
  <c r="F73" i="61"/>
  <c r="AW85" i="81"/>
  <c r="I42" i="81"/>
  <c r="AH101" i="81"/>
  <c r="F203" i="61"/>
  <c r="E176" i="81"/>
  <c r="D201" i="81"/>
  <c r="C201" i="61"/>
  <c r="D286" i="81"/>
  <c r="D148" i="81"/>
  <c r="C14" i="81"/>
  <c r="I39" i="81"/>
  <c r="S41" i="81"/>
  <c r="C15" i="61"/>
  <c r="S31" i="81"/>
  <c r="AM14" i="81"/>
  <c r="AW19" i="81"/>
  <c r="D29" i="81"/>
  <c r="X283" i="81"/>
  <c r="AW22" i="81"/>
  <c r="AH24" i="81"/>
  <c r="I13" i="81"/>
  <c r="N31" i="81"/>
  <c r="I250" i="81"/>
  <c r="E313" i="81"/>
  <c r="AH30" i="81"/>
  <c r="C71" i="61"/>
  <c r="C27" i="61"/>
  <c r="F43" i="61"/>
  <c r="AW17" i="81"/>
  <c r="E151" i="81"/>
  <c r="I18" i="81"/>
  <c r="C49" i="69"/>
  <c r="AH99" i="81"/>
  <c r="I32" i="81"/>
  <c r="AR164" i="81"/>
  <c r="F110" i="61"/>
  <c r="I270" i="81"/>
  <c r="C129" i="61"/>
  <c r="AH144" i="81"/>
  <c r="N292" i="81"/>
  <c r="AH148" i="81"/>
  <c r="X281" i="81"/>
  <c r="D317" i="81"/>
  <c r="E133" i="81"/>
  <c r="N16" i="81"/>
  <c r="AR16" i="3"/>
  <c r="F66" i="61"/>
  <c r="I26" i="81"/>
  <c r="AH18" i="81"/>
  <c r="E282" i="81"/>
  <c r="E19" i="81"/>
  <c r="F32" i="61"/>
  <c r="S27" i="81"/>
  <c r="E93" i="81"/>
  <c r="X212" i="81"/>
  <c r="F45" i="61"/>
  <c r="C37" i="61"/>
  <c r="AW101" i="81"/>
  <c r="C77" i="61"/>
  <c r="S109" i="81"/>
  <c r="AR93" i="81"/>
  <c r="D93" i="61"/>
  <c r="D55" i="61"/>
  <c r="D109" i="61"/>
  <c r="C93" i="81"/>
  <c r="E118" i="81"/>
  <c r="AR188" i="81"/>
  <c r="D184" i="61"/>
  <c r="E375" i="81"/>
  <c r="AW27" i="81"/>
  <c r="F85" i="61"/>
  <c r="F98" i="61"/>
  <c r="C45" i="81"/>
  <c r="AW47" i="81"/>
  <c r="S30" i="81"/>
  <c r="AH61" i="81"/>
  <c r="I23" i="81"/>
  <c r="AW43" i="81"/>
  <c r="AH40" i="81"/>
  <c r="AH177" i="81"/>
  <c r="N254" i="81"/>
  <c r="AW31" i="81"/>
  <c r="F37" i="61"/>
  <c r="F20" i="61"/>
  <c r="F54" i="61"/>
  <c r="S256" i="81"/>
  <c r="N331" i="81"/>
  <c r="D36" i="61"/>
  <c r="D36" i="81"/>
  <c r="E59" i="81"/>
  <c r="E322" i="81"/>
  <c r="C288" i="81"/>
  <c r="C31" i="81"/>
  <c r="AR35" i="81"/>
  <c r="F29" i="61"/>
  <c r="C338" i="81"/>
  <c r="C339" i="81"/>
  <c r="S242" i="81"/>
  <c r="I293" i="81"/>
  <c r="E117" i="81"/>
  <c r="D298" i="61"/>
  <c r="C221" i="61"/>
  <c r="N160" i="81"/>
  <c r="F14" i="61"/>
  <c r="D14" i="81"/>
  <c r="I17" i="81"/>
  <c r="BC16" i="3"/>
  <c r="AH25" i="81"/>
  <c r="F106" i="61"/>
  <c r="I19" i="81"/>
  <c r="F26" i="61"/>
  <c r="D79" i="61"/>
  <c r="F42" i="61"/>
  <c r="F160" i="61"/>
  <c r="D390" i="81"/>
  <c r="D47" i="61"/>
  <c r="C86" i="61"/>
  <c r="I61" i="81"/>
  <c r="AM104" i="81"/>
  <c r="C45" i="61"/>
  <c r="S76" i="81"/>
  <c r="C43" i="61"/>
  <c r="C52" i="61"/>
  <c r="D20" i="61"/>
  <c r="AR92" i="81"/>
  <c r="E226" i="81"/>
  <c r="F297" i="61"/>
  <c r="F72" i="61"/>
  <c r="N26" i="81"/>
  <c r="AH16" i="81"/>
  <c r="AR34" i="81"/>
  <c r="E338" i="81"/>
  <c r="AR36" i="81"/>
  <c r="AM62" i="81"/>
  <c r="AH41" i="81"/>
  <c r="D52" i="61"/>
  <c r="C241" i="81"/>
  <c r="D318" i="81"/>
  <c r="C65" i="61"/>
  <c r="N34" i="81"/>
  <c r="D15" i="81"/>
  <c r="X276" i="81"/>
  <c r="E272" i="81"/>
  <c r="C76" i="81"/>
  <c r="AR28" i="81"/>
  <c r="D227" i="81"/>
  <c r="I36" i="81"/>
  <c r="X329" i="81"/>
  <c r="S163" i="81"/>
  <c r="N146" i="81"/>
  <c r="D262" i="61"/>
  <c r="AR160" i="81"/>
  <c r="D147" i="61"/>
  <c r="I263" i="81"/>
  <c r="N157" i="81"/>
  <c r="C23" i="61"/>
  <c r="C21" i="81"/>
  <c r="F27" i="61"/>
  <c r="D97" i="61"/>
  <c r="D86" i="61"/>
  <c r="D385" i="81"/>
  <c r="AR64" i="81"/>
  <c r="AR82" i="81"/>
  <c r="D90" i="81"/>
  <c r="C86" i="81"/>
  <c r="AR179" i="81"/>
  <c r="I307" i="81"/>
  <c r="AH63" i="81"/>
  <c r="AR49" i="81"/>
  <c r="S66" i="81"/>
  <c r="N76" i="81"/>
  <c r="C300" i="61"/>
  <c r="AM121" i="81"/>
  <c r="S161" i="81"/>
  <c r="C31" i="61"/>
  <c r="AM39" i="81"/>
  <c r="F39" i="61"/>
  <c r="AH13" i="81"/>
  <c r="N50" i="81"/>
  <c r="AR32" i="81"/>
  <c r="F92" i="61"/>
  <c r="X312" i="81"/>
  <c r="AW68" i="81"/>
  <c r="C95" i="81"/>
  <c r="E214" i="81"/>
  <c r="C362" i="81"/>
  <c r="S16" i="81"/>
  <c r="D35" i="81"/>
  <c r="C22" i="61"/>
  <c r="C114" i="61"/>
  <c r="AM41" i="81"/>
  <c r="C25" i="81"/>
  <c r="E103" i="81"/>
  <c r="I261" i="81"/>
  <c r="E215" i="81"/>
  <c r="S19" i="81"/>
  <c r="AM119" i="81"/>
  <c r="I138" i="81"/>
  <c r="AW172" i="81"/>
  <c r="D320" i="81"/>
  <c r="D136" i="81"/>
  <c r="C120" i="61"/>
  <c r="C188" i="81"/>
  <c r="AR133" i="81"/>
  <c r="S171" i="81"/>
  <c r="S208" i="81"/>
  <c r="C161" i="81"/>
  <c r="E379" i="81"/>
  <c r="D247" i="61"/>
  <c r="S263" i="81"/>
  <c r="I146" i="81"/>
  <c r="F365" i="61"/>
  <c r="AH141" i="81"/>
  <c r="F179" i="61"/>
  <c r="AM135" i="81"/>
  <c r="C270" i="61"/>
  <c r="AM169" i="81"/>
  <c r="I184" i="81"/>
  <c r="AM154" i="81"/>
  <c r="AM172" i="81"/>
  <c r="N147" i="81"/>
  <c r="D158" i="81"/>
  <c r="D184" i="81"/>
  <c r="S172" i="81"/>
  <c r="E161" i="81"/>
  <c r="I287" i="81"/>
  <c r="N95" i="81"/>
  <c r="D271" i="61"/>
  <c r="AW182" i="81"/>
  <c r="I143" i="81"/>
  <c r="C17" i="81"/>
  <c r="N14" i="81"/>
  <c r="AR18" i="81"/>
  <c r="D55" i="81"/>
  <c r="D73" i="61"/>
  <c r="C102" i="61"/>
  <c r="F108" i="61"/>
  <c r="E22" i="81"/>
  <c r="F109" i="61"/>
  <c r="D42" i="61"/>
  <c r="D282" i="61"/>
  <c r="D203" i="61"/>
  <c r="D289" i="61"/>
  <c r="D88" i="81"/>
  <c r="X361" i="81"/>
  <c r="I97" i="81"/>
  <c r="AR19" i="81"/>
  <c r="N25" i="81"/>
  <c r="E14" i="81"/>
  <c r="S277" i="81"/>
  <c r="E32" i="81"/>
  <c r="C40" i="61"/>
  <c r="E320" i="81"/>
  <c r="S95" i="81"/>
  <c r="AH37" i="81"/>
  <c r="C313" i="81"/>
  <c r="C53" i="81"/>
  <c r="D18" i="61"/>
  <c r="AM77" i="81"/>
  <c r="AH19" i="81"/>
  <c r="I220" i="81"/>
  <c r="E153" i="81"/>
  <c r="AW153" i="81"/>
  <c r="N280" i="81"/>
  <c r="E88" i="81"/>
  <c r="AH146" i="81"/>
  <c r="X252" i="81"/>
  <c r="N139" i="81"/>
  <c r="N165" i="81"/>
  <c r="D260" i="61"/>
  <c r="F174" i="61"/>
  <c r="AR16" i="81"/>
  <c r="D38" i="81"/>
  <c r="E38" i="81"/>
  <c r="F59" i="61"/>
  <c r="AR21" i="81"/>
  <c r="N109" i="81"/>
  <c r="C80" i="61"/>
  <c r="C26" i="61"/>
  <c r="F58" i="61"/>
  <c r="C85" i="61"/>
  <c r="N93" i="81"/>
  <c r="C291" i="81"/>
  <c r="S204" i="81"/>
  <c r="D165" i="81"/>
  <c r="E332" i="81"/>
  <c r="E190" i="81"/>
  <c r="E29" i="81"/>
  <c r="C367" i="61"/>
  <c r="D67" i="81"/>
  <c r="D41" i="81"/>
  <c r="C37" i="81"/>
  <c r="E26" i="81"/>
  <c r="AW23" i="81"/>
  <c r="D62" i="61"/>
  <c r="E73" i="81"/>
  <c r="C17" i="61"/>
  <c r="I338" i="81"/>
  <c r="I34" i="81"/>
  <c r="AM21" i="81"/>
  <c r="AH184" i="81"/>
  <c r="D92" i="61"/>
  <c r="I259" i="81"/>
  <c r="AM160" i="81"/>
  <c r="C139" i="81"/>
  <c r="D183" i="61"/>
  <c r="AH76" i="81"/>
  <c r="N179" i="81"/>
  <c r="I231" i="81"/>
  <c r="S179" i="81"/>
  <c r="E174" i="81"/>
  <c r="I249" i="81"/>
  <c r="AR184" i="81"/>
  <c r="X246" i="81"/>
  <c r="N340" i="81"/>
  <c r="E369" i="81"/>
  <c r="D157" i="61"/>
  <c r="D261" i="81"/>
  <c r="N253" i="81"/>
  <c r="D333" i="81"/>
  <c r="X264" i="81"/>
  <c r="I284" i="81"/>
  <c r="AR101" i="81"/>
  <c r="S153" i="81"/>
  <c r="E309" i="81"/>
  <c r="I167" i="81"/>
  <c r="AM162" i="81"/>
  <c r="AM170" i="81"/>
  <c r="C287" i="61"/>
  <c r="S144" i="81"/>
  <c r="E205" i="81"/>
  <c r="C160" i="81"/>
  <c r="I358" i="81"/>
  <c r="AM185" i="81"/>
  <c r="S162" i="81"/>
  <c r="AW163" i="81"/>
  <c r="E175" i="81"/>
  <c r="C57" i="69"/>
  <c r="D347" i="61"/>
  <c r="N153" i="81"/>
  <c r="AM177" i="81"/>
  <c r="S184" i="81"/>
  <c r="F352" i="61"/>
  <c r="N349" i="81"/>
  <c r="D329" i="61"/>
  <c r="I359" i="81"/>
  <c r="C348" i="61"/>
  <c r="F381" i="61"/>
  <c r="S187" i="81"/>
  <c r="C119" i="61"/>
  <c r="AH168" i="81"/>
  <c r="D360" i="81"/>
  <c r="E273" i="81"/>
  <c r="D258" i="61"/>
  <c r="E13" i="81"/>
  <c r="AR14" i="81"/>
  <c r="AH20" i="81"/>
  <c r="F24" i="61"/>
  <c r="E35" i="81"/>
  <c r="S21" i="81"/>
  <c r="N73" i="81"/>
  <c r="C61" i="61"/>
  <c r="N380" i="81"/>
  <c r="AW25" i="81"/>
  <c r="C30" i="61"/>
  <c r="S304" i="81"/>
  <c r="AR91" i="81"/>
  <c r="F74" i="61"/>
  <c r="I233" i="81"/>
  <c r="D159" i="61"/>
  <c r="D61" i="61"/>
  <c r="C30" i="81"/>
  <c r="D30" i="81"/>
  <c r="C69" i="61"/>
  <c r="D51" i="61"/>
  <c r="S22" i="81"/>
  <c r="E116" i="81"/>
  <c r="E139" i="81"/>
  <c r="AM44" i="81"/>
  <c r="AW48" i="81"/>
  <c r="E206" i="81"/>
  <c r="C33" i="61"/>
  <c r="X259" i="81"/>
  <c r="C290" i="81"/>
  <c r="N84" i="81"/>
  <c r="AH174" i="81"/>
  <c r="C371" i="81"/>
  <c r="S177" i="81"/>
  <c r="AH139" i="81"/>
  <c r="X229" i="81"/>
  <c r="AM202" i="81"/>
  <c r="AC251" i="81"/>
  <c r="F227" i="61"/>
  <c r="S159" i="81"/>
  <c r="F255" i="61"/>
  <c r="F247" i="61"/>
  <c r="S136" i="81"/>
  <c r="D275" i="81"/>
  <c r="F205" i="61"/>
  <c r="D340" i="81"/>
  <c r="N172" i="81"/>
  <c r="E386" i="81"/>
  <c r="N17" i="81"/>
  <c r="AW13" i="81"/>
  <c r="AM13" i="81"/>
  <c r="I16" i="81"/>
  <c r="N27" i="81"/>
  <c r="I133" i="81"/>
  <c r="D40" i="81"/>
  <c r="AM40" i="81"/>
  <c r="N20" i="81"/>
  <c r="I289" i="81"/>
  <c r="C379" i="61"/>
  <c r="D216" i="81"/>
  <c r="D38" i="61"/>
  <c r="N29" i="81"/>
  <c r="D13" i="61"/>
  <c r="C215" i="81"/>
  <c r="F21" i="61"/>
  <c r="AW125" i="81"/>
  <c r="C19" i="61"/>
  <c r="N15" i="81"/>
  <c r="D92" i="81"/>
  <c r="D33" i="81"/>
  <c r="X336" i="81"/>
  <c r="E36" i="81"/>
  <c r="AH188" i="81"/>
  <c r="E278" i="81"/>
  <c r="F146" i="61"/>
  <c r="D377" i="61"/>
  <c r="I175" i="81"/>
  <c r="I154" i="81"/>
  <c r="D144" i="81"/>
  <c r="D358" i="61"/>
  <c r="D175" i="81"/>
  <c r="C285" i="61"/>
  <c r="C51" i="69"/>
  <c r="C190" i="81"/>
  <c r="AW177" i="81"/>
  <c r="S75" i="81"/>
  <c r="D255" i="61"/>
  <c r="AW150" i="81"/>
  <c r="N133" i="81"/>
  <c r="S139" i="81"/>
  <c r="S130" i="81"/>
  <c r="S238" i="81"/>
  <c r="X230" i="81"/>
  <c r="C27" i="69"/>
  <c r="F245" i="61"/>
  <c r="F376" i="61"/>
  <c r="D323" i="81"/>
  <c r="D153" i="61"/>
  <c r="I225" i="81"/>
  <c r="C277" i="61"/>
  <c r="E165" i="81"/>
  <c r="E181" i="81"/>
  <c r="E246" i="81"/>
  <c r="F233" i="61"/>
  <c r="D137" i="81"/>
  <c r="C309" i="61"/>
  <c r="S368" i="81"/>
  <c r="C251" i="81"/>
  <c r="F386" i="61"/>
  <c r="F237" i="61"/>
  <c r="I229" i="81"/>
  <c r="F153" i="61"/>
  <c r="I236" i="81"/>
  <c r="N370" i="81"/>
  <c r="F234" i="61"/>
  <c r="D370" i="81"/>
  <c r="N322" i="81"/>
  <c r="E360" i="81"/>
  <c r="D93" i="81"/>
  <c r="E373" i="81"/>
  <c r="D181" i="81"/>
  <c r="S269" i="81"/>
  <c r="AW133" i="81"/>
  <c r="F228" i="61"/>
  <c r="C357" i="61"/>
  <c r="C202" i="61"/>
  <c r="E180" i="81"/>
  <c r="N182" i="81"/>
  <c r="C136" i="61"/>
  <c r="E202" i="81"/>
  <c r="D351" i="61"/>
  <c r="C344" i="61"/>
  <c r="D256" i="61"/>
  <c r="I353" i="81"/>
  <c r="C256" i="61"/>
  <c r="S169" i="81"/>
  <c r="D143" i="81"/>
  <c r="AR172" i="81"/>
  <c r="D138" i="81"/>
  <c r="C276" i="61"/>
  <c r="AH149" i="81"/>
  <c r="E225" i="81"/>
  <c r="E253" i="81"/>
  <c r="I265" i="81"/>
  <c r="F389" i="61"/>
  <c r="D207" i="61"/>
  <c r="AH134" i="81"/>
  <c r="I151" i="81"/>
  <c r="I291" i="81"/>
  <c r="C340" i="81"/>
  <c r="F379" i="61"/>
  <c r="C145" i="61"/>
  <c r="E368" i="81"/>
  <c r="AH136" i="81"/>
  <c r="E281" i="81"/>
  <c r="N171" i="81"/>
  <c r="C16" i="69"/>
  <c r="E82" i="81"/>
  <c r="S296" i="81"/>
  <c r="N80" i="81"/>
  <c r="AR111" i="81"/>
  <c r="N302" i="81"/>
  <c r="E224" i="81"/>
  <c r="AW202" i="81"/>
  <c r="I320" i="81"/>
  <c r="D210" i="61"/>
  <c r="D163" i="61"/>
  <c r="C346" i="81"/>
  <c r="X301" i="81"/>
  <c r="AM84" i="81"/>
  <c r="C25" i="69"/>
  <c r="E108" i="81"/>
  <c r="D338" i="61"/>
  <c r="C356" i="81"/>
  <c r="C311" i="81"/>
  <c r="C150" i="81"/>
  <c r="D125" i="61"/>
  <c r="S100" i="81"/>
  <c r="AH80" i="81"/>
  <c r="I349" i="81"/>
  <c r="D246" i="61"/>
  <c r="D162" i="61"/>
  <c r="N214" i="81"/>
  <c r="D304" i="81"/>
  <c r="C286" i="61"/>
  <c r="D343" i="61"/>
  <c r="I210" i="81"/>
  <c r="AW106" i="81"/>
  <c r="C255" i="81"/>
  <c r="C330" i="81"/>
  <c r="D104" i="81"/>
  <c r="S86" i="81"/>
  <c r="X239" i="81"/>
  <c r="C296" i="81"/>
  <c r="N135" i="81"/>
  <c r="C386" i="81"/>
  <c r="I222" i="81"/>
  <c r="AM87" i="81"/>
  <c r="N242" i="81"/>
  <c r="I130" i="81"/>
  <c r="F118" i="61"/>
  <c r="E323" i="81"/>
  <c r="E327" i="81"/>
  <c r="S205" i="81"/>
  <c r="N246" i="81"/>
  <c r="S342" i="81"/>
  <c r="AW175" i="81"/>
  <c r="D114" i="81"/>
  <c r="AW84" i="81"/>
  <c r="AR189" i="81"/>
  <c r="S267" i="81"/>
  <c r="C228" i="61"/>
  <c r="E340" i="81"/>
  <c r="D293" i="81"/>
  <c r="S299" i="81"/>
  <c r="N258" i="81"/>
  <c r="AR22" i="81"/>
  <c r="C18" i="61"/>
  <c r="C83" i="61"/>
  <c r="F82" i="61"/>
  <c r="E187" i="81"/>
  <c r="D81" i="61"/>
  <c r="E353" i="81"/>
  <c r="S106" i="81"/>
  <c r="E40" i="81"/>
  <c r="AW95" i="81"/>
  <c r="I50" i="81"/>
  <c r="I264" i="81"/>
  <c r="F19" i="61"/>
  <c r="I28" i="81"/>
  <c r="N57" i="81"/>
  <c r="C24" i="81"/>
  <c r="D22" i="61"/>
  <c r="S325" i="81"/>
  <c r="N313" i="81"/>
  <c r="E245" i="81"/>
  <c r="C382" i="61"/>
  <c r="C171" i="81"/>
  <c r="C142" i="61"/>
  <c r="C133" i="81"/>
  <c r="N167" i="81"/>
  <c r="N205" i="81"/>
  <c r="I155" i="81"/>
  <c r="I230" i="81"/>
  <c r="F294" i="61"/>
  <c r="N327" i="81"/>
  <c r="X263" i="81"/>
  <c r="C303" i="61"/>
  <c r="I118" i="81"/>
  <c r="S174" i="81"/>
  <c r="AH152" i="81"/>
  <c r="D259" i="81"/>
  <c r="AR174" i="81"/>
  <c r="AM91" i="81"/>
  <c r="F320" i="61"/>
  <c r="F246" i="61"/>
  <c r="AH158" i="81"/>
  <c r="D310" i="61"/>
  <c r="AC249" i="81"/>
  <c r="C343" i="61"/>
  <c r="F151" i="61"/>
  <c r="D342" i="61"/>
  <c r="AR207" i="81"/>
  <c r="F277" i="61"/>
  <c r="F189" i="61"/>
  <c r="D253" i="81"/>
  <c r="F223" i="61"/>
  <c r="F362" i="61"/>
  <c r="F306" i="61"/>
  <c r="C220" i="81"/>
  <c r="D373" i="61"/>
  <c r="F357" i="61"/>
  <c r="I166" i="81"/>
  <c r="E356" i="81"/>
  <c r="F319" i="61"/>
  <c r="I301" i="81"/>
  <c r="D145" i="61"/>
  <c r="D306" i="61"/>
  <c r="N222" i="81"/>
  <c r="AW174" i="81"/>
  <c r="D375" i="61"/>
  <c r="N87" i="81"/>
  <c r="C266" i="61"/>
  <c r="D248" i="81"/>
  <c r="E220" i="81"/>
  <c r="C174" i="81"/>
  <c r="C327" i="81"/>
  <c r="E316" i="81"/>
  <c r="D129" i="81"/>
  <c r="N175" i="81"/>
  <c r="AW159" i="81"/>
  <c r="N151" i="81"/>
  <c r="D366" i="61"/>
  <c r="D235" i="61"/>
  <c r="I367" i="81"/>
  <c r="C247" i="61"/>
  <c r="F358" i="61"/>
  <c r="C13" i="69"/>
  <c r="N250" i="81"/>
  <c r="C138" i="61"/>
  <c r="D345" i="81"/>
  <c r="S344" i="81"/>
  <c r="C58" i="69"/>
  <c r="I202" i="81"/>
  <c r="C183" i="81"/>
  <c r="S133" i="81"/>
  <c r="S137" i="81"/>
  <c r="C387" i="61"/>
  <c r="C253" i="61"/>
  <c r="F143" i="61"/>
  <c r="C52" i="69"/>
  <c r="S376" i="81"/>
  <c r="N355" i="81"/>
  <c r="F367" i="61"/>
  <c r="C248" i="61"/>
  <c r="C185" i="81"/>
  <c r="D205" i="61"/>
  <c r="E339" i="81"/>
  <c r="C372" i="61"/>
  <c r="C162" i="61"/>
  <c r="E113" i="81"/>
  <c r="D353" i="61"/>
  <c r="AH125" i="81"/>
  <c r="AW80" i="81"/>
  <c r="C231" i="81"/>
  <c r="D226" i="81"/>
  <c r="AM210" i="81"/>
  <c r="S286" i="81"/>
  <c r="D278" i="61"/>
  <c r="D211" i="81"/>
  <c r="N311" i="81"/>
  <c r="D231" i="81"/>
  <c r="C15" i="69"/>
  <c r="AW115" i="81"/>
  <c r="D306" i="81"/>
  <c r="D352" i="61"/>
  <c r="F310" i="61"/>
  <c r="E330" i="81"/>
  <c r="D265" i="81"/>
  <c r="C135" i="61"/>
  <c r="E124" i="81"/>
  <c r="E87" i="81"/>
  <c r="X305" i="81"/>
  <c r="C334" i="81"/>
  <c r="S302" i="81"/>
  <c r="S226" i="81"/>
  <c r="S188" i="81"/>
  <c r="X273" i="81"/>
  <c r="S229" i="81"/>
  <c r="D300" i="61"/>
  <c r="S104" i="81"/>
  <c r="D238" i="81"/>
  <c r="AW112" i="81"/>
  <c r="S125" i="81"/>
  <c r="S374" i="81"/>
  <c r="S264" i="81"/>
  <c r="F112" i="61"/>
  <c r="I237" i="81"/>
  <c r="C342" i="81"/>
  <c r="D77" i="81"/>
  <c r="AM81" i="81"/>
  <c r="N138" i="81"/>
  <c r="AH150" i="81"/>
  <c r="AM113" i="81"/>
  <c r="N344" i="81"/>
  <c r="D248" i="61"/>
  <c r="F303" i="61"/>
  <c r="I355" i="81"/>
  <c r="X251" i="81"/>
  <c r="D389" i="61"/>
  <c r="I78" i="81"/>
  <c r="AH21" i="81"/>
  <c r="AM20" i="81"/>
  <c r="AM56" i="81"/>
  <c r="D104" i="61"/>
  <c r="F69" i="61"/>
  <c r="D34" i="61"/>
  <c r="C70" i="61"/>
  <c r="C55" i="81"/>
  <c r="AR23" i="81"/>
  <c r="D39" i="61"/>
  <c r="AR118" i="81"/>
  <c r="S15" i="81"/>
  <c r="F40" i="61"/>
  <c r="D159" i="81"/>
  <c r="I376" i="81"/>
  <c r="D202" i="81"/>
  <c r="N23" i="81"/>
  <c r="AH156" i="81"/>
  <c r="AM34" i="81"/>
  <c r="E362" i="81"/>
  <c r="AM19" i="81"/>
  <c r="AM208" i="81"/>
  <c r="D278" i="81"/>
  <c r="F188" i="61"/>
  <c r="AR173" i="81"/>
  <c r="F145" i="61"/>
  <c r="C264" i="61"/>
  <c r="E376" i="81"/>
  <c r="F279" i="61"/>
  <c r="C151" i="81"/>
  <c r="N341" i="81"/>
  <c r="D280" i="81"/>
  <c r="AH154" i="81"/>
  <c r="AR169" i="81"/>
  <c r="D216" i="61"/>
  <c r="N256" i="81"/>
  <c r="D171" i="81"/>
  <c r="D207" i="81"/>
  <c r="D172" i="81"/>
  <c r="N348" i="81"/>
  <c r="C186" i="81"/>
  <c r="S151" i="81"/>
  <c r="C255" i="61"/>
  <c r="F335" i="61"/>
  <c r="F288" i="61"/>
  <c r="X373" i="81"/>
  <c r="C216" i="81"/>
  <c r="F154" i="61"/>
  <c r="AW132" i="81"/>
  <c r="S166" i="81"/>
  <c r="AH145" i="81"/>
  <c r="AW139" i="81"/>
  <c r="D344" i="61"/>
  <c r="D41" i="61"/>
  <c r="AH23" i="81"/>
  <c r="S59" i="81"/>
  <c r="D103" i="61"/>
  <c r="F53" i="61"/>
  <c r="D50" i="61"/>
  <c r="X358" i="81"/>
  <c r="X256" i="81"/>
  <c r="AR26" i="81"/>
  <c r="I123" i="81"/>
  <c r="AR15" i="81"/>
  <c r="AW37" i="81"/>
  <c r="F60" i="61"/>
  <c r="S293" i="81"/>
  <c r="N19" i="81"/>
  <c r="S241" i="81"/>
  <c r="AW41" i="81"/>
  <c r="D37" i="61"/>
  <c r="N71" i="81"/>
  <c r="S303" i="81"/>
  <c r="AM82" i="81"/>
  <c r="AR157" i="81"/>
  <c r="C165" i="81"/>
  <c r="N266" i="81"/>
  <c r="C279" i="81"/>
  <c r="D217" i="61"/>
  <c r="AW158" i="81"/>
  <c r="C178" i="61"/>
  <c r="C352" i="61"/>
  <c r="AR187" i="81"/>
  <c r="AW146" i="81"/>
  <c r="AR152" i="81"/>
  <c r="AM201" i="81"/>
  <c r="AM164" i="81"/>
  <c r="E134" i="81"/>
  <c r="C387" i="81"/>
  <c r="F248" i="61"/>
  <c r="D249" i="61"/>
  <c r="I140" i="81"/>
  <c r="C328" i="61"/>
  <c r="D160" i="81"/>
  <c r="D268" i="61"/>
  <c r="C211" i="81"/>
  <c r="C360" i="61"/>
  <c r="AM134" i="81"/>
  <c r="D354" i="61"/>
  <c r="F168" i="61"/>
  <c r="X355" i="81"/>
  <c r="E152" i="81"/>
  <c r="N350" i="81"/>
  <c r="D382" i="81"/>
  <c r="N142" i="81"/>
  <c r="F275" i="61"/>
  <c r="C162" i="81"/>
  <c r="D332" i="81"/>
  <c r="N244" i="81"/>
  <c r="D295" i="61"/>
  <c r="D328" i="61"/>
  <c r="I149" i="81"/>
  <c r="AW183" i="81"/>
  <c r="E227" i="81"/>
  <c r="C359" i="61"/>
  <c r="C227" i="81"/>
  <c r="D267" i="81"/>
  <c r="D264" i="81"/>
  <c r="D367" i="61"/>
  <c r="C302" i="61"/>
  <c r="D180" i="81"/>
  <c r="E156" i="81"/>
  <c r="N368" i="81"/>
  <c r="C327" i="61"/>
  <c r="D359" i="61"/>
  <c r="E365" i="81"/>
  <c r="AW157" i="81"/>
  <c r="D161" i="81"/>
  <c r="E150" i="81"/>
  <c r="D212" i="81"/>
  <c r="C308" i="81"/>
  <c r="C50" i="69"/>
  <c r="I135" i="81"/>
  <c r="I187" i="81"/>
  <c r="I317" i="81"/>
  <c r="D149" i="61"/>
  <c r="D297" i="61"/>
  <c r="AH137" i="81"/>
  <c r="AH160" i="81"/>
  <c r="D291" i="81"/>
  <c r="I244" i="81"/>
  <c r="C10" i="69"/>
  <c r="C280" i="61"/>
  <c r="F285" i="61"/>
  <c r="D372" i="61"/>
  <c r="S115" i="81"/>
  <c r="N141" i="81"/>
  <c r="X262" i="81"/>
  <c r="C22" i="69"/>
  <c r="C333" i="61"/>
  <c r="D167" i="61"/>
  <c r="S150" i="81"/>
  <c r="X334" i="81"/>
  <c r="F139" i="61"/>
  <c r="C279" i="61"/>
  <c r="C373" i="61"/>
  <c r="D325" i="61"/>
  <c r="C276" i="81"/>
  <c r="AR110" i="81"/>
  <c r="AM78" i="81"/>
  <c r="F156" i="61"/>
  <c r="F122" i="61"/>
  <c r="D368" i="61"/>
  <c r="E284" i="81"/>
  <c r="E240" i="81"/>
  <c r="E325" i="81"/>
  <c r="D224" i="61"/>
  <c r="D175" i="61"/>
  <c r="D388" i="61"/>
  <c r="I306" i="81"/>
  <c r="S79" i="81"/>
  <c r="E114" i="81"/>
  <c r="X255" i="81"/>
  <c r="C226" i="81"/>
  <c r="C61" i="69"/>
  <c r="AM204" i="81"/>
  <c r="D232" i="61"/>
  <c r="S88" i="81"/>
  <c r="D364" i="61"/>
  <c r="X295" i="81"/>
  <c r="D99" i="81"/>
  <c r="S210" i="81"/>
  <c r="C297" i="81"/>
  <c r="E98" i="81"/>
  <c r="C218" i="81"/>
  <c r="D224" i="81"/>
  <c r="D305" i="61"/>
  <c r="E317" i="81"/>
  <c r="X242" i="81"/>
  <c r="AM89" i="81"/>
  <c r="C120" i="81"/>
  <c r="C189" i="81"/>
  <c r="C232" i="81"/>
  <c r="X234" i="81"/>
  <c r="X313" i="81"/>
  <c r="N278" i="81"/>
  <c r="C237" i="61"/>
  <c r="AR120" i="81"/>
  <c r="F84" i="61"/>
  <c r="C108" i="81"/>
  <c r="S105" i="81"/>
  <c r="S96" i="81"/>
  <c r="E183" i="81"/>
  <c r="D343" i="81"/>
  <c r="AR166" i="81"/>
  <c r="C30" i="69"/>
  <c r="E341" i="81"/>
  <c r="X243" i="81"/>
  <c r="C41" i="69"/>
  <c r="C347" i="61"/>
  <c r="AH83" i="81"/>
  <c r="D135" i="81"/>
  <c r="E348" i="81"/>
  <c r="F128" i="61"/>
  <c r="E148" i="81"/>
  <c r="D179" i="61"/>
  <c r="D238" i="61"/>
  <c r="I374" i="81"/>
  <c r="D308" i="61"/>
  <c r="AR128" i="81"/>
  <c r="S207" i="81"/>
  <c r="S13" i="81"/>
  <c r="AM45" i="81"/>
  <c r="AW92" i="81"/>
  <c r="S122" i="81"/>
  <c r="D31" i="61"/>
  <c r="F75" i="61"/>
  <c r="F56" i="61"/>
  <c r="D285" i="81"/>
  <c r="C69" i="81"/>
  <c r="AM75" i="81"/>
  <c r="D112" i="61"/>
  <c r="I29" i="81"/>
  <c r="AW39" i="81"/>
  <c r="X367" i="81"/>
  <c r="F13" i="61"/>
  <c r="S253" i="81"/>
  <c r="AH133" i="81"/>
  <c r="I242" i="81"/>
  <c r="D154" i="81"/>
  <c r="E177" i="81"/>
  <c r="AM96" i="81"/>
  <c r="E147" i="81"/>
  <c r="D170" i="61"/>
  <c r="N204" i="81"/>
  <c r="N316" i="81"/>
  <c r="AH140" i="81"/>
  <c r="N269" i="81"/>
  <c r="C289" i="61"/>
  <c r="E377" i="81"/>
  <c r="C201" i="81"/>
  <c r="I180" i="81"/>
  <c r="C316" i="61"/>
  <c r="F363" i="61"/>
  <c r="AW149" i="81"/>
  <c r="D374" i="81"/>
  <c r="AR182" i="81"/>
  <c r="D138" i="61"/>
  <c r="S281" i="81"/>
  <c r="AM163" i="81"/>
  <c r="I255" i="81"/>
  <c r="D337" i="61"/>
  <c r="C172" i="61"/>
  <c r="D380" i="81"/>
  <c r="N384" i="81"/>
  <c r="D177" i="61"/>
  <c r="S156" i="81"/>
  <c r="N173" i="81"/>
  <c r="D140" i="81"/>
  <c r="C256" i="81"/>
  <c r="C26" i="69"/>
  <c r="C219" i="61"/>
  <c r="S349" i="81"/>
  <c r="D300" i="81"/>
  <c r="D365" i="81"/>
  <c r="F214" i="61"/>
  <c r="D127" i="61"/>
  <c r="D183" i="81"/>
  <c r="C310" i="61"/>
  <c r="E254" i="81"/>
  <c r="F331" i="61"/>
  <c r="AR154" i="81"/>
  <c r="D376" i="61"/>
  <c r="C164" i="61"/>
  <c r="C292" i="61"/>
  <c r="C294" i="61"/>
  <c r="AH167" i="81"/>
  <c r="S165" i="81"/>
  <c r="E275" i="81"/>
  <c r="C140" i="61"/>
  <c r="C283" i="61"/>
  <c r="X237" i="81"/>
  <c r="E184" i="81"/>
  <c r="C154" i="81"/>
  <c r="N206" i="81"/>
  <c r="F304" i="61"/>
  <c r="D375" i="81"/>
  <c r="E303" i="81"/>
  <c r="D139" i="61"/>
  <c r="D346" i="61"/>
  <c r="D225" i="61"/>
  <c r="D334" i="61"/>
  <c r="C388" i="61"/>
  <c r="E235" i="81"/>
  <c r="I152" i="81"/>
  <c r="S341" i="81"/>
  <c r="F219" i="61"/>
  <c r="D352" i="81"/>
  <c r="F175" i="61"/>
  <c r="D274" i="61"/>
  <c r="C364" i="81"/>
  <c r="C214" i="61"/>
  <c r="D250" i="81"/>
  <c r="AH182" i="81"/>
  <c r="AR153" i="81"/>
  <c r="D215" i="61"/>
  <c r="E250" i="81"/>
  <c r="N137" i="81"/>
  <c r="D325" i="81"/>
  <c r="I354" i="81"/>
  <c r="D240" i="61"/>
  <c r="AW207" i="81"/>
  <c r="F157" i="61"/>
  <c r="I360" i="81"/>
  <c r="D96" i="81"/>
  <c r="N217" i="81"/>
  <c r="S119" i="81"/>
  <c r="AH161" i="81"/>
  <c r="I105" i="81"/>
  <c r="S276" i="81"/>
  <c r="S149" i="81"/>
  <c r="D257" i="81"/>
  <c r="D384" i="61"/>
  <c r="C238" i="81"/>
  <c r="I91" i="81"/>
  <c r="E122" i="81"/>
  <c r="I276" i="81"/>
  <c r="C94" i="81"/>
  <c r="I94" i="81"/>
  <c r="D355" i="81"/>
  <c r="D319" i="61"/>
  <c r="S258" i="81"/>
  <c r="F184" i="61"/>
  <c r="E92" i="81"/>
  <c r="AW111" i="81"/>
  <c r="AH22" i="81"/>
  <c r="AW20" i="81"/>
  <c r="F90" i="61"/>
  <c r="E69" i="81"/>
  <c r="D49" i="61"/>
  <c r="AM64" i="81"/>
  <c r="AR29" i="81"/>
  <c r="S58" i="81"/>
  <c r="AM23" i="81"/>
  <c r="C222" i="81"/>
  <c r="AW88" i="81"/>
  <c r="E137" i="81"/>
  <c r="E300" i="81"/>
  <c r="D187" i="81"/>
  <c r="AR138" i="81"/>
  <c r="C258" i="81"/>
  <c r="F360" i="61"/>
  <c r="C147" i="81"/>
  <c r="X284" i="81"/>
  <c r="C161" i="61"/>
  <c r="D266" i="81"/>
  <c r="C176" i="61"/>
  <c r="F221" i="61"/>
  <c r="AW186" i="81"/>
  <c r="N291" i="81"/>
  <c r="N335" i="81"/>
  <c r="AW203" i="81"/>
  <c r="AH201" i="81"/>
  <c r="S306" i="81"/>
  <c r="C351" i="61"/>
  <c r="C179" i="81"/>
  <c r="S371" i="81"/>
  <c r="I176" i="81"/>
  <c r="N159" i="81"/>
  <c r="D261" i="61"/>
  <c r="C246" i="81"/>
  <c r="D180" i="61"/>
  <c r="S255" i="81"/>
  <c r="C159" i="61"/>
  <c r="D312" i="61"/>
  <c r="C344" i="81"/>
  <c r="D241" i="61"/>
  <c r="D204" i="81"/>
  <c r="D218" i="61"/>
  <c r="E158" i="81"/>
  <c r="F380" i="61"/>
  <c r="C280" i="81"/>
  <c r="F253" i="61"/>
  <c r="C42" i="69"/>
  <c r="N112" i="81"/>
  <c r="C9" i="69"/>
  <c r="AC245" i="81"/>
  <c r="D273" i="61"/>
  <c r="I339" i="81"/>
  <c r="N332" i="81"/>
  <c r="N339" i="81"/>
  <c r="AR135" i="81"/>
  <c r="S141" i="81"/>
  <c r="N104" i="81"/>
  <c r="AM80" i="81"/>
  <c r="N284" i="81"/>
  <c r="D143" i="61"/>
  <c r="AW180" i="81"/>
  <c r="C376" i="61"/>
  <c r="F342" i="61"/>
  <c r="D365" i="61"/>
  <c r="D119" i="81"/>
  <c r="S343" i="81"/>
  <c r="D296" i="81"/>
  <c r="C8" i="69"/>
  <c r="AR90" i="81"/>
  <c r="I87" i="81"/>
  <c r="X231" i="81"/>
  <c r="D169" i="81"/>
  <c r="N326" i="81"/>
  <c r="X248" i="81"/>
  <c r="AW123" i="81"/>
  <c r="E85" i="81"/>
  <c r="D298" i="81"/>
  <c r="C82" i="81"/>
  <c r="I209" i="81"/>
  <c r="F300" i="61"/>
  <c r="C83" i="81"/>
  <c r="D349" i="81"/>
  <c r="D228" i="61"/>
  <c r="AM109" i="81"/>
  <c r="S129" i="81"/>
  <c r="AW78" i="81"/>
  <c r="S278" i="81"/>
  <c r="AW135" i="81"/>
  <c r="F350" i="61"/>
  <c r="N183" i="81"/>
  <c r="AM205" i="81"/>
  <c r="C31" i="69"/>
  <c r="F44" i="61"/>
  <c r="C35" i="61"/>
  <c r="AW201" i="81"/>
  <c r="D23" i="81"/>
  <c r="AW32" i="81"/>
  <c r="E83" i="81"/>
  <c r="AW72" i="81"/>
  <c r="AW36" i="81"/>
  <c r="AW28" i="81"/>
  <c r="S203" i="81"/>
  <c r="AM180" i="81"/>
  <c r="AW169" i="81"/>
  <c r="AH164" i="81"/>
  <c r="C384" i="81"/>
  <c r="F91" i="61"/>
  <c r="S227" i="81"/>
  <c r="AM155" i="81"/>
  <c r="C261" i="61"/>
  <c r="I172" i="81"/>
  <c r="C44" i="69"/>
  <c r="F178" i="61"/>
  <c r="S336" i="81"/>
  <c r="F372" i="61"/>
  <c r="E280" i="81"/>
  <c r="AR161" i="81"/>
  <c r="D287" i="81"/>
  <c r="D332" i="61"/>
  <c r="N373" i="81"/>
  <c r="D187" i="61"/>
  <c r="AW137" i="81"/>
  <c r="S206" i="81"/>
  <c r="D168" i="81"/>
  <c r="E233" i="81"/>
  <c r="D272" i="81"/>
  <c r="N361" i="81"/>
  <c r="D201" i="61"/>
  <c r="C212" i="61"/>
  <c r="X289" i="81"/>
  <c r="C288" i="61"/>
  <c r="S353" i="81"/>
  <c r="F317" i="61"/>
  <c r="F270" i="61"/>
  <c r="AH143" i="81"/>
  <c r="N366" i="81"/>
  <c r="C209" i="61"/>
  <c r="F256" i="61"/>
  <c r="I211" i="81"/>
  <c r="N231" i="81"/>
  <c r="C142" i="81"/>
  <c r="AW87" i="81"/>
  <c r="N309" i="81"/>
  <c r="D283" i="81"/>
  <c r="D264" i="61"/>
  <c r="F185" i="61"/>
  <c r="D86" i="81"/>
  <c r="E162" i="81"/>
  <c r="I286" i="81"/>
  <c r="D324" i="81"/>
  <c r="AW103" i="81"/>
  <c r="C37" i="69"/>
  <c r="I294" i="81"/>
  <c r="C301" i="81"/>
  <c r="S326" i="81"/>
  <c r="X285" i="81"/>
  <c r="D107" i="81"/>
  <c r="C96" i="81"/>
  <c r="C216" i="61"/>
  <c r="I316" i="81"/>
  <c r="D202" i="61"/>
  <c r="E380" i="81"/>
  <c r="C36" i="69"/>
  <c r="E119" i="81"/>
  <c r="D270" i="61"/>
  <c r="E210" i="81"/>
  <c r="C43" i="69"/>
  <c r="C38" i="69"/>
  <c r="F370" i="61"/>
  <c r="N83" i="81"/>
  <c r="F163" i="61"/>
  <c r="S358" i="81"/>
  <c r="I315" i="81"/>
  <c r="D76" i="61"/>
  <c r="AR203" i="81"/>
  <c r="F229" i="61"/>
  <c r="F332" i="61"/>
  <c r="AW81" i="81"/>
  <c r="E106" i="81"/>
  <c r="I254" i="81"/>
  <c r="D205" i="81"/>
  <c r="F104" i="61"/>
  <c r="D133" i="81"/>
  <c r="AW170" i="81"/>
  <c r="X244" i="81"/>
  <c r="AW94" i="81"/>
  <c r="X350" i="81"/>
  <c r="E27" i="81"/>
  <c r="I107" i="81"/>
  <c r="N113" i="81"/>
  <c r="D43" i="81"/>
  <c r="E104" i="81"/>
  <c r="S155" i="81"/>
  <c r="S134" i="81"/>
  <c r="AR17" i="81"/>
  <c r="F25" i="61"/>
  <c r="C35" i="81"/>
  <c r="S65" i="81"/>
  <c r="S28" i="81"/>
  <c r="F67" i="61"/>
  <c r="D19" i="61"/>
  <c r="AM22" i="81"/>
  <c r="E171" i="81"/>
  <c r="D331" i="81"/>
  <c r="AW166" i="81"/>
  <c r="AH46" i="81"/>
  <c r="I134" i="81"/>
  <c r="D247" i="81"/>
  <c r="D209" i="81"/>
  <c r="D236" i="61"/>
  <c r="AW152" i="81"/>
  <c r="AH170" i="81"/>
  <c r="F216" i="61"/>
  <c r="I159" i="81"/>
  <c r="N187" i="81"/>
  <c r="AM152" i="81"/>
  <c r="F243" i="61"/>
  <c r="C137" i="81"/>
  <c r="D322" i="61"/>
  <c r="F305" i="61"/>
  <c r="N176" i="81"/>
  <c r="C365" i="81"/>
  <c r="S378" i="81"/>
  <c r="C324" i="61"/>
  <c r="AR165" i="81"/>
  <c r="AH181" i="81"/>
  <c r="F173" i="61"/>
  <c r="C326" i="61"/>
  <c r="N241" i="81"/>
  <c r="I361" i="81"/>
  <c r="C382" i="81"/>
  <c r="D230" i="61"/>
  <c r="D231" i="61"/>
  <c r="F325" i="61"/>
  <c r="C311" i="61"/>
  <c r="C17" i="69"/>
  <c r="C139" i="61"/>
  <c r="E296" i="81"/>
  <c r="F263" i="61"/>
  <c r="C20" i="69"/>
  <c r="D173" i="61"/>
  <c r="D133" i="61"/>
  <c r="I114" i="81"/>
  <c r="F204" i="61"/>
  <c r="F366" i="61"/>
  <c r="AH86" i="81"/>
  <c r="D348" i="81"/>
  <c r="I300" i="81"/>
  <c r="AC247" i="81"/>
  <c r="N208" i="81"/>
  <c r="AM128" i="81"/>
  <c r="X270" i="81"/>
  <c r="I331" i="81"/>
  <c r="C240" i="81"/>
  <c r="C136" i="81"/>
  <c r="I257" i="81"/>
  <c r="S288" i="81"/>
  <c r="AH163" i="81"/>
  <c r="N346" i="81"/>
  <c r="C252" i="81"/>
  <c r="AR76" i="81"/>
  <c r="AW140" i="81"/>
  <c r="S91" i="81"/>
  <c r="D190" i="61"/>
  <c r="X280" i="81"/>
  <c r="F368" i="61"/>
  <c r="I92" i="81"/>
  <c r="D318" i="61"/>
  <c r="D98" i="81"/>
  <c r="AW189" i="81"/>
  <c r="D302" i="61"/>
  <c r="C163" i="81"/>
  <c r="AW109" i="81"/>
  <c r="I103" i="81"/>
  <c r="D317" i="61"/>
  <c r="C237" i="81"/>
  <c r="N262" i="81"/>
  <c r="C287" i="81"/>
  <c r="D260" i="81"/>
  <c r="C257" i="81"/>
  <c r="AW168" i="81"/>
  <c r="D387" i="61"/>
  <c r="D373" i="81"/>
  <c r="D82" i="81"/>
  <c r="D69" i="81"/>
  <c r="AM71" i="81"/>
  <c r="S50" i="81"/>
  <c r="E219" i="81"/>
  <c r="AW33" i="81"/>
  <c r="S328" i="81"/>
  <c r="C166" i="81"/>
  <c r="AH147" i="81"/>
  <c r="I179" i="81"/>
  <c r="S370" i="81"/>
  <c r="C349" i="61"/>
  <c r="AM153" i="81"/>
  <c r="E178" i="81"/>
  <c r="S212" i="81"/>
  <c r="AR159" i="81"/>
  <c r="C262" i="61"/>
  <c r="D211" i="61"/>
  <c r="C7" i="69"/>
  <c r="I366" i="81"/>
  <c r="C380" i="61"/>
  <c r="N285" i="81"/>
  <c r="D356" i="61"/>
  <c r="AH186" i="81"/>
  <c r="D321" i="61"/>
  <c r="I77" i="81"/>
  <c r="AM187" i="81"/>
  <c r="C59" i="69"/>
  <c r="F359" i="61"/>
  <c r="C151" i="61"/>
  <c r="N145" i="81"/>
  <c r="F356" i="61"/>
  <c r="AH180" i="81"/>
  <c r="C222" i="61"/>
  <c r="I145" i="81"/>
  <c r="F291" i="61"/>
  <c r="E218" i="81"/>
  <c r="C56" i="69"/>
  <c r="F371" i="61"/>
  <c r="S14" i="81"/>
  <c r="D48" i="61"/>
  <c r="D74" i="61"/>
  <c r="AH66" i="81"/>
  <c r="F78" i="61"/>
  <c r="E25" i="81"/>
  <c r="I227" i="81"/>
  <c r="E102" i="81"/>
  <c r="C155" i="81"/>
  <c r="C359" i="81"/>
  <c r="S243" i="81"/>
  <c r="C90" i="81"/>
  <c r="I365" i="81"/>
  <c r="I332" i="81"/>
  <c r="AM209" i="81"/>
  <c r="X266" i="81"/>
  <c r="D341" i="61"/>
  <c r="X282" i="81"/>
  <c r="D377" i="81"/>
  <c r="D279" i="61"/>
  <c r="D345" i="61"/>
  <c r="E308" i="81"/>
  <c r="I216" i="81"/>
  <c r="D257" i="61"/>
  <c r="C254" i="61"/>
  <c r="AH179" i="81"/>
  <c r="D349" i="61"/>
  <c r="D228" i="81"/>
  <c r="D134" i="81"/>
  <c r="E287" i="81"/>
  <c r="I239" i="81"/>
  <c r="E169" i="81"/>
  <c r="I219" i="81"/>
  <c r="E164" i="81"/>
  <c r="AR176" i="81"/>
  <c r="F390" i="61"/>
  <c r="I142" i="81"/>
  <c r="S186" i="81"/>
  <c r="D269" i="81"/>
  <c r="C62" i="69"/>
  <c r="N156" i="81"/>
  <c r="I177" i="81"/>
  <c r="S237" i="81"/>
  <c r="AW162" i="81"/>
  <c r="C177" i="61"/>
  <c r="C185" i="61"/>
  <c r="D385" i="61"/>
  <c r="F261" i="61"/>
  <c r="AW89" i="81"/>
  <c r="D282" i="81"/>
  <c r="C224" i="61"/>
  <c r="S333" i="81"/>
  <c r="C24" i="69"/>
  <c r="AH90" i="81"/>
  <c r="C260" i="61"/>
  <c r="D101" i="61"/>
  <c r="C95" i="61"/>
  <c r="AR80" i="81"/>
  <c r="D273" i="81"/>
  <c r="X258" i="81"/>
  <c r="X316" i="81"/>
  <c r="E266" i="81"/>
  <c r="AH151" i="81"/>
  <c r="C221" i="81"/>
  <c r="D256" i="81"/>
  <c r="N89" i="81"/>
  <c r="N306" i="81"/>
  <c r="D139" i="81"/>
  <c r="D142" i="81"/>
  <c r="N169" i="81"/>
  <c r="S160" i="81"/>
  <c r="AM100" i="81"/>
  <c r="N372" i="81"/>
  <c r="C226" i="61"/>
  <c r="N126" i="81"/>
  <c r="AH117" i="81"/>
  <c r="D241" i="81"/>
  <c r="D320" i="61"/>
  <c r="S157" i="81"/>
  <c r="AC244" i="81"/>
  <c r="I275" i="81"/>
  <c r="D270" i="81"/>
  <c r="C278" i="61"/>
  <c r="C32" i="69"/>
  <c r="I260" i="81"/>
  <c r="I298" i="81"/>
  <c r="AH122" i="81"/>
  <c r="D294" i="81"/>
  <c r="E77" i="81"/>
  <c r="C275" i="81"/>
  <c r="AM137" i="81"/>
  <c r="I251" i="81"/>
  <c r="AW99" i="81"/>
  <c r="D62" i="81"/>
  <c r="N54" i="81"/>
  <c r="S61" i="81"/>
  <c r="C24" i="61"/>
  <c r="N40" i="81"/>
  <c r="C134" i="81"/>
  <c r="S228" i="81"/>
  <c r="D174" i="81"/>
  <c r="I14" i="81"/>
  <c r="D19" i="81"/>
  <c r="AW24" i="81"/>
  <c r="AW18" i="81"/>
  <c r="D15" i="61"/>
  <c r="S74" i="81"/>
  <c r="C99" i="61"/>
  <c r="S347" i="81"/>
  <c r="S64" i="81"/>
  <c r="D67" i="61"/>
  <c r="E207" i="81"/>
  <c r="D369" i="81"/>
  <c r="I122" i="81"/>
  <c r="S239" i="81"/>
  <c r="S142" i="81"/>
  <c r="AW151" i="81"/>
  <c r="D161" i="61"/>
  <c r="D290" i="61"/>
  <c r="E345" i="81"/>
  <c r="N363" i="81"/>
  <c r="I312" i="81"/>
  <c r="C240" i="61"/>
  <c r="N386" i="81"/>
  <c r="D368" i="81"/>
  <c r="S185" i="81"/>
  <c r="I139" i="81"/>
  <c r="C309" i="81"/>
  <c r="I171" i="81"/>
  <c r="F343" i="61"/>
  <c r="C341" i="61"/>
  <c r="D311" i="61"/>
  <c r="C350" i="61"/>
  <c r="AH159" i="81"/>
  <c r="C219" i="81"/>
  <c r="D357" i="61"/>
  <c r="AH206" i="81"/>
  <c r="C381" i="61"/>
  <c r="C347" i="81"/>
  <c r="D383" i="61"/>
  <c r="E286" i="81"/>
  <c r="X300" i="81"/>
  <c r="D162" i="81"/>
  <c r="F254" i="61"/>
  <c r="S323" i="81"/>
  <c r="D363" i="61"/>
  <c r="D177" i="81"/>
  <c r="D147" i="81"/>
  <c r="E297" i="81"/>
  <c r="C233" i="61"/>
  <c r="F293" i="61"/>
  <c r="AM166" i="81"/>
  <c r="N91" i="81"/>
  <c r="N343" i="81"/>
  <c r="AH88" i="81"/>
  <c r="I256" i="81"/>
  <c r="S377" i="81"/>
  <c r="I314" i="81"/>
  <c r="S90" i="81"/>
  <c r="D386" i="61"/>
  <c r="F251" i="61"/>
  <c r="E288" i="81"/>
  <c r="F378" i="61"/>
  <c r="N78" i="81"/>
  <c r="X345" i="81"/>
  <c r="N277" i="81"/>
  <c r="E349" i="81"/>
  <c r="F318" i="61"/>
  <c r="C265" i="81"/>
  <c r="E127" i="81"/>
  <c r="D336" i="61"/>
  <c r="AR124" i="81"/>
  <c r="D245" i="81"/>
  <c r="C11" i="69"/>
  <c r="N72" i="81"/>
  <c r="I252" i="81"/>
  <c r="C144" i="81"/>
  <c r="D141" i="81"/>
  <c r="E179" i="81"/>
  <c r="C390" i="61"/>
  <c r="S289" i="81"/>
  <c r="AH189" i="81"/>
  <c r="D277" i="61"/>
  <c r="AM165" i="81"/>
  <c r="I170" i="81"/>
  <c r="E352" i="81"/>
  <c r="N238" i="81"/>
  <c r="S257" i="81"/>
  <c r="C266" i="81"/>
  <c r="F309" i="61"/>
  <c r="AR117" i="81"/>
  <c r="E204" i="81"/>
  <c r="I182" i="81"/>
  <c r="D85" i="81"/>
  <c r="C284" i="61"/>
  <c r="N162" i="81"/>
  <c r="C28" i="69"/>
  <c r="C48" i="69"/>
  <c r="F271" i="61"/>
  <c r="S89" i="81"/>
  <c r="S356" i="81"/>
  <c r="E357" i="81"/>
  <c r="C39" i="69"/>
  <c r="F327" i="61"/>
  <c r="N105" i="81"/>
  <c r="E355" i="81"/>
  <c r="D189" i="81"/>
  <c r="E94" i="81"/>
  <c r="I25" i="81"/>
  <c r="AH36" i="81"/>
  <c r="AM17" i="81"/>
  <c r="N65" i="81"/>
  <c r="E185" i="81"/>
  <c r="C363" i="81"/>
  <c r="I43" i="81"/>
  <c r="AH38" i="81"/>
  <c r="AH89" i="81"/>
  <c r="AW116" i="81"/>
  <c r="N215" i="81"/>
  <c r="AW119" i="81"/>
  <c r="C54" i="81"/>
  <c r="D28" i="81"/>
  <c r="I305" i="81"/>
  <c r="D188" i="81"/>
  <c r="N264" i="81"/>
  <c r="E16" i="81"/>
  <c r="D61" i="81"/>
  <c r="AH34" i="81"/>
  <c r="AH84" i="81"/>
  <c r="I95" i="81"/>
  <c r="N359" i="81"/>
  <c r="D37" i="81"/>
  <c r="C81" i="81"/>
  <c r="AR24" i="81"/>
  <c r="D83" i="81"/>
  <c r="C28" i="61"/>
  <c r="E374" i="81"/>
  <c r="F347" i="61"/>
  <c r="D149" i="81"/>
  <c r="I204" i="81"/>
  <c r="C78" i="61"/>
  <c r="S34" i="81"/>
  <c r="C178" i="81"/>
  <c r="AR102" i="81"/>
  <c r="C89" i="81"/>
  <c r="AR86" i="81"/>
  <c r="C63" i="81"/>
  <c r="AW83" i="81"/>
  <c r="AR75" i="81"/>
  <c r="I150" i="81"/>
  <c r="AR85" i="81"/>
  <c r="E71" i="81"/>
  <c r="S49" i="81"/>
  <c r="C121" i="81"/>
  <c r="AM105" i="81"/>
  <c r="AW58" i="81"/>
  <c r="C114" i="81"/>
  <c r="N120" i="81"/>
  <c r="N86" i="81"/>
  <c r="AR171" i="81"/>
  <c r="N281" i="81"/>
  <c r="AR94" i="81"/>
  <c r="AR45" i="81"/>
  <c r="N98" i="81"/>
  <c r="D68" i="81"/>
  <c r="I131" i="81"/>
  <c r="F65" i="61"/>
  <c r="AW54" i="81"/>
  <c r="D83" i="61"/>
  <c r="C108" i="61"/>
  <c r="N177" i="81"/>
  <c r="C135" i="81"/>
  <c r="AH127" i="81"/>
  <c r="C49" i="61"/>
  <c r="D66" i="81"/>
  <c r="AH64" i="81"/>
  <c r="AR108" i="81"/>
  <c r="D56" i="81"/>
  <c r="I69" i="81"/>
  <c r="C87" i="61"/>
  <c r="C56" i="81"/>
  <c r="AW110" i="81"/>
  <c r="AM53" i="81"/>
  <c r="S62" i="81"/>
  <c r="I82" i="81"/>
  <c r="D58" i="61"/>
  <c r="D48" i="81"/>
  <c r="N90" i="81"/>
  <c r="C146" i="81"/>
  <c r="S103" i="81"/>
  <c r="E115" i="81"/>
  <c r="AH48" i="81"/>
  <c r="S118" i="81"/>
  <c r="D95" i="81"/>
  <c r="AR66" i="81"/>
  <c r="AH121" i="81"/>
  <c r="AH60" i="81"/>
  <c r="I345" i="81"/>
  <c r="X227" i="81"/>
  <c r="C245" i="61"/>
  <c r="C354" i="61"/>
  <c r="D340" i="61"/>
  <c r="F295" i="61"/>
  <c r="S373" i="81"/>
  <c r="X369" i="81"/>
  <c r="C180" i="81"/>
  <c r="AW148" i="81"/>
  <c r="D324" i="61"/>
  <c r="D250" i="61"/>
  <c r="AR97" i="81"/>
  <c r="AW206" i="81"/>
  <c r="C55" i="69"/>
  <c r="C203" i="81"/>
  <c r="N134" i="81"/>
  <c r="AM120" i="81"/>
  <c r="D254" i="61"/>
  <c r="S189" i="81"/>
  <c r="C375" i="61"/>
  <c r="AR136" i="81"/>
  <c r="D369" i="61"/>
  <c r="N221" i="81"/>
  <c r="F351" i="61"/>
  <c r="D103" i="81"/>
  <c r="N347" i="81"/>
  <c r="S334" i="81"/>
  <c r="D262" i="81"/>
  <c r="E186" i="81"/>
  <c r="N186" i="81"/>
  <c r="AH28" i="81"/>
  <c r="D124" i="81"/>
  <c r="D25" i="81"/>
  <c r="C46" i="61"/>
  <c r="AC246" i="81"/>
  <c r="D292" i="61"/>
  <c r="AM25" i="81"/>
  <c r="I22" i="81"/>
  <c r="N22" i="81"/>
  <c r="F120" i="61"/>
  <c r="AR168" i="81"/>
  <c r="C15" i="81"/>
  <c r="AW14" i="81"/>
  <c r="AM48" i="81"/>
  <c r="AH85" i="81"/>
  <c r="C23" i="81"/>
  <c r="I153" i="81"/>
  <c r="C157" i="81"/>
  <c r="F334" i="61"/>
  <c r="I89" i="81"/>
  <c r="AR127" i="81"/>
  <c r="N123" i="81"/>
  <c r="AH131" i="81"/>
  <c r="AH173" i="81"/>
  <c r="N296" i="81"/>
  <c r="AH78" i="81"/>
  <c r="N110" i="81"/>
  <c r="N36" i="81"/>
  <c r="AW21" i="81"/>
  <c r="F30" i="61"/>
  <c r="AH178" i="81"/>
  <c r="AC248" i="81"/>
  <c r="S201" i="81"/>
  <c r="AH176" i="81"/>
  <c r="AW64" i="81"/>
  <c r="C13" i="81"/>
  <c r="AH108" i="81"/>
  <c r="F95" i="61"/>
  <c r="D64" i="81"/>
  <c r="N99" i="81"/>
  <c r="N70" i="81"/>
  <c r="E67" i="81"/>
  <c r="AW127" i="81"/>
  <c r="C128" i="81"/>
  <c r="C126" i="81"/>
  <c r="I68" i="81"/>
  <c r="E50" i="81"/>
  <c r="AM68" i="81"/>
  <c r="AW121" i="81"/>
  <c r="AR109" i="81"/>
  <c r="AW60" i="81"/>
  <c r="S99" i="81"/>
  <c r="D119" i="61"/>
  <c r="E263" i="81"/>
  <c r="F299" i="61"/>
  <c r="N96" i="81"/>
  <c r="I71" i="81"/>
  <c r="AH107" i="81"/>
  <c r="C57" i="61"/>
  <c r="S48" i="81"/>
  <c r="C97" i="81"/>
  <c r="C103" i="81"/>
  <c r="X238" i="81"/>
  <c r="C47" i="81"/>
  <c r="D156" i="81"/>
  <c r="C145" i="81"/>
  <c r="D50" i="81"/>
  <c r="I48" i="81"/>
  <c r="AM92" i="81"/>
  <c r="N69" i="81"/>
  <c r="D76" i="81"/>
  <c r="AM85" i="81"/>
  <c r="AW66" i="81"/>
  <c r="AM67" i="81"/>
  <c r="F55" i="61"/>
  <c r="F88" i="61"/>
  <c r="I111" i="81"/>
  <c r="D97" i="81"/>
  <c r="N51" i="81"/>
  <c r="C74" i="81"/>
  <c r="S92" i="81"/>
  <c r="N45" i="81"/>
  <c r="AM183" i="81"/>
  <c r="C125" i="61"/>
  <c r="AW77" i="81"/>
  <c r="AH113" i="81"/>
  <c r="AR125" i="81"/>
  <c r="S69" i="81"/>
  <c r="AW62" i="81"/>
  <c r="AM60" i="81"/>
  <c r="AM132" i="81"/>
  <c r="C231" i="61"/>
  <c r="C263" i="61"/>
  <c r="C158" i="81"/>
  <c r="AW71" i="81"/>
  <c r="C131" i="81"/>
  <c r="AH104" i="81"/>
  <c r="AW105" i="81"/>
  <c r="D150" i="81"/>
  <c r="N42" i="81"/>
  <c r="X271" i="81"/>
  <c r="X342" i="81"/>
  <c r="I351" i="81"/>
  <c r="N364" i="81"/>
  <c r="I295" i="81"/>
  <c r="D266" i="61"/>
  <c r="S140" i="81"/>
  <c r="C238" i="61"/>
  <c r="C301" i="61"/>
  <c r="D348" i="61"/>
  <c r="AR156" i="81"/>
  <c r="E217" i="81"/>
  <c r="C261" i="81"/>
  <c r="S164" i="81"/>
  <c r="I207" i="81"/>
  <c r="E267" i="81"/>
  <c r="D102" i="81"/>
  <c r="I221" i="81"/>
  <c r="AW164" i="81"/>
  <c r="I106" i="81"/>
  <c r="N247" i="81"/>
  <c r="S87" i="81"/>
  <c r="N263" i="81"/>
  <c r="D209" i="61"/>
  <c r="AH138" i="81"/>
  <c r="C168" i="81"/>
  <c r="C80" i="81"/>
  <c r="AH91" i="81"/>
  <c r="X292" i="81"/>
  <c r="AR87" i="81"/>
  <c r="X293" i="81"/>
  <c r="C295" i="81"/>
  <c r="AR39" i="81"/>
  <c r="C124" i="81"/>
  <c r="AR61" i="81"/>
  <c r="AW97" i="81"/>
  <c r="AW155" i="81"/>
  <c r="C271" i="81"/>
  <c r="AM18" i="81"/>
  <c r="S56" i="81"/>
  <c r="C42" i="81"/>
  <c r="AW184" i="81"/>
  <c r="D155" i="61"/>
  <c r="C203" i="61"/>
  <c r="AW144" i="81"/>
  <c r="D304" i="61"/>
  <c r="D378" i="61"/>
  <c r="D221" i="61"/>
  <c r="S360" i="81"/>
  <c r="C175" i="61"/>
  <c r="I169" i="81"/>
  <c r="D99" i="61"/>
  <c r="D89" i="61"/>
  <c r="S97" i="81"/>
  <c r="C282" i="81"/>
  <c r="AM136" i="81"/>
  <c r="D309" i="61"/>
  <c r="AH208" i="81"/>
  <c r="I322" i="81"/>
  <c r="C60" i="69"/>
  <c r="D350" i="61"/>
  <c r="S287" i="81"/>
  <c r="AM116" i="81"/>
  <c r="AW134" i="81"/>
  <c r="S271" i="81"/>
  <c r="N79" i="81"/>
  <c r="N154" i="81"/>
  <c r="X275" i="81"/>
  <c r="C245" i="81"/>
  <c r="D129" i="61"/>
  <c r="D330" i="61"/>
  <c r="C283" i="81"/>
  <c r="E28" i="81"/>
  <c r="D16" i="81"/>
  <c r="I93" i="81"/>
  <c r="AH100" i="81"/>
  <c r="D176" i="81"/>
  <c r="E155" i="81"/>
  <c r="AH53" i="81"/>
  <c r="AH33" i="81"/>
  <c r="D68" i="61"/>
  <c r="S236" i="81"/>
  <c r="F296" i="61"/>
  <c r="AH115" i="81"/>
  <c r="E49" i="81"/>
  <c r="D127" i="81"/>
  <c r="F87" i="61"/>
  <c r="N63" i="81"/>
  <c r="F326" i="61"/>
  <c r="I228" i="81"/>
  <c r="AW156" i="81"/>
  <c r="C111" i="81"/>
  <c r="S18" i="81"/>
  <c r="C19" i="81"/>
  <c r="I168" i="81"/>
  <c r="D382" i="61"/>
  <c r="C105" i="61"/>
  <c r="N55" i="81"/>
  <c r="AW26" i="81"/>
  <c r="AH29" i="81"/>
  <c r="AR41" i="81"/>
  <c r="N136" i="81"/>
  <c r="F374" i="61"/>
  <c r="C268" i="81"/>
  <c r="N168" i="81"/>
  <c r="F33" i="61"/>
  <c r="E143" i="81"/>
  <c r="S73" i="81"/>
  <c r="AR55" i="81"/>
  <c r="C127" i="81"/>
  <c r="AM118" i="81"/>
  <c r="E78" i="81"/>
  <c r="AM97" i="81"/>
  <c r="E58" i="81"/>
  <c r="F114" i="61"/>
  <c r="AH129" i="81"/>
  <c r="N82" i="81"/>
  <c r="I62" i="81"/>
  <c r="AM99" i="81"/>
  <c r="AH82" i="81"/>
  <c r="AH102" i="81"/>
  <c r="C104" i="81"/>
  <c r="D128" i="81"/>
  <c r="F23" i="61"/>
  <c r="F71" i="61"/>
  <c r="D179" i="81"/>
  <c r="D285" i="61"/>
  <c r="C325" i="81"/>
  <c r="AH183" i="81"/>
  <c r="C366" i="61"/>
  <c r="C317" i="61"/>
  <c r="I309" i="81"/>
  <c r="D221" i="81"/>
  <c r="D374" i="61"/>
  <c r="C353" i="81"/>
  <c r="E80" i="81"/>
  <c r="AW185" i="81"/>
  <c r="AR106" i="81"/>
  <c r="S80" i="81"/>
  <c r="N212" i="81"/>
  <c r="N166" i="81"/>
  <c r="C35" i="69"/>
  <c r="N239" i="81"/>
  <c r="D156" i="61"/>
  <c r="D80" i="81"/>
  <c r="D305" i="81"/>
  <c r="C106" i="81"/>
  <c r="F312" i="61"/>
  <c r="N323" i="81"/>
  <c r="N158" i="81"/>
  <c r="F307" i="61"/>
  <c r="AR112" i="81"/>
  <c r="D360" i="61"/>
  <c r="I302" i="81"/>
  <c r="C270" i="81"/>
  <c r="I303" i="81"/>
  <c r="S40" i="81"/>
  <c r="C42" i="61"/>
  <c r="D20" i="81"/>
  <c r="E260" i="81"/>
  <c r="F190" i="61"/>
  <c r="N33" i="81"/>
  <c r="AW74" i="81"/>
  <c r="D131" i="61"/>
  <c r="D208" i="81"/>
  <c r="N140" i="81"/>
  <c r="AM38" i="81"/>
  <c r="AM102" i="81"/>
  <c r="E43" i="81"/>
  <c r="I88" i="81"/>
  <c r="D157" i="81"/>
  <c r="D284" i="61"/>
  <c r="C336" i="61"/>
  <c r="I120" i="81"/>
  <c r="AW46" i="81"/>
  <c r="I40" i="81"/>
  <c r="AR58" i="81"/>
  <c r="S168" i="81"/>
  <c r="D13" i="81"/>
  <c r="E21" i="81"/>
  <c r="AM42" i="81"/>
  <c r="I129" i="81"/>
  <c r="I119" i="81"/>
  <c r="C271" i="61"/>
  <c r="C236" i="81"/>
  <c r="AH162" i="81"/>
  <c r="AM182" i="81"/>
  <c r="D107" i="61"/>
  <c r="C246" i="61"/>
  <c r="S121" i="81"/>
  <c r="AM103" i="81"/>
  <c r="C84" i="81"/>
  <c r="AH68" i="81"/>
  <c r="D87" i="81"/>
  <c r="AM112" i="81"/>
  <c r="AR59" i="81"/>
  <c r="C70" i="81"/>
  <c r="E105" i="81"/>
  <c r="E110" i="81"/>
  <c r="I70" i="81"/>
  <c r="F57" i="61"/>
  <c r="N114" i="81"/>
  <c r="AR84" i="81"/>
  <c r="D75" i="81"/>
  <c r="AH69" i="81"/>
  <c r="AM55" i="81"/>
  <c r="C175" i="81"/>
  <c r="X261" i="81"/>
  <c r="C77" i="81"/>
  <c r="I47" i="81"/>
  <c r="I59" i="81"/>
  <c r="C110" i="81"/>
  <c r="I84" i="81"/>
  <c r="AW75" i="81"/>
  <c r="I58" i="81"/>
  <c r="N111" i="81"/>
  <c r="N180" i="81"/>
  <c r="D276" i="81"/>
  <c r="F93" i="61"/>
  <c r="N48" i="81"/>
  <c r="D130" i="81"/>
  <c r="I98" i="81"/>
  <c r="C115" i="81"/>
  <c r="AM101" i="81"/>
  <c r="AM61" i="81"/>
  <c r="N103" i="81"/>
  <c r="C48" i="61"/>
  <c r="AR130" i="81"/>
  <c r="AR72" i="81"/>
  <c r="C51" i="81"/>
  <c r="AR73" i="81"/>
  <c r="AM83" i="81"/>
  <c r="I83" i="81"/>
  <c r="AH52" i="81"/>
  <c r="X235" i="81"/>
  <c r="I178" i="81"/>
  <c r="E107" i="81"/>
  <c r="I52" i="81"/>
  <c r="AR65" i="81"/>
  <c r="C122" i="81"/>
  <c r="AM58" i="81"/>
  <c r="D94" i="81"/>
  <c r="D89" i="81"/>
  <c r="F83" i="61"/>
  <c r="C66" i="81"/>
  <c r="E154" i="81"/>
  <c r="F301" i="61"/>
  <c r="E135" i="81"/>
  <c r="E232" i="81"/>
  <c r="AW209" i="81"/>
  <c r="AW171" i="81"/>
  <c r="AR181" i="81"/>
  <c r="D244" i="81"/>
  <c r="C220" i="61"/>
  <c r="F262" i="61"/>
  <c r="AW79" i="81"/>
  <c r="X249" i="81"/>
  <c r="D105" i="81"/>
  <c r="D380" i="61"/>
  <c r="F142" i="61"/>
  <c r="D288" i="61"/>
  <c r="AH77" i="81"/>
  <c r="D316" i="61"/>
  <c r="F349" i="61"/>
  <c r="C47" i="69"/>
  <c r="S285" i="81"/>
  <c r="C33" i="69"/>
  <c r="S268" i="81"/>
  <c r="N279" i="81"/>
  <c r="I273" i="81"/>
  <c r="AM157" i="81"/>
  <c r="AW98" i="81"/>
  <c r="D123" i="81"/>
  <c r="C143" i="81"/>
  <c r="N207" i="81"/>
  <c r="D106" i="81"/>
  <c r="N60" i="81"/>
  <c r="D21" i="61"/>
  <c r="AH39" i="81"/>
  <c r="X356" i="81"/>
  <c r="E243" i="81"/>
  <c r="D31" i="81"/>
  <c r="AH15" i="81"/>
  <c r="C28" i="81"/>
  <c r="I126" i="81"/>
  <c r="F341" i="61"/>
  <c r="S183" i="81"/>
  <c r="D21" i="81"/>
  <c r="C21" i="61"/>
  <c r="AR31" i="81"/>
  <c r="S37" i="81"/>
  <c r="C122" i="61"/>
  <c r="D372" i="81"/>
  <c r="C244" i="61"/>
  <c r="C113" i="81"/>
  <c r="D91" i="81"/>
  <c r="D18" i="81"/>
  <c r="AR98" i="81"/>
  <c r="S146" i="81"/>
  <c r="AH17" i="81"/>
  <c r="N132" i="81"/>
  <c r="C16" i="61"/>
  <c r="D27" i="81"/>
  <c r="AR27" i="81"/>
  <c r="C81" i="61"/>
  <c r="AR134" i="81"/>
  <c r="E136" i="81"/>
  <c r="D115" i="81"/>
  <c r="AR43" i="81"/>
  <c r="S114" i="81"/>
  <c r="C125" i="81"/>
  <c r="AM90" i="81"/>
  <c r="D78" i="81"/>
  <c r="F97" i="61"/>
  <c r="C50" i="61"/>
  <c r="C53" i="61"/>
  <c r="AR50" i="81"/>
  <c r="D73" i="81"/>
  <c r="F127" i="61"/>
  <c r="N131" i="81"/>
  <c r="D49" i="81"/>
  <c r="AM65" i="81"/>
  <c r="N47" i="81"/>
  <c r="C60" i="61"/>
  <c r="I55" i="81"/>
  <c r="I66" i="81"/>
  <c r="AW122" i="81"/>
  <c r="S170" i="81"/>
  <c r="AW173" i="81"/>
  <c r="E132" i="81"/>
  <c r="E45" i="81"/>
  <c r="AR123" i="81"/>
  <c r="D206" i="61"/>
  <c r="E57" i="81"/>
  <c r="AH110" i="81"/>
  <c r="E123" i="81"/>
  <c r="C84" i="61"/>
  <c r="AW167" i="81"/>
  <c r="F383" i="61"/>
  <c r="AM73" i="81"/>
  <c r="I117" i="81"/>
  <c r="AM129" i="81"/>
  <c r="E125" i="81"/>
  <c r="D117" i="81"/>
  <c r="F89" i="61"/>
  <c r="F129" i="61"/>
  <c r="AH55" i="81"/>
  <c r="AH111" i="81"/>
  <c r="I125" i="81"/>
  <c r="E99" i="81"/>
  <c r="E60" i="81"/>
  <c r="AW130" i="81"/>
  <c r="AH109" i="81"/>
  <c r="D44" i="81"/>
  <c r="E96" i="81"/>
  <c r="C206" i="81"/>
  <c r="C183" i="61"/>
  <c r="AW102" i="81"/>
  <c r="AH54" i="81"/>
  <c r="E51" i="81"/>
  <c r="F111" i="61"/>
  <c r="AM86" i="81"/>
  <c r="C100" i="81"/>
  <c r="C78" i="81"/>
  <c r="N53" i="81"/>
  <c r="E167" i="81"/>
  <c r="E168" i="81"/>
  <c r="I51" i="81"/>
  <c r="E70" i="81"/>
  <c r="C55" i="61"/>
  <c r="N121" i="81"/>
  <c r="S335" i="81"/>
  <c r="S167" i="81"/>
  <c r="D263" i="81"/>
  <c r="S102" i="81"/>
  <c r="C269" i="81"/>
  <c r="C19" i="69"/>
  <c r="F224" i="61"/>
  <c r="C206" i="61"/>
  <c r="I24" i="81"/>
  <c r="F159" i="61"/>
  <c r="S39" i="81"/>
  <c r="C140" i="81"/>
  <c r="F77" i="61"/>
  <c r="I141" i="81"/>
  <c r="S33" i="81"/>
  <c r="X240" i="81"/>
  <c r="F49" i="61"/>
  <c r="C126" i="61"/>
  <c r="C144" i="61"/>
  <c r="AW35" i="81"/>
  <c r="D53" i="61"/>
  <c r="AW91" i="81"/>
  <c r="E46" i="81"/>
  <c r="C50" i="81"/>
  <c r="C88" i="81"/>
  <c r="F125" i="61"/>
  <c r="C153" i="81"/>
  <c r="D106" i="61"/>
  <c r="C72" i="81"/>
  <c r="E86" i="81"/>
  <c r="AM70" i="81"/>
  <c r="I280" i="81"/>
  <c r="F86" i="61"/>
  <c r="C64" i="61"/>
  <c r="AM63" i="81"/>
  <c r="D54" i="81"/>
  <c r="AH79" i="81"/>
  <c r="N62" i="81"/>
  <c r="AR121" i="81"/>
  <c r="N77" i="81"/>
  <c r="AR158" i="81"/>
  <c r="AH96" i="81"/>
  <c r="F47" i="61"/>
  <c r="C58" i="61"/>
  <c r="D65" i="81"/>
  <c r="E166" i="81"/>
  <c r="C232" i="61"/>
  <c r="D111" i="81"/>
  <c r="F230" i="61"/>
  <c r="S94" i="81"/>
  <c r="AR126" i="81"/>
  <c r="N52" i="81"/>
  <c r="N108" i="81"/>
  <c r="AR113" i="81"/>
  <c r="S107" i="81"/>
  <c r="AM122" i="81"/>
  <c r="N24" i="81"/>
  <c r="AH126" i="81"/>
  <c r="C101" i="81"/>
  <c r="AM28" i="81"/>
  <c r="C34" i="61"/>
  <c r="AW55" i="81"/>
  <c r="E128" i="81"/>
  <c r="C38" i="81"/>
  <c r="AM124" i="81"/>
  <c r="E126" i="81"/>
  <c r="AR132" i="81"/>
  <c r="E24" i="81"/>
  <c r="AH57" i="81"/>
  <c r="I30" i="81"/>
  <c r="S53" i="81"/>
  <c r="F250" i="61"/>
  <c r="D169" i="61"/>
  <c r="C40" i="69"/>
  <c r="S298" i="81"/>
  <c r="C187" i="81"/>
  <c r="N243" i="81"/>
  <c r="E146" i="81"/>
  <c r="N240" i="81"/>
  <c r="E270" i="81"/>
  <c r="E378" i="81"/>
  <c r="I334" i="81"/>
  <c r="F61" i="61"/>
  <c r="F70" i="61"/>
  <c r="E304" i="81"/>
  <c r="AM203" i="81"/>
  <c r="S290" i="81"/>
  <c r="X298" i="81"/>
  <c r="D311" i="81"/>
  <c r="N265" i="81"/>
  <c r="C51" i="61"/>
  <c r="C254" i="81"/>
  <c r="C260" i="81"/>
  <c r="C171" i="61"/>
  <c r="F330" i="61"/>
  <c r="X267" i="81"/>
  <c r="N229" i="81"/>
  <c r="AH210" i="81"/>
  <c r="D268" i="81"/>
  <c r="X236" i="81"/>
  <c r="N30" i="81"/>
  <c r="C36" i="81"/>
  <c r="I342" i="81"/>
  <c r="C321" i="81"/>
  <c r="S233" i="81"/>
  <c r="F226" i="61"/>
  <c r="C117" i="61"/>
  <c r="AH165" i="81"/>
  <c r="F64" i="61"/>
  <c r="E346" i="81"/>
  <c r="X317" i="81"/>
  <c r="C109" i="61"/>
  <c r="D163" i="81"/>
  <c r="I328" i="81"/>
  <c r="D96" i="61"/>
  <c r="D186" i="81"/>
  <c r="D155" i="81"/>
  <c r="D243" i="61"/>
  <c r="D45" i="61"/>
  <c r="S348" i="81"/>
  <c r="D24" i="81"/>
  <c r="C156" i="61"/>
  <c r="D166" i="81"/>
  <c r="F298" i="61"/>
  <c r="N216" i="81"/>
  <c r="N267" i="81"/>
  <c r="C273" i="61"/>
  <c r="C320" i="61"/>
  <c r="C323" i="61"/>
  <c r="E388" i="81"/>
  <c r="D113" i="61"/>
  <c r="AM184" i="81"/>
  <c r="D333" i="61"/>
  <c r="N310" i="81"/>
  <c r="D351" i="81"/>
  <c r="E367" i="81"/>
  <c r="N268" i="81"/>
  <c r="D134" i="61"/>
  <c r="D301" i="81"/>
  <c r="F149" i="61"/>
  <c r="C281" i="61"/>
  <c r="C389" i="81"/>
  <c r="F176" i="61"/>
  <c r="C158" i="61"/>
  <c r="C267" i="61"/>
  <c r="D277" i="81"/>
  <c r="AR201" i="81"/>
  <c r="D121" i="61"/>
  <c r="F257" i="61"/>
  <c r="C184" i="81"/>
  <c r="E203" i="81"/>
  <c r="N387" i="81"/>
  <c r="AM117" i="81"/>
  <c r="I340" i="81"/>
  <c r="N378" i="81"/>
  <c r="E318" i="81"/>
  <c r="C223" i="61"/>
  <c r="X357" i="81"/>
  <c r="N271" i="81"/>
  <c r="F315" i="61"/>
  <c r="N345" i="81"/>
  <c r="C318" i="81"/>
  <c r="I181" i="81"/>
  <c r="C186" i="61"/>
  <c r="I296" i="81"/>
  <c r="C259" i="61"/>
  <c r="F321" i="61"/>
  <c r="I174" i="81"/>
  <c r="I279" i="81"/>
  <c r="AR180" i="81"/>
  <c r="S83" i="81"/>
  <c r="N224" i="81"/>
  <c r="AH87" i="81"/>
  <c r="E261" i="81"/>
  <c r="C18" i="69"/>
  <c r="AW67" i="81"/>
  <c r="F302" i="61"/>
  <c r="E31" i="81"/>
  <c r="S138" i="81"/>
  <c r="S93" i="81"/>
  <c r="C29" i="81"/>
  <c r="C169" i="61"/>
  <c r="N149" i="81"/>
  <c r="N101" i="81"/>
  <c r="S38" i="81"/>
  <c r="F102" i="61"/>
  <c r="E140" i="81"/>
  <c r="AM32" i="81"/>
  <c r="C87" i="81"/>
  <c r="C113" i="61"/>
  <c r="AW114" i="81"/>
  <c r="AR57" i="81"/>
  <c r="C132" i="81"/>
  <c r="E120" i="81"/>
  <c r="C384" i="61"/>
  <c r="AW70" i="81"/>
  <c r="S47" i="81"/>
  <c r="AR89" i="81"/>
  <c r="AH94" i="81"/>
  <c r="C295" i="61"/>
  <c r="AH47" i="81"/>
  <c r="C71" i="81"/>
  <c r="D46" i="81"/>
  <c r="AM114" i="81"/>
  <c r="N58" i="81"/>
  <c r="N122" i="81"/>
  <c r="C105" i="81"/>
  <c r="AR62" i="81"/>
  <c r="AW142" i="81"/>
  <c r="E121" i="81"/>
  <c r="AM59" i="81"/>
  <c r="AR63" i="81"/>
  <c r="D125" i="81"/>
  <c r="D281" i="61"/>
  <c r="D185" i="81"/>
  <c r="AW57" i="81"/>
  <c r="E131" i="81"/>
  <c r="AR78" i="81"/>
  <c r="I20" i="81"/>
  <c r="AH93" i="81"/>
  <c r="AR74" i="81"/>
  <c r="E33" i="81"/>
  <c r="C92" i="61"/>
  <c r="AH124" i="81"/>
  <c r="AH43" i="81"/>
  <c r="AM43" i="81"/>
  <c r="I38" i="81"/>
  <c r="I49" i="81"/>
  <c r="S52" i="81"/>
  <c r="AR60" i="81"/>
  <c r="C121" i="61"/>
  <c r="F132" i="61"/>
  <c r="S77" i="81"/>
  <c r="AH130" i="81"/>
  <c r="S32" i="81"/>
  <c r="E37" i="81"/>
  <c r="AR38" i="81"/>
  <c r="S25" i="81"/>
  <c r="AH49" i="81"/>
  <c r="D148" i="61"/>
  <c r="AH106" i="81"/>
  <c r="E221" i="81"/>
  <c r="X347" i="81"/>
  <c r="N273" i="81"/>
  <c r="N190" i="81"/>
  <c r="I81" i="81"/>
  <c r="E311" i="81"/>
  <c r="C317" i="81"/>
  <c r="C40" i="81"/>
  <c r="I189" i="81"/>
  <c r="E389" i="81"/>
  <c r="X363" i="81"/>
  <c r="C274" i="61"/>
  <c r="D346" i="81"/>
  <c r="C235" i="61"/>
  <c r="S331" i="81"/>
  <c r="X268" i="81"/>
  <c r="X349" i="81"/>
  <c r="X343" i="81"/>
  <c r="C207" i="81"/>
  <c r="C281" i="81"/>
  <c r="F38" i="61"/>
  <c r="D110" i="81"/>
  <c r="D52" i="81"/>
  <c r="C212" i="81"/>
  <c r="C34" i="81"/>
  <c r="N188" i="81"/>
  <c r="AR202" i="81"/>
  <c r="N128" i="81"/>
  <c r="I162" i="81"/>
  <c r="D102" i="61"/>
  <c r="E249" i="81"/>
  <c r="D94" i="61"/>
  <c r="E293" i="81"/>
  <c r="D206" i="81"/>
  <c r="C217" i="81"/>
  <c r="D359" i="81"/>
  <c r="N282" i="81"/>
  <c r="I269" i="81"/>
  <c r="D327" i="61"/>
  <c r="E208" i="81"/>
  <c r="AW34" i="81"/>
  <c r="N321" i="81"/>
  <c r="D26" i="61"/>
  <c r="AW204" i="81"/>
  <c r="D82" i="61"/>
  <c r="C252" i="61"/>
  <c r="X321" i="81"/>
  <c r="D167" i="81"/>
  <c r="N220" i="81"/>
  <c r="C310" i="81"/>
  <c r="AW90" i="81"/>
  <c r="C235" i="81"/>
  <c r="F103" i="61"/>
  <c r="C147" i="61"/>
  <c r="D290" i="81"/>
  <c r="C316" i="81"/>
  <c r="D252" i="61"/>
  <c r="N117" i="81"/>
  <c r="S350" i="81"/>
  <c r="S313" i="81"/>
  <c r="C91" i="81"/>
  <c r="C32" i="81"/>
  <c r="N274" i="81"/>
  <c r="D323" i="61"/>
  <c r="AH132" i="81"/>
  <c r="I335" i="81"/>
  <c r="C339" i="61"/>
  <c r="N376" i="81"/>
  <c r="X314" i="81"/>
  <c r="N377" i="81"/>
  <c r="N227" i="81"/>
  <c r="S254" i="81"/>
  <c r="C368" i="81"/>
  <c r="C376" i="81"/>
  <c r="S310" i="81"/>
  <c r="E255" i="81"/>
  <c r="D245" i="61"/>
  <c r="X297" i="81"/>
  <c r="I277" i="81"/>
  <c r="D126" i="61"/>
  <c r="F231" i="61"/>
  <c r="X346" i="81"/>
  <c r="N94" i="81"/>
  <c r="S234" i="81"/>
  <c r="D204" i="61"/>
  <c r="AH169" i="81"/>
  <c r="F286" i="61"/>
  <c r="C143" i="61"/>
  <c r="C16" i="81"/>
  <c r="I318" i="81"/>
  <c r="N21" i="81"/>
  <c r="N237" i="81"/>
  <c r="AR77" i="81"/>
  <c r="AM161" i="81"/>
  <c r="D42" i="81"/>
  <c r="S26" i="81"/>
  <c r="S55" i="81"/>
  <c r="C109" i="81"/>
  <c r="C85" i="81"/>
  <c r="C119" i="81"/>
  <c r="AW69" i="81"/>
  <c r="D77" i="61"/>
  <c r="S113" i="81"/>
  <c r="C98" i="81"/>
  <c r="E173" i="81"/>
  <c r="N49" i="81"/>
  <c r="AH51" i="81"/>
  <c r="I76" i="81"/>
  <c r="D84" i="61"/>
  <c r="AR151" i="81"/>
  <c r="AM51" i="81"/>
  <c r="C112" i="81"/>
  <c r="AR100" i="81"/>
  <c r="I110" i="81"/>
  <c r="S117" i="81"/>
  <c r="C46" i="81"/>
  <c r="AH118" i="81"/>
  <c r="AW118" i="81"/>
  <c r="D390" i="61"/>
  <c r="I74" i="81"/>
  <c r="AW49" i="81"/>
  <c r="I65" i="81"/>
  <c r="D131" i="81"/>
  <c r="F344" i="61"/>
  <c r="AM175" i="81"/>
  <c r="E17" i="81"/>
  <c r="E34" i="81"/>
  <c r="AM24" i="81"/>
  <c r="I27" i="81"/>
  <c r="C112" i="61"/>
  <c r="I45" i="81"/>
  <c r="AM126" i="81"/>
  <c r="AR47" i="81"/>
  <c r="E54" i="81"/>
  <c r="AM47" i="81"/>
  <c r="I67" i="81"/>
  <c r="D100" i="61"/>
  <c r="I100" i="81"/>
  <c r="AR68" i="81"/>
  <c r="C58" i="81"/>
  <c r="N18" i="81"/>
  <c r="AR209" i="81"/>
  <c r="D371" i="61"/>
  <c r="AR155" i="81"/>
  <c r="D361" i="61"/>
  <c r="X288" i="81"/>
  <c r="AH209" i="81"/>
  <c r="C239" i="61"/>
  <c r="N275" i="81"/>
  <c r="S372" i="81"/>
  <c r="D16" i="61"/>
  <c r="I72" i="81"/>
  <c r="D152" i="81"/>
  <c r="D43" i="61"/>
  <c r="AH45" i="81"/>
  <c r="S260" i="81"/>
  <c r="N61" i="81"/>
  <c r="F17" i="61"/>
  <c r="AH35" i="81"/>
  <c r="S24" i="81"/>
  <c r="F161" i="61"/>
  <c r="D79" i="81"/>
  <c r="AM69" i="81"/>
  <c r="AR70" i="81"/>
  <c r="I80" i="81"/>
  <c r="AH120" i="81"/>
  <c r="D57" i="81"/>
  <c r="AM108" i="81"/>
  <c r="S143" i="81"/>
  <c r="AW65" i="81"/>
  <c r="AM74" i="81"/>
  <c r="AR71" i="81"/>
  <c r="AR96" i="81"/>
  <c r="C358" i="61"/>
  <c r="N102" i="81"/>
  <c r="AW126" i="81"/>
  <c r="AH67" i="81"/>
  <c r="F51" i="61"/>
  <c r="C111" i="61"/>
  <c r="S127" i="81"/>
  <c r="AR83" i="81"/>
  <c r="AW128" i="81"/>
  <c r="N319" i="81"/>
  <c r="I127" i="81"/>
  <c r="C79" i="81"/>
  <c r="C124" i="61"/>
  <c r="AW100" i="81"/>
  <c r="F232" i="61"/>
  <c r="S175" i="81"/>
  <c r="AH112" i="81"/>
  <c r="D17" i="81"/>
  <c r="AR48" i="81"/>
  <c r="N129" i="81"/>
  <c r="D132" i="81"/>
  <c r="C68" i="81"/>
  <c r="C99" i="81"/>
  <c r="D35" i="61"/>
  <c r="AM37" i="81"/>
  <c r="S266" i="81"/>
  <c r="I31" i="81"/>
  <c r="AH58" i="81"/>
  <c r="E56" i="81"/>
  <c r="C49" i="81"/>
  <c r="N43" i="81"/>
  <c r="C54" i="61"/>
  <c r="D17" i="61"/>
  <c r="AM46" i="81"/>
  <c r="D126" i="81"/>
  <c r="C38" i="61"/>
  <c r="C62" i="81"/>
  <c r="AH75" i="81"/>
  <c r="I44" i="81"/>
  <c r="AH114" i="81"/>
  <c r="C299" i="61"/>
  <c r="S363" i="81"/>
  <c r="F152" i="61"/>
  <c r="S311" i="81"/>
  <c r="D88" i="61"/>
  <c r="D64" i="61"/>
  <c r="X325" i="81"/>
  <c r="N354" i="81"/>
  <c r="I271" i="81"/>
  <c r="D330" i="81"/>
  <c r="I35" i="81"/>
  <c r="E344" i="81"/>
  <c r="F76" i="61"/>
  <c r="D30" i="61"/>
  <c r="D136" i="61"/>
  <c r="I253" i="81"/>
  <c r="D367" i="81"/>
  <c r="N97" i="81"/>
  <c r="S36" i="81"/>
  <c r="AW179" i="81"/>
  <c r="D229" i="81"/>
  <c r="F68" i="61"/>
  <c r="D178" i="81"/>
  <c r="N209" i="81"/>
  <c r="C305" i="81"/>
  <c r="X372" i="81"/>
  <c r="C242" i="81"/>
  <c r="D158" i="61"/>
  <c r="X330" i="81"/>
  <c r="N385" i="81"/>
  <c r="AW73" i="81"/>
  <c r="D34" i="81"/>
  <c r="AH166" i="81"/>
  <c r="D389" i="81"/>
  <c r="C262" i="81"/>
  <c r="S315" i="81"/>
  <c r="C370" i="61"/>
  <c r="E312" i="81"/>
  <c r="D151" i="81"/>
  <c r="D363" i="81"/>
  <c r="S181" i="81"/>
  <c r="C208" i="81"/>
  <c r="I165" i="81"/>
  <c r="F259" i="61"/>
  <c r="D29" i="61"/>
  <c r="E372" i="81"/>
  <c r="I362" i="81"/>
  <c r="F62" i="61"/>
  <c r="I109" i="81"/>
  <c r="C39" i="81"/>
  <c r="C329" i="81"/>
  <c r="E277" i="81"/>
  <c r="D303" i="61"/>
  <c r="C358" i="81"/>
  <c r="E274" i="81"/>
  <c r="N390" i="81"/>
  <c r="X352" i="81"/>
  <c r="C304" i="81"/>
  <c r="AM66" i="81"/>
  <c r="N305" i="81"/>
  <c r="X310" i="81"/>
  <c r="C251" i="61"/>
  <c r="C67" i="61"/>
  <c r="D310" i="81"/>
  <c r="C343" i="81"/>
  <c r="AR104" i="81"/>
  <c r="E222" i="81"/>
  <c r="N375" i="81"/>
  <c r="F222" i="61"/>
  <c r="C342" i="61"/>
  <c r="D286" i="61"/>
  <c r="AM188" i="81"/>
  <c r="E97" i="81"/>
  <c r="AW86" i="81"/>
  <c r="AW40" i="81"/>
  <c r="C43" i="81"/>
  <c r="N28" i="81"/>
  <c r="C90" i="61"/>
  <c r="C356" i="61"/>
  <c r="E39" i="81"/>
  <c r="AR53" i="81"/>
  <c r="N39" i="81"/>
  <c r="F373" i="61"/>
  <c r="AM178" i="81"/>
  <c r="S82" i="81"/>
  <c r="AW61" i="81"/>
  <c r="D47" i="81"/>
  <c r="AR95" i="81"/>
  <c r="S60" i="81"/>
  <c r="E89" i="81"/>
  <c r="I164" i="81"/>
  <c r="AM186" i="81"/>
  <c r="I132" i="81"/>
  <c r="S116" i="81"/>
  <c r="C59" i="81"/>
  <c r="I124" i="81"/>
  <c r="N155" i="81"/>
  <c r="AM54" i="81"/>
  <c r="S72" i="81"/>
  <c r="S68" i="81"/>
  <c r="N75" i="81"/>
  <c r="S57" i="81"/>
  <c r="I60" i="81"/>
  <c r="AM76" i="81"/>
  <c r="S128" i="81"/>
  <c r="AM179" i="81"/>
  <c r="E101" i="81"/>
  <c r="C96" i="61"/>
  <c r="S63" i="81"/>
  <c r="I101" i="81"/>
  <c r="N272" i="81"/>
  <c r="C318" i="61"/>
  <c r="C104" i="61"/>
  <c r="AW93" i="81"/>
  <c r="D72" i="81"/>
  <c r="S131" i="81"/>
  <c r="I99" i="81"/>
  <c r="S67" i="81"/>
  <c r="D39" i="81"/>
  <c r="E65" i="81"/>
  <c r="F41" i="61"/>
  <c r="AW50" i="81"/>
  <c r="E61" i="81"/>
  <c r="AH50" i="81"/>
  <c r="AR54" i="81"/>
  <c r="AH92" i="81"/>
  <c r="N81" i="81"/>
  <c r="AM94" i="81"/>
  <c r="I57" i="81"/>
  <c r="C27" i="81"/>
  <c r="AR37" i="81"/>
  <c r="S29" i="81"/>
  <c r="E84" i="81"/>
  <c r="D22" i="81"/>
  <c r="C26" i="81"/>
  <c r="AW44" i="81"/>
  <c r="E30" i="81"/>
  <c r="F113" i="61"/>
  <c r="E289" i="81"/>
  <c r="D328" i="81"/>
  <c r="N46" i="81"/>
  <c r="S301" i="81"/>
  <c r="C72" i="61"/>
  <c r="C365" i="61"/>
  <c r="X302" i="81"/>
  <c r="I245" i="81"/>
  <c r="AM33" i="81"/>
  <c r="D331" i="61"/>
  <c r="N236" i="81"/>
  <c r="X291" i="81"/>
  <c r="AM171" i="81"/>
  <c r="AR175" i="81"/>
  <c r="I201" i="81"/>
  <c r="D302" i="81"/>
  <c r="S71" i="81"/>
  <c r="S274" i="81"/>
  <c r="D381" i="61"/>
  <c r="I373" i="81"/>
  <c r="D236" i="81"/>
  <c r="D284" i="81"/>
  <c r="C45" i="69"/>
  <c r="C229" i="81"/>
  <c r="I311" i="81"/>
  <c r="D128" i="61"/>
  <c r="D237" i="81"/>
  <c r="C168" i="61"/>
  <c r="I234" i="81"/>
  <c r="S230" i="81"/>
  <c r="I33" i="81"/>
  <c r="C239" i="81"/>
  <c r="AM207" i="81"/>
  <c r="D225" i="81"/>
  <c r="I86" i="81"/>
  <c r="S337" i="81"/>
  <c r="F313" i="61"/>
  <c r="D312" i="81"/>
  <c r="D232" i="81"/>
  <c r="D116" i="61"/>
  <c r="AR115" i="81"/>
  <c r="C373" i="81"/>
  <c r="D164" i="81"/>
  <c r="D280" i="61"/>
  <c r="AR170" i="81"/>
  <c r="AH97" i="81"/>
  <c r="D383" i="81"/>
  <c r="S345" i="81"/>
  <c r="I188" i="81"/>
  <c r="D251" i="81"/>
  <c r="X324" i="81"/>
  <c r="C76" i="61"/>
  <c r="F80" i="61"/>
  <c r="E66" i="81"/>
  <c r="X247" i="81"/>
  <c r="C335" i="61"/>
  <c r="C59" i="61"/>
  <c r="F182" i="61"/>
  <c r="I217" i="81"/>
  <c r="AM156" i="81"/>
  <c r="AM111" i="81"/>
  <c r="D233" i="61"/>
  <c r="C272" i="61"/>
  <c r="F119" i="61"/>
  <c r="I268" i="81"/>
  <c r="E310" i="81"/>
  <c r="C300" i="81"/>
  <c r="I324" i="81"/>
  <c r="AW141" i="81"/>
  <c r="D135" i="61"/>
  <c r="AW143" i="81"/>
  <c r="D292" i="81"/>
  <c r="AW208" i="81"/>
  <c r="X277" i="81"/>
  <c r="C176" i="81"/>
  <c r="C213" i="61"/>
  <c r="S309" i="81"/>
  <c r="C173" i="61"/>
  <c r="N336" i="81"/>
  <c r="D142" i="61"/>
  <c r="D294" i="61"/>
  <c r="F208" i="61"/>
  <c r="F235" i="61"/>
  <c r="C289" i="81"/>
  <c r="AW187" i="81"/>
  <c r="D314" i="81"/>
  <c r="N228" i="81"/>
  <c r="D321" i="81"/>
  <c r="AM29" i="81"/>
  <c r="AW15" i="81"/>
  <c r="D81" i="81"/>
  <c r="AW30" i="81"/>
  <c r="N185" i="81"/>
  <c r="I54" i="81"/>
  <c r="S101" i="81"/>
  <c r="C25" i="61"/>
  <c r="AR20" i="81"/>
  <c r="I248" i="81"/>
  <c r="S35" i="81"/>
  <c r="S85" i="81"/>
  <c r="D51" i="81"/>
  <c r="S44" i="81"/>
  <c r="C97" i="61"/>
  <c r="C56" i="61"/>
  <c r="AM93" i="81"/>
  <c r="E343" i="81"/>
  <c r="S240" i="81"/>
  <c r="AM95" i="81"/>
  <c r="S81" i="81"/>
  <c r="E79" i="81"/>
  <c r="D105" i="61"/>
  <c r="D214" i="61"/>
  <c r="AM107" i="81"/>
  <c r="AW76" i="81"/>
  <c r="D71" i="81"/>
  <c r="S123" i="81"/>
  <c r="N124" i="81"/>
  <c r="AH70" i="81"/>
  <c r="AW63" i="81"/>
  <c r="C116" i="81"/>
  <c r="D141" i="61"/>
  <c r="C107" i="81"/>
  <c r="AM98" i="81"/>
  <c r="D59" i="61"/>
  <c r="F63" i="61"/>
  <c r="C228" i="81"/>
  <c r="N116" i="81"/>
  <c r="D58" i="81"/>
  <c r="E129" i="81"/>
  <c r="E47" i="81"/>
  <c r="F18" i="61"/>
  <c r="C67" i="81"/>
  <c r="D27" i="61"/>
  <c r="I79" i="81"/>
  <c r="E75" i="81"/>
  <c r="AH42" i="81"/>
  <c r="S45" i="81"/>
  <c r="AH72" i="81"/>
  <c r="S23" i="81"/>
  <c r="S108" i="81"/>
  <c r="I75" i="81"/>
  <c r="D121" i="81"/>
  <c r="D108" i="81"/>
  <c r="N35" i="81"/>
  <c r="I96" i="81"/>
  <c r="I46" i="81"/>
  <c r="I53" i="81"/>
  <c r="D123" i="61"/>
  <c r="AH73" i="81"/>
  <c r="C41" i="81"/>
  <c r="C60" i="81"/>
  <c r="AH105" i="81"/>
  <c r="N388" i="81"/>
  <c r="N234" i="81"/>
  <c r="AW59" i="81"/>
  <c r="AM125" i="81"/>
  <c r="D80" i="61"/>
  <c r="C91" i="61"/>
  <c r="D46" i="61"/>
  <c r="S235" i="81"/>
  <c r="D63" i="81"/>
  <c r="AR206" i="81"/>
  <c r="D370" i="61"/>
  <c r="X365" i="81"/>
  <c r="C93" i="61"/>
  <c r="S259" i="81"/>
  <c r="I113" i="81"/>
  <c r="E188" i="81"/>
  <c r="D65" i="61"/>
  <c r="C204" i="81"/>
  <c r="D98" i="61"/>
  <c r="AR205" i="81"/>
  <c r="D289" i="81"/>
  <c r="E298" i="81"/>
  <c r="C166" i="61"/>
  <c r="C284" i="81"/>
  <c r="AR42" i="81"/>
  <c r="C242" i="61"/>
  <c r="S307" i="81"/>
  <c r="C253" i="81"/>
  <c r="C243" i="61"/>
  <c r="AR210" i="81"/>
  <c r="AR129" i="81"/>
  <c r="X338" i="81"/>
  <c r="C247" i="81"/>
  <c r="F212" i="61"/>
  <c r="N299" i="81"/>
  <c r="AH59" i="81"/>
  <c r="F382" i="61"/>
  <c r="I341" i="81"/>
  <c r="D275" i="61"/>
  <c r="I357" i="81"/>
  <c r="I313" i="81"/>
  <c r="C324" i="81"/>
  <c r="D72" i="61"/>
  <c r="C187" i="61"/>
  <c r="E247" i="81"/>
  <c r="AW56" i="81"/>
  <c r="E291" i="81"/>
  <c r="F101" i="61"/>
  <c r="C374" i="61"/>
  <c r="S327" i="81"/>
  <c r="I329" i="81"/>
  <c r="C299" i="81"/>
  <c r="C154" i="61"/>
  <c r="I102" i="81"/>
  <c r="C329" i="61"/>
  <c r="C292" i="81"/>
  <c r="N88" i="81"/>
  <c r="D227" i="61"/>
  <c r="D188" i="61"/>
  <c r="X348" i="81"/>
  <c r="F96" i="61"/>
  <c r="D314" i="61"/>
  <c r="AR79" i="81"/>
  <c r="N307" i="81"/>
  <c r="C156" i="81"/>
  <c r="C306" i="81"/>
  <c r="F138" i="61"/>
  <c r="I347" i="81"/>
  <c r="C362" i="61"/>
  <c r="D115" i="61"/>
  <c r="C148" i="61"/>
  <c r="I148" i="81"/>
  <c r="D354" i="81"/>
  <c r="X364" i="81"/>
  <c r="I137" i="81"/>
  <c r="C159" i="81"/>
  <c r="D303" i="81"/>
  <c r="C234" i="61"/>
  <c r="AW178" i="81"/>
  <c r="F164" i="61"/>
  <c r="F323" i="61"/>
  <c r="S232" i="81"/>
  <c r="C345" i="61"/>
  <c r="C364" i="61"/>
  <c r="C377" i="61"/>
  <c r="D114" i="61"/>
  <c r="AM131" i="81"/>
  <c r="C278" i="81"/>
  <c r="D222" i="81"/>
  <c r="C297" i="61"/>
  <c r="D287" i="61"/>
  <c r="D271" i="81"/>
  <c r="F167" i="61"/>
  <c r="D246" i="81"/>
  <c r="I368" i="81"/>
  <c r="N174" i="81"/>
  <c r="X377" i="81"/>
  <c r="C375" i="81"/>
  <c r="I262" i="81"/>
  <c r="C12" i="69"/>
  <c r="C307" i="81"/>
  <c r="C312" i="61"/>
  <c r="E229" i="81"/>
  <c r="F81" i="61"/>
  <c r="I292" i="81"/>
  <c r="E159" i="81"/>
  <c r="S275" i="81"/>
  <c r="C291" i="61"/>
  <c r="AW154" i="81"/>
  <c r="AH204" i="81"/>
  <c r="AH175" i="81"/>
  <c r="D122" i="61"/>
  <c r="F274" i="61"/>
  <c r="X290" i="81"/>
  <c r="I308" i="81"/>
  <c r="X260" i="81"/>
  <c r="C277" i="81"/>
  <c r="F269" i="61"/>
  <c r="I206" i="81"/>
  <c r="AM133" i="81"/>
  <c r="D120" i="61"/>
  <c r="X304" i="81"/>
  <c r="C377" i="81"/>
  <c r="C368" i="61"/>
  <c r="F140" i="61"/>
  <c r="C380" i="81"/>
  <c r="I333" i="81"/>
  <c r="F211" i="61"/>
  <c r="F209" i="61"/>
  <c r="F115" i="61"/>
  <c r="D186" i="61"/>
  <c r="C322" i="61"/>
  <c r="F354" i="61"/>
  <c r="D171" i="61"/>
  <c r="E228" i="81"/>
  <c r="D327" i="81"/>
  <c r="D242" i="61"/>
  <c r="E387" i="81"/>
  <c r="S280" i="81"/>
  <c r="C182" i="61"/>
  <c r="N235" i="81"/>
  <c r="C355" i="61"/>
  <c r="I240" i="81"/>
  <c r="F148" i="61"/>
  <c r="C369" i="81"/>
  <c r="N181" i="81"/>
  <c r="E269" i="81"/>
  <c r="C369" i="61"/>
  <c r="C296" i="61"/>
  <c r="E363" i="81"/>
  <c r="D137" i="61"/>
  <c r="E314" i="81"/>
  <c r="X287" i="81"/>
  <c r="D182" i="61"/>
  <c r="E213" i="81"/>
  <c r="E216" i="81"/>
  <c r="C215" i="61"/>
  <c r="I283" i="81"/>
  <c r="E336" i="81"/>
  <c r="C286" i="81"/>
  <c r="C383" i="61"/>
  <c r="I325" i="81"/>
  <c r="C328" i="81"/>
  <c r="S354" i="81"/>
  <c r="X274" i="81"/>
  <c r="AC250" i="81"/>
  <c r="D376" i="81"/>
  <c r="S346" i="81"/>
  <c r="F333" i="61"/>
  <c r="D344" i="81"/>
  <c r="N144" i="81"/>
  <c r="C184" i="61"/>
  <c r="X326" i="81"/>
  <c r="N304" i="81"/>
  <c r="N369" i="81"/>
  <c r="I282" i="81"/>
  <c r="N118" i="81"/>
  <c r="N379" i="81"/>
  <c r="N330" i="81"/>
  <c r="C188" i="61"/>
  <c r="I278" i="81"/>
  <c r="C189" i="61"/>
  <c r="X311" i="81"/>
  <c r="AR183" i="81"/>
  <c r="N170" i="81"/>
  <c r="I346" i="81"/>
  <c r="C331" i="61"/>
  <c r="F289" i="61"/>
  <c r="X309" i="81"/>
  <c r="D63" i="61"/>
  <c r="AM159" i="81"/>
  <c r="I285" i="81"/>
  <c r="D358" i="81"/>
  <c r="AH187" i="81"/>
  <c r="N317" i="81"/>
  <c r="C44" i="61"/>
  <c r="C202" i="81"/>
  <c r="E144" i="81"/>
  <c r="N219" i="81"/>
  <c r="C39" i="61"/>
  <c r="S361" i="81"/>
  <c r="N301" i="81"/>
  <c r="D322" i="81"/>
  <c r="C227" i="61"/>
  <c r="D40" i="61"/>
  <c r="N248" i="81"/>
  <c r="X337" i="81"/>
  <c r="D166" i="61"/>
  <c r="I363" i="81"/>
  <c r="F34" i="61"/>
  <c r="AH203" i="81"/>
  <c r="AR107" i="81"/>
  <c r="I128" i="81"/>
  <c r="C117" i="81"/>
  <c r="C61" i="81"/>
  <c r="AR99" i="81"/>
  <c r="I21" i="81"/>
  <c r="AR56" i="81"/>
  <c r="AR51" i="81"/>
  <c r="D84" i="81"/>
  <c r="E72" i="81"/>
  <c r="E160" i="81"/>
  <c r="C52" i="81"/>
  <c r="I85" i="81"/>
  <c r="C128" i="61"/>
  <c r="E18" i="81"/>
  <c r="AW16" i="81"/>
  <c r="C351" i="81"/>
  <c r="AW107" i="81"/>
  <c r="D226" i="61"/>
  <c r="S312" i="81"/>
  <c r="AM27" i="81"/>
  <c r="I158" i="81"/>
  <c r="S147" i="81"/>
  <c r="C134" i="61"/>
  <c r="E145" i="81"/>
  <c r="X339" i="81"/>
  <c r="X376" i="81"/>
  <c r="I173" i="81"/>
  <c r="E383" i="81"/>
  <c r="I218" i="81"/>
  <c r="AW161" i="81"/>
  <c r="I299" i="81"/>
  <c r="X323" i="81"/>
  <c r="C319" i="61"/>
  <c r="S364" i="81"/>
  <c r="D237" i="61"/>
  <c r="E384" i="81"/>
  <c r="D350" i="81"/>
  <c r="C294" i="81"/>
  <c r="E276" i="81"/>
  <c r="AH116" i="81"/>
  <c r="N210" i="81"/>
  <c r="D172" i="61"/>
  <c r="C141" i="61"/>
  <c r="E364" i="81"/>
  <c r="D244" i="61"/>
  <c r="F213" i="61"/>
  <c r="AR186" i="81"/>
  <c r="E333" i="81"/>
  <c r="D220" i="81"/>
  <c r="F130" i="61"/>
  <c r="C230" i="81"/>
  <c r="F147" i="61"/>
  <c r="E334" i="81"/>
  <c r="D291" i="61"/>
  <c r="D111" i="61"/>
  <c r="C349" i="81"/>
  <c r="X335" i="81"/>
  <c r="N225" i="81"/>
  <c r="E302" i="81"/>
  <c r="D299" i="61"/>
  <c r="D357" i="81"/>
  <c r="C285" i="81"/>
  <c r="D342" i="81"/>
  <c r="AW190" i="81"/>
  <c r="I321" i="81"/>
  <c r="F322" i="61"/>
  <c r="F220" i="61"/>
  <c r="I375" i="81"/>
  <c r="C148" i="81"/>
  <c r="S124" i="81"/>
  <c r="C307" i="61"/>
  <c r="C360" i="81"/>
  <c r="F252" i="61"/>
  <c r="X374" i="81"/>
  <c r="D339" i="81"/>
  <c r="I364" i="81"/>
  <c r="D239" i="61"/>
  <c r="E244" i="81"/>
  <c r="C167" i="61"/>
  <c r="D283" i="61"/>
  <c r="S320" i="81"/>
  <c r="AW113" i="81"/>
  <c r="AR88" i="81"/>
  <c r="AW29" i="81"/>
  <c r="I157" i="81"/>
  <c r="AR25" i="81"/>
  <c r="N365" i="81"/>
  <c r="C385" i="81"/>
  <c r="F180" i="61"/>
  <c r="N303" i="81"/>
  <c r="X233" i="81"/>
  <c r="X368" i="81"/>
  <c r="I356" i="81"/>
  <c r="C302" i="81"/>
  <c r="C123" i="61"/>
  <c r="S270" i="81"/>
  <c r="S330" i="81"/>
  <c r="F94" i="61"/>
  <c r="I377" i="81"/>
  <c r="AH32" i="81"/>
  <c r="D90" i="61"/>
  <c r="N38" i="81"/>
  <c r="D338" i="81"/>
  <c r="S51" i="81"/>
  <c r="D189" i="61"/>
  <c r="AR103" i="81"/>
  <c r="D132" i="61"/>
  <c r="AW45" i="81"/>
  <c r="I64" i="81"/>
  <c r="AH71" i="81"/>
  <c r="D122" i="81"/>
  <c r="E63" i="81"/>
  <c r="C118" i="81"/>
  <c r="E95" i="81"/>
  <c r="N148" i="81"/>
  <c r="AM49" i="81"/>
  <c r="I56" i="81"/>
  <c r="AW53" i="81"/>
  <c r="C123" i="81"/>
  <c r="D113" i="81"/>
  <c r="AR81" i="81"/>
  <c r="N163" i="81"/>
  <c r="S176" i="81"/>
  <c r="I350" i="81"/>
  <c r="C152" i="81"/>
  <c r="D174" i="61"/>
  <c r="D315" i="61"/>
  <c r="C378" i="61"/>
  <c r="D168" i="61"/>
  <c r="F361" i="61"/>
  <c r="X340" i="81"/>
  <c r="N213" i="81"/>
  <c r="D32" i="61"/>
  <c r="C130" i="81"/>
  <c r="E62" i="81"/>
  <c r="E109" i="81"/>
  <c r="E100" i="81"/>
  <c r="D100" i="81"/>
  <c r="D56" i="61"/>
  <c r="S126" i="81"/>
  <c r="C106" i="61"/>
  <c r="N44" i="81"/>
  <c r="AR105" i="81"/>
  <c r="D182" i="81"/>
  <c r="F105" i="61"/>
  <c r="N106" i="81"/>
  <c r="S43" i="81"/>
  <c r="C102" i="81"/>
  <c r="AM36" i="81"/>
  <c r="C29" i="69"/>
  <c r="C236" i="61"/>
  <c r="S152" i="81"/>
  <c r="E329" i="81"/>
  <c r="AM115" i="81"/>
  <c r="C205" i="61"/>
  <c r="D362" i="61"/>
  <c r="F165" i="61"/>
  <c r="C361" i="81"/>
  <c r="C274" i="81"/>
  <c r="S283" i="81"/>
  <c r="C244" i="81"/>
  <c r="F316" i="61"/>
  <c r="D307" i="61"/>
  <c r="N164" i="81"/>
  <c r="F282" i="61"/>
  <c r="E347" i="81"/>
  <c r="AH171" i="81"/>
  <c r="I272" i="81"/>
  <c r="N203" i="81"/>
  <c r="AH157" i="81"/>
  <c r="N382" i="81"/>
  <c r="C363" i="61"/>
  <c r="E328" i="81"/>
  <c r="AH123" i="81"/>
  <c r="D150" i="61"/>
  <c r="D130" i="61"/>
  <c r="C350" i="81"/>
  <c r="S182" i="81"/>
  <c r="F207" i="61"/>
  <c r="N230" i="81"/>
  <c r="S321" i="81"/>
  <c r="I281" i="81"/>
  <c r="D28" i="61"/>
  <c r="AR163" i="81"/>
  <c r="C132" i="61"/>
  <c r="C303" i="81"/>
  <c r="S340" i="81"/>
  <c r="X359" i="81"/>
  <c r="S158" i="81"/>
  <c r="D295" i="81"/>
  <c r="X299" i="81"/>
  <c r="X378" i="81"/>
  <c r="N294" i="81"/>
  <c r="N251" i="81"/>
  <c r="C207" i="61"/>
  <c r="E385" i="81"/>
  <c r="E259" i="81"/>
  <c r="X278" i="81"/>
  <c r="C150" i="61"/>
  <c r="N342" i="81"/>
  <c r="D71" i="61"/>
  <c r="N314" i="81"/>
  <c r="N290" i="81"/>
  <c r="I371" i="81"/>
  <c r="F121" i="61"/>
  <c r="D230" i="81"/>
  <c r="F267" i="61"/>
  <c r="F340" i="61"/>
  <c r="N150" i="81"/>
  <c r="D160" i="61"/>
  <c r="N320" i="81"/>
  <c r="C259" i="81"/>
  <c r="I336" i="81"/>
  <c r="C298" i="81"/>
  <c r="F385" i="61"/>
  <c r="AM168" i="81"/>
  <c r="E241" i="81"/>
  <c r="C355" i="81"/>
  <c r="S279" i="81"/>
  <c r="C127" i="61"/>
  <c r="X353" i="81"/>
  <c r="D252" i="81"/>
  <c r="C258" i="61"/>
  <c r="D276" i="61"/>
  <c r="D219" i="81"/>
  <c r="N257" i="81"/>
  <c r="I372" i="81"/>
  <c r="X269" i="81"/>
  <c r="S231" i="81"/>
  <c r="E256" i="81"/>
  <c r="E262" i="81"/>
  <c r="F265" i="61"/>
  <c r="D154" i="61"/>
  <c r="F348" i="61"/>
  <c r="F166" i="61"/>
  <c r="S351" i="81"/>
  <c r="X333" i="81"/>
  <c r="AR185" i="81"/>
  <c r="C205" i="81"/>
  <c r="F238" i="61"/>
  <c r="N389" i="81"/>
  <c r="E182" i="81"/>
  <c r="I223" i="81"/>
  <c r="X279" i="81"/>
  <c r="I215" i="81"/>
  <c r="X315" i="81"/>
  <c r="S355" i="81"/>
  <c r="N288" i="81"/>
  <c r="X351" i="81"/>
  <c r="S273" i="81"/>
  <c r="I266" i="81"/>
  <c r="I337" i="81"/>
  <c r="E370" i="81"/>
  <c r="D293" i="61"/>
  <c r="F135" i="61"/>
  <c r="D223" i="61"/>
  <c r="F308" i="61"/>
  <c r="D361" i="81"/>
  <c r="D272" i="61"/>
  <c r="S314" i="81"/>
  <c r="N261" i="81"/>
  <c r="S282" i="81"/>
  <c r="F329" i="61"/>
  <c r="S322" i="81"/>
  <c r="C170" i="81"/>
  <c r="F258" i="61"/>
  <c r="I212" i="81"/>
  <c r="D235" i="81"/>
  <c r="F244" i="61"/>
  <c r="E382" i="81"/>
  <c r="C160" i="61"/>
  <c r="I378" i="81"/>
  <c r="C388" i="81"/>
  <c r="C313" i="61"/>
  <c r="F239" i="61"/>
  <c r="D313" i="61"/>
  <c r="S145" i="81"/>
  <c r="C146" i="61"/>
  <c r="E358" i="81"/>
  <c r="C182" i="81"/>
  <c r="I258" i="81"/>
  <c r="F287" i="61"/>
  <c r="C248" i="81"/>
  <c r="I352" i="81"/>
  <c r="F218" i="61"/>
  <c r="C62" i="61"/>
  <c r="D120" i="81"/>
  <c r="AR178" i="81"/>
  <c r="C32" i="61"/>
  <c r="C153" i="61"/>
  <c r="X318" i="81"/>
  <c r="X286" i="81"/>
  <c r="C179" i="61"/>
  <c r="X366" i="81"/>
  <c r="E251" i="81"/>
  <c r="AM31" i="81"/>
  <c r="E315" i="81"/>
  <c r="AW104" i="81"/>
  <c r="C65" i="81"/>
  <c r="AH31" i="81"/>
  <c r="I37" i="81"/>
  <c r="D116" i="81"/>
  <c r="S54" i="81"/>
  <c r="S84" i="81"/>
  <c r="AH65" i="81"/>
  <c r="AW181" i="81"/>
  <c r="AW96" i="81"/>
  <c r="F131" i="61"/>
  <c r="C63" i="61"/>
  <c r="I63" i="81"/>
  <c r="C23" i="69"/>
  <c r="E130" i="81"/>
  <c r="N41" i="81"/>
  <c r="AW42" i="81"/>
  <c r="N37" i="81"/>
  <c r="E301" i="81"/>
  <c r="AW131" i="81"/>
  <c r="S135" i="81"/>
  <c r="S291" i="81"/>
  <c r="S375" i="81"/>
  <c r="S318" i="81"/>
  <c r="D170" i="81"/>
  <c r="C341" i="81"/>
  <c r="D378" i="81"/>
  <c r="C273" i="81"/>
  <c r="D308" i="81"/>
  <c r="N353" i="81"/>
  <c r="F375" i="61"/>
  <c r="C340" i="61"/>
  <c r="C217" i="61"/>
  <c r="C165" i="61"/>
  <c r="N286" i="81"/>
  <c r="AW210" i="81"/>
  <c r="E324" i="81"/>
  <c r="S295" i="81"/>
  <c r="I288" i="81"/>
  <c r="X370" i="81"/>
  <c r="C155" i="61"/>
  <c r="F150" i="61"/>
  <c r="C336" i="81"/>
  <c r="D366" i="81"/>
  <c r="C319" i="81"/>
  <c r="D234" i="61"/>
  <c r="D59" i="81"/>
  <c r="F155" i="61"/>
  <c r="E258" i="81"/>
  <c r="C315" i="81"/>
  <c r="C315" i="61"/>
  <c r="N297" i="81"/>
  <c r="F339" i="61"/>
  <c r="E337" i="81"/>
  <c r="E91" i="81"/>
  <c r="F181" i="61"/>
  <c r="I190" i="81"/>
  <c r="C230" i="61"/>
  <c r="C29" i="61"/>
  <c r="D78" i="61"/>
  <c r="I163" i="81"/>
  <c r="F377" i="61"/>
  <c r="N64" i="81"/>
  <c r="F50" i="61"/>
  <c r="N270" i="81"/>
  <c r="F170" i="61"/>
  <c r="D288" i="81"/>
  <c r="D353" i="81"/>
  <c r="C118" i="61"/>
  <c r="C44" i="81"/>
  <c r="AH172" i="81"/>
  <c r="D213" i="61"/>
  <c r="I327" i="81"/>
  <c r="I121" i="81"/>
  <c r="D267" i="61"/>
  <c r="C180" i="61"/>
  <c r="D203" i="81"/>
  <c r="N360" i="81"/>
  <c r="C138" i="81"/>
  <c r="S292" i="81"/>
  <c r="D274" i="81"/>
  <c r="C337" i="81"/>
  <c r="F169" i="61"/>
  <c r="D335" i="81"/>
  <c r="E359" i="81"/>
  <c r="C218" i="61"/>
  <c r="C157" i="61"/>
  <c r="D254" i="81"/>
  <c r="C224" i="81"/>
  <c r="C305" i="61"/>
  <c r="C334" i="61"/>
  <c r="S209" i="81"/>
  <c r="E307" i="81"/>
  <c r="N255" i="81"/>
  <c r="F328" i="61"/>
  <c r="AR162" i="81"/>
  <c r="S319" i="81"/>
  <c r="AH205" i="81"/>
  <c r="AM190" i="81"/>
  <c r="F311" i="61"/>
  <c r="C312" i="81"/>
  <c r="D110" i="61"/>
  <c r="E242" i="81"/>
  <c r="N334" i="81"/>
  <c r="C174" i="61"/>
  <c r="X332" i="81"/>
  <c r="S180" i="81"/>
  <c r="X228" i="81"/>
  <c r="X253" i="81"/>
  <c r="C372" i="81"/>
  <c r="AR208" i="81"/>
  <c r="F202" i="61"/>
  <c r="AR190" i="81"/>
  <c r="F158" i="61"/>
  <c r="D222" i="61"/>
  <c r="F186" i="61"/>
  <c r="AM189" i="81"/>
  <c r="D297" i="81"/>
  <c r="I203" i="81"/>
  <c r="C141" i="81"/>
  <c r="N308" i="81"/>
  <c r="E294" i="81"/>
  <c r="AR177" i="81"/>
  <c r="D356" i="81"/>
  <c r="C214" i="81"/>
  <c r="S362" i="81"/>
  <c r="F364" i="61"/>
  <c r="X245" i="81"/>
  <c r="C353" i="61"/>
  <c r="X360" i="81"/>
  <c r="N315" i="81"/>
  <c r="AR167" i="81"/>
  <c r="D219" i="61"/>
  <c r="C250" i="81"/>
  <c r="C366" i="81"/>
  <c r="D386" i="81"/>
  <c r="I369" i="81"/>
  <c r="D384" i="81"/>
  <c r="F144" i="61"/>
  <c r="N338" i="81"/>
  <c r="E248" i="81"/>
  <c r="C177" i="81"/>
  <c r="F126" i="61"/>
  <c r="AM50" i="81"/>
  <c r="E326" i="81"/>
  <c r="AH153" i="81"/>
  <c r="S112" i="81"/>
  <c r="C57" i="81"/>
  <c r="N233" i="81"/>
  <c r="C345" i="81"/>
  <c r="D253" i="61"/>
  <c r="C131" i="61"/>
  <c r="D341" i="81"/>
  <c r="N328" i="81"/>
  <c r="D326" i="81"/>
  <c r="X307" i="81"/>
  <c r="D60" i="61"/>
  <c r="E366" i="81"/>
  <c r="N252" i="81"/>
  <c r="N245" i="81"/>
  <c r="I214" i="81"/>
  <c r="I224" i="81"/>
  <c r="C46" i="69"/>
  <c r="D240" i="81"/>
  <c r="S359" i="81"/>
  <c r="D233" i="81"/>
  <c r="AM30" i="81"/>
  <c r="AM35" i="81"/>
  <c r="D25" i="61"/>
  <c r="S46" i="81"/>
  <c r="S70" i="81"/>
  <c r="AH74" i="81"/>
  <c r="D74" i="81"/>
  <c r="N85" i="81"/>
  <c r="D301" i="61"/>
  <c r="E53" i="81"/>
  <c r="I112" i="81"/>
  <c r="AH81" i="81"/>
  <c r="AH95" i="81"/>
  <c r="D181" i="61"/>
  <c r="F79" i="61"/>
  <c r="E350" i="81"/>
  <c r="AH155" i="81"/>
  <c r="D173" i="81"/>
  <c r="D309" i="81"/>
  <c r="C272" i="81"/>
  <c r="Y396" i="3"/>
  <c r="AY396" i="3"/>
  <c r="AH126" i="3"/>
  <c r="Y126" i="3"/>
  <c r="AR126" i="3"/>
  <c r="AR105" i="3"/>
  <c r="AH105" i="3"/>
  <c r="Y105" i="3"/>
  <c r="AR101" i="3"/>
  <c r="AH101" i="3"/>
  <c r="Y101" i="3"/>
  <c r="AR86" i="3"/>
  <c r="Y86" i="3"/>
  <c r="AH86" i="3"/>
  <c r="Y40" i="3"/>
  <c r="AH40" i="3"/>
  <c r="AR40" i="3"/>
  <c r="Y36" i="3"/>
  <c r="AR36" i="3"/>
  <c r="AH26" i="3"/>
  <c r="AR26" i="3"/>
  <c r="AH423" i="3"/>
  <c r="BL423" i="3"/>
  <c r="Y423" i="3"/>
  <c r="AY423" i="3"/>
  <c r="AH36" i="3"/>
  <c r="BL393" i="3"/>
  <c r="Y393" i="3"/>
  <c r="Y52" i="3"/>
  <c r="AR52" i="3"/>
  <c r="AH52" i="3"/>
  <c r="AH41" i="3"/>
  <c r="AR41" i="3"/>
  <c r="AH431" i="3"/>
  <c r="AY431" i="3"/>
  <c r="BL431" i="3"/>
  <c r="AH325" i="3"/>
  <c r="Y325" i="3"/>
  <c r="AY325" i="3"/>
  <c r="BL325" i="3"/>
  <c r="AH220" i="3"/>
  <c r="AY220" i="3"/>
  <c r="Y220" i="3"/>
  <c r="AH210" i="3"/>
  <c r="AR210" i="3"/>
  <c r="Y210" i="3"/>
  <c r="BL210" i="3"/>
  <c r="AH129" i="3"/>
  <c r="Y129" i="3"/>
  <c r="AR129" i="3"/>
  <c r="AH292" i="3"/>
  <c r="AY292" i="3"/>
  <c r="BL292" i="3"/>
  <c r="AH217" i="3"/>
  <c r="Y217" i="3"/>
  <c r="BL217" i="3"/>
  <c r="Y141" i="3"/>
  <c r="AH141" i="3"/>
  <c r="AR141" i="3"/>
  <c r="BL440" i="3"/>
  <c r="Y425" i="3"/>
  <c r="AR55" i="3"/>
  <c r="Y55" i="3"/>
  <c r="AH55" i="3"/>
  <c r="AH62" i="3"/>
  <c r="AR62" i="3"/>
  <c r="Y58" i="3"/>
  <c r="AH58" i="3"/>
  <c r="BL346" i="3"/>
  <c r="Y327" i="3"/>
  <c r="BL327" i="3"/>
  <c r="AY327" i="3"/>
  <c r="BL290" i="3"/>
  <c r="Y290" i="3"/>
  <c r="Y215" i="3"/>
  <c r="BL215" i="3"/>
  <c r="AH78" i="3"/>
  <c r="Y78" i="3"/>
  <c r="AH190" i="3"/>
  <c r="AR190" i="3"/>
  <c r="AY296" i="3"/>
  <c r="BL296" i="3"/>
  <c r="AR96" i="3"/>
  <c r="AH96" i="3"/>
  <c r="BC23" i="3"/>
  <c r="AR23" i="3"/>
  <c r="AH19" i="3"/>
  <c r="AR19" i="3"/>
  <c r="BC19" i="3"/>
  <c r="AH11" i="81"/>
  <c r="N8" i="81"/>
  <c r="AW10" i="81"/>
  <c r="N13" i="81"/>
  <c r="D14" i="61"/>
  <c r="AH14" i="81"/>
  <c r="E319" i="81"/>
  <c r="N283" i="81"/>
  <c r="I241" i="81"/>
  <c r="F28" i="61"/>
  <c r="D87" i="61"/>
  <c r="D176" i="61"/>
  <c r="C18" i="81"/>
  <c r="D66" i="61"/>
  <c r="E64" i="81"/>
  <c r="D53" i="81"/>
  <c r="C98" i="61"/>
  <c r="D108" i="61"/>
  <c r="E20" i="81"/>
  <c r="N74" i="81"/>
  <c r="D85" i="61"/>
  <c r="C100" i="61"/>
  <c r="E68" i="81"/>
  <c r="E23" i="81"/>
  <c r="F52" i="61"/>
  <c r="C92" i="81"/>
  <c r="AM167" i="81"/>
  <c r="N260" i="81"/>
  <c r="N92" i="81"/>
  <c r="AW38" i="81"/>
  <c r="BC11" i="3"/>
  <c r="C13" i="61"/>
  <c r="AR13" i="81"/>
  <c r="C8" i="61"/>
  <c r="F16" i="61"/>
  <c r="AH12" i="81"/>
  <c r="F8" i="61"/>
  <c r="C14" i="61"/>
  <c r="F15" i="61"/>
  <c r="AM16" i="81"/>
  <c r="AR8" i="81"/>
  <c r="S17" i="81"/>
  <c r="I15" i="81"/>
  <c r="AM15" i="81"/>
  <c r="AM26" i="81"/>
  <c r="C20" i="61"/>
  <c r="C20" i="81"/>
  <c r="D26" i="81"/>
  <c r="D259" i="61"/>
  <c r="F36" i="61"/>
  <c r="D33" i="61"/>
  <c r="AH142" i="81"/>
  <c r="C103" i="61"/>
  <c r="AH103" i="81"/>
  <c r="E42" i="81"/>
  <c r="E90" i="81"/>
  <c r="F46" i="61"/>
  <c r="D75" i="61"/>
  <c r="C73" i="61"/>
  <c r="C74" i="61"/>
  <c r="C66" i="61"/>
  <c r="E264" i="81"/>
  <c r="AR40" i="81"/>
  <c r="D91" i="61"/>
  <c r="AH119" i="81"/>
  <c r="C88" i="61"/>
  <c r="I348" i="81"/>
  <c r="AM57" i="81"/>
  <c r="AY264" i="3"/>
  <c r="Y264" i="3"/>
  <c r="BL236" i="3"/>
  <c r="AH236" i="3"/>
  <c r="AR156" i="3"/>
  <c r="AR121" i="3"/>
  <c r="Y121" i="3"/>
  <c r="AR103" i="3"/>
  <c r="AH103" i="3"/>
  <c r="AR95" i="3"/>
  <c r="AH95" i="3"/>
  <c r="AH65" i="3"/>
  <c r="AR65" i="3"/>
  <c r="AH50" i="3"/>
  <c r="AR50" i="3"/>
  <c r="AR22" i="3"/>
  <c r="AH22" i="3"/>
  <c r="BC22" i="3"/>
  <c r="BC14" i="3"/>
  <c r="Y14" i="3"/>
  <c r="AR14" i="3"/>
  <c r="BL442" i="3"/>
  <c r="AH442" i="3"/>
  <c r="BL213" i="3"/>
  <c r="AR213" i="3"/>
  <c r="Y213" i="3"/>
  <c r="AR209" i="3"/>
  <c r="BL209" i="3"/>
  <c r="AH209" i="3"/>
  <c r="AH178" i="3"/>
  <c r="Y174" i="3"/>
  <c r="AR165" i="3"/>
  <c r="AH110" i="3"/>
  <c r="AR110" i="3"/>
  <c r="AY443" i="3"/>
  <c r="BL443" i="3"/>
  <c r="AH443" i="3"/>
  <c r="Y296" i="3"/>
  <c r="BL361" i="3"/>
  <c r="AH357" i="3"/>
  <c r="Y357" i="3"/>
  <c r="AH49" i="3"/>
  <c r="AR49" i="3"/>
  <c r="AH13" i="3"/>
  <c r="AR13" i="3"/>
  <c r="AY297" i="3"/>
  <c r="AH314" i="3"/>
  <c r="AH293" i="3"/>
  <c r="I238" i="81"/>
  <c r="D326" i="61"/>
  <c r="B7" i="69"/>
  <c r="D7" i="69"/>
  <c r="I7" i="69"/>
  <c r="B8" i="69"/>
  <c r="D8" i="69"/>
  <c r="I8" i="69"/>
  <c r="B9" i="69"/>
  <c r="D9" i="69"/>
  <c r="I9" i="69"/>
  <c r="B10" i="69"/>
  <c r="D10" i="69"/>
  <c r="I10" i="69"/>
  <c r="B11" i="69"/>
  <c r="D11" i="69"/>
  <c r="I11" i="69"/>
  <c r="B12" i="69"/>
  <c r="D12" i="69"/>
  <c r="I12" i="69"/>
  <c r="B13" i="69"/>
  <c r="D13" i="69"/>
  <c r="I13" i="69"/>
  <c r="B14" i="69"/>
  <c r="D14" i="69"/>
  <c r="B15" i="69"/>
  <c r="D15" i="69"/>
  <c r="I15" i="69"/>
  <c r="B16" i="69"/>
  <c r="D16" i="69"/>
  <c r="I16" i="69"/>
  <c r="B17" i="69"/>
  <c r="D17" i="69"/>
  <c r="I17" i="69"/>
  <c r="B18" i="69"/>
  <c r="D18" i="69"/>
  <c r="B19" i="69"/>
  <c r="D19" i="69"/>
  <c r="I19" i="69"/>
  <c r="B20" i="69"/>
  <c r="D20" i="69"/>
  <c r="I20" i="69"/>
  <c r="B21" i="69"/>
  <c r="D21" i="69"/>
  <c r="I21" i="69"/>
  <c r="B22" i="69"/>
  <c r="D22" i="69"/>
  <c r="B23" i="69"/>
  <c r="D23" i="69"/>
  <c r="I23" i="69"/>
  <c r="B24" i="69"/>
  <c r="D24" i="69"/>
  <c r="I24" i="69"/>
  <c r="B25" i="69"/>
  <c r="D25" i="69"/>
  <c r="I25" i="69"/>
  <c r="B26" i="69"/>
  <c r="D26" i="69"/>
  <c r="B27" i="69"/>
  <c r="D27" i="69"/>
  <c r="I27" i="69"/>
  <c r="B28" i="69"/>
  <c r="D28" i="69"/>
  <c r="I28" i="69"/>
  <c r="B29" i="69"/>
  <c r="D29" i="69"/>
  <c r="I29" i="69"/>
  <c r="B30" i="69"/>
  <c r="D30" i="69"/>
  <c r="B31" i="69"/>
  <c r="D31" i="69"/>
  <c r="I31" i="69"/>
  <c r="B32" i="69"/>
  <c r="D32" i="69"/>
  <c r="B33" i="69"/>
  <c r="D33" i="69"/>
  <c r="I33" i="69"/>
  <c r="B34" i="69"/>
  <c r="D34" i="69"/>
  <c r="I34" i="69"/>
  <c r="B35" i="69"/>
  <c r="D35" i="69"/>
  <c r="I35" i="69"/>
  <c r="B36" i="69"/>
  <c r="D36" i="69"/>
  <c r="D37" i="69"/>
  <c r="B38" i="69"/>
  <c r="D38" i="69"/>
  <c r="I39" i="69"/>
  <c r="D40" i="69"/>
  <c r="B41" i="69"/>
  <c r="I41" i="69"/>
  <c r="B42" i="69"/>
  <c r="I42" i="69"/>
  <c r="B43" i="69"/>
  <c r="D43" i="69"/>
  <c r="B44" i="69"/>
  <c r="D44" i="69"/>
  <c r="B45" i="69"/>
  <c r="D45" i="69"/>
  <c r="I45" i="69"/>
  <c r="B46" i="69"/>
  <c r="D46" i="69"/>
  <c r="I46" i="69"/>
  <c r="B47" i="69"/>
  <c r="D47" i="69"/>
  <c r="I47" i="69"/>
  <c r="B48" i="69"/>
  <c r="D48" i="69"/>
  <c r="I48" i="69"/>
  <c r="B49" i="69"/>
  <c r="D49" i="69"/>
  <c r="I49" i="69"/>
  <c r="B50" i="69"/>
  <c r="D50" i="69"/>
  <c r="I50" i="69"/>
  <c r="B51" i="69"/>
  <c r="D51" i="69"/>
  <c r="I51" i="69"/>
  <c r="B52" i="69"/>
  <c r="D52" i="69"/>
  <c r="D55" i="69"/>
  <c r="I55" i="69"/>
  <c r="I56" i="69"/>
  <c r="D57" i="69"/>
  <c r="B58" i="69"/>
  <c r="B59" i="69"/>
  <c r="D59" i="69"/>
  <c r="B60" i="69"/>
  <c r="D60" i="69"/>
  <c r="I61" i="69"/>
  <c r="D62" i="69"/>
  <c r="C7" i="74"/>
  <c r="D7" i="74"/>
  <c r="E7" i="74"/>
  <c r="C8" i="74"/>
  <c r="D8" i="74"/>
  <c r="E8" i="74"/>
  <c r="C9" i="74"/>
  <c r="D9" i="74"/>
  <c r="E9" i="74"/>
  <c r="C10" i="74"/>
  <c r="D10" i="74"/>
  <c r="E10" i="74"/>
  <c r="C11" i="74"/>
  <c r="D11" i="74"/>
  <c r="E11" i="74"/>
  <c r="C12" i="74"/>
  <c r="D12" i="74"/>
  <c r="E12" i="74"/>
  <c r="C13" i="74"/>
  <c r="D13" i="74"/>
  <c r="E13" i="74"/>
  <c r="C14" i="74"/>
  <c r="D14" i="74"/>
  <c r="E14" i="74"/>
  <c r="C15" i="74"/>
  <c r="D15" i="74"/>
  <c r="E15" i="74"/>
  <c r="C16" i="74"/>
  <c r="D16" i="74"/>
  <c r="E16" i="74"/>
  <c r="C17" i="74"/>
  <c r="D17" i="74"/>
  <c r="E17" i="74"/>
  <c r="C19" i="74"/>
  <c r="D19" i="74"/>
  <c r="E19"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F7" authorId="0" shapeId="0" xr:uid="{00000000-0006-0000-0700-000001000000}">
      <text>
        <r>
          <rPr>
            <sz val="12"/>
            <color indexed="81"/>
            <rFont val="Tahoma"/>
            <family val="2"/>
          </rPr>
          <t>Connectivity required from Admin1 O&amp;M to iLO VLAN</t>
        </r>
      </text>
    </comment>
    <comment ref="C23" authorId="0" shapeId="0" xr:uid="{00000000-0006-0000-0700-000002000000}">
      <text>
        <r>
          <rPr>
            <sz val="10"/>
            <color indexed="81"/>
            <rFont val="Tahoma"/>
            <family val="2"/>
          </rPr>
          <t xml:space="preserve">only exists in Beckton Probe Site
</t>
        </r>
      </text>
    </comment>
    <comment ref="F23" authorId="0" shapeId="0" xr:uid="{00000000-0006-0000-0700-000003000000}">
      <text>
        <r>
          <rPr>
            <sz val="12"/>
            <color indexed="81"/>
            <rFont val="Arial"/>
            <family val="2"/>
          </rPr>
          <t>Connectivity required from Admin2 O&amp;M to iLO VLANs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00000000-0006-0000-0E00-000001000000}">
      <text>
        <r>
          <rPr>
            <b/>
            <sz val="9"/>
            <color indexed="81"/>
            <rFont val="Tahoma"/>
            <family val="2"/>
          </rPr>
          <t>This column is used to link servers across tabs</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F7" authorId="0" shapeId="0" xr:uid="{4A3570A4-0BC6-42ED-9C7C-5611F8B89701}">
      <text>
        <r>
          <rPr>
            <sz val="12"/>
            <color indexed="81"/>
            <rFont val="Tahoma"/>
            <family val="2"/>
          </rPr>
          <t>Connectivity required from Admin1 O&amp;M to iLO VLAN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12" authorId="0" shapeId="0" xr:uid="{00000000-0006-0000-0900-000001000000}">
      <text>
        <r>
          <rPr>
            <b/>
            <sz val="9"/>
            <color indexed="81"/>
            <rFont val="Tahoma"/>
            <family val="2"/>
          </rPr>
          <t>Consolidated into FF04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5BD754F3-A745-4147-8EBE-6FCA8AE88F95}">
      <text>
        <r>
          <rPr>
            <b/>
            <sz val="9"/>
            <color indexed="81"/>
            <rFont val="Tahoma"/>
            <family val="2"/>
          </rPr>
          <t>This column is used to link servers across tabs</t>
        </r>
        <r>
          <rPr>
            <sz val="9"/>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9" authorId="0" shapeId="0" xr:uid="{00000000-0006-0000-0B00-000001000000}">
      <text>
        <r>
          <rPr>
            <b/>
            <sz val="9"/>
            <color indexed="81"/>
            <rFont val="Tahoma"/>
            <family val="2"/>
          </rPr>
          <t>Master column, used to link servers across tabs</t>
        </r>
        <r>
          <rPr>
            <sz val="9"/>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13" authorId="0" shapeId="0" xr:uid="{F98ACF55-E697-43B1-A7C7-4F23CFF64F9E}">
      <text>
        <r>
          <rPr>
            <b/>
            <sz val="9"/>
            <color indexed="81"/>
            <rFont val="Tahoma"/>
            <family val="2"/>
          </rPr>
          <t>Master column, used to link servers across tabs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13" authorId="0" shapeId="0" xr:uid="{00000000-0006-0000-0D00-000001000000}">
      <text>
        <r>
          <rPr>
            <b/>
            <sz val="9"/>
            <color indexed="81"/>
            <rFont val="Tahoma"/>
            <family val="2"/>
          </rPr>
          <t>Master column, used to link servers across tabs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tc={C727E5F3-0DD1-4D8B-81D7-3DABD87A4E61}</author>
    <author>tc={14ED7F91-F2F1-4308-BAA9-2D748B837704}</author>
  </authors>
  <commentList>
    <comment ref="J12" authorId="0" shapeId="0" xr:uid="{C727E5F3-0DD1-4D8B-81D7-3DABD87A4E61}">
      <text>
        <t xml:space="preserve">[Threaded comment]
Your version of Excel allows you to read this threaded comment; however, any edits to it will get removed if the file is opened in a newer version of Excel. Learn more: https://go.microsoft.com/fwlink/?linkid=870924
Comment:
    Wrong VIP, jbs012 is set to 10.45.89.217
</t>
      </text>
    </comment>
    <comment ref="J13" authorId="1" shapeId="0" xr:uid="{14ED7F91-F2F1-4308-BAA9-2D748B837704}">
      <text>
        <t xml:space="preserve">[Threaded comment]
Your version of Excel allows you to read this threaded comment; however, any edits to it will get removed if the file is opened in a newer version of Excel. Learn more: https://go.microsoft.com/fwlink/?linkid=870924
Comment:
    Wrong VIP, jbs014 is set to 10.45.89.200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00000000-0006-0000-0F00-000001000000}">
      <text>
        <r>
          <rPr>
            <b/>
            <sz val="9"/>
            <color indexed="81"/>
            <rFont val="Tahoma"/>
            <family val="2"/>
          </rPr>
          <t>This column is used to link servers across tabs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00000000-0006-0000-1000-000001000000}">
      <text>
        <r>
          <rPr>
            <b/>
            <sz val="9"/>
            <color indexed="81"/>
            <rFont val="Tahoma"/>
            <family val="2"/>
          </rPr>
          <t>This column is used to link servers across tabs</t>
        </r>
        <r>
          <rPr>
            <sz val="9"/>
            <color indexed="81"/>
            <rFont val="Tahoma"/>
            <family val="2"/>
          </rPr>
          <t xml:space="preserve">
</t>
        </r>
      </text>
    </comment>
    <comment ref="B319" authorId="0" shapeId="0" xr:uid="{00000000-0006-0000-1000-000002000000}">
      <text>
        <r>
          <rPr>
            <b/>
            <sz val="9"/>
            <color indexed="81"/>
            <rFont val="Tahoma"/>
            <family val="2"/>
          </rPr>
          <t>Esteban:</t>
        </r>
        <r>
          <rPr>
            <sz val="9"/>
            <color indexed="81"/>
            <rFont val="Tahoma"/>
            <family val="2"/>
          </rPr>
          <t xml:space="preserve">
</t>
        </r>
        <r>
          <rPr>
            <sz val="12"/>
            <color indexed="81"/>
            <rFont val="Tahoma"/>
            <family val="2"/>
          </rPr>
          <t>Hostname EEAPRB011LDS is used by the Min HW setup, so it is skipped here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A6" authorId="0" shapeId="0" xr:uid="{00000000-0006-0000-1200-000001000000}">
      <text>
        <r>
          <rPr>
            <b/>
            <sz val="9"/>
            <color indexed="81"/>
            <rFont val="Tahoma"/>
            <family val="2"/>
          </rPr>
          <t>This column is used to link servers across tabs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B6" authorId="0" shapeId="0" xr:uid="{E354F342-B49E-41F4-881E-3DA601C2820D}">
      <text>
        <r>
          <rPr>
            <b/>
            <sz val="9"/>
            <color indexed="81"/>
            <rFont val="Tahoma"/>
            <family val="2"/>
          </rPr>
          <t>This column is used to link servers across tabs</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tc={003AF832-328E-407F-AC19-607FB896FBC2}</author>
  </authors>
  <commentList>
    <comment ref="C12" authorId="0" shapeId="0" xr:uid="{003AF832-328E-407F-AC19-607FB896FBC2}">
      <text>
        <t>[Threaded comment]
Your version of Excel allows you to read this threaded comment; however, any edits to it will get removed if the file is opened in a newer version of Excel. Learn more: https://go.microsoft.com/fwlink/?linkid=870924
Comment:
    These are not in use anymore , may be reused in future
Reply:
    Yes, It is no longer used and it may be already used as different node.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Esteban Garcia-Gurtubay RODRIGUEZ</author>
  </authors>
  <commentList>
    <comment ref="F7" authorId="0" shapeId="0" xr:uid="{00000000-0006-0000-0800-000001000000}">
      <text>
        <r>
          <rPr>
            <sz val="12"/>
            <color indexed="81"/>
            <rFont val="Tahoma"/>
            <family val="2"/>
          </rPr>
          <t>Connectivity required from Admin O&amp;M to iLO VLAN</t>
        </r>
      </text>
    </comment>
  </commentList>
</comments>
</file>

<file path=xl/sharedStrings.xml><?xml version="1.0" encoding="utf-8"?>
<sst xmlns="http://schemas.openxmlformats.org/spreadsheetml/2006/main" count="50116" uniqueCount="4842">
  <si>
    <t>EEA Site Engineering Data</t>
  </si>
  <si>
    <t>Project Manager</t>
  </si>
  <si>
    <t xml:space="preserve"> </t>
  </si>
  <si>
    <t>Business Owner</t>
  </si>
  <si>
    <t>Copyright</t>
  </si>
  <si>
    <t>© LM Ericsson (LMI) 2019 - All Rights Reserved</t>
  </si>
  <si>
    <t>Disclaimer</t>
  </si>
  <si>
    <t>No part of this document may be reproduced in any form without the written permission of the copyright owner.</t>
  </si>
  <si>
    <t>The contents of this document are subject to revision without notice due to continued progress in methodology, deseign and manufacturing.</t>
  </si>
  <si>
    <t>Ericsson shall have no liability for any error or damage of any king resulting from the use of this document</t>
  </si>
  <si>
    <t>Table of Contents</t>
  </si>
  <si>
    <t>Revision History</t>
  </si>
  <si>
    <t>About this Document</t>
  </si>
  <si>
    <t>Customer Details</t>
  </si>
  <si>
    <t>Media &amp; Documents</t>
  </si>
  <si>
    <t>DNS and NTP Master View</t>
  </si>
  <si>
    <t>6a</t>
  </si>
  <si>
    <t>VLANs - Production</t>
  </si>
  <si>
    <t>6b</t>
  </si>
  <si>
    <t>VLAN Connectivity - Secondary</t>
  </si>
  <si>
    <t>7a</t>
  </si>
  <si>
    <t>Firewall - Production</t>
  </si>
  <si>
    <t>7b</t>
  </si>
  <si>
    <t>Firewall - Secondary</t>
  </si>
  <si>
    <t>8a</t>
  </si>
  <si>
    <t>IPs - Production</t>
  </si>
  <si>
    <t>8b</t>
  </si>
  <si>
    <t>Virtual IPs - Production</t>
  </si>
  <si>
    <t>8c</t>
  </si>
  <si>
    <t>IPs - Secondary</t>
  </si>
  <si>
    <t>9a</t>
  </si>
  <si>
    <t>Passwords - Production</t>
  </si>
  <si>
    <t>9b</t>
  </si>
  <si>
    <t>Passwords - Secondary</t>
  </si>
  <si>
    <t>10a</t>
  </si>
  <si>
    <t>Point-to-Point Connections - Production</t>
  </si>
  <si>
    <t>10b</t>
  </si>
  <si>
    <t>Point-to-Point Connections - Secondary</t>
  </si>
  <si>
    <t>Extreme Switch Connections - Production</t>
  </si>
  <si>
    <t>12a</t>
  </si>
  <si>
    <t>External Connections - Production</t>
  </si>
  <si>
    <t>12b</t>
  </si>
  <si>
    <t>External Connections - Secondary</t>
  </si>
  <si>
    <t>13a</t>
  </si>
  <si>
    <t>Static Routing - Production</t>
  </si>
  <si>
    <t>13b</t>
  </si>
  <si>
    <t>Static Routing - Secondary</t>
  </si>
  <si>
    <t>Extreme Switches Config</t>
  </si>
  <si>
    <t>Hardware Specifications</t>
  </si>
  <si>
    <t>Probe Sites Network Diagram</t>
  </si>
  <si>
    <t>6a     VLAN Connectivity - Production</t>
  </si>
  <si>
    <t>VLANs</t>
  </si>
  <si>
    <t>iLO</t>
  </si>
  <si>
    <t>O&amp;M</t>
  </si>
  <si>
    <t>APP</t>
  </si>
  <si>
    <t>Product</t>
  </si>
  <si>
    <t>BESR</t>
  </si>
  <si>
    <t>captr</t>
  </si>
  <si>
    <t>BT Central Site - Reigate</t>
  </si>
  <si>
    <t>Admin1 Server</t>
  </si>
  <si>
    <t>1x1Gbps Cat6</t>
  </si>
  <si>
    <t>2x1Gbps Cat6</t>
  </si>
  <si>
    <t>2x10Gbps</t>
  </si>
  <si>
    <t>ARK</t>
  </si>
  <si>
    <t>4x10Gbps</t>
  </si>
  <si>
    <t>OSM (HSM1, HSM2)</t>
  </si>
  <si>
    <t>Hadoop Mgmt</t>
  </si>
  <si>
    <t>Kafka</t>
  </si>
  <si>
    <t>JBoss</t>
  </si>
  <si>
    <t>Impala</t>
  </si>
  <si>
    <t>Correlator</t>
  </si>
  <si>
    <t>Dataflow - Layer2</t>
  </si>
  <si>
    <t>SCI</t>
  </si>
  <si>
    <t>EE Probe Sites</t>
  </si>
  <si>
    <t>Admin2 Server</t>
  </si>
  <si>
    <t>Extreme Switch</t>
  </si>
  <si>
    <t>36x10Gbps SMF</t>
  </si>
  <si>
    <t>10x10Gbps SMF</t>
  </si>
  <si>
    <t>Probe (GTPU, GTPC)</t>
  </si>
  <si>
    <t>2x10Gbps SMF</t>
  </si>
  <si>
    <t>Probe (IMS)</t>
  </si>
  <si>
    <t>Adapter for Huawei eNodeBs</t>
  </si>
  <si>
    <t>Flow Balancer</t>
  </si>
  <si>
    <t>2x10Gbps [Unused]</t>
  </si>
  <si>
    <t>8x10Gbps SMF</t>
  </si>
  <si>
    <t>EE/BT Corporate</t>
  </si>
  <si>
    <t>BTAP Citrix</t>
  </si>
  <si>
    <t>Provides remote access to iLO interfaces of all EEA servers in BT Central Site</t>
  </si>
  <si>
    <t>Provides remote access to O&amp;M interfaces of all EEA servers in BT Central Site</t>
  </si>
  <si>
    <t>Provides remote access to APP interfaces of ARK servers for ARK, MapR, Hadoop admin GUIs</t>
  </si>
  <si>
    <t>EE SRA</t>
  </si>
  <si>
    <t>Provides remote access to iLO interfaces of all EEA servers in EE Probe Sites</t>
  </si>
  <si>
    <t>Provides remote access to O&amp;M interfaces of all EEA servers in EE Probe Sites</t>
  </si>
  <si>
    <t>BT-ESB: Web Browser, PCRF, Toolkit, NHC</t>
  </si>
  <si>
    <t>Provides access to EEA user GUIs / PCRF, Toolkit, NHC</t>
  </si>
  <si>
    <t>Netcool</t>
  </si>
  <si>
    <t>Receives Hardware SNMP traps from all EEA servers</t>
  </si>
  <si>
    <t>Receives Software SNMP traps from Admin1 Server + Operator Incidents from JBoss JMS Queue</t>
  </si>
  <si>
    <t>Monolith</t>
  </si>
  <si>
    <t>Receives Operator Incidents from JBoss JMS Queue</t>
  </si>
  <si>
    <t>DNS, NTP</t>
  </si>
  <si>
    <t>Provides NTP, DNS services to all EEA servers</t>
  </si>
  <si>
    <t>SIEM</t>
  </si>
  <si>
    <t>Receives SIEM logs from all EEA servers</t>
  </si>
  <si>
    <t>ISDEDS: NEST, Spectrum, ONENDS SEVAS, Huawei U2000</t>
  </si>
  <si>
    <t>Provides data files to Admin1 Server</t>
  </si>
  <si>
    <t>VLAN Description</t>
  </si>
  <si>
    <t>Each sever will connect its iLO management interface to the iLO VLAN</t>
  </si>
  <si>
    <t>Each sever will be connected to the O&amp;M VLAN for traffic related to OS management</t>
  </si>
  <si>
    <t>The Admin1 and JBoss servers will carry traffic related to EEA GUIs</t>
  </si>
  <si>
    <t>Carries the traffic related to production between all "Above ESR" EEA servers on the central data center</t>
  </si>
  <si>
    <t>Connects the ESC traffic streams from Probe servers with the Correlator servers</t>
  </si>
  <si>
    <t>Connects the traffic from SCI Taps to the Flow balancer server then to the probe servers through the Extreme switches</t>
  </si>
  <si>
    <t>Rev.</t>
  </si>
  <si>
    <t>Author</t>
  </si>
  <si>
    <t>Date</t>
  </si>
  <si>
    <t>Sheet[s] Changed</t>
  </si>
  <si>
    <t>Changes description</t>
  </si>
  <si>
    <t>PA1</t>
  </si>
  <si>
    <t>ubakary</t>
  </si>
  <si>
    <t>First Draft</t>
  </si>
  <si>
    <t>PA2</t>
  </si>
  <si>
    <t>reeesga</t>
  </si>
  <si>
    <t>Updated DNS, NTP</t>
  </si>
  <si>
    <t>Updated hostnames according to naming conventions for EE and BT</t>
  </si>
  <si>
    <t>PA3</t>
  </si>
  <si>
    <t>Added BT domain</t>
  </si>
  <si>
    <t>Edited names of Probes to specify GPTU or GPTC</t>
  </si>
  <si>
    <t>Added note about mandatory usage of Fully Qualified Domain Names (FQDN)</t>
  </si>
  <si>
    <t>PA4</t>
  </si>
  <si>
    <t>ehafali</t>
  </si>
  <si>
    <t>Hostnames changes for Beckton</t>
  </si>
  <si>
    <t>PA5</t>
  </si>
  <si>
    <t>Completed entries in Point-to-Point Connections table</t>
  </si>
  <si>
    <t>PA6</t>
  </si>
  <si>
    <t>Separated Min.HW setup from the full setup. Placeholders for future central site servers expansion. Changed VLANs for GP segments and ARK. servers. Removed HW configuration tab as the same info is in the LLD.</t>
  </si>
  <si>
    <t>??/05/2018</t>
  </si>
  <si>
    <t>Obsoleted MapR VLAN, as per PDG recommendation</t>
  </si>
  <si>
    <t>Added P(roduction) or T(est) into the BT server hostnames</t>
  </si>
  <si>
    <t>Added ARK[47-52]RE servers to Master Password tab</t>
  </si>
  <si>
    <t>Fixed missing row in Password tab</t>
  </si>
  <si>
    <t>PA7</t>
  </si>
  <si>
    <t>Changed the O&amp;M VLAN to APP VLAN in the Firewall connectivity Matrix for SiteMinder and PCRF web services queries</t>
  </si>
  <si>
    <t>Changed type of specific ARK servers to "Hadoop Mgmt" in IP_Address_Master_View, IP_Address_Master_View Min HW, Point-to-Point, Point-to-Point Min HW</t>
  </si>
  <si>
    <t>Updated Table of Contents, added a colum to number each line item for the firewall requirements in the Firewall Matrix tab.</t>
  </si>
  <si>
    <t>PA8</t>
  </si>
  <si>
    <t>Reformatted Firewall Matrix and added placeholders for entire CNE BOM</t>
  </si>
  <si>
    <t>Changed Firewall rules to include Admin2 (used for Probe/Adapter/Flow Balancer installation over iLO)</t>
  </si>
  <si>
    <t>Added Firewall Matrix tab for Minimum Hardware setup</t>
  </si>
  <si>
    <t>Updated IP_Addresses_Master_View Min HW</t>
  </si>
  <si>
    <t>Added VLAN Connectivity Matrix tabs</t>
  </si>
  <si>
    <t>Changed Product and Corporate VLANs to more visible colors</t>
  </si>
  <si>
    <t>Edited VLAN names in the Firewall Matrices to indicate the Site they belong to</t>
  </si>
  <si>
    <t>Added Firewall rules for Leeds Probe in Min HW Setup</t>
  </si>
  <si>
    <t>PA9</t>
  </si>
  <si>
    <t>Point-to-Point Min HW</t>
  </si>
  <si>
    <t>Added Product VLAN IPs for Greenplum Segment Servers</t>
  </si>
  <si>
    <t>Firewall Matrix Full HW + Min HW</t>
  </si>
  <si>
    <t>Disabled Firewall rules FF03 and FF05 as NFS is not allowed. Will use SCP protocol instead</t>
  </si>
  <si>
    <t>Point-to-Point Full HW</t>
  </si>
  <si>
    <t>Fixed IP addresses typos on Mansfield probes PRB009MFD and PRB10MFD, as per Stuart Kirby's email (21/06/2018)</t>
  </si>
  <si>
    <t>Added Product IP addresses for the 2xGreenplum Segment servers, as per Trevor Stannard's email (21/06/2018)</t>
  </si>
  <si>
    <t>Removed 2nd interface from all Kafka servers to O&amp;M VLAN, as per Trevor Stannard's email ("RE: EE CNE - EEA - iLo connectivity across sites", 25/06/2018)</t>
  </si>
  <si>
    <t>Removed 3rd and 4th interfaces from all ARK servers to Product VLAN, as per Trevor Stannard's email ("RE: EE CNE - EEA - iLo connectivity across sites", 25/06/2018)</t>
  </si>
  <si>
    <t>Added 2nd interface from Kafka server to Product VLAN, as per Trevor Stannard's email ("RE: EE CNE - EEA - iLo connectivity across sites", 25/06/2018)</t>
  </si>
  <si>
    <t>Point-to-Point Full HW, IP Addresses Full HW</t>
  </si>
  <si>
    <t>Added additional placeholders for EEA servers to be delivered from 2019 and beyond</t>
  </si>
  <si>
    <t>VLAN Connectivity Full HW</t>
  </si>
  <si>
    <t>Split rows for Admin1 and Admin2 servers</t>
  </si>
  <si>
    <t>Edited "B End" Equipment and Physical Ports to match EE NCRs for Probe sites</t>
  </si>
  <si>
    <t>Extreme Switch Connections Full HW</t>
  </si>
  <si>
    <t>Columns format changed, using "A End, B End". Contents unchanged</t>
  </si>
  <si>
    <t>External Connections Min HW</t>
  </si>
  <si>
    <t>Added a specific sheet for connections from Min HW EEA to external systems (e.g. to Netcool, PCRF, ...)</t>
  </si>
  <si>
    <t>VLAN Connectivity Full HW, Min HW</t>
  </si>
  <si>
    <t>Added the interface type, number and speed from each server to the corresponding VLANs</t>
  </si>
  <si>
    <t>PA10</t>
  </si>
  <si>
    <t>External Connections Full HW + Min HW</t>
  </si>
  <si>
    <t>Added SIEM, BTESB IPs and ports</t>
  </si>
  <si>
    <t>Point-to-Point Full HW + Min HW</t>
  </si>
  <si>
    <t>Filled hostnames for all servers, up to later phases</t>
  </si>
  <si>
    <t>IP Address Master View Full HW + Min HW</t>
  </si>
  <si>
    <t>Changed hostname suffix "_gdb" to "_gpd" to match with DNS entries as per Trevor's email ("RE: Question on DNS entries", 05/07/2018)</t>
  </si>
  <si>
    <t>Re-added "_OM" suffix for O&amp;M VLAN hostnames on all servers to match with DNS entries as per Trevor's email ("RE: Question on DNS entries", 05/07/2018)</t>
  </si>
  <si>
    <t>Modified Firewall rules FF17: added ports 61032, 61017, 61018, 61019 to reach BTESB test and production servers from EEA APP VLAN</t>
  </si>
  <si>
    <t>PA11</t>
  </si>
  <si>
    <t>IP Address Master View Full HW</t>
  </si>
  <si>
    <t>Dropped "P" letter in all BT hostnames, as per Trevor's email ("RE: SED Rev PA10", 11/07/2018)</t>
  </si>
  <si>
    <t>Changed numbering of all BT hostnames to follow a 3 digits sequence, as per Trevor's email ("RE: SED Rev PA10", 11/07/2018)</t>
  </si>
  <si>
    <t>Format changes. Added rows for the Management ports</t>
  </si>
  <si>
    <t>Fixed typo: link from Probes to BESR should be "2x1Gbps Cat6", not "2x10Gbps SMF" (Note the correct link was already stated in the Point-to-Point sheet)</t>
  </si>
  <si>
    <t>Format changes. Merged cells, used formulas to reference Master IP Views. No impact for customer</t>
  </si>
  <si>
    <t>Master Passwords Min HW</t>
  </si>
  <si>
    <t>Added password sheet for Min HW</t>
  </si>
  <si>
    <t>PA12</t>
  </si>
  <si>
    <t>Point-to-Point Full HW + Min HW, IP Address Master View Full HW + Min HW</t>
  </si>
  <si>
    <t>Changed "_ilo" suffix to "-ilo", as per Alan Chan's email ("RE: iLO user/password", 30/07/2018)</t>
  </si>
  <si>
    <t>Edited FF17 rule into 4 subrules, to include IPs and Ports for both Production and Test BT-ESB</t>
  </si>
  <si>
    <t>Edited FF26 rule to make it more specific</t>
  </si>
  <si>
    <t>Edited FF23, FF24, FF25 rules. Complemented by Remote Access rules FF27, FF28, FF29, FF30, FF31, FF32 [,FF33]</t>
  </si>
  <si>
    <t>Renumbered Leeds Probes hostnames from 2019 onwards to skip EEAPRB011LDS, used by the Min HW Probe</t>
  </si>
  <si>
    <t>Fixed typo of Leeds Probe hostname to remove extra "0"</t>
  </si>
  <si>
    <t>Changed formatting. Added connection from BTAP to Product VLAN for consistency with FF28</t>
  </si>
  <si>
    <t>External Connections Full HW, Min HW</t>
  </si>
  <si>
    <t>Changed formatting</t>
  </si>
  <si>
    <t>IP Address Master View Min HW</t>
  </si>
  <si>
    <t>Changed iLO IP addresses for all Min HW BT servers to 10.35.42.[241-251] /24, as per Trevor's email ("RE: EE CNA - EEA - iLo connectivity across sites.", 07/07/2018)</t>
  </si>
  <si>
    <t>External Connections</t>
  </si>
  <si>
    <t>Added NAT IPs for SIEM servers at Beckton and West Brom, as per Stuart Kirby's email ("RE CNE EEA SIEM (Reigate Data Centre)", 07/07/2018)</t>
  </si>
  <si>
    <t>PA13</t>
  </si>
  <si>
    <t>Changed Full Hw hostnames to lowercase</t>
  </si>
  <si>
    <t>VLAN Connectivity Full HW, Point-to-Point Full HW</t>
  </si>
  <si>
    <t>Increased links of Admin and JBoss severs from 1x10Gbps to 2x10Gbps in APP and Product VLANs</t>
  </si>
  <si>
    <t>IP Address Master View Full HW, Master Passwords, Point-to-Point Full HW</t>
  </si>
  <si>
    <t>Renamed Greenplum Standby server from rel14620gpd001 to rel14620gpm002, as per Trevor's request</t>
  </si>
  <si>
    <t>Added ports 17988 (Remote Console), 17990 (Remote Media) in FF25, FF32</t>
  </si>
  <si>
    <t>Fixed IP format in row 261, "10,154,102,237" -&gt; "10.154.102.237"</t>
  </si>
  <si>
    <t>Added placeholders for the firewall rule(s) required to integrate SiteMinder Agent with SiteMinder Policy Server</t>
  </si>
  <si>
    <t>Added placeholders for the firewall rule(s) required to integrate Vintela</t>
  </si>
  <si>
    <t>FF19, FF20, FF21: changed the Netcool SNMP port from 161,162 to 1167</t>
  </si>
  <si>
    <t>FF28: added ports 7221,18080,19880,60010</t>
  </si>
  <si>
    <t>Changed the Netcool SNMP port from 161,162 to 1167. Added Hostname + IPs of Production Netcool servers</t>
  </si>
  <si>
    <t>Added a column to track the testing of each Firewall rule</t>
  </si>
  <si>
    <t>Firewall Matrix Min HW</t>
  </si>
  <si>
    <t>Split FF19,FF20,FF21 rules into FF19a,FF19b,FF20a,FF20b,FF21a,FF21b to account for Production Netcool and Test Netcool</t>
  </si>
  <si>
    <t>Added arrows to illustrate the need of connectivity from Admin server(s) iLO to all O&amp;M VLANs. Note this is only for illustration and not a new requirement, since it was already implicitly stated in the Firewall rule FF26</t>
  </si>
  <si>
    <t>Disabled Firewall rules FF01, FF02, FF06 and FF07 as they are no longer required</t>
  </si>
  <si>
    <t>Firewall Matrix Full HW</t>
  </si>
  <si>
    <t>Consolidated rule FF08 into FF04</t>
  </si>
  <si>
    <t>Split rule FF26 in 2 new rules: FF26a = Connectivity between Admin1 O&amp;M and Reigate iLOs, FF26b = Connectivity between Admin2 O&amp;M and EE iLOs</t>
  </si>
  <si>
    <t>Added rule FF26c: O&amp;M interconnectivity of servers across EE sites</t>
  </si>
  <si>
    <t>Udpated Netcool hostnames, real IPs and NAT IPs, as per Trevor's email ("RE: Netcool IP's for min H/w set up", 20/08/2018)</t>
  </si>
  <si>
    <t>PA14</t>
  </si>
  <si>
    <t>Master Passwords Min HW + Full HW</t>
  </si>
  <si>
    <t>Added placeholders for user accounts</t>
  </si>
  <si>
    <t>Physical IPs Full HW</t>
  </si>
  <si>
    <t>Added sheet for Physical IPs Full HW. Renamed "IP Addresses" sheets to "Physical IPs"</t>
  </si>
  <si>
    <t>Changed all "_" to "-" in interface names, as per Stuart Kirby's email ("RE: DNS entries", 31/08/2018)</t>
  </si>
  <si>
    <t>Filled in IP parameters for all Reigate servers</t>
  </si>
  <si>
    <t>Virtual IPs - Full HW</t>
  </si>
  <si>
    <t>Filled in Greenplum VIP parameters</t>
  </si>
  <si>
    <t>Added 4 firewall rules placeholders for EEA Backup &amp; Restore of data and config</t>
  </si>
  <si>
    <t>Added firewall rule placeholder for Custom Insights connection to Sentinel License server</t>
  </si>
  <si>
    <t>Static Routing Full HW + Min HW</t>
  </si>
  <si>
    <t>Added sheets for Static Routing</t>
  </si>
  <si>
    <t>Added firewall rules for cross launching of Blarney and SMT from EEA browsers</t>
  </si>
  <si>
    <t>PA15</t>
  </si>
  <si>
    <t>Edited 3rd octect in Luton probes iLO IPs, from 35 to 58</t>
  </si>
  <si>
    <t>Added firewall rule placeholdes for Vintela integration</t>
  </si>
  <si>
    <t>Added numbering for firewall rules</t>
  </si>
  <si>
    <t>Added firewall rule FF39 for Custom Insights exports file transfer into Data Lake</t>
  </si>
  <si>
    <t>eattvas</t>
  </si>
  <si>
    <t>Added firewall rule FF26d for port 80 during OS installation</t>
  </si>
  <si>
    <t>Added firewall rule FF26e for port 80 during OS installation</t>
  </si>
  <si>
    <t>Edited Probe + Flow Balancer + Extreme Switch IP data from Petr's email "RE: Latest SED", 12/10/2018, with file "CNE-probe-IP-addresses-for-Ericsson-v6.xlsx"</t>
  </si>
  <si>
    <t>PA16</t>
  </si>
  <si>
    <t>Changed rule FF18 into FF18a, FF18b, FF18c, FF18d - Due to SDEDS</t>
  </si>
  <si>
    <t>Changed rule FF18 into FF18a, FF18b, FF18c - Due to SDEDS</t>
  </si>
  <si>
    <t>Added tab with commands for configuration of Extreme Switches</t>
  </si>
  <si>
    <t>Added rule FF50: LDAP authentication of EE Site Servers vs. Beckton Admin2</t>
  </si>
  <si>
    <t>HW Specs</t>
  </si>
  <si>
    <t>Fixed label for Custom_1 HW specs, from 46c to 36c</t>
  </si>
  <si>
    <t>Extreme Switches - Full HW</t>
  </si>
  <si>
    <t>Added QSFP interconnection diagram</t>
  </si>
  <si>
    <t>Edited procedure for Extreme Switches configuration</t>
  </si>
  <si>
    <t>Virtual Floating IPs - Full HW</t>
  </si>
  <si>
    <t>Edited Greenplum GPDB VIP hostname. Added Greenplum PRD VIP entry</t>
  </si>
  <si>
    <t>Probe Sites NW Diagram</t>
  </si>
  <si>
    <t>Added Probe Sites Diagram with port connections</t>
  </si>
  <si>
    <t>PA17</t>
  </si>
  <si>
    <t>Firewall Matrix Full HW + Min
External Connections Full HW + Min HW</t>
  </si>
  <si>
    <t>Changed Production ESB ports from 61032 to 53080
Changed Test ESB ports from 61017, 61018, 61019   to   53081, 53082, 53083</t>
  </si>
  <si>
    <t>Physical IPs - Full HW</t>
  </si>
  <si>
    <t>Added IPs for WNV eeaprb011wvn Probe introduced for 5G traffic</t>
  </si>
  <si>
    <t>Edited links for OSM in 2xHMS servers: 2x10Gbps APP + 2x10Gbps Product</t>
  </si>
  <si>
    <t>Added port 444 in FF33, for accessing Admin2 Zabbix GUI from the SRA</t>
  </si>
  <si>
    <t>Changed in FF04 the destination of Probe/FlowBalancers SNMP traps from Admin1 to Admin2</t>
  </si>
  <si>
    <t>Added rule FF40 for Admin2 to send ESA SNMP traps to Netcool</t>
  </si>
  <si>
    <t>Replaced SFTP:port 22 by CFT:port 1761 in FF18a, FF18b, FF18c[, FF18d]</t>
  </si>
  <si>
    <t>Added APP IP entries for HMS1, HMS2 (required for OSM)</t>
  </si>
  <si>
    <t>Added entries for JBoss LoadBalancers 1,2,3,4 for SiteMinder and Toolkit</t>
  </si>
  <si>
    <t>PA18</t>
  </si>
  <si>
    <t>All SED</t>
  </si>
  <si>
    <t>Added data for 5G test Probe at Warwick Place</t>
  </si>
  <si>
    <t>Added APP IP values for HMS1, HMS2</t>
  </si>
  <si>
    <t>Consolidated Deployment values "Ph2" and "2019" into "Ph2 - 2019"</t>
  </si>
  <si>
    <t>Added 2 Kafka servers for YE2019</t>
  </si>
  <si>
    <t>Added 1 Correlator server for YE2019</t>
  </si>
  <si>
    <t>External Connections - Full HW</t>
  </si>
  <si>
    <t>Fixed typo for Mansfield servers SIEM IP, from 10.164.40.101 (bad) to 10.164.140.101 (correct)</t>
  </si>
  <si>
    <t>PA19</t>
  </si>
  <si>
    <t>Added "Belongs to Parallel env?" column H for Impala migration</t>
  </si>
  <si>
    <t>Moved ark059, ark060, ark061 from Parallel to Primary
Moved ark044, ark045, ark046 from Primary to Parallel</t>
  </si>
  <si>
    <t>Added rule FF33b, for EE personnel to access Beckton Admin2 Zabbix Web GUI</t>
  </si>
  <si>
    <t>Added Comments column
Added Hardware Spec column
Changed rel14620hms003 into rel14620adm002</t>
  </si>
  <si>
    <t>Added entry for ARK with HDDs
Added entry for HMS used as Admin</t>
  </si>
  <si>
    <t>PA20</t>
  </si>
  <si>
    <t>Extr Switch Connections - Full HW</t>
  </si>
  <si>
    <t>Added column for B end with Flow Balancers repurposing proposal
Added diagram of Extreme Switches connections after Flow Balancer repurposing proposal</t>
  </si>
  <si>
    <t>Added ILO, O&amp;M, BESR IPs for IMS Probes at Mansfield, Luton, WestBrom, Croydon</t>
  </si>
  <si>
    <t>SCI to IMS Probes</t>
  </si>
  <si>
    <t>Added tab of SCI ports for IMS Probes at Mansfield, Luton, WestBrom, Croydon</t>
  </si>
  <si>
    <t>Master Passwords - Full HW</t>
  </si>
  <si>
    <t>Added ILO usernames and passwords for Kafka servers 5 to 8</t>
  </si>
  <si>
    <t>eargkar</t>
  </si>
  <si>
    <t>Firewall Matrix - Full HW</t>
  </si>
  <si>
    <t>Added ports 25000, 25010, 25020 in firewall rule FF28 - needed for Impala GUIs.
Added port 443 in firewall rules FF26a, FF26b, FF26c, FF26d, FF26e - HTTPs port is required for OS installation on iLO from the admin OAM.</t>
  </si>
  <si>
    <t>Functions of the nodes are updated in Comment column - ark, admin, refData, kafka, jboss, loadbalancer for Parallel Impala env.
Changed the hostname of 8 Servers rel14620gps031-rel14620gps038 to rel14620imp031-rel14620imp038 respectively.</t>
  </si>
  <si>
    <t>Physical IPs - Min HW</t>
  </si>
  <si>
    <t>Functions of the nodes are updated in Comment column - ark, admin, refData, kafka, jboss, loadbalancer for Secondary env. PH2.
Changed the hostname of 2 Servers rel14620gps901 and rel14620gps902 to rel14620imp901 and rel14620imp902 respectively.</t>
  </si>
  <si>
    <t>2 VIP addresses are added for jboss servers in parallel Impala env.</t>
  </si>
  <si>
    <t>Added comments on OSM1 and OSM2 servers</t>
  </si>
  <si>
    <t>Marked rel14620ark051, rel14620ark052, rel14620ark053 as HBase masters</t>
  </si>
  <si>
    <t>Firewall Matrix - Full HW, Min HW</t>
  </si>
  <si>
    <t>Added port 9443 to Firewall rule FF28</t>
  </si>
  <si>
    <t>Renamed "Full HW" to "Primary+Parallel"
Renamed "Min HW" to "Secondary"</t>
  </si>
  <si>
    <t>IPs - Primary+Parallel</t>
  </si>
  <si>
    <t>Assigned 2 Kafka servers + 1 Correlator to Parallel (Impala) environment for traffic increase due to 5G:
rel14620kfk009, rel14620kfk010, rel14620cor008</t>
  </si>
  <si>
    <t>Firewall Matrix - Primary+Parallel</t>
  </si>
  <si>
    <t>Removed rule FF37. As per Andrea's email, Adapters do not require licenses</t>
  </si>
  <si>
    <t>Added IPs for Huawei RAN Adapter in West Brom, eeaadp001wvn</t>
  </si>
  <si>
    <t>Firewall Matrix - Primary</t>
  </si>
  <si>
    <t>Added in rule FF28 the ports 16010 and 10630 to enable remote access over BTAP to ARK HBase internal stats</t>
  </si>
  <si>
    <t>IPs - Primary+Parallel, Passwords - Primary+Parallel</t>
  </si>
  <si>
    <t>Added 3 Server Details - IPs, Serial Numbers, ILO credentials of Rel16420cor008, Rel16420kfk009 &amp; Rel16420kfk010.</t>
  </si>
  <si>
    <t>enovmic</t>
  </si>
  <si>
    <t>IPs Secondary, Passwords Secondary, Firewall Secondary, External Connections Secondary</t>
  </si>
  <si>
    <t>Added 1 Server Details for RAN Adapter Server EEAADP001WVN Secondary Firewall, and External connections, and mapping to eNodeB</t>
  </si>
  <si>
    <t>Firewall-Secondary</t>
  </si>
  <si>
    <t>Added ports 16010,16030,25000,25010,25020 which are needed for Hbase and Impala tools.</t>
  </si>
  <si>
    <t>Ips - Primary+Parallel</t>
  </si>
  <si>
    <t>Removed RAN Adapter EEAADP001WVN from Primary + Parallel as it was added to Secondary.  Added 4th flow balancer IP addresses at each probe site.</t>
  </si>
  <si>
    <t>Corrected OAM Ips for Leeds probes.</t>
  </si>
  <si>
    <t>Corrected ILo Ips for Reigate Kafka/Correlator servers.</t>
  </si>
  <si>
    <t>Ips - Primary+Parallel, VLANs Primary + Parallel, VLANs Secondary, Firewall - Primary + Parallel, Firewall Secondary, Virtual IPs - Primary + Parallel, Passwords - Primary + Parallel, P2P - Primary + Parallel, Extr. SW Primary + Parallel</t>
  </si>
  <si>
    <t>relabeled Parallel servers to be primary, renamed Tab name to "IPS - Primary", removed column indicating primary/parallel as no longer needed. Renamed "Firewall - Primary + Parallel" to "Firewall - Primary", "VLANs - Primary + Parallel" to "VLANs - Primary",  Removed GPDB VLAN from both Primary and Secondary,  Removed VLAN information for GPDB Backup, "Virtual IPs - Primary + Parallel" tab renamed to "Virtual IPs - Primary", Remove GPDB VIPs ?, Renamed "Passwords Primary &amp; Parallel" to "Passwords Primary", renamed tab "P2P Primary + Parallel" to "P2P Primary",  Renamed "Extr. SW Primary + Parallel" to "Extr. SW - Primary" and "Extr. SW QSFP - Primary + Parallel" to "Extr. SW - Primary", Modify HW types to change GPDB/Impala to "Impala" servers.  Added BIS column to IPS - Primary Tab.</t>
  </si>
  <si>
    <t>eshykri</t>
  </si>
  <si>
    <t>IPs - Test Bed</t>
  </si>
  <si>
    <t>NTP, DNS, Prod, BESR, APP, Domain Name details added to the sheet.</t>
  </si>
  <si>
    <t>PA23</t>
  </si>
  <si>
    <t>Atilla Vasko</t>
  </si>
  <si>
    <t>IPs - Test bed, P2P - Test bed</t>
  </si>
  <si>
    <t>Added more capacity in the ARK to process incoming data with 4 ARK and 2 Impala servers</t>
  </si>
  <si>
    <t>PA24</t>
  </si>
  <si>
    <t>Peeyush Gaur</t>
  </si>
  <si>
    <t>HW Specs , IP Production, Firewall Primary</t>
  </si>
  <si>
    <t>Updated RAN Adapters with Ips , HW details and firewall rules for Adapters.</t>
  </si>
  <si>
    <t>PA25</t>
  </si>
  <si>
    <t>IP Production</t>
  </si>
  <si>
    <t>Adapter Ips updated for RAN adapters (Mansfield &amp; Croydon)</t>
  </si>
  <si>
    <t>rel14620cor008-bserv IP updated from 10.45.89.235 to 10.45.89.236</t>
  </si>
  <si>
    <t>PA26</t>
  </si>
  <si>
    <t>IP Production &amp; Passwords - Production</t>
  </si>
  <si>
    <t xml:space="preserve">New G10 Probes Information added </t>
  </si>
  <si>
    <t>PA27</t>
  </si>
  <si>
    <r>
      <t xml:space="preserve">Hostname updated from </t>
    </r>
    <r>
      <rPr>
        <b/>
        <sz val="10"/>
        <rFont val="Arial Narrow"/>
        <family val="2"/>
      </rPr>
      <t xml:space="preserve">rel14620gpm001 &gt;&gt;re14620exp001 &amp; rel14620gpm002&gt;&gt;re14620exp002 </t>
    </r>
  </si>
  <si>
    <t>PA28</t>
  </si>
  <si>
    <t>27/1/2022</t>
  </si>
  <si>
    <t>IP Production, P2P Production , P2P Secondary</t>
  </si>
  <si>
    <t>Kafka c-adapter vlan details updated</t>
  </si>
  <si>
    <t>PA29</t>
  </si>
  <si>
    <t>IP Production, P2P Production</t>
  </si>
  <si>
    <t>Staging/Export Server details updated</t>
  </si>
  <si>
    <t>PA30</t>
  </si>
  <si>
    <t xml:space="preserve">Tyler Yu </t>
  </si>
  <si>
    <t>Passwords - Production, IP Production, P2P Production</t>
  </si>
  <si>
    <t xml:space="preserve">CR061 -- Move ARK server (rel14620ark097 ~ rel14620ark106) to Impala cluster </t>
  </si>
  <si>
    <t>PA31</t>
  </si>
  <si>
    <t xml:space="preserve"> IP Production</t>
  </si>
  <si>
    <t xml:space="preserve">CR039 -- Ericsson RAN Adapters  </t>
  </si>
  <si>
    <t>Rahul Selvam</t>
  </si>
  <si>
    <t>Gen9 servers re-configured as ims servers updated</t>
  </si>
  <si>
    <r>
      <t>1</t>
    </r>
    <r>
      <rPr>
        <b/>
        <sz val="7"/>
        <rFont val="Arial Narrow"/>
        <family val="2"/>
      </rPr>
      <t>      </t>
    </r>
    <r>
      <rPr>
        <b/>
        <sz val="14"/>
        <rFont val="Arial Narrow"/>
        <family val="2"/>
      </rPr>
      <t>About this Document</t>
    </r>
  </si>
  <si>
    <r>
      <t>1.1</t>
    </r>
    <r>
      <rPr>
        <b/>
        <sz val="7"/>
        <rFont val="Arial Narrow"/>
        <family val="2"/>
      </rPr>
      <t>       </t>
    </r>
    <r>
      <rPr>
        <b/>
        <sz val="12"/>
        <rFont val="Arial Narrow"/>
        <family val="2"/>
      </rPr>
      <t>Purpose</t>
    </r>
    <r>
      <rPr>
        <b/>
        <sz val="10"/>
        <rFont val="Arial Narrow"/>
        <family val="2"/>
      </rPr>
      <t xml:space="preserve"> </t>
    </r>
  </si>
  <si>
    <t xml:space="preserve">The purpose of this document is to supply one complete input list for preparation of Initial Installation </t>
  </si>
  <si>
    <t xml:space="preserve"> and Commissioning of the EEA on the X86 platform. </t>
  </si>
  <si>
    <t>This document is not specific to a particular release of the EEA</t>
  </si>
  <si>
    <r>
      <t xml:space="preserve">Note: </t>
    </r>
    <r>
      <rPr>
        <sz val="10"/>
        <rFont val="Arial Narrow"/>
        <family val="2"/>
      </rPr>
      <t xml:space="preserve">This document provides a template for the IP data needed by the site installation  </t>
    </r>
  </si>
  <si>
    <t xml:space="preserve">engineer. It should be modified as necessary to reflect customer and site-specific </t>
  </si>
  <si>
    <t>parameters.</t>
  </si>
  <si>
    <r>
      <t>1.2</t>
    </r>
    <r>
      <rPr>
        <b/>
        <sz val="7"/>
        <rFont val="Arial Narrow"/>
        <family val="2"/>
      </rPr>
      <t xml:space="preserve">     </t>
    </r>
    <r>
      <rPr>
        <b/>
        <sz val="12"/>
        <rFont val="Arial Narrow"/>
        <family val="2"/>
      </rPr>
      <t>Target Group</t>
    </r>
    <r>
      <rPr>
        <b/>
        <sz val="10"/>
        <rFont val="Arial Narrow"/>
        <family val="2"/>
      </rPr>
      <t xml:space="preserve"> </t>
    </r>
  </si>
  <si>
    <t xml:space="preserve">This document is intended for staff in the EEA Logistics Center, the Major Local </t>
  </si>
  <si>
    <t xml:space="preserve"> Local Company (M)LC, PLM-EEA and the Service Executor(s).</t>
  </si>
  <si>
    <r>
      <t>1.3</t>
    </r>
    <r>
      <rPr>
        <b/>
        <sz val="7"/>
        <rFont val="Arial Narrow"/>
        <family val="2"/>
      </rPr>
      <t>      </t>
    </r>
    <r>
      <rPr>
        <b/>
        <sz val="12"/>
        <rFont val="Arial Narrow"/>
        <family val="2"/>
      </rPr>
      <t>Prerequisites</t>
    </r>
  </si>
  <si>
    <t>A Site Survey has been completed to ensure hardware and environment are compatible.</t>
  </si>
  <si>
    <t>It is assumed that the user of the document is familiar with :</t>
  </si>
  <si>
    <t>EEA Hardware and Installation on x86 platform</t>
  </si>
  <si>
    <t>Has read and is familiar with the latest delivery mail applied to this release of the EEA product.</t>
  </si>
  <si>
    <t>1.4    Scope</t>
  </si>
  <si>
    <t xml:space="preserve">The document scope is to provide a generic check list for customer required information </t>
  </si>
  <si>
    <t>for EEA installs.</t>
  </si>
  <si>
    <t xml:space="preserve">3       Customer Details </t>
  </si>
  <si>
    <t>Parameter Description</t>
  </si>
  <si>
    <t>Value</t>
  </si>
  <si>
    <t>IPB Number</t>
  </si>
  <si>
    <t xml:space="preserve">This is created by the logistic center for each individual installation. </t>
  </si>
  <si>
    <t>Country</t>
  </si>
  <si>
    <t>UK</t>
  </si>
  <si>
    <t>State</t>
  </si>
  <si>
    <t>City</t>
  </si>
  <si>
    <t>Company Name</t>
  </si>
  <si>
    <t>EE/BT</t>
  </si>
  <si>
    <t xml:space="preserve">Customer Office Address </t>
  </si>
  <si>
    <t>Luton Site Installation Address</t>
  </si>
  <si>
    <t>Beckton Site Installation Address</t>
  </si>
  <si>
    <t>Croydon Site Installation Address</t>
  </si>
  <si>
    <t>Leeds Site Installation Address</t>
  </si>
  <si>
    <t>Mansfield Site Installation Address</t>
  </si>
  <si>
    <t>West Brom Site Installation Address</t>
  </si>
  <si>
    <t>Name of contact person at site</t>
  </si>
  <si>
    <t xml:space="preserve">Site Phone Number </t>
  </si>
  <si>
    <t xml:space="preserve">Site E-mail address </t>
  </si>
  <si>
    <t>4    Installation/Upgrade Media &amp; Documenation</t>
  </si>
  <si>
    <t xml:space="preserve">4.1   Media </t>
  </si>
  <si>
    <t xml:space="preserve">The table below lists the installation media required although this list strives to list all media for EEA certain deployments may require additional media not listed  </t>
  </si>
  <si>
    <t>please refer to you release binder and media delivery packing list for difinitive list, to cater for additional Media  rows have been left bank for this pupose.</t>
  </si>
  <si>
    <t xml:space="preserve">The Revision column is to include the revision of the media used at installation and should be filled in by the site engineer.  </t>
  </si>
  <si>
    <r>
      <t>Note</t>
    </r>
    <r>
      <rPr>
        <sz val="10"/>
        <rFont val="Arial Narrow"/>
        <family val="2"/>
      </rPr>
      <t>: The CD revisions are also included on the Media Delivery Packing List.</t>
    </r>
  </si>
  <si>
    <t>Product number</t>
  </si>
  <si>
    <t>Revision</t>
  </si>
  <si>
    <t>Product name</t>
  </si>
  <si>
    <t>CXC1740255-R1B</t>
  </si>
  <si>
    <t>EEA 17.4 SW</t>
  </si>
  <si>
    <t>CXP9030593_3-R4E</t>
  </si>
  <si>
    <t>CXP9030698_3-R4E</t>
  </si>
  <si>
    <t>CXP9031531_3-R4E</t>
  </si>
  <si>
    <t>CXP9031564_3-R4E</t>
  </si>
  <si>
    <t>CXP9032359_4-R2E</t>
  </si>
  <si>
    <t>CXP9032427_4-R2E</t>
  </si>
  <si>
    <t>CXP9032427_6-R1B</t>
  </si>
  <si>
    <t>CXP9033468-R1E</t>
  </si>
  <si>
    <t>CXP9034247-R1E</t>
  </si>
  <si>
    <t>CXP9035634-R1C</t>
  </si>
  <si>
    <t>CXP9035912-R1C</t>
  </si>
  <si>
    <t>CXR1011986-R4C</t>
  </si>
  <si>
    <t>CXR1011986-R4E</t>
  </si>
  <si>
    <t>CXR1012709-R1A</t>
  </si>
  <si>
    <t>CXS1030483-R4C</t>
  </si>
  <si>
    <t>For the latest revisions and medias see Media Manufacturing Instructions for EEA</t>
  </si>
  <si>
    <t>Refer to the release note specific to the Installation.</t>
  </si>
  <si>
    <t xml:space="preserve">4.2   Documentation </t>
  </si>
  <si>
    <t xml:space="preserve">Please reference the release binder for the complete list of documents and revisions required for your deployment </t>
  </si>
  <si>
    <t>5      DNS and NTP Master View</t>
  </si>
  <si>
    <t>Site</t>
  </si>
  <si>
    <t>Responsible</t>
  </si>
  <si>
    <t>Domain name</t>
  </si>
  <si>
    <t>Client DNS1</t>
  </si>
  <si>
    <t>Client DNS2</t>
  </si>
  <si>
    <t>Client NTP1</t>
  </si>
  <si>
    <t>Client NTP2</t>
  </si>
  <si>
    <t>Client NTP3</t>
  </si>
  <si>
    <t>BT Reigate</t>
  </si>
  <si>
    <t>BT</t>
  </si>
  <si>
    <t>.eezone.bt.com</t>
  </si>
  <si>
    <t>147.152.22.68</t>
  </si>
  <si>
    <t>147.152.22.4</t>
  </si>
  <si>
    <t>time.lon.bt.com</t>
  </si>
  <si>
    <t xml:space="preserve">time.nor.bt.com </t>
  </si>
  <si>
    <t>time.mww.bt.com</t>
  </si>
  <si>
    <t>Warwick</t>
  </si>
  <si>
    <t>EE</t>
  </si>
  <si>
    <t>.oam.eeint.co.uk</t>
  </si>
  <si>
    <t>10.164.46.12</t>
  </si>
  <si>
    <t>10.164.15.28</t>
  </si>
  <si>
    <t>10.244.210.20</t>
  </si>
  <si>
    <t>10.244.200.20</t>
  </si>
  <si>
    <t>N/A</t>
  </si>
  <si>
    <t>aka Barnsley</t>
  </si>
  <si>
    <t>Leeds</t>
  </si>
  <si>
    <t>Beckton</t>
  </si>
  <si>
    <t>Luton</t>
  </si>
  <si>
    <t>Mansfield</t>
  </si>
  <si>
    <t>Croydon</t>
  </si>
  <si>
    <t>aka Wolverhampton</t>
  </si>
  <si>
    <t>West Brom</t>
  </si>
  <si>
    <t>9a   Master Passwords - Production</t>
  </si>
  <si>
    <t>User account</t>
  </si>
  <si>
    <t>Short Hostname</t>
  </si>
  <si>
    <t>Site Name</t>
  </si>
  <si>
    <t>Server Type</t>
  </si>
  <si>
    <t>Server Alias</t>
  </si>
  <si>
    <t>Deployment</t>
  </si>
  <si>
    <t>Type</t>
  </si>
  <si>
    <t>Username</t>
  </si>
  <si>
    <t>Password</t>
  </si>
  <si>
    <t>rel14620adm001</t>
  </si>
  <si>
    <t>hpadmin</t>
  </si>
  <si>
    <t>HP1nvent</t>
  </si>
  <si>
    <t>Linux</t>
  </si>
  <si>
    <t>root</t>
  </si>
  <si>
    <t>EEBTeeaadmin1!</t>
  </si>
  <si>
    <t>cdadmin</t>
  </si>
  <si>
    <t>CFBpwdm11n</t>
  </si>
  <si>
    <t>Zabbix Web Admin</t>
  </si>
  <si>
    <t>Admin</t>
  </si>
  <si>
    <t>Zabbix</t>
  </si>
  <si>
    <t>Ansible vault</t>
  </si>
  <si>
    <t>Zabbix database</t>
  </si>
  <si>
    <t>zabbix</t>
  </si>
  <si>
    <t>ca_password</t>
  </si>
  <si>
    <t>eebtCertAuth1</t>
  </si>
  <si>
    <t>docker_registry_server</t>
  </si>
  <si>
    <t>eebtDockerServ1</t>
  </si>
  <si>
    <t>docker_registry_client</t>
  </si>
  <si>
    <t>eebtDockerCli1</t>
  </si>
  <si>
    <t>yum_repository_client</t>
  </si>
  <si>
    <t>eebtYumServ1</t>
  </si>
  <si>
    <t>yum_repository_server</t>
  </si>
  <si>
    <t>eebtYumCli1</t>
  </si>
  <si>
    <t>SUF Admin user</t>
  </si>
  <si>
    <t>nmtroot</t>
  </si>
  <si>
    <t xml:space="preserve">MapR UI </t>
  </si>
  <si>
    <t>mapr</t>
  </si>
  <si>
    <t>rel14620jbs001</t>
  </si>
  <si>
    <t>JBoss UI Admin</t>
  </si>
  <si>
    <t>eeaadmin</t>
  </si>
  <si>
    <t>Ee@2016!</t>
  </si>
  <si>
    <t>rel14620jbs002</t>
  </si>
  <si>
    <t>rel14620jbs003</t>
  </si>
  <si>
    <t>rel14620jbs004</t>
  </si>
  <si>
    <t>rel14620jbs005</t>
  </si>
  <si>
    <t>rel14620jbs006</t>
  </si>
  <si>
    <t>rel14620jbs007</t>
  </si>
  <si>
    <t>rel14620jbs008</t>
  </si>
  <si>
    <t>rel14620jbs009</t>
  </si>
  <si>
    <t>rel14620jbs010</t>
  </si>
  <si>
    <t>rel14620jbs011</t>
  </si>
  <si>
    <t>rel14620jbs012</t>
  </si>
  <si>
    <t>rel14620jbs013</t>
  </si>
  <si>
    <t>rel14620jbs014</t>
  </si>
  <si>
    <t>rel14620jbs015</t>
  </si>
  <si>
    <t>rel14620ark001</t>
  </si>
  <si>
    <t>redis</t>
  </si>
  <si>
    <t>eebtRedis1</t>
  </si>
  <si>
    <t>arkmanager_certificate_server</t>
  </si>
  <si>
    <t>n/a</t>
  </si>
  <si>
    <t>eebtArkCertServ1</t>
  </si>
  <si>
    <t>arkmanager_certificate_client</t>
  </si>
  <si>
    <t>eebtArkCertCli1</t>
  </si>
  <si>
    <t>rel14620ark002</t>
  </si>
  <si>
    <t>rel14620ark003</t>
  </si>
  <si>
    <t>rel14620ark004</t>
  </si>
  <si>
    <t>rel14620ark005</t>
  </si>
  <si>
    <t>rel14620ark006</t>
  </si>
  <si>
    <t>rel14620ark007</t>
  </si>
  <si>
    <t>rel14620ark008</t>
  </si>
  <si>
    <t>rel14620ark009</t>
  </si>
  <si>
    <t>rel14620ark010</t>
  </si>
  <si>
    <t>rel14620ark011</t>
  </si>
  <si>
    <t>rel14620ark012</t>
  </si>
  <si>
    <t>rel14620ark013</t>
  </si>
  <si>
    <t>rel14620ark014</t>
  </si>
  <si>
    <t>rel14620ark015</t>
  </si>
  <si>
    <t>rel14620ark016</t>
  </si>
  <si>
    <t>rel14620ark017</t>
  </si>
  <si>
    <t>rel14620ark018</t>
  </si>
  <si>
    <t>rel14620ark019</t>
  </si>
  <si>
    <t>rel14620ark020</t>
  </si>
  <si>
    <t>rel14620ark021</t>
  </si>
  <si>
    <t>rel14620ark022</t>
  </si>
  <si>
    <t>rel14620ark023</t>
  </si>
  <si>
    <t>rel14620ark024</t>
  </si>
  <si>
    <t>rel14620ark025</t>
  </si>
  <si>
    <t>rel14620ark026</t>
  </si>
  <si>
    <t>rel14620ark027</t>
  </si>
  <si>
    <t>rel14620ark028</t>
  </si>
  <si>
    <t>rel14620ark029</t>
  </si>
  <si>
    <t>rel14620ark030</t>
  </si>
  <si>
    <t>rel14620ark031</t>
  </si>
  <si>
    <t>rel14620ark032</t>
  </si>
  <si>
    <t>rel14620ark033</t>
  </si>
  <si>
    <t>rel14620ark034</t>
  </si>
  <si>
    <t>rel14620ark035</t>
  </si>
  <si>
    <t>rel14620ark036</t>
  </si>
  <si>
    <t>rel14620ark037</t>
  </si>
  <si>
    <t>rel14620ark038</t>
  </si>
  <si>
    <t>rel14620ark039</t>
  </si>
  <si>
    <t>rel14620ark040</t>
  </si>
  <si>
    <t>rel14620ark041</t>
  </si>
  <si>
    <t>rel14620ark042</t>
  </si>
  <si>
    <t>rel14620ark043</t>
  </si>
  <si>
    <t>rel14620ark044</t>
  </si>
  <si>
    <t>rel14620ark045</t>
  </si>
  <si>
    <t>rel14620ark046</t>
  </si>
  <si>
    <t>rel14620ark047</t>
  </si>
  <si>
    <t>rel14620ark048</t>
  </si>
  <si>
    <t>rel14620ark049</t>
  </si>
  <si>
    <t>rel14620ark050</t>
  </si>
  <si>
    <t>rel14620ark051</t>
  </si>
  <si>
    <t>rel14620ark052</t>
  </si>
  <si>
    <t>rel14620ark053</t>
  </si>
  <si>
    <t>rel14620ark054</t>
  </si>
  <si>
    <t>rel14620ark055</t>
  </si>
  <si>
    <t>rel14620ark056</t>
  </si>
  <si>
    <t>rel14620ark057</t>
  </si>
  <si>
    <t>rel14620ark058</t>
  </si>
  <si>
    <t>rel14620ark059</t>
  </si>
  <si>
    <t>rel14620ark060</t>
  </si>
  <si>
    <t>rel14620ark061</t>
  </si>
  <si>
    <t>rel14620ark062</t>
  </si>
  <si>
    <t>rel14620ark063</t>
  </si>
  <si>
    <t>rel14620ark064</t>
  </si>
  <si>
    <t>rel14620ark065</t>
  </si>
  <si>
    <t>rel14620ark066</t>
  </si>
  <si>
    <t>rel14620ark067</t>
  </si>
  <si>
    <t>rel14620ark068</t>
  </si>
  <si>
    <t>rel14620ark069</t>
  </si>
  <si>
    <t>rel14620ark070</t>
  </si>
  <si>
    <t>rel14620ark071</t>
  </si>
  <si>
    <t>rel14620ark072</t>
  </si>
  <si>
    <t>rel14620ark073</t>
  </si>
  <si>
    <t>rel14620ark074</t>
  </si>
  <si>
    <t>rel14620ark075</t>
  </si>
  <si>
    <t>rel14620ark076</t>
  </si>
  <si>
    <t>rel14620ark077</t>
  </si>
  <si>
    <t>rel14620ark078</t>
  </si>
  <si>
    <t>rel14620ark079</t>
  </si>
  <si>
    <t>rel14620ark080</t>
  </si>
  <si>
    <t>rel14620ark081</t>
  </si>
  <si>
    <t>rel14620ark082</t>
  </si>
  <si>
    <t>rel14620ark083</t>
  </si>
  <si>
    <t>rel14620ark084</t>
  </si>
  <si>
    <t>rel14620ark085</t>
  </si>
  <si>
    <t>rel14620ark086</t>
  </si>
  <si>
    <t>rel14620ark087</t>
  </si>
  <si>
    <t>rel14620ark088</t>
  </si>
  <si>
    <t>rel14620ark089</t>
  </si>
  <si>
    <t>rel14620ark090</t>
  </si>
  <si>
    <t>rel14620ark091</t>
  </si>
  <si>
    <t>rel14620ark092</t>
  </si>
  <si>
    <t>rel14620ark093</t>
  </si>
  <si>
    <t>rel14620ark094</t>
  </si>
  <si>
    <t>rel14620ark095</t>
  </si>
  <si>
    <t>rel14620ark096</t>
  </si>
  <si>
    <t>rel14620ark097</t>
  </si>
  <si>
    <t>rel14620ark098</t>
  </si>
  <si>
    <t>rel14620ark099</t>
  </si>
  <si>
    <t>rel14620ark100</t>
  </si>
  <si>
    <t>rel14620ark101</t>
  </si>
  <si>
    <t>rel14620ark102</t>
  </si>
  <si>
    <t>rel14620ark103</t>
  </si>
  <si>
    <t>rel14620ark104</t>
  </si>
  <si>
    <t>rel14620ark105</t>
  </si>
  <si>
    <t>rel14620ark106</t>
  </si>
  <si>
    <t>rel14620ark107</t>
  </si>
  <si>
    <t>rel14620ark108</t>
  </si>
  <si>
    <t>rel14620ark109</t>
  </si>
  <si>
    <t>rel14620ark110</t>
  </si>
  <si>
    <t>rel14620hms001</t>
  </si>
  <si>
    <t>rel14620hms002</t>
  </si>
  <si>
    <t>rel14620adm002</t>
  </si>
  <si>
    <t>rel14620hms004</t>
  </si>
  <si>
    <t>rel14620hms005</t>
  </si>
  <si>
    <t>rel14620hms006</t>
  </si>
  <si>
    <t>rel14620kfk001</t>
  </si>
  <si>
    <t>rel14620kfk002</t>
  </si>
  <si>
    <t>rel14620kfk003</t>
  </si>
  <si>
    <t>rel14620kfk004</t>
  </si>
  <si>
    <t>rel14620kfk005</t>
  </si>
  <si>
    <t>administrator</t>
  </si>
  <si>
    <t>6PLZTC88</t>
  </si>
  <si>
    <t>rel14620kfk006</t>
  </si>
  <si>
    <t>C6C69752</t>
  </si>
  <si>
    <t>rel14620kfk007</t>
  </si>
  <si>
    <t>7K2KQV58</t>
  </si>
  <si>
    <t>rel14620kfk008</t>
  </si>
  <si>
    <t>T2LTSNZY</t>
  </si>
  <si>
    <t>rel14620kfk009</t>
  </si>
  <si>
    <t>7L2GYPSZ</t>
  </si>
  <si>
    <t>rel14620kfk010</t>
  </si>
  <si>
    <t>JZ2SPG5V</t>
  </si>
  <si>
    <t>rel14620kfk011</t>
  </si>
  <si>
    <t>rel14620kfk012</t>
  </si>
  <si>
    <t>rel14620gpm001</t>
  </si>
  <si>
    <t>rel14620gpm002</t>
  </si>
  <si>
    <t>rel14620gps001</t>
  </si>
  <si>
    <t>rel14620gps002</t>
  </si>
  <si>
    <t>rel14620gps003</t>
  </si>
  <si>
    <t>rel14620gps004</t>
  </si>
  <si>
    <t>rel14620gps005</t>
  </si>
  <si>
    <t>rel14620gps006</t>
  </si>
  <si>
    <t>rel14620gps007</t>
  </si>
  <si>
    <t>rel14620gps008</t>
  </si>
  <si>
    <t>rel14620gps009</t>
  </si>
  <si>
    <t>rel14620gps010</t>
  </si>
  <si>
    <t>rel14620gps011</t>
  </si>
  <si>
    <t>rel14620gps012</t>
  </si>
  <si>
    <t>rel14620gps013</t>
  </si>
  <si>
    <t>rel14620gps014</t>
  </si>
  <si>
    <t>rel14620gps015</t>
  </si>
  <si>
    <t>rel14620gps016</t>
  </si>
  <si>
    <t>rel14620gps017</t>
  </si>
  <si>
    <t>rel14620gps018</t>
  </si>
  <si>
    <t>rel14620gps019</t>
  </si>
  <si>
    <t>rel14620gps020</t>
  </si>
  <si>
    <t>rel14620gps021</t>
  </si>
  <si>
    <t>rel14620gps022</t>
  </si>
  <si>
    <t>rel14620gps023</t>
  </si>
  <si>
    <t>rel14620gps024</t>
  </si>
  <si>
    <t>rel14620gps025</t>
  </si>
  <si>
    <t>rel14620gps026</t>
  </si>
  <si>
    <t>rel14620gps027</t>
  </si>
  <si>
    <t>rel14620gps028</t>
  </si>
  <si>
    <t>rel14620gps029</t>
  </si>
  <si>
    <t>rel14620gps030</t>
  </si>
  <si>
    <t>rel14620imp031</t>
  </si>
  <si>
    <t>rel14620imp032</t>
  </si>
  <si>
    <t>rel14620imp033</t>
  </si>
  <si>
    <t>rel14620imp034</t>
  </si>
  <si>
    <t>rel14620imp035</t>
  </si>
  <si>
    <t>rel14620imp036</t>
  </si>
  <si>
    <t>rel14620imp037</t>
  </si>
  <si>
    <t>rel14620imp038</t>
  </si>
  <si>
    <t>rel14620imp039</t>
  </si>
  <si>
    <t>rel14620imp040</t>
  </si>
  <si>
    <t>rel14620imp041</t>
  </si>
  <si>
    <t>rel14620imp042</t>
  </si>
  <si>
    <t>rel14620imp043</t>
  </si>
  <si>
    <t>rel14620imp044</t>
  </si>
  <si>
    <t>rel14620imp045</t>
  </si>
  <si>
    <t>rel14620imp046</t>
  </si>
  <si>
    <t>rel14620imp047</t>
  </si>
  <si>
    <t>rel14620imp048</t>
  </si>
  <si>
    <t>rel14620gps039</t>
  </si>
  <si>
    <t>rel14620gps040</t>
  </si>
  <si>
    <t>rel14620cor001</t>
  </si>
  <si>
    <t>rel14620cor002</t>
  </si>
  <si>
    <t>rel14620cor003</t>
  </si>
  <si>
    <t>rel14620cor004</t>
  </si>
  <si>
    <t>rel14620cor005</t>
  </si>
  <si>
    <t>rel14620cor006</t>
  </si>
  <si>
    <t>rel14620cor007</t>
  </si>
  <si>
    <t>rel14620cor008</t>
  </si>
  <si>
    <t>Administrator</t>
  </si>
  <si>
    <t>N2S77ZBF</t>
  </si>
  <si>
    <t>eeaprb101xwp</t>
  </si>
  <si>
    <t>eeaprb001ltn</t>
  </si>
  <si>
    <t>eeaprb002ltn</t>
  </si>
  <si>
    <t>eeaprb003ltn</t>
  </si>
  <si>
    <t>eeaprb004ltn</t>
  </si>
  <si>
    <t>eeaprb005ltn</t>
  </si>
  <si>
    <t>eeaprb006ltn</t>
  </si>
  <si>
    <t>eeaprb007ltn</t>
  </si>
  <si>
    <t>eeaprb008ltn</t>
  </si>
  <si>
    <t>eeaprb009ltn</t>
  </si>
  <si>
    <t>eeaprb010ltn</t>
  </si>
  <si>
    <t>eeaprb011ltn</t>
  </si>
  <si>
    <t>eeaprb012ltn</t>
  </si>
  <si>
    <t>eeaprb013ltn</t>
  </si>
  <si>
    <t>eeaprb014ltn</t>
  </si>
  <si>
    <t>eeaprb015ltn</t>
  </si>
  <si>
    <t>eeaprb016ltn</t>
  </si>
  <si>
    <t>eeaprb017ltn</t>
  </si>
  <si>
    <t>eeaprb018ltn</t>
  </si>
  <si>
    <t>eeaprb019ltn</t>
  </si>
  <si>
    <t>eeaprb020ltn</t>
  </si>
  <si>
    <t>eeaims001ltn</t>
  </si>
  <si>
    <t>eeaims002ltn</t>
  </si>
  <si>
    <t>eeaadp001wvn</t>
  </si>
  <si>
    <t>KRM8FXVY</t>
  </si>
  <si>
    <t>eeaadp002ltn</t>
  </si>
  <si>
    <t>eeaadp003ltn</t>
  </si>
  <si>
    <t>eeaadp004ltn</t>
  </si>
  <si>
    <t>eeaadp005ltn</t>
  </si>
  <si>
    <t>eeaadp006ltn</t>
  </si>
  <si>
    <t>eeaadp007ltn</t>
  </si>
  <si>
    <t>eeaadp008ltn</t>
  </si>
  <si>
    <t>eeaadp009ltn</t>
  </si>
  <si>
    <t>eeaadp010ltn</t>
  </si>
  <si>
    <t>eeaadp011ltn</t>
  </si>
  <si>
    <t>eeaadp012ltn</t>
  </si>
  <si>
    <t>eeaadp013ltn</t>
  </si>
  <si>
    <t>eeaprb001lds</t>
  </si>
  <si>
    <t>eeaprb002lds</t>
  </si>
  <si>
    <t>eeaprb003lds</t>
  </si>
  <si>
    <t>eeaprb004lds</t>
  </si>
  <si>
    <t>eeaprb005lds</t>
  </si>
  <si>
    <t>eeaprb006lds</t>
  </si>
  <si>
    <t>eeaprb007lds</t>
  </si>
  <si>
    <t>eeaprb008lds</t>
  </si>
  <si>
    <t>eeaprb009lds</t>
  </si>
  <si>
    <t>eeaprb010lds</t>
  </si>
  <si>
    <t>eeaprb012lds</t>
  </si>
  <si>
    <t>eeaprb013lds</t>
  </si>
  <si>
    <t>eeaprb014lds</t>
  </si>
  <si>
    <t>eeaprb015lds</t>
  </si>
  <si>
    <t>eeaprb016lds</t>
  </si>
  <si>
    <t>eeaprb017lds</t>
  </si>
  <si>
    <t>eeaprb018lds</t>
  </si>
  <si>
    <t>eeaprb019lds</t>
  </si>
  <si>
    <t>eeaprb020lds</t>
  </si>
  <si>
    <t>eeaprb021lds</t>
  </si>
  <si>
    <t>eeaprb022lds</t>
  </si>
  <si>
    <t>eeaprb023lds</t>
  </si>
  <si>
    <t>eeaprb001mfd</t>
  </si>
  <si>
    <t>eeaprb002mfd</t>
  </si>
  <si>
    <t>eeaprb003mfd</t>
  </si>
  <si>
    <t>eeaprb004mfd</t>
  </si>
  <si>
    <t>eeaprb005mfd</t>
  </si>
  <si>
    <t>eeaprb006mfd</t>
  </si>
  <si>
    <t>eeaprb007mfd</t>
  </si>
  <si>
    <t>eeaprb008mfd</t>
  </si>
  <si>
    <t>eeaprb009mfd</t>
  </si>
  <si>
    <t>eeaprb010mfd</t>
  </si>
  <si>
    <t>eeaprb011mfd</t>
  </si>
  <si>
    <t>eeaprb012mfd</t>
  </si>
  <si>
    <t>eeaprb013mfd</t>
  </si>
  <si>
    <t>eeaprb014mfd</t>
  </si>
  <si>
    <t>eeaprb015mfd</t>
  </si>
  <si>
    <t>eeaprb016mfd</t>
  </si>
  <si>
    <t>eeaprb017mfd</t>
  </si>
  <si>
    <t>eeaprb018mfd</t>
  </si>
  <si>
    <t>eeaprb019mfd</t>
  </si>
  <si>
    <t>eeaprb020mfd</t>
  </si>
  <si>
    <t>eeaprb021mfd</t>
  </si>
  <si>
    <t>eeaprb022mfd</t>
  </si>
  <si>
    <t>eeaims001mfd</t>
  </si>
  <si>
    <t>eeaims002mfd</t>
  </si>
  <si>
    <t>eeaprb001wvn</t>
  </si>
  <si>
    <t>eeaprb002wvn</t>
  </si>
  <si>
    <t>eeaprb003wvn</t>
  </si>
  <si>
    <t>eeaprb004wvn</t>
  </si>
  <si>
    <t>eeaprb005wvn</t>
  </si>
  <si>
    <t>eeaprb006wvn</t>
  </si>
  <si>
    <t>eeaprb007wvn</t>
  </si>
  <si>
    <t>eeaprb008wvn</t>
  </si>
  <si>
    <t>eeaprb009wvn</t>
  </si>
  <si>
    <t>eeaprb010wvn</t>
  </si>
  <si>
    <t>eeaprb011wvn</t>
  </si>
  <si>
    <t>eeaprb012wvn</t>
  </si>
  <si>
    <t>eeaprb013wvn</t>
  </si>
  <si>
    <t>eeaprb014wvn</t>
  </si>
  <si>
    <t>eeaprb015wvn</t>
  </si>
  <si>
    <t>eeaprb016wvn</t>
  </si>
  <si>
    <t>eeaprb017wvn</t>
  </si>
  <si>
    <t>eeaprb018wvn</t>
  </si>
  <si>
    <t>eeaprb019wvn</t>
  </si>
  <si>
    <t>eeaprb020wvn</t>
  </si>
  <si>
    <t>eeaprb021wvn</t>
  </si>
  <si>
    <t>eeaprb022wvn</t>
  </si>
  <si>
    <t>eeaims001wvn</t>
  </si>
  <si>
    <t>eeaims002wvn</t>
  </si>
  <si>
    <t>eeaadm002bkt</t>
  </si>
  <si>
    <t>eeaprb001bkt</t>
  </si>
  <si>
    <t>eeaprb002bkt</t>
  </si>
  <si>
    <t>eeaprb003bkt</t>
  </si>
  <si>
    <t>eeaprb004bkt</t>
  </si>
  <si>
    <t>eeaprb005bkt</t>
  </si>
  <si>
    <t>eeaprb006bkt</t>
  </si>
  <si>
    <t>eeaprb007bkt</t>
  </si>
  <si>
    <t>eeaprb008bkt</t>
  </si>
  <si>
    <t>eeaprb009bkt</t>
  </si>
  <si>
    <t>eeaprb010bkt</t>
  </si>
  <si>
    <t>eeaprb011bkt</t>
  </si>
  <si>
    <t>eeaprb012bkt</t>
  </si>
  <si>
    <t>eeaprb013bkt</t>
  </si>
  <si>
    <t>eeaprb014bkt</t>
  </si>
  <si>
    <t>eeaprb015bkt</t>
  </si>
  <si>
    <t>eeaprb016bkt</t>
  </si>
  <si>
    <t>eeaprb017bkt</t>
  </si>
  <si>
    <t>eeaprb018bkt</t>
  </si>
  <si>
    <t>eeaprb019bkt</t>
  </si>
  <si>
    <t>eeaprb020bkt</t>
  </si>
  <si>
    <t>eeaprb021bkt</t>
  </si>
  <si>
    <t>eeaprb001cro</t>
  </si>
  <si>
    <t>eeaprb002cro</t>
  </si>
  <si>
    <t>eeaprb003cro</t>
  </si>
  <si>
    <t>eeaprb004cro</t>
  </si>
  <si>
    <t>eeaprb005cro</t>
  </si>
  <si>
    <t>eeaprb006cro</t>
  </si>
  <si>
    <t>eeaprb007cro</t>
  </si>
  <si>
    <t>eeaprb008cro</t>
  </si>
  <si>
    <t>eeaprb009cro</t>
  </si>
  <si>
    <t>eeaprb010cro</t>
  </si>
  <si>
    <t>eeaprb011cro</t>
  </si>
  <si>
    <t>eeaprb012cro</t>
  </si>
  <si>
    <t>eeaprb013cro</t>
  </si>
  <si>
    <t>eeaprb014cro</t>
  </si>
  <si>
    <t>eeaprb015cro</t>
  </si>
  <si>
    <t>eeaprb016cro</t>
  </si>
  <si>
    <t>eeaprb017cro</t>
  </si>
  <si>
    <t>eeaprb018cro</t>
  </si>
  <si>
    <t>eeaprb019cro</t>
  </si>
  <si>
    <t>eeaprb020cro</t>
  </si>
  <si>
    <t>eeaims001cro</t>
  </si>
  <si>
    <t>eeaims002cro</t>
  </si>
  <si>
    <t>eeaflb001ltn</t>
  </si>
  <si>
    <t>eeaflb002ltn</t>
  </si>
  <si>
    <t>eeaflb003ltn</t>
  </si>
  <si>
    <t>eeaflb001lds</t>
  </si>
  <si>
    <t>eeaflb002lds</t>
  </si>
  <si>
    <t>eeaflb003lds</t>
  </si>
  <si>
    <t>eeaflb001mfd</t>
  </si>
  <si>
    <t>eeaflb002mfd</t>
  </si>
  <si>
    <t>eeaflb003mfd</t>
  </si>
  <si>
    <t>eeaflb001wvn</t>
  </si>
  <si>
    <t>eeaflb002wvn</t>
  </si>
  <si>
    <t>eeaflb003wvn</t>
  </si>
  <si>
    <t>eeaflb001bkt</t>
  </si>
  <si>
    <t>eeaflb002bkt</t>
  </si>
  <si>
    <t>eeaflb003bkt</t>
  </si>
  <si>
    <t>eeaflb001cro</t>
  </si>
  <si>
    <t>eeaflb002cro</t>
  </si>
  <si>
    <t>eeaflb003cro</t>
  </si>
  <si>
    <t>eeaxtr001ltn</t>
  </si>
  <si>
    <t>EXOS</t>
  </si>
  <si>
    <t>admin</t>
  </si>
  <si>
    <t>(empty)</t>
  </si>
  <si>
    <t>eeaxtr002ltn</t>
  </si>
  <si>
    <t>eeaxtr001lds</t>
  </si>
  <si>
    <t>eeaxtr002lds</t>
  </si>
  <si>
    <t>eeaxtr001mfd</t>
  </si>
  <si>
    <t>eeaxtr002mfd</t>
  </si>
  <si>
    <t>eeaxtr001wvn</t>
  </si>
  <si>
    <t>eeaxtr002wvn</t>
  </si>
  <si>
    <t>eeaxtr001bkt</t>
  </si>
  <si>
    <t>eeaxtr002bkt</t>
  </si>
  <si>
    <t>eeaxtr001cro</t>
  </si>
  <si>
    <t>eeaxtr002cro</t>
  </si>
  <si>
    <t>EEAPRB101WVN</t>
  </si>
  <si>
    <t>GTPC Probe</t>
  </si>
  <si>
    <t>EEAPRB102WVN</t>
  </si>
  <si>
    <t>EEAPRB103WVN</t>
  </si>
  <si>
    <t>GTPU Probe</t>
  </si>
  <si>
    <t>EEAPRB104WVN</t>
  </si>
  <si>
    <t>EEAPRB105WVN</t>
  </si>
  <si>
    <t>EEAPRB106WVN</t>
  </si>
  <si>
    <t>EEAPRB107WVN</t>
  </si>
  <si>
    <t>EEAPRB108WVN</t>
  </si>
  <si>
    <t>EEAPRB109WVN</t>
  </si>
  <si>
    <t>EEAPRB110WVN</t>
  </si>
  <si>
    <t>EEAPRB111WVN</t>
  </si>
  <si>
    <t>EEAPRB112WVN</t>
  </si>
  <si>
    <t>EEAPRB113WVN</t>
  </si>
  <si>
    <t>EEAPRB114WVN</t>
  </si>
  <si>
    <t>EEAPRB115WVN</t>
  </si>
  <si>
    <t>EEAXTR101WVN</t>
  </si>
  <si>
    <t>EEAPRB101MFD</t>
  </si>
  <si>
    <t>P8D2VLX2</t>
  </si>
  <si>
    <t>EEAPRB102MFD</t>
  </si>
  <si>
    <t>6686DL26</t>
  </si>
  <si>
    <t>EEAPRB103MFD</t>
  </si>
  <si>
    <t>B2M27FKT</t>
  </si>
  <si>
    <t>EEAPRB104MFD</t>
  </si>
  <si>
    <t>KHZ5R7QY</t>
  </si>
  <si>
    <t>EEAPRB105MFD</t>
  </si>
  <si>
    <t>TYSFSF8X</t>
  </si>
  <si>
    <t>EEAPRB106MFD</t>
  </si>
  <si>
    <t>LVJKQ562</t>
  </si>
  <si>
    <t>EEAPRB107MFD</t>
  </si>
  <si>
    <t>HLQ6Q5JN</t>
  </si>
  <si>
    <t>EEAPRB108MFD</t>
  </si>
  <si>
    <t>KSWC6ZFD</t>
  </si>
  <si>
    <t>EEAPRB109MFD</t>
  </si>
  <si>
    <t>99G8TYZQ</t>
  </si>
  <si>
    <t>EEAPRB110MFD</t>
  </si>
  <si>
    <t>2DSZGCJW</t>
  </si>
  <si>
    <t>EEAPRB111MFD</t>
  </si>
  <si>
    <t>GJ6662R6</t>
  </si>
  <si>
    <t>EEAPRB112MFD</t>
  </si>
  <si>
    <t>YV9B8YXZ</t>
  </si>
  <si>
    <t>EEAPRB113MFD</t>
  </si>
  <si>
    <t>G29VXV52</t>
  </si>
  <si>
    <t>EEAPRB114MFD</t>
  </si>
  <si>
    <t>5N7MVDFQ</t>
  </si>
  <si>
    <t>EEAXTR101MFD</t>
  </si>
  <si>
    <t>EEAPRB101CRO</t>
  </si>
  <si>
    <t>5KYTFJDY</t>
  </si>
  <si>
    <t>EEAPRB102CRO</t>
  </si>
  <si>
    <t>N6XV9N5M</t>
  </si>
  <si>
    <t>EEAPRB103CRO</t>
  </si>
  <si>
    <t>G5Y6JGVN</t>
  </si>
  <si>
    <t>EEAPRB104CRO</t>
  </si>
  <si>
    <t>S66X85XF</t>
  </si>
  <si>
    <t>EEAPRB105CRO</t>
  </si>
  <si>
    <t>JVX7TLDP</t>
  </si>
  <si>
    <t>EEAPRB106CRO</t>
  </si>
  <si>
    <t>DFP8BX9B</t>
  </si>
  <si>
    <t>EEAPRB107CRO</t>
  </si>
  <si>
    <t>ZT6MB8T7</t>
  </si>
  <si>
    <t>EEAPRB108CRO</t>
  </si>
  <si>
    <t>ZYZYHJ2J</t>
  </si>
  <si>
    <t>EEAPRB109CRO</t>
  </si>
  <si>
    <t>JV67DG5R</t>
  </si>
  <si>
    <t>EEAPRB110CRO</t>
  </si>
  <si>
    <t>X5X57MZ9</t>
  </si>
  <si>
    <t>EEAPRB111CRO</t>
  </si>
  <si>
    <t>6M5P6659</t>
  </si>
  <si>
    <t>EEAPRB112CRO</t>
  </si>
  <si>
    <t>C9PP2FXN</t>
  </si>
  <si>
    <t>EEAPRB113CRO</t>
  </si>
  <si>
    <t>RXQFYCN2</t>
  </si>
  <si>
    <t>EEAPRB114CRO</t>
  </si>
  <si>
    <t>65RN2SF6</t>
  </si>
  <si>
    <t>EEAXTR101CRO</t>
  </si>
  <si>
    <t>EEAPRB101BKT</t>
  </si>
  <si>
    <t>F8HWT2DV</t>
  </si>
  <si>
    <t>EEAPRB102BKT</t>
  </si>
  <si>
    <t>6P2QKNS5</t>
  </si>
  <si>
    <t>EEAPRB103BKT</t>
  </si>
  <si>
    <t>22P7GZMH</t>
  </si>
  <si>
    <t>EEAPRB104BKT</t>
  </si>
  <si>
    <t>YXNFMSC8</t>
  </si>
  <si>
    <t>EEAPRB105BKT</t>
  </si>
  <si>
    <t>NDH7RMVH</t>
  </si>
  <si>
    <t>EEAPRB106BKT</t>
  </si>
  <si>
    <t>766VQBF8</t>
  </si>
  <si>
    <t>EEAPRB107BKT</t>
  </si>
  <si>
    <t>D9PHDL65</t>
  </si>
  <si>
    <t>EEAPRB108BKT</t>
  </si>
  <si>
    <t>WHR2T6YF</t>
  </si>
  <si>
    <t>EEAPRB109BKT</t>
  </si>
  <si>
    <t>5L8G72Z2</t>
  </si>
  <si>
    <t>EEAPRB110BKT</t>
  </si>
  <si>
    <t>W922GKWB</t>
  </si>
  <si>
    <t>EEAPRB111BKT</t>
  </si>
  <si>
    <t>8T2N7QJC</t>
  </si>
  <si>
    <t>EEAPRB112BKT</t>
  </si>
  <si>
    <t>J6Z8KLL7</t>
  </si>
  <si>
    <t>EEAPRB113BKT</t>
  </si>
  <si>
    <t>7ZK627LC</t>
  </si>
  <si>
    <t>EEAPRB114BKT</t>
  </si>
  <si>
    <t>2BF7SFPL</t>
  </si>
  <si>
    <t>EEAXTR101BKT</t>
  </si>
  <si>
    <t>EEAPRB101LDS</t>
  </si>
  <si>
    <t>Barnsley</t>
  </si>
  <si>
    <t>EEAPRB102LDS</t>
  </si>
  <si>
    <t>EEAPRB103LDS</t>
  </si>
  <si>
    <t>EEAPRB104LDS</t>
  </si>
  <si>
    <t>EEAPRB105LDS</t>
  </si>
  <si>
    <t>EEAPRB106LDS</t>
  </si>
  <si>
    <t>EEAPRB107LDS</t>
  </si>
  <si>
    <t>EEAPRB108LDS</t>
  </si>
  <si>
    <t>EEAPRB109LDS</t>
  </si>
  <si>
    <t>EEAPRB110LDS</t>
  </si>
  <si>
    <t>EEAPRB111LDS</t>
  </si>
  <si>
    <t>EEAPRB112LDS</t>
  </si>
  <si>
    <t>EEAPRB113LDS</t>
  </si>
  <si>
    <t>EEAPRB114LDS</t>
  </si>
  <si>
    <t>EEAXTR101LDS</t>
  </si>
  <si>
    <t>EEAPRB101LTN</t>
  </si>
  <si>
    <t>EEAPRB102LTN</t>
  </si>
  <si>
    <t>EEAPRB103LTN</t>
  </si>
  <si>
    <t>EEAPRB104LTN</t>
  </si>
  <si>
    <t>EEAPRB105LTN</t>
  </si>
  <si>
    <t>EEAPRB106LTN</t>
  </si>
  <si>
    <t>EEAPRB107LTN</t>
  </si>
  <si>
    <t>EEAPRB108LTN</t>
  </si>
  <si>
    <t>EEAPRB109LTN</t>
  </si>
  <si>
    <t>EEAPRB110LTN</t>
  </si>
  <si>
    <t>EEAPRB111LTN</t>
  </si>
  <si>
    <t>EEAPRB112LTN</t>
  </si>
  <si>
    <t>EEAPRB113LTN</t>
  </si>
  <si>
    <t>EEAPRB114LTN</t>
  </si>
  <si>
    <t>EEAXTR101LTN</t>
  </si>
  <si>
    <t>6c     VLAN Connectivity - Test Bed</t>
  </si>
  <si>
    <t>Bristol Site</t>
  </si>
  <si>
    <t>Huawei eNodeB Adapter</t>
  </si>
  <si>
    <t>Warwick Place site</t>
  </si>
  <si>
    <t>7b     Firewall matrix - Secondary</t>
  </si>
  <si>
    <t>Firewall Rule</t>
  </si>
  <si>
    <t>Area</t>
  </si>
  <si>
    <t>Description</t>
  </si>
  <si>
    <t>Rule Status</t>
  </si>
  <si>
    <t>Source Site</t>
  </si>
  <si>
    <t>Source Domain</t>
  </si>
  <si>
    <t>Source IP</t>
  </si>
  <si>
    <t>Source port</t>
  </si>
  <si>
    <t>Destination Site</t>
  </si>
  <si>
    <t>Destination Domain</t>
  </si>
  <si>
    <t>Destination IP</t>
  </si>
  <si>
    <t>Destination port</t>
  </si>
  <si>
    <t>Application Protocol</t>
  </si>
  <si>
    <t>Transport Protocol</t>
  </si>
  <si>
    <t>FF01</t>
  </si>
  <si>
    <t>OS/SW Install</t>
  </si>
  <si>
    <t>Secure file transfer and secure CLI on O&amp;M interfaces across sites</t>
  </si>
  <si>
    <t>17/08/2018: NOK, but not needed anymore</t>
  </si>
  <si>
    <t>BT Reigate Site</t>
  </si>
  <si>
    <t>BT Reigate O&amp;M VLAN</t>
  </si>
  <si>
    <t>All O&amp;M IPs</t>
  </si>
  <si>
    <t>any</t>
  </si>
  <si>
    <t>EE Leeds Probe Site</t>
  </si>
  <si>
    <t>Leeds O&amp;M VLAN</t>
  </si>
  <si>
    <t>SSH</t>
  </si>
  <si>
    <t>TCP</t>
  </si>
  <si>
    <t>FF02</t>
  </si>
  <si>
    <t>iLO Services</t>
  </si>
  <si>
    <t>17/08/2018: Untested, but not needed anymore</t>
  </si>
  <si>
    <t>HTTP/HTTPS</t>
  </si>
  <si>
    <t>FF03</t>
  </si>
  <si>
    <t>NFS file sharing</t>
  </si>
  <si>
    <t>N/A, not needed anymore</t>
  </si>
  <si>
    <t>NFS</t>
  </si>
  <si>
    <t>TCP,UDP</t>
  </si>
  <si>
    <t>FF04</t>
  </si>
  <si>
    <t>FM</t>
  </si>
  <si>
    <t>SNMP traps from Leeds Probe EEA software to Reigate Admin ESA</t>
  </si>
  <si>
    <t>17/08/2018: NOK</t>
  </si>
  <si>
    <t>Admin O&amp;M IP</t>
  </si>
  <si>
    <t>161, 162</t>
  </si>
  <si>
    <t>SNMP</t>
  </si>
  <si>
    <t>UDP</t>
  </si>
  <si>
    <t>FF05</t>
  </si>
  <si>
    <t>FF06</t>
  </si>
  <si>
    <t>Secure file transfer and secure CLI on iLO interfaces for installing OS and EEA Software across sites</t>
  </si>
  <si>
    <t>BT Reigate iLO VLAN</t>
  </si>
  <si>
    <t>All iLO IPs</t>
  </si>
  <si>
    <t>Leeds iLO VLAN</t>
  </si>
  <si>
    <t>Probe iLO IP</t>
  </si>
  <si>
    <t>SSH/SFTP</t>
  </si>
  <si>
    <t>FF07</t>
  </si>
  <si>
    <t>Web services in iLO interfaces for installing OS and EEA Software across sites</t>
  </si>
  <si>
    <t>FF09</t>
  </si>
  <si>
    <t>Network data collection</t>
  </si>
  <si>
    <t>Event Stream Cache, from Correlators to GTP Probes</t>
  </si>
  <si>
    <t>OK</t>
  </si>
  <si>
    <t>BT Reigate BESR VLAN</t>
  </si>
  <si>
    <t>Correlator BESR IPs</t>
  </si>
  <si>
    <t>Leeds BESR VLAN</t>
  </si>
  <si>
    <t>Probe BESR IP</t>
  </si>
  <si>
    <t>4000-4500</t>
  </si>
  <si>
    <t>ZMQ stream</t>
  </si>
  <si>
    <t>FF10</t>
  </si>
  <si>
    <t>Event Stream Cache -&gt; Nameservice, from GTP Probes to Correlators</t>
  </si>
  <si>
    <t>3000,3001,3002</t>
  </si>
  <si>
    <t>Redis communication</t>
  </si>
  <si>
    <t>FF11</t>
  </si>
  <si>
    <t>rsyslog for SIEM of EEA servers at BT site</t>
  </si>
  <si>
    <t>17/08/2018: NOK - SIEM is configured in EEA side, but EE says nothing is received yet in SIEM</t>
  </si>
  <si>
    <t>EEBT Corporate Site</t>
  </si>
  <si>
    <t>EEBT Corporate VLAN</t>
  </si>
  <si>
    <t>EEBT SIEM log Server IP</t>
  </si>
  <si>
    <t>rsyslog</t>
  </si>
  <si>
    <t>FF12</t>
  </si>
  <si>
    <t>rsyslog for SIEM of EEA Probe server at Leeds site</t>
  </si>
  <si>
    <t>17/08/2018: OK</t>
  </si>
  <si>
    <t>Probe O&amp;M IP</t>
  </si>
  <si>
    <t>FF13</t>
  </si>
  <si>
    <t>Queries from EEA servers on BT Site towards BT NTP server</t>
  </si>
  <si>
    <t>BT NTP Server IP</t>
  </si>
  <si>
    <t>NTP</t>
  </si>
  <si>
    <t>FF14</t>
  </si>
  <si>
    <t>Queries from EEA servers on EE Sites towards EE NTP server</t>
  </si>
  <si>
    <t>EE NTP Server IP</t>
  </si>
  <si>
    <t>FF15</t>
  </si>
  <si>
    <t>Queries from EEA servers on BT Site towards BT DNS server</t>
  </si>
  <si>
    <t>BT DNS Server IP</t>
  </si>
  <si>
    <t>DNS</t>
  </si>
  <si>
    <t>TCP/UDP</t>
  </si>
  <si>
    <t>FF16</t>
  </si>
  <si>
    <t>Queries from EEA servers on EE Sites towards EE DNS server</t>
  </si>
  <si>
    <t>EE DNS Server IP</t>
  </si>
  <si>
    <t>FF17a</t>
  </si>
  <si>
    <t>SSO, PCRF</t>
  </si>
  <si>
    <t>BT-ESB Service names:
Single Sign-On:
EEA JBoss -&gt; Production Toolkit: getContextWithOperations
Billing, Data Allowance:
EEA JBoss -&gt; Production PCRF: DataProduct-1.0.getCurrentAndAvailableDataProducts</t>
  </si>
  <si>
    <t>17/08/2018: NOK - Tried with a telnet. Find out if there is a particular way to test this. Ask Amar</t>
  </si>
  <si>
    <t>BT Reigate APP VLAN</t>
  </si>
  <si>
    <t>JBoss APP IP</t>
  </si>
  <si>
    <t>BT-ESB Production</t>
  </si>
  <si>
    <t>DNS: tm1.robt.esb.intra.bt.com
IPs: 10.54.12.38, 10.54.12.72, 10.52.12.60, 10.52.12.102</t>
  </si>
  <si>
    <t>FF17b</t>
  </si>
  <si>
    <t>BT-ESB Service names:
Single Sign-On:
EEA JBoss -&gt; Test Toolkit: getContextWithOperations
Billing, Data Allowance:
EEA JBoss -&gt; Test PCRF: DataProduct-1.0.getCurrentAndAvailableDataProducts</t>
  </si>
  <si>
    <t>8/1/2019: tested with telnet OK</t>
  </si>
  <si>
    <t>BT-ESB Test</t>
  </si>
  <si>
    <t xml:space="preserve">DNS: vtm1.test.robt.esb.intra.bt.com
IP: 10.52.16.67
</t>
  </si>
  <si>
    <t>53081, 53082, 53083</t>
  </si>
  <si>
    <t>FF17c</t>
  </si>
  <si>
    <t>NHC</t>
  </si>
  <si>
    <t>BT-ESB Service names:
KPI WebAPI:
Production NHC,Toolkit -&gt; EEA JBoss: CustomerNetworkAnalytics</t>
  </si>
  <si>
    <t>80,8080,443</t>
  </si>
  <si>
    <t>FF17d</t>
  </si>
  <si>
    <t>BT-ESB Service names:
KPI WebAPI:
Test NHC,Toolkit -&gt; EEA JBoss: CustomerNetworkAnalytics</t>
  </si>
  <si>
    <t>FF18a</t>
  </si>
  <si>
    <t>ONENDS SEVAS, Spectrum</t>
  </si>
  <si>
    <t>Files pushed over CFT into Admin by ISDEDS, for data coming from:
- Spectrum
- ONENDS SEVAS</t>
  </si>
  <si>
    <t>ISDEDS IP</t>
  </si>
  <si>
    <t>Admin Server O&amp;M IP</t>
  </si>
  <si>
    <t>CFT</t>
  </si>
  <si>
    <t>FF18b</t>
  </si>
  <si>
    <t>NEST</t>
  </si>
  <si>
    <t>Files pushed over CFT into Admin by SDEDS, for data coming from:
- NEST</t>
  </si>
  <si>
    <t>PENDING</t>
  </si>
  <si>
    <t>SDEDS IP</t>
  </si>
  <si>
    <t>FF18c</t>
  </si>
  <si>
    <t>E/// file transfer</t>
  </si>
  <si>
    <t>Files pulled over CFT by Admin from SDEDS, for data coming from:
- Remote file deposit for Ericsson</t>
  </si>
  <si>
    <t>FF19a</t>
  </si>
  <si>
    <t>ESA software SNMP traps from Admin to Production Netcool</t>
  </si>
  <si>
    <t>17/08/2018: Test PENDING</t>
  </si>
  <si>
    <t>EEBT Netcool O&amp;M IP Production
eeukrp0401.eead.eeint.co.uk 10.246.8.104 (LD5)
eeukrp0402.eead.eeint.co.uk 10.246.8.105 (LD5)</t>
  </si>
  <si>
    <t>FF19b</t>
  </si>
  <si>
    <t>ESA software SNMP traps from Admin ESA to Test Netcool</t>
  </si>
  <si>
    <t>15 Feb 2019: Tested OK by Attila/Stuart</t>
  </si>
  <si>
    <t>EEBT Netcool O&amp;M IP Test
eeukrp0406.eead.eeint.co.uk  10.246.164.144 (LD5)
eeukrp0407.eead.eeint.co.uk 10.246.164.145 (LD5)</t>
  </si>
  <si>
    <t>FF20a</t>
  </si>
  <si>
    <t>iLO hardware SNMP traps from EE Probe to Production Netcool</t>
  </si>
  <si>
    <t>FF20b</t>
  </si>
  <si>
    <t>iLO hardware SNMP traps from EE Probe to Test Netcool</t>
  </si>
  <si>
    <t>FF21a</t>
  </si>
  <si>
    <t>iLO hardware SNMP traps from BT site to Production Netcool</t>
  </si>
  <si>
    <t>FF21b</t>
  </si>
  <si>
    <t>iLO hardware SNMP traps from BT site to Test Netcool</t>
  </si>
  <si>
    <t>TBD</t>
  </si>
  <si>
    <t>RAN Data</t>
  </si>
  <si>
    <t>U2000 data transfer to EEA Adapter</t>
  </si>
  <si>
    <t>EE West Brom</t>
  </si>
  <si>
    <t>U2000 Ips</t>
  </si>
  <si>
    <t>EE West Brom Site</t>
  </si>
  <si>
    <t>BT West Brom O&amp;M VLAN</t>
  </si>
  <si>
    <t>EEA Ran Adapters</t>
  </si>
  <si>
    <t>SFTP</t>
  </si>
  <si>
    <t>FF22</t>
  </si>
  <si>
    <t>EEA GUIs</t>
  </si>
  <si>
    <t>Access to EEA GUIs for EE/BT users</t>
  </si>
  <si>
    <t>EEBT Web Browser IPs</t>
  </si>
  <si>
    <t>JBoss Application VLAN IP</t>
  </si>
  <si>
    <t>EEA Internal Connections</t>
  </si>
  <si>
    <t>FF26</t>
  </si>
  <si>
    <t>Secure file transfer and secure CLI from Admin O&amp;M to iLO interfaces for installing OS and EEA Software on the BT Reigate site servers</t>
  </si>
  <si>
    <t>17/08/2018: NOK - Not needed currently as all servers' OS in the Secondary setup are already installed, but might be required for future upgrades</t>
  </si>
  <si>
    <t>Admin Server IP</t>
  </si>
  <si>
    <t>BT Reigate ILO VLAN</t>
  </si>
  <si>
    <t>iLO IPs of: COR, ARK, HMS, GPM, GPD, GPS, JBS, KFK servers</t>
  </si>
  <si>
    <t>Ericsson Remote Access to EEA</t>
  </si>
  <si>
    <t>FF23</t>
  </si>
  <si>
    <t>BTAP</t>
  </si>
  <si>
    <t>BTAP access to all EEA O&amp;M IPs, for CLI and File Transfer</t>
  </si>
  <si>
    <t>EEBT Gateway for Ericsson</t>
  </si>
  <si>
    <t xml:space="preserve">BTAP Citrix Server </t>
  </si>
  <si>
    <t>FF24</t>
  </si>
  <si>
    <t>BTAP access to all EEA iLOs, for CLI and File transfer</t>
  </si>
  <si>
    <t>FF25</t>
  </si>
  <si>
    <t>BTAP access to all EEA iLOs, for webservices, Remote Console (17988), Remote Media (17990)</t>
  </si>
  <si>
    <t>80,443,17988,17990</t>
  </si>
  <si>
    <t>FF27</t>
  </si>
  <si>
    <t>BTAP access to JBoss servers for EEA GUIs</t>
  </si>
  <si>
    <t>FF28</t>
  </si>
  <si>
    <t>BTAP access to ARK servers for ARK, MapR, Hadoop admin GUIs</t>
  </si>
  <si>
    <t>BT Reigate Product VLAN</t>
  </si>
  <si>
    <t>ARK Product IPs</t>
  </si>
  <si>
    <r>
      <t xml:space="preserve">80,8080,8088,8443,443,9000,9990,7221,18080,19880,60010, </t>
    </r>
    <r>
      <rPr>
        <b/>
        <sz val="8"/>
        <rFont val="Arial"/>
        <family val="2"/>
      </rPr>
      <t>9443</t>
    </r>
    <r>
      <rPr>
        <sz val="8"/>
        <rFont val="Arial"/>
        <family val="2"/>
      </rPr>
      <t>,25000,25010,25020,16010,16030</t>
    </r>
  </si>
  <si>
    <t>FF29</t>
  </si>
  <si>
    <t>BTAP access to Admin node for SUF and Zabbix GUIs</t>
  </si>
  <si>
    <t>80,8080,443,444</t>
  </si>
  <si>
    <t>FF30</t>
  </si>
  <si>
    <t>SRA</t>
  </si>
  <si>
    <t>SRA access to EE Leeds Probe Site O&amp;M IPs</t>
  </si>
  <si>
    <t>EE SRA Server</t>
  </si>
  <si>
    <t>FF31</t>
  </si>
  <si>
    <t>SRA access to EE Leeds Probe Site iLOs, for CLI and File transfer</t>
  </si>
  <si>
    <t>FF32</t>
  </si>
  <si>
    <t>SRA access to EE Leeds Probe Site iLOs, for webservices, Remote Console (17988), Remote Media (17990)</t>
  </si>
  <si>
    <t>EEA Backup &amp; Restore</t>
  </si>
  <si>
    <t>FF40</t>
  </si>
  <si>
    <t>Backup &amp; Restore</t>
  </si>
  <si>
    <t>Backup of EEA config through Admin: file transfer between Admin and BT external disk storage</t>
  </si>
  <si>
    <t>BT Corporate Site</t>
  </si>
  <si>
    <t>BT external backup disk storage</t>
  </si>
  <si>
    <t>FF41</t>
  </si>
  <si>
    <t>Backup of EEA data: data transfer between Impala servers and BT external disk storage</t>
  </si>
  <si>
    <t>FF42</t>
  </si>
  <si>
    <t>Restore of EEA config through Admin: file transfer between BT external disk storage and Admin</t>
  </si>
  <si>
    <t>FF43</t>
  </si>
  <si>
    <t>Restore of EEA data: data transfer between BT external disk storage and Impala servers</t>
  </si>
  <si>
    <r>
      <t xml:space="preserve">NOTE: the following firewall requirements correspond to EEA integrations for which EE/BT is responsible and are included here for completeness as placeholders. Their technical details must be defined and provided by EE/BT.  Rules below are only </t>
    </r>
    <r>
      <rPr>
        <b/>
        <sz val="16"/>
        <color indexed="10"/>
        <rFont val="Arial"/>
        <family val="2"/>
      </rPr>
      <t>indicative;  multiple rules might be necessary</t>
    </r>
    <r>
      <rPr>
        <b/>
        <sz val="16"/>
        <color indexed="63"/>
        <rFont val="Arial"/>
        <family val="2"/>
      </rPr>
      <t xml:space="preserve">, </t>
    </r>
    <r>
      <rPr>
        <b/>
        <sz val="16"/>
        <rFont val="Arial"/>
        <family val="2"/>
      </rPr>
      <t>e.g, to a Production and to a Test environment, or due to the usage of multiple ports, protocols, ...</t>
    </r>
  </si>
  <si>
    <t>Vintela Integrations, responsibility of EE/BT</t>
  </si>
  <si>
    <t>TBD by EE/BT</t>
  </si>
  <si>
    <t>Vintela</t>
  </si>
  <si>
    <t>TBD by BT</t>
  </si>
  <si>
    <t>DNS resolver addresses as in /etc/resolv.conf </t>
  </si>
  <si>
    <t>Vintela: must include TCP as well as UDP since some DNS queries for AD return more data that can be handled by a UDP packet</t>
  </si>
  <si>
    <t xml:space="preserve">Vintela: Non-SSL LDAP queries </t>
  </si>
  <si>
    <t>All IUSER UK domain controllers </t>
  </si>
  <si>
    <t>LDAP</t>
  </si>
  <si>
    <t>Vintela: LDAP over SSL</t>
  </si>
  <si>
    <t>LDAP/SSL</t>
  </si>
  <si>
    <t xml:space="preserve">Vintela: Global catalog LDAP without and with SSL </t>
  </si>
  <si>
    <t>3268, 3269</t>
  </si>
  <si>
    <t>GC</t>
  </si>
  <si>
    <t>Vintela: Main authentication protocol</t>
  </si>
  <si>
    <t>Kerberos</t>
  </si>
  <si>
    <t>Vintela: used when a user changes their AD password via VAS</t>
  </si>
  <si>
    <t>Kerberos password change</t>
  </si>
  <si>
    <t>Vintela: for group policy pull-down</t>
  </si>
  <si>
    <t>SMB</t>
  </si>
  <si>
    <t>Other Integrations, responsibility of EE/BT</t>
  </si>
  <si>
    <t>SiteMinder</t>
  </si>
  <si>
    <r>
      <rPr>
        <sz val="8"/>
        <rFont val="Arial"/>
        <family val="2"/>
      </rPr>
      <t>SiteMinder Agent -&gt; SiteMinder Policy Server</t>
    </r>
    <r>
      <rPr>
        <sz val="8"/>
        <color indexed="10"/>
        <rFont val="Arial"/>
        <family val="2"/>
      </rPr>
      <t xml:space="preserve">
For the SiteMinder Single Sign-On integration with EEA, there needs to be connectivity between the SiteMinder Agent and the SiteMinder Policy Server. As agreed between EE/BT and Ericsson, this integration is a responsibility of EE/BT. The SiteMinder Agent is a software installed on EEA JBoss servers. As the SiteMinder Policy server is a system external to EEA, belonging to EE/BT, most technical details for this firewall rule are unknown to Ericsson and hence left as "TBD by EE/BT"								</t>
    </r>
  </si>
  <si>
    <t>O&amp;M IP of EEA JBoss server, 10.45.90.248</t>
  </si>
  <si>
    <t>SiteMinder Policy Server IP, TBD by EE/BT</t>
  </si>
  <si>
    <t>SiteMinder Agent -&gt; SiteMinder Policy Server:
Sample placeholder for connectivity to Test environment</t>
  </si>
  <si>
    <t>...</t>
  </si>
  <si>
    <t>SiteMinder Agent -&gt; SiteMinder Policy Server:
Sample placeholder for connectivity to Production environment</t>
  </si>
  <si>
    <t>SiteMinder Agent -&gt; SiteMinder Policy Server:
Sample placeholder for connectivity using other protocols, ports, IPs, ...</t>
  </si>
  <si>
    <t>7a     Firewall matrix - Production</t>
  </si>
  <si>
    <t>Secure file transfer and secure CLI on O&amp;M interfaces across Sites</t>
  </si>
  <si>
    <t>EE Sites</t>
  </si>
  <si>
    <t>EE O&amp;M VLANs</t>
  </si>
  <si>
    <t>SNMP traps from EEA software of Probes/Flow Balancers/Adapters to Beckton Admin2 ESA</t>
  </si>
  <si>
    <t>EE Beckton Site</t>
  </si>
  <si>
    <t>EE Beckton O&amp;M VLAN</t>
  </si>
  <si>
    <t>Admin2 O&amp;M IP</t>
  </si>
  <si>
    <t xml:space="preserve">161, 162 </t>
  </si>
  <si>
    <t>EEA Reigate Site</t>
  </si>
  <si>
    <t>Admin1 O&amp;M IP</t>
  </si>
  <si>
    <t>Secure file transfer and secure CLI on iLO interfaces for installing OS and EEA Software in the Probes and Adapers using Admin2</t>
  </si>
  <si>
    <t>EE Beckton iLO VLAN</t>
  </si>
  <si>
    <t>Admin2 iLO IP</t>
  </si>
  <si>
    <t>EE Probe/Adapter Sites</t>
  </si>
  <si>
    <t>EE iLO VLANs</t>
  </si>
  <si>
    <t>Web services on iLO interfaces for installing OS and EEA Software in the Probes and Adapters using Admin2</t>
  </si>
  <si>
    <t>FF08</t>
  </si>
  <si>
    <t>SNMP traps from FlowBalancer EEA software to Admin1 ESA</t>
  </si>
  <si>
    <t>N/A, not needed anymore, consolidated into FF04</t>
  </si>
  <si>
    <t>Flow Balancer O&amp;M IPs</t>
  </si>
  <si>
    <t>Event Stream Cache, from Correlators to GTP/IMS Probes</t>
  </si>
  <si>
    <t>All Correlator BESR IPs</t>
  </si>
  <si>
    <t>EE BESR VLANs</t>
  </si>
  <si>
    <t>All Probe BESR IPs</t>
  </si>
  <si>
    <t>Event Stream Cache -&gt; Nameservice, from GTP/IMS Probes to Correlators</t>
  </si>
  <si>
    <t>Probe BESR IPs</t>
  </si>
  <si>
    <t>rsyslog for SIEM of EEA servers at EE sites</t>
  </si>
  <si>
    <t>BT-ESB Service names
Single Sign-On:
EEA JBoss -&gt; Production Toolkit: getContextWithOperations
Billing, Data Allowance:
EEA JBoss -&gt; Production PCRF: DataProduct-1.0.getCurrentAndAvailableDataProducts</t>
  </si>
  <si>
    <t>All JBoss APP IPs</t>
  </si>
  <si>
    <t>BT-ESB Service names
Single Sign-On:
EEA JBoss -&gt; Test Toolkit: getContextWithOperations
Billing, Data Allowance:
EEA JBoss -&gt; Test PCRF: DataProduct-1.0.getCurrentAndAvailableDataProducts</t>
  </si>
  <si>
    <t>BT-ESB Service names
KPI WebAPI:
Production NHC,Toolkit -&gt; EEA JBoss: CustomerNetworkAnalytics</t>
  </si>
  <si>
    <t>Files pushed over CFT into Admin1 by ISDEDS, for data coming from:
- Spectrum
- ONENDS SEVAS</t>
  </si>
  <si>
    <t>Admin1 Server O&amp;M IP</t>
  </si>
  <si>
    <t>Files pushed over CFT into Admin1 by SDEDS, for data coming from:
- NEST</t>
  </si>
  <si>
    <t>Files pulled over CFT by Admin1 from SDEDS, for data coming from:
- Remote file deposit for Ericsson</t>
  </si>
  <si>
    <t>FF18d</t>
  </si>
  <si>
    <t>Files pulled over CFT by Admin2 from SDEDS, for data coming from:
- Remote file deposit for Ericsson</t>
  </si>
  <si>
    <t>EE Beckton Probe Site</t>
  </si>
  <si>
    <t>Beckton O&amp;M VLAN</t>
  </si>
  <si>
    <t>Admin2 Server O&amp;M IP</t>
  </si>
  <si>
    <t>FF19</t>
  </si>
  <si>
    <t>ESA software SNMP traps from Admin1 ESA to Production Netcool</t>
  </si>
  <si>
    <t>FF20</t>
  </si>
  <si>
    <t>iLO hardware SNMP traps from EE sites servers to Production Netcool</t>
  </si>
  <si>
    <t>FF21</t>
  </si>
  <si>
    <t>iLO hardware SNMP traps from BT site servers to Production Netcool</t>
  </si>
  <si>
    <t>All JBoss Application VLAN IPs</t>
  </si>
  <si>
    <t>FF34</t>
  </si>
  <si>
    <t>Event Stream Cache, from Correlators to Adapters</t>
  </si>
  <si>
    <t>EE Luton Adapter Site</t>
  </si>
  <si>
    <t>EE Luton BESR VLAN</t>
  </si>
  <si>
    <t>All RAN Adapter BESR IPs</t>
  </si>
  <si>
    <t>1 port per ESC process</t>
  </si>
  <si>
    <t>FF35</t>
  </si>
  <si>
    <t>Event Stream Cache -&gt; Nameservice, from Adapters to Correlators</t>
  </si>
  <si>
    <t>FF36</t>
  </si>
  <si>
    <t>4G RAN</t>
  </si>
  <si>
    <r>
      <t xml:space="preserve">File transfer over ISDEDS for data coming from:
- Huawei U2000 Trace Server
into the RAN Adapter servers
</t>
    </r>
    <r>
      <rPr>
        <b/>
        <sz val="8"/>
        <rFont val="Arial"/>
        <family val="2"/>
      </rPr>
      <t>NOTE: ISDEDS initiates the SSH session towards the master RAN Adapter and pushes the file(s) into it</t>
    </r>
  </si>
  <si>
    <t>EE Adapter O&amp;M VLAN</t>
  </si>
  <si>
    <t>All RAN Adapter O&amp;M IPs</t>
  </si>
  <si>
    <t>FF38</t>
  </si>
  <si>
    <t>License</t>
  </si>
  <si>
    <t>Sentinel License on Admin1 for Custom Insights Data Lake</t>
  </si>
  <si>
    <t>FF39</t>
  </si>
  <si>
    <t>Custom Insights</t>
  </si>
  <si>
    <t xml:space="preserve">Custom Insights file export from EEA HDFS into EE Data Lake </t>
  </si>
  <si>
    <t>ESA software SNMP traps from Beckton Admin2 ESA to Production Netcool</t>
  </si>
  <si>
    <t>FF50</t>
  </si>
  <si>
    <t>LDAP Authentication of EE Servers against Beckton Admin2</t>
  </si>
  <si>
    <t>21/11/2018 - Done</t>
  </si>
  <si>
    <t>FF33b</t>
  </si>
  <si>
    <t>Zabbix Web GUI</t>
  </si>
  <si>
    <t>Access to Admin Zabbix Web GUI for EE personnel, to monitor EE sites Probes and Extreme Switches</t>
  </si>
  <si>
    <t>EE Corporate</t>
  </si>
  <si>
    <t>Any EE Corporate</t>
  </si>
  <si>
    <t xml:space="preserve">XDR, Huawei, and Nokia adaptor </t>
  </si>
  <si>
    <t>File transfer between Nokia Megaplexer and CNE Adapter servers</t>
  </si>
  <si>
    <t>NOK</t>
  </si>
  <si>
    <t>EE Mansfield Site</t>
  </si>
  <si>
    <t>EE Mansfield ADAPTER VLAN</t>
  </si>
  <si>
    <t>ANY</t>
  </si>
  <si>
    <t>EE CROYDON Site</t>
  </si>
  <si>
    <t>EE CROYDON ADAPTER VLAN</t>
  </si>
  <si>
    <t>FF26a</t>
  </si>
  <si>
    <t>Secure file transfer and secure CLI from Admin1 O&amp;M to iLO interfaces for installing OS and EEA Software on the BT Reigate site servers</t>
  </si>
  <si>
    <r>
      <t xml:space="preserve">22, </t>
    </r>
    <r>
      <rPr>
        <b/>
        <sz val="8"/>
        <color indexed="63"/>
        <rFont val="Arial"/>
        <family val="2"/>
      </rPr>
      <t>443</t>
    </r>
  </si>
  <si>
    <t>SSH/SFTP,HTTPS</t>
  </si>
  <si>
    <t>FF26b</t>
  </si>
  <si>
    <t>Secure file transfer and secure CLI from Admin2 O&amp;M to iLO interfaces for installing OS and EEA Software on the EE sites servers</t>
  </si>
  <si>
    <t>All EE Sites</t>
  </si>
  <si>
    <t>iLO IPs of: Probe, Adapter, Flow Balancer servers</t>
  </si>
  <si>
    <r>
      <t>22,</t>
    </r>
    <r>
      <rPr>
        <b/>
        <sz val="8"/>
        <color indexed="63"/>
        <rFont val="Arial"/>
        <family val="2"/>
      </rPr>
      <t xml:space="preserve"> 443</t>
    </r>
  </si>
  <si>
    <t>FF26c</t>
  </si>
  <si>
    <t>Secure file transfer and secure CLI over O&amp;M for all servers across EE sites</t>
  </si>
  <si>
    <t>FF26d</t>
  </si>
  <si>
    <t>Port used during OS installation of ISO image mounted on Admin1</t>
  </si>
  <si>
    <r>
      <t xml:space="preserve">80, </t>
    </r>
    <r>
      <rPr>
        <b/>
        <sz val="8"/>
        <color indexed="63"/>
        <rFont val="Arial"/>
        <family val="2"/>
      </rPr>
      <t>443</t>
    </r>
  </si>
  <si>
    <t>HTTP,HTTPS</t>
  </si>
  <si>
    <t>FF26e</t>
  </si>
  <si>
    <t>Port used during OS installation of ISO image mounted on Admin2</t>
  </si>
  <si>
    <t>SRA access to Beckton Admin2 node for SUF and Zabbix GUIs</t>
  </si>
  <si>
    <t>BTAP - O&amp;M SSH</t>
  </si>
  <si>
    <t>BTAP - iLO SSH</t>
  </si>
  <si>
    <t>BTAP - EEA iLO Web</t>
  </si>
  <si>
    <t>BTAP - EEA GUI</t>
  </si>
  <si>
    <t>BTAP - ARK/Impala GUI</t>
  </si>
  <si>
    <t>BTAP access to ARK and Impala servers for ARK, MapR, Hadoop, Impala admin GUIs</t>
  </si>
  <si>
    <t>All ARK and Impala Product IPs</t>
  </si>
  <si>
    <t>80,8080,8088,8443,443,
9000,9990,7221,18080,19880,
60010,25000,25010,25020,9443,
16010,16030</t>
  </si>
  <si>
    <t>BTAP - Zabbix Web GUI</t>
  </si>
  <si>
    <t>BTAP access to Admin1 node for SUF and Zabbix GUIs</t>
  </si>
  <si>
    <t>SRA - O&amp;M SSH</t>
  </si>
  <si>
    <t>SRA access to all EE Probe Sites O&amp;M IPs</t>
  </si>
  <si>
    <t>All Probe Sites O&amp;M VLANs</t>
  </si>
  <si>
    <t>SRA - iLO SSH</t>
  </si>
  <si>
    <t>SRA access to all EE Probe Sites iLOs, for CLI and File transfer</t>
  </si>
  <si>
    <t>30 Oct 2018: Tested OK</t>
  </si>
  <si>
    <t>All Probe iLO VLANs</t>
  </si>
  <si>
    <t>SRA - iLO Web</t>
  </si>
  <si>
    <t>SRA access to all EE Probe Sites iLOs, for webservices, Remote Console (17988), Remote Media (17990)</t>
  </si>
  <si>
    <t>FF33</t>
  </si>
  <si>
    <t>SRA - Zabbix Web GUI</t>
  </si>
  <si>
    <t>Backup of EEA config through Admin1: file transfer between Admin1 and BT external disk storage</t>
  </si>
  <si>
    <t>Restore of EEA config through Admin1: file transfer between BT external disk storage and Admin1</t>
  </si>
  <si>
    <t>O&amp;M IPs of all EEA JBoss servers</t>
  </si>
  <si>
    <t>Blarney</t>
  </si>
  <si>
    <t>Cross launch of Blarney from EEA browser</t>
  </si>
  <si>
    <t>Blarney IP</t>
  </si>
  <si>
    <t>SMT</t>
  </si>
  <si>
    <t>Cross launch of SMT from EEA browser</t>
  </si>
  <si>
    <t>SMT IP</t>
  </si>
  <si>
    <t>7c     Firewall matrix - Test Bed</t>
  </si>
  <si>
    <t>Bristol BESR VLAN</t>
  </si>
  <si>
    <t>Warwick PlaceBESR VLANs</t>
  </si>
  <si>
    <t>Warwick Place Site</t>
  </si>
  <si>
    <t>rsyslog for SIEM of EEA servers at Bristol Site</t>
  </si>
  <si>
    <t>Bristol O&amp;M VLAN</t>
  </si>
  <si>
    <t>rsyslog for SIEM of EEA servers at Warwick Place Site</t>
  </si>
  <si>
    <t>Warwick Place O&amp;M VLANs</t>
  </si>
  <si>
    <t>Queries from EEA servers on Bristol Site towards EE NTP server</t>
  </si>
  <si>
    <t>Queries from EEA servers on Warwick Place Site towards EE NTP server</t>
  </si>
  <si>
    <t>Queries from EEA servers on Bristol Site towards EE DNS server</t>
  </si>
  <si>
    <t>Queries from EEA servers on Warwick Place Site towards EE DNS server</t>
  </si>
  <si>
    <t>?</t>
  </si>
  <si>
    <t>Bristol APP VLAN</t>
  </si>
  <si>
    <t xml:space="preserve">EEBT Netcool O&amp;M IP Production
</t>
  </si>
  <si>
    <t>Warwick Place VLANs</t>
  </si>
  <si>
    <t>Bristol ILO VLAN</t>
  </si>
  <si>
    <t>FF22a</t>
  </si>
  <si>
    <t>FF22b</t>
  </si>
  <si>
    <t>Warwick Place APP VLAN</t>
  </si>
  <si>
    <t>All Application VLAN IPs (eeaprb001xwp-app)</t>
  </si>
  <si>
    <t>Secure file transfer and secure CLI from Admin1 O&amp;M to iLO interfaces for installing OS and EEA Software on the Bristol Site servers</t>
  </si>
  <si>
    <t>iLO IPs of: COR, ARK, IMP, JBS, KFK servers</t>
  </si>
  <si>
    <t>Secure file transfer and secure CLI from Admin1 O&amp;M to iLO interfaces for installing OS and EEA Software on the Warwick Place Site servers</t>
  </si>
  <si>
    <t>Warwick Place ILO VLAN</t>
  </si>
  <si>
    <t>iLO IPs of: PRB, FLB, IMS servers</t>
  </si>
  <si>
    <t>Warwick Place O&amp;M VLAN</t>
  </si>
  <si>
    <t xml:space="preserve">22, 443, </t>
  </si>
  <si>
    <t>SNMP trap sending</t>
  </si>
  <si>
    <t>SNMP trap and metrics sending from Warwick Place probes to Bristol admin node</t>
  </si>
  <si>
    <t>Warwick Place</t>
  </si>
  <si>
    <t>Warwick Place probe IPs</t>
  </si>
  <si>
    <t>Bristol Admin node O&amp;M IP</t>
  </si>
  <si>
    <t>161, 162, 8162</t>
  </si>
  <si>
    <t>FF26f</t>
  </si>
  <si>
    <t>Warwick Place iLO VLANs</t>
  </si>
  <si>
    <t>iLO IPs of: Probe, IMS Probe, Flow Balancer servers</t>
  </si>
  <si>
    <t>FF26g</t>
  </si>
  <si>
    <t>LDAP authentication for probes in Warwick Place site</t>
  </si>
  <si>
    <t>SRA - EEA GUI</t>
  </si>
  <si>
    <t>SRA access to JBoss servers for EEA GUIs</t>
  </si>
  <si>
    <t>SRA - ARK/Impala GUI</t>
  </si>
  <si>
    <t>SRA access to ARK and Impala servers for ARK, MapR, Hadoop, Impala admin GUIs</t>
  </si>
  <si>
    <t>Bristol Product VLAN</t>
  </si>
  <si>
    <r>
      <t xml:space="preserve">80,8080,8088,8443,443,
9000,9990,7221,18080,19880,
60010,25000,25010,25020,9443,
</t>
    </r>
    <r>
      <rPr>
        <b/>
        <sz val="8"/>
        <rFont val="Arial"/>
        <family val="2"/>
      </rPr>
      <t>16010,16030</t>
    </r>
  </si>
  <si>
    <t>EE Sites O&amp;M VLANs</t>
  </si>
  <si>
    <t>EE Sites iLO VLANs</t>
  </si>
  <si>
    <t>SRA - O&amp;M Web</t>
  </si>
  <si>
    <t>SRA access to Bristol Admin1 node for SUF and Zabbix GUIs</t>
  </si>
  <si>
    <t>Backup of EEA config through Admin1: file transfer between Admin1 and EE external disk storage</t>
  </si>
  <si>
    <t>Backup of EEA data: data transfer between Impala servers and EE external disk storage</t>
  </si>
  <si>
    <t>Restore of EEA config through Admin1: file transfer between EE external disk storage and Admin1</t>
  </si>
  <si>
    <t>Restore of EEA data: data transfer between EE external disk storage and Impala servers</t>
  </si>
  <si>
    <t>eeaadm001xbb</t>
  </si>
  <si>
    <t>Bristol</t>
  </si>
  <si>
    <t>eeajbs001xbb</t>
  </si>
  <si>
    <t>Jboss</t>
  </si>
  <si>
    <t>eeaark001xbb</t>
  </si>
  <si>
    <t>eeaark002xbb</t>
  </si>
  <si>
    <t>eeaark003xbb</t>
  </si>
  <si>
    <t>eeakfk001xbb</t>
  </si>
  <si>
    <t>eeaimp001xbb</t>
  </si>
  <si>
    <t>eeaimp002xbb</t>
  </si>
  <si>
    <t>eeaimp003xbb</t>
  </si>
  <si>
    <t>eeacor001xbb</t>
  </si>
  <si>
    <t>eeaadp001xbb</t>
  </si>
  <si>
    <t>Adapter</t>
  </si>
  <si>
    <t>eeaflb001xwp</t>
  </si>
  <si>
    <t>eeaims001xwp</t>
  </si>
  <si>
    <t>IMS Prrobe</t>
  </si>
  <si>
    <t>eeaprb001xwp</t>
  </si>
  <si>
    <t>GTP Probe</t>
  </si>
  <si>
    <t>eeaprb002xwp</t>
  </si>
  <si>
    <t>eeaprb003xwp</t>
  </si>
  <si>
    <t>eeaxtr001xwp</t>
  </si>
  <si>
    <t>8a    Physical IPs - Production</t>
  </si>
  <si>
    <t>DNS / NTP</t>
  </si>
  <si>
    <t>iLO VLAN</t>
  </si>
  <si>
    <t xml:space="preserve">Product vlan </t>
  </si>
  <si>
    <t>APP VLAN</t>
  </si>
  <si>
    <t>BESR VLAN</t>
  </si>
  <si>
    <t>BESR   2 VLAN</t>
  </si>
  <si>
    <t xml:space="preserve">c-Adapter vlan </t>
  </si>
  <si>
    <t>Comment</t>
  </si>
  <si>
    <t>Reference to "HW Specs" tab</t>
  </si>
  <si>
    <t>Site code</t>
  </si>
  <si>
    <t>Server Type 3 letter code</t>
  </si>
  <si>
    <t>Server Index</t>
  </si>
  <si>
    <t>BIS (Y/N)</t>
  </si>
  <si>
    <t>Deployment (Old)</t>
  </si>
  <si>
    <t>Server Serial Number</t>
  </si>
  <si>
    <t>Room</t>
  </si>
  <si>
    <t>Cabinet / Tile</t>
  </si>
  <si>
    <t>Rack RU Position</t>
  </si>
  <si>
    <t>DNS1</t>
  </si>
  <si>
    <t>DNS2</t>
  </si>
  <si>
    <t>NTP1</t>
  </si>
  <si>
    <t>NTP2</t>
  </si>
  <si>
    <t>NTP3</t>
  </si>
  <si>
    <t>VLAN Number</t>
  </si>
  <si>
    <t>VLAN suffix</t>
  </si>
  <si>
    <t>VLAN Name</t>
  </si>
  <si>
    <t>Interface name</t>
  </si>
  <si>
    <t>DNS Domain</t>
  </si>
  <si>
    <t>Subnet</t>
  </si>
  <si>
    <t>Gateway</t>
  </si>
  <si>
    <t>Netmask</t>
  </si>
  <si>
    <t>IP Address</t>
  </si>
  <si>
    <t>Future Subnet</t>
  </si>
  <si>
    <t>Future Gateway</t>
  </si>
  <si>
    <t>Future Netmask</t>
  </si>
  <si>
    <t>Current IP Address</t>
  </si>
  <si>
    <t>Future IP Address</t>
  </si>
  <si>
    <t>Suffix</t>
  </si>
  <si>
    <t>Port name</t>
  </si>
  <si>
    <t>Stuart K. - 19Jun2019: APP IP reclaimed</t>
  </si>
  <si>
    <t>Admin Server</t>
  </si>
  <si>
    <t>re</t>
  </si>
  <si>
    <t>Admin/SUF</t>
  </si>
  <si>
    <t>adm</t>
  </si>
  <si>
    <t>001</t>
  </si>
  <si>
    <t>Y</t>
  </si>
  <si>
    <t>Ph1</t>
  </si>
  <si>
    <t>CZJ8070CSL</t>
  </si>
  <si>
    <t>Hall 1</t>
  </si>
  <si>
    <t>V040</t>
  </si>
  <si>
    <t>11-12</t>
  </si>
  <si>
    <t>-ilo</t>
  </si>
  <si>
    <t>.dci.bt.com</t>
  </si>
  <si>
    <t>10.36.42.0</t>
  </si>
  <si>
    <t>10.36.42.1</t>
  </si>
  <si>
    <t>255.255.255.0</t>
  </si>
  <si>
    <t>10.36.42.164</t>
  </si>
  <si>
    <t>-om</t>
  </si>
  <si>
    <t>10.45.90.0</t>
  </si>
  <si>
    <t>10.45.90.1</t>
  </si>
  <si>
    <t>10.45.90.164</t>
  </si>
  <si>
    <t>-prd</t>
  </si>
  <si>
    <t>10.45.88.0</t>
  </si>
  <si>
    <t>10.45.88.1</t>
  </si>
  <si>
    <t>10.45.88.164</t>
  </si>
  <si>
    <t>-app</t>
  </si>
  <si>
    <t>v14620-dmz-application-2222</t>
  </si>
  <si>
    <t>10.45.89.192</t>
  </si>
  <si>
    <t>10.45.89.193</t>
  </si>
  <si>
    <t>255.255.255.224</t>
  </si>
  <si>
    <t>10.45.89.200</t>
  </si>
  <si>
    <t>v14620-dmz-adaptor-2223</t>
  </si>
  <si>
    <t>10.45.89.128</t>
  </si>
  <si>
    <t>10.45.89.129</t>
  </si>
  <si>
    <t>255.255.255.192</t>
  </si>
  <si>
    <t>10.45.89.141</t>
  </si>
  <si>
    <t>Load Balancer</t>
  </si>
  <si>
    <t>Jboss/UI Server</t>
  </si>
  <si>
    <t>jbs</t>
  </si>
  <si>
    <t>CZ3807LDCX</t>
  </si>
  <si>
    <t>S040</t>
  </si>
  <si>
    <t>2-3</t>
  </si>
  <si>
    <t>10.36.42.173</t>
  </si>
  <si>
    <t>10.45.90.173</t>
  </si>
  <si>
    <t>10.45.88.173</t>
  </si>
  <si>
    <t>10.45.89.201</t>
  </si>
  <si>
    <t>10.45.89.142</t>
  </si>
  <si>
    <t>002</t>
  </si>
  <si>
    <t>CZ3807LDDK</t>
  </si>
  <si>
    <t>T040</t>
  </si>
  <si>
    <t>10.36.42.174</t>
  </si>
  <si>
    <t>10.45.90.174</t>
  </si>
  <si>
    <t>10.45.88.174</t>
  </si>
  <si>
    <t>10.45.89.202</t>
  </si>
  <si>
    <t>10.45.89.143</t>
  </si>
  <si>
    <t>003</t>
  </si>
  <si>
    <t>CZ3807LDE8</t>
  </si>
  <si>
    <t>U040</t>
  </si>
  <si>
    <t>10.36.42.175</t>
  </si>
  <si>
    <t>10.45.90.175</t>
  </si>
  <si>
    <t>10.45.88.175</t>
  </si>
  <si>
    <t>10.45.89.203</t>
  </si>
  <si>
    <t>10.45.89.144</t>
  </si>
  <si>
    <t>004</t>
  </si>
  <si>
    <t>CZ3807LDEX</t>
  </si>
  <si>
    <t>10.36.42.176</t>
  </si>
  <si>
    <t>10.45.90.176</t>
  </si>
  <si>
    <t>10.45.88.176</t>
  </si>
  <si>
    <t>10.45.89.204</t>
  </si>
  <si>
    <t>10.45.89.145</t>
  </si>
  <si>
    <t>005</t>
  </si>
  <si>
    <t>CZ3807LDFK</t>
  </si>
  <si>
    <t>5-6</t>
  </si>
  <si>
    <t>10.36.42.177</t>
  </si>
  <si>
    <t>10.45.90.177</t>
  </si>
  <si>
    <t>10.45.88.177</t>
  </si>
  <si>
    <t>10.45.89.205</t>
  </si>
  <si>
    <t>10.45.89.146</t>
  </si>
  <si>
    <t>006</t>
  </si>
  <si>
    <t>CZ3807LDH8</t>
  </si>
  <si>
    <t>10.36.42.178</t>
  </si>
  <si>
    <t>10.45.90.178</t>
  </si>
  <si>
    <t>10.45.88.178</t>
  </si>
  <si>
    <t>10.45.89.206</t>
  </si>
  <si>
    <t>10.45.89.147</t>
  </si>
  <si>
    <t>007</t>
  </si>
  <si>
    <t>CZ3807LDHX</t>
  </si>
  <si>
    <t>10.36.42.179</t>
  </si>
  <si>
    <t>10.45.90.179</t>
  </si>
  <si>
    <t>10.45.88.179</t>
  </si>
  <si>
    <t>10.45.89.207</t>
  </si>
  <si>
    <t>10.45.89.148</t>
  </si>
  <si>
    <t>008</t>
  </si>
  <si>
    <t>CZ3807LDJK</t>
  </si>
  <si>
    <t>10.36.42.180</t>
  </si>
  <si>
    <t>10.45.90.180</t>
  </si>
  <si>
    <t>10.45.88.180</t>
  </si>
  <si>
    <t>10.45.89.208</t>
  </si>
  <si>
    <t>10.45.89.149</t>
  </si>
  <si>
    <t>009</t>
  </si>
  <si>
    <t>CZ3807LDK8</t>
  </si>
  <si>
    <t>8-9</t>
  </si>
  <si>
    <t>10.36.42.181</t>
  </si>
  <si>
    <t>10.45.90.181</t>
  </si>
  <si>
    <t>10.45.88.181</t>
  </si>
  <si>
    <t>10.45.89.209</t>
  </si>
  <si>
    <t>10.45.89.150</t>
  </si>
  <si>
    <t>010</t>
  </si>
  <si>
    <t>CZ3807LDKX</t>
  </si>
  <si>
    <t>10.36.42.182</t>
  </si>
  <si>
    <t>10.45.90.182</t>
  </si>
  <si>
    <t>10.45.88.182</t>
  </si>
  <si>
    <t>10.45.89.210</t>
  </si>
  <si>
    <t>10.45.89.151</t>
  </si>
  <si>
    <t>011</t>
  </si>
  <si>
    <t>CZ3807LDLK</t>
  </si>
  <si>
    <t>10.36.42.183</t>
  </si>
  <si>
    <t>10.45.90.183</t>
  </si>
  <si>
    <t>10.45.88.183</t>
  </si>
  <si>
    <t>10.45.89.211</t>
  </si>
  <si>
    <t>10.45.89.152</t>
  </si>
  <si>
    <t>012</t>
  </si>
  <si>
    <t>Ph2 - YE2019</t>
  </si>
  <si>
    <t>CZ3807LDM8</t>
  </si>
  <si>
    <t>10.36.42.184</t>
  </si>
  <si>
    <t>10.45.90.184</t>
  </si>
  <si>
    <t>10.45.88.184</t>
  </si>
  <si>
    <t>10.45.89.212</t>
  </si>
  <si>
    <t>013</t>
  </si>
  <si>
    <t>CZ3807LDMX</t>
  </si>
  <si>
    <t>10.36.42.185</t>
  </si>
  <si>
    <t>10.45.90.185</t>
  </si>
  <si>
    <t>10.45.88.185</t>
  </si>
  <si>
    <t>10.45.89.213</t>
  </si>
  <si>
    <t>014</t>
  </si>
  <si>
    <t>CZ3807LDNK</t>
  </si>
  <si>
    <t>10.36.42.186</t>
  </si>
  <si>
    <t>10.45.90.186</t>
  </si>
  <si>
    <t>10.45.88.186</t>
  </si>
  <si>
    <t>10.45.89.214</t>
  </si>
  <si>
    <t>015</t>
  </si>
  <si>
    <t>CZ3807LDP8</t>
  </si>
  <si>
    <t>10.36.42.187</t>
  </si>
  <si>
    <t>10.45.90.187</t>
  </si>
  <si>
    <t>10.45.88.187</t>
  </si>
  <si>
    <t>10.45.89.215</t>
  </si>
  <si>
    <t>ARK/Hadoop server - SSD</t>
  </si>
  <si>
    <t>ark</t>
  </si>
  <si>
    <t>CZJ8080H0Q</t>
  </si>
  <si>
    <t>W040</t>
  </si>
  <si>
    <t>10.36.42.57</t>
  </si>
  <si>
    <t>10.45.90.57</t>
  </si>
  <si>
    <t>10.45.88.57</t>
  </si>
  <si>
    <t>CZJ8080H0R</t>
  </si>
  <si>
    <t>Y040</t>
  </si>
  <si>
    <t>10.36.42.58</t>
  </si>
  <si>
    <t>10.45.90.58</t>
  </si>
  <si>
    <t>10.45.88.58</t>
  </si>
  <si>
    <t>CZJ8080H0S</t>
  </si>
  <si>
    <t>Z040</t>
  </si>
  <si>
    <t>10.36.42.59</t>
  </si>
  <si>
    <t>10.45.90.59</t>
  </si>
  <si>
    <t>10.45.88.59</t>
  </si>
  <si>
    <t>CZJ8080H0T</t>
  </si>
  <si>
    <t>AA040</t>
  </si>
  <si>
    <t>10.36.42.60</t>
  </si>
  <si>
    <t>10.45.90.60</t>
  </si>
  <si>
    <t>10.45.88.60</t>
  </si>
  <si>
    <t>CZJ8080H0V</t>
  </si>
  <si>
    <t>10.36.42.61</t>
  </si>
  <si>
    <t>10.45.90.61</t>
  </si>
  <si>
    <t>10.45.88.61</t>
  </si>
  <si>
    <t>CZJ8080H0W</t>
  </si>
  <si>
    <t>10.36.42.62</t>
  </si>
  <si>
    <t>10.45.90.62</t>
  </si>
  <si>
    <t>10.45.88.62</t>
  </si>
  <si>
    <t>CZJ8080H0X</t>
  </si>
  <si>
    <t>10.36.42.63</t>
  </si>
  <si>
    <t>10.45.90.63</t>
  </si>
  <si>
    <t>10.45.88.63</t>
  </si>
  <si>
    <t>CZJ8080H0Y</t>
  </si>
  <si>
    <t>10.36.42.64</t>
  </si>
  <si>
    <t>10.45.90.64</t>
  </si>
  <si>
    <t>10.45.88.64</t>
  </si>
  <si>
    <t>CZJ8080H0Z</t>
  </si>
  <si>
    <t>10.36.42.65</t>
  </si>
  <si>
    <t>10.45.90.65</t>
  </si>
  <si>
    <t>10.45.88.65</t>
  </si>
  <si>
    <t>CZJ8080H10</t>
  </si>
  <si>
    <t>10.36.42.66</t>
  </si>
  <si>
    <t>10.45.90.66</t>
  </si>
  <si>
    <t>10.45.88.66</t>
  </si>
  <si>
    <t>CZJ8080H11</t>
  </si>
  <si>
    <t>10.36.42.67</t>
  </si>
  <si>
    <t>10.45.90.67</t>
  </si>
  <si>
    <t>10.45.88.67</t>
  </si>
  <si>
    <t>CZJ8080H12</t>
  </si>
  <si>
    <t>10.36.42.68</t>
  </si>
  <si>
    <t>10.45.90.68</t>
  </si>
  <si>
    <t>10.45.88.68</t>
  </si>
  <si>
    <t>CZJ8080H13</t>
  </si>
  <si>
    <t>10.36.42.69</t>
  </si>
  <si>
    <t>10.45.90.69</t>
  </si>
  <si>
    <t>10.45.88.69</t>
  </si>
  <si>
    <t>CZJ8080H14</t>
  </si>
  <si>
    <t>10.36.42.70</t>
  </si>
  <si>
    <t>10.45.90.70</t>
  </si>
  <si>
    <t>10.45.88.70</t>
  </si>
  <si>
    <t>CZJ8080H15</t>
  </si>
  <si>
    <t>10.36.42.71</t>
  </si>
  <si>
    <t>10.45.90.71</t>
  </si>
  <si>
    <t>10.45.88.71</t>
  </si>
  <si>
    <t>016</t>
  </si>
  <si>
    <t>CZJ8080H16</t>
  </si>
  <si>
    <t>10.36.42.72</t>
  </si>
  <si>
    <t>10.45.90.72</t>
  </si>
  <si>
    <t>10.45.88.72</t>
  </si>
  <si>
    <t>017</t>
  </si>
  <si>
    <t>CZJ8080H17</t>
  </si>
  <si>
    <t>14-15</t>
  </si>
  <si>
    <t>10.36.42.73</t>
  </si>
  <si>
    <t>10.45.90.73</t>
  </si>
  <si>
    <t>10.45.88.73</t>
  </si>
  <si>
    <t>018</t>
  </si>
  <si>
    <t>CZJ8080H18</t>
  </si>
  <si>
    <t>10.36.42.74</t>
  </si>
  <si>
    <t>10.45.90.74</t>
  </si>
  <si>
    <t>10.45.88.74</t>
  </si>
  <si>
    <t>019</t>
  </si>
  <si>
    <t>CZJ8080H19</t>
  </si>
  <si>
    <t>10.36.42.75</t>
  </si>
  <si>
    <t>10.45.90.75</t>
  </si>
  <si>
    <t>10.45.88.75</t>
  </si>
  <si>
    <t>020</t>
  </si>
  <si>
    <t>CZJ8080H1B</t>
  </si>
  <si>
    <t>10.36.42.76</t>
  </si>
  <si>
    <t>10.45.90.76</t>
  </si>
  <si>
    <t>10.45.88.76</t>
  </si>
  <si>
    <t>021</t>
  </si>
  <si>
    <t>CZJ8080H1C</t>
  </si>
  <si>
    <t>17-18</t>
  </si>
  <si>
    <t>10.36.42.77</t>
  </si>
  <si>
    <t>10.45.90.77</t>
  </si>
  <si>
    <t>10.45.88.77</t>
  </si>
  <si>
    <t>022</t>
  </si>
  <si>
    <t>CZJ8080H1D</t>
  </si>
  <si>
    <t>10.36.42.78</t>
  </si>
  <si>
    <t>10.45.90.78</t>
  </si>
  <si>
    <t>10.45.88.78</t>
  </si>
  <si>
    <t>023</t>
  </si>
  <si>
    <t>CZJ8080H1F</t>
  </si>
  <si>
    <t>10.36.42.79</t>
  </si>
  <si>
    <t>10.45.90.79</t>
  </si>
  <si>
    <t>10.45.88.79</t>
  </si>
  <si>
    <t>024</t>
  </si>
  <si>
    <t>CZJ8080H1G</t>
  </si>
  <si>
    <t>10.36.42.80</t>
  </si>
  <si>
    <t>10.45.90.80</t>
  </si>
  <si>
    <t>10.45.88.80</t>
  </si>
  <si>
    <t>025</t>
  </si>
  <si>
    <t>CZJ8080H1H</t>
  </si>
  <si>
    <t>25-26</t>
  </si>
  <si>
    <t>10.36.42.81</t>
  </si>
  <si>
    <t>10.45.90.81</t>
  </si>
  <si>
    <t>10.45.88.81</t>
  </si>
  <si>
    <t>026</t>
  </si>
  <si>
    <t>CZJ8080H1J</t>
  </si>
  <si>
    <t>10.36.42.82</t>
  </si>
  <si>
    <t>10.45.90.82</t>
  </si>
  <si>
    <t>10.45.88.82</t>
  </si>
  <si>
    <t>027</t>
  </si>
  <si>
    <t>CZJ8080H1K</t>
  </si>
  <si>
    <t>10.36.42.83</t>
  </si>
  <si>
    <t>10.45.90.83</t>
  </si>
  <si>
    <t>10.45.88.83</t>
  </si>
  <si>
    <t>028</t>
  </si>
  <si>
    <t>CZJ8080H1L</t>
  </si>
  <si>
    <t>10.36.42.84</t>
  </si>
  <si>
    <t>10.45.90.84</t>
  </si>
  <si>
    <t>10.45.88.84</t>
  </si>
  <si>
    <t>029</t>
  </si>
  <si>
    <t>CZJ8080H1M</t>
  </si>
  <si>
    <t>28-29</t>
  </si>
  <si>
    <t>10.36.42.85</t>
  </si>
  <si>
    <t>10.45.90.85</t>
  </si>
  <si>
    <t>10.45.88.85</t>
  </si>
  <si>
    <t>030</t>
  </si>
  <si>
    <t>CZJ8080H1N</t>
  </si>
  <si>
    <t>10.36.42.86</t>
  </si>
  <si>
    <t>10.45.90.86</t>
  </si>
  <si>
    <t>10.45.88.86</t>
  </si>
  <si>
    <t>031</t>
  </si>
  <si>
    <t>CZJ8080H1P</t>
  </si>
  <si>
    <t>10.36.42.87</t>
  </si>
  <si>
    <t>10.45.90.87</t>
  </si>
  <si>
    <t>10.45.88.87</t>
  </si>
  <si>
    <t>032</t>
  </si>
  <si>
    <t>CZJ8080H1Q</t>
  </si>
  <si>
    <t>10.36.42.88</t>
  </si>
  <si>
    <t>10.45.90.88</t>
  </si>
  <si>
    <t>10.45.88.88</t>
  </si>
  <si>
    <t>033</t>
  </si>
  <si>
    <t>CZJ8080H1R</t>
  </si>
  <si>
    <t>31-32</t>
  </si>
  <si>
    <t>10.36.42.89</t>
  </si>
  <si>
    <t>10.45.90.89</t>
  </si>
  <si>
    <t>10.45.88.89</t>
  </si>
  <si>
    <t>034</t>
  </si>
  <si>
    <t>CZJ8080H1S</t>
  </si>
  <si>
    <t>10.36.42.90</t>
  </si>
  <si>
    <t>10.45.90.90</t>
  </si>
  <si>
    <t>10.45.88.90</t>
  </si>
  <si>
    <t>035</t>
  </si>
  <si>
    <t>CZJ8080H1T</t>
  </si>
  <si>
    <t>10.36.42.91</t>
  </si>
  <si>
    <t>10.45.90.91</t>
  </si>
  <si>
    <t>10.45.88.91</t>
  </si>
  <si>
    <t>036</t>
  </si>
  <si>
    <t>CZJ8080H1V</t>
  </si>
  <si>
    <t>10.36.42.92</t>
  </si>
  <si>
    <t>10.45.90.92</t>
  </si>
  <si>
    <t>10.45.88.92</t>
  </si>
  <si>
    <t>037</t>
  </si>
  <si>
    <t>CZJ8080H1W</t>
  </si>
  <si>
    <t>34-35</t>
  </si>
  <si>
    <t>10.36.42.93</t>
  </si>
  <si>
    <t>10.45.90.93</t>
  </si>
  <si>
    <t>10.45.88.93</t>
  </si>
  <si>
    <t>038</t>
  </si>
  <si>
    <t>CZJ8080H1X</t>
  </si>
  <si>
    <t>10.36.42.94</t>
  </si>
  <si>
    <t>10.45.90.94</t>
  </si>
  <si>
    <t>10.45.88.94</t>
  </si>
  <si>
    <t>039</t>
  </si>
  <si>
    <t>CZJ8080H1Y</t>
  </si>
  <si>
    <t>10.36.42.95</t>
  </si>
  <si>
    <t>10.45.90.95</t>
  </si>
  <si>
    <t>10.45.88.95</t>
  </si>
  <si>
    <t>040</t>
  </si>
  <si>
    <t>CZJ8080H1Z</t>
  </si>
  <si>
    <t>10.36.42.96</t>
  </si>
  <si>
    <t>10.45.90.96</t>
  </si>
  <si>
    <t>10.45.88.96</t>
  </si>
  <si>
    <t>041</t>
  </si>
  <si>
    <t>CZJ8080H20</t>
  </si>
  <si>
    <t>S043</t>
  </si>
  <si>
    <t>10.36.42.97</t>
  </si>
  <si>
    <t>10.45.90.97</t>
  </si>
  <si>
    <t>10.45.88.97</t>
  </si>
  <si>
    <t>042</t>
  </si>
  <si>
    <t>CZJ8080H21</t>
  </si>
  <si>
    <t>T043</t>
  </si>
  <si>
    <t>10.36.42.98</t>
  </si>
  <si>
    <t>10.45.90.98</t>
  </si>
  <si>
    <t>10.45.88.98</t>
  </si>
  <si>
    <t>043</t>
  </si>
  <si>
    <t>CZJ8080H22</t>
  </si>
  <si>
    <t>U043</t>
  </si>
  <si>
    <t>10.36.42.99</t>
  </si>
  <si>
    <t>10.45.90.99</t>
  </si>
  <si>
    <t>10.45.88.99</t>
  </si>
  <si>
    <t>ARK/Hadoop server - HDD</t>
  </si>
  <si>
    <t>044</t>
  </si>
  <si>
    <t>CZJ8080H23</t>
  </si>
  <si>
    <t>V043</t>
  </si>
  <si>
    <t>10.36.42.100</t>
  </si>
  <si>
    <t>10.45.90.100</t>
  </si>
  <si>
    <t>10.45.88.100</t>
  </si>
  <si>
    <t>045</t>
  </si>
  <si>
    <t>CZJ8080H24</t>
  </si>
  <si>
    <t>10.36.42.101</t>
  </si>
  <si>
    <t>10.45.90.101</t>
  </si>
  <si>
    <t>10.45.88.101</t>
  </si>
  <si>
    <t>046</t>
  </si>
  <si>
    <t>CZJ8122GMB</t>
  </si>
  <si>
    <t>10.36.42.102</t>
  </si>
  <si>
    <t>10.45.90.102</t>
  </si>
  <si>
    <t>10.45.88.102</t>
  </si>
  <si>
    <t>047</t>
  </si>
  <si>
    <t>CZJ8122GMC</t>
  </si>
  <si>
    <t>10.36.42.103</t>
  </si>
  <si>
    <t>10.45.90.103</t>
  </si>
  <si>
    <t>10.45.88.103</t>
  </si>
  <si>
    <t>048</t>
  </si>
  <si>
    <t>CZJ8122GMD</t>
  </si>
  <si>
    <t>10.36.42.104</t>
  </si>
  <si>
    <t>10.45.90.104</t>
  </si>
  <si>
    <t>10.45.88.104</t>
  </si>
  <si>
    <t>049</t>
  </si>
  <si>
    <t>CZJ8122GMF</t>
  </si>
  <si>
    <t>10.36.42.105</t>
  </si>
  <si>
    <t>10.45.90.105</t>
  </si>
  <si>
    <t>10.45.88.105</t>
  </si>
  <si>
    <t>050</t>
  </si>
  <si>
    <t>CZJ8122GMG</t>
  </si>
  <si>
    <t>10.36.42.106</t>
  </si>
  <si>
    <t>10.45.90.106</t>
  </si>
  <si>
    <t>10.45.88.106</t>
  </si>
  <si>
    <t>051</t>
  </si>
  <si>
    <t>CZJ8122GMH</t>
  </si>
  <si>
    <t>10.36.42.107</t>
  </si>
  <si>
    <t>10.45.90.107</t>
  </si>
  <si>
    <t>10.45.88.107</t>
  </si>
  <si>
    <t>052</t>
  </si>
  <si>
    <t>CZJ8122GMJ</t>
  </si>
  <si>
    <t>10.36.42.108</t>
  </si>
  <si>
    <t>10.45.90.108</t>
  </si>
  <si>
    <t>10.45.88.108</t>
  </si>
  <si>
    <t>053</t>
  </si>
  <si>
    <t>CZJ8122GMK</t>
  </si>
  <si>
    <t>10.36.42.109</t>
  </si>
  <si>
    <t>10.45.90.109</t>
  </si>
  <si>
    <t>10.45.88.109</t>
  </si>
  <si>
    <t>054</t>
  </si>
  <si>
    <t>CZJ8122GML</t>
  </si>
  <si>
    <t>10.36.42.110</t>
  </si>
  <si>
    <t>10.45.90.110</t>
  </si>
  <si>
    <t>10.45.88.110</t>
  </si>
  <si>
    <t>055</t>
  </si>
  <si>
    <t>CZJ8122GMM</t>
  </si>
  <si>
    <t>10.36.42.111</t>
  </si>
  <si>
    <t>10.45.90.111</t>
  </si>
  <si>
    <t>10.45.88.111</t>
  </si>
  <si>
    <t>056</t>
  </si>
  <si>
    <t>CZJ8122GMN</t>
  </si>
  <si>
    <t>10.36.42.112</t>
  </si>
  <si>
    <t>10.45.90.112</t>
  </si>
  <si>
    <t>10.45.88.112</t>
  </si>
  <si>
    <t>057</t>
  </si>
  <si>
    <t>CZJ8122GMP</t>
  </si>
  <si>
    <t>10.36.42.113</t>
  </si>
  <si>
    <t>10.45.90.113</t>
  </si>
  <si>
    <t>10.45.88.113</t>
  </si>
  <si>
    <t>058</t>
  </si>
  <si>
    <t>CZJ8122GMQ</t>
  </si>
  <si>
    <t>10.36.42.114</t>
  </si>
  <si>
    <t>10.45.90.114</t>
  </si>
  <si>
    <t>10.45.88.114</t>
  </si>
  <si>
    <t>059</t>
  </si>
  <si>
    <t>CZJ8122GMR</t>
  </si>
  <si>
    <t>10.36.42.115</t>
  </si>
  <si>
    <t>10.45.90.115</t>
  </si>
  <si>
    <t>10.45.88.115</t>
  </si>
  <si>
    <t>060</t>
  </si>
  <si>
    <t>CZJ8122GMS</t>
  </si>
  <si>
    <t>10.36.42.116</t>
  </si>
  <si>
    <t>10.45.90.116</t>
  </si>
  <si>
    <t>10.45.88.116</t>
  </si>
  <si>
    <t>061</t>
  </si>
  <si>
    <t>CZJ8122GMT</t>
  </si>
  <si>
    <t>10.36.42.117</t>
  </si>
  <si>
    <t>10.45.90.117</t>
  </si>
  <si>
    <t>10.45.88.117</t>
  </si>
  <si>
    <t>062</t>
  </si>
  <si>
    <t>CZJ8122GMV</t>
  </si>
  <si>
    <t>10.36.42.118</t>
  </si>
  <si>
    <t>10.45.90.118</t>
  </si>
  <si>
    <t>10.45.88.118</t>
  </si>
  <si>
    <t>063</t>
  </si>
  <si>
    <t>CZJ8122GMW</t>
  </si>
  <si>
    <t>10.36.42.119</t>
  </si>
  <si>
    <t>10.45.90.119</t>
  </si>
  <si>
    <t>10.45.88.119</t>
  </si>
  <si>
    <t>064</t>
  </si>
  <si>
    <t>CZJ8122GMX</t>
  </si>
  <si>
    <t>10.36.42.120</t>
  </si>
  <si>
    <t>10.45.90.120</t>
  </si>
  <si>
    <t>10.45.88.120</t>
  </si>
  <si>
    <t>065</t>
  </si>
  <si>
    <t>CZJ8122GMY</t>
  </si>
  <si>
    <t>10.36.42.121</t>
  </si>
  <si>
    <t>10.45.90.121</t>
  </si>
  <si>
    <t>10.45.88.121</t>
  </si>
  <si>
    <t>066</t>
  </si>
  <si>
    <t>CZJ8122GMZ</t>
  </si>
  <si>
    <t>10.36.42.122</t>
  </si>
  <si>
    <t>10.45.90.122</t>
  </si>
  <si>
    <t>10.45.88.122</t>
  </si>
  <si>
    <t>067</t>
  </si>
  <si>
    <t>CZJ8122GN0</t>
  </si>
  <si>
    <t>10.36.42.123</t>
  </si>
  <si>
    <t>10.45.90.123</t>
  </si>
  <si>
    <t>10.45.88.123</t>
  </si>
  <si>
    <t>068</t>
  </si>
  <si>
    <t>CZJ8122GN1</t>
  </si>
  <si>
    <t>10.36.42.124</t>
  </si>
  <si>
    <t>10.45.90.124</t>
  </si>
  <si>
    <t>10.45.88.124</t>
  </si>
  <si>
    <t>069</t>
  </si>
  <si>
    <t>CZJ8122GN2</t>
  </si>
  <si>
    <t>10.36.42.125</t>
  </si>
  <si>
    <t>10.45.90.125</t>
  </si>
  <si>
    <t>10.45.88.125</t>
  </si>
  <si>
    <t>070</t>
  </si>
  <si>
    <t>CZJ8122GN3</t>
  </si>
  <si>
    <t>10.36.42.126</t>
  </si>
  <si>
    <t>10.45.90.126</t>
  </si>
  <si>
    <t>10.45.88.126</t>
  </si>
  <si>
    <t>071</t>
  </si>
  <si>
    <t>CZJ8122GN4</t>
  </si>
  <si>
    <t>10.36.42.127</t>
  </si>
  <si>
    <t>10.45.90.127</t>
  </si>
  <si>
    <t>10.45.88.127</t>
  </si>
  <si>
    <t>072</t>
  </si>
  <si>
    <t>CZJ8122GN5</t>
  </si>
  <si>
    <t>10.36.42.128</t>
  </si>
  <si>
    <t>10.45.90.128</t>
  </si>
  <si>
    <t>10.45.88.128</t>
  </si>
  <si>
    <t>073</t>
  </si>
  <si>
    <t>CZJ8122GN6</t>
  </si>
  <si>
    <t>10.36.42.129</t>
  </si>
  <si>
    <t>10.45.90.129</t>
  </si>
  <si>
    <t>10.45.88.129</t>
  </si>
  <si>
    <t>074</t>
  </si>
  <si>
    <t>CZJ8122GN7</t>
  </si>
  <si>
    <t>10.36.42.130</t>
  </si>
  <si>
    <t>10.45.90.130</t>
  </si>
  <si>
    <t>10.45.88.130</t>
  </si>
  <si>
    <t>075</t>
  </si>
  <si>
    <t>CZJ8122GN8</t>
  </si>
  <si>
    <t>10.36.42.131</t>
  </si>
  <si>
    <t>10.45.90.131</t>
  </si>
  <si>
    <t>10.45.88.131</t>
  </si>
  <si>
    <t>076</t>
  </si>
  <si>
    <t>CZJ8122GN9</t>
  </si>
  <si>
    <t>10.36.42.132</t>
  </si>
  <si>
    <t>10.45.90.132</t>
  </si>
  <si>
    <t>10.45.88.132</t>
  </si>
  <si>
    <t>077</t>
  </si>
  <si>
    <t>CZJ8122GNB</t>
  </si>
  <si>
    <t>W035</t>
  </si>
  <si>
    <t>10.36.42.133</t>
  </si>
  <si>
    <t>10.45.90.133</t>
  </si>
  <si>
    <t>10.45.88.133</t>
  </si>
  <si>
    <t>078</t>
  </si>
  <si>
    <t>CZJ8122GNC</t>
  </si>
  <si>
    <t>Y035</t>
  </si>
  <si>
    <t>10.36.42.134</t>
  </si>
  <si>
    <t>10.45.90.134</t>
  </si>
  <si>
    <t>10.45.88.134</t>
  </si>
  <si>
    <t>079</t>
  </si>
  <si>
    <t>CZJ8122GND</t>
  </si>
  <si>
    <t>Z035</t>
  </si>
  <si>
    <t>10.36.42.135</t>
  </si>
  <si>
    <t>10.45.90.135</t>
  </si>
  <si>
    <t>10.45.88.135</t>
  </si>
  <si>
    <t>080</t>
  </si>
  <si>
    <t>CZJ8122GNF</t>
  </si>
  <si>
    <t>AA035</t>
  </si>
  <si>
    <t>10.36.42.136</t>
  </si>
  <si>
    <t>10.45.90.136</t>
  </si>
  <si>
    <t>10.45.88.136</t>
  </si>
  <si>
    <t>081</t>
  </si>
  <si>
    <t>CZJ8122GNG</t>
  </si>
  <si>
    <t>10.36.42.137</t>
  </si>
  <si>
    <t>10.45.90.137</t>
  </si>
  <si>
    <t>10.45.88.137</t>
  </si>
  <si>
    <t>082</t>
  </si>
  <si>
    <t>CZJ8122GNH</t>
  </si>
  <si>
    <t>10.36.42.138</t>
  </si>
  <si>
    <t>10.45.90.138</t>
  </si>
  <si>
    <t>10.45.88.138</t>
  </si>
  <si>
    <t>083</t>
  </si>
  <si>
    <t>CZJ8122GNJ</t>
  </si>
  <si>
    <t>10.36.42.139</t>
  </si>
  <si>
    <t>10.45.90.139</t>
  </si>
  <si>
    <t>10.45.88.139</t>
  </si>
  <si>
    <t>084</t>
  </si>
  <si>
    <t>CZJ8122GNK</t>
  </si>
  <si>
    <t>10.36.42.140</t>
  </si>
  <si>
    <t>10.45.90.140</t>
  </si>
  <si>
    <t>10.45.88.140</t>
  </si>
  <si>
    <t>085</t>
  </si>
  <si>
    <t>CZJ8122GNL</t>
  </si>
  <si>
    <t>10.36.42.141</t>
  </si>
  <si>
    <t>10.45.90.141</t>
  </si>
  <si>
    <t>10.45.88.141</t>
  </si>
  <si>
    <t>086</t>
  </si>
  <si>
    <t>CZJ8122GNM</t>
  </si>
  <si>
    <t>10.36.42.142</t>
  </si>
  <si>
    <t>10.45.90.142</t>
  </si>
  <si>
    <t>10.45.88.142</t>
  </si>
  <si>
    <t>087</t>
  </si>
  <si>
    <t>CZJ8122GNN</t>
  </si>
  <si>
    <t>10.36.42.143</t>
  </si>
  <si>
    <t>10.45.90.143</t>
  </si>
  <si>
    <t>10.45.88.143</t>
  </si>
  <si>
    <t>088</t>
  </si>
  <si>
    <t>CZJ8122GNP</t>
  </si>
  <si>
    <t>10.36.42.144</t>
  </si>
  <si>
    <t>10.45.90.144</t>
  </si>
  <si>
    <t>10.45.88.144</t>
  </si>
  <si>
    <t>089</t>
  </si>
  <si>
    <t>CZJ8122GNQ</t>
  </si>
  <si>
    <t>10.36.42.145</t>
  </si>
  <si>
    <t>10.45.90.145</t>
  </si>
  <si>
    <t>10.45.88.145</t>
  </si>
  <si>
    <t>090</t>
  </si>
  <si>
    <t>CZJ8122GNR</t>
  </si>
  <si>
    <t>10.36.42.146</t>
  </si>
  <si>
    <t>10.45.90.146</t>
  </si>
  <si>
    <t>10.45.88.146</t>
  </si>
  <si>
    <t>091</t>
  </si>
  <si>
    <t>CZJ8122GNS</t>
  </si>
  <si>
    <t>10.36.42.147</t>
  </si>
  <si>
    <t>10.45.90.147</t>
  </si>
  <si>
    <t>10.45.88.147</t>
  </si>
  <si>
    <t>092</t>
  </si>
  <si>
    <t>N</t>
  </si>
  <si>
    <t>YE2020</t>
  </si>
  <si>
    <t>10.36.42.148</t>
  </si>
  <si>
    <t>10.45.90.148</t>
  </si>
  <si>
    <t>10.45.88.148</t>
  </si>
  <si>
    <t>HW not deployed yet</t>
  </si>
  <si>
    <t>093</t>
  </si>
  <si>
    <t>10.36.42.149</t>
  </si>
  <si>
    <t>10.45.90.149</t>
  </si>
  <si>
    <t>10.45.88.149</t>
  </si>
  <si>
    <t>094</t>
  </si>
  <si>
    <t>10.36.42.150</t>
  </si>
  <si>
    <t>10.45.90.150</t>
  </si>
  <si>
    <t>10.45.88.150</t>
  </si>
  <si>
    <t>095</t>
  </si>
  <si>
    <t>10.36.42.151</t>
  </si>
  <si>
    <t>10.45.90.151</t>
  </si>
  <si>
    <t>10.45.88.151</t>
  </si>
  <si>
    <t>096</t>
  </si>
  <si>
    <t>10.36.42.152</t>
  </si>
  <si>
    <t>10.45.90.152</t>
  </si>
  <si>
    <t>10.45.88.152</t>
  </si>
  <si>
    <t>Impala server</t>
  </si>
  <si>
    <t>imp</t>
  </si>
  <si>
    <t>10.36.42.153</t>
  </si>
  <si>
    <t>10.45.90.153</t>
  </si>
  <si>
    <t>10.45.88.153</t>
  </si>
  <si>
    <t>10.36.42.154</t>
  </si>
  <si>
    <t>10.45.90.154</t>
  </si>
  <si>
    <t>10.45.88.154</t>
  </si>
  <si>
    <t>10.36.42.155</t>
  </si>
  <si>
    <t>10.45.90.155</t>
  </si>
  <si>
    <t>10.45.88.155</t>
  </si>
  <si>
    <t>YE2021</t>
  </si>
  <si>
    <t>10.36.42.156</t>
  </si>
  <si>
    <t>10.45.90.156</t>
  </si>
  <si>
    <t>10.45.88.156</t>
  </si>
  <si>
    <t>10.36.42.157</t>
  </si>
  <si>
    <t>10.45.90.157</t>
  </si>
  <si>
    <t>10.45.88.157</t>
  </si>
  <si>
    <t>10.36.42.158</t>
  </si>
  <si>
    <t>10.45.90.158</t>
  </si>
  <si>
    <t>10.45.88.158</t>
  </si>
  <si>
    <t>10.36.42.159</t>
  </si>
  <si>
    <t>10.45.90.159</t>
  </si>
  <si>
    <t>10.45.88.159</t>
  </si>
  <si>
    <t>10.36.42.160</t>
  </si>
  <si>
    <t>10.45.90.160</t>
  </si>
  <si>
    <t>10.45.88.160</t>
  </si>
  <si>
    <t>10.36.42.161</t>
  </si>
  <si>
    <t>10.45.90.161</t>
  </si>
  <si>
    <t>10.45.88.161</t>
  </si>
  <si>
    <t>10.36.42.162</t>
  </si>
  <si>
    <t>10.45.90.162</t>
  </si>
  <si>
    <t>10.45.88.162</t>
  </si>
  <si>
    <t>107</t>
  </si>
  <si>
    <t>10.36.42.163</t>
  </si>
  <si>
    <t>10.45.90.163</t>
  </si>
  <si>
    <t>10.45.88.163</t>
  </si>
  <si>
    <t>108</t>
  </si>
  <si>
    <t>109</t>
  </si>
  <si>
    <t>110</t>
  </si>
  <si>
    <t>Open Street Map. Servers Secondary  env.</t>
  </si>
  <si>
    <t>OSM server (former HMS)</t>
  </si>
  <si>
    <t>hms</t>
  </si>
  <si>
    <t>10.36.42.188</t>
  </si>
  <si>
    <t>v14620-dmz-o-m-2224</t>
  </si>
  <si>
    <t>10.45.90.188</t>
  </si>
  <si>
    <t>10.45.88.188</t>
  </si>
  <si>
    <t>10.45.89.196</t>
  </si>
  <si>
    <t>Open Street Map. Serves Production env.</t>
  </si>
  <si>
    <t>CZJ8080D9T</t>
  </si>
  <si>
    <t>10.36.42.189</t>
  </si>
  <si>
    <t>10.45.90.189</t>
  </si>
  <si>
    <t>10.45.88.189</t>
  </si>
  <si>
    <t>10.45.89.197</t>
  </si>
  <si>
    <t xml:space="preserve">
License server - sentinel master.
(Former rel14620hms003. Stuart K. 19Jun2019: APP IP will be reclaimed)</t>
  </si>
  <si>
    <t>Admin server (former HMS)</t>
  </si>
  <si>
    <t>CZJ8080D9V</t>
  </si>
  <si>
    <t>10.36.42.190</t>
  </si>
  <si>
    <t>10.45.90.190</t>
  </si>
  <si>
    <t>10.45.88.190</t>
  </si>
  <si>
    <t>Hadoop Management server</t>
  </si>
  <si>
    <t>CZJ8080D9W</t>
  </si>
  <si>
    <t>10.36.42.191</t>
  </si>
  <si>
    <t>10.45.90.191</t>
  </si>
  <si>
    <t>10.45.88.191</t>
  </si>
  <si>
    <t>CZJ8080D9X</t>
  </si>
  <si>
    <t>10.36.42.192</t>
  </si>
  <si>
    <t>10.45.90.192</t>
  </si>
  <si>
    <t>10.45.88.192</t>
  </si>
  <si>
    <t>CZJ8080D9Y</t>
  </si>
  <si>
    <t>10.36.42.193</t>
  </si>
  <si>
    <t>10.45.90.193</t>
  </si>
  <si>
    <t>10.45.88.193</t>
  </si>
  <si>
    <t>Kafka server - Gen9</t>
  </si>
  <si>
    <t>kfk</t>
  </si>
  <si>
    <t>CZ3811SPDH</t>
  </si>
  <si>
    <t>10.36.42.167</t>
  </si>
  <si>
    <t>10.45.90.167</t>
  </si>
  <si>
    <t>10.45.88.167</t>
  </si>
  <si>
    <t>pg-v14620-dmz-c-adaptor-2225</t>
  </si>
  <si>
    <t>FLR (mLOM) 1/2 &amp; PCIe 2/1</t>
  </si>
  <si>
    <t>NA</t>
  </si>
  <si>
    <t>10.45.89.64</t>
  </si>
  <si>
    <t>10.45.89.126</t>
  </si>
  <si>
    <t>10.45.89.71</t>
  </si>
  <si>
    <t>CZ3811SPE2</t>
  </si>
  <si>
    <t>10.36.42.168</t>
  </si>
  <si>
    <t>10.45.90.168</t>
  </si>
  <si>
    <t>10.45.88.168</t>
  </si>
  <si>
    <t>10.45.89.72</t>
  </si>
  <si>
    <t>CZ3811SPEL</t>
  </si>
  <si>
    <t>10.36.42.169</t>
  </si>
  <si>
    <t>10.45.90.169</t>
  </si>
  <si>
    <t>10.45.88.169</t>
  </si>
  <si>
    <t>10.45.89.73</t>
  </si>
  <si>
    <t>CZ3811SPCT</t>
  </si>
  <si>
    <t>10.36.42.170</t>
  </si>
  <si>
    <t>10.45.90.170</t>
  </si>
  <si>
    <t>10.45.88.170</t>
  </si>
  <si>
    <t>10.45.89.74</t>
  </si>
  <si>
    <t>Kafka server - Gen10</t>
  </si>
  <si>
    <t>CZ291903Z2</t>
  </si>
  <si>
    <t>10.36.42.171</t>
  </si>
  <si>
    <t>10.45.90.171</t>
  </si>
  <si>
    <t>10.45.88.171</t>
  </si>
  <si>
    <t>10.45.89.75</t>
  </si>
  <si>
    <t>CZ291903Z1</t>
  </si>
  <si>
    <t>10.36.42.172</t>
  </si>
  <si>
    <t>10.45.90.172</t>
  </si>
  <si>
    <t>10.45.88.172</t>
  </si>
  <si>
    <t>10.45.89.76</t>
  </si>
  <si>
    <t>CZ291903Z0</t>
  </si>
  <si>
    <t>10.36.42.194</t>
  </si>
  <si>
    <t>10.45.90.194</t>
  </si>
  <si>
    <t>10.45.88.194</t>
  </si>
  <si>
    <t>10.45.89.77</t>
  </si>
  <si>
    <t>CZ291903Z3</t>
  </si>
  <si>
    <t>10.36.42.195</t>
  </si>
  <si>
    <t>10.45.90.195</t>
  </si>
  <si>
    <t>10.45.88.195</t>
  </si>
  <si>
    <t>10.45.89.78</t>
  </si>
  <si>
    <t>CZ29300QHQ</t>
  </si>
  <si>
    <t>10.36.42.199</t>
  </si>
  <si>
    <t>v14620-dmz-o-m-2225</t>
  </si>
  <si>
    <t>10.45.90.198</t>
  </si>
  <si>
    <t>10.45.88.198</t>
  </si>
  <si>
    <t>10.45.89.79</t>
  </si>
  <si>
    <t>CZ29300QHV</t>
  </si>
  <si>
    <t>10.36.42.200</t>
  </si>
  <si>
    <t>v14620-dmz-o-m-2226</t>
  </si>
  <si>
    <t>10.45.90.199</t>
  </si>
  <si>
    <t>10.45.88.199</t>
  </si>
  <si>
    <t>10.45.89.80</t>
  </si>
  <si>
    <t>to be supplied</t>
  </si>
  <si>
    <t>kfk006</t>
  </si>
  <si>
    <t>staging/export</t>
  </si>
  <si>
    <t>exp</t>
  </si>
  <si>
    <t>CZ3807LCNN</t>
  </si>
  <si>
    <t>Z043</t>
  </si>
  <si>
    <t>10.36.42.165</t>
  </si>
  <si>
    <t>10.45.90.165</t>
  </si>
  <si>
    <t>10.45.88.165</t>
  </si>
  <si>
    <t>FLR (mLOM) 1/2 &amp; PCIe 2/2</t>
  </si>
  <si>
    <t>10.45.89.181</t>
  </si>
  <si>
    <t>DB Master server</t>
  </si>
  <si>
    <t>CZ3807LCPH</t>
  </si>
  <si>
    <t>AA043</t>
  </si>
  <si>
    <t>10.36.42.166</t>
  </si>
  <si>
    <t>10.45.90.166</t>
  </si>
  <si>
    <t>10.45.88.166</t>
  </si>
  <si>
    <r>
      <t>v14620-dmz-adaptor-2223</t>
    </r>
    <r>
      <rPr>
        <sz val="8"/>
        <rFont val="Ericsson Hilda"/>
      </rPr>
      <t> </t>
    </r>
  </si>
  <si>
    <t xml:space="preserve">FLR (mLOM) 1/2 &amp; PCIe 2/2 </t>
  </si>
  <si>
    <t>10.45.89.182</t>
  </si>
  <si>
    <t>Impala server - 512GB</t>
  </si>
  <si>
    <t>CZJ8080D9Z</t>
  </si>
  <si>
    <t>W043</t>
  </si>
  <si>
    <t>10.36.42.17</t>
  </si>
  <si>
    <t>10.45.90.17</t>
  </si>
  <si>
    <t>10.45.88.17</t>
  </si>
  <si>
    <t>CZJ8080DB0</t>
  </si>
  <si>
    <t>Y043</t>
  </si>
  <si>
    <t>10.36.42.18</t>
  </si>
  <si>
    <t>10.45.90.18</t>
  </si>
  <si>
    <t>10.45.88.18</t>
  </si>
  <si>
    <t>CZJ8080DB1</t>
  </si>
  <si>
    <t>10.36.42.19</t>
  </si>
  <si>
    <t>10.45.90.19</t>
  </si>
  <si>
    <t>10.45.88.19</t>
  </si>
  <si>
    <t>CZJ8080DB2</t>
  </si>
  <si>
    <t>10.36.42.20</t>
  </si>
  <si>
    <t>10.45.90.20</t>
  </si>
  <si>
    <t>10.45.88.20</t>
  </si>
  <si>
    <t>CZJ8080DB3</t>
  </si>
  <si>
    <t>10.36.42.21</t>
  </si>
  <si>
    <t>10.45.90.21</t>
  </si>
  <si>
    <t>10.45.88.21</t>
  </si>
  <si>
    <t>CZJ8080DB4</t>
  </si>
  <si>
    <t>10.36.42.22</t>
  </si>
  <si>
    <t>10.45.90.22</t>
  </si>
  <si>
    <t>10.45.88.22</t>
  </si>
  <si>
    <t>CZJ8080DB5</t>
  </si>
  <si>
    <t>10.36.42.23</t>
  </si>
  <si>
    <t>10.45.90.23</t>
  </si>
  <si>
    <t>10.45.88.23</t>
  </si>
  <si>
    <t>CZJ8080DB6</t>
  </si>
  <si>
    <t>10.36.42.24</t>
  </si>
  <si>
    <t>10.45.90.24</t>
  </si>
  <si>
    <t>10.45.88.24</t>
  </si>
  <si>
    <t>CZJ8080DB7</t>
  </si>
  <si>
    <t>10.36.42.25</t>
  </si>
  <si>
    <t>10.45.90.25</t>
  </si>
  <si>
    <t>10.45.88.25</t>
  </si>
  <si>
    <t>CZJ8080DB8</t>
  </si>
  <si>
    <t>10.36.42.26</t>
  </si>
  <si>
    <t>10.45.90.26</t>
  </si>
  <si>
    <t>10.45.88.26</t>
  </si>
  <si>
    <t>CZJ8080DB9</t>
  </si>
  <si>
    <t>10.36.42.27</t>
  </si>
  <si>
    <t>10.45.90.27</t>
  </si>
  <si>
    <t>10.45.88.27</t>
  </si>
  <si>
    <t>CZJ8080DBB</t>
  </si>
  <si>
    <t>10.36.42.28</t>
  </si>
  <si>
    <t>10.45.90.28</t>
  </si>
  <si>
    <t>10.45.88.28</t>
  </si>
  <si>
    <t>CZJ8080DBC</t>
  </si>
  <si>
    <t>10.36.42.29</t>
  </si>
  <si>
    <t>10.45.90.29</t>
  </si>
  <si>
    <t>10.45.88.29</t>
  </si>
  <si>
    <t>CZJ8080DBD</t>
  </si>
  <si>
    <t>10.36.42.30</t>
  </si>
  <si>
    <t>10.45.90.30</t>
  </si>
  <si>
    <t>10.45.88.30</t>
  </si>
  <si>
    <t>CZJ8080DBF</t>
  </si>
  <si>
    <t>10.36.42.31</t>
  </si>
  <si>
    <t>10.45.90.31</t>
  </si>
  <si>
    <t>10.45.88.31</t>
  </si>
  <si>
    <t>CZJ8080DBG</t>
  </si>
  <si>
    <t>10.36.42.32</t>
  </si>
  <si>
    <t>10.45.90.32</t>
  </si>
  <si>
    <t>10.45.88.32</t>
  </si>
  <si>
    <t>CZJ8080DBH</t>
  </si>
  <si>
    <t>10.36.42.33</t>
  </si>
  <si>
    <t>10.45.90.33</t>
  </si>
  <si>
    <t>10.45.88.33</t>
  </si>
  <si>
    <t>CZJ8080DBJ</t>
  </si>
  <si>
    <t>10.36.42.34</t>
  </si>
  <si>
    <t>10.45.90.34</t>
  </si>
  <si>
    <t>10.45.88.34</t>
  </si>
  <si>
    <t>CZJ8080DBK</t>
  </si>
  <si>
    <t>10.36.42.35</t>
  </si>
  <si>
    <t>10.45.90.35</t>
  </si>
  <si>
    <t>10.45.88.35</t>
  </si>
  <si>
    <t>CZJ8080DBL</t>
  </si>
  <si>
    <t>10.36.42.36</t>
  </si>
  <si>
    <t>10.45.90.36</t>
  </si>
  <si>
    <t>10.45.88.36</t>
  </si>
  <si>
    <t>CZJ8080DBM</t>
  </si>
  <si>
    <t>10.36.42.37</t>
  </si>
  <si>
    <t>10.45.90.37</t>
  </si>
  <si>
    <t>10.45.88.37</t>
  </si>
  <si>
    <t>CZJ8080DBN</t>
  </si>
  <si>
    <t>10.36.42.38</t>
  </si>
  <si>
    <t>10.45.90.38</t>
  </si>
  <si>
    <t>10.45.88.38</t>
  </si>
  <si>
    <t>CZJ8080DBP</t>
  </si>
  <si>
    <t>10.36.42.39</t>
  </si>
  <si>
    <t>10.45.90.39</t>
  </si>
  <si>
    <t>10.45.88.39</t>
  </si>
  <si>
    <t>CZJ8080DBQ</t>
  </si>
  <si>
    <t>10.36.42.40</t>
  </si>
  <si>
    <t>10.45.90.40</t>
  </si>
  <si>
    <t>10.45.88.40</t>
  </si>
  <si>
    <t>CZJ8080DBR</t>
  </si>
  <si>
    <t>10.36.42.41</t>
  </si>
  <si>
    <t>10.45.90.41</t>
  </si>
  <si>
    <t>10.45.88.41</t>
  </si>
  <si>
    <t>CZJ8080DBS</t>
  </si>
  <si>
    <t>10.36.42.42</t>
  </si>
  <si>
    <t>10.45.90.42</t>
  </si>
  <si>
    <t>10.45.88.42</t>
  </si>
  <si>
    <t>CZJ8080DBT</t>
  </si>
  <si>
    <t>10.36.42.43</t>
  </si>
  <si>
    <t>10.45.90.43</t>
  </si>
  <si>
    <t>10.45.88.43</t>
  </si>
  <si>
    <t>CZJ8080DBV</t>
  </si>
  <si>
    <t>10.36.42.44</t>
  </si>
  <si>
    <t>10.45.90.44</t>
  </si>
  <si>
    <t>10.45.88.44</t>
  </si>
  <si>
    <t>CZJ8080DBW</t>
  </si>
  <si>
    <t>10.36.42.45</t>
  </si>
  <si>
    <t>10.45.90.45</t>
  </si>
  <si>
    <t>10.45.88.45</t>
  </si>
  <si>
    <t>CZJ8080DBX</t>
  </si>
  <si>
    <t>10.36.42.46</t>
  </si>
  <si>
    <t>10.45.90.46</t>
  </si>
  <si>
    <t>10.45.88.46</t>
  </si>
  <si>
    <t>Impala Daemon + Impala StateStore + Impala Catalog</t>
  </si>
  <si>
    <t>CZJ8080DBY</t>
  </si>
  <si>
    <t>10.36.42.47</t>
  </si>
  <si>
    <t>10.45.90.47</t>
  </si>
  <si>
    <t>10.45.88.47</t>
  </si>
  <si>
    <t>Impala Daemon</t>
  </si>
  <si>
    <t>CZJ8080DBZ</t>
  </si>
  <si>
    <t>10.36.42.48</t>
  </si>
  <si>
    <t>10.45.90.48</t>
  </si>
  <si>
    <t>10.45.88.48</t>
  </si>
  <si>
    <t>CZJ8080DC0</t>
  </si>
  <si>
    <t>10.36.42.49</t>
  </si>
  <si>
    <t>10.45.90.49</t>
  </si>
  <si>
    <t>10.45.88.49</t>
  </si>
  <si>
    <t>CZJ8080DC1</t>
  </si>
  <si>
    <t>10.36.42.50</t>
  </si>
  <si>
    <t>10.45.90.50</t>
  </si>
  <si>
    <t>10.45.88.50</t>
  </si>
  <si>
    <t>CZJ8080DC2</t>
  </si>
  <si>
    <t>10.36.42.51</t>
  </si>
  <si>
    <t>10.45.90.51</t>
  </si>
  <si>
    <t>10.45.88.51</t>
  </si>
  <si>
    <t>CZJ8080DC3</t>
  </si>
  <si>
    <t>10.36.42.52</t>
  </si>
  <si>
    <t>10.45.90.52</t>
  </si>
  <si>
    <t>10.45.88.52</t>
  </si>
  <si>
    <t>CZJ8080DC4</t>
  </si>
  <si>
    <t>10.36.42.53</t>
  </si>
  <si>
    <t>10.45.90.53</t>
  </si>
  <si>
    <t>10.45.88.53</t>
  </si>
  <si>
    <t>CZJ8080DC5</t>
  </si>
  <si>
    <t>10.36.42.54</t>
  </si>
  <si>
    <t>10.45.90.54</t>
  </si>
  <si>
    <t>10.45.88.54</t>
  </si>
  <si>
    <t>YE2022</t>
  </si>
  <si>
    <t>gps</t>
  </si>
  <si>
    <t>10.36.42.55</t>
  </si>
  <si>
    <t>10.45.90.55</t>
  </si>
  <si>
    <t>10.45.88.55</t>
  </si>
  <si>
    <t>10.36.42.56</t>
  </si>
  <si>
    <t>10.45.90.56</t>
  </si>
  <si>
    <t>10.45.88.56</t>
  </si>
  <si>
    <t>Correlator server</t>
  </si>
  <si>
    <t>cor</t>
  </si>
  <si>
    <t>CZJ80801KR</t>
  </si>
  <si>
    <t>10.36.42.10</t>
  </si>
  <si>
    <t>10.45.90.10</t>
  </si>
  <si>
    <t>10.45.88.10</t>
  </si>
  <si>
    <t>-bsr</t>
  </si>
  <si>
    <t>10.45.89.224</t>
  </si>
  <si>
    <t>10.45.89.225</t>
  </si>
  <si>
    <t>10.45.89.228</t>
  </si>
  <si>
    <t>CZJ80801KS</t>
  </si>
  <si>
    <t>10.36.42.11</t>
  </si>
  <si>
    <t>10.45.90.11</t>
  </si>
  <si>
    <t>10.45.88.11</t>
  </si>
  <si>
    <t>10.45.89.229</t>
  </si>
  <si>
    <t>CZJ80801KT</t>
  </si>
  <si>
    <t>10.36.42.12</t>
  </si>
  <si>
    <t>10.45.90.12</t>
  </si>
  <si>
    <t>10.45.88.12</t>
  </si>
  <si>
    <t>10.45.89.230</t>
  </si>
  <si>
    <t>CZJ80801KV</t>
  </si>
  <si>
    <t>10.36.42.13</t>
  </si>
  <si>
    <t>10.45.90.13</t>
  </si>
  <si>
    <t>10.45.88.13</t>
  </si>
  <si>
    <t>10.45.89.231</t>
  </si>
  <si>
    <t>CZJ80801KW</t>
  </si>
  <si>
    <t>10.36.42.14</t>
  </si>
  <si>
    <t>10.45.90.14</t>
  </si>
  <si>
    <t>10.45.88.14</t>
  </si>
  <si>
    <t>10.45.89.232</t>
  </si>
  <si>
    <t>CZJ80801KX</t>
  </si>
  <si>
    <t>10.36.42.15</t>
  </si>
  <si>
    <t>10.45.90.15</t>
  </si>
  <si>
    <t>10.45.88.15</t>
  </si>
  <si>
    <t>10.45.89.233</t>
  </si>
  <si>
    <t>CZJ80801KY</t>
  </si>
  <si>
    <t>10.36.42.16</t>
  </si>
  <si>
    <t>10.45.90.16</t>
  </si>
  <si>
    <t>10.45.88.16</t>
  </si>
  <si>
    <t>10.45.89.234</t>
  </si>
  <si>
    <t>Added as part of the traffic increase due to 5G</t>
  </si>
  <si>
    <t>CZ29300QHT</t>
  </si>
  <si>
    <t>10.36.42.198</t>
  </si>
  <si>
    <t>10.45.90.200</t>
  </si>
  <si>
    <t>10.45.88.200</t>
  </si>
  <si>
    <t>10.45.89.236</t>
  </si>
  <si>
    <t>GTP Probe server</t>
  </si>
  <si>
    <t>WarwickPlace</t>
  </si>
  <si>
    <t>xwp</t>
  </si>
  <si>
    <t>GTPU + GTPC Probe</t>
  </si>
  <si>
    <t>prb</t>
  </si>
  <si>
    <t>101</t>
  </si>
  <si>
    <t>CZJ8070DVX</t>
  </si>
  <si>
    <t>10.250.65.144</t>
  </si>
  <si>
    <t>10.250.65.145</t>
  </si>
  <si>
    <t>255.255.255.248</t>
  </si>
  <si>
    <t>10.250.65.148</t>
  </si>
  <si>
    <t>10.250.65.149</t>
  </si>
  <si>
    <t>TBD by EE</t>
  </si>
  <si>
    <t>10.45.86.0</t>
  </si>
  <si>
    <t>10.45.86.1</t>
  </si>
  <si>
    <t>10.45.86.25</t>
  </si>
  <si>
    <t>ltn</t>
  </si>
  <si>
    <t>CZJ8080DWV</t>
  </si>
  <si>
    <t>10.244.58.224</t>
  </si>
  <si>
    <t>10.244.58.225</t>
  </si>
  <si>
    <t>10.244.58.228</t>
  </si>
  <si>
    <t>10.45.87.0</t>
  </si>
  <si>
    <t>10.45.87.1</t>
  </si>
  <si>
    <t>10.244.58.164</t>
  </si>
  <si>
    <t>10.45.87.4</t>
  </si>
  <si>
    <t>-xtr</t>
  </si>
  <si>
    <t>10.45.86.4</t>
  </si>
  <si>
    <t>CZJ8080DWW</t>
  </si>
  <si>
    <t>10.244.58.229</t>
  </si>
  <si>
    <t>10.244.58.165</t>
  </si>
  <si>
    <t>10.45.87.5</t>
  </si>
  <si>
    <t>10.45.86.5</t>
  </si>
  <si>
    <t>CZJ8080DWX</t>
  </si>
  <si>
    <t>10.244.58.230</t>
  </si>
  <si>
    <t>10.244.58.166</t>
  </si>
  <si>
    <t>10.45.87.6</t>
  </si>
  <si>
    <t>10.45.86.6</t>
  </si>
  <si>
    <t>CZJ8080DWY</t>
  </si>
  <si>
    <t>10.244.58.231</t>
  </si>
  <si>
    <t>10.244.58.167</t>
  </si>
  <si>
    <t>10.45.87.7</t>
  </si>
  <si>
    <t>10.45.86.7</t>
  </si>
  <si>
    <t>CZJ8080DWZ</t>
  </si>
  <si>
    <t>10.244.58.232</t>
  </si>
  <si>
    <t>10.244.58.168</t>
  </si>
  <si>
    <t>10.45.87.8</t>
  </si>
  <si>
    <t>10.45.86.8</t>
  </si>
  <si>
    <t>CZJ8080DX0</t>
  </si>
  <si>
    <t>10.244.58.233</t>
  </si>
  <si>
    <t>10.244.58.169</t>
  </si>
  <si>
    <t>10.45.87.9</t>
  </si>
  <si>
    <t>10.45.86.9</t>
  </si>
  <si>
    <t>CZJ8080DX1</t>
  </si>
  <si>
    <t>10.244.58.234</t>
  </si>
  <si>
    <t>10.244.58.170</t>
  </si>
  <si>
    <t>10.45.87.10</t>
  </si>
  <si>
    <t>10.45.86.10</t>
  </si>
  <si>
    <t>CZJ8080DX2</t>
  </si>
  <si>
    <t>10.244.58.235</t>
  </si>
  <si>
    <t>10.244.58.171</t>
  </si>
  <si>
    <t>10.45.87.11</t>
  </si>
  <si>
    <t>10.45.86.11</t>
  </si>
  <si>
    <t>CZJ8080DX3</t>
  </si>
  <si>
    <t>10.244.58.236</t>
  </si>
  <si>
    <t>10.244.58.172</t>
  </si>
  <si>
    <t>10.45.87.12</t>
  </si>
  <si>
    <t>10.45.86.12</t>
  </si>
  <si>
    <t>CZJ8080DXT</t>
  </si>
  <si>
    <t>10.244.58.237</t>
  </si>
  <si>
    <t>10.244.58.173</t>
  </si>
  <si>
    <t>10.45.87.13</t>
  </si>
  <si>
    <t>10.45.86.13</t>
  </si>
  <si>
    <t>IMS Probe server</t>
  </si>
  <si>
    <t>IMS Probe</t>
  </si>
  <si>
    <t>ims</t>
  </si>
  <si>
    <t>10.244.58.241</t>
  </si>
  <si>
    <t>10.244.58.179</t>
  </si>
  <si>
    <t>10.45.87.14</t>
  </si>
  <si>
    <t>10.45.86.14</t>
  </si>
  <si>
    <t>10.244.58.242</t>
  </si>
  <si>
    <t>10.244.58.180</t>
  </si>
  <si>
    <t>10.45.87.15</t>
  </si>
  <si>
    <t>10.45.86.15</t>
  </si>
  <si>
    <t>IMS Probe G9</t>
  </si>
  <si>
    <t>re-purpose</t>
  </si>
  <si>
    <t>SW1</t>
  </si>
  <si>
    <t>02A 05L</t>
  </si>
  <si>
    <t>7-8</t>
  </si>
  <si>
    <t>oam.eeint.co.uk</t>
  </si>
  <si>
    <t>10.244.58.160</t>
  </si>
  <si>
    <t>10.164.58.161</t>
  </si>
  <si>
    <t>10.164.82.128</t>
  </si>
  <si>
    <t>10.164.82.129</t>
  </si>
  <si>
    <t>9-10</t>
  </si>
  <si>
    <t>02A 05M</t>
  </si>
  <si>
    <t>15-16</t>
  </si>
  <si>
    <t>13-14</t>
  </si>
  <si>
    <t>rel14620ran001</t>
  </si>
  <si>
    <t>RAN Adapter server</t>
  </si>
  <si>
    <t>Reigate</t>
  </si>
  <si>
    <t>Huawei RAN Adapter</t>
  </si>
  <si>
    <t>adp</t>
  </si>
  <si>
    <t>CZJ81101ZG</t>
  </si>
  <si>
    <t>v14620-ilo-2773</t>
  </si>
  <si>
    <t>eeaadp001re-ilo</t>
  </si>
  <si>
    <t>dci.bt.com</t>
  </si>
  <si>
    <t>10.36.42.201</t>
  </si>
  <si>
    <t>eeaadp001re</t>
  </si>
  <si>
    <t>eezone.bt.com</t>
  </si>
  <si>
    <t>10.45.90.201</t>
  </si>
  <si>
    <t>v14620-dmz-besr2-2221</t>
  </si>
  <si>
    <t>10.45.89.0</t>
  </si>
  <si>
    <t>10.45.89.1</t>
  </si>
  <si>
    <t>10.45.89.11</t>
  </si>
  <si>
    <t>rel14620ran002</t>
  </si>
  <si>
    <t>CZJ81101YY</t>
  </si>
  <si>
    <t>12-13</t>
  </si>
  <si>
    <t>eeaadp002re-ilo</t>
  </si>
  <si>
    <t>10.36.42.202</t>
  </si>
  <si>
    <t>eeaadp002re</t>
  </si>
  <si>
    <t>10.45.90.202</t>
  </si>
  <si>
    <t>10.45.89.12</t>
  </si>
  <si>
    <t>rel14620ran003</t>
  </si>
  <si>
    <t>CZJ81101YT</t>
  </si>
  <si>
    <t>eeaadp003re-ilo</t>
  </si>
  <si>
    <t>10.36.42.203</t>
  </si>
  <si>
    <t>eeaadp003re</t>
  </si>
  <si>
    <t>10.45.90.203</t>
  </si>
  <si>
    <t>10.45.89.13</t>
  </si>
  <si>
    <t>rel14620ran004</t>
  </si>
  <si>
    <t>CZJ81101YQ</t>
  </si>
  <si>
    <t>eeaadp004re-ilo</t>
  </si>
  <si>
    <t>10.36.42.204</t>
  </si>
  <si>
    <t>eeaadp004re</t>
  </si>
  <si>
    <t>10.45.90.204</t>
  </si>
  <si>
    <t>10.45.89.14</t>
  </si>
  <si>
    <t>rel14620ran005</t>
  </si>
  <si>
    <t>CZJ81101YS</t>
  </si>
  <si>
    <t>eeaadp005re-ilo</t>
  </si>
  <si>
    <t>10.36.42.205</t>
  </si>
  <si>
    <t>eeaadp005re</t>
  </si>
  <si>
    <t>10.45.90.205</t>
  </si>
  <si>
    <t>10.45.89.15</t>
  </si>
  <si>
    <t>rel14620ran006</t>
  </si>
  <si>
    <t>CZJ81101ZM</t>
  </si>
  <si>
    <t>26-27</t>
  </si>
  <si>
    <t>eeaadp006re-ilo</t>
  </si>
  <si>
    <t>10.36.42.206</t>
  </si>
  <si>
    <t>eeaadp006re</t>
  </si>
  <si>
    <t>10.45.90.206</t>
  </si>
  <si>
    <t>10.45.89.16</t>
  </si>
  <si>
    <t>rel14620ran007</t>
  </si>
  <si>
    <t>CZJ81101ZF</t>
  </si>
  <si>
    <t>eeaadp007re-ilo</t>
  </si>
  <si>
    <t>10.36.42.207</t>
  </si>
  <si>
    <t>eeaadp007re</t>
  </si>
  <si>
    <t>10.45.90.207</t>
  </si>
  <si>
    <t>10.45.89.17</t>
  </si>
  <si>
    <t>rel14620ran008</t>
  </si>
  <si>
    <t>CZJ81101ZK</t>
  </si>
  <si>
    <t>29-30</t>
  </si>
  <si>
    <t>eeaadp008re-ilo</t>
  </si>
  <si>
    <t>10.36.42.208</t>
  </si>
  <si>
    <t>eeaadp008re</t>
  </si>
  <si>
    <t>10.45.90.208</t>
  </si>
  <si>
    <t>10.45.89.18</t>
  </si>
  <si>
    <t>rel14620ran009</t>
  </si>
  <si>
    <t>CZJ81101ZH</t>
  </si>
  <si>
    <t>eeaadp009re-ilo</t>
  </si>
  <si>
    <t>10.36.42.209</t>
  </si>
  <si>
    <t>eeaadp009re</t>
  </si>
  <si>
    <t>10.45.90.209</t>
  </si>
  <si>
    <t>10.45.89.19</t>
  </si>
  <si>
    <t>rel14620ran010</t>
  </si>
  <si>
    <t>CZJ81101YV</t>
  </si>
  <si>
    <t>32-33</t>
  </si>
  <si>
    <t>eeaadp010re-ilo</t>
  </si>
  <si>
    <t>10.36.42.210</t>
  </si>
  <si>
    <t>eeaadp010re</t>
  </si>
  <si>
    <t>10.45.90.210</t>
  </si>
  <si>
    <t>10.45.89.20</t>
  </si>
  <si>
    <t>rel14620ran011</t>
  </si>
  <si>
    <t>CZJ81101YX</t>
  </si>
  <si>
    <t>eeaadp011re-ilo</t>
  </si>
  <si>
    <t>10.36.42.211</t>
  </si>
  <si>
    <t>eeaadp011re</t>
  </si>
  <si>
    <t>10.45.90.211</t>
  </si>
  <si>
    <t>10.45.89.21</t>
  </si>
  <si>
    <t>rel14620ran012</t>
  </si>
  <si>
    <t>CZJ81101ZC</t>
  </si>
  <si>
    <t>eeaadp012re-ilo</t>
  </si>
  <si>
    <t>10.36.42.212</t>
  </si>
  <si>
    <t>eeaadp012re</t>
  </si>
  <si>
    <t>10.45.90.212</t>
  </si>
  <si>
    <t>10.45.89.22</t>
  </si>
  <si>
    <t>lds</t>
  </si>
  <si>
    <t>CZJ8080DVZ</t>
  </si>
  <si>
    <t>10.244.53.32</t>
  </si>
  <si>
    <t>10.244.53.33</t>
  </si>
  <si>
    <t>10.244.53.36</t>
  </si>
  <si>
    <t>10.45.87.32</t>
  </si>
  <si>
    <t>10.45.87.33</t>
  </si>
  <si>
    <t>10.244.53.4</t>
  </si>
  <si>
    <t>10.45.87.36</t>
  </si>
  <si>
    <t>10.45.86.32</t>
  </si>
  <si>
    <t>10.45.86.33</t>
  </si>
  <si>
    <t>10.45.86.36</t>
  </si>
  <si>
    <t>CZJ8080DW0</t>
  </si>
  <si>
    <t>10.244.53.37</t>
  </si>
  <si>
    <t>10.244.53.5</t>
  </si>
  <si>
    <t>10.45.87.37</t>
  </si>
  <si>
    <t>10.45.86.37</t>
  </si>
  <si>
    <t>CZJ8080DW1</t>
  </si>
  <si>
    <t>10.244.53.38</t>
  </si>
  <si>
    <t>10.244.53.6</t>
  </si>
  <si>
    <t>10.45.87.38</t>
  </si>
  <si>
    <t>10.45.86.38</t>
  </si>
  <si>
    <t>CZJ8080DW2</t>
  </si>
  <si>
    <t>10.244.53.39</t>
  </si>
  <si>
    <t>10.244.53.7</t>
  </si>
  <si>
    <t>10.45.87.39</t>
  </si>
  <si>
    <t>10.45.86.39</t>
  </si>
  <si>
    <t>CZJ8080DW3</t>
  </si>
  <si>
    <t>10.244.53.40</t>
  </si>
  <si>
    <t>10.244.53.8</t>
  </si>
  <si>
    <t>10.45.87.40</t>
  </si>
  <si>
    <t>10.45.86.40</t>
  </si>
  <si>
    <t>10.45.89.153</t>
  </si>
  <si>
    <t>CZJ8080DW4</t>
  </si>
  <si>
    <t>10.244.53.41</t>
  </si>
  <si>
    <t>10.244.53.9</t>
  </si>
  <si>
    <t>10.45.87.41</t>
  </si>
  <si>
    <t>10.45.86.41</t>
  </si>
  <si>
    <t>10.45.89.154</t>
  </si>
  <si>
    <t>CZJ8080DW5</t>
  </si>
  <si>
    <t>10.244.53.42</t>
  </si>
  <si>
    <t>10.244.53.10</t>
  </si>
  <si>
    <t>10.45.87.42</t>
  </si>
  <si>
    <t>10.45.86.42</t>
  </si>
  <si>
    <t>10.45.89.155</t>
  </si>
  <si>
    <t>CZJ8080DW6</t>
  </si>
  <si>
    <t>10.244.53.43</t>
  </si>
  <si>
    <t>10.244.53.11</t>
  </si>
  <si>
    <t>10.45.87.43</t>
  </si>
  <si>
    <t>10.45.86.43</t>
  </si>
  <si>
    <t>10.45.89.156</t>
  </si>
  <si>
    <t>CZJ8080DW7</t>
  </si>
  <si>
    <t>10.244.53.44</t>
  </si>
  <si>
    <t>10.244.53.12</t>
  </si>
  <si>
    <t>10.45.87.44</t>
  </si>
  <si>
    <t>10.45.86.44</t>
  </si>
  <si>
    <t>10.45.89.157</t>
  </si>
  <si>
    <t>CZJ8080DXQ</t>
  </si>
  <si>
    <t>10.244.53.45</t>
  </si>
  <si>
    <t>10.244.53.13</t>
  </si>
  <si>
    <t>10.45.87.45</t>
  </si>
  <si>
    <t>10.45.86.45</t>
  </si>
  <si>
    <t>10.45.89.171</t>
  </si>
  <si>
    <t>Hostname EEAPRB011LDS is used by the Secondary, so it is skipped here</t>
  </si>
  <si>
    <t>10.45.89.172</t>
  </si>
  <si>
    <t>Barnsley/Leeds</t>
  </si>
  <si>
    <t>SW6</t>
  </si>
  <si>
    <t>F 22I</t>
  </si>
  <si>
    <t>22-21</t>
  </si>
  <si>
    <t>10.244.53.31</t>
  </si>
  <si>
    <t>19-20</t>
  </si>
  <si>
    <t>mfd</t>
  </si>
  <si>
    <t>CZJ8080DX4</t>
  </si>
  <si>
    <t>10.244.57.192</t>
  </si>
  <si>
    <t>10.244.57.193</t>
  </si>
  <si>
    <t>10.244.57.196</t>
  </si>
  <si>
    <t>10.45.87.160</t>
  </si>
  <si>
    <t>10.45.87.161</t>
  </si>
  <si>
    <t>10.244.57.164</t>
  </si>
  <si>
    <t>10.45.87.164</t>
  </si>
  <si>
    <t>10.45.86.160</t>
  </si>
  <si>
    <t>10.45.86.161</t>
  </si>
  <si>
    <t>10.45.86.164</t>
  </si>
  <si>
    <t>CZJ8080DX5</t>
  </si>
  <si>
    <t>10.244.57.197</t>
  </si>
  <si>
    <t>10.244.57.165</t>
  </si>
  <si>
    <t>10.45.87.165</t>
  </si>
  <si>
    <t>10.45.86.165</t>
  </si>
  <si>
    <t>CZJ8080DX6</t>
  </si>
  <si>
    <t>10.244.57.198</t>
  </si>
  <si>
    <t>10.244.57.166</t>
  </si>
  <si>
    <t>10.45.87.166</t>
  </si>
  <si>
    <t>10.45.86.166</t>
  </si>
  <si>
    <t>CZJ8080DX7</t>
  </si>
  <si>
    <t>10.244.57.199</t>
  </si>
  <si>
    <t>10.244.57.167</t>
  </si>
  <si>
    <t>10.45.87.167</t>
  </si>
  <si>
    <t>10.45.86.167</t>
  </si>
  <si>
    <t>CZJ8080DX8</t>
  </si>
  <si>
    <t>10.244.57.200</t>
  </si>
  <si>
    <t>10.244.57.168</t>
  </si>
  <si>
    <t>10.45.87.168</t>
  </si>
  <si>
    <t>10.45.86.168</t>
  </si>
  <si>
    <t>CZJ8080DX9</t>
  </si>
  <si>
    <t>10.244.57.201</t>
  </si>
  <si>
    <t>10.244.57.169</t>
  </si>
  <si>
    <t>10.45.87.169</t>
  </si>
  <si>
    <t>10.45.86.169</t>
  </si>
  <si>
    <t>CZJ8080DXB</t>
  </si>
  <si>
    <t>10.244.57.202</t>
  </si>
  <si>
    <t>10.244.57.170</t>
  </si>
  <si>
    <t>10.45.87.170</t>
  </si>
  <si>
    <t>10.45.86.170</t>
  </si>
  <si>
    <t>CZJ8080DXC</t>
  </si>
  <si>
    <t>10.244.57.203</t>
  </si>
  <si>
    <t>10.244.57.171</t>
  </si>
  <si>
    <t>10.45.87.171</t>
  </si>
  <si>
    <t>10.45.86.171</t>
  </si>
  <si>
    <t>CZJ8080DXD</t>
  </si>
  <si>
    <t>10.244.57.204</t>
  </si>
  <si>
    <t>10.244.57.172</t>
  </si>
  <si>
    <t>10.45.87.172</t>
  </si>
  <si>
    <t>10.45.86.172</t>
  </si>
  <si>
    <t>CZJ8080DXV</t>
  </si>
  <si>
    <t>10.244.57.205</t>
  </si>
  <si>
    <t>10.244.57.173</t>
  </si>
  <si>
    <t>10.45.87.173</t>
  </si>
  <si>
    <t>10.45.86.173</t>
  </si>
  <si>
    <t>RAN Adapter Server</t>
  </si>
  <si>
    <t>Nokia RAN Adapter</t>
  </si>
  <si>
    <t>10.244.57.212</t>
  </si>
  <si>
    <t>10.244.57.182</t>
  </si>
  <si>
    <t>10.45.86.176</t>
  </si>
  <si>
    <t>10.164.144.128</t>
  </si>
  <si>
    <t>10.164.144.129</t>
  </si>
  <si>
    <t>10.164.144.228</t>
  </si>
  <si>
    <t>10.244.57.213</t>
  </si>
  <si>
    <t>10.244.57.183</t>
  </si>
  <si>
    <t>10.45.86.177</t>
  </si>
  <si>
    <t>10.164.144.229</t>
  </si>
  <si>
    <t>10.244.57.209</t>
  </si>
  <si>
    <t>10.244.57.179</t>
  </si>
  <si>
    <t>10.45.86.128</t>
  </si>
  <si>
    <t>10.45.86.129</t>
  </si>
  <si>
    <t>10.45.86.144</t>
  </si>
  <si>
    <t>10.244.57.210</t>
  </si>
  <si>
    <t>10.244.57.180</t>
  </si>
  <si>
    <t>10.45.86.145</t>
  </si>
  <si>
    <t>eeaims003mfd</t>
  </si>
  <si>
    <t>ims003mfd</t>
  </si>
  <si>
    <t>01G 20V</t>
  </si>
  <si>
    <t>10.24.57.193</t>
  </si>
  <si>
    <t>10.244.57.160</t>
  </si>
  <si>
    <t>10.244.57.161</t>
  </si>
  <si>
    <t>eeaims004mfd</t>
  </si>
  <si>
    <t>ims004mfd</t>
  </si>
  <si>
    <t>eeaims005mfd</t>
  </si>
  <si>
    <t>ims005mfd</t>
  </si>
  <si>
    <t>3-4</t>
  </si>
  <si>
    <t>eeaims006mfd</t>
  </si>
  <si>
    <t>ims006mfd</t>
  </si>
  <si>
    <t>01G 19V</t>
  </si>
  <si>
    <t>eeaims007mfd</t>
  </si>
  <si>
    <t>ims007mfd</t>
  </si>
  <si>
    <t>eeaims008mfd</t>
  </si>
  <si>
    <t>ims008mfd</t>
  </si>
  <si>
    <t>eeaims009mfd</t>
  </si>
  <si>
    <t>ims009mfd</t>
  </si>
  <si>
    <t>eeaims010mfd</t>
  </si>
  <si>
    <t>eeaims011mfd</t>
  </si>
  <si>
    <t>wvn</t>
  </si>
  <si>
    <t>CZJ8080DXF</t>
  </si>
  <si>
    <t>10.244.55.128</t>
  </si>
  <si>
    <t>10.244.55.129</t>
  </si>
  <si>
    <t>10.244.55.132</t>
  </si>
  <si>
    <t>10.45.87.64</t>
  </si>
  <si>
    <t>10.45.87.65</t>
  </si>
  <si>
    <t>10.244.55.100</t>
  </si>
  <si>
    <t>10.45.87.68</t>
  </si>
  <si>
    <t>10.45.86.64</t>
  </si>
  <si>
    <t>10.45.86.65</t>
  </si>
  <si>
    <t>10.45.86.68</t>
  </si>
  <si>
    <t>CZJ8080DXG</t>
  </si>
  <si>
    <t>10.244.55.133</t>
  </si>
  <si>
    <t>10.244.55.101</t>
  </si>
  <si>
    <t>10.45.87.69</t>
  </si>
  <si>
    <t>10.45.86.69</t>
  </si>
  <si>
    <t>CZJ8080DXH</t>
  </si>
  <si>
    <t>10.244.55.134</t>
  </si>
  <si>
    <t>10.244.55.102</t>
  </si>
  <si>
    <t>10.45.87.70</t>
  </si>
  <si>
    <t>10.45.86.70</t>
  </si>
  <si>
    <t>CZJ8080DXJ</t>
  </si>
  <si>
    <t>10.244.55.135</t>
  </si>
  <si>
    <t>10.244.55.103</t>
  </si>
  <si>
    <t>10.45.87.71</t>
  </si>
  <si>
    <t>10.45.86.71</t>
  </si>
  <si>
    <t>CZJ8080DXK</t>
  </si>
  <si>
    <t>10.244.55.136</t>
  </si>
  <si>
    <t>10.244.55.104</t>
  </si>
  <si>
    <t>10.45.87.72</t>
  </si>
  <si>
    <t>10.45.86.72</t>
  </si>
  <si>
    <t>CZJ8080DXL</t>
  </si>
  <si>
    <t>10.244.55.137</t>
  </si>
  <si>
    <t>10.244.55.105</t>
  </si>
  <si>
    <t>10.45.87.73</t>
  </si>
  <si>
    <t>10.45.86.73</t>
  </si>
  <si>
    <t>CZJ8080DXM</t>
  </si>
  <si>
    <t>10.244.55.138</t>
  </si>
  <si>
    <t>10.244.55.106</t>
  </si>
  <si>
    <t>10.45.87.74</t>
  </si>
  <si>
    <t>10.45.86.74</t>
  </si>
  <si>
    <t>CZJ8080DXN</t>
  </si>
  <si>
    <t>10.244.55.139</t>
  </si>
  <si>
    <t>10.244.55.107</t>
  </si>
  <si>
    <t>10.45.87.75</t>
  </si>
  <si>
    <t>10.45.86.75</t>
  </si>
  <si>
    <t>CZJ8080DXP</t>
  </si>
  <si>
    <t>10.244.55.140</t>
  </si>
  <si>
    <t>10.244.55.108</t>
  </si>
  <si>
    <t>10.45.87.76</t>
  </si>
  <si>
    <t>10.45.86.76</t>
  </si>
  <si>
    <t>CZJ8080DXW</t>
  </si>
  <si>
    <t>10.244.55.141</t>
  </si>
  <si>
    <t>10.244.55.109</t>
  </si>
  <si>
    <t>10.45.87.77</t>
  </si>
  <si>
    <t>10.45.86.77</t>
  </si>
  <si>
    <t>Probe added for traffic increase due to 5G</t>
  </si>
  <si>
    <t>CZJ81101Z7</t>
  </si>
  <si>
    <t>10.244.55.147</t>
  </si>
  <si>
    <t>10.244.55.117</t>
  </si>
  <si>
    <t>10.45.86.89</t>
  </si>
  <si>
    <t>10.244.55.145</t>
  </si>
  <si>
    <t>10.244.55.115</t>
  </si>
  <si>
    <t>10.45.87.78</t>
  </si>
  <si>
    <t>10.45.86.78</t>
  </si>
  <si>
    <t>10.244.55.146</t>
  </si>
  <si>
    <t>10.244.55.116</t>
  </si>
  <si>
    <t>10.45.87.79</t>
  </si>
  <si>
    <t>10.45.86.79</t>
  </si>
  <si>
    <t>SW4</t>
  </si>
  <si>
    <t>G 37K</t>
  </si>
  <si>
    <t>10.244.55.96</t>
  </si>
  <si>
    <t>10.244.55.97</t>
  </si>
  <si>
    <t>20-19</t>
  </si>
  <si>
    <t>18-17</t>
  </si>
  <si>
    <t>10-9</t>
  </si>
  <si>
    <t>10.244.55.142</t>
  </si>
  <si>
    <t>10.45.86.90</t>
  </si>
  <si>
    <t>10.244.55.143</t>
  </si>
  <si>
    <t>10.45.86.91</t>
  </si>
  <si>
    <t>bkt</t>
  </si>
  <si>
    <t>CZJ825020G</t>
  </si>
  <si>
    <t>10.244.55.192</t>
  </si>
  <si>
    <t>10.244.55.193</t>
  </si>
  <si>
    <t>10.244.55.222</t>
  </si>
  <si>
    <t>10.45.87.96</t>
  </si>
  <si>
    <t>10.45.87.97</t>
  </si>
  <si>
    <t>10.244.55.190</t>
  </si>
  <si>
    <t>10.45.87.193</t>
  </si>
  <si>
    <t>CZJ8080DW8</t>
  </si>
  <si>
    <t>10.244.55.196</t>
  </si>
  <si>
    <t>10.244.55.164</t>
  </si>
  <si>
    <t>10.45.87.100</t>
  </si>
  <si>
    <t>10.45.86.96</t>
  </si>
  <si>
    <t>10.45.86.97</t>
  </si>
  <si>
    <t>10.45.86.100</t>
  </si>
  <si>
    <t>CZJ8080DW9</t>
  </si>
  <si>
    <t>10.244.55.197</t>
  </si>
  <si>
    <t>10.244.55.165</t>
  </si>
  <si>
    <t>10.45.87.101</t>
  </si>
  <si>
    <t>10.45.86.101</t>
  </si>
  <si>
    <t>CZJ8080DWB</t>
  </si>
  <si>
    <t>10.244.55.198</t>
  </si>
  <si>
    <t>10.244.55.166</t>
  </si>
  <si>
    <t>10.45.87.102</t>
  </si>
  <si>
    <t>10.45.86.102</t>
  </si>
  <si>
    <t>CZJ8080DWC</t>
  </si>
  <si>
    <t>10.244.55.199</t>
  </si>
  <si>
    <t>10.244.55.167</t>
  </si>
  <si>
    <t>10.45.87.103</t>
  </si>
  <si>
    <t>10.45.86.103</t>
  </si>
  <si>
    <t>CZJ8080DWD</t>
  </si>
  <si>
    <t>10.244.55.200</t>
  </si>
  <si>
    <t>10.244.55.168</t>
  </si>
  <si>
    <t>10.45.87.104</t>
  </si>
  <si>
    <t>10.45.86.104</t>
  </si>
  <si>
    <t>CZJ8080DWF</t>
  </si>
  <si>
    <t>10.244.55.201</t>
  </si>
  <si>
    <t>10.244.55.169</t>
  </si>
  <si>
    <t>10.45.87.105</t>
  </si>
  <si>
    <t>10.45.86.105</t>
  </si>
  <si>
    <t>CZJ8080DWG</t>
  </si>
  <si>
    <t>10.244.55.202</t>
  </si>
  <si>
    <t>10.244.55.170</t>
  </si>
  <si>
    <t>10.45.87.106</t>
  </si>
  <si>
    <t>10.45.86.106</t>
  </si>
  <si>
    <t>CZJ8080DWH</t>
  </si>
  <si>
    <t>10.244.55.203</t>
  </si>
  <si>
    <t>10.244.55.171</t>
  </si>
  <si>
    <t>10.45.87.107</t>
  </si>
  <si>
    <t>10.45.86.107</t>
  </si>
  <si>
    <t>CZJ8080DWJ</t>
  </si>
  <si>
    <t>10.244.55.204</t>
  </si>
  <si>
    <t>10.244.55.172</t>
  </si>
  <si>
    <t>10.45.87.108</t>
  </si>
  <si>
    <t>10.45.86.108</t>
  </si>
  <si>
    <t>CZJ8080DXR</t>
  </si>
  <si>
    <t>10.244.55.205</t>
  </si>
  <si>
    <t>10.244.55.173</t>
  </si>
  <si>
    <t>10.45.87.109</t>
  </si>
  <si>
    <t>10.45.86.109</t>
  </si>
  <si>
    <t>B  23S</t>
  </si>
  <si>
    <t>7-8U</t>
  </si>
  <si>
    <t>10.244.55.160</t>
  </si>
  <si>
    <t>10.244.55.161</t>
  </si>
  <si>
    <t>255.255.255.244</t>
  </si>
  <si>
    <t>5-6U</t>
  </si>
  <si>
    <t>3-4U</t>
  </si>
  <si>
    <t>B 24S</t>
  </si>
  <si>
    <t>15-16U</t>
  </si>
  <si>
    <t>13-14U</t>
  </si>
  <si>
    <t>11-12U</t>
  </si>
  <si>
    <t>9-10U</t>
  </si>
  <si>
    <t>10.244.55.206</t>
  </si>
  <si>
    <t>10.45.86.122</t>
  </si>
  <si>
    <t>10.244.55.207</t>
  </si>
  <si>
    <t>10.45.86.123</t>
  </si>
  <si>
    <t>10.244.55.208</t>
  </si>
  <si>
    <t>10.45.86.124</t>
  </si>
  <si>
    <t>cro</t>
  </si>
  <si>
    <t>CZJ8080DWK</t>
  </si>
  <si>
    <t>10.244.57.128</t>
  </si>
  <si>
    <t>10.244.57.129</t>
  </si>
  <si>
    <t>10.244.57.132</t>
  </si>
  <si>
    <t>10.45.87.128</t>
  </si>
  <si>
    <t>10.45.87.129</t>
  </si>
  <si>
    <t>10.244.55.228</t>
  </si>
  <si>
    <t>10.45.87.132</t>
  </si>
  <si>
    <t>10.45.86.132</t>
  </si>
  <si>
    <t>CZJ8080DWL</t>
  </si>
  <si>
    <t>10.244.57.133</t>
  </si>
  <si>
    <t>10.244.55.229</t>
  </si>
  <si>
    <t>10.45.87.133</t>
  </si>
  <si>
    <t>10.45.86.133</t>
  </si>
  <si>
    <t>CZJ8080DWM</t>
  </si>
  <si>
    <t>10.244.57.134</t>
  </si>
  <si>
    <t>10.244.55.230</t>
  </si>
  <si>
    <t>10.45.87.134</t>
  </si>
  <si>
    <t>10.45.86.134</t>
  </si>
  <si>
    <t>CZJ8080DWN</t>
  </si>
  <si>
    <t>10.244.57.135</t>
  </si>
  <si>
    <t>10.244.55.231</t>
  </si>
  <si>
    <t>10.45.87.135</t>
  </si>
  <si>
    <t>10.45.86.135</t>
  </si>
  <si>
    <t>CZJ8080DWP</t>
  </si>
  <si>
    <t>10.244.57.136</t>
  </si>
  <si>
    <t>10.244.55.232</t>
  </si>
  <si>
    <t>10.45.87.136</t>
  </si>
  <si>
    <t>10.45.86.136</t>
  </si>
  <si>
    <t>CZJ8080DWQ</t>
  </si>
  <si>
    <t>10.244.57.137</t>
  </si>
  <si>
    <t>10.244.55.233</t>
  </si>
  <si>
    <t>10.45.87.137</t>
  </si>
  <si>
    <t>10.45.86.137</t>
  </si>
  <si>
    <t>CZJ8080DWR</t>
  </si>
  <si>
    <t>10.244.57.138</t>
  </si>
  <si>
    <t>10.244.55.234</t>
  </si>
  <si>
    <t>10.45.87.138</t>
  </si>
  <si>
    <t>10.45.86.138</t>
  </si>
  <si>
    <t>CZJ8080DWS</t>
  </si>
  <si>
    <t>10.244.57.139</t>
  </si>
  <si>
    <t>10.244.55.235</t>
  </si>
  <si>
    <t>10.45.87.139</t>
  </si>
  <si>
    <t>10.45.86.139</t>
  </si>
  <si>
    <t>CZJ8080DWT</t>
  </si>
  <si>
    <t>10.244.57.140</t>
  </si>
  <si>
    <t>10.244.55.236</t>
  </si>
  <si>
    <t>10.45.87.140</t>
  </si>
  <si>
    <t>10.45.86.140</t>
  </si>
  <si>
    <t>CZJ8080DXS</t>
  </si>
  <si>
    <t>10.244.57.141</t>
  </si>
  <si>
    <t>10.244.55.237</t>
  </si>
  <si>
    <t>10.45.87.141</t>
  </si>
  <si>
    <t>10.45.86.141</t>
  </si>
  <si>
    <t>CZJ81101ZJ</t>
  </si>
  <si>
    <t>10.244.57.148</t>
  </si>
  <si>
    <t>10.244.55.246</t>
  </si>
  <si>
    <t>connected to SCI A7acrvs10</t>
  </si>
  <si>
    <t>10.164.81.180</t>
  </si>
  <si>
    <t>CZJ81101YZ</t>
  </si>
  <si>
    <t>10.244.57.149</t>
  </si>
  <si>
    <t>10.244.55.247</t>
  </si>
  <si>
    <t>10.164.81.181</t>
  </si>
  <si>
    <t>10.244.57.145</t>
  </si>
  <si>
    <t>10.244.55.243</t>
  </si>
  <si>
    <t>10.45.87.142</t>
  </si>
  <si>
    <t>10.45.86.142</t>
  </si>
  <si>
    <t>10.244.57.146</t>
  </si>
  <si>
    <t>10.244.55.244</t>
  </si>
  <si>
    <t>10.45.87.143</t>
  </si>
  <si>
    <t>10.45.86.143</t>
  </si>
  <si>
    <t>SW5</t>
  </si>
  <si>
    <t>E 28W</t>
  </si>
  <si>
    <t>10.244.55.225</t>
  </si>
  <si>
    <t>10.244.55.226</t>
  </si>
  <si>
    <t>E 28V</t>
  </si>
  <si>
    <t>flb</t>
  </si>
  <si>
    <t>CZJ8080JW3</t>
  </si>
  <si>
    <t>10.244.58.238</t>
  </si>
  <si>
    <t>10.244.58.174</t>
  </si>
  <si>
    <t>10.45.87.26</t>
  </si>
  <si>
    <t>10.45.86.26</t>
  </si>
  <si>
    <t>CZJ8080JW4</t>
  </si>
  <si>
    <t>10.244.58.239</t>
  </si>
  <si>
    <t>10.244.58.175</t>
  </si>
  <si>
    <t>10.45.87.27</t>
  </si>
  <si>
    <t>10.45.86.27</t>
  </si>
  <si>
    <t>CZJ8080JW5</t>
  </si>
  <si>
    <t>10.244.58.240</t>
  </si>
  <si>
    <t>10.244.58.176</t>
  </si>
  <si>
    <t>10.45.87.28</t>
  </si>
  <si>
    <t>10.45.86.28</t>
  </si>
  <si>
    <t>10.244.58.243</t>
  </si>
  <si>
    <t>10.244.58.181</t>
  </si>
  <si>
    <t>10.45.86.29</t>
  </si>
  <si>
    <t>CZJ8080JVT</t>
  </si>
  <si>
    <t>10.244.53.46</t>
  </si>
  <si>
    <t>10.244.53.14</t>
  </si>
  <si>
    <t>10.45.87.58</t>
  </si>
  <si>
    <t>10.45.86.58</t>
  </si>
  <si>
    <t>CZJ8080JVV</t>
  </si>
  <si>
    <t>10.244.53.47</t>
  </si>
  <si>
    <t>10.244.53.15</t>
  </si>
  <si>
    <t>10.45.87.59</t>
  </si>
  <si>
    <t>10.45.86.59</t>
  </si>
  <si>
    <t>CZJ8080JVW</t>
  </si>
  <si>
    <t>10.244.53.48</t>
  </si>
  <si>
    <t>10.244.53.16</t>
  </si>
  <si>
    <t>10.45.87.60</t>
  </si>
  <si>
    <t>10.45.86.60</t>
  </si>
  <si>
    <t>10.244.53.49</t>
  </si>
  <si>
    <t>10.244.53.19</t>
  </si>
  <si>
    <t>10.45.86.61</t>
  </si>
  <si>
    <t>CZJ8080JW6</t>
  </si>
  <si>
    <t>10.244.57.206</t>
  </si>
  <si>
    <t>10.244.57.174</t>
  </si>
  <si>
    <t>10.45.87.186</t>
  </si>
  <si>
    <t>10.45.86.186</t>
  </si>
  <si>
    <t>CZJ8080JW7</t>
  </si>
  <si>
    <t>10.244.57.207</t>
  </si>
  <si>
    <t>10.244.57.175</t>
  </si>
  <si>
    <t>10.45.87.187</t>
  </si>
  <si>
    <t>10.45.86.187</t>
  </si>
  <si>
    <t>CZJ8080JW8</t>
  </si>
  <si>
    <t>10.244.57.208</t>
  </si>
  <si>
    <t>10.244.57.176</t>
  </si>
  <si>
    <t>10.45.87.188</t>
  </si>
  <si>
    <t>10.45.86.188</t>
  </si>
  <si>
    <t>10.244.57.211</t>
  </si>
  <si>
    <t>10.244.57.181</t>
  </si>
  <si>
    <t>10.45.86.189</t>
  </si>
  <si>
    <t>CZJ8080JW9</t>
  </si>
  <si>
    <t>10.244.55.110</t>
  </si>
  <si>
    <t>10.45.87.90</t>
  </si>
  <si>
    <t>CZJ8080JWB</t>
  </si>
  <si>
    <t>10.244.55.111</t>
  </si>
  <si>
    <t>10.45.87.91</t>
  </si>
  <si>
    <t>CZJ8080JWC</t>
  </si>
  <si>
    <t>10.244.55.144</t>
  </si>
  <si>
    <t>10.244.55.112</t>
  </si>
  <si>
    <t>10.45.87.92</t>
  </si>
  <si>
    <t>10.45.86.92</t>
  </si>
  <si>
    <t>10.244.55.149</t>
  </si>
  <si>
    <t>10.244.55.119</t>
  </si>
  <si>
    <t>10.45.86.94</t>
  </si>
  <si>
    <t>CZJ8080JVX</t>
  </si>
  <si>
    <t>10.244.55.174</t>
  </si>
  <si>
    <t>10.45.87.122</t>
  </si>
  <si>
    <t>CZJ8080JVY</t>
  </si>
  <si>
    <t>10.244.55.175</t>
  </si>
  <si>
    <t>10.45.87.123</t>
  </si>
  <si>
    <t>CZJ8080JVZ</t>
  </si>
  <si>
    <t>10.244.55.176</t>
  </si>
  <si>
    <t>10.45.87.124</t>
  </si>
  <si>
    <t>10.244.55.209</t>
  </si>
  <si>
    <t>10.244.55.179</t>
  </si>
  <si>
    <t>10.45.86.125</t>
  </si>
  <si>
    <t>CZJ8080JW0</t>
  </si>
  <si>
    <t>10.244.57.142</t>
  </si>
  <si>
    <t>10.244.55.238</t>
  </si>
  <si>
    <t>10.45.87.154</t>
  </si>
  <si>
    <t>10.45.86.154</t>
  </si>
  <si>
    <t>CZJ8080JW1</t>
  </si>
  <si>
    <t>10.244.57.143</t>
  </si>
  <si>
    <t>10.244.55.239</t>
  </si>
  <si>
    <t>10.45.87.155</t>
  </si>
  <si>
    <t>10.45.86.155</t>
  </si>
  <si>
    <t>CZJ8080JW2</t>
  </si>
  <si>
    <t>10.244.57.144</t>
  </si>
  <si>
    <t>10.244.55.240</t>
  </si>
  <si>
    <t>10.45.87.156</t>
  </si>
  <si>
    <t>10.45.86.156</t>
  </si>
  <si>
    <t>10.244.57.147</t>
  </si>
  <si>
    <t>10.244.55.245</t>
  </si>
  <si>
    <t>10.45.86.157</t>
  </si>
  <si>
    <t>xtr</t>
  </si>
  <si>
    <t>10.244.58.177</t>
  </si>
  <si>
    <t>10.45.87.29</t>
  </si>
  <si>
    <t>10.244.58.178</t>
  </si>
  <si>
    <t>10.45.87.30</t>
  </si>
  <si>
    <t>10.244.53.17</t>
  </si>
  <si>
    <t>10.244.53.18</t>
  </si>
  <si>
    <t>10.45.87.62</t>
  </si>
  <si>
    <t>10.244.57.177</t>
  </si>
  <si>
    <t>10.45.87.189</t>
  </si>
  <si>
    <t>10.244.57.178</t>
  </si>
  <si>
    <t>10.45.87.190</t>
  </si>
  <si>
    <t>1739N-43071</t>
  </si>
  <si>
    <t>rear 33U</t>
  </si>
  <si>
    <t>10.244.55.113</t>
  </si>
  <si>
    <t>10.45.87.93</t>
  </si>
  <si>
    <t>10.244.55.114</t>
  </si>
  <si>
    <t>10.45.87.94</t>
  </si>
  <si>
    <t>10.244.55.177</t>
  </si>
  <si>
    <t>10.45.87.125</t>
  </si>
  <si>
    <t>10.244.55.178</t>
  </si>
  <si>
    <t>10.45.87.126</t>
  </si>
  <si>
    <t>10.244.55.241</t>
  </si>
  <si>
    <t>10.45.87.157</t>
  </si>
  <si>
    <t>10.244.55.242</t>
  </si>
  <si>
    <t>10.45.87.158</t>
  </si>
  <si>
    <t>Extreme x670</t>
  </si>
  <si>
    <t>xtr001lds</t>
  </si>
  <si>
    <t>v14620-dmz-o-m-1582</t>
  </si>
  <si>
    <t>eeaxtr001lds-om</t>
  </si>
  <si>
    <t>xtr001bkt</t>
  </si>
  <si>
    <t>1737N-45440</t>
  </si>
  <si>
    <t>B 23S</t>
  </si>
  <si>
    <t>eeaxtr001bkt-om</t>
  </si>
  <si>
    <t>xtr001cro</t>
  </si>
  <si>
    <t>1739N-43026</t>
  </si>
  <si>
    <t>rear</t>
  </si>
  <si>
    <t>eeaxtr001cro-om</t>
  </si>
  <si>
    <t>xtr001ltn</t>
  </si>
  <si>
    <t>1737N-45461</t>
  </si>
  <si>
    <t>rear 33</t>
  </si>
  <si>
    <t>eeaxtr001ltn-om</t>
  </si>
  <si>
    <t>xtr001mfd</t>
  </si>
  <si>
    <t>1739N-43031</t>
  </si>
  <si>
    <t>eeaxtr001mfd-om</t>
  </si>
  <si>
    <t>xtr001wvn</t>
  </si>
  <si>
    <t>eeaxtr001wvn-om</t>
  </si>
  <si>
    <t>eeaxtr001ld5</t>
  </si>
  <si>
    <t>Not yet Deployed</t>
  </si>
  <si>
    <t>LD5</t>
  </si>
  <si>
    <t>ld5</t>
  </si>
  <si>
    <t>xtr001ld5</t>
  </si>
  <si>
    <t>1737N-45456</t>
  </si>
  <si>
    <t>eeaxtr001tlh</t>
  </si>
  <si>
    <t>Telehouse</t>
  </si>
  <si>
    <t>tlh</t>
  </si>
  <si>
    <t>xtr001tlh</t>
  </si>
  <si>
    <t>eeaxtr001TLH</t>
  </si>
  <si>
    <t>1739N-43039</t>
  </si>
  <si>
    <t>rel14620ran013</t>
  </si>
  <si>
    <t>CZJ81101Z8</t>
  </si>
  <si>
    <t>eeaadp013re-ilo</t>
  </si>
  <si>
    <t>10.36.42.213</t>
  </si>
  <si>
    <t>eeaadp013re</t>
  </si>
  <si>
    <t>10.45.90.213</t>
  </si>
  <si>
    <t>10.45.89.23</t>
  </si>
  <si>
    <t>rel14620ran014</t>
  </si>
  <si>
    <t>CZJ81101ZB</t>
  </si>
  <si>
    <t>eeaadp014re-ilo</t>
  </si>
  <si>
    <t>10.36.42.214</t>
  </si>
  <si>
    <t>eeaadp014re</t>
  </si>
  <si>
    <t>10.45.90.214</t>
  </si>
  <si>
    <t>10.45.89.24</t>
  </si>
  <si>
    <t>rel14620ran015</t>
  </si>
  <si>
    <t>CZJ81101Z9</t>
  </si>
  <si>
    <t>eeaadp015re-ilo</t>
  </si>
  <si>
    <t>10.36.42.215</t>
  </si>
  <si>
    <t>eeaadp015re</t>
  </si>
  <si>
    <t>10.45.90.215</t>
  </si>
  <si>
    <t>10.45.89.25</t>
  </si>
  <si>
    <t>rel14620ran016</t>
  </si>
  <si>
    <t>CZJ81101ZD</t>
  </si>
  <si>
    <t>eeaadp016re-ilo</t>
  </si>
  <si>
    <t>10.36.42.216</t>
  </si>
  <si>
    <t>eeaadp016re</t>
  </si>
  <si>
    <t>10.45.90.216</t>
  </si>
  <si>
    <t>10.45.89.26</t>
  </si>
  <si>
    <t>rel14620ran017</t>
  </si>
  <si>
    <t>eeaadp017re-ilo</t>
  </si>
  <si>
    <t>10.36.42.217</t>
  </si>
  <si>
    <t>eeaadp017re</t>
  </si>
  <si>
    <t>10.45.90.217</t>
  </si>
  <si>
    <t>10.45.89.27</t>
  </si>
  <si>
    <t>rel14620xdr001</t>
  </si>
  <si>
    <t>KPI Adapter</t>
  </si>
  <si>
    <t>XDR Adapter</t>
  </si>
  <si>
    <t>xdradp</t>
  </si>
  <si>
    <t>CZ20400J04</t>
  </si>
  <si>
    <t>eeaxdradp001re-ilo</t>
  </si>
  <si>
    <t>10.36.42.218</t>
  </si>
  <si>
    <t>10.45.90.218</t>
  </si>
  <si>
    <t>10.45.89.41</t>
  </si>
  <si>
    <t>rel14620xdr002</t>
  </si>
  <si>
    <t>CZ20400J03</t>
  </si>
  <si>
    <t>eeaxdradp002re-ilo</t>
  </si>
  <si>
    <t>10.36.42.219</t>
  </si>
  <si>
    <t>10.45.90.219</t>
  </si>
  <si>
    <t>10.45.89.42</t>
  </si>
  <si>
    <t>CZ20400K29</t>
  </si>
  <si>
    <t>H 41F</t>
  </si>
  <si>
    <t>03-04U</t>
  </si>
  <si>
    <t>EEAPRB101WVN-ilo</t>
  </si>
  <si>
    <t>10.164.179.64</t>
  </si>
  <si>
    <t>10.164.179.65</t>
  </si>
  <si>
    <t>10.164.179.68</t>
  </si>
  <si>
    <t>10.164.179.0</t>
  </si>
  <si>
    <t>10.164.179.1</t>
  </si>
  <si>
    <t>10.164.179.4</t>
  </si>
  <si>
    <t>EEAPRB101WVN-besr</t>
  </si>
  <si>
    <t>172.22.89.64</t>
  </si>
  <si>
    <t>172.22.89.65</t>
  </si>
  <si>
    <t>172.22.89.68</t>
  </si>
  <si>
    <t>102</t>
  </si>
  <si>
    <t>CZ20400K28</t>
  </si>
  <si>
    <t>05-06U</t>
  </si>
  <si>
    <t>EEAPRB102WVN-ilo</t>
  </si>
  <si>
    <t>10.164.179.69</t>
  </si>
  <si>
    <t>10.164.179.5</t>
  </si>
  <si>
    <t>EEAPRB102WVN-besr</t>
  </si>
  <si>
    <t>172.22.89.69</t>
  </si>
  <si>
    <t>103</t>
  </si>
  <si>
    <t>CZ20400K2B</t>
  </si>
  <si>
    <t>07-08U</t>
  </si>
  <si>
    <t>EEAPRB103WVN-ilo</t>
  </si>
  <si>
    <t>10.164.179.70</t>
  </si>
  <si>
    <t>10.164.179.6</t>
  </si>
  <si>
    <t>EEAPRB103WVN-besr</t>
  </si>
  <si>
    <t>172.22.89.70</t>
  </si>
  <si>
    <t>104</t>
  </si>
  <si>
    <t>CZ20400K24</t>
  </si>
  <si>
    <t>09-10U</t>
  </si>
  <si>
    <t>EEAPRB104WVN-ilo</t>
  </si>
  <si>
    <t>10.164.179.71</t>
  </si>
  <si>
    <t>10.164.179.7</t>
  </si>
  <si>
    <t>EEAPRB104WVN-besr</t>
  </si>
  <si>
    <t>172.22.89.71</t>
  </si>
  <si>
    <t>105</t>
  </si>
  <si>
    <t>CZ20400K25</t>
  </si>
  <si>
    <t>EEAPRB105WVN-ilo</t>
  </si>
  <si>
    <t>10.164.179.72</t>
  </si>
  <si>
    <t>10.164.179.8</t>
  </si>
  <si>
    <t>EEAPRB105WVN-besr</t>
  </si>
  <si>
    <t>172.22.89.72</t>
  </si>
  <si>
    <t>106</t>
  </si>
  <si>
    <t>CZ20400K2C</t>
  </si>
  <si>
    <t>EEAPRB106WVN-ilo</t>
  </si>
  <si>
    <t>10.164.179.73</t>
  </si>
  <si>
    <t>10.164.179.9</t>
  </si>
  <si>
    <t>EEAPRB106WVN-besr</t>
  </si>
  <si>
    <t>172.22.89.73</t>
  </si>
  <si>
    <t>CZ20400K27</t>
  </si>
  <si>
    <t>EEAPRB107WVN-ilo</t>
  </si>
  <si>
    <t>10.164.179.74</t>
  </si>
  <si>
    <t>10.164.179.10</t>
  </si>
  <si>
    <t>EEAPRB107WVN-besr</t>
  </si>
  <si>
    <t>172.22.89.74</t>
  </si>
  <si>
    <t>CZ20400K2D</t>
  </si>
  <si>
    <t>17-18U</t>
  </si>
  <si>
    <t>EEAPRB108WVN-ilo</t>
  </si>
  <si>
    <t>10.164.179.75</t>
  </si>
  <si>
    <t>10.164.179.11</t>
  </si>
  <si>
    <t>EEAPRB108WVN-besr</t>
  </si>
  <si>
    <t>172.22.89.75</t>
  </si>
  <si>
    <t>CZ20400K23</t>
  </si>
  <si>
    <t>19-20U</t>
  </si>
  <si>
    <t>EEAPRB109WVN-ilo</t>
  </si>
  <si>
    <t>10.164.179.76</t>
  </si>
  <si>
    <t>10.164.179.12</t>
  </si>
  <si>
    <t>EEAPRB109WVN-besr</t>
  </si>
  <si>
    <t>172.22.89.76</t>
  </si>
  <si>
    <t>CZ20400K2F</t>
  </si>
  <si>
    <t>21-22U</t>
  </si>
  <si>
    <t>EEAPRB110WVN-ilo</t>
  </si>
  <si>
    <t>10.164.179.77</t>
  </si>
  <si>
    <t>10.164.179.13</t>
  </si>
  <si>
    <t>EEAPRB110WVN-besr</t>
  </si>
  <si>
    <t>172.22.89.77</t>
  </si>
  <si>
    <t>111</t>
  </si>
  <si>
    <t>CZ20400K21</t>
  </si>
  <si>
    <t>23-24U</t>
  </si>
  <si>
    <t>EEAPRB111WVN-ilo</t>
  </si>
  <si>
    <t>10.164.179.78</t>
  </si>
  <si>
    <t>10.164.179.14</t>
  </si>
  <si>
    <t>EEAPRB111WVN-besr</t>
  </si>
  <si>
    <t>172.22.89.78</t>
  </si>
  <si>
    <t>112</t>
  </si>
  <si>
    <t>CZ20400K22</t>
  </si>
  <si>
    <t>25-26U</t>
  </si>
  <si>
    <t>EEAPRB112WVN-ilo</t>
  </si>
  <si>
    <t>10.164.179.79</t>
  </si>
  <si>
    <t>10.164.179.15</t>
  </si>
  <si>
    <t>EEAPRB112WVN-besr</t>
  </si>
  <si>
    <t>172.22.89.79</t>
  </si>
  <si>
    <t>113</t>
  </si>
  <si>
    <t>CZ20400K20</t>
  </si>
  <si>
    <t>27-28U</t>
  </si>
  <si>
    <t>EEAPRB113WVN-ilo</t>
  </si>
  <si>
    <t>10.164.179.80</t>
  </si>
  <si>
    <t>10.164.179.16</t>
  </si>
  <si>
    <t>EEAPRB113WVN-besr</t>
  </si>
  <si>
    <t>172.22.89.80</t>
  </si>
  <si>
    <t>114</t>
  </si>
  <si>
    <t>CZ20400K2G</t>
  </si>
  <si>
    <t>29-30U</t>
  </si>
  <si>
    <t>EEAPRB114WVN-ilo</t>
  </si>
  <si>
    <t>10.164.179.81</t>
  </si>
  <si>
    <t>10.164.179.17</t>
  </si>
  <si>
    <t>EEAPRB114WVN-besr</t>
  </si>
  <si>
    <t>172.22.89.81</t>
  </si>
  <si>
    <t>115</t>
  </si>
  <si>
    <t>CZ20400K26</t>
  </si>
  <si>
    <t>31-32U</t>
  </si>
  <si>
    <t>EEAPRB115WVN-ilo</t>
  </si>
  <si>
    <t>10.164.179.82</t>
  </si>
  <si>
    <t>10.164.179.18</t>
  </si>
  <si>
    <t>EEAPRB115WVN-besr</t>
  </si>
  <si>
    <t>172.22.89.82</t>
  </si>
  <si>
    <t>2048N-43956</t>
  </si>
  <si>
    <t>Rear 33</t>
  </si>
  <si>
    <t>10.164.179.19</t>
  </si>
  <si>
    <t>CZ20400HZS</t>
  </si>
  <si>
    <t>G 16V</t>
  </si>
  <si>
    <t>EEAPRB101MFD-ilo</t>
  </si>
  <si>
    <t>10.164.146.0</t>
  </si>
  <si>
    <t>10.164.146.1</t>
  </si>
  <si>
    <t>10.164.146.4</t>
  </si>
  <si>
    <t>EEAPRB101MFD-besr</t>
  </si>
  <si>
    <t>172.22.89.0</t>
  </si>
  <si>
    <t>172.22.89.1</t>
  </si>
  <si>
    <t>172.22.89.4</t>
  </si>
  <si>
    <t>CZ20400HZM</t>
  </si>
  <si>
    <t>EEAPRB102MFD-ilo</t>
  </si>
  <si>
    <t>10.164.146.5</t>
  </si>
  <si>
    <t>EEAPRB102MFD-besr</t>
  </si>
  <si>
    <t>172.22.89.5</t>
  </si>
  <si>
    <t>CZ20400HZZ</t>
  </si>
  <si>
    <t>EEAPRB103MFD-ilo</t>
  </si>
  <si>
    <t>10.164.146.6</t>
  </si>
  <si>
    <t>EEAPRB103MFD-besr</t>
  </si>
  <si>
    <t>172.22.89.6</t>
  </si>
  <si>
    <t>CZ20400J00</t>
  </si>
  <si>
    <t>EEAPRB104MFD-ilo</t>
  </si>
  <si>
    <t>10.164.146.7</t>
  </si>
  <si>
    <t>EEAPRB104MFD-besr</t>
  </si>
  <si>
    <t>172.22.89.7</t>
  </si>
  <si>
    <t>CZ20400HZT</t>
  </si>
  <si>
    <t>EEAPRB105MFD-ilo</t>
  </si>
  <si>
    <t>10.164.146.8</t>
  </si>
  <si>
    <t>EEAPRB105MFD-besr</t>
  </si>
  <si>
    <t>172.22.89.8</t>
  </si>
  <si>
    <t>CZ20400HZR</t>
  </si>
  <si>
    <t>EEAPRB106MFD-ilo</t>
  </si>
  <si>
    <t>10.164.146.9</t>
  </si>
  <si>
    <t>EEAPRB106MFD-besr</t>
  </si>
  <si>
    <t>172.22.89.9</t>
  </si>
  <si>
    <t>CZ20400HZX</t>
  </si>
  <si>
    <t>EEAPRB107MFD-ilo</t>
  </si>
  <si>
    <t>10.164.146.10</t>
  </si>
  <si>
    <t>EEAPRB107MFD-besr</t>
  </si>
  <si>
    <t>172.22.89.10</t>
  </si>
  <si>
    <t>CZ20400HZW</t>
  </si>
  <si>
    <t>EEAPRB108MFD-ilo</t>
  </si>
  <si>
    <t>10.164.146.11</t>
  </si>
  <si>
    <t>EEAPRB108MFD-besr</t>
  </si>
  <si>
    <t>172.22.89.11</t>
  </si>
  <si>
    <t>CZ20400HZN</t>
  </si>
  <si>
    <t>G 17V</t>
  </si>
  <si>
    <t>EEAPRB109MFD-ilo</t>
  </si>
  <si>
    <t>10.164.146.12</t>
  </si>
  <si>
    <t>EEAPRB109MFD-besr</t>
  </si>
  <si>
    <t>172.22.89.12</t>
  </si>
  <si>
    <t>CZ20400J02</t>
  </si>
  <si>
    <t>EEAPRB110MFD-ilo</t>
  </si>
  <si>
    <t>10.164.146.13</t>
  </si>
  <si>
    <t>EEAPRB110MFD-besr</t>
  </si>
  <si>
    <t>172.22.89.13</t>
  </si>
  <si>
    <t>CZ20400J01</t>
  </si>
  <si>
    <t>EEAPRB111MFD-ilo</t>
  </si>
  <si>
    <t>10.164.146.14</t>
  </si>
  <si>
    <t>EEAPRB111MFD-besr</t>
  </si>
  <si>
    <t>172.22.89.14</t>
  </si>
  <si>
    <t>CZ20400HZQ</t>
  </si>
  <si>
    <t>EEAPRB112MFD-ilo</t>
  </si>
  <si>
    <t>10.164.146.15</t>
  </si>
  <si>
    <t>EEAPRB112MFD-besr</t>
  </si>
  <si>
    <t>172.22.89.15</t>
  </si>
  <si>
    <t>CZ20400HZV</t>
  </si>
  <si>
    <t>EEAPRB113MFD-ilo</t>
  </si>
  <si>
    <t>10.164.146.16</t>
  </si>
  <si>
    <t>EEAPRB113MFD-besr</t>
  </si>
  <si>
    <t>172.22.89.16</t>
  </si>
  <si>
    <t>CZ20400HZY</t>
  </si>
  <si>
    <t>EEAPRB114MFD-ilo</t>
  </si>
  <si>
    <t>10.164.146.17</t>
  </si>
  <si>
    <t>EEAPRB114MFD-besr</t>
  </si>
  <si>
    <t>172.22.89.17</t>
  </si>
  <si>
    <t>2048N-43942</t>
  </si>
  <si>
    <t xml:space="preserve"> Rear 41U</t>
  </si>
  <si>
    <t>10.164.146.18</t>
  </si>
  <si>
    <t>CZ20400J12</t>
  </si>
  <si>
    <t>E 28T</t>
  </si>
  <si>
    <t>EEAPRB101CRO-ilo</t>
  </si>
  <si>
    <t>10.164.82.192</t>
  </si>
  <si>
    <t>10.164.82.193</t>
  </si>
  <si>
    <t>10.164.82.196</t>
  </si>
  <si>
    <t>10.164.82.132</t>
  </si>
  <si>
    <t>EEAPRB101CRO-besr</t>
  </si>
  <si>
    <t>172.22.88.128</t>
  </si>
  <si>
    <t>172.22.88.129</t>
  </si>
  <si>
    <t>172.22.88.132</t>
  </si>
  <si>
    <t>CZ20400J0V</t>
  </si>
  <si>
    <t>EEAPRB102CRO-ilo</t>
  </si>
  <si>
    <t>10.164.82.197</t>
  </si>
  <si>
    <t>10.164.82.133</t>
  </si>
  <si>
    <t>EEAPRB102CRO-besr</t>
  </si>
  <si>
    <t>172.22.88.133</t>
  </si>
  <si>
    <t>CZ20400HZH</t>
  </si>
  <si>
    <t>EEAPRB103CRO-ilo</t>
  </si>
  <si>
    <t>10.164.82.198</t>
  </si>
  <si>
    <t>10.164.82.134</t>
  </si>
  <si>
    <t>EEAPRB103CRO-besr</t>
  </si>
  <si>
    <t>172.22.88.134</t>
  </si>
  <si>
    <t>CZ20400HZL</t>
  </si>
  <si>
    <t>EEAPRB104CRO-ilo</t>
  </si>
  <si>
    <t>10.164.82.199</t>
  </si>
  <si>
    <t>10.164.82.135</t>
  </si>
  <si>
    <t>EEAPRB104CRO-besr</t>
  </si>
  <si>
    <t>172.22.88.135</t>
  </si>
  <si>
    <t>CZ20400HZ5</t>
  </si>
  <si>
    <t>EEAPRB105CRO-ilo</t>
  </si>
  <si>
    <t>10.164.82.200</t>
  </si>
  <si>
    <t>10.164.82.136</t>
  </si>
  <si>
    <t>EEAPRB105CRO-besr</t>
  </si>
  <si>
    <t>172.22.88.136</t>
  </si>
  <si>
    <t>CZ20400HZK</t>
  </si>
  <si>
    <t>EEAPRB106CRO-ilo</t>
  </si>
  <si>
    <t>10.164.82.201</t>
  </si>
  <si>
    <t>10.164.82.137</t>
  </si>
  <si>
    <t>EEAPRB106CRO-besr</t>
  </si>
  <si>
    <t>172.22.88.137</t>
  </si>
  <si>
    <t>CZ20400HZG</t>
  </si>
  <si>
    <t>E 28S</t>
  </si>
  <si>
    <t>EEAPRB107CRO-ilo</t>
  </si>
  <si>
    <t>10.164.82.202</t>
  </si>
  <si>
    <t>10.164.82.138</t>
  </si>
  <si>
    <t>EEAPRB107CRO-besr</t>
  </si>
  <si>
    <t>172.22.88.138</t>
  </si>
  <si>
    <t>CZ20400HZF</t>
  </si>
  <si>
    <t>EEAPRB108CRO-ilo</t>
  </si>
  <si>
    <t>10.164.82.203</t>
  </si>
  <si>
    <t>10.164.82.139</t>
  </si>
  <si>
    <t>EEAPRB108CRO-besr</t>
  </si>
  <si>
    <t>172.22.88.139</t>
  </si>
  <si>
    <t>CZ20400J0W</t>
  </si>
  <si>
    <t>EEAPRB109CRO-ilo</t>
  </si>
  <si>
    <t>10.164.82.204</t>
  </si>
  <si>
    <t>10.164.82.140</t>
  </si>
  <si>
    <t>EEAPRB109CRO-besr</t>
  </si>
  <si>
    <t>172.22.88.140</t>
  </si>
  <si>
    <t>CZ20400J0R</t>
  </si>
  <si>
    <t>EEAPRB110CRO-ilo</t>
  </si>
  <si>
    <t>10.164.82.205</t>
  </si>
  <si>
    <t>10.164.82.141</t>
  </si>
  <si>
    <t>EEAPRB110CRO-besr</t>
  </si>
  <si>
    <t>172.22.88.141</t>
  </si>
  <si>
    <t>CZ20400J0S</t>
  </si>
  <si>
    <t>EEAPRB111CRO-ilo</t>
  </si>
  <si>
    <t>10.164.82.206</t>
  </si>
  <si>
    <t>10.164.82.142</t>
  </si>
  <si>
    <t>EEAPRB111CRO-besr</t>
  </si>
  <si>
    <t>172.22.88.142</t>
  </si>
  <si>
    <t>CZ20400J0T</t>
  </si>
  <si>
    <t>EEAPRB112CRO-ilo</t>
  </si>
  <si>
    <t>10.164.82.207</t>
  </si>
  <si>
    <t>10.164.82.143</t>
  </si>
  <si>
    <t>EEAPRB112CRO-besr</t>
  </si>
  <si>
    <t>172.22.88.143</t>
  </si>
  <si>
    <t>CZ20400HZD</t>
  </si>
  <si>
    <t>EEAPRB113CRO-ilo</t>
  </si>
  <si>
    <t>10.164.82.208</t>
  </si>
  <si>
    <t>10.164.82.144</t>
  </si>
  <si>
    <t>EEAPRB113CRO-besr</t>
  </si>
  <si>
    <t>172.22.88.144</t>
  </si>
  <si>
    <t>CZ20400HZ6</t>
  </si>
  <si>
    <t>EEAPRB114CRO-ilo</t>
  </si>
  <si>
    <t>10.164.82.209</t>
  </si>
  <si>
    <t>10.164.82.145</t>
  </si>
  <si>
    <t>EEAPRB114CRO-besr</t>
  </si>
  <si>
    <t>172.22.88.145</t>
  </si>
  <si>
    <t>2048N-43964</t>
  </si>
  <si>
    <t>rear 40U</t>
  </si>
  <si>
    <t>10.164.82.146</t>
  </si>
  <si>
    <t>CZ20400K2K</t>
  </si>
  <si>
    <t>SW3</t>
  </si>
  <si>
    <t>A  11Y</t>
  </si>
  <si>
    <t>EEAPRB101BKT-ilo</t>
  </si>
  <si>
    <t>10.164.19.192</t>
  </si>
  <si>
    <t>10.164.19.193</t>
  </si>
  <si>
    <t>10.164.19.196</t>
  </si>
  <si>
    <t>10.164.19.128</t>
  </si>
  <si>
    <t>10.164.19.129</t>
  </si>
  <si>
    <t>10.164.19.132</t>
  </si>
  <si>
    <t>EEAPRB101BKT-besr</t>
  </si>
  <si>
    <t>172.22.88.64</t>
  </si>
  <si>
    <t>172.22.88.65</t>
  </si>
  <si>
    <t>172.22.88.68</t>
  </si>
  <si>
    <t>CZ20400K2L</t>
  </si>
  <si>
    <t>EEAPRB102BKT-ilo</t>
  </si>
  <si>
    <t>10.164.19.197</t>
  </si>
  <si>
    <t>10.164.19.133</t>
  </si>
  <si>
    <t>EEAPRB102BKT-besr</t>
  </si>
  <si>
    <t>172.22.88.69</t>
  </si>
  <si>
    <t>CZ20400K2Q</t>
  </si>
  <si>
    <t>EEAPRB103BKT-ilo</t>
  </si>
  <si>
    <t>10.164.19.198</t>
  </si>
  <si>
    <t>10.164.19.134</t>
  </si>
  <si>
    <t>EEAPRB103BKT-besr</t>
  </si>
  <si>
    <t>172.22.88.70</t>
  </si>
  <si>
    <t>CZ20400K2H</t>
  </si>
  <si>
    <t>EEAPRB104BKT-ilo</t>
  </si>
  <si>
    <t>10.164.19.199</t>
  </si>
  <si>
    <t>10.164.19.135</t>
  </si>
  <si>
    <t>EEAPRB104BKT-besr</t>
  </si>
  <si>
    <t>172.22.88.71</t>
  </si>
  <si>
    <t>CZ20400K2S</t>
  </si>
  <si>
    <t>EEAPRB105BKT-ilo</t>
  </si>
  <si>
    <t>10.164.19.200</t>
  </si>
  <si>
    <t>10.164.19.136</t>
  </si>
  <si>
    <t>EEAPRB105BKT-besr</t>
  </si>
  <si>
    <t>172.22.88.72</t>
  </si>
  <si>
    <t>CZ20400K2J</t>
  </si>
  <si>
    <t>EEAPRB106BKT-ilo</t>
  </si>
  <si>
    <t>10.164.19.201</t>
  </si>
  <si>
    <t>10.164.19.137</t>
  </si>
  <si>
    <t>EEAPRB106BKT-besr</t>
  </si>
  <si>
    <t>172.22.88.73</t>
  </si>
  <si>
    <t>CZ20400K2W</t>
  </si>
  <si>
    <t>EEAPRB107BKT-ilo</t>
  </si>
  <si>
    <t>10.164.19.202</t>
  </si>
  <si>
    <t>10.164.19.138</t>
  </si>
  <si>
    <t>EEAPRB107BKT-besr</t>
  </si>
  <si>
    <t>172.22.88.74</t>
  </si>
  <si>
    <t>CZ20400K2Y</t>
  </si>
  <si>
    <t>EEAPRB108BKT-ilo</t>
  </si>
  <si>
    <t>10.164.19.203</t>
  </si>
  <si>
    <t>10.164.19.139</t>
  </si>
  <si>
    <t>EEAPRB108BKT-besr</t>
  </si>
  <si>
    <t>172.22.88.75</t>
  </si>
  <si>
    <t>CZ20400K2X</t>
  </si>
  <si>
    <t>A 12Y</t>
  </si>
  <si>
    <t>EEAPRB109BKT-ilo</t>
  </si>
  <si>
    <t>10.164.19.204</t>
  </si>
  <si>
    <t>10.164.19.140</t>
  </si>
  <si>
    <t>EEAPRB109BKT-besr</t>
  </si>
  <si>
    <t>172.22.88.76</t>
  </si>
  <si>
    <t>CZ20400K2T</t>
  </si>
  <si>
    <t>EEAPRB110BKT-ilo</t>
  </si>
  <si>
    <t>10.164.19.205</t>
  </si>
  <si>
    <t>10.164.19.141</t>
  </si>
  <si>
    <t>EEAPRB110BKT-besr</t>
  </si>
  <si>
    <t>172.22.88.77</t>
  </si>
  <si>
    <t>CZ20400K2M</t>
  </si>
  <si>
    <t>EEAPRB111BKT-ilo</t>
  </si>
  <si>
    <t>10.164.19.206</t>
  </si>
  <si>
    <t>10.164.19.142</t>
  </si>
  <si>
    <t>EEAPRB111BKT-besr</t>
  </si>
  <si>
    <t>172.22.88.78</t>
  </si>
  <si>
    <t>CZ20400K2R</t>
  </si>
  <si>
    <t>EEAPRB112BKT-ilo</t>
  </si>
  <si>
    <t>10.164.19.207</t>
  </si>
  <si>
    <t>10.164.19.143</t>
  </si>
  <si>
    <t>EEAPRB112BKT-besr</t>
  </si>
  <si>
    <t>172.22.88.79</t>
  </si>
  <si>
    <t>CZ20400K2N</t>
  </si>
  <si>
    <t>EEAPRB113BKT-ilo</t>
  </si>
  <si>
    <t>10.164.19.208</t>
  </si>
  <si>
    <t>10.164.19.144</t>
  </si>
  <si>
    <t>EEAPRB113BKT-besr</t>
  </si>
  <si>
    <t>172.22.88.80</t>
  </si>
  <si>
    <t>CZ20400K2V</t>
  </si>
  <si>
    <t>EEAPRB114BKT-ilo</t>
  </si>
  <si>
    <t>10.164.19.209</t>
  </si>
  <si>
    <t>10.164.19.145</t>
  </si>
  <si>
    <t>EEAPRB114BKT-besr</t>
  </si>
  <si>
    <t>172.22.88.81</t>
  </si>
  <si>
    <t>1932G-01234</t>
  </si>
  <si>
    <t>Rear 32</t>
  </si>
  <si>
    <t>10.164.19.146</t>
  </si>
  <si>
    <t>CZ20400J11</t>
  </si>
  <si>
    <t>F 22K</t>
  </si>
  <si>
    <t>EEAPRB101LDS-ilo</t>
  </si>
  <si>
    <t>10.164.56.64</t>
  </si>
  <si>
    <t>10.164.56.65</t>
  </si>
  <si>
    <t>10.164.56.68</t>
  </si>
  <si>
    <t>10.164.56.0</t>
  </si>
  <si>
    <t>10.164.56.1</t>
  </si>
  <si>
    <t>10.164.56.4</t>
  </si>
  <si>
    <t>EEAPRB101LDS-besr</t>
  </si>
  <si>
    <t>172.22.88.0</t>
  </si>
  <si>
    <t>172.22.88.1</t>
  </si>
  <si>
    <t>172.22.88.4</t>
  </si>
  <si>
    <t>CZ20400J0Z</t>
  </si>
  <si>
    <t>EEAPRB102LDS-ilo</t>
  </si>
  <si>
    <t>10.164.56.69</t>
  </si>
  <si>
    <t>10.164.56.5</t>
  </si>
  <si>
    <t>EEAPRB102LDS-besr</t>
  </si>
  <si>
    <t>172.22.88.5</t>
  </si>
  <si>
    <t>CZ20400J0X</t>
  </si>
  <si>
    <t>EEAPRB103LDS-ilo</t>
  </si>
  <si>
    <t>10.164.56.70</t>
  </si>
  <si>
    <t>10.164.56.6</t>
  </si>
  <si>
    <t>EEAPRB103LDS-besr</t>
  </si>
  <si>
    <t>172.22.88.6</t>
  </si>
  <si>
    <t>CZ20400J13</t>
  </si>
  <si>
    <t>EEAPRB104LDS-ilo</t>
  </si>
  <si>
    <t>10.164.56.71</t>
  </si>
  <si>
    <t>10.164.56.7</t>
  </si>
  <si>
    <t>EEAPRB104LDS-besr</t>
  </si>
  <si>
    <t>172.22.88.7</t>
  </si>
  <si>
    <t>CZ20400HZ9</t>
  </si>
  <si>
    <t>EEAPRB105LDS-ilo</t>
  </si>
  <si>
    <t>10.164.56.72</t>
  </si>
  <si>
    <t>10.164.56.8</t>
  </si>
  <si>
    <t>EEAPRB105LDS-besr</t>
  </si>
  <si>
    <t>172.22.88.8</t>
  </si>
  <si>
    <t>CZ20400HZ8</t>
  </si>
  <si>
    <t>EEAPRB106LDS-ilo</t>
  </si>
  <si>
    <t>10.164.56.73</t>
  </si>
  <si>
    <t>10.164.56.9</t>
  </si>
  <si>
    <t>EEAPRB106LDS-besr</t>
  </si>
  <si>
    <t>172.22.88.9</t>
  </si>
  <si>
    <t>CZ20400HZB</t>
  </si>
  <si>
    <t>EEAPRB107LDS-ilo</t>
  </si>
  <si>
    <t>10.164.56.74</t>
  </si>
  <si>
    <t>10.164.56.10</t>
  </si>
  <si>
    <t>EEAPRB107LDS-besr</t>
  </si>
  <si>
    <t>172.22.88.10</t>
  </si>
  <si>
    <t>CZ20400HZC</t>
  </si>
  <si>
    <t>EEAPRB108LDS-ilo</t>
  </si>
  <si>
    <t>10.164.56.75</t>
  </si>
  <si>
    <t>10.164.56.11</t>
  </si>
  <si>
    <t>EEAPRB108LDS-besr</t>
  </si>
  <si>
    <t>172.22.88.11</t>
  </si>
  <si>
    <t>CZ20400J0N</t>
  </si>
  <si>
    <t>EEAPRB109LDS-ilo</t>
  </si>
  <si>
    <t>10.164.56.76</t>
  </si>
  <si>
    <t>10.164.56.12</t>
  </si>
  <si>
    <t>EEAPRB109LDS-besr</t>
  </si>
  <si>
    <t>172.22.88.12</t>
  </si>
  <si>
    <t>CZ20400J10</t>
  </si>
  <si>
    <t>EEAPRB110LDS-ilo</t>
  </si>
  <si>
    <t>10.164.56.77</t>
  </si>
  <si>
    <t>10.164.56.13</t>
  </si>
  <si>
    <t>EEAPRB110LDS-besr</t>
  </si>
  <si>
    <t>172.22.88.13</t>
  </si>
  <si>
    <t>CZ20400HZ7</t>
  </si>
  <si>
    <t>EEAPRB111LDS-ilo</t>
  </si>
  <si>
    <t>10.164.56.78</t>
  </si>
  <si>
    <t>10.164.56.14</t>
  </si>
  <si>
    <t>EEAPRB111LDS-besr</t>
  </si>
  <si>
    <t>172.22.88.14</t>
  </si>
  <si>
    <t>CZ20400HZJ</t>
  </si>
  <si>
    <t>EEAPRB112LDS-ilo</t>
  </si>
  <si>
    <t>10.164.56.79</t>
  </si>
  <si>
    <t>10.164.56.15</t>
  </si>
  <si>
    <t>EEAPRB112LDS-besr</t>
  </si>
  <si>
    <t>172.22.88.15</t>
  </si>
  <si>
    <t>CZ20400J0Y</t>
  </si>
  <si>
    <t>EEAPRB113LDS-ilo</t>
  </si>
  <si>
    <t>10.164.56.80</t>
  </si>
  <si>
    <t>10.164.56.16</t>
  </si>
  <si>
    <t>EEAPRB113LDS-besr</t>
  </si>
  <si>
    <t>172.22.88.16</t>
  </si>
  <si>
    <t>CZ20400J0Q</t>
  </si>
  <si>
    <t>EEAPRB114LDS-ilo</t>
  </si>
  <si>
    <t>10.164.56.81</t>
  </si>
  <si>
    <t>10.164.56.17</t>
  </si>
  <si>
    <t>EEAPRB114LDS-besr</t>
  </si>
  <si>
    <t>172.22.88.17</t>
  </si>
  <si>
    <t>2048N-43952</t>
  </si>
  <si>
    <t>rear 32U</t>
  </si>
  <si>
    <t>10.164.56.18</t>
  </si>
  <si>
    <t>confirm</t>
  </si>
  <si>
    <t>SW2</t>
  </si>
  <si>
    <t>C AH10</t>
  </si>
  <si>
    <t>EEAPRB101LTN-ilo</t>
  </si>
  <si>
    <t>10.164.119.192</t>
  </si>
  <si>
    <t>10.164.119.193</t>
  </si>
  <si>
    <t>10.164.119.196</t>
  </si>
  <si>
    <t>10.164.119.128</t>
  </si>
  <si>
    <t>10.164.119.129</t>
  </si>
  <si>
    <t>10.164.119.132</t>
  </si>
  <si>
    <t>EEAPRB101LTN-besr</t>
  </si>
  <si>
    <t>172.22.88.192</t>
  </si>
  <si>
    <t>172.22.88.193</t>
  </si>
  <si>
    <t>172.22.88.196</t>
  </si>
  <si>
    <t>EEAPRB102LTN-ilo</t>
  </si>
  <si>
    <t>10.164.119.197</t>
  </si>
  <si>
    <t>10.164.119.133</t>
  </si>
  <si>
    <t>EEAPRB102LTN-besr</t>
  </si>
  <si>
    <t>172.22.88.197</t>
  </si>
  <si>
    <t>EEAPRB103LTN-ilo</t>
  </si>
  <si>
    <t>10.164.119.198</t>
  </si>
  <si>
    <t>10.164.119.134</t>
  </si>
  <si>
    <t>EEAPRB103LTN-besr</t>
  </si>
  <si>
    <t>172.22.88.198</t>
  </si>
  <si>
    <t>EEAPRB104LTN-ilo</t>
  </si>
  <si>
    <t>10.164.119.199</t>
  </si>
  <si>
    <t>10.164.119.135</t>
  </si>
  <si>
    <t>EEAPRB104LTN-besr</t>
  </si>
  <si>
    <t>172.22.88.199</t>
  </si>
  <si>
    <t>EEAPRB105LTN-ilo</t>
  </si>
  <si>
    <t>10.164.119.200</t>
  </si>
  <si>
    <t>10.164.119.136</t>
  </si>
  <si>
    <t>EEAPRB105LTN-besr</t>
  </si>
  <si>
    <t>172.22.88.200</t>
  </si>
  <si>
    <t>EEAPRB106LTN-ilo</t>
  </si>
  <si>
    <t>10.164.119.201</t>
  </si>
  <si>
    <t>10.164.119.137</t>
  </si>
  <si>
    <t>EEAPRB106LTN-besr</t>
  </si>
  <si>
    <t>172.22.88.201</t>
  </si>
  <si>
    <t>EEAPRB107LTN-ilo</t>
  </si>
  <si>
    <t>10.164.119.202</t>
  </si>
  <si>
    <t>10.164.119.138</t>
  </si>
  <si>
    <t>EEAPRB107LTN-besr</t>
  </si>
  <si>
    <t>172.22.88.202</t>
  </si>
  <si>
    <t>EEAPRB108LTN-ilo</t>
  </si>
  <si>
    <t>10.164.119.203</t>
  </si>
  <si>
    <t>10.164.119.139</t>
  </si>
  <si>
    <t>EEAPRB108LTN-besr</t>
  </si>
  <si>
    <t>172.22.88.203</t>
  </si>
  <si>
    <t>EEAPRB109LTN-ilo</t>
  </si>
  <si>
    <t>10.164.119.204</t>
  </si>
  <si>
    <t>10.164.119.140</t>
  </si>
  <si>
    <t>EEAPRB109LTN-besr</t>
  </si>
  <si>
    <t>172.22.88.204</t>
  </si>
  <si>
    <t>EEAPRB110LTN-ilo</t>
  </si>
  <si>
    <t>10.164.119.205</t>
  </si>
  <si>
    <t>10.164.119.141</t>
  </si>
  <si>
    <t>EEAPRB110LTN-besr</t>
  </si>
  <si>
    <t>172.22.88.205</t>
  </si>
  <si>
    <t>EEAPRB111LTN-ilo</t>
  </si>
  <si>
    <t>10.164.119.206</t>
  </si>
  <si>
    <t>10.164.119.142</t>
  </si>
  <si>
    <t>EEAPRB111LTN-besr</t>
  </si>
  <si>
    <t>172.22.88.206</t>
  </si>
  <si>
    <t>EEAPRB112LTN-ilo</t>
  </si>
  <si>
    <t>10.164.119.207</t>
  </si>
  <si>
    <t>10.164.119.143</t>
  </si>
  <si>
    <t>EEAPRB112LTN-besr</t>
  </si>
  <si>
    <t>172.22.88.207</t>
  </si>
  <si>
    <t>EEAPRB113LTN-ilo</t>
  </si>
  <si>
    <t>10.164.119.208</t>
  </si>
  <si>
    <t>10.164.119.144</t>
  </si>
  <si>
    <t>EEAPRB113LTN-besr</t>
  </si>
  <si>
    <t>172.22.88.208</t>
  </si>
  <si>
    <t>EEAPRB114LTN-ilo</t>
  </si>
  <si>
    <t>10.164.119.209</t>
  </si>
  <si>
    <t>10.164.119.145</t>
  </si>
  <si>
    <t>EEAPRB114LTN-besr</t>
  </si>
  <si>
    <t>172.22.88.209</t>
  </si>
  <si>
    <t>10.164.119.146</t>
  </si>
  <si>
    <t>eeaadp001lds</t>
  </si>
  <si>
    <t>Ericsson RAN CTR Adapter</t>
  </si>
  <si>
    <t>RAN adapter G9</t>
  </si>
  <si>
    <t>adp001lds</t>
  </si>
  <si>
    <t>27-28</t>
  </si>
  <si>
    <t>v14620-ilo-1584</t>
  </si>
  <si>
    <t>eeaadp001lds-ilo</t>
  </si>
  <si>
    <t>eeaadp001lds-om</t>
  </si>
  <si>
    <t>v14620-bsr-1585</t>
  </si>
  <si>
    <t>eeaadp001lds-bsr</t>
  </si>
  <si>
    <t>eeaadp002lds</t>
  </si>
  <si>
    <t>adp002lds</t>
  </si>
  <si>
    <t>1737N-45453</t>
  </si>
  <si>
    <t>eeaadp002lds-ilo</t>
  </si>
  <si>
    <t>eeaadp002lds-om</t>
  </si>
  <si>
    <t>]=</t>
  </si>
  <si>
    <t>eeaadp002lds-bsr</t>
  </si>
  <si>
    <t>eeaadp003cro</t>
  </si>
  <si>
    <t>adp003cro</t>
  </si>
  <si>
    <t>eeaadp003cro-ilo</t>
  </si>
  <si>
    <t>eeaadp003cro-om</t>
  </si>
  <si>
    <t>eeaadp003cro-bsr</t>
  </si>
  <si>
    <t>eeaadp004cro</t>
  </si>
  <si>
    <t>adp004cro</t>
  </si>
  <si>
    <t>eeaadp004cro-ilo</t>
  </si>
  <si>
    <t>eeaadp004cro-om</t>
  </si>
  <si>
    <t>eeaadp004cro-bsr</t>
  </si>
  <si>
    <t>8b   Physical IPs - Test Bed</t>
  </si>
  <si>
    <t>Product VLAN</t>
  </si>
  <si>
    <t>Greenplum VLAN</t>
  </si>
  <si>
    <t>Special DNS configuration</t>
  </si>
  <si>
    <t>VLAN Num</t>
  </si>
  <si>
    <t>IP</t>
  </si>
  <si>
    <t>Admin for Test Bed</t>
  </si>
  <si>
    <t>Admin server</t>
  </si>
  <si>
    <t>xbb</t>
  </si>
  <si>
    <t>172.17.54.198</t>
  </si>
  <si>
    <t>10.249.30.254</t>
  </si>
  <si>
    <t>10.249.130.20</t>
  </si>
  <si>
    <t>10.249.44.28</t>
  </si>
  <si>
    <t>test.eeint.co.uk</t>
  </si>
  <si>
    <t>10.250.200.16</t>
  </si>
  <si>
    <t>10.250.200.17</t>
  </si>
  <si>
    <t>255.255.255.240</t>
  </si>
  <si>
    <t>10.250.200.30</t>
  </si>
  <si>
    <t>10.250.200.0</t>
  </si>
  <si>
    <t>10.250.200.1</t>
  </si>
  <si>
    <t>10.250.200.14</t>
  </si>
  <si>
    <t>2063</t>
  </si>
  <si>
    <t>10.249.242.64</t>
  </si>
  <si>
    <t>10.249.242.65</t>
  </si>
  <si>
    <t>10.249.242.68</t>
  </si>
  <si>
    <t>ARK master for Test Bed</t>
  </si>
  <si>
    <t>ARK/Hadoop server</t>
  </si>
  <si>
    <t>10.250.200.25</t>
  </si>
  <si>
    <t>10.250.200.9</t>
  </si>
  <si>
    <t>10.249.242.69</t>
  </si>
  <si>
    <t>ARK slave for Test Bed</t>
  </si>
  <si>
    <t>10.250.200.26</t>
  </si>
  <si>
    <t>10.250.200.10</t>
  </si>
  <si>
    <t>10.249.242.70</t>
  </si>
  <si>
    <t>10.250.200.27</t>
  </si>
  <si>
    <t>10.250.200.11</t>
  </si>
  <si>
    <t>10.249.242.71</t>
  </si>
  <si>
    <t>ARK/Hadoop server (Impala server - 512GB)</t>
  </si>
  <si>
    <t>10.250.200.24</t>
  </si>
  <si>
    <t>10.250.200.8</t>
  </si>
  <si>
    <t>10.249.242.74</t>
  </si>
  <si>
    <t>v14620-dmz-gpdb-2223</t>
  </si>
  <si>
    <t>-gpd</t>
  </si>
  <si>
    <t>10.250.200.21</t>
  </si>
  <si>
    <t>10.250.200.5</t>
  </si>
  <si>
    <t>10.249.242.77</t>
  </si>
  <si>
    <t>212</t>
  </si>
  <si>
    <t>10.250.201.0</t>
  </si>
  <si>
    <t>10.250.201.1</t>
  </si>
  <si>
    <t>10.250.201.4</t>
  </si>
  <si>
    <t>Adapter server</t>
  </si>
  <si>
    <t>10.250.200.20</t>
  </si>
  <si>
    <t>10.250.200.4</t>
  </si>
  <si>
    <t xml:space="preserve">                        </t>
  </si>
  <si>
    <t>10.249.242.78</t>
  </si>
  <si>
    <t>10.250.201.5</t>
  </si>
  <si>
    <t>Impala for Test Bed</t>
  </si>
  <si>
    <t>Impala Server</t>
  </si>
  <si>
    <t>10.250.200.22</t>
  </si>
  <si>
    <t>10.250.200.6</t>
  </si>
  <si>
    <t>10.249.242.72</t>
  </si>
  <si>
    <t>10.250.200.23</t>
  </si>
  <si>
    <t>10.250.200.7</t>
  </si>
  <si>
    <t>0</t>
  </si>
  <si>
    <t>10.249.242.73</t>
  </si>
  <si>
    <t>Load Balancer for Test Bed</t>
  </si>
  <si>
    <t>10.250.200.29</t>
  </si>
  <si>
    <t>10.250.200.13</t>
  </si>
  <si>
    <t>10.249.242.75</t>
  </si>
  <si>
    <t>2064</t>
  </si>
  <si>
    <t>10.249.242.48</t>
  </si>
  <si>
    <t>10.249.242.49</t>
  </si>
  <si>
    <t>10.249.242.52</t>
  </si>
  <si>
    <t>Kafka for Test Bed</t>
  </si>
  <si>
    <t>Kafka server</t>
  </si>
  <si>
    <t>10.250.200.28</t>
  </si>
  <si>
    <t>10.250.200.12</t>
  </si>
  <si>
    <t>10.249.242.76</t>
  </si>
  <si>
    <t xml:space="preserve">10.250.201.6 </t>
  </si>
  <si>
    <t>GTPU</t>
  </si>
  <si>
    <t>10.250.71.192</t>
  </si>
  <si>
    <t>10.250.71.193</t>
  </si>
  <si>
    <t>10.250.71.197</t>
  </si>
  <si>
    <t>10.250.71.176</t>
  </si>
  <si>
    <t>10.250.71.177</t>
  </si>
  <si>
    <t>10.250.71.181</t>
  </si>
  <si>
    <t>1775</t>
  </si>
  <si>
    <t>10.250.52.64</t>
  </si>
  <si>
    <t>10.250.52.65</t>
  </si>
  <si>
    <t>10.250.52.68</t>
  </si>
  <si>
    <t>10.250.71.198</t>
  </si>
  <si>
    <t>10.250.71.182</t>
  </si>
  <si>
    <t>10.250.52.69</t>
  </si>
  <si>
    <t>GTPC</t>
  </si>
  <si>
    <t>10.250.71.199</t>
  </si>
  <si>
    <t>10.250.71.183</t>
  </si>
  <si>
    <t>10.250.52.70</t>
  </si>
  <si>
    <t>GTP Flow Balancer</t>
  </si>
  <si>
    <t>10.250.71.196</t>
  </si>
  <si>
    <t>10.250.71.180</t>
  </si>
  <si>
    <t>10.250.52.71</t>
  </si>
  <si>
    <t>10.250.71.200</t>
  </si>
  <si>
    <t>10.250.71.184</t>
  </si>
  <si>
    <t xml:space="preserve">connected to SCI </t>
  </si>
  <si>
    <t>10.250.52.72</t>
  </si>
  <si>
    <t>10.250.71.201</t>
  </si>
  <si>
    <t>10.250.71.185</t>
  </si>
  <si>
    <t>Openstreet Map Server</t>
  </si>
  <si>
    <t>Openstreet Map</t>
  </si>
  <si>
    <t>10.250.81.72</t>
  </si>
  <si>
    <t>10.250.81.73</t>
  </si>
  <si>
    <t>10.250.81.76</t>
  </si>
  <si>
    <t>8c   Physical IPs - Secondary</t>
  </si>
  <si>
    <t>Admin for Secondary env. Ph2</t>
  </si>
  <si>
    <t>CZJ8080D9R</t>
  </si>
  <si>
    <t>10.36.42.247</t>
  </si>
  <si>
    <t>10.45.90.247</t>
  </si>
  <si>
    <t>v14620-dmz-product-2220</t>
  </si>
  <si>
    <t>10.45.88.249</t>
  </si>
  <si>
    <t>10.45.89.218</t>
  </si>
  <si>
    <t>ARK master for Secondary env. Ph2, mapr checker.</t>
  </si>
  <si>
    <t>ARK/Hadoop server - SDD</t>
  </si>
  <si>
    <t>901</t>
  </si>
  <si>
    <t>CZJ8070DW7</t>
  </si>
  <si>
    <t>10.36.42.242</t>
  </si>
  <si>
    <t>10.45.90.242</t>
  </si>
  <si>
    <t>10.45.88.244</t>
  </si>
  <si>
    <t>ARK slave for Secondary env. Ph2</t>
  </si>
  <si>
    <t>902</t>
  </si>
  <si>
    <t>CZJ8070DW8</t>
  </si>
  <si>
    <t>10.36.42.243</t>
  </si>
  <si>
    <t>10.45.90.243</t>
  </si>
  <si>
    <t>10.45.88.245</t>
  </si>
  <si>
    <t>ARK slave for Secondary env. Ph2,
refdata master</t>
  </si>
  <si>
    <t>903</t>
  </si>
  <si>
    <t>CZJ8070DW9</t>
  </si>
  <si>
    <t>10.36.42.244</t>
  </si>
  <si>
    <t>10.45.90.244</t>
  </si>
  <si>
    <t>10.45.88.246</t>
  </si>
  <si>
    <t>ARK slave for Secondary env. Ph2,
refdata slave</t>
  </si>
  <si>
    <t>904</t>
  </si>
  <si>
    <t>CZJ8080H0P</t>
  </si>
  <si>
    <t>10.36.42.245</t>
  </si>
  <si>
    <t>10.45.90.245</t>
  </si>
  <si>
    <t>10.45.88.247</t>
  </si>
  <si>
    <t>CZJ8070DVZ</t>
  </si>
  <si>
    <t>10.36.42.241</t>
  </si>
  <si>
    <t>10.45.90.241</t>
  </si>
  <si>
    <t>10.45.88.243</t>
  </si>
  <si>
    <t>v14620-dmz-besr-2219</t>
  </si>
  <si>
    <t>10.45.89.251</t>
  </si>
  <si>
    <t>Not used anymore in EEA 18.x</t>
  </si>
  <si>
    <t xml:space="preserve"> DB Master server</t>
  </si>
  <si>
    <t>DB Master</t>
  </si>
  <si>
    <t>gpm</t>
  </si>
  <si>
    <t>CZ3808M39C</t>
  </si>
  <si>
    <t>10.36.42.249</t>
  </si>
  <si>
    <t>10.45.90.249</t>
  </si>
  <si>
    <t>10.45.88.251</t>
  </si>
  <si>
    <t>Impala for Secondary env. Ph2</t>
  </si>
  <si>
    <t>CZJ8070DW0</t>
  </si>
  <si>
    <t>10.36.42.250</t>
  </si>
  <si>
    <t>10.45.90.250</t>
  </si>
  <si>
    <t>10.45.88.241</t>
  </si>
  <si>
    <t>CZJ8070DW1</t>
  </si>
  <si>
    <t>10.36.42.251</t>
  </si>
  <si>
    <t>10.45.90.251</t>
  </si>
  <si>
    <t>10.45.88.242</t>
  </si>
  <si>
    <t>Load Balancer for Secondary env. Ph2</t>
  </si>
  <si>
    <t>CZ3808M3AK</t>
  </si>
  <si>
    <t>10.36.42.248</t>
  </si>
  <si>
    <t>10.45.90.248</t>
  </si>
  <si>
    <t>10.45.88.250</t>
  </si>
  <si>
    <t>10.45.89.219</t>
  </si>
  <si>
    <t>Kafka for Secondary env. Ph2</t>
  </si>
  <si>
    <t>CZ3808M3E3</t>
  </si>
  <si>
    <t>10.36.42.246</t>
  </si>
  <si>
    <t>10.45.90.246</t>
  </si>
  <si>
    <t>10.45.88.248</t>
  </si>
  <si>
    <t>eeaprb011lds</t>
  </si>
  <si>
    <t>10.244.53.62</t>
  </si>
  <si>
    <t>10.244.53.0</t>
  </si>
  <si>
    <t>10.244.53.1</t>
  </si>
  <si>
    <t>10.244.53.30</t>
  </si>
  <si>
    <t>10.45.87.57</t>
  </si>
  <si>
    <t>10.45.86.57</t>
  </si>
  <si>
    <t>RAN Adapter for Secondary env Ph2</t>
  </si>
  <si>
    <t>RAN adapter server</t>
  </si>
  <si>
    <t>RAN Adapter</t>
  </si>
  <si>
    <t xml:space="preserve">CZJ8070DVY </t>
  </si>
  <si>
    <t>10.244.55.148</t>
  </si>
  <si>
    <t>10.244.55.118</t>
  </si>
  <si>
    <t>1585</t>
  </si>
  <si>
    <t>10.45.86.93</t>
  </si>
  <si>
    <t>8b    Virtual Floating IPs - Production HW</t>
  </si>
  <si>
    <t>DNS Hostname</t>
  </si>
  <si>
    <t>eea-sm (rel14620jbs001-vip)</t>
  </si>
  <si>
    <t>Virtual IP for JBoss SiteMinder LoadBalancer1 (rel14620jbs001, 10.45.89.201) and LoadBalancer2(rel14620jbs002, 10.45.89.202)</t>
  </si>
  <si>
    <t>10.45.89.198</t>
  </si>
  <si>
    <t>eea-tk (rel14620jbs002-vip)</t>
  </si>
  <si>
    <t>Virtual IP for JBoss Toolkit LoadBalancer3 (rel14620jbs003, 10.45.89.203) and LoadBalancer4 (rel14620jbs004, 10.45.89.204)</t>
  </si>
  <si>
    <t>10.45.89.199</t>
  </si>
  <si>
    <t>eea-sm (rel14620jbs012-vip)</t>
  </si>
  <si>
    <t>Virtual IP for JBoss SiteMinder LoadBalancer12 (rel14620jbs012, 10.45.89.212) and LoadBalancer13 (rel14620jbs013, 10.45.89.213) for Parallel Impala env.</t>
  </si>
  <si>
    <t>10.45.89.216</t>
  </si>
  <si>
    <t>eea-tk (rel14620jbs014-vip)</t>
  </si>
  <si>
    <t>Virtual IP for JBoss Toolkit LoadBalancer14 (rel14620jbs014, 10.45.89.214) and LoadBalancer15 (rel14620jbs015, 10.45.89.215) for Parallel Impala env.</t>
  </si>
  <si>
    <t>10.45.89.217</t>
  </si>
  <si>
    <t>eeaadpvipltn-om</t>
  </si>
  <si>
    <t>Virtual IP for the RAN Adapters cluster. This IP is assigned to the EEA RAN Adapter acting as Master
It is where ISDEDS sends Huawei RAN files via SFTP (TBC during Ph2)</t>
  </si>
  <si>
    <t>9b    Master Passwords - Secondary</t>
  </si>
  <si>
    <t>rel14620adm901</t>
  </si>
  <si>
    <t>ericsson</t>
  </si>
  <si>
    <t>eea</t>
  </si>
  <si>
    <t>eea123</t>
  </si>
  <si>
    <t>n/a*</t>
  </si>
  <si>
    <t>rel14620ark901</t>
  </si>
  <si>
    <t>rel14620ark902</t>
  </si>
  <si>
    <t>rel14620ark903</t>
  </si>
  <si>
    <t>rel14620ark904</t>
  </si>
  <si>
    <t>rel14620cor901</t>
  </si>
  <si>
    <t>rel14620gpm901</t>
  </si>
  <si>
    <t>rel14620imp901</t>
  </si>
  <si>
    <t>rel14620imp902</t>
  </si>
  <si>
    <t>rel14620jbs901</t>
  </si>
  <si>
    <t>rel14620kfk901</t>
  </si>
  <si>
    <t>reI14620adp001</t>
  </si>
  <si>
    <t xml:space="preserve">*n/a = not applicable </t>
  </si>
  <si>
    <t>EEA End</t>
  </si>
  <si>
    <t>Server/Switch Type</t>
  </si>
  <si>
    <t>Intf</t>
  </si>
  <si>
    <t>Speed</t>
  </si>
  <si>
    <t>VLAN</t>
  </si>
  <si>
    <t>Phy Intf</t>
  </si>
  <si>
    <t>Linux Intf</t>
  </si>
  <si>
    <t>Equipment Name</t>
  </si>
  <si>
    <t>Physical Port</t>
  </si>
  <si>
    <t>ILO</t>
  </si>
  <si>
    <t>1 Gb/s</t>
  </si>
  <si>
    <t>Eth1</t>
  </si>
  <si>
    <t>eno1 bond0</t>
  </si>
  <si>
    <t>Eth2</t>
  </si>
  <si>
    <t>eno2 bond0</t>
  </si>
  <si>
    <t>Eth3</t>
  </si>
  <si>
    <t>Not connected</t>
  </si>
  <si>
    <t>Eth4</t>
  </si>
  <si>
    <t>FLR (mLOM) 1/1</t>
  </si>
  <si>
    <t>eno49 bond1</t>
  </si>
  <si>
    <t>10Gb/s</t>
  </si>
  <si>
    <t>FLR (mLOM) 1/2</t>
  </si>
  <si>
    <t>eno50 bond2</t>
  </si>
  <si>
    <t>PCIe 2/1</t>
  </si>
  <si>
    <t>PCIe 2/2</t>
  </si>
  <si>
    <t>ens2f1 bond2</t>
  </si>
  <si>
    <t>ens2f0 bond1</t>
  </si>
  <si>
    <t>eno50 bond1</t>
  </si>
  <si>
    <t>ens2f1 bond1</t>
  </si>
  <si>
    <t>ens3f0 bond0</t>
  </si>
  <si>
    <t>ens3f1 bond0</t>
  </si>
  <si>
    <t>ens2f0 bond2</t>
  </si>
  <si>
    <t>rel14620hms003</t>
  </si>
  <si>
    <t xml:space="preserve">c-adapter </t>
  </si>
  <si>
    <t>eno5 bond1</t>
  </si>
  <si>
    <t>eno6 bond2</t>
  </si>
  <si>
    <t>eno50 bond4</t>
  </si>
  <si>
    <t>GPDB</t>
  </si>
  <si>
    <t>eno2f1 bond4</t>
  </si>
  <si>
    <t>rel14620gps031</t>
  </si>
  <si>
    <t>rel14620gps032</t>
  </si>
  <si>
    <t>rel14620gps033</t>
  </si>
  <si>
    <t>rel14620gps034</t>
  </si>
  <si>
    <t>rel14620gps035</t>
  </si>
  <si>
    <t>rel14620gps036</t>
  </si>
  <si>
    <t>rel14620gps037</t>
  </si>
  <si>
    <t>rel14620gps038</t>
  </si>
  <si>
    <t>eno50 bond3</t>
  </si>
  <si>
    <t>eno2f1 bond3</t>
  </si>
  <si>
    <t>eno2 bond3</t>
  </si>
  <si>
    <t>eno3 bond3</t>
  </si>
  <si>
    <t>eeaadp001ltn</t>
  </si>
  <si>
    <t>FLR (mLOM) 1/1 eno49</t>
  </si>
  <si>
    <t>Datalayer</t>
  </si>
  <si>
    <t>N/A, L3</t>
  </si>
  <si>
    <t>FLR (mLOM) 1/2 eno50</t>
  </si>
  <si>
    <t>PCIe 2/1 ens1f0</t>
  </si>
  <si>
    <t>PCIe 2/2 ens1f1</t>
  </si>
  <si>
    <t>ens2f0</t>
  </si>
  <si>
    <t>ens2f1</t>
  </si>
  <si>
    <t>ens4f0</t>
  </si>
  <si>
    <t>ens4f1</t>
  </si>
  <si>
    <t>1Gb/s</t>
  </si>
  <si>
    <t>FLR (mLOM) 1/1 eno50</t>
  </si>
  <si>
    <t>PCIe 2/1 ens2f1</t>
  </si>
  <si>
    <t>Mgmt</t>
  </si>
  <si>
    <t>re14620exp001</t>
  </si>
  <si>
    <t>Staging/Export</t>
  </si>
  <si>
    <t>FLR (mLOM) 1/1 &amp; PCIe 2/1</t>
  </si>
  <si>
    <t>10 Gb/s </t>
  </si>
  <si>
    <t>re14620exp002</t>
  </si>
  <si>
    <t>FLR (mLOM) 1/1 &amp; PCIe 2/1 </t>
  </si>
  <si>
    <t>FLR (mLOM) 1/2 &amp; PCIe 2/2 </t>
  </si>
  <si>
    <t>10b   Point-to-Point Connections - Secondary</t>
  </si>
  <si>
    <t>A End</t>
  </si>
  <si>
    <t>B End</t>
  </si>
  <si>
    <t>VLAN Suffix</t>
  </si>
  <si>
    <t>Linux Network Interface</t>
  </si>
  <si>
    <t>Bond Name</t>
  </si>
  <si>
    <t>1Gbe</t>
  </si>
  <si>
    <t>ILO port</t>
  </si>
  <si>
    <t>NIC0</t>
  </si>
  <si>
    <t>10Gbe</t>
  </si>
  <si>
    <t>NIC5</t>
  </si>
  <si>
    <t>NIC6</t>
  </si>
  <si>
    <t>Product_VLAN_Bond</t>
  </si>
  <si>
    <t>-besr</t>
  </si>
  <si>
    <t>BESR_VLAN_Bond</t>
  </si>
  <si>
    <t>c-adapter</t>
  </si>
  <si>
    <t>10.45.89.123</t>
  </si>
  <si>
    <t xml:space="preserve">mLOM) 1/2 </t>
  </si>
  <si>
    <t>eno50</t>
  </si>
  <si>
    <t xml:space="preserve">c-adapter vLAN </t>
  </si>
  <si>
    <t>ens1f0</t>
  </si>
  <si>
    <t>fxlc16lds</t>
  </si>
  <si>
    <t>Eth166/1/35</t>
  </si>
  <si>
    <t>eno1</t>
  </si>
  <si>
    <t>fxlc15lds</t>
  </si>
  <si>
    <t>Eth165/1/35</t>
  </si>
  <si>
    <t>Dataflow</t>
  </si>
  <si>
    <t>Layer2 - IP not applicable</t>
  </si>
  <si>
    <t>SMF - 10Gb - Full Duplex - LC</t>
  </si>
  <si>
    <t>eno49</t>
  </si>
  <si>
    <t>EE VSS - a7aldvs10</t>
  </si>
  <si>
    <t>2-32</t>
  </si>
  <si>
    <t>2-37.1</t>
  </si>
  <si>
    <t>NIC7</t>
  </si>
  <si>
    <t>2-37-2</t>
  </si>
  <si>
    <t>NIC8</t>
  </si>
  <si>
    <t>2-37.3</t>
  </si>
  <si>
    <t>NIC1</t>
  </si>
  <si>
    <t>eno2</t>
  </si>
  <si>
    <t>Eth166/1/34</t>
  </si>
  <si>
    <t>NIC2</t>
  </si>
  <si>
    <t>eno3</t>
  </si>
  <si>
    <t>Eth166/1/36</t>
  </si>
  <si>
    <t>v</t>
  </si>
  <si>
    <t>eeaark004xbb</t>
  </si>
  <si>
    <t>eno4 bond3</t>
  </si>
  <si>
    <t>Flow balancer</t>
  </si>
  <si>
    <t xml:space="preserve">Port </t>
  </si>
  <si>
    <t>Room/Floor /suite tile Location</t>
  </si>
  <si>
    <t>Cable type</t>
  </si>
  <si>
    <t>Connector</t>
  </si>
  <si>
    <t>A7acrvs10</t>
  </si>
  <si>
    <t>6-39.1</t>
  </si>
  <si>
    <t>Switch Room2, Misc DC Rack1, Suite B, Tile N8</t>
  </si>
  <si>
    <t>Optical SMF</t>
  </si>
  <si>
    <t>LC-LC</t>
  </si>
  <si>
    <t>EEAIMS001CRO</t>
  </si>
  <si>
    <t>TBC</t>
  </si>
  <si>
    <t>SMF 10G Full Duplex</t>
  </si>
  <si>
    <t>LC</t>
  </si>
  <si>
    <t>6-39.2</t>
  </si>
  <si>
    <t>6-39.3</t>
  </si>
  <si>
    <t>EEAIMS002CRO</t>
  </si>
  <si>
    <t>6-39.4</t>
  </si>
  <si>
    <t>A7altvs10</t>
  </si>
  <si>
    <t>Switch Room 1, Misc DC Rack 7, Suite 01L,Tile Z43</t>
  </si>
  <si>
    <t>EEAIMS001LTN</t>
  </si>
  <si>
    <t>EEAIMS002LTN</t>
  </si>
  <si>
    <t>WestBrom</t>
  </si>
  <si>
    <t>A7awvvs10</t>
  </si>
  <si>
    <t>6-37.1</t>
  </si>
  <si>
    <t>Switch Room 3, Misc DC, Rack 3 Suite I, Tile 43E</t>
  </si>
  <si>
    <t>EEAIMS001WVN</t>
  </si>
  <si>
    <t>6-37.2</t>
  </si>
  <si>
    <t>6-37.3</t>
  </si>
  <si>
    <t>EEAIMS002WVN</t>
  </si>
  <si>
    <t>6-37.4</t>
  </si>
  <si>
    <t>A7amfvs10</t>
  </si>
  <si>
    <t>Switch Room1, Misc DC Rack6, Suite 02E, Tile W34</t>
  </si>
  <si>
    <t>EEAIMS001MFD</t>
  </si>
  <si>
    <t>EEAIMS002MFD</t>
  </si>
  <si>
    <t>11a   Extreme Switch Connections - Production</t>
  </si>
  <si>
    <t>ACL - B End</t>
  </si>
  <si>
    <t>Equiment Type</t>
  </si>
  <si>
    <t>fxlc19bkt</t>
  </si>
  <si>
    <t>Site Switch</t>
  </si>
  <si>
    <t>Eth169/1/34</t>
  </si>
  <si>
    <t>a7aktvs10</t>
  </si>
  <si>
    <t>5-1</t>
  </si>
  <si>
    <t>5-2</t>
  </si>
  <si>
    <t>5-3</t>
  </si>
  <si>
    <t>5-4</t>
  </si>
  <si>
    <t>5-5</t>
  </si>
  <si>
    <t>5-7</t>
  </si>
  <si>
    <t>5-8</t>
  </si>
  <si>
    <t>5-9</t>
  </si>
  <si>
    <t>5-10</t>
  </si>
  <si>
    <t>-</t>
  </si>
  <si>
    <t>NIC9</t>
  </si>
  <si>
    <t>NIC10</t>
  </si>
  <si>
    <t>NIC11</t>
  </si>
  <si>
    <t>NIC12</t>
  </si>
  <si>
    <t>eeaprb0013bkt</t>
  </si>
  <si>
    <t>QSFP Interconnection</t>
  </si>
  <si>
    <t>eeaxtr02bkt</t>
  </si>
  <si>
    <t>fxlc20bkt</t>
  </si>
  <si>
    <t>Eth170/1/33</t>
  </si>
  <si>
    <t>6-40.1</t>
  </si>
  <si>
    <t>6-40.2</t>
  </si>
  <si>
    <t>6-40.3</t>
  </si>
  <si>
    <t>6-40.4</t>
  </si>
  <si>
    <t>6-41.1</t>
  </si>
  <si>
    <t>6-41.2</t>
  </si>
  <si>
    <t>6-41.3</t>
  </si>
  <si>
    <t>eeaprb0014bkt</t>
  </si>
  <si>
    <t>fxlc27cro</t>
  </si>
  <si>
    <t>Eth177/1/34</t>
  </si>
  <si>
    <t>a7acrvs10</t>
  </si>
  <si>
    <t>2-39.1</t>
  </si>
  <si>
    <t>2-39.2</t>
  </si>
  <si>
    <t>2-39.3</t>
  </si>
  <si>
    <t>2-39.4</t>
  </si>
  <si>
    <t>3-38.1</t>
  </si>
  <si>
    <t>3-38.2</t>
  </si>
  <si>
    <t>3-40.1</t>
  </si>
  <si>
    <t>3-40.2</t>
  </si>
  <si>
    <t>3-40.3</t>
  </si>
  <si>
    <t>3-40.4</t>
  </si>
  <si>
    <t>eeaprb0013cro</t>
  </si>
  <si>
    <t>eeaxtr02cro</t>
  </si>
  <si>
    <t>fxlc28cro</t>
  </si>
  <si>
    <t>3-41.1</t>
  </si>
  <si>
    <t>3-41.2</t>
  </si>
  <si>
    <t>3-42.1</t>
  </si>
  <si>
    <t>3-42.2</t>
  </si>
  <si>
    <t>3-42.3</t>
  </si>
  <si>
    <t>3-42.4</t>
  </si>
  <si>
    <t>4-39.1</t>
  </si>
  <si>
    <t>4-39.2</t>
  </si>
  <si>
    <t>4-39.3</t>
  </si>
  <si>
    <t>4-39.4</t>
  </si>
  <si>
    <t>eeaprb0014cro</t>
  </si>
  <si>
    <t>Eth165/1/34</t>
  </si>
  <si>
    <t>a7aldvs10</t>
  </si>
  <si>
    <t>2-19</t>
  </si>
  <si>
    <t>2-20</t>
  </si>
  <si>
    <t>2-24</t>
  </si>
  <si>
    <t>2-25</t>
  </si>
  <si>
    <t>2-26</t>
  </si>
  <si>
    <t>2-27</t>
  </si>
  <si>
    <t>2-28</t>
  </si>
  <si>
    <t>2-29</t>
  </si>
  <si>
    <t>2-30</t>
  </si>
  <si>
    <t>2-31</t>
  </si>
  <si>
    <t>eeaprb0013lds</t>
  </si>
  <si>
    <t>Eth166/1/33</t>
  </si>
  <si>
    <t>2-38.4</t>
  </si>
  <si>
    <t>2-42.1</t>
  </si>
  <si>
    <t>2-42.2</t>
  </si>
  <si>
    <t>2-42.3</t>
  </si>
  <si>
    <t>2-42.4</t>
  </si>
  <si>
    <t>3-8</t>
  </si>
  <si>
    <t>eeaprb0014lds</t>
  </si>
  <si>
    <t xml:space="preserve">fxlc17ltn </t>
  </si>
  <si>
    <t>Eth167/1/34</t>
  </si>
  <si>
    <t>a7altvs10</t>
  </si>
  <si>
    <t>6-1</t>
  </si>
  <si>
    <t>6-2</t>
  </si>
  <si>
    <t>6-3</t>
  </si>
  <si>
    <t>6-4</t>
  </si>
  <si>
    <t>6-5</t>
  </si>
  <si>
    <t>6-6</t>
  </si>
  <si>
    <t>6-7</t>
  </si>
  <si>
    <t>6-8</t>
  </si>
  <si>
    <t>6-9</t>
  </si>
  <si>
    <t>6-10</t>
  </si>
  <si>
    <t>eeaprb0013ltn</t>
  </si>
  <si>
    <t xml:space="preserve">fxlc18ltn </t>
  </si>
  <si>
    <t>6-21</t>
  </si>
  <si>
    <t>6-22</t>
  </si>
  <si>
    <t>6-23</t>
  </si>
  <si>
    <t>6-24</t>
  </si>
  <si>
    <t>6-25</t>
  </si>
  <si>
    <t>6-26</t>
  </si>
  <si>
    <t>6-27</t>
  </si>
  <si>
    <t>6-28</t>
  </si>
  <si>
    <t>6-29</t>
  </si>
  <si>
    <t>6-30</t>
  </si>
  <si>
    <t>eeaprb0014ltn</t>
  </si>
  <si>
    <t>fxlc23mfd</t>
  </si>
  <si>
    <t>Eth173/1/34</t>
  </si>
  <si>
    <t>a7amfvs10</t>
  </si>
  <si>
    <t>5-39.1</t>
  </si>
  <si>
    <t>5-39.2</t>
  </si>
  <si>
    <t>5-39.3</t>
  </si>
  <si>
    <t>5-39.4</t>
  </si>
  <si>
    <t>5-40.1</t>
  </si>
  <si>
    <t>5-40.2</t>
  </si>
  <si>
    <t>5-40.3</t>
  </si>
  <si>
    <t>5-40.4</t>
  </si>
  <si>
    <t>5-41.1</t>
  </si>
  <si>
    <t>5-41.2</t>
  </si>
  <si>
    <t>eeaprb0013mfd</t>
  </si>
  <si>
    <t>fxlc20mfd</t>
  </si>
  <si>
    <t>8-37.1</t>
  </si>
  <si>
    <t>8-37.2</t>
  </si>
  <si>
    <t>8-37.3</t>
  </si>
  <si>
    <t>8-37.4</t>
  </si>
  <si>
    <t>8-38.1</t>
  </si>
  <si>
    <t>8-38.2</t>
  </si>
  <si>
    <t>8-38.3</t>
  </si>
  <si>
    <t>8-38.4</t>
  </si>
  <si>
    <t>8-39.1</t>
  </si>
  <si>
    <t>8-39.2</t>
  </si>
  <si>
    <t>eeaprb0014mfd</t>
  </si>
  <si>
    <t>fxlc31wvn</t>
  </si>
  <si>
    <t>Eth181/1/46</t>
  </si>
  <si>
    <t>a7awvvs10</t>
  </si>
  <si>
    <t>3-1</t>
  </si>
  <si>
    <t>3-6</t>
  </si>
  <si>
    <t>3-7</t>
  </si>
  <si>
    <t>3-9</t>
  </si>
  <si>
    <t>eeaprb0013wvn</t>
  </si>
  <si>
    <t>eeaxtr02wvn</t>
  </si>
  <si>
    <t>fxlc32wvn</t>
  </si>
  <si>
    <t>Eth182/1/45</t>
  </si>
  <si>
    <t>eeaprb0014wvn</t>
  </si>
  <si>
    <t>11a   Extreme Switch Connections - Test Bed</t>
  </si>
  <si>
    <t>11b   Extreme Switch QSFP Interconnections - Production</t>
  </si>
  <si>
    <t>12a   External Connections - Production</t>
  </si>
  <si>
    <t>The table below states the IP details of customer systems (external to EEA) that the EEA servers will need to connect to for different purposes</t>
  </si>
  <si>
    <t>Note that the table includes the cases where the connection is initiated either by the external system or by EEA servers</t>
  </si>
  <si>
    <t>Purpose of the external connection</t>
  </si>
  <si>
    <t>Site location of the external system</t>
  </si>
  <si>
    <t>External system hostname</t>
  </si>
  <si>
    <t>External system IP address</t>
  </si>
  <si>
    <t>Protocol</t>
  </si>
  <si>
    <t>Port</t>
  </si>
  <si>
    <t>Path</t>
  </si>
  <si>
    <t>Connectivity test</t>
  </si>
  <si>
    <t>EEA alarms from BT Reigate servers --&gt; [Production] Netcool 1</t>
  </si>
  <si>
    <t>Unknown/Not relevant</t>
  </si>
  <si>
    <t>eeukrp0401.eead.eeint.co.uk</t>
  </si>
  <si>
    <t>10.45.97.41 (NAT IP)</t>
  </si>
  <si>
    <t>1167 (or 1163)</t>
  </si>
  <si>
    <t>EEA alarms from BT Reigate servers --&gt; [Production] Netcool 2</t>
  </si>
  <si>
    <t>eeukrp0402.eead.eeint.co.uk</t>
  </si>
  <si>
    <t>10.45.97.42 (NAT IP)</t>
  </si>
  <si>
    <t>EEA alarms from EE servers --&gt; [Production] Netcool 1</t>
  </si>
  <si>
    <t>10.246.8.104 (Real IP)</t>
  </si>
  <si>
    <t>EEA alarms from EE servers --&gt; [Production] Netcool 2</t>
  </si>
  <si>
    <t>10.246.8.105 (LD5) (Real IP)</t>
  </si>
  <si>
    <t>EEA servers in Warwick: rsyslog --&gt; SIEM</t>
  </si>
  <si>
    <t>EEA servers in Leeds: rsyslog --&gt; SIEM</t>
  </si>
  <si>
    <t>Barnsley / Leeds</t>
  </si>
  <si>
    <t>10.164.46.36</t>
  </si>
  <si>
    <t>EEA servers in Reigate or in Beckton: rsyslog --&gt; SIEM</t>
  </si>
  <si>
    <t>Real IP: 10.244.22.13
NAT IP:  10.45.124.4</t>
  </si>
  <si>
    <t>EEA servers in Luton: rsyslog --&gt; SIEM</t>
  </si>
  <si>
    <t>10.244.7.35</t>
  </si>
  <si>
    <t>EEA servers in Mansfield: rsyslog --&gt; SIEM</t>
  </si>
  <si>
    <t>10.164.140.101</t>
  </si>
  <si>
    <t>EEA servers in Croydon: rsyslog --&gt; SIEM</t>
  </si>
  <si>
    <t>10.164.78.124</t>
  </si>
  <si>
    <t>EEA servers in West Brom: rsyslog --&gt; SIEM</t>
  </si>
  <si>
    <t>West Brom / West Brom</t>
  </si>
  <si>
    <t>Real IP: 10.244.7.35
NAT IP: 10.45.124.3</t>
  </si>
  <si>
    <t>EEA JBoss -&gt; [Production] BT-ESB: Toolkit, PCRF</t>
  </si>
  <si>
    <t>tm1.robt.esb.intra.bt.com</t>
  </si>
  <si>
    <t>10.54.12.38
10.54.12.72
10.52.12.60
10.52.12.102</t>
  </si>
  <si>
    <t>https://tm1.robt.esb.intra.bt.com:53080/RoBTESB/RS/IIP/Capability/ManageCustomerNetworkInformation</t>
  </si>
  <si>
    <t>telnet NOK</t>
  </si>
  <si>
    <t>EEA JBoss -&gt; [Test] BT-ESB: Toolkit, PCRF</t>
  </si>
  <si>
    <t>vtm1.test.robt.esb.intra.bt.com</t>
  </si>
  <si>
    <t>10.52.16.67</t>
  </si>
  <si>
    <t>[Production] BT-ESB: Toolkit, NHC -&gt; EEA JBoss</t>
  </si>
  <si>
    <t>80, 8080, 443</t>
  </si>
  <si>
    <t>MHC</t>
  </si>
  <si>
    <t>[Test] BT-ESB Toolkit, NHC -&gt; EEA JBoss</t>
  </si>
  <si>
    <t>ISDEDS</t>
  </si>
  <si>
    <t>ISDEDS: file transfer into EEA for data coming from:
- Spectrum
- SEVAS
- NEST
- Huawei U2000</t>
  </si>
  <si>
    <t>iSDEDS.intra.bt.com</t>
  </si>
  <si>
    <t>10.54.39.33</t>
  </si>
  <si>
    <t>SDEDS</t>
  </si>
  <si>
    <t>SDEDS Live</t>
  </si>
  <si>
    <t>SDEDS.intra.bt.com</t>
  </si>
  <si>
    <t>10.54.39.32 (Live)
10.52.39.30 (Fallback)</t>
  </si>
  <si>
    <t>SDEDS ES2 test</t>
  </si>
  <si>
    <t>10.52.40.25 (Gotham)
10.52.40.26 (Voltest)
10.52.40.27 (CIT)</t>
  </si>
  <si>
    <t>DNS and NTP</t>
  </si>
  <si>
    <t>See DNS and NTP Master View</t>
  </si>
  <si>
    <t>NTP, DNS</t>
  </si>
  <si>
    <t>123, 53</t>
  </si>
  <si>
    <t>12b   External Connections - Secondary</t>
  </si>
  <si>
    <t>EEA alarms from BT Reigate servers --&gt; [Test] Netcool 1</t>
  </si>
  <si>
    <t>eeukrp0406.eead.eeint.co.uk</t>
  </si>
  <si>
    <t xml:space="preserve"> 10.45.100.239 (NAT IP)</t>
  </si>
  <si>
    <t>EEA alarms from BT Reigate servers --&gt; [Test] Netcool 2</t>
  </si>
  <si>
    <t>eeukrp0407.eead.eeint.co.uk</t>
  </si>
  <si>
    <t>10.45.100.240 (NAT IP)</t>
  </si>
  <si>
    <t>EEA alarms from EE servers --&gt; [Test] Netcool 1</t>
  </si>
  <si>
    <t xml:space="preserve">10.246.164.144 (Real IP)
</t>
  </si>
  <si>
    <t>EEA alarms from EE servers --&gt; [Test] Netcool 2</t>
  </si>
  <si>
    <t>10.246.164.145 (LD5) (Real IP)</t>
  </si>
  <si>
    <t>EEA servers in Reigate: rsyslog --&gt; SIEM</t>
  </si>
  <si>
    <t>Real IP: 10.244.22.13
NAT IP: 10.45.124.4</t>
  </si>
  <si>
    <t>telnet OK</t>
  </si>
  <si>
    <t>ISDEDS name TBD by EE/BT</t>
  </si>
  <si>
    <t>ISDEDS IP TBD by EE/BT</t>
  </si>
  <si>
    <t>SDEDS hostname TBD by EE/BT</t>
  </si>
  <si>
    <t>RAN</t>
  </si>
  <si>
    <t>RAN data from U2000</t>
  </si>
  <si>
    <t>TSSR5S2</t>
  </si>
  <si>
    <t>10.9.72.179</t>
  </si>
  <si>
    <t>cne</t>
  </si>
  <si>
    <t>C0nnect_123</t>
  </si>
  <si>
    <t>/export/home/sysm/opt/oss/server/var/fileint/TSNBI/LTE_CELL_TRC/</t>
  </si>
  <si>
    <t>TSSR5S3</t>
  </si>
  <si>
    <t>10.9.72.180</t>
  </si>
  <si>
    <t>TSSR5S5</t>
  </si>
  <si>
    <t>10.9.72.181</t>
  </si>
  <si>
    <t>12c   External Connections - Production</t>
  </si>
  <si>
    <t>EEA alarms from Bristol servers --&gt; [Production] Netcool 1</t>
  </si>
  <si>
    <t>EEA alarms from Bristol servers --&gt; [Production] Netcool 2</t>
  </si>
  <si>
    <t>EEA alarms from Warwick Place servers --&gt; [Production] Netcool 1</t>
  </si>
  <si>
    <t>EEA alarms from Warwick Place servers --&gt; [Production] Netcool 2</t>
  </si>
  <si>
    <t>EEA servers in Bristol: rsyslog --&gt; SIEM</t>
  </si>
  <si>
    <t>U2000 Trace Server</t>
  </si>
  <si>
    <t>CNE Adapter</t>
  </si>
  <si>
    <t>eNodeB</t>
  </si>
  <si>
    <t xml:space="preserve">EEAADP001WVN </t>
  </si>
  <si>
    <t>NE3154</t>
  </si>
  <si>
    <t>NE3156</t>
  </si>
  <si>
    <t>NE3160</t>
  </si>
  <si>
    <t>NE3161</t>
  </si>
  <si>
    <t>NE3168</t>
  </si>
  <si>
    <t>NE3175</t>
  </si>
  <si>
    <t>NE3177</t>
  </si>
  <si>
    <t>NE3183</t>
  </si>
  <si>
    <t>NE3189</t>
  </si>
  <si>
    <t>NE3191</t>
  </si>
  <si>
    <t>NE3192</t>
  </si>
  <si>
    <t>NE3196</t>
  </si>
  <si>
    <t>NE3198</t>
  </si>
  <si>
    <t>NE3200</t>
  </si>
  <si>
    <t>NE3203</t>
  </si>
  <si>
    <t>NE3204</t>
  </si>
  <si>
    <t>NE3205</t>
  </si>
  <si>
    <t>NE3207</t>
  </si>
  <si>
    <t>NE3208</t>
  </si>
  <si>
    <t>NE3209</t>
  </si>
  <si>
    <t>NE3211</t>
  </si>
  <si>
    <t>NE3214</t>
  </si>
  <si>
    <t>NE3215</t>
  </si>
  <si>
    <t>NE3217</t>
  </si>
  <si>
    <t>NE3218</t>
  </si>
  <si>
    <t>NE3220</t>
  </si>
  <si>
    <t>NE3244</t>
  </si>
  <si>
    <t>NE3246</t>
  </si>
  <si>
    <t>NE3249</t>
  </si>
  <si>
    <t>NE3251</t>
  </si>
  <si>
    <t>NE3252</t>
  </si>
  <si>
    <t>NE3299</t>
  </si>
  <si>
    <t>NE3308</t>
  </si>
  <si>
    <t>NE3153</t>
  </si>
  <si>
    <t>NE3188</t>
  </si>
  <si>
    <t>NE3190</t>
  </si>
  <si>
    <t>NE3195</t>
  </si>
  <si>
    <t>NE3199</t>
  </si>
  <si>
    <t>NE3212</t>
  </si>
  <si>
    <t>NE3219</t>
  </si>
  <si>
    <t>NE3232</t>
  </si>
  <si>
    <t>NE3233</t>
  </si>
  <si>
    <t>NE3234</t>
  </si>
  <si>
    <t>NE3247</t>
  </si>
  <si>
    <t>NE3273</t>
  </si>
  <si>
    <t>NE3274</t>
  </si>
  <si>
    <t>NE3275</t>
  </si>
  <si>
    <t>NE3276</t>
  </si>
  <si>
    <t>NE3277</t>
  </si>
  <si>
    <t>NE3278</t>
  </si>
  <si>
    <t>NE3281</t>
  </si>
  <si>
    <t>NE3282</t>
  </si>
  <si>
    <t>NE3283</t>
  </si>
  <si>
    <t>NE3284</t>
  </si>
  <si>
    <t>NE3285</t>
  </si>
  <si>
    <t>NE3286</t>
  </si>
  <si>
    <t>NE3287</t>
  </si>
  <si>
    <t>NE3288</t>
  </si>
  <si>
    <t>NE3289</t>
  </si>
  <si>
    <t>NE3290</t>
  </si>
  <si>
    <t>NE3291</t>
  </si>
  <si>
    <t>NE3292</t>
  </si>
  <si>
    <t>NE3293</t>
  </si>
  <si>
    <t>NE3294</t>
  </si>
  <si>
    <t>NE3295</t>
  </si>
  <si>
    <t>NE3296</t>
  </si>
  <si>
    <t>NE3297</t>
  </si>
  <si>
    <t>NE3298</t>
  </si>
  <si>
    <t>NE3300</t>
  </si>
  <si>
    <t>NE3301</t>
  </si>
  <si>
    <t>NE3302</t>
  </si>
  <si>
    <t>NE3303</t>
  </si>
  <si>
    <t>NE3307</t>
  </si>
  <si>
    <t>NE3309</t>
  </si>
  <si>
    <t>NE3312</t>
  </si>
  <si>
    <t>NE3314</t>
  </si>
  <si>
    <t>NE3319</t>
  </si>
  <si>
    <t>NE3321</t>
  </si>
  <si>
    <t>NE3324</t>
  </si>
  <si>
    <t>NE3334</t>
  </si>
  <si>
    <t>NE3337</t>
  </si>
  <si>
    <t>NE3344</t>
  </si>
  <si>
    <t>NE3345</t>
  </si>
  <si>
    <t>NE3358</t>
  </si>
  <si>
    <t>NE3368</t>
  </si>
  <si>
    <t>NE3373</t>
  </si>
  <si>
    <t>NE3375</t>
  </si>
  <si>
    <t>NE3379</t>
  </si>
  <si>
    <t>NE3380</t>
  </si>
  <si>
    <t>NE3162</t>
  </si>
  <si>
    <t>NE3185</t>
  </si>
  <si>
    <t>NE3187</t>
  </si>
  <si>
    <t>NE3193</t>
  </si>
  <si>
    <t>NE3197</t>
  </si>
  <si>
    <t>NE3201</t>
  </si>
  <si>
    <t>NE3202</t>
  </si>
  <si>
    <t>NE3206</t>
  </si>
  <si>
    <t>NE3210</t>
  </si>
  <si>
    <t>NE3213</t>
  </si>
  <si>
    <t>NE3226</t>
  </si>
  <si>
    <t>NE3237</t>
  </si>
  <si>
    <t>NE3248</t>
  </si>
  <si>
    <t>NE3250</t>
  </si>
  <si>
    <t>NE3279</t>
  </si>
  <si>
    <t>NE3305</t>
  </si>
  <si>
    <t>NE3310</t>
  </si>
  <si>
    <t>NE3322</t>
  </si>
  <si>
    <t>NE3353</t>
  </si>
  <si>
    <t>NE3354</t>
  </si>
  <si>
    <t>NE3355</t>
  </si>
  <si>
    <t>NE3357</t>
  </si>
  <si>
    <t>NE3367</t>
  </si>
  <si>
    <t>NE3369</t>
  </si>
  <si>
    <t>NE3371</t>
  </si>
  <si>
    <t>NE3374</t>
  </si>
  <si>
    <t>13a   Static Routing - Production</t>
  </si>
  <si>
    <t xml:space="preserve">Static Route Configuration </t>
  </si>
  <si>
    <t>10.154.96.224/27 via 10.154.96.224 dev bond0</t>
  </si>
  <si>
    <t>10.154.96.224/27 via 10.154.96.193 dev bond0</t>
  </si>
  <si>
    <t>10.154.96.224/27 via 10.154.102.225 dev bond0</t>
  </si>
  <si>
    <t>10.154.96.224/27 via 10.154.102.1 dev bond0</t>
  </si>
  <si>
    <t>10.154.96.224/27 via 10.154.102.33 dev bond0</t>
  </si>
  <si>
    <t>10.154.96.224/27 via 10.154.102.65 dev bond0</t>
  </si>
  <si>
    <t>13b  Static Routing - Secondary HW</t>
  </si>
  <si>
    <t>This should be used on the central site to ensure that requests-replies always happen on the same interface, the example is for the JBoss server, each server should have its own configuration:</t>
  </si>
  <si>
    <t>Product and APP VLANs</t>
  </si>
  <si>
    <t>echo 2222 app &gt;&gt; /etc/iproute2/rt_tables
ip rule add from 10.45.89.219 dev bond0.2222 table app
ip route add default via 10.45.89.193 dev bond0.2222 table app
echo 2220 prd &gt;&gt; /etc/iproute2/rt_tables
ip rule add from 10.45.88.250 dev bond1.2220 table prd
ip route add default via 10.45.88.1 dev bond1.2220 table prd</t>
  </si>
  <si>
    <t>Correlator BESR VLAN</t>
  </si>
  <si>
    <t>10.45.86.0/24 via 10.45.89.225 dev bond0.2219</t>
  </si>
  <si>
    <t>Barnsley probe BESR VLAN</t>
  </si>
  <si>
    <t>10.45.89.224/27 via 10.154.96.225 dev bond0</t>
  </si>
  <si>
    <t>14  Extreme Switches Configuration</t>
  </si>
  <si>
    <t>The following procedure is valid for all 6 EE Probe Sites (Luton, Leeds, Mansfield, West Brom, Beckton, Croydon)</t>
  </si>
  <si>
    <r>
      <t xml:space="preserve">For each site, connect to </t>
    </r>
    <r>
      <rPr>
        <b/>
        <sz val="10"/>
        <color indexed="10"/>
        <rFont val="Calibri"/>
        <family val="2"/>
      </rPr>
      <t>both</t>
    </r>
    <r>
      <rPr>
        <b/>
        <sz val="10"/>
        <rFont val="Calibri"/>
        <family val="2"/>
      </rPr>
      <t xml:space="preserve"> of the Extreme Switches in separate windows through their O&amp;M interface, as per the beside table</t>
    </r>
  </si>
  <si>
    <t>Extreme Switch hostname</t>
  </si>
  <si>
    <t>O&amp;M IP</t>
  </si>
  <si>
    <t>Current NAT O&amp;M IP (Nov 2018)</t>
  </si>
  <si>
    <t>Current Real O&amp;M IP (Nov 2018)</t>
  </si>
  <si>
    <t>e.g. for Luton:</t>
  </si>
  <si>
    <t>ssh admin@eeaxtr001ltn-om</t>
  </si>
  <si>
    <t>eeaxtr002ltn-om</t>
  </si>
  <si>
    <t>10.45.87.31</t>
  </si>
  <si>
    <t>ssh admin@eeaxtr002ltn-om</t>
  </si>
  <si>
    <t>10.45.87.61</t>
  </si>
  <si>
    <t>eeaxtr002lds-om</t>
  </si>
  <si>
    <t>10.45.87.63</t>
  </si>
  <si>
    <r>
      <t xml:space="preserve">Configure the stacking on </t>
    </r>
    <r>
      <rPr>
        <b/>
        <sz val="10"/>
        <color indexed="10"/>
        <rFont val="Calibri"/>
        <family val="2"/>
      </rPr>
      <t>both</t>
    </r>
    <r>
      <rPr>
        <b/>
        <sz val="10"/>
        <rFont val="Calibri"/>
        <family val="2"/>
      </rPr>
      <t xml:space="preserve"> switches:</t>
    </r>
  </si>
  <si>
    <t>eeaxtr002mfd-om</t>
  </si>
  <si>
    <t>10.45.87.191</t>
  </si>
  <si>
    <t>enable stacking-support</t>
  </si>
  <si>
    <t>configure stacking-support stack-ports all selection native v320</t>
  </si>
  <si>
    <t>eeaxtr002wvn-om</t>
  </si>
  <si>
    <t>10.45.87.95</t>
  </si>
  <si>
    <t>save</t>
  </si>
  <si>
    <t>reboot</t>
  </si>
  <si>
    <t>eeaxtr002bkt-om</t>
  </si>
  <si>
    <t>10.45.87.127</t>
  </si>
  <si>
    <t>eeaxtr002cro-om</t>
  </si>
  <si>
    <t>10.45.87.159</t>
  </si>
  <si>
    <r>
      <t xml:space="preserve">After the switches reboot, login to the </t>
    </r>
    <r>
      <rPr>
        <b/>
        <sz val="10"/>
        <color indexed="10"/>
        <rFont val="Calibri"/>
        <family val="2"/>
      </rPr>
      <t>first</t>
    </r>
    <r>
      <rPr>
        <b/>
        <sz val="10"/>
        <rFont val="Calibri"/>
        <family val="2"/>
      </rPr>
      <t xml:space="preserve"> switch:</t>
    </r>
  </si>
  <si>
    <t>Use the following commands:</t>
  </si>
  <si>
    <t>configure stacking license-level edge</t>
  </si>
  <si>
    <t>configure stacking easy-setup</t>
  </si>
  <si>
    <r>
      <rPr>
        <b/>
        <sz val="10"/>
        <color indexed="10"/>
        <rFont val="Calibri"/>
        <family val="2"/>
      </rPr>
      <t>Both</t>
    </r>
    <r>
      <rPr>
        <b/>
        <sz val="10"/>
        <rFont val="Calibri"/>
        <family val="2"/>
      </rPr>
      <t xml:space="preserve"> switches will reboot.</t>
    </r>
  </si>
  <si>
    <t>The engineer on site will need to re-configure the management IP through the console port to get remote access again.</t>
  </si>
  <si>
    <t>Configure an IP address on the management interface and set name for the switch:</t>
  </si>
  <si>
    <t>#configure vlan mgmt ipaddress 10.45.87.29/27</t>
  </si>
  <si>
    <t>#configure iproute add default 10.45.87.1 vr vr-mgmt</t>
  </si>
  <si>
    <t>#configure snmp sysName "eeaxtr001ltn"</t>
  </si>
  <si>
    <t>#save</t>
  </si>
  <si>
    <t xml:space="preserve">#quit </t>
  </si>
  <si>
    <r>
      <t xml:space="preserve">After this is done, login to the </t>
    </r>
    <r>
      <rPr>
        <b/>
        <sz val="10"/>
        <color indexed="10"/>
        <rFont val="Calibri"/>
        <family val="2"/>
      </rPr>
      <t>first</t>
    </r>
    <r>
      <rPr>
        <b/>
        <sz val="10"/>
        <rFont val="Calibri"/>
        <family val="2"/>
      </rPr>
      <t xml:space="preserve"> switch:</t>
    </r>
  </si>
  <si>
    <t>Check if the stacking works:</t>
  </si>
  <si>
    <t>show stacking</t>
  </si>
  <si>
    <t>The output should be similar to the following:</t>
  </si>
  <si>
    <t>Stack Topology is a Ring</t>
  </si>
  <si>
    <t>Active Topology is a Ring</t>
  </si>
  <si>
    <t>Node MAC Address Slot Stack State Role Flags</t>
  </si>
  <si>
    <t>------------------ ---- ----------- ------- ---</t>
  </si>
  <si>
    <t>*00:04:96:26:6c:df 1 Active Master CA-</t>
  </si>
  <si>
    <t>00:04:96:26:6c:e3 2 Active Backup CA-</t>
  </si>
  <si>
    <t>00:04:96:26:6b:e4 3 Active Standby CA-</t>
  </si>
  <si>
    <t>15  HW Specifications</t>
  </si>
  <si>
    <t>EEA Subsystem</t>
  </si>
  <si>
    <t>EEA Component</t>
  </si>
  <si>
    <t>Reference in Hardware Dimensioning Tool
(Ericsson internal)</t>
  </si>
  <si>
    <t>Model</t>
  </si>
  <si>
    <t>CPUxCores</t>
  </si>
  <si>
    <t>CPU Model</t>
  </si>
  <si>
    <t>RAM</t>
  </si>
  <si>
    <t>Disk Storage from HLD BoM</t>
  </si>
  <si>
    <t xml:space="preserve"> Logical Disk Storage by command</t>
  </si>
  <si>
    <t>Network</t>
  </si>
  <si>
    <t>EEBT_Custom_1_Probe_36c_320GB_4.8TB</t>
  </si>
  <si>
    <t>HPE DL380 Gen9</t>
  </si>
  <si>
    <t>2x18</t>
  </si>
  <si>
    <t>E5-2697 v4</t>
  </si>
  <si>
    <t>320GB</t>
  </si>
  <si>
    <t>8x600GB</t>
  </si>
  <si>
    <t>2x600GB 1x3TB</t>
  </si>
  <si>
    <t>4x1GbpsE + 4x10Gbps SFP+ SR</t>
  </si>
  <si>
    <t>2x600GB 1x4TB</t>
  </si>
  <si>
    <t>4x1GbpsE + 8x10Gbps SFP+ SR</t>
  </si>
  <si>
    <t>GTP Probe server additional NIC</t>
  </si>
  <si>
    <t>SRV_ETH_PERF_1_R:HP_1.0</t>
  </si>
  <si>
    <t>HPE Ethernet 10Gb 2P 560SFP+ Adptr</t>
  </si>
  <si>
    <t>SW_PERF_1_Opt:EXTR_2.0</t>
  </si>
  <si>
    <t>Summit X670-G2/Core/2PSUs/3Fans</t>
  </si>
  <si>
    <t>48x10Gbps SFP+ SR ports + 4x40Gbps QSFP+ ports</t>
  </si>
  <si>
    <t>Not deployed yet</t>
  </si>
  <si>
    <t>4x1GbpsE + 4x10GbpsE</t>
  </si>
  <si>
    <t>SRV_SOP_CUSTOM_33_R:HP_1.0</t>
  </si>
  <si>
    <t>512GB</t>
  </si>
  <si>
    <t>Database cluster</t>
  </si>
  <si>
    <t>SRV_CGP_Large_1_R:HP_1.0 ONLY</t>
  </si>
  <si>
    <t>2x12</t>
  </si>
  <si>
    <t>256GB</t>
  </si>
  <si>
    <t>2x300GB</t>
  </si>
  <si>
    <t>2x600GB</t>
  </si>
  <si>
    <t>Impala server - 384GB</t>
  </si>
  <si>
    <t>EEBT_Custom_4_DB_Segment_36c_384GB_48TB</t>
  </si>
  <si>
    <t>384GB (8*16GB + 8*32GB)</t>
  </si>
  <si>
    <t>2x600GB 24x2TB</t>
  </si>
  <si>
    <t>2x600GB 3x14TB</t>
  </si>
  <si>
    <t>EEBT_Custom_4_DB_Impala_36c_512GB_48TB</t>
  </si>
  <si>
    <t>512GB (16*16GB + 8*32GB)</t>
  </si>
  <si>
    <t>ARK Cluster</t>
  </si>
  <si>
    <t>EEBT_Custom_5_ARK_SSD_44c_384GB_7.5TB</t>
  </si>
  <si>
    <t>2x22</t>
  </si>
  <si>
    <t>384GB</t>
  </si>
  <si>
    <t>2x600GB 8x960GB SSD</t>
  </si>
  <si>
    <t>2x600GB 8x960GB</t>
  </si>
  <si>
    <t>EEBT_Custom_5_ARK_HDD_44c_384GB_24TB</t>
  </si>
  <si>
    <t>E5-2699 v4</t>
  </si>
  <si>
    <t>2x600GB 12x2TB HDD</t>
  </si>
  <si>
    <t>SRV_SOP_CUSTOM_10_R:HP_1.1</t>
  </si>
  <si>
    <t>EEBT_Custom_Kafka_Gen9_36c_256GB_96TB</t>
  </si>
  <si>
    <t>2x1200GB 12x8000GB</t>
  </si>
  <si>
    <t>2x1200GB 12x8TB</t>
  </si>
  <si>
    <t>EEBT_Custom_Kafka_Gen10_40c_256GB_96TB</t>
  </si>
  <si>
    <t>HPE DL380 Gen10</t>
  </si>
  <si>
    <t>2x20</t>
  </si>
  <si>
    <t>6148 Xeon-G</t>
  </si>
  <si>
    <t>12x8TB</t>
  </si>
  <si>
    <t>UI</t>
  </si>
  <si>
    <t xml:space="preserve">Jboss/UI server </t>
  </si>
  <si>
    <t>E5-2650 v4</t>
  </si>
  <si>
    <t xml:space="preserve">SRV_SOP_CUSTOM_8_R:HP_1.0 </t>
  </si>
  <si>
    <t>2x10</t>
  </si>
  <si>
    <t>E5-2640 v4</t>
  </si>
  <si>
    <t>128GB</t>
  </si>
  <si>
    <t>2x300GB 6x600GB</t>
  </si>
  <si>
    <t>2x300GB 1x3000GB</t>
  </si>
  <si>
    <t>OSM</t>
  </si>
  <si>
    <t>8x960GB SSD</t>
  </si>
  <si>
    <t>xDR Adapter</t>
  </si>
  <si>
    <t>Multi-vendor KPI Adapter</t>
  </si>
  <si>
    <t>EEBT_Custom_</t>
  </si>
  <si>
    <t>HP DL380 G10</t>
  </si>
  <si>
    <t>2x24</t>
  </si>
  <si>
    <t>6248R</t>
  </si>
  <si>
    <t>380GB</t>
  </si>
  <si>
    <t>16   Probe Sites Network Diagram</t>
  </si>
  <si>
    <r>
      <t>Please check "</t>
    </r>
    <r>
      <rPr>
        <b/>
        <sz val="10"/>
        <rFont val="Arial Narrow"/>
        <family val="2"/>
      </rPr>
      <t>Extr Switch Connections - Production</t>
    </r>
    <r>
      <rPr>
        <sz val="10"/>
        <rFont val="Arial Narrow"/>
        <family val="2"/>
      </rPr>
      <t>"  sheet for the detailed list of ports on the Extreme Switches to the SCI
To avoid saturating the diagram, the L2 links from each Probe/FlowBalancer to the Extreme Switches are pictured by a single (yellow) line, with the ports indicated by (yellow) dots. The links can use any of the marked ports inside the (yellow) rectangles.
All 6 Probe Sites are equivalent cabling-wise</t>
    </r>
  </si>
  <si>
    <t>6b      VLAN Connectivity - Secondary</t>
  </si>
  <si>
    <t>1x10Gbps</t>
  </si>
  <si>
    <t>Leeds Probe Site</t>
  </si>
  <si>
    <t>4x10Gb SMF</t>
  </si>
  <si>
    <t>Provides remote access to iLO interfaces of all EEA servers in Leeds Probe Site</t>
  </si>
  <si>
    <t>Provides remote access to O&amp;M interfaces of all EEA servers in Leeds Probe Site</t>
  </si>
  <si>
    <t>Receives Software SNMP traps from Admin Server + Operator Incidents from JBoss JMS Queue</t>
  </si>
  <si>
    <t>Provides data files to Admin Server</t>
  </si>
  <si>
    <t>The Admin and JBoss servers will carry traffic related to EEA GUIs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</si>
</sst>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 mmmm\ yyyy"/>
    <numFmt numFmtId="165" formatCode="[$-409]d/mmm/yyyy;@"/>
  </numFmts>
  <fonts count="144">
    <font>
      <sz val="10"/>
      <name val="Arial Narrow"/>
    </font>
    <font>
      <sz val="11"/>
      <color theme="1"/>
      <name val="Calibri"/>
      <family val="2"/>
      <scheme val="minor"/>
    </font>
    <font>
      <sz val="10"/>
      <name val="Arial Narrow"/>
      <family val="2"/>
    </font>
    <font>
      <b/>
      <sz val="12"/>
      <name val="Arial Narrow"/>
      <family val="2"/>
    </font>
    <font>
      <u/>
      <sz val="10"/>
      <color indexed="12"/>
      <name val="Arial Narrow"/>
      <family val="2"/>
    </font>
    <font>
      <sz val="11"/>
      <name val="Times New Roman"/>
      <family val="1"/>
    </font>
    <font>
      <sz val="8"/>
      <name val="Arial Narrow"/>
      <family val="2"/>
    </font>
    <font>
      <sz val="11"/>
      <name val="Arial"/>
      <family val="2"/>
    </font>
    <font>
      <sz val="10"/>
      <name val="Arial"/>
      <family val="2"/>
    </font>
    <font>
      <sz val="12"/>
      <name val="Arial"/>
      <family val="2"/>
    </font>
    <font>
      <b/>
      <sz val="12"/>
      <name val="Arial"/>
      <family val="2"/>
    </font>
    <font>
      <sz val="12"/>
      <name val="Arial Narrow"/>
      <family val="2"/>
    </font>
    <font>
      <b/>
      <sz val="10"/>
      <name val="Arial Narrow"/>
      <family val="2"/>
    </font>
    <font>
      <b/>
      <sz val="20"/>
      <name val="Arial"/>
      <family val="2"/>
    </font>
    <font>
      <b/>
      <sz val="14"/>
      <name val="Arial"/>
      <family val="2"/>
    </font>
    <font>
      <b/>
      <sz val="10"/>
      <name val="Arial"/>
      <family val="2"/>
    </font>
    <font>
      <b/>
      <sz val="14"/>
      <name val="Arial Narrow"/>
      <family val="2"/>
    </font>
    <font>
      <b/>
      <sz val="7"/>
      <name val="Arial Narrow"/>
      <family val="2"/>
    </font>
    <font>
      <b/>
      <sz val="18"/>
      <name val="Arial Narrow"/>
      <family val="2"/>
    </font>
    <font>
      <sz val="11"/>
      <name val="Arial Narrow"/>
      <family val="2"/>
    </font>
    <font>
      <b/>
      <u/>
      <sz val="10"/>
      <name val="Arial Narrow"/>
      <family val="2"/>
    </font>
    <font>
      <u/>
      <sz val="12"/>
      <name val="Arial"/>
      <family val="2"/>
    </font>
    <font>
      <sz val="10"/>
      <name val="Arial Narrow"/>
      <family val="2"/>
    </font>
    <font>
      <sz val="10"/>
      <color indexed="63"/>
      <name val="Arial"/>
      <family val="2"/>
    </font>
    <font>
      <b/>
      <sz val="8"/>
      <name val="Arial"/>
      <family val="2"/>
    </font>
    <font>
      <sz val="8"/>
      <name val="Arial"/>
      <family val="2"/>
    </font>
    <font>
      <i/>
      <sz val="10"/>
      <name val="Arial"/>
      <family val="2"/>
    </font>
    <font>
      <b/>
      <sz val="16"/>
      <name val="Arial"/>
      <family val="2"/>
    </font>
    <font>
      <sz val="16"/>
      <name val="Arial Narrow"/>
      <family val="2"/>
    </font>
    <font>
      <sz val="14"/>
      <name val="Arial Narrow"/>
      <family val="2"/>
    </font>
    <font>
      <sz val="14"/>
      <name val="Arial"/>
      <family val="2"/>
    </font>
    <font>
      <b/>
      <sz val="9"/>
      <color indexed="81"/>
      <name val="Tahoma"/>
      <family val="2"/>
    </font>
    <font>
      <sz val="9"/>
      <color indexed="81"/>
      <name val="Tahoma"/>
      <family val="2"/>
    </font>
    <font>
      <u/>
      <sz val="10"/>
      <color indexed="12"/>
      <name val="Arial"/>
      <family val="2"/>
    </font>
    <font>
      <sz val="16"/>
      <name val="Arial"/>
      <family val="2"/>
    </font>
    <font>
      <b/>
      <sz val="16"/>
      <color indexed="63"/>
      <name val="Arial"/>
      <family val="2"/>
    </font>
    <font>
      <sz val="8"/>
      <color indexed="10"/>
      <name val="Arial"/>
      <family val="2"/>
    </font>
    <font>
      <b/>
      <sz val="16"/>
      <color indexed="10"/>
      <name val="Arial"/>
      <family val="2"/>
    </font>
    <font>
      <sz val="10"/>
      <color indexed="81"/>
      <name val="Tahoma"/>
      <family val="2"/>
    </font>
    <font>
      <sz val="12"/>
      <color indexed="81"/>
      <name val="Arial"/>
      <family val="2"/>
    </font>
    <font>
      <sz val="12"/>
      <color indexed="81"/>
      <name val="Tahoma"/>
      <family val="2"/>
    </font>
    <font>
      <sz val="11"/>
      <name val="Calibri"/>
      <family val="2"/>
    </font>
    <font>
      <b/>
      <sz val="11"/>
      <name val="Arial"/>
      <family val="2"/>
    </font>
    <font>
      <sz val="10"/>
      <name val="Courier New"/>
      <family val="3"/>
    </font>
    <font>
      <u/>
      <sz val="11"/>
      <color indexed="12"/>
      <name val="Arial"/>
      <family val="2"/>
    </font>
    <font>
      <b/>
      <sz val="10"/>
      <name val="Calibri"/>
      <family val="2"/>
    </font>
    <font>
      <b/>
      <sz val="10"/>
      <color indexed="10"/>
      <name val="Calibri"/>
      <family val="2"/>
    </font>
    <font>
      <b/>
      <sz val="11"/>
      <name val="Calibri"/>
      <family val="2"/>
    </font>
    <font>
      <b/>
      <sz val="8"/>
      <color indexed="63"/>
      <name val="Arial"/>
      <family val="2"/>
    </font>
    <font>
      <sz val="11"/>
      <color theme="1"/>
      <name val="Calibri"/>
      <family val="2"/>
      <scheme val="minor"/>
    </font>
    <font>
      <u/>
      <sz val="11"/>
      <color theme="10"/>
      <name val="Calibri"/>
      <family val="2"/>
      <scheme val="minor"/>
    </font>
    <font>
      <sz val="10"/>
      <color theme="0"/>
      <name val="Arial Narrow"/>
      <family val="2"/>
    </font>
    <font>
      <sz val="8"/>
      <color theme="0"/>
      <name val="Arial"/>
      <family val="2"/>
    </font>
    <font>
      <b/>
      <sz val="10"/>
      <color theme="0"/>
      <name val="Arial Narrow"/>
      <family val="2"/>
    </font>
    <font>
      <sz val="10"/>
      <color theme="0" tint="-0.34998626667073579"/>
      <name val="Arial Narrow"/>
      <family val="2"/>
    </font>
    <font>
      <sz val="14"/>
      <color theme="0"/>
      <name val="Arial Narrow"/>
      <family val="2"/>
    </font>
    <font>
      <sz val="8"/>
      <color rgb="FF000000"/>
      <name val="Arial"/>
      <family val="2"/>
    </font>
    <font>
      <b/>
      <sz val="8"/>
      <color rgb="FF000000"/>
      <name val="Arial"/>
      <family val="2"/>
    </font>
    <font>
      <sz val="10"/>
      <color rgb="FF000000"/>
      <name val="Arial"/>
      <family val="2"/>
    </font>
    <font>
      <sz val="8"/>
      <color rgb="FFFFFFFF"/>
      <name val="Arial"/>
      <family val="2"/>
    </font>
    <font>
      <b/>
      <sz val="8"/>
      <color rgb="FFFFFFFF"/>
      <name val="Arial"/>
      <family val="2"/>
    </font>
    <font>
      <b/>
      <sz val="12"/>
      <color theme="0"/>
      <name val="Arial"/>
      <family val="2"/>
    </font>
    <font>
      <sz val="12"/>
      <color theme="0"/>
      <name val="Arial"/>
      <family val="2"/>
    </font>
    <font>
      <sz val="10"/>
      <color theme="0"/>
      <name val="Arial"/>
      <family val="2"/>
    </font>
    <font>
      <sz val="8"/>
      <color rgb="FFFF0000"/>
      <name val="Arial"/>
      <family val="2"/>
    </font>
    <font>
      <sz val="10"/>
      <color theme="1"/>
      <name val="Arial Narrow"/>
      <family val="2"/>
    </font>
    <font>
      <b/>
      <sz val="11"/>
      <color rgb="FF000000"/>
      <name val="Calibri"/>
      <family val="2"/>
    </font>
    <font>
      <sz val="11"/>
      <color rgb="FF000000"/>
      <name val="Calibri"/>
      <family val="2"/>
    </font>
    <font>
      <sz val="10"/>
      <name val="Calibri"/>
      <family val="2"/>
      <scheme val="minor"/>
    </font>
    <font>
      <b/>
      <sz val="10"/>
      <name val="Calibri"/>
      <family val="2"/>
      <scheme val="minor"/>
    </font>
    <font>
      <sz val="10"/>
      <color rgb="FF000000"/>
      <name val="Courier New"/>
      <family val="3"/>
    </font>
    <font>
      <sz val="11"/>
      <color rgb="FFFF0000"/>
      <name val="Calibri"/>
      <family val="2"/>
    </font>
    <font>
      <b/>
      <sz val="11"/>
      <color theme="0" tint="-0.34998626667073579"/>
      <name val="Calibri"/>
      <family val="2"/>
    </font>
    <font>
      <sz val="11"/>
      <color theme="0" tint="-0.34998626667073579"/>
      <name val="Calibri"/>
      <family val="2"/>
    </font>
    <font>
      <b/>
      <sz val="10"/>
      <color theme="0" tint="-0.14999847407452621"/>
      <name val="Arial Narrow"/>
      <family val="2"/>
    </font>
    <font>
      <sz val="11"/>
      <name val="Calibri"/>
      <family val="2"/>
      <scheme val="minor"/>
    </font>
    <font>
      <strike/>
      <sz val="8"/>
      <color theme="0" tint="-0.34998626667073579"/>
      <name val="Arial"/>
      <family val="2"/>
    </font>
    <font>
      <b/>
      <sz val="11"/>
      <color theme="0" tint="-0.249977111117893"/>
      <name val="Calibri"/>
      <family val="2"/>
    </font>
    <font>
      <sz val="11"/>
      <color theme="0" tint="-0.249977111117893"/>
      <name val="Calibri"/>
      <family val="2"/>
    </font>
    <font>
      <sz val="10"/>
      <color theme="0" tint="-0.249977111117893"/>
      <name val="Arial Narrow"/>
      <family val="2"/>
    </font>
    <font>
      <sz val="10"/>
      <color theme="1" tint="0.499984740745262"/>
      <name val="Arial Narrow"/>
      <family val="2"/>
    </font>
    <font>
      <b/>
      <sz val="10"/>
      <color rgb="FFFFFF00"/>
      <name val="Arial Narrow"/>
      <family val="2"/>
    </font>
    <font>
      <sz val="8"/>
      <color rgb="FF172B4D"/>
      <name val="Arial"/>
      <family val="2"/>
    </font>
    <font>
      <sz val="10"/>
      <color rgb="FF172B4D"/>
      <name val="Arial"/>
      <family val="2"/>
    </font>
    <font>
      <b/>
      <sz val="16"/>
      <color rgb="FF000000"/>
      <name val="Arial"/>
      <family val="2"/>
    </font>
    <font>
      <sz val="10"/>
      <color rgb="FFFFFFFF"/>
      <name val="Arial Narrow"/>
      <family val="2"/>
    </font>
    <font>
      <sz val="10"/>
      <color rgb="FF000000"/>
      <name val="Arial Narrow"/>
      <family val="2"/>
    </font>
    <font>
      <u/>
      <sz val="10"/>
      <name val="Arial Narrow"/>
      <family val="2"/>
    </font>
    <font>
      <sz val="10"/>
      <color theme="4"/>
      <name val="Arial Narrow"/>
      <family val="2"/>
    </font>
    <font>
      <b/>
      <sz val="10"/>
      <color theme="4"/>
      <name val="Arial Narrow"/>
      <family val="2"/>
    </font>
    <font>
      <b/>
      <sz val="11"/>
      <color theme="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b/>
      <sz val="13"/>
      <color indexed="62"/>
      <name val="Calibri"/>
      <family val="2"/>
    </font>
    <font>
      <b/>
      <sz val="11"/>
      <color indexed="62"/>
      <name val="Calibri"/>
      <family val="2"/>
    </font>
    <font>
      <b/>
      <sz val="11"/>
      <color indexed="8"/>
      <name val="Calibri"/>
      <family val="2"/>
    </font>
    <font>
      <sz val="11"/>
      <color rgb="FF9C6500"/>
      <name val="Calibri"/>
      <family val="2"/>
      <scheme val="minor"/>
    </font>
    <font>
      <b/>
      <sz val="18"/>
      <color theme="3"/>
      <name val="Cambria"/>
      <family val="2"/>
      <scheme val="major"/>
    </font>
    <font>
      <sz val="10"/>
      <name val="Verdana"/>
      <family val="2"/>
    </font>
    <font>
      <u/>
      <sz val="7.5"/>
      <color indexed="12"/>
      <name val="Arial"/>
      <family val="2"/>
    </font>
    <font>
      <sz val="11"/>
      <color indexed="9"/>
      <name val="Calibri"/>
      <family val="2"/>
    </font>
    <font>
      <sz val="11"/>
      <color indexed="16"/>
      <name val="Calibri"/>
      <family val="2"/>
    </font>
    <font>
      <b/>
      <sz val="11"/>
      <color indexed="53"/>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sz val="11"/>
      <color indexed="62"/>
      <name val="Calibri"/>
      <family val="2"/>
    </font>
    <font>
      <sz val="11"/>
      <color indexed="53"/>
      <name val="Calibri"/>
      <family val="2"/>
    </font>
    <font>
      <sz val="11"/>
      <color indexed="60"/>
      <name val="Calibri"/>
      <family val="2"/>
    </font>
    <font>
      <b/>
      <sz val="11"/>
      <color indexed="63"/>
      <name val="Calibri"/>
      <family val="2"/>
    </font>
    <font>
      <b/>
      <sz val="18"/>
      <color indexed="62"/>
      <name val="Cambria"/>
      <family val="2"/>
    </font>
    <font>
      <sz val="10"/>
      <name val="Helv"/>
      <charset val="204"/>
    </font>
    <font>
      <b/>
      <sz val="18"/>
      <color indexed="56"/>
      <name val="Cambria"/>
      <family val="2"/>
    </font>
    <font>
      <sz val="11"/>
      <color indexed="10"/>
      <name val="Calibri"/>
      <family val="2"/>
    </font>
    <font>
      <u/>
      <sz val="11"/>
      <color theme="10"/>
      <name val="Calibri"/>
      <family val="2"/>
    </font>
    <font>
      <b/>
      <sz val="11"/>
      <color rgb="FF0000FF"/>
      <name val="Calibri"/>
      <family val="2"/>
    </font>
    <font>
      <sz val="8"/>
      <color rgb="FF000000"/>
      <name val="Calibri"/>
      <family val="2"/>
    </font>
    <font>
      <b/>
      <sz val="10"/>
      <color rgb="FF00B050"/>
      <name val="Arial Narrow"/>
      <family val="2"/>
    </font>
    <font>
      <b/>
      <sz val="10"/>
      <color theme="1"/>
      <name val="Arial Narrow"/>
      <family val="2"/>
    </font>
    <font>
      <sz val="8"/>
      <color theme="0" tint="-0.34998626667073579"/>
      <name val="Arial"/>
      <family val="2"/>
    </font>
    <font>
      <sz val="8"/>
      <name val="Ericsson Hilda"/>
    </font>
    <font>
      <sz val="10"/>
      <color theme="0" tint="-0.14999847407452621"/>
      <name val="Arial Narrow"/>
      <family val="2"/>
    </font>
    <font>
      <sz val="10"/>
      <color rgb="FFFF0000"/>
      <name val="Arial Narrow"/>
      <family val="2"/>
    </font>
    <font>
      <sz val="8"/>
      <color theme="1"/>
      <name val="Arial"/>
      <family val="2"/>
    </font>
    <font>
      <strike/>
      <sz val="10"/>
      <name val="Arial Narrow"/>
      <family val="2"/>
    </font>
    <font>
      <strike/>
      <sz val="10"/>
      <color theme="0"/>
      <name val="Arial Narrow"/>
      <family val="2"/>
    </font>
    <font>
      <b/>
      <strike/>
      <sz val="10"/>
      <name val="Arial Narrow"/>
      <family val="2"/>
    </font>
    <font>
      <strike/>
      <sz val="8"/>
      <color theme="1"/>
      <name val="Arial Narrow"/>
      <family val="2"/>
    </font>
    <font>
      <b/>
      <strike/>
      <sz val="10"/>
      <color theme="0"/>
      <name val="Arial Narrow"/>
      <family val="2"/>
    </font>
    <font>
      <b/>
      <strike/>
      <sz val="10"/>
      <color rgb="FF00B050"/>
      <name val="Arial Narrow"/>
      <family val="2"/>
    </font>
    <font>
      <b/>
      <strike/>
      <sz val="10"/>
      <color theme="0" tint="-0.34998626667073579"/>
      <name val="Arial Narrow"/>
      <family val="2"/>
    </font>
  </fonts>
  <fills count="98">
    <fill>
      <patternFill patternType="none"/>
    </fill>
    <fill>
      <patternFill patternType="gray125"/>
    </fill>
    <fill>
      <patternFill patternType="solid">
        <fgColor indexed="8"/>
        <bgColor indexed="64"/>
      </patternFill>
    </fill>
    <fill>
      <patternFill patternType="solid">
        <fgColor rgb="FF92D050"/>
        <bgColor indexed="64"/>
      </patternFill>
    </fill>
    <fill>
      <patternFill patternType="solid">
        <fgColor rgb="FFFFC000"/>
        <bgColor indexed="64"/>
      </patternFill>
    </fill>
    <fill>
      <patternFill patternType="solid">
        <fgColor rgb="FF0070C0"/>
        <bgColor indexed="64"/>
      </patternFill>
    </fill>
    <fill>
      <patternFill patternType="solid">
        <fgColor rgb="FFFFFF00"/>
        <bgColor indexed="64"/>
      </patternFill>
    </fill>
    <fill>
      <patternFill patternType="solid">
        <fgColor theme="0" tint="-0.14999847407452621"/>
        <bgColor indexed="64"/>
      </patternFill>
    </fill>
    <fill>
      <patternFill patternType="solid">
        <fgColor rgb="FFC6D9F1"/>
        <bgColor indexed="64"/>
      </patternFill>
    </fill>
    <fill>
      <patternFill patternType="solid">
        <fgColor theme="0"/>
        <bgColor indexed="64"/>
      </patternFill>
    </fill>
    <fill>
      <patternFill patternType="solid">
        <fgColor rgb="FF7030A0"/>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315C9"/>
        <bgColor indexed="64"/>
      </patternFill>
    </fill>
    <fill>
      <patternFill patternType="solid">
        <fgColor theme="2"/>
        <bgColor indexed="64"/>
      </patternFill>
    </fill>
    <fill>
      <patternFill patternType="solid">
        <fgColor theme="5" tint="0.79998168889431442"/>
        <bgColor indexed="64"/>
      </patternFill>
    </fill>
    <fill>
      <patternFill patternType="solid">
        <fgColor theme="7" tint="-0.249977111117893"/>
        <bgColor indexed="64"/>
      </patternFill>
    </fill>
    <fill>
      <patternFill patternType="solid">
        <fgColor rgb="FFF000C2"/>
        <bgColor indexed="64"/>
      </patternFill>
    </fill>
    <fill>
      <patternFill patternType="solid">
        <fgColor theme="6"/>
        <bgColor indexed="64"/>
      </patternFill>
    </fill>
    <fill>
      <patternFill patternType="solid">
        <fgColor rgb="FFFF0000"/>
        <bgColor indexed="64"/>
      </patternFill>
    </fill>
    <fill>
      <patternFill patternType="solid">
        <fgColor theme="5" tint="-0.249977111117893"/>
        <bgColor indexed="64"/>
      </patternFill>
    </fill>
    <fill>
      <patternFill patternType="solid">
        <fgColor rgb="FFFE9794"/>
        <bgColor indexed="64"/>
      </patternFill>
    </fill>
    <fill>
      <patternFill patternType="solid">
        <fgColor rgb="FFFFFFFF"/>
        <bgColor indexed="64"/>
      </patternFill>
    </fill>
    <fill>
      <patternFill patternType="solid">
        <fgColor theme="2" tint="-0.249977111117893"/>
        <bgColor indexed="64"/>
      </patternFill>
    </fill>
    <fill>
      <patternFill patternType="solid">
        <fgColor rgb="FFB7DEE8"/>
        <bgColor indexed="64"/>
      </patternFill>
    </fill>
    <fill>
      <patternFill patternType="solid">
        <fgColor theme="4" tint="0.79998168889431442"/>
        <bgColor indexed="64"/>
      </patternFill>
    </fill>
    <fill>
      <patternFill patternType="solid">
        <fgColor rgb="FFBEFF7D"/>
        <bgColor indexed="64"/>
      </patternFill>
    </fill>
    <fill>
      <patternFill patternType="solid">
        <fgColor rgb="FF00B050"/>
        <bgColor indexed="64"/>
      </patternFill>
    </fill>
    <fill>
      <patternFill patternType="solid">
        <fgColor rgb="FFD9D9D9"/>
        <bgColor indexed="64"/>
      </patternFill>
    </fill>
    <fill>
      <patternFill patternType="solid">
        <fgColor theme="9"/>
        <bgColor indexed="64"/>
      </patternFill>
    </fill>
    <fill>
      <patternFill patternType="solid">
        <fgColor theme="5"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indexed="43"/>
        <bgColor indexed="43"/>
      </patternFill>
    </fill>
    <fill>
      <patternFill patternType="solid">
        <fgColor rgb="FFD9E2F3"/>
        <bgColor indexed="64"/>
      </patternFill>
    </fill>
    <fill>
      <patternFill patternType="solid">
        <fgColor rgb="FFF7CAAC"/>
        <bgColor indexed="64"/>
      </patternFill>
    </fill>
    <fill>
      <patternFill patternType="solid">
        <fgColor rgb="FFD9E1F2"/>
        <bgColor indexed="64"/>
      </patternFill>
    </fill>
    <fill>
      <patternFill patternType="solid">
        <fgColor rgb="FFF8CBAD"/>
        <bgColor indexed="64"/>
      </patternFill>
    </fill>
  </fills>
  <borders count="101">
    <border>
      <left/>
      <right/>
      <top/>
      <bottom/>
      <diagonal/>
    </border>
    <border>
      <left style="hair">
        <color indexed="64"/>
      </left>
      <right style="hair">
        <color indexed="64"/>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indexed="64"/>
      </bottom>
      <diagonal/>
    </border>
    <border>
      <left/>
      <right/>
      <top/>
      <bottom style="medium">
        <color indexed="64"/>
      </bottom>
      <diagonal/>
    </border>
    <border>
      <left style="thin">
        <color indexed="64"/>
      </left>
      <right/>
      <top/>
      <bottom style="medium">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indexed="64"/>
      </top>
      <bottom/>
      <diagonal/>
    </border>
    <border>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style="thin">
        <color indexed="64"/>
      </top>
      <bottom style="thin">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22"/>
      </bottom>
      <diagonal/>
    </border>
    <border>
      <left/>
      <right/>
      <top/>
      <bottom style="medium">
        <color indexed="4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4"/>
      </top>
      <bottom style="double">
        <color indexed="5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style="thick">
        <color indexed="64"/>
      </left>
      <right/>
      <top style="medium">
        <color indexed="64"/>
      </top>
      <bottom style="thin">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ck">
        <color indexed="64"/>
      </left>
      <right style="thin">
        <color indexed="64"/>
      </right>
      <top/>
      <bottom style="thick">
        <color indexed="64"/>
      </bottom>
      <diagonal/>
    </border>
    <border>
      <left/>
      <right style="medium">
        <color rgb="FF4472C4"/>
      </right>
      <top/>
      <bottom style="medium">
        <color rgb="FF4472C4"/>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style="thin">
        <color indexed="64"/>
      </top>
      <bottom style="medium">
        <color indexed="64"/>
      </bottom>
      <diagonal/>
    </border>
    <border>
      <left style="thin">
        <color indexed="64"/>
      </left>
      <right style="thick">
        <color indexed="64"/>
      </right>
      <top style="medium">
        <color indexed="64"/>
      </top>
      <bottom style="thin">
        <color indexed="64"/>
      </bottom>
      <diagonal/>
    </border>
    <border>
      <left style="thin">
        <color indexed="64"/>
      </left>
      <right style="thick">
        <color indexed="64"/>
      </right>
      <top style="thin">
        <color indexed="64"/>
      </top>
      <bottom style="thick">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bottom style="medium">
        <color indexed="64"/>
      </bottom>
      <diagonal/>
    </border>
    <border>
      <left/>
      <right style="thin">
        <color indexed="64"/>
      </right>
      <top style="medium">
        <color indexed="64"/>
      </top>
      <bottom style="thin">
        <color indexed="64"/>
      </bottom>
      <diagonal/>
    </border>
    <border>
      <left style="thick">
        <color indexed="64"/>
      </left>
      <right style="thin">
        <color indexed="64"/>
      </right>
      <top style="thin">
        <color indexed="64"/>
      </top>
      <bottom style="medium">
        <color indexed="64"/>
      </bottom>
      <diagonal/>
    </border>
    <border>
      <left style="thick">
        <color indexed="64"/>
      </left>
      <right style="thin">
        <color indexed="64"/>
      </right>
      <top style="medium">
        <color indexed="64"/>
      </top>
      <bottom style="thin">
        <color indexed="64"/>
      </bottom>
      <diagonal/>
    </border>
    <border>
      <left style="thick">
        <color indexed="64"/>
      </left>
      <right style="thin">
        <color indexed="64"/>
      </right>
      <top/>
      <bottom style="medium">
        <color indexed="64"/>
      </bottom>
      <diagonal/>
    </border>
    <border>
      <left style="thick">
        <color indexed="64"/>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s>
  <cellStyleXfs count="32599">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 fillId="0" borderId="0" applyNumberFormat="0" applyFill="0" applyBorder="0" applyAlignment="0" applyProtection="0">
      <alignment vertical="top"/>
      <protection locked="0"/>
    </xf>
    <xf numFmtId="0" fontId="50" fillId="0" borderId="0" applyNumberFormat="0" applyFill="0" applyBorder="0" applyAlignment="0" applyProtection="0"/>
    <xf numFmtId="0" fontId="8" fillId="0" borderId="0"/>
    <xf numFmtId="0" fontId="4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2" fillId="0" borderId="0"/>
    <xf numFmtId="0" fontId="2" fillId="0" borderId="0"/>
    <xf numFmtId="0" fontId="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8" fillId="0" borderId="0"/>
    <xf numFmtId="0" fontId="8" fillId="0" borderId="0"/>
    <xf numFmtId="0" fontId="8" fillId="0" borderId="0"/>
    <xf numFmtId="0" fontId="91" fillId="0" borderId="59" applyNumberFormat="0" applyFill="0" applyAlignment="0" applyProtection="0"/>
    <xf numFmtId="0" fontId="92" fillId="0" borderId="60" applyNumberFormat="0" applyFill="0" applyAlignment="0" applyProtection="0"/>
    <xf numFmtId="0" fontId="93" fillId="0" borderId="61" applyNumberFormat="0" applyFill="0" applyAlignment="0" applyProtection="0"/>
    <xf numFmtId="0" fontId="93" fillId="0" borderId="0" applyNumberFormat="0" applyFill="0" applyBorder="0" applyAlignment="0" applyProtection="0"/>
    <xf numFmtId="0" fontId="94" fillId="31" borderId="0" applyNumberFormat="0" applyBorder="0" applyAlignment="0" applyProtection="0"/>
    <xf numFmtId="0" fontId="95" fillId="32" borderId="0" applyNumberFormat="0" applyBorder="0" applyAlignment="0" applyProtection="0"/>
    <xf numFmtId="0" fontId="96" fillId="34" borderId="62" applyNumberFormat="0" applyAlignment="0" applyProtection="0"/>
    <xf numFmtId="0" fontId="97" fillId="35" borderId="63" applyNumberFormat="0" applyAlignment="0" applyProtection="0"/>
    <xf numFmtId="0" fontId="98" fillId="35" borderId="62" applyNumberFormat="0" applyAlignment="0" applyProtection="0"/>
    <xf numFmtId="0" fontId="99" fillId="0" borderId="64" applyNumberFormat="0" applyFill="0" applyAlignment="0" applyProtection="0"/>
    <xf numFmtId="0" fontId="90" fillId="36" borderId="65" applyNumberFormat="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67" applyNumberFormat="0" applyFill="0" applyAlignment="0" applyProtection="0"/>
    <xf numFmtId="0" fontId="103" fillId="38"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03" fillId="42"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03" fillId="46"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03"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03" fillId="54" borderId="0" applyNumberFormat="0" applyBorder="0" applyAlignment="0" applyProtection="0"/>
    <xf numFmtId="0" fontId="1" fillId="55" borderId="0" applyNumberFormat="0" applyBorder="0" applyAlignment="0" applyProtection="0"/>
    <xf numFmtId="0" fontId="1" fillId="56" borderId="0" applyNumberFormat="0" applyBorder="0" applyAlignment="0" applyProtection="0"/>
    <xf numFmtId="0" fontId="103" fillId="58" borderId="0" applyNumberFormat="0" applyBorder="0" applyAlignment="0" applyProtection="0"/>
    <xf numFmtId="0" fontId="1" fillId="59" borderId="0" applyNumberFormat="0" applyBorder="0" applyAlignment="0" applyProtection="0"/>
    <xf numFmtId="0" fontId="1" fillId="60" borderId="0" applyNumberFormat="0" applyBorder="0" applyAlignment="0" applyProtection="0"/>
    <xf numFmtId="0" fontId="1" fillId="0" borderId="0"/>
    <xf numFmtId="0" fontId="1" fillId="0" borderId="0"/>
    <xf numFmtId="0" fontId="104" fillId="0" borderId="0"/>
    <xf numFmtId="0" fontId="105" fillId="0" borderId="68" applyNumberFormat="0" applyFill="0" applyAlignment="0" applyProtection="0"/>
    <xf numFmtId="0" fontId="106" fillId="0" borderId="69" applyNumberFormat="0" applyFill="0" applyAlignment="0" applyProtection="0"/>
    <xf numFmtId="0" fontId="108" fillId="33" borderId="0" applyNumberFormat="0" applyBorder="0" applyAlignment="0" applyProtection="0"/>
    <xf numFmtId="0" fontId="1" fillId="37" borderId="66" applyNumberFormat="0" applyFont="0" applyAlignment="0" applyProtection="0"/>
    <xf numFmtId="0" fontId="103" fillId="41" borderId="0" applyNumberFormat="0" applyBorder="0" applyAlignment="0" applyProtection="0"/>
    <xf numFmtId="0" fontId="103" fillId="45" borderId="0" applyNumberFormat="0" applyBorder="0" applyAlignment="0" applyProtection="0"/>
    <xf numFmtId="0" fontId="103" fillId="49" borderId="0" applyNumberFormat="0" applyBorder="0" applyAlignment="0" applyProtection="0"/>
    <xf numFmtId="0" fontId="103" fillId="53" borderId="0" applyNumberFormat="0" applyBorder="0" applyAlignment="0" applyProtection="0"/>
    <xf numFmtId="0" fontId="103" fillId="57" borderId="0" applyNumberFormat="0" applyBorder="0" applyAlignment="0" applyProtection="0"/>
    <xf numFmtId="0" fontId="103" fillId="61" borderId="0" applyNumberFormat="0" applyBorder="0" applyAlignment="0" applyProtection="0"/>
    <xf numFmtId="0" fontId="109" fillId="0" borderId="0" applyNumberFormat="0" applyFill="0" applyBorder="0" applyAlignment="0" applyProtection="0"/>
    <xf numFmtId="0" fontId="110" fillId="0" borderId="0"/>
    <xf numFmtId="0" fontId="111" fillId="0" borderId="0" applyNumberFormat="0" applyFill="0" applyBorder="0" applyAlignment="0" applyProtection="0">
      <alignment vertical="top"/>
      <protection locked="0"/>
    </xf>
    <xf numFmtId="0" fontId="104" fillId="62" borderId="0" applyNumberFormat="0" applyBorder="0" applyAlignment="0" applyProtection="0"/>
    <xf numFmtId="0" fontId="1" fillId="39"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2" borderId="0" applyNumberFormat="0" applyBorder="0" applyAlignment="0" applyProtection="0"/>
    <xf numFmtId="0" fontId="104" fillId="63" borderId="0" applyNumberFormat="0" applyBorder="0" applyAlignment="0" applyProtection="0"/>
    <xf numFmtId="0" fontId="1" fillId="4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3" borderId="0" applyNumberFormat="0" applyBorder="0" applyAlignment="0" applyProtection="0"/>
    <xf numFmtId="0" fontId="104" fillId="64" borderId="0" applyNumberFormat="0" applyBorder="0" applyAlignment="0" applyProtection="0"/>
    <xf numFmtId="0" fontId="1" fillId="47"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4" borderId="0" applyNumberFormat="0" applyBorder="0" applyAlignment="0" applyProtection="0"/>
    <xf numFmtId="0" fontId="104" fillId="65" borderId="0" applyNumberFormat="0" applyBorder="0" applyAlignment="0" applyProtection="0"/>
    <xf numFmtId="0" fontId="1" fillId="51"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6" borderId="0" applyNumberFormat="0" applyBorder="0" applyAlignment="0" applyProtection="0"/>
    <xf numFmtId="0" fontId="1" fillId="55"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6" borderId="0" applyNumberFormat="0" applyBorder="0" applyAlignment="0" applyProtection="0"/>
    <xf numFmtId="0" fontId="104" fillId="67" borderId="0" applyNumberFormat="0" applyBorder="0" applyAlignment="0" applyProtection="0"/>
    <xf numFmtId="0" fontId="1" fillId="59"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7" borderId="0" applyNumberFormat="0" applyBorder="0" applyAlignment="0" applyProtection="0"/>
    <xf numFmtId="0" fontId="104" fillId="68" borderId="0" applyNumberFormat="0" applyBorder="0" applyAlignment="0" applyProtection="0"/>
    <xf numFmtId="0" fontId="1" fillId="40"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9" borderId="0" applyNumberFormat="0" applyBorder="0" applyAlignment="0" applyProtection="0"/>
    <xf numFmtId="0" fontId="1" fillId="44"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69" borderId="0" applyNumberFormat="0" applyBorder="0" applyAlignment="0" applyProtection="0"/>
    <xf numFmtId="0" fontId="104" fillId="70" borderId="0" applyNumberFormat="0" applyBorder="0" applyAlignment="0" applyProtection="0"/>
    <xf numFmtId="0" fontId="1" fillId="48"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70" borderId="0" applyNumberFormat="0" applyBorder="0" applyAlignment="0" applyProtection="0"/>
    <xf numFmtId="0" fontId="104" fillId="65" borderId="0" applyNumberFormat="0" applyBorder="0" applyAlignment="0" applyProtection="0"/>
    <xf numFmtId="0" fontId="1" fillId="52"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5" borderId="0" applyNumberFormat="0" applyBorder="0" applyAlignment="0" applyProtection="0"/>
    <xf numFmtId="0" fontId="104" fillId="68" borderId="0" applyNumberFormat="0" applyBorder="0" applyAlignment="0" applyProtection="0"/>
    <xf numFmtId="0" fontId="1" fillId="56"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68" borderId="0" applyNumberFormat="0" applyBorder="0" applyAlignment="0" applyProtection="0"/>
    <xf numFmtId="0" fontId="104" fillId="71" borderId="0" applyNumberFormat="0" applyBorder="0" applyAlignment="0" applyProtection="0"/>
    <xf numFmtId="0" fontId="1" fillId="60"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04" fillId="71" borderId="0" applyNumberFormat="0" applyBorder="0" applyAlignment="0" applyProtection="0"/>
    <xf numFmtId="0" fontId="112" fillId="72" borderId="0" applyNumberFormat="0" applyBorder="0" applyAlignment="0" applyProtection="0"/>
    <xf numFmtId="0" fontId="103" fillId="41"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03" fillId="41" borderId="0" applyNumberFormat="0" applyBorder="0" applyAlignment="0" applyProtection="0"/>
    <xf numFmtId="0" fontId="103" fillId="41" borderId="0" applyNumberFormat="0" applyBorder="0" applyAlignment="0" applyProtection="0"/>
    <xf numFmtId="0" fontId="103" fillId="41"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72" borderId="0" applyNumberFormat="0" applyBorder="0" applyAlignment="0" applyProtection="0"/>
    <xf numFmtId="0" fontId="112" fillId="69" borderId="0" applyNumberFormat="0" applyBorder="0" applyAlignment="0" applyProtection="0"/>
    <xf numFmtId="0" fontId="103" fillId="45"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03" fillId="45" borderId="0" applyNumberFormat="0" applyBorder="0" applyAlignment="0" applyProtection="0"/>
    <xf numFmtId="0" fontId="103" fillId="45" borderId="0" applyNumberFormat="0" applyBorder="0" applyAlignment="0" applyProtection="0"/>
    <xf numFmtId="0" fontId="103" fillId="45"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69" borderId="0" applyNumberFormat="0" applyBorder="0" applyAlignment="0" applyProtection="0"/>
    <xf numFmtId="0" fontId="112" fillId="70" borderId="0" applyNumberFormat="0" applyBorder="0" applyAlignment="0" applyProtection="0"/>
    <xf numFmtId="0" fontId="103" fillId="49"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03" fillId="49" borderId="0" applyNumberFormat="0" applyBorder="0" applyAlignment="0" applyProtection="0"/>
    <xf numFmtId="0" fontId="103" fillId="49" borderId="0" applyNumberFormat="0" applyBorder="0" applyAlignment="0" applyProtection="0"/>
    <xf numFmtId="0" fontId="103" fillId="49"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0" borderId="0" applyNumberFormat="0" applyBorder="0" applyAlignment="0" applyProtection="0"/>
    <xf numFmtId="0" fontId="112" fillId="73" borderId="0" applyNumberFormat="0" applyBorder="0" applyAlignment="0" applyProtection="0"/>
    <xf numFmtId="0" fontId="103" fillId="5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03" fillId="53" borderId="0" applyNumberFormat="0" applyBorder="0" applyAlignment="0" applyProtection="0"/>
    <xf numFmtId="0" fontId="103" fillId="53" borderId="0" applyNumberFormat="0" applyBorder="0" applyAlignment="0" applyProtection="0"/>
    <xf numFmtId="0" fontId="103" fillId="5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3" borderId="0" applyNumberFormat="0" applyBorder="0" applyAlignment="0" applyProtection="0"/>
    <xf numFmtId="0" fontId="112" fillId="74" borderId="0" applyNumberFormat="0" applyBorder="0" applyAlignment="0" applyProtection="0"/>
    <xf numFmtId="0" fontId="103" fillId="57"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03" fillId="57" borderId="0" applyNumberFormat="0" applyBorder="0" applyAlignment="0" applyProtection="0"/>
    <xf numFmtId="0" fontId="103" fillId="57" borderId="0" applyNumberFormat="0" applyBorder="0" applyAlignment="0" applyProtection="0"/>
    <xf numFmtId="0" fontId="103" fillId="57"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4" borderId="0" applyNumberFormat="0" applyBorder="0" applyAlignment="0" applyProtection="0"/>
    <xf numFmtId="0" fontId="112" fillId="75" borderId="0" applyNumberFormat="0" applyBorder="0" applyAlignment="0" applyProtection="0"/>
    <xf numFmtId="0" fontId="103" fillId="61"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03" fillId="61" borderId="0" applyNumberFormat="0" applyBorder="0" applyAlignment="0" applyProtection="0"/>
    <xf numFmtId="0" fontId="103" fillId="61" borderId="0" applyNumberFormat="0" applyBorder="0" applyAlignment="0" applyProtection="0"/>
    <xf numFmtId="0" fontId="103" fillId="61"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12" fillId="75"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12" fillId="77"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3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38" borderId="0" applyNumberFormat="0" applyBorder="0" applyAlignment="0" applyProtection="0"/>
    <xf numFmtId="0" fontId="103" fillId="38" borderId="0" applyNumberFormat="0" applyBorder="0" applyAlignment="0" applyProtection="0"/>
    <xf numFmtId="0" fontId="103" fillId="3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4" fillId="79" borderId="0" applyNumberFormat="0" applyBorder="0" applyAlignment="0" applyProtection="0"/>
    <xf numFmtId="0" fontId="104" fillId="79" borderId="0" applyNumberFormat="0" applyBorder="0" applyAlignment="0" applyProtection="0"/>
    <xf numFmtId="0" fontId="104" fillId="80" borderId="0" applyNumberFormat="0" applyBorder="0" applyAlignment="0" applyProtection="0"/>
    <xf numFmtId="0" fontId="104" fillId="80" borderId="0" applyNumberFormat="0" applyBorder="0" applyAlignment="0" applyProtection="0"/>
    <xf numFmtId="0" fontId="112" fillId="81"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03" fillId="4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03" fillId="42" borderId="0" applyNumberFormat="0" applyBorder="0" applyAlignment="0" applyProtection="0"/>
    <xf numFmtId="0" fontId="103" fillId="42" borderId="0" applyNumberFormat="0" applyBorder="0" applyAlignment="0" applyProtection="0"/>
    <xf numFmtId="0" fontId="103" fillId="4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12" fillId="82" borderId="0" applyNumberFormat="0" applyBorder="0" applyAlignment="0" applyProtection="0"/>
    <xf numFmtId="0" fontId="104" fillId="79" borderId="0" applyNumberFormat="0" applyBorder="0" applyAlignment="0" applyProtection="0"/>
    <xf numFmtId="0" fontId="104" fillId="79" borderId="0" applyNumberFormat="0" applyBorder="0" applyAlignment="0" applyProtection="0"/>
    <xf numFmtId="0" fontId="104" fillId="83" borderId="0" applyNumberFormat="0" applyBorder="0" applyAlignment="0" applyProtection="0"/>
    <xf numFmtId="0" fontId="104" fillId="83" borderId="0" applyNumberFormat="0" applyBorder="0" applyAlignment="0" applyProtection="0"/>
    <xf numFmtId="0" fontId="112" fillId="80"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03" fillId="46"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03" fillId="46" borderId="0" applyNumberFormat="0" applyBorder="0" applyAlignment="0" applyProtection="0"/>
    <xf numFmtId="0" fontId="103" fillId="46" borderId="0" applyNumberFormat="0" applyBorder="0" applyAlignment="0" applyProtection="0"/>
    <xf numFmtId="0" fontId="103" fillId="46"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12" fillId="81"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04" fillId="80" borderId="0" applyNumberFormat="0" applyBorder="0" applyAlignment="0" applyProtection="0"/>
    <xf numFmtId="0" fontId="104" fillId="80" borderId="0" applyNumberFormat="0" applyBorder="0" applyAlignment="0" applyProtection="0"/>
    <xf numFmtId="0" fontId="112" fillId="80"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50"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3" fillId="50" borderId="0" applyNumberFormat="0" applyBorder="0" applyAlignment="0" applyProtection="0"/>
    <xf numFmtId="0" fontId="103" fillId="50" borderId="0" applyNumberFormat="0" applyBorder="0" applyAlignment="0" applyProtection="0"/>
    <xf numFmtId="0" fontId="103" fillId="50"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04" fillId="84" borderId="0" applyNumberFormat="0" applyBorder="0" applyAlignment="0" applyProtection="0"/>
    <xf numFmtId="0" fontId="104" fillId="84" borderId="0" applyNumberFormat="0" applyBorder="0" applyAlignment="0" applyProtection="0"/>
    <xf numFmtId="0" fontId="104" fillId="76" borderId="0" applyNumberFormat="0" applyBorder="0" applyAlignment="0" applyProtection="0"/>
    <xf numFmtId="0" fontId="104" fillId="76" borderId="0" applyNumberFormat="0" applyBorder="0" applyAlignment="0" applyProtection="0"/>
    <xf numFmtId="0" fontId="112" fillId="77"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03" fillId="54"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03" fillId="54" borderId="0" applyNumberFormat="0" applyBorder="0" applyAlignment="0" applyProtection="0"/>
    <xf numFmtId="0" fontId="103" fillId="54" borderId="0" applyNumberFormat="0" applyBorder="0" applyAlignment="0" applyProtection="0"/>
    <xf numFmtId="0" fontId="103" fillId="54"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04" fillId="79" borderId="0" applyNumberFormat="0" applyBorder="0" applyAlignment="0" applyProtection="0"/>
    <xf numFmtId="0" fontId="104" fillId="79" borderId="0" applyNumberFormat="0" applyBorder="0" applyAlignment="0" applyProtection="0"/>
    <xf numFmtId="0" fontId="104" fillId="86" borderId="0" applyNumberFormat="0" applyBorder="0" applyAlignment="0" applyProtection="0"/>
    <xf numFmtId="0" fontId="104" fillId="86" borderId="0" applyNumberFormat="0" applyBorder="0" applyAlignment="0" applyProtection="0"/>
    <xf numFmtId="0" fontId="112" fillId="86"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03" fillId="58"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03" fillId="58" borderId="0" applyNumberFormat="0" applyBorder="0" applyAlignment="0" applyProtection="0"/>
    <xf numFmtId="0" fontId="103" fillId="58" borderId="0" applyNumberFormat="0" applyBorder="0" applyAlignment="0" applyProtection="0"/>
    <xf numFmtId="0" fontId="103" fillId="58"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3" fillId="88" borderId="0" applyNumberFormat="0" applyBorder="0" applyAlignment="0" applyProtection="0"/>
    <xf numFmtId="0" fontId="95" fillId="32"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95" fillId="32" borderId="0" applyNumberFormat="0" applyBorder="0" applyAlignment="0" applyProtection="0"/>
    <xf numFmtId="0" fontId="95" fillId="32" borderId="0" applyNumberFormat="0" applyBorder="0" applyAlignment="0" applyProtection="0"/>
    <xf numFmtId="0" fontId="95" fillId="32"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3" fillId="88" borderId="0" applyNumberFormat="0" applyBorder="0" applyAlignment="0" applyProtection="0"/>
    <xf numFmtId="0" fontId="114" fillId="89" borderId="70" applyNumberFormat="0" applyAlignment="0" applyProtection="0"/>
    <xf numFmtId="0" fontId="98" fillId="35" borderId="62"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98" fillId="35" borderId="62" applyNumberFormat="0" applyAlignment="0" applyProtection="0"/>
    <xf numFmtId="0" fontId="98" fillId="35" borderId="62" applyNumberFormat="0" applyAlignment="0" applyProtection="0"/>
    <xf numFmtId="0" fontId="98" fillId="35" borderId="62"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0" borderId="0"/>
    <xf numFmtId="0" fontId="104" fillId="0" borderId="0"/>
    <xf numFmtId="0" fontId="8" fillId="0" borderId="0"/>
    <xf numFmtId="0" fontId="104" fillId="0" borderId="0"/>
    <xf numFmtId="0" fontId="115" fillId="81" borderId="71" applyNumberFormat="0" applyAlignment="0" applyProtection="0"/>
    <xf numFmtId="0" fontId="90" fillId="36" borderId="65"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90" fillId="36" borderId="65" applyNumberFormat="0" applyAlignment="0" applyProtection="0"/>
    <xf numFmtId="0" fontId="90" fillId="36" borderId="65" applyNumberFormat="0" applyAlignment="0" applyProtection="0"/>
    <xf numFmtId="0" fontId="90" fillId="36" borderId="65"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15" fillId="81" borderId="71" applyNumberFormat="0" applyAlignment="0" applyProtection="0"/>
    <xf numFmtId="0" fontId="107" fillId="90" borderId="0" applyNumberFormat="0" applyBorder="0" applyAlignment="0" applyProtection="0"/>
    <xf numFmtId="0" fontId="107" fillId="91" borderId="0" applyNumberFormat="0" applyBorder="0" applyAlignment="0" applyProtection="0"/>
    <xf numFmtId="0" fontId="107" fillId="92" borderId="0" applyNumberFormat="0" applyBorder="0" applyAlignment="0" applyProtection="0"/>
    <xf numFmtId="0" fontId="116" fillId="0" borderId="0" applyNumberFormat="0" applyFill="0" applyBorder="0" applyAlignment="0" applyProtection="0"/>
    <xf numFmtId="0" fontId="101"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83" borderId="0" applyNumberFormat="0" applyBorder="0" applyAlignment="0" applyProtection="0"/>
    <xf numFmtId="0" fontId="94" fillId="31"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94" fillId="31" borderId="0" applyNumberFormat="0" applyBorder="0" applyAlignment="0" applyProtection="0"/>
    <xf numFmtId="0" fontId="94" fillId="31" borderId="0" applyNumberFormat="0" applyBorder="0" applyAlignment="0" applyProtection="0"/>
    <xf numFmtId="0" fontId="94" fillId="31"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7" fillId="83" borderId="0" applyNumberFormat="0" applyBorder="0" applyAlignment="0" applyProtection="0"/>
    <xf numFmtId="0" fontId="118" fillId="0" borderId="72" applyNumberFormat="0" applyFill="0" applyAlignment="0" applyProtection="0"/>
    <xf numFmtId="0" fontId="91" fillId="0" borderId="59"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91" fillId="0" borderId="59" applyNumberFormat="0" applyFill="0" applyAlignment="0" applyProtection="0"/>
    <xf numFmtId="0" fontId="91" fillId="0" borderId="59" applyNumberFormat="0" applyFill="0" applyAlignment="0" applyProtection="0"/>
    <xf numFmtId="0" fontId="91" fillId="0" borderId="59"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18" fillId="0" borderId="72"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92" fillId="0" borderId="60" applyNumberFormat="0" applyFill="0" applyAlignment="0" applyProtection="0"/>
    <xf numFmtId="0" fontId="92" fillId="0" borderId="60" applyNumberFormat="0" applyFill="0" applyAlignment="0" applyProtection="0"/>
    <xf numFmtId="0" fontId="92" fillId="0" borderId="60"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5" fillId="0" borderId="68"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93" fillId="0" borderId="61" applyNumberFormat="0" applyFill="0" applyAlignment="0" applyProtection="0"/>
    <xf numFmtId="0" fontId="106" fillId="0" borderId="69"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93" fillId="0" borderId="61" applyNumberFormat="0" applyFill="0" applyAlignment="0" applyProtection="0"/>
    <xf numFmtId="0" fontId="93" fillId="0" borderId="61"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69" applyNumberFormat="0" applyFill="0" applyAlignment="0" applyProtection="0"/>
    <xf numFmtId="0" fontId="106" fillId="0" borderId="0" applyNumberFormat="0" applyFill="0" applyBorder="0" applyAlignment="0" applyProtection="0"/>
    <xf numFmtId="0" fontId="93"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19" fillId="86" borderId="70" applyNumberFormat="0" applyAlignment="0" applyProtection="0"/>
    <xf numFmtId="0" fontId="96" fillId="34" borderId="62"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96" fillId="34" borderId="62" applyNumberFormat="0" applyAlignment="0" applyProtection="0"/>
    <xf numFmtId="0" fontId="96" fillId="34" borderId="62" applyNumberFormat="0" applyAlignment="0" applyProtection="0"/>
    <xf numFmtId="0" fontId="96" fillId="34" borderId="62"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0" fillId="0" borderId="73" applyNumberFormat="0" applyFill="0" applyAlignment="0" applyProtection="0"/>
    <xf numFmtId="0" fontId="99" fillId="0" borderId="64"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99" fillId="0" borderId="64" applyNumberFormat="0" applyFill="0" applyAlignment="0" applyProtection="0"/>
    <xf numFmtId="0" fontId="99" fillId="0" borderId="64" applyNumberFormat="0" applyFill="0" applyAlignment="0" applyProtection="0"/>
    <xf numFmtId="0" fontId="99" fillId="0" borderId="64"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0" fillId="0" borderId="73" applyNumberFormat="0" applyFill="0" applyAlignment="0" applyProtection="0"/>
    <xf numFmtId="0" fontId="121" fillId="93" borderId="0" applyNumberFormat="0" applyBorder="0" applyAlignment="0" applyProtection="0"/>
    <xf numFmtId="0" fontId="108" fillId="3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08" fillId="33" borderId="0" applyNumberFormat="0" applyBorder="0" applyAlignment="0" applyProtection="0"/>
    <xf numFmtId="0" fontId="108" fillId="33" borderId="0" applyNumberFormat="0" applyBorder="0" applyAlignment="0" applyProtection="0"/>
    <xf numFmtId="0" fontId="108" fillId="3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21" fillId="93" borderId="0" applyNumberFormat="0" applyBorder="0" applyAlignment="0" applyProtection="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8" fillId="0" borderId="0"/>
    <xf numFmtId="0" fontId="104" fillId="0" borderId="0"/>
    <xf numFmtId="0" fontId="104" fillId="0" borderId="0"/>
    <xf numFmtId="0" fontId="1" fillId="0" borderId="0"/>
    <xf numFmtId="0" fontId="8" fillId="0" borderId="0"/>
    <xf numFmtId="0" fontId="8" fillId="0" borderId="0"/>
    <xf numFmtId="0" fontId="8" fillId="0" borderId="0"/>
    <xf numFmtId="0" fontId="1" fillId="0" borderId="0"/>
    <xf numFmtId="0" fontId="1" fillId="0" borderId="0"/>
    <xf numFmtId="0" fontId="1" fillId="0" borderId="0"/>
    <xf numFmtId="0" fontId="8" fillId="0" borderId="0"/>
    <xf numFmtId="0" fontId="8" fillId="0" borderId="0"/>
    <xf numFmtId="0" fontId="8" fillId="0" borderId="0"/>
    <xf numFmtId="0" fontId="8" fillId="0" borderId="0"/>
    <xf numFmtId="0" fontId="8"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104" fillId="0" borderId="0"/>
    <xf numFmtId="0" fontId="8" fillId="79" borderId="74" applyNumberFormat="0" applyFont="0" applyAlignment="0" applyProtection="0"/>
    <xf numFmtId="0" fontId="1" fillId="37" borderId="66" applyNumberFormat="0" applyFont="0" applyAlignment="0" applyProtection="0"/>
    <xf numFmtId="0" fontId="104" fillId="37" borderId="66"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97" fillId="35" borderId="63"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97" fillId="35" borderId="63" applyNumberFormat="0" applyAlignment="0" applyProtection="0"/>
    <xf numFmtId="0" fontId="97" fillId="35" borderId="63" applyNumberFormat="0" applyAlignment="0" applyProtection="0"/>
    <xf numFmtId="0" fontId="97" fillId="35" borderId="63"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3" fillId="0" borderId="0" applyNumberFormat="0" applyFill="0" applyBorder="0" applyAlignment="0" applyProtection="0"/>
    <xf numFmtId="0" fontId="124" fillId="0" borderId="0"/>
    <xf numFmtId="0" fontId="125" fillId="0" borderId="0" applyNumberFormat="0" applyFill="0" applyBorder="0" applyAlignment="0" applyProtection="0"/>
    <xf numFmtId="0" fontId="109"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09"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25" fillId="0" borderId="0" applyNumberFormat="0" applyFill="0" applyBorder="0" applyAlignment="0" applyProtection="0"/>
    <xf numFmtId="0" fontId="107" fillId="0" borderId="76" applyNumberFormat="0" applyFill="0" applyAlignment="0" applyProtection="0"/>
    <xf numFmtId="0" fontId="102" fillId="0" borderId="67"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2" fillId="0" borderId="67" applyNumberFormat="0" applyFill="0" applyAlignment="0" applyProtection="0"/>
    <xf numFmtId="0" fontId="102" fillId="0" borderId="67" applyNumberFormat="0" applyFill="0" applyAlignment="0" applyProtection="0"/>
    <xf numFmtId="0" fontId="102" fillId="0" borderId="67"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6" fillId="0" borderId="0" applyNumberFormat="0" applyFill="0" applyBorder="0" applyAlignment="0" applyProtection="0"/>
    <xf numFmtId="0" fontId="100"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26" fillId="0" borderId="0" applyNumberFormat="0" applyFill="0" applyBorder="0" applyAlignment="0" applyProtection="0"/>
    <xf numFmtId="0" fontId="110" fillId="0" borderId="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37" borderId="66" applyNumberFormat="0" applyFont="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0" borderId="0"/>
    <xf numFmtId="0" fontId="1" fillId="0" borderId="0"/>
    <xf numFmtId="0" fontId="1" fillId="0" borderId="0"/>
    <xf numFmtId="0" fontId="1" fillId="0" borderId="0"/>
    <xf numFmtId="0" fontId="1" fillId="37" borderId="66" applyNumberFormat="0" applyFont="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37" borderId="66" applyNumberFormat="0" applyFont="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0" borderId="0"/>
    <xf numFmtId="0" fontId="1" fillId="0" borderId="0"/>
    <xf numFmtId="0" fontId="1" fillId="0" borderId="0"/>
    <xf numFmtId="0" fontId="1" fillId="0" borderId="0"/>
    <xf numFmtId="0" fontId="1" fillId="37" borderId="66" applyNumberFormat="0" applyFont="0" applyAlignment="0" applyProtection="0"/>
    <xf numFmtId="0" fontId="1" fillId="39"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37" borderId="66" applyNumberFormat="0" applyFont="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59"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56"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60" borderId="0" applyNumberFormat="0" applyBorder="0" applyAlignment="0" applyProtection="0"/>
    <xf numFmtId="0" fontId="1" fillId="0" borderId="0"/>
    <xf numFmtId="0" fontId="1" fillId="0" borderId="0"/>
    <xf numFmtId="0" fontId="1" fillId="0" borderId="0"/>
    <xf numFmtId="0" fontId="1" fillId="37" borderId="66" applyNumberFormat="0" applyFont="0" applyAlignment="0" applyProtection="0"/>
    <xf numFmtId="0" fontId="1" fillId="0" borderId="0"/>
    <xf numFmtId="0" fontId="1" fillId="0" borderId="0"/>
    <xf numFmtId="0" fontId="1" fillId="0" borderId="0"/>
    <xf numFmtId="0" fontId="127"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1" fillId="0" borderId="0"/>
    <xf numFmtId="0" fontId="1" fillId="0" borderId="0"/>
    <xf numFmtId="0" fontId="8" fillId="0" borderId="0"/>
    <xf numFmtId="0" fontId="104" fillId="0" borderId="0"/>
    <xf numFmtId="0" fontId="104" fillId="0" borderId="0"/>
    <xf numFmtId="0" fontId="8" fillId="0" borderId="0"/>
    <xf numFmtId="0" fontId="112" fillId="78"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2" borderId="0" applyNumberFormat="0" applyBorder="0" applyAlignment="0" applyProtection="0"/>
    <xf numFmtId="0" fontId="112" fillId="85"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5"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112" fillId="82" borderId="0" applyNumberFormat="0" applyBorder="0" applyAlignment="0" applyProtection="0"/>
    <xf numFmtId="0" fontId="112" fillId="87"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33" fillId="0" borderId="0" applyNumberFormat="0" applyFill="0" applyBorder="0" applyAlignment="0" applyProtection="0">
      <alignment vertical="top"/>
      <protection locked="0"/>
    </xf>
    <xf numFmtId="0" fontId="8" fillId="79" borderId="74" applyNumberFormat="0" applyFont="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7" borderId="0" applyNumberFormat="0" applyBorder="0" applyAlignment="0" applyProtection="0"/>
    <xf numFmtId="0" fontId="112" fillId="85" borderId="0" applyNumberFormat="0" applyBorder="0" applyAlignment="0" applyProtection="0"/>
    <xf numFmtId="0" fontId="112" fillId="87" borderId="0" applyNumberFormat="0" applyBorder="0" applyAlignment="0" applyProtection="0"/>
    <xf numFmtId="0" fontId="112" fillId="78" borderId="0" applyNumberFormat="0" applyBorder="0" applyAlignment="0" applyProtection="0"/>
    <xf numFmtId="0" fontId="112" fillId="85" borderId="0" applyNumberFormat="0" applyBorder="0" applyAlignment="0" applyProtection="0"/>
    <xf numFmtId="0" fontId="112" fillId="85" borderId="0" applyNumberFormat="0" applyBorder="0" applyAlignment="0" applyProtection="0"/>
    <xf numFmtId="0" fontId="112" fillId="81"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78"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81"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 fillId="0" borderId="0"/>
    <xf numFmtId="0" fontId="112" fillId="78" borderId="0" applyNumberFormat="0" applyBorder="0" applyAlignment="0" applyProtection="0"/>
    <xf numFmtId="0" fontId="112" fillId="87" borderId="0" applyNumberFormat="0" applyBorder="0" applyAlignment="0" applyProtection="0"/>
    <xf numFmtId="0" fontId="112" fillId="81" borderId="0" applyNumberFormat="0" applyBorder="0" applyAlignment="0" applyProtection="0"/>
    <xf numFmtId="0" fontId="112" fillId="85" borderId="0" applyNumberFormat="0" applyBorder="0" applyAlignment="0" applyProtection="0"/>
    <xf numFmtId="0" fontId="112" fillId="82" borderId="0" applyNumberFormat="0" applyBorder="0" applyAlignment="0" applyProtection="0"/>
    <xf numFmtId="0" fontId="112" fillId="78" borderId="0" applyNumberFormat="0" applyBorder="0" applyAlignment="0" applyProtection="0"/>
    <xf numFmtId="0" fontId="111" fillId="0" borderId="0" applyNumberFormat="0" applyFill="0" applyBorder="0" applyAlignment="0" applyProtection="0">
      <alignment vertical="top"/>
      <protection locked="0"/>
    </xf>
    <xf numFmtId="0" fontId="8" fillId="0" borderId="0"/>
    <xf numFmtId="0" fontId="109" fillId="0" borderId="0" applyNumberFormat="0" applyFill="0" applyBorder="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41" fillId="0" borderId="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8" fillId="79" borderId="74" applyNumberFormat="0" applyFon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8" fillId="79" borderId="74" applyNumberFormat="0" applyFon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22" fillId="89" borderId="75"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22" fillId="89" borderId="75"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8" fillId="79" borderId="74" applyNumberFormat="0" applyFon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22" fillId="89" borderId="75"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8" fillId="79" borderId="74" applyNumberFormat="0" applyFon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22" fillId="89" borderId="75"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14" fillId="89" borderId="70" applyNumberFormat="0" applyAlignment="0" applyProtection="0"/>
    <xf numFmtId="0" fontId="104" fillId="79" borderId="74" applyNumberFormat="0" applyAlignment="0" applyProtection="0"/>
    <xf numFmtId="0" fontId="8" fillId="79" borderId="74" applyNumberFormat="0" applyFont="0" applyAlignment="0" applyProtection="0"/>
    <xf numFmtId="0" fontId="104" fillId="79" borderId="74" applyNumberFormat="0" applyAlignment="0" applyProtection="0"/>
    <xf numFmtId="0" fontId="114" fillId="89" borderId="70" applyNumberFormat="0" applyAlignment="0" applyProtection="0"/>
    <xf numFmtId="0" fontId="104" fillId="79" borderId="74" applyNumberFormat="0" applyAlignment="0" applyProtection="0"/>
    <xf numFmtId="0" fontId="114" fillId="89" borderId="70"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7" fillId="0" borderId="76" applyNumberFormat="0" applyFill="0" applyAlignment="0" applyProtection="0"/>
    <xf numFmtId="0" fontId="122" fillId="89" borderId="75" applyNumberFormat="0" applyAlignment="0" applyProtection="0"/>
    <xf numFmtId="0" fontId="122" fillId="89" borderId="75" applyNumberFormat="0" applyAlignment="0" applyProtection="0"/>
    <xf numFmtId="0" fontId="119" fillId="86" borderId="70" applyNumberFormat="0" applyAlignment="0" applyProtection="0"/>
    <xf numFmtId="0" fontId="104" fillId="79" borderId="74" applyNumberFormat="0" applyAlignment="0" applyProtection="0"/>
    <xf numFmtId="0" fontId="119" fillId="86" borderId="70" applyNumberFormat="0" applyAlignment="0" applyProtection="0"/>
    <xf numFmtId="0" fontId="104" fillId="79" borderId="74" applyNumberFormat="0" applyAlignment="0" applyProtection="0"/>
    <xf numFmtId="0" fontId="107" fillId="0" borderId="76" applyNumberFormat="0" applyFill="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04" fillId="79" borderId="74" applyNumberFormat="0" applyAlignment="0" applyProtection="0"/>
    <xf numFmtId="0" fontId="119" fillId="86" borderId="70" applyNumberFormat="0" applyAlignment="0" applyProtection="0"/>
    <xf numFmtId="0" fontId="114" fillId="89" borderId="70"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8" fillId="79" borderId="74" applyNumberFormat="0" applyFont="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4" fillId="89"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119" fillId="86" borderId="70" applyNumberFormat="0" applyAlignment="0" applyProtection="0"/>
    <xf numFmtId="0" fontId="8" fillId="79" borderId="74" applyNumberFormat="0" applyFon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04" fillId="79" borderId="74"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22" fillId="89" borderId="75" applyNumberFormat="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107" fillId="0" borderId="76" applyNumberFormat="0" applyFill="0" applyAlignment="0" applyProtection="0"/>
    <xf numFmtId="0" fontId="8" fillId="79" borderId="74" applyNumberFormat="0" applyFont="0" applyAlignment="0" applyProtection="0"/>
  </cellStyleXfs>
  <cellXfs count="958">
    <xf numFmtId="0" fontId="2" fillId="0" borderId="0" xfId="0" applyFont="1"/>
    <xf numFmtId="164" fontId="2" fillId="0" borderId="0" xfId="0" applyNumberFormat="1" applyFont="1" applyAlignment="1">
      <alignment horizontal="left"/>
    </xf>
    <xf numFmtId="0" fontId="3" fillId="0" borderId="0" xfId="0" applyFont="1"/>
    <xf numFmtId="0" fontId="5" fillId="0" borderId="0" xfId="0" applyFont="1" applyAlignment="1">
      <alignment horizontal="right"/>
    </xf>
    <xf numFmtId="0" fontId="11" fillId="0" borderId="0" xfId="0" applyFont="1"/>
    <xf numFmtId="0" fontId="2" fillId="0" borderId="0" xfId="0" applyFont="1" applyAlignment="1">
      <alignment horizontal="left"/>
    </xf>
    <xf numFmtId="1" fontId="2" fillId="0" borderId="0" xfId="0" applyNumberFormat="1" applyFont="1"/>
    <xf numFmtId="0" fontId="11" fillId="0" borderId="1" xfId="0" applyFont="1" applyBorder="1"/>
    <xf numFmtId="0" fontId="13" fillId="0" borderId="0" xfId="0" applyFont="1"/>
    <xf numFmtId="0" fontId="10" fillId="0" borderId="0" xfId="0" applyFont="1" applyAlignment="1">
      <alignment horizontal="left" indent="5"/>
    </xf>
    <xf numFmtId="0" fontId="7" fillId="0" borderId="0" xfId="0" applyFont="1" applyAlignment="1">
      <alignment horizontal="left" indent="5"/>
    </xf>
    <xf numFmtId="0" fontId="2" fillId="0" borderId="0" xfId="0" applyFont="1" applyAlignment="1">
      <alignment horizontal="left" indent="5"/>
    </xf>
    <xf numFmtId="0" fontId="12" fillId="0" borderId="0" xfId="0" applyFont="1" applyAlignment="1">
      <alignment horizontal="left" indent="5"/>
    </xf>
    <xf numFmtId="0" fontId="8" fillId="0" borderId="0" xfId="0" applyFont="1" applyAlignment="1">
      <alignment horizontal="left" indent="15"/>
    </xf>
    <xf numFmtId="0" fontId="15" fillId="0" borderId="0" xfId="0" applyFont="1" applyAlignment="1">
      <alignment horizontal="left" indent="15"/>
    </xf>
    <xf numFmtId="0" fontId="8" fillId="0" borderId="0" xfId="0" applyFont="1" applyAlignment="1">
      <alignment horizontal="left" indent="5"/>
    </xf>
    <xf numFmtId="0" fontId="15" fillId="0" borderId="0" xfId="0" applyFont="1" applyAlignment="1">
      <alignment horizontal="left" indent="5"/>
    </xf>
    <xf numFmtId="0" fontId="8" fillId="0" borderId="0" xfId="0" applyFont="1" applyAlignment="1">
      <alignment vertical="top" wrapText="1"/>
    </xf>
    <xf numFmtId="0" fontId="14" fillId="0" borderId="0" xfId="0" applyFont="1" applyAlignment="1">
      <alignment horizontal="left" indent="5"/>
    </xf>
    <xf numFmtId="0" fontId="12" fillId="0" borderId="0" xfId="0" applyFont="1"/>
    <xf numFmtId="0" fontId="16" fillId="0" borderId="0" xfId="0" applyFont="1" applyAlignment="1">
      <alignment horizontal="left" indent="5"/>
    </xf>
    <xf numFmtId="0" fontId="9" fillId="0" borderId="0" xfId="0" applyFont="1"/>
    <xf numFmtId="0" fontId="18" fillId="0" borderId="0" xfId="0" applyFont="1" applyAlignment="1" applyProtection="1">
      <alignment horizontal="left" indent="5"/>
      <protection locked="0"/>
    </xf>
    <xf numFmtId="0" fontId="18" fillId="0" borderId="0" xfId="0" applyFont="1" applyAlignment="1">
      <alignment horizontal="left" indent="5"/>
    </xf>
    <xf numFmtId="0" fontId="19" fillId="0" borderId="0" xfId="0" applyFont="1" applyAlignment="1">
      <alignment horizontal="left" indent="5"/>
    </xf>
    <xf numFmtId="0" fontId="20" fillId="0" borderId="0" xfId="0" applyFont="1" applyAlignment="1">
      <alignment horizontal="left" indent="5"/>
    </xf>
    <xf numFmtId="0" fontId="2" fillId="0" borderId="0" xfId="0" applyFont="1" applyAlignment="1">
      <alignment horizontal="left" indent="15"/>
    </xf>
    <xf numFmtId="0" fontId="2" fillId="0" borderId="0" xfId="0" applyFont="1" applyAlignment="1">
      <alignment horizontal="center"/>
    </xf>
    <xf numFmtId="0" fontId="2" fillId="0" borderId="2" xfId="0" applyFont="1" applyBorder="1"/>
    <xf numFmtId="0" fontId="15" fillId="0" borderId="0" xfId="0" applyFont="1"/>
    <xf numFmtId="0" fontId="16" fillId="0" borderId="0" xfId="0" applyFont="1" applyAlignment="1">
      <alignment horizontal="left"/>
    </xf>
    <xf numFmtId="0" fontId="22" fillId="0" borderId="0" xfId="0" applyFont="1" applyAlignment="1">
      <alignment horizontal="center"/>
    </xf>
    <xf numFmtId="0" fontId="5" fillId="0" borderId="0" xfId="0" applyFont="1" applyAlignment="1">
      <alignment horizontal="center"/>
    </xf>
    <xf numFmtId="0" fontId="2" fillId="0" borderId="2" xfId="0" applyFont="1" applyBorder="1" applyAlignment="1">
      <alignment horizontal="center" wrapText="1"/>
    </xf>
    <xf numFmtId="0" fontId="2" fillId="3" borderId="2" xfId="0" applyFont="1" applyFill="1" applyBorder="1" applyAlignment="1" applyProtection="1">
      <alignment horizontal="center" wrapText="1"/>
      <protection locked="0"/>
    </xf>
    <xf numFmtId="0" fontId="2" fillId="3" borderId="2" xfId="0" applyFont="1" applyFill="1" applyBorder="1" applyAlignment="1">
      <alignment horizontal="center"/>
    </xf>
    <xf numFmtId="0" fontId="2" fillId="0" borderId="2" xfId="0" applyFont="1" applyBorder="1" applyAlignment="1" applyProtection="1">
      <alignment horizontal="center" wrapText="1"/>
      <protection locked="0"/>
    </xf>
    <xf numFmtId="0" fontId="51" fillId="0" borderId="0" xfId="0" applyFont="1" applyAlignment="1">
      <alignment horizontal="center"/>
    </xf>
    <xf numFmtId="0" fontId="51" fillId="5" borderId="2" xfId="0" applyFont="1" applyFill="1" applyBorder="1" applyAlignment="1">
      <alignment horizontal="center"/>
    </xf>
    <xf numFmtId="0" fontId="51" fillId="5" borderId="2" xfId="0" applyFont="1" applyFill="1" applyBorder="1" applyAlignment="1" applyProtection="1">
      <alignment horizontal="center" wrapText="1"/>
      <protection locked="0"/>
    </xf>
    <xf numFmtId="0" fontId="12" fillId="0" borderId="0" xfId="0" applyFont="1" applyAlignment="1">
      <alignment wrapText="1"/>
    </xf>
    <xf numFmtId="0" fontId="22" fillId="0" borderId="0" xfId="0" applyFont="1" applyAlignment="1">
      <alignment horizontal="center" wrapText="1"/>
    </xf>
    <xf numFmtId="0" fontId="5" fillId="0" borderId="0" xfId="0" applyFont="1" applyAlignment="1">
      <alignment horizontal="center" wrapText="1"/>
    </xf>
    <xf numFmtId="49" fontId="2" fillId="0" borderId="2" xfId="0" applyNumberFormat="1" applyFont="1" applyBorder="1" applyAlignment="1">
      <alignment horizontal="center" wrapText="1"/>
    </xf>
    <xf numFmtId="49" fontId="5" fillId="0" borderId="0" xfId="0" applyNumberFormat="1" applyFont="1" applyAlignment="1">
      <alignment horizontal="center" wrapText="1"/>
    </xf>
    <xf numFmtId="49" fontId="22" fillId="0" borderId="0" xfId="0" applyNumberFormat="1" applyFont="1" applyAlignment="1">
      <alignment horizontal="center" wrapText="1"/>
    </xf>
    <xf numFmtId="0" fontId="2" fillId="0" borderId="2" xfId="0" applyFont="1" applyBorder="1" applyAlignment="1">
      <alignment horizontal="center" vertical="center"/>
    </xf>
    <xf numFmtId="0" fontId="2" fillId="0" borderId="0" xfId="0" applyFont="1" applyAlignment="1">
      <alignment horizontal="center" vertical="center"/>
    </xf>
    <xf numFmtId="0" fontId="8" fillId="0" borderId="2" xfId="0" applyFont="1" applyBorder="1" applyAlignment="1">
      <alignment vertical="top" wrapText="1"/>
    </xf>
    <xf numFmtId="0" fontId="26" fillId="7" borderId="2" xfId="0" applyFont="1" applyFill="1" applyBorder="1" applyAlignment="1">
      <alignment vertical="top" wrapText="1"/>
    </xf>
    <xf numFmtId="0" fontId="8" fillId="7" borderId="2" xfId="0" applyFont="1" applyFill="1" applyBorder="1" applyAlignment="1">
      <alignment vertical="top" wrapText="1"/>
    </xf>
    <xf numFmtId="0" fontId="8" fillId="7" borderId="2" xfId="0" applyFont="1" applyFill="1" applyBorder="1" applyAlignment="1">
      <alignment horizontal="left" vertical="top" wrapText="1"/>
    </xf>
    <xf numFmtId="0" fontId="10" fillId="8" borderId="2" xfId="0" applyFont="1" applyFill="1" applyBorder="1" applyAlignment="1">
      <alignment horizontal="center" vertical="center" wrapText="1"/>
    </xf>
    <xf numFmtId="0" fontId="10" fillId="8" borderId="2" xfId="0" applyFont="1" applyFill="1" applyBorder="1" applyAlignment="1">
      <alignment horizontal="left" vertical="center" wrapText="1"/>
    </xf>
    <xf numFmtId="0" fontId="2" fillId="0" borderId="0" xfId="0" applyFont="1" applyAlignment="1">
      <alignment horizontal="center" wrapText="1"/>
    </xf>
    <xf numFmtId="0" fontId="25" fillId="0" borderId="2" xfId="165" applyFont="1" applyBorder="1" applyAlignment="1">
      <alignment horizontal="center" vertical="center" wrapText="1"/>
    </xf>
    <xf numFmtId="0" fontId="25" fillId="0" borderId="2" xfId="165" applyFont="1" applyBorder="1" applyAlignment="1">
      <alignment horizontal="left" vertical="center" wrapText="1"/>
    </xf>
    <xf numFmtId="0" fontId="25" fillId="9" borderId="2" xfId="165" applyFont="1" applyFill="1" applyBorder="1" applyAlignment="1">
      <alignment horizontal="center" vertical="center" wrapText="1"/>
    </xf>
    <xf numFmtId="0" fontId="25" fillId="9" borderId="2" xfId="165" applyFont="1" applyFill="1" applyBorder="1" applyAlignment="1">
      <alignment horizontal="left" vertical="center" wrapText="1"/>
    </xf>
    <xf numFmtId="0" fontId="52" fillId="10" borderId="2" xfId="165" applyFont="1" applyFill="1" applyBorder="1" applyAlignment="1">
      <alignment horizontal="center" vertical="center" wrapText="1"/>
    </xf>
    <xf numFmtId="0" fontId="2" fillId="0" borderId="0" xfId="0" applyFont="1" applyAlignment="1">
      <alignment horizontal="center" vertical="center" wrapText="1"/>
    </xf>
    <xf numFmtId="0" fontId="12" fillId="0" borderId="0" xfId="0" applyFont="1" applyAlignment="1">
      <alignment horizontal="center" wrapText="1"/>
    </xf>
    <xf numFmtId="0" fontId="16" fillId="0" borderId="0" xfId="0" applyFont="1" applyAlignment="1">
      <alignment horizontal="center" vertical="center" wrapText="1"/>
    </xf>
    <xf numFmtId="0" fontId="25" fillId="0" borderId="2" xfId="0" applyFont="1" applyBorder="1" applyAlignment="1">
      <alignment horizontal="center" vertical="center" wrapText="1"/>
    </xf>
    <xf numFmtId="0" fontId="2" fillId="0" borderId="0" xfId="0" applyFont="1" applyAlignment="1">
      <alignment wrapText="1"/>
    </xf>
    <xf numFmtId="0" fontId="12" fillId="0" borderId="0" xfId="0" applyFont="1" applyAlignment="1">
      <alignment horizontal="center"/>
    </xf>
    <xf numFmtId="0" fontId="2" fillId="0" borderId="0" xfId="0" applyFont="1" applyAlignment="1">
      <alignment horizontal="right"/>
    </xf>
    <xf numFmtId="49" fontId="2" fillId="0" borderId="0" xfId="0" applyNumberFormat="1" applyFont="1" applyAlignment="1">
      <alignment horizontal="center" wrapText="1"/>
    </xf>
    <xf numFmtId="0" fontId="12" fillId="0" borderId="2" xfId="0" applyFont="1" applyBorder="1" applyAlignment="1">
      <alignment horizontal="center" vertical="center" wrapText="1"/>
    </xf>
    <xf numFmtId="49" fontId="12" fillId="0" borderId="2" xfId="0" applyNumberFormat="1" applyFont="1" applyBorder="1" applyAlignment="1">
      <alignment horizontal="center" vertical="center" wrapText="1"/>
    </xf>
    <xf numFmtId="0" fontId="12" fillId="0" borderId="0" xfId="0" applyFont="1" applyAlignment="1">
      <alignment vertical="center"/>
    </xf>
    <xf numFmtId="0" fontId="12" fillId="0" borderId="0" xfId="0" applyFont="1" applyAlignment="1">
      <alignment vertical="center" wrapText="1"/>
    </xf>
    <xf numFmtId="0" fontId="16" fillId="0" borderId="0" xfId="0" applyFont="1" applyAlignment="1">
      <alignment horizontal="center"/>
    </xf>
    <xf numFmtId="0" fontId="15" fillId="0" borderId="0" xfId="0" applyFont="1" applyAlignment="1">
      <alignment horizontal="center"/>
    </xf>
    <xf numFmtId="0" fontId="52" fillId="5" borderId="2" xfId="165" applyFont="1" applyFill="1" applyBorder="1" applyAlignment="1">
      <alignment horizontal="center" vertical="center" wrapText="1"/>
    </xf>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49" fontId="2" fillId="0" borderId="0" xfId="0" applyNumberFormat="1" applyFont="1" applyAlignment="1">
      <alignment horizontal="center"/>
    </xf>
    <xf numFmtId="49" fontId="2" fillId="0" borderId="2" xfId="0" applyNumberFormat="1" applyFont="1" applyBorder="1" applyAlignment="1">
      <alignment horizontal="center" vertical="center"/>
    </xf>
    <xf numFmtId="0" fontId="54" fillId="0" borderId="0" xfId="0" applyFont="1" applyAlignment="1">
      <alignment horizontal="center"/>
    </xf>
    <xf numFmtId="0" fontId="8" fillId="0" borderId="2" xfId="0" applyFont="1" applyBorder="1" applyAlignment="1">
      <alignment wrapText="1"/>
    </xf>
    <xf numFmtId="0" fontId="10" fillId="11" borderId="2" xfId="0" applyFont="1" applyFill="1" applyBorder="1" applyAlignment="1">
      <alignment horizontal="center" vertical="center"/>
    </xf>
    <xf numFmtId="0" fontId="10" fillId="11" borderId="2" xfId="0" applyFont="1" applyFill="1" applyBorder="1" applyAlignment="1">
      <alignment horizontal="center" vertical="center" wrapText="1"/>
    </xf>
    <xf numFmtId="0" fontId="10" fillId="9" borderId="2" xfId="0" applyFont="1" applyFill="1" applyBorder="1" applyAlignment="1">
      <alignment horizontal="center" vertical="center"/>
    </xf>
    <xf numFmtId="0" fontId="10" fillId="0" borderId="0" xfId="0" applyFont="1" applyAlignment="1">
      <alignment horizontal="center" vertical="center"/>
    </xf>
    <xf numFmtId="0" fontId="29" fillId="0" borderId="0" xfId="0" applyFont="1" applyAlignment="1">
      <alignment horizontal="center" vertical="center" wrapText="1"/>
    </xf>
    <xf numFmtId="0" fontId="55" fillId="0" borderId="0" xfId="0" applyFont="1" applyAlignment="1">
      <alignment horizontal="center" vertical="center" wrapText="1"/>
    </xf>
    <xf numFmtId="0" fontId="30" fillId="0" borderId="0" xfId="0" applyFont="1" applyAlignment="1">
      <alignment wrapText="1"/>
    </xf>
    <xf numFmtId="0" fontId="29" fillId="0" borderId="0" xfId="0" applyFont="1" applyAlignment="1" applyProtection="1">
      <alignment horizontal="center" vertical="center" wrapText="1"/>
      <protection locked="0"/>
    </xf>
    <xf numFmtId="0" fontId="8" fillId="0" borderId="0" xfId="0" applyFont="1" applyAlignment="1">
      <alignment wrapText="1"/>
    </xf>
    <xf numFmtId="0" fontId="29" fillId="0" borderId="0" xfId="0" applyFont="1" applyAlignment="1">
      <alignment wrapText="1"/>
    </xf>
    <xf numFmtId="0" fontId="55" fillId="0" borderId="0" xfId="0" applyFont="1" applyAlignment="1" applyProtection="1">
      <alignment horizontal="center" vertical="center" wrapText="1"/>
      <protection locked="0"/>
    </xf>
    <xf numFmtId="0" fontId="16" fillId="0" borderId="0" xfId="0" applyFont="1"/>
    <xf numFmtId="0" fontId="2" fillId="0" borderId="2" xfId="0" applyFont="1" applyBorder="1" applyAlignment="1" applyProtection="1">
      <alignment horizontal="center" vertical="center" wrapText="1"/>
      <protection locked="0"/>
    </xf>
    <xf numFmtId="0" fontId="2" fillId="14" borderId="2" xfId="0" applyFont="1" applyFill="1" applyBorder="1" applyAlignment="1" applyProtection="1">
      <alignment horizontal="center" wrapText="1"/>
      <protection locked="0"/>
    </xf>
    <xf numFmtId="0" fontId="12" fillId="14" borderId="2" xfId="0" applyFont="1" applyFill="1" applyBorder="1" applyAlignment="1" applyProtection="1">
      <alignment horizontal="center" vertical="center" wrapText="1"/>
      <protection locked="0"/>
    </xf>
    <xf numFmtId="0" fontId="2" fillId="0" borderId="4" xfId="0" applyFont="1" applyBorder="1" applyAlignment="1">
      <alignment horizontal="center" vertical="center"/>
    </xf>
    <xf numFmtId="0" fontId="2" fillId="0" borderId="5" xfId="0" applyFont="1" applyBorder="1" applyAlignment="1">
      <alignment horizontal="center" vertical="center" wrapText="1"/>
    </xf>
    <xf numFmtId="0" fontId="2" fillId="0" borderId="4" xfId="0" applyFont="1" applyBorder="1" applyAlignment="1">
      <alignment horizontal="center" vertical="center" wrapText="1"/>
    </xf>
    <xf numFmtId="0" fontId="2" fillId="14" borderId="4" xfId="0" applyFont="1" applyFill="1" applyBorder="1" applyAlignment="1">
      <alignment horizontal="center" vertical="center"/>
    </xf>
    <xf numFmtId="0" fontId="2" fillId="14" borderId="5" xfId="0" applyFont="1" applyFill="1" applyBorder="1" applyAlignment="1">
      <alignment horizontal="center" vertical="center"/>
    </xf>
    <xf numFmtId="0" fontId="2" fillId="14" borderId="6" xfId="0" applyFont="1" applyFill="1" applyBorder="1" applyAlignment="1">
      <alignment horizontal="center" vertical="center"/>
    </xf>
    <xf numFmtId="0" fontId="2" fillId="14" borderId="4" xfId="0" applyFont="1" applyFill="1" applyBorder="1" applyAlignment="1">
      <alignment horizontal="center" vertical="center" wrapText="1"/>
    </xf>
    <xf numFmtId="0" fontId="2" fillId="14" borderId="5" xfId="0" applyFont="1" applyFill="1" applyBorder="1" applyAlignment="1">
      <alignment horizontal="center" vertical="center" wrapText="1"/>
    </xf>
    <xf numFmtId="0" fontId="2" fillId="14" borderId="6" xfId="0" applyFont="1" applyFill="1" applyBorder="1" applyAlignment="1">
      <alignment horizontal="center" vertical="center" wrapText="1"/>
    </xf>
    <xf numFmtId="0" fontId="25" fillId="3" borderId="2" xfId="0" applyFont="1" applyFill="1" applyBorder="1" applyAlignment="1">
      <alignment horizontal="center" vertical="center" wrapText="1"/>
    </xf>
    <xf numFmtId="49" fontId="2" fillId="3" borderId="2" xfId="0" applyNumberFormat="1" applyFont="1" applyFill="1" applyBorder="1" applyAlignment="1">
      <alignment horizontal="center"/>
    </xf>
    <xf numFmtId="0" fontId="51" fillId="5" borderId="6" xfId="0" applyFont="1" applyFill="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0" borderId="8" xfId="0" applyFont="1" applyBorder="1" applyAlignment="1">
      <alignment horizontal="center" vertical="center" wrapText="1"/>
    </xf>
    <xf numFmtId="0" fontId="2" fillId="0" borderId="7" xfId="0" applyFont="1" applyBorder="1" applyAlignment="1">
      <alignment horizontal="center" vertical="center" wrapText="1"/>
    </xf>
    <xf numFmtId="0" fontId="2" fillId="0" borderId="9" xfId="0" applyFont="1" applyBorder="1" applyAlignment="1">
      <alignment horizontal="center" vertical="center" wrapText="1"/>
    </xf>
    <xf numFmtId="0" fontId="15" fillId="8" borderId="4" xfId="0" applyFont="1" applyFill="1" applyBorder="1" applyAlignment="1">
      <alignment horizontal="center" vertical="center" wrapText="1"/>
    </xf>
    <xf numFmtId="0" fontId="15" fillId="15" borderId="4" xfId="0" applyFont="1" applyFill="1" applyBorder="1" applyAlignment="1">
      <alignment horizontal="center" vertical="center" wrapText="1"/>
    </xf>
    <xf numFmtId="0" fontId="2" fillId="3" borderId="4" xfId="0" applyFont="1" applyFill="1" applyBorder="1" applyAlignment="1">
      <alignment horizontal="center"/>
    </xf>
    <xf numFmtId="49" fontId="2" fillId="0" borderId="4" xfId="0" applyNumberFormat="1" applyFont="1" applyBorder="1" applyAlignment="1">
      <alignment horizontal="center"/>
    </xf>
    <xf numFmtId="0" fontId="51" fillId="5" borderId="5" xfId="0" applyFont="1" applyFill="1" applyBorder="1" applyAlignment="1">
      <alignment horizontal="center"/>
    </xf>
    <xf numFmtId="0" fontId="2" fillId="0" borderId="5" xfId="0" applyFont="1" applyBorder="1" applyAlignment="1">
      <alignment horizontal="center" wrapText="1"/>
    </xf>
    <xf numFmtId="49" fontId="2" fillId="0" borderId="5" xfId="0" applyNumberFormat="1" applyFont="1" applyBorder="1" applyAlignment="1">
      <alignment horizontal="center"/>
    </xf>
    <xf numFmtId="0" fontId="2" fillId="6" borderId="5" xfId="0" applyFont="1" applyFill="1" applyBorder="1" applyAlignment="1">
      <alignment horizontal="center" vertical="center"/>
    </xf>
    <xf numFmtId="0" fontId="51" fillId="16" borderId="5" xfId="0" applyFont="1" applyFill="1" applyBorder="1" applyAlignment="1">
      <alignment horizontal="center" vertical="center"/>
    </xf>
    <xf numFmtId="0" fontId="51" fillId="16" borderId="6" xfId="0" applyFont="1" applyFill="1" applyBorder="1" applyAlignment="1">
      <alignment horizontal="center" vertical="center"/>
    </xf>
    <xf numFmtId="0" fontId="2" fillId="0" borderId="6" xfId="0" applyFont="1" applyBorder="1" applyAlignment="1">
      <alignment horizontal="center" wrapText="1"/>
    </xf>
    <xf numFmtId="49" fontId="2" fillId="0" borderId="6" xfId="0" applyNumberFormat="1" applyFont="1" applyBorder="1" applyAlignment="1">
      <alignment horizontal="center"/>
    </xf>
    <xf numFmtId="0" fontId="2" fillId="13" borderId="5" xfId="0" applyFont="1" applyFill="1" applyBorder="1" applyAlignment="1">
      <alignment horizontal="center"/>
    </xf>
    <xf numFmtId="0" fontId="2" fillId="13" borderId="6" xfId="0" applyFont="1" applyFill="1" applyBorder="1" applyAlignment="1">
      <alignment horizontal="center"/>
    </xf>
    <xf numFmtId="0" fontId="2" fillId="0" borderId="10" xfId="0" applyFont="1" applyBorder="1" applyAlignment="1">
      <alignment horizontal="center"/>
    </xf>
    <xf numFmtId="0" fontId="2" fillId="0" borderId="11" xfId="0" applyFont="1" applyBorder="1" applyAlignment="1">
      <alignment horizontal="center"/>
    </xf>
    <xf numFmtId="0" fontId="2" fillId="0" borderId="5" xfId="0" applyFont="1" applyBorder="1" applyAlignment="1" applyProtection="1">
      <alignment horizontal="center" wrapText="1"/>
      <protection locked="0"/>
    </xf>
    <xf numFmtId="0" fontId="2" fillId="12" borderId="5" xfId="0" applyFont="1" applyFill="1" applyBorder="1" applyAlignment="1">
      <alignment horizontal="center"/>
    </xf>
    <xf numFmtId="0" fontId="56" fillId="0" borderId="0" xfId="150" applyFont="1" applyAlignment="1">
      <alignment horizontal="center" vertical="center" wrapText="1"/>
    </xf>
    <xf numFmtId="0" fontId="57" fillId="0" borderId="0" xfId="150" applyFont="1" applyAlignment="1">
      <alignment horizontal="center" vertical="center" wrapText="1"/>
    </xf>
    <xf numFmtId="0" fontId="24" fillId="0" borderId="0" xfId="165" applyFont="1" applyAlignment="1">
      <alignment horizontal="center" vertical="center" wrapText="1"/>
    </xf>
    <xf numFmtId="0" fontId="49" fillId="0" borderId="0" xfId="150"/>
    <xf numFmtId="0" fontId="56" fillId="12" borderId="2" xfId="150" applyFont="1" applyFill="1" applyBorder="1" applyAlignment="1">
      <alignment horizontal="center" vertical="center" wrapText="1"/>
    </xf>
    <xf numFmtId="0" fontId="56" fillId="17" borderId="2" xfId="150" applyFont="1" applyFill="1" applyBorder="1" applyAlignment="1">
      <alignment horizontal="center" vertical="center" wrapText="1"/>
    </xf>
    <xf numFmtId="0" fontId="56" fillId="0" borderId="0" xfId="150" applyFont="1" applyAlignment="1">
      <alignment vertical="center" wrapText="1"/>
    </xf>
    <xf numFmtId="0" fontId="15" fillId="18" borderId="2" xfId="0" applyFont="1" applyFill="1" applyBorder="1" applyAlignment="1">
      <alignment horizontal="center" vertical="center" wrapText="1"/>
    </xf>
    <xf numFmtId="0" fontId="0" fillId="14" borderId="5" xfId="0" applyFill="1" applyBorder="1" applyAlignment="1">
      <alignment horizontal="center" vertical="center"/>
    </xf>
    <xf numFmtId="0" fontId="2" fillId="0" borderId="6" xfId="0" applyFont="1" applyBorder="1" applyAlignment="1" applyProtection="1">
      <alignment horizontal="center" wrapText="1"/>
      <protection locked="0"/>
    </xf>
    <xf numFmtId="0" fontId="2" fillId="14" borderId="2" xfId="0" applyFont="1" applyFill="1" applyBorder="1" applyAlignment="1">
      <alignment horizontal="center" vertical="center"/>
    </xf>
    <xf numFmtId="0" fontId="10" fillId="0" borderId="3" xfId="0" applyFont="1" applyBorder="1" applyAlignment="1">
      <alignment horizontal="center" vertical="center"/>
    </xf>
    <xf numFmtId="0" fontId="10" fillId="0" borderId="13" xfId="0" applyFont="1" applyBorder="1" applyAlignment="1">
      <alignment horizontal="center" vertical="center" textRotation="90" wrapText="1"/>
    </xf>
    <xf numFmtId="0" fontId="10" fillId="0" borderId="0" xfId="0" applyFont="1" applyAlignment="1">
      <alignment horizontal="center" vertical="center" textRotation="90" wrapText="1"/>
    </xf>
    <xf numFmtId="0" fontId="8" fillId="0" borderId="0" xfId="0" applyFont="1"/>
    <xf numFmtId="0" fontId="58" fillId="0" borderId="2" xfId="0" applyFont="1" applyBorder="1" applyAlignment="1">
      <alignment horizontal="center" vertical="center" wrapText="1"/>
    </xf>
    <xf numFmtId="0" fontId="58" fillId="6" borderId="2" xfId="0" applyFont="1" applyFill="1" applyBorder="1" applyAlignment="1">
      <alignment horizontal="center" vertical="center" wrapText="1"/>
    </xf>
    <xf numFmtId="3" fontId="58" fillId="0" borderId="2" xfId="0" applyNumberFormat="1" applyFont="1" applyBorder="1" applyAlignment="1">
      <alignment horizontal="center" vertical="center" wrapText="1"/>
    </xf>
    <xf numFmtId="0" fontId="58" fillId="0" borderId="2" xfId="0" applyFont="1" applyBorder="1" applyAlignment="1">
      <alignment horizontal="center" vertical="center"/>
    </xf>
    <xf numFmtId="0" fontId="59" fillId="19" borderId="2" xfId="150" applyFont="1" applyFill="1" applyBorder="1" applyAlignment="1">
      <alignment horizontal="center" vertical="center" wrapText="1"/>
    </xf>
    <xf numFmtId="0" fontId="8" fillId="0" borderId="0" xfId="0" applyFont="1" applyAlignment="1">
      <alignment horizontal="center" wrapText="1"/>
    </xf>
    <xf numFmtId="0" fontId="52" fillId="20" borderId="2" xfId="0" applyFont="1" applyFill="1" applyBorder="1" applyAlignment="1" applyProtection="1">
      <alignment horizontal="center" vertical="center" wrapText="1"/>
      <protection locked="0"/>
    </xf>
    <xf numFmtId="0" fontId="60" fillId="19" borderId="2" xfId="150" applyFont="1" applyFill="1" applyBorder="1" applyAlignment="1">
      <alignment horizontal="center" vertical="center" wrapText="1"/>
    </xf>
    <xf numFmtId="0" fontId="56" fillId="3" borderId="2" xfId="150" applyFont="1" applyFill="1" applyBorder="1" applyAlignment="1">
      <alignment horizontal="center" vertical="center" wrapText="1"/>
    </xf>
    <xf numFmtId="0" fontId="59" fillId="21" borderId="2" xfId="150" applyFont="1" applyFill="1" applyBorder="1" applyAlignment="1">
      <alignment horizontal="center" vertical="center" wrapText="1"/>
    </xf>
    <xf numFmtId="0" fontId="56" fillId="0" borderId="2" xfId="150" applyFont="1" applyBorder="1" applyAlignment="1">
      <alignment horizontal="center" vertical="center" wrapText="1"/>
    </xf>
    <xf numFmtId="0" fontId="56" fillId="22" borderId="2" xfId="150" applyFont="1" applyFill="1" applyBorder="1" applyAlignment="1">
      <alignment horizontal="center" vertical="center" wrapText="1"/>
    </xf>
    <xf numFmtId="0" fontId="56" fillId="22" borderId="2" xfId="150" applyFont="1" applyFill="1" applyBorder="1" applyAlignment="1">
      <alignment vertical="center" wrapText="1"/>
    </xf>
    <xf numFmtId="0" fontId="8" fillId="0" borderId="0" xfId="0" applyFont="1" applyAlignment="1">
      <alignment horizontal="right"/>
    </xf>
    <xf numFmtId="0" fontId="10" fillId="3" borderId="5" xfId="0" applyFont="1" applyFill="1" applyBorder="1" applyAlignment="1">
      <alignment horizontal="center" vertical="center"/>
    </xf>
    <xf numFmtId="0" fontId="61" fillId="5" borderId="5" xfId="0" applyFont="1" applyFill="1" applyBorder="1" applyAlignment="1">
      <alignment horizontal="center" vertical="center"/>
    </xf>
    <xf numFmtId="0" fontId="61" fillId="12" borderId="5" xfId="0" applyFont="1" applyFill="1" applyBorder="1" applyAlignment="1">
      <alignment horizontal="center" vertical="center"/>
    </xf>
    <xf numFmtId="0" fontId="10" fillId="13" borderId="5" xfId="0" applyFont="1" applyFill="1" applyBorder="1" applyAlignment="1">
      <alignment horizontal="center" vertical="center"/>
    </xf>
    <xf numFmtId="0" fontId="61" fillId="10" borderId="5" xfId="0" applyFont="1" applyFill="1" applyBorder="1" applyAlignment="1" applyProtection="1">
      <alignment horizontal="center" vertical="center" wrapText="1"/>
      <protection locked="0"/>
    </xf>
    <xf numFmtId="0" fontId="10" fillId="3" borderId="4" xfId="0" applyFont="1" applyFill="1" applyBorder="1" applyAlignment="1">
      <alignment horizontal="center" vertical="center"/>
    </xf>
    <xf numFmtId="0" fontId="61" fillId="5" borderId="4" xfId="0" applyFont="1" applyFill="1" applyBorder="1" applyAlignment="1">
      <alignment horizontal="center" vertical="center"/>
    </xf>
    <xf numFmtId="0" fontId="61" fillId="10" borderId="4" xfId="0" applyFont="1" applyFill="1" applyBorder="1" applyAlignment="1" applyProtection="1">
      <alignment horizontal="center" vertical="center" wrapText="1"/>
      <protection locked="0"/>
    </xf>
    <xf numFmtId="0" fontId="10" fillId="6" borderId="4" xfId="0" applyFont="1" applyFill="1" applyBorder="1" applyAlignment="1" applyProtection="1">
      <alignment horizontal="center" vertical="center" wrapText="1"/>
      <protection locked="0"/>
    </xf>
    <xf numFmtId="0" fontId="10" fillId="3" borderId="2" xfId="0" applyFont="1" applyFill="1" applyBorder="1" applyAlignment="1">
      <alignment horizontal="center" vertical="center"/>
    </xf>
    <xf numFmtId="0" fontId="61" fillId="5" borderId="2" xfId="0" applyFont="1" applyFill="1" applyBorder="1" applyAlignment="1">
      <alignment horizontal="center" vertical="center"/>
    </xf>
    <xf numFmtId="0" fontId="61" fillId="12" borderId="2" xfId="0" applyFont="1" applyFill="1" applyBorder="1" applyAlignment="1">
      <alignment horizontal="center" vertical="center"/>
    </xf>
    <xf numFmtId="0" fontId="15" fillId="0" borderId="2" xfId="0" applyFont="1" applyBorder="1"/>
    <xf numFmtId="0" fontId="10" fillId="13" borderId="2" xfId="0" applyFont="1" applyFill="1" applyBorder="1" applyAlignment="1">
      <alignment horizontal="center" vertical="center"/>
    </xf>
    <xf numFmtId="0" fontId="61" fillId="12" borderId="4" xfId="0" applyFont="1" applyFill="1" applyBorder="1" applyAlignment="1">
      <alignment horizontal="center" vertical="center"/>
    </xf>
    <xf numFmtId="0" fontId="10" fillId="13" borderId="4" xfId="0" applyFont="1" applyFill="1" applyBorder="1" applyAlignment="1">
      <alignment horizontal="center" vertical="center"/>
    </xf>
    <xf numFmtId="0" fontId="10" fillId="0" borderId="0" xfId="0" applyFont="1" applyAlignment="1">
      <alignment horizontal="center"/>
    </xf>
    <xf numFmtId="0" fontId="9" fillId="6" borderId="2" xfId="0" applyFont="1" applyFill="1" applyBorder="1" applyAlignment="1" applyProtection="1">
      <alignment horizontal="center" vertical="center" wrapText="1"/>
      <protection locked="0"/>
    </xf>
    <xf numFmtId="0" fontId="8" fillId="0" borderId="2" xfId="0" applyFont="1" applyBorder="1"/>
    <xf numFmtId="0" fontId="8" fillId="0" borderId="2" xfId="0" applyFont="1" applyBorder="1" applyAlignment="1" applyProtection="1">
      <alignment horizontal="center" vertical="center" wrapText="1"/>
      <protection locked="0"/>
    </xf>
    <xf numFmtId="0" fontId="10" fillId="0" borderId="0" xfId="0" applyFont="1"/>
    <xf numFmtId="0" fontId="9" fillId="3" borderId="2" xfId="0" applyFont="1" applyFill="1" applyBorder="1" applyAlignment="1">
      <alignment horizontal="center" vertical="center" wrapText="1"/>
    </xf>
    <xf numFmtId="0" fontId="62" fillId="5" borderId="2" xfId="0" applyFont="1" applyFill="1" applyBorder="1" applyAlignment="1">
      <alignment horizontal="center" vertical="center" wrapText="1"/>
    </xf>
    <xf numFmtId="0" fontId="62" fillId="12" borderId="2" xfId="0" applyFont="1" applyFill="1" applyBorder="1" applyAlignment="1">
      <alignment horizontal="center" vertical="center" wrapText="1"/>
    </xf>
    <xf numFmtId="0" fontId="9" fillId="0" borderId="2" xfId="0" applyFont="1" applyBorder="1" applyAlignment="1">
      <alignment wrapText="1"/>
    </xf>
    <xf numFmtId="0" fontId="9" fillId="13" borderId="2" xfId="0" applyFont="1" applyFill="1" applyBorder="1" applyAlignment="1">
      <alignment horizontal="center" vertical="center" wrapText="1"/>
    </xf>
    <xf numFmtId="0" fontId="62" fillId="10" borderId="2" xfId="0" applyFont="1" applyFill="1" applyBorder="1" applyAlignment="1" applyProtection="1">
      <alignment horizontal="center" vertical="center" wrapText="1"/>
      <protection locked="0"/>
    </xf>
    <xf numFmtId="0" fontId="9" fillId="0" borderId="2" xfId="0" applyFont="1" applyBorder="1"/>
    <xf numFmtId="0" fontId="8" fillId="3" borderId="2" xfId="0" applyFont="1" applyFill="1" applyBorder="1" applyAlignment="1">
      <alignment horizontal="center" vertical="center" wrapText="1"/>
    </xf>
    <xf numFmtId="0" fontId="63" fillId="5"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63" fillId="12" borderId="2" xfId="0" applyFont="1" applyFill="1" applyBorder="1" applyAlignment="1">
      <alignment horizontal="center" vertical="center" wrapText="1"/>
    </xf>
    <xf numFmtId="0" fontId="9" fillId="0" borderId="0" xfId="0" applyFont="1" applyAlignment="1">
      <alignment wrapText="1"/>
    </xf>
    <xf numFmtId="0" fontId="2" fillId="0" borderId="0" xfId="0" applyFont="1" applyAlignment="1">
      <alignment vertical="center"/>
    </xf>
    <xf numFmtId="0" fontId="25" fillId="0" borderId="2" xfId="0" applyFont="1" applyBorder="1" applyAlignment="1">
      <alignment horizontal="left" vertical="center" wrapText="1"/>
    </xf>
    <xf numFmtId="49" fontId="51" fillId="10" borderId="2" xfId="0" applyNumberFormat="1" applyFont="1" applyFill="1" applyBorder="1" applyAlignment="1" applyProtection="1">
      <alignment horizontal="center" wrapText="1"/>
      <protection locked="0"/>
    </xf>
    <xf numFmtId="49" fontId="51" fillId="0" borderId="0" xfId="0" applyNumberFormat="1" applyFont="1" applyAlignment="1">
      <alignment horizontal="center"/>
    </xf>
    <xf numFmtId="49" fontId="22" fillId="0" borderId="0" xfId="0" applyNumberFormat="1" applyFont="1" applyAlignment="1">
      <alignment horizontal="center"/>
    </xf>
    <xf numFmtId="49" fontId="2" fillId="3" borderId="2" xfId="0" applyNumberFormat="1" applyFont="1" applyFill="1" applyBorder="1" applyAlignment="1" applyProtection="1">
      <alignment horizontal="center" wrapText="1"/>
      <protection locked="0"/>
    </xf>
    <xf numFmtId="49" fontId="51" fillId="5" borderId="2" xfId="0" applyNumberFormat="1" applyFont="1" applyFill="1" applyBorder="1" applyAlignment="1" applyProtection="1">
      <alignment horizontal="center" wrapText="1"/>
      <protection locked="0"/>
    </xf>
    <xf numFmtId="49" fontId="2" fillId="13" borderId="2" xfId="0" applyNumberFormat="1" applyFont="1" applyFill="1" applyBorder="1" applyAlignment="1">
      <alignment horizontal="center"/>
    </xf>
    <xf numFmtId="49" fontId="2" fillId="13" borderId="2" xfId="0" applyNumberFormat="1" applyFont="1" applyFill="1" applyBorder="1" applyAlignment="1" applyProtection="1">
      <alignment horizontal="center" wrapText="1"/>
      <protection locked="0"/>
    </xf>
    <xf numFmtId="49" fontId="2" fillId="4" borderId="2" xfId="0" applyNumberFormat="1" applyFont="1" applyFill="1" applyBorder="1" applyAlignment="1" applyProtection="1">
      <alignment horizontal="center" wrapText="1"/>
      <protection locked="0"/>
    </xf>
    <xf numFmtId="0" fontId="8" fillId="0" borderId="0" xfId="0" applyFont="1" applyAlignment="1">
      <alignment horizontal="center" vertical="center" wrapText="1"/>
    </xf>
    <xf numFmtId="0" fontId="15" fillId="0" borderId="0" xfId="0" applyFont="1" applyAlignment="1">
      <alignment horizontal="center" wrapText="1"/>
    </xf>
    <xf numFmtId="0" fontId="8" fillId="0" borderId="0" xfId="0" applyFont="1" applyAlignment="1">
      <alignment horizontal="left" wrapText="1"/>
    </xf>
    <xf numFmtId="0" fontId="10" fillId="23" borderId="2" xfId="0" applyFont="1" applyFill="1" applyBorder="1" applyAlignment="1" applyProtection="1">
      <alignment horizontal="center" vertical="center" wrapText="1"/>
      <protection locked="0"/>
    </xf>
    <xf numFmtId="0" fontId="9" fillId="23" borderId="2" xfId="0" applyFont="1" applyFill="1" applyBorder="1" applyAlignment="1" applyProtection="1">
      <alignment horizontal="center" vertical="center" wrapText="1"/>
      <protection locked="0"/>
    </xf>
    <xf numFmtId="0" fontId="25" fillId="0" borderId="2" xfId="0" applyFont="1" applyBorder="1" applyAlignment="1">
      <alignment vertical="center" wrapText="1"/>
    </xf>
    <xf numFmtId="0" fontId="25" fillId="3" borderId="2" xfId="0" applyFont="1" applyFill="1" applyBorder="1" applyAlignment="1">
      <alignment wrapText="1"/>
    </xf>
    <xf numFmtId="0" fontId="6" fillId="0" borderId="0" xfId="0" applyFont="1" applyAlignment="1">
      <alignment horizontal="left" wrapText="1"/>
    </xf>
    <xf numFmtId="0" fontId="24" fillId="8" borderId="4" xfId="0" applyFont="1" applyFill="1" applyBorder="1" applyAlignment="1">
      <alignment horizontal="center" vertical="center" wrapText="1"/>
    </xf>
    <xf numFmtId="0" fontId="6" fillId="0" borderId="0" xfId="0" applyFont="1" applyAlignment="1">
      <alignment wrapText="1"/>
    </xf>
    <xf numFmtId="0" fontId="27" fillId="0" borderId="0" xfId="0" applyFont="1" applyAlignment="1">
      <alignment horizontal="center" vertical="center" wrapText="1"/>
    </xf>
    <xf numFmtId="0" fontId="34" fillId="0" borderId="0" xfId="0" applyFont="1" applyAlignment="1">
      <alignment horizontal="center" vertical="center" wrapText="1"/>
    </xf>
    <xf numFmtId="0" fontId="64" fillId="0" borderId="2" xfId="0" applyFont="1" applyBorder="1" applyAlignment="1">
      <alignment horizontal="center" vertical="center" wrapText="1"/>
    </xf>
    <xf numFmtId="0" fontId="64" fillId="0" borderId="2" xfId="0" applyFont="1" applyBorder="1" applyAlignment="1">
      <alignment horizontal="left" vertical="center" wrapText="1"/>
    </xf>
    <xf numFmtId="0" fontId="64" fillId="0" borderId="14" xfId="0" applyFont="1" applyBorder="1" applyAlignment="1">
      <alignment horizontal="center" vertical="center" wrapText="1"/>
    </xf>
    <xf numFmtId="0" fontId="64" fillId="0" borderId="15" xfId="0" applyFont="1" applyBorder="1" applyAlignment="1">
      <alignment horizontal="left" vertical="center" wrapText="1"/>
    </xf>
    <xf numFmtId="0" fontId="64" fillId="0" borderId="2" xfId="0" applyFont="1" applyBorder="1" applyAlignment="1">
      <alignment vertical="center" wrapText="1"/>
    </xf>
    <xf numFmtId="0" fontId="64" fillId="0" borderId="2" xfId="165" applyFont="1" applyBorder="1" applyAlignment="1">
      <alignment horizontal="center" vertical="center" wrapText="1"/>
    </xf>
    <xf numFmtId="0" fontId="64" fillId="5" borderId="2" xfId="165" applyFont="1" applyFill="1" applyBorder="1" applyAlignment="1">
      <alignment horizontal="center" vertical="center" wrapText="1"/>
    </xf>
    <xf numFmtId="0" fontId="25" fillId="19" borderId="2" xfId="0" applyFont="1" applyFill="1" applyBorder="1" applyAlignment="1">
      <alignment vertical="center" wrapText="1"/>
    </xf>
    <xf numFmtId="0" fontId="25" fillId="3" borderId="2" xfId="0" applyFont="1" applyFill="1" applyBorder="1" applyAlignment="1">
      <alignment vertical="center" wrapText="1"/>
    </xf>
    <xf numFmtId="0" fontId="25" fillId="4" borderId="2" xfId="0" applyFont="1" applyFill="1" applyBorder="1" applyAlignment="1">
      <alignment vertical="center" wrapText="1"/>
    </xf>
    <xf numFmtId="0" fontId="49" fillId="0" borderId="0" xfId="150" applyAlignment="1">
      <alignment vertical="center"/>
    </xf>
    <xf numFmtId="0" fontId="15" fillId="4" borderId="4" xfId="0" applyFont="1" applyFill="1" applyBorder="1" applyAlignment="1">
      <alignment horizontal="center" vertical="center" wrapText="1"/>
    </xf>
    <xf numFmtId="0" fontId="8" fillId="0" borderId="0" xfId="0" applyFont="1" applyAlignment="1">
      <alignment horizontal="center"/>
    </xf>
    <xf numFmtId="0" fontId="14" fillId="0" borderId="2" xfId="0" applyFont="1" applyBorder="1" applyAlignment="1">
      <alignment horizontal="center"/>
    </xf>
    <xf numFmtId="0" fontId="8" fillId="0" borderId="4" xfId="0" applyFont="1" applyBorder="1" applyAlignment="1">
      <alignment horizontal="center"/>
    </xf>
    <xf numFmtId="0" fontId="8" fillId="0" borderId="5" xfId="0" applyFont="1" applyBorder="1" applyAlignment="1">
      <alignment horizontal="center"/>
    </xf>
    <xf numFmtId="0" fontId="8" fillId="0" borderId="6" xfId="0" applyFont="1" applyBorder="1" applyAlignment="1">
      <alignment horizontal="center"/>
    </xf>
    <xf numFmtId="0" fontId="12" fillId="11" borderId="2" xfId="0" applyFont="1" applyFill="1" applyBorder="1" applyAlignment="1">
      <alignment horizontal="center" vertical="center" wrapText="1"/>
    </xf>
    <xf numFmtId="49" fontId="12" fillId="11" borderId="2" xfId="0" applyNumberFormat="1" applyFont="1" applyFill="1" applyBorder="1" applyAlignment="1">
      <alignment horizontal="center" vertical="center" wrapText="1"/>
    </xf>
    <xf numFmtId="0" fontId="12" fillId="11" borderId="2" xfId="0" applyFont="1" applyFill="1" applyBorder="1" applyAlignment="1" applyProtection="1">
      <alignment horizontal="center" vertical="center" wrapText="1"/>
      <protection locked="0"/>
    </xf>
    <xf numFmtId="49" fontId="12" fillId="11" borderId="2" xfId="0" applyNumberFormat="1" applyFont="1" applyFill="1" applyBorder="1" applyAlignment="1" applyProtection="1">
      <alignment horizontal="center" vertical="center" wrapText="1"/>
      <protection locked="0"/>
    </xf>
    <xf numFmtId="49" fontId="2" fillId="0" borderId="11" xfId="0" applyNumberFormat="1" applyFont="1" applyBorder="1" applyAlignment="1">
      <alignment horizontal="center"/>
    </xf>
    <xf numFmtId="49" fontId="2" fillId="0" borderId="10" xfId="0" applyNumberFormat="1" applyFont="1" applyBorder="1" applyAlignment="1">
      <alignment horizontal="center"/>
    </xf>
    <xf numFmtId="49" fontId="2" fillId="0" borderId="12" xfId="0" applyNumberFormat="1" applyFont="1" applyBorder="1" applyAlignment="1">
      <alignment horizontal="center"/>
    </xf>
    <xf numFmtId="0" fontId="2" fillId="0" borderId="11" xfId="0" applyFont="1" applyBorder="1" applyAlignment="1" applyProtection="1">
      <alignment horizontal="center" wrapText="1"/>
      <protection locked="0"/>
    </xf>
    <xf numFmtId="0" fontId="25" fillId="0" borderId="0" xfId="165" applyFont="1" applyAlignment="1">
      <alignment horizontal="left" vertical="center" wrapText="1"/>
    </xf>
    <xf numFmtId="0" fontId="25" fillId="0" borderId="0" xfId="0" applyFont="1" applyAlignment="1">
      <alignment vertical="center" wrapText="1"/>
    </xf>
    <xf numFmtId="0" fontId="25" fillId="0" borderId="0" xfId="165" applyFont="1" applyAlignment="1">
      <alignment horizontal="center" vertical="center" wrapText="1"/>
    </xf>
    <xf numFmtId="0" fontId="15" fillId="8" borderId="16" xfId="0" applyFont="1" applyFill="1" applyBorder="1" applyAlignment="1">
      <alignment horizontal="center" vertical="center" wrapText="1"/>
    </xf>
    <xf numFmtId="0" fontId="15" fillId="8" borderId="17" xfId="0" applyFont="1" applyFill="1" applyBorder="1" applyAlignment="1">
      <alignment horizontal="center" vertical="center" wrapText="1"/>
    </xf>
    <xf numFmtId="0" fontId="2" fillId="0" borderId="16" xfId="0" applyFont="1" applyBorder="1" applyAlignment="1">
      <alignment horizontal="center"/>
    </xf>
    <xf numFmtId="0" fontId="2" fillId="0" borderId="17" xfId="0" applyFont="1" applyBorder="1" applyAlignment="1">
      <alignment horizontal="center"/>
    </xf>
    <xf numFmtId="0" fontId="2" fillId="0" borderId="18"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0" fontId="2" fillId="0" borderId="16" xfId="0" applyFont="1" applyBorder="1" applyAlignment="1" applyProtection="1">
      <alignment horizontal="center" wrapText="1"/>
      <protection locked="0"/>
    </xf>
    <xf numFmtId="0" fontId="2" fillId="0" borderId="18" xfId="0" applyFont="1" applyBorder="1" applyAlignment="1" applyProtection="1">
      <alignment horizontal="center" wrapText="1"/>
      <protection locked="0"/>
    </xf>
    <xf numFmtId="0" fontId="41" fillId="0" borderId="0" xfId="0" applyFont="1" applyAlignment="1">
      <alignment vertical="center"/>
    </xf>
    <xf numFmtId="0" fontId="58" fillId="0" borderId="2" xfId="0" applyFont="1" applyBorder="1" applyAlignment="1">
      <alignment horizontal="left" vertical="center" wrapText="1"/>
    </xf>
    <xf numFmtId="0" fontId="2" fillId="14" borderId="2" xfId="0" applyFont="1" applyFill="1" applyBorder="1" applyAlignment="1" applyProtection="1">
      <alignment horizontal="center" vertical="center" wrapText="1"/>
      <protection locked="0"/>
    </xf>
    <xf numFmtId="0" fontId="2" fillId="14" borderId="6" xfId="0" applyFont="1" applyFill="1" applyBorder="1" applyAlignment="1" applyProtection="1">
      <alignment horizontal="center" vertical="center" wrapText="1"/>
      <protection locked="0"/>
    </xf>
    <xf numFmtId="0" fontId="2" fillId="3" borderId="6" xfId="0" applyFont="1" applyFill="1" applyBorder="1" applyAlignment="1" applyProtection="1">
      <alignment horizontal="center" vertical="center" wrapText="1"/>
      <protection locked="0"/>
    </xf>
    <xf numFmtId="49" fontId="2" fillId="3" borderId="6" xfId="0" applyNumberFormat="1" applyFont="1" applyFill="1" applyBorder="1" applyAlignment="1">
      <alignment horizontal="center" vertical="center"/>
    </xf>
    <xf numFmtId="49" fontId="2" fillId="3" borderId="6" xfId="0" applyNumberFormat="1" applyFont="1" applyFill="1" applyBorder="1" applyAlignment="1" applyProtection="1">
      <alignment horizontal="center" vertical="center" wrapText="1"/>
      <protection locked="0"/>
    </xf>
    <xf numFmtId="0" fontId="51" fillId="5" borderId="6" xfId="0" applyFont="1" applyFill="1" applyBorder="1" applyAlignment="1" applyProtection="1">
      <alignment horizontal="center" vertical="center" wrapText="1"/>
      <protection locked="0"/>
    </xf>
    <xf numFmtId="49" fontId="51" fillId="5" borderId="6" xfId="0" applyNumberFormat="1" applyFont="1" applyFill="1" applyBorder="1" applyAlignment="1" applyProtection="1">
      <alignment horizontal="center" vertical="center" wrapText="1"/>
      <protection locked="0"/>
    </xf>
    <xf numFmtId="0" fontId="25" fillId="0" borderId="0" xfId="0" applyFont="1" applyAlignment="1">
      <alignment vertical="center"/>
    </xf>
    <xf numFmtId="0" fontId="25" fillId="0" borderId="0" xfId="0" applyFont="1"/>
    <xf numFmtId="0" fontId="41" fillId="0" borderId="0" xfId="0" applyFont="1" applyAlignment="1">
      <alignment vertical="center" wrapText="1"/>
    </xf>
    <xf numFmtId="0" fontId="8" fillId="0" borderId="2" xfId="0" applyFont="1" applyBorder="1" applyAlignment="1">
      <alignment vertical="center"/>
    </xf>
    <xf numFmtId="0" fontId="8" fillId="0" borderId="2" xfId="0" applyFont="1" applyBorder="1" applyAlignment="1">
      <alignment vertical="center" wrapText="1"/>
    </xf>
    <xf numFmtId="0" fontId="42" fillId="8" borderId="2" xfId="0" applyFont="1" applyFill="1" applyBorder="1" applyAlignment="1">
      <alignment horizontal="center" vertical="center" wrapText="1"/>
    </xf>
    <xf numFmtId="0" fontId="43" fillId="0" borderId="2" xfId="0" applyFont="1" applyBorder="1" applyAlignment="1">
      <alignment vertical="center" wrapText="1"/>
    </xf>
    <xf numFmtId="0" fontId="2" fillId="0" borderId="19" xfId="0" applyFont="1" applyBorder="1" applyAlignment="1">
      <alignment horizontal="center" wrapText="1"/>
    </xf>
    <xf numFmtId="0" fontId="2" fillId="0" borderId="19" xfId="0" applyFont="1" applyBorder="1" applyAlignment="1" applyProtection="1">
      <alignment horizontal="center" wrapText="1"/>
      <protection locked="0"/>
    </xf>
    <xf numFmtId="0" fontId="2" fillId="3" borderId="19" xfId="0" applyFont="1" applyFill="1" applyBorder="1" applyAlignment="1">
      <alignment horizontal="center"/>
    </xf>
    <xf numFmtId="49" fontId="2" fillId="3" borderId="19" xfId="0" applyNumberFormat="1" applyFont="1" applyFill="1" applyBorder="1" applyAlignment="1">
      <alignment horizontal="center"/>
    </xf>
    <xf numFmtId="0" fontId="2" fillId="3" borderId="19" xfId="0" applyFont="1" applyFill="1" applyBorder="1" applyAlignment="1" applyProtection="1">
      <alignment horizontal="center" wrapText="1"/>
      <protection locked="0"/>
    </xf>
    <xf numFmtId="49" fontId="2" fillId="3" borderId="19" xfId="0" applyNumberFormat="1" applyFont="1" applyFill="1" applyBorder="1" applyAlignment="1" applyProtection="1">
      <alignment horizontal="center" wrapText="1"/>
      <protection locked="0"/>
    </xf>
    <xf numFmtId="0" fontId="51" fillId="5" borderId="19" xfId="0" applyFont="1" applyFill="1" applyBorder="1" applyAlignment="1">
      <alignment horizontal="center"/>
    </xf>
    <xf numFmtId="49" fontId="51" fillId="5" borderId="19" xfId="0" applyNumberFormat="1" applyFont="1" applyFill="1" applyBorder="1" applyAlignment="1" applyProtection="1">
      <alignment horizontal="center" wrapText="1"/>
      <protection locked="0"/>
    </xf>
    <xf numFmtId="49" fontId="2" fillId="13" borderId="19" xfId="0" applyNumberFormat="1" applyFont="1" applyFill="1" applyBorder="1" applyAlignment="1">
      <alignment horizontal="center"/>
    </xf>
    <xf numFmtId="49" fontId="2" fillId="13" borderId="19" xfId="0" applyNumberFormat="1" applyFont="1" applyFill="1" applyBorder="1" applyAlignment="1" applyProtection="1">
      <alignment horizontal="center" wrapText="1"/>
      <protection locked="0"/>
    </xf>
    <xf numFmtId="49" fontId="2" fillId="0" borderId="24" xfId="0" applyNumberFormat="1" applyFont="1" applyBorder="1" applyAlignment="1">
      <alignment horizontal="center"/>
    </xf>
    <xf numFmtId="49" fontId="2" fillId="12" borderId="2" xfId="0" applyNumberFormat="1" applyFont="1" applyFill="1" applyBorder="1" applyAlignment="1">
      <alignment horizontal="center"/>
    </xf>
    <xf numFmtId="49" fontId="2" fillId="0" borderId="7" xfId="0" applyNumberFormat="1" applyFont="1" applyBorder="1" applyAlignment="1">
      <alignment horizontal="center"/>
    </xf>
    <xf numFmtId="49" fontId="2" fillId="0" borderId="25" xfId="0" applyNumberFormat="1" applyFont="1" applyBorder="1" applyAlignment="1">
      <alignment horizontal="center"/>
    </xf>
    <xf numFmtId="49" fontId="2" fillId="0" borderId="26" xfId="0" applyNumberFormat="1" applyFont="1" applyBorder="1" applyAlignment="1">
      <alignment horizontal="center"/>
    </xf>
    <xf numFmtId="49" fontId="2" fillId="4" borderId="14" xfId="0" applyNumberFormat="1" applyFont="1" applyFill="1" applyBorder="1" applyAlignment="1" applyProtection="1">
      <alignment horizontal="center" wrapText="1"/>
      <protection locked="0"/>
    </xf>
    <xf numFmtId="0" fontId="8" fillId="2" borderId="29" xfId="0" applyFont="1" applyFill="1" applyBorder="1" applyAlignment="1">
      <alignment horizontal="center" vertical="center" wrapText="1"/>
    </xf>
    <xf numFmtId="0" fontId="25" fillId="0" borderId="54" xfId="0" applyFont="1" applyBorder="1" applyAlignment="1">
      <alignment horizontal="justify" vertical="center" wrapText="1"/>
    </xf>
    <xf numFmtId="0" fontId="12" fillId="0" borderId="0" xfId="0" applyFont="1" applyAlignment="1">
      <alignment horizontal="center" vertical="center" wrapText="1"/>
    </xf>
    <xf numFmtId="0" fontId="64" fillId="0" borderId="2" xfId="0" applyFont="1" applyBorder="1" applyAlignment="1">
      <alignment horizontal="center" wrapText="1"/>
    </xf>
    <xf numFmtId="0" fontId="25" fillId="0" borderId="2" xfId="150" applyFont="1" applyBorder="1" applyAlignment="1">
      <alignment vertical="center" wrapText="1"/>
    </xf>
    <xf numFmtId="0" fontId="25" fillId="22" borderId="2" xfId="150" applyFont="1" applyFill="1" applyBorder="1" applyAlignment="1">
      <alignment vertical="center" wrapText="1"/>
    </xf>
    <xf numFmtId="0" fontId="2" fillId="14" borderId="7" xfId="0" applyFont="1" applyFill="1" applyBorder="1" applyAlignment="1">
      <alignment horizontal="center" vertical="center"/>
    </xf>
    <xf numFmtId="0" fontId="51" fillId="16" borderId="11" xfId="0" applyFont="1" applyFill="1" applyBorder="1" applyAlignment="1">
      <alignment horizontal="center" vertical="center"/>
    </xf>
    <xf numFmtId="0" fontId="2" fillId="14" borderId="8" xfId="0" applyFont="1" applyFill="1" applyBorder="1" applyAlignment="1">
      <alignment horizontal="center" vertical="center"/>
    </xf>
    <xf numFmtId="0" fontId="2" fillId="14" borderId="9" xfId="0" applyFont="1" applyFill="1" applyBorder="1" applyAlignment="1">
      <alignment horizontal="center" vertical="center"/>
    </xf>
    <xf numFmtId="0" fontId="2" fillId="3" borderId="10" xfId="0" applyFont="1" applyFill="1" applyBorder="1" applyAlignment="1">
      <alignment horizontal="center"/>
    </xf>
    <xf numFmtId="0" fontId="51" fillId="5" borderId="11" xfId="0" applyFont="1" applyFill="1" applyBorder="1" applyAlignment="1">
      <alignment horizontal="center"/>
    </xf>
    <xf numFmtId="0" fontId="2" fillId="13" borderId="11" xfId="0" applyFont="1" applyFill="1" applyBorder="1" applyAlignment="1">
      <alignment horizontal="center"/>
    </xf>
    <xf numFmtId="0" fontId="51" fillId="16" borderId="12" xfId="0" applyFont="1" applyFill="1" applyBorder="1" applyAlignment="1">
      <alignment horizontal="center" vertical="center"/>
    </xf>
    <xf numFmtId="0" fontId="2" fillId="0" borderId="32" xfId="0" applyFont="1" applyBorder="1" applyAlignment="1">
      <alignment horizontal="center" vertical="center"/>
    </xf>
    <xf numFmtId="3" fontId="2" fillId="3" borderId="6" xfId="0" applyNumberFormat="1" applyFont="1" applyFill="1" applyBorder="1" applyAlignment="1" applyProtection="1">
      <alignment horizontal="center" vertical="center" wrapText="1"/>
      <protection locked="0"/>
    </xf>
    <xf numFmtId="3" fontId="51" fillId="5" borderId="6" xfId="0" applyNumberFormat="1" applyFont="1" applyFill="1" applyBorder="1" applyAlignment="1">
      <alignment horizontal="center" vertical="center"/>
    </xf>
    <xf numFmtId="0" fontId="25" fillId="0" borderId="2" xfId="150" applyFont="1" applyBorder="1" applyAlignment="1">
      <alignment horizontal="center" vertical="center" wrapText="1"/>
    </xf>
    <xf numFmtId="0" fontId="12" fillId="14" borderId="2" xfId="0" applyFont="1" applyFill="1" applyBorder="1" applyAlignment="1" applyProtection="1">
      <alignment horizontal="center" wrapText="1"/>
      <protection locked="0"/>
    </xf>
    <xf numFmtId="49" fontId="12" fillId="0" borderId="2" xfId="0" applyNumberFormat="1" applyFont="1" applyBorder="1" applyAlignment="1">
      <alignment horizontal="center" wrapText="1"/>
    </xf>
    <xf numFmtId="49" fontId="12" fillId="14" borderId="2" xfId="0" applyNumberFormat="1" applyFont="1" applyFill="1" applyBorder="1" applyAlignment="1">
      <alignment horizontal="center" wrapText="1"/>
    </xf>
    <xf numFmtId="0" fontId="12" fillId="3" borderId="2" xfId="0" applyFont="1" applyFill="1" applyBorder="1" applyAlignment="1">
      <alignment horizontal="center" wrapText="1"/>
    </xf>
    <xf numFmtId="0" fontId="12" fillId="3" borderId="2" xfId="0" applyFont="1" applyFill="1" applyBorder="1" applyAlignment="1" applyProtection="1">
      <alignment horizontal="center" wrapText="1"/>
      <protection locked="0"/>
    </xf>
    <xf numFmtId="49" fontId="12" fillId="3" borderId="2" xfId="0" applyNumberFormat="1" applyFont="1" applyFill="1" applyBorder="1" applyAlignment="1" applyProtection="1">
      <alignment horizontal="center" wrapText="1"/>
      <protection locked="0"/>
    </xf>
    <xf numFmtId="0" fontId="53" fillId="5" borderId="2" xfId="0" applyFont="1" applyFill="1" applyBorder="1" applyAlignment="1">
      <alignment horizontal="center" wrapText="1"/>
    </xf>
    <xf numFmtId="0" fontId="12" fillId="4" borderId="2" xfId="0" applyFont="1" applyFill="1" applyBorder="1" applyAlignment="1" applyProtection="1">
      <alignment horizontal="center" wrapText="1"/>
      <protection locked="0"/>
    </xf>
    <xf numFmtId="0" fontId="12" fillId="4" borderId="14" xfId="0" applyFont="1" applyFill="1" applyBorder="1" applyAlignment="1">
      <alignment horizontal="center" wrapText="1"/>
    </xf>
    <xf numFmtId="0" fontId="53" fillId="10" borderId="2" xfId="0" applyFont="1" applyFill="1" applyBorder="1" applyAlignment="1">
      <alignment horizontal="center" wrapText="1"/>
    </xf>
    <xf numFmtId="0" fontId="53" fillId="10" borderId="2" xfId="0" applyFont="1" applyFill="1" applyBorder="1" applyAlignment="1" applyProtection="1">
      <alignment horizontal="center" wrapText="1"/>
      <protection locked="0"/>
    </xf>
    <xf numFmtId="49" fontId="53" fillId="10" borderId="2" xfId="0" applyNumberFormat="1" applyFont="1" applyFill="1" applyBorder="1" applyAlignment="1" applyProtection="1">
      <alignment horizontal="center" wrapText="1"/>
      <protection locked="0"/>
    </xf>
    <xf numFmtId="0" fontId="2" fillId="13" borderId="2" xfId="0" applyFont="1" applyFill="1" applyBorder="1" applyAlignment="1" applyProtection="1">
      <alignment horizontal="center" wrapText="1"/>
      <protection locked="0"/>
    </xf>
    <xf numFmtId="0" fontId="2" fillId="12" borderId="2" xfId="0" applyFont="1" applyFill="1" applyBorder="1" applyAlignment="1">
      <alignment horizontal="center"/>
    </xf>
    <xf numFmtId="0" fontId="2" fillId="0" borderId="7" xfId="0" applyFont="1" applyBorder="1"/>
    <xf numFmtId="0" fontId="2" fillId="0" borderId="11" xfId="0" applyFont="1" applyBorder="1"/>
    <xf numFmtId="0" fontId="2" fillId="0" borderId="22" xfId="0" applyFont="1" applyBorder="1"/>
    <xf numFmtId="0" fontId="2" fillId="0" borderId="23" xfId="0" applyFont="1" applyBorder="1"/>
    <xf numFmtId="0" fontId="2" fillId="0" borderId="33" xfId="0" applyFont="1" applyBorder="1"/>
    <xf numFmtId="3" fontId="51" fillId="5" borderId="2" xfId="0" applyNumberFormat="1" applyFont="1" applyFill="1" applyBorder="1" applyAlignment="1">
      <alignment horizontal="center"/>
    </xf>
    <xf numFmtId="0" fontId="51" fillId="10" borderId="2" xfId="0" applyFont="1" applyFill="1" applyBorder="1" applyAlignment="1" applyProtection="1">
      <alignment horizontal="center" wrapText="1"/>
      <protection locked="0"/>
    </xf>
    <xf numFmtId="0" fontId="15" fillId="8" borderId="2" xfId="0" applyFont="1" applyFill="1" applyBorder="1" applyAlignment="1">
      <alignment horizontal="center" wrapText="1"/>
    </xf>
    <xf numFmtId="0" fontId="12" fillId="0" borderId="2" xfId="0" applyFont="1" applyBorder="1" applyAlignment="1">
      <alignment horizontal="center"/>
    </xf>
    <xf numFmtId="0" fontId="65" fillId="13" borderId="2" xfId="0" applyFont="1" applyFill="1" applyBorder="1" applyAlignment="1">
      <alignment horizontal="center"/>
    </xf>
    <xf numFmtId="3" fontId="2" fillId="0" borderId="2" xfId="0" applyNumberFormat="1" applyFont="1" applyBorder="1" applyAlignment="1">
      <alignment horizontal="center"/>
    </xf>
    <xf numFmtId="3" fontId="2" fillId="12" borderId="2" xfId="0" applyNumberFormat="1" applyFont="1" applyFill="1" applyBorder="1" applyAlignment="1">
      <alignment horizontal="center"/>
    </xf>
    <xf numFmtId="0" fontId="2" fillId="4" borderId="2" xfId="0" applyFont="1" applyFill="1" applyBorder="1" applyAlignment="1" applyProtection="1">
      <alignment horizontal="center" wrapText="1"/>
      <protection locked="0"/>
    </xf>
    <xf numFmtId="0" fontId="51" fillId="10" borderId="2" xfId="0" applyFont="1" applyFill="1" applyBorder="1" applyAlignment="1">
      <alignment horizontal="center"/>
    </xf>
    <xf numFmtId="0" fontId="53" fillId="10" borderId="2" xfId="0" applyFont="1" applyFill="1" applyBorder="1" applyAlignment="1">
      <alignment horizontal="center"/>
    </xf>
    <xf numFmtId="0" fontId="2" fillId="6" borderId="2" xfId="0" applyFont="1" applyFill="1" applyBorder="1" applyAlignment="1">
      <alignment horizontal="center"/>
    </xf>
    <xf numFmtId="0" fontId="12" fillId="0" borderId="2" xfId="0" applyFont="1" applyBorder="1" applyAlignment="1" applyProtection="1">
      <alignment horizontal="center" wrapText="1"/>
      <protection locked="0"/>
    </xf>
    <xf numFmtId="0" fontId="2" fillId="0" borderId="4" xfId="0" applyFont="1" applyBorder="1"/>
    <xf numFmtId="0" fontId="2" fillId="6" borderId="4" xfId="0" applyFont="1" applyFill="1" applyBorder="1" applyAlignment="1">
      <alignment horizontal="center"/>
    </xf>
    <xf numFmtId="0" fontId="2" fillId="0" borderId="6" xfId="0" applyFont="1" applyBorder="1"/>
    <xf numFmtId="0" fontId="2" fillId="6" borderId="6" xfId="0" applyFont="1" applyFill="1" applyBorder="1" applyAlignment="1">
      <alignment horizontal="center"/>
    </xf>
    <xf numFmtId="0" fontId="66" fillId="24" borderId="2" xfId="0" applyFont="1" applyFill="1" applyBorder="1" applyAlignment="1">
      <alignment vertical="center" wrapText="1"/>
    </xf>
    <xf numFmtId="0" fontId="66" fillId="0" borderId="2" xfId="0" applyFont="1" applyBorder="1" applyAlignment="1">
      <alignment vertical="center"/>
    </xf>
    <xf numFmtId="0" fontId="67" fillId="0" borderId="2" xfId="0" applyFont="1" applyBorder="1" applyAlignment="1">
      <alignment vertical="center"/>
    </xf>
    <xf numFmtId="0" fontId="67" fillId="0" borderId="2" xfId="0" applyFont="1" applyBorder="1" applyAlignment="1">
      <alignment vertical="center" wrapText="1"/>
    </xf>
    <xf numFmtId="0" fontId="43" fillId="0" borderId="0" xfId="0" applyFont="1"/>
    <xf numFmtId="0" fontId="68" fillId="0" borderId="0" xfId="0" applyFont="1"/>
    <xf numFmtId="0" fontId="69" fillId="0" borderId="0" xfId="0" applyFont="1"/>
    <xf numFmtId="0" fontId="12" fillId="25" borderId="2" xfId="0" applyFont="1" applyFill="1" applyBorder="1" applyAlignment="1">
      <alignment wrapText="1"/>
    </xf>
    <xf numFmtId="0" fontId="44" fillId="0" borderId="12" xfId="147" applyFont="1" applyBorder="1" applyAlignment="1" applyProtection="1"/>
    <xf numFmtId="0" fontId="15" fillId="0" borderId="2" xfId="0" applyFont="1" applyBorder="1" applyAlignment="1">
      <alignment horizontal="center" vertical="center" wrapText="1"/>
    </xf>
    <xf numFmtId="0" fontId="2" fillId="14" borderId="19" xfId="0" applyFont="1" applyFill="1" applyBorder="1" applyAlignment="1" applyProtection="1">
      <alignment horizontal="center" wrapText="1"/>
      <protection locked="0"/>
    </xf>
    <xf numFmtId="0" fontId="2" fillId="0" borderId="14" xfId="0" applyFont="1" applyBorder="1" applyAlignment="1">
      <alignment horizontal="center" wrapText="1"/>
    </xf>
    <xf numFmtId="0" fontId="51" fillId="5" borderId="3" xfId="0" applyFont="1" applyFill="1" applyBorder="1" applyAlignment="1">
      <alignment horizontal="center"/>
    </xf>
    <xf numFmtId="0" fontId="8" fillId="0" borderId="2" xfId="0" applyFont="1" applyBorder="1" applyAlignment="1">
      <alignment horizontal="center" vertical="top" wrapText="1"/>
    </xf>
    <xf numFmtId="0" fontId="2" fillId="7" borderId="2" xfId="0" applyFont="1" applyFill="1" applyBorder="1" applyAlignment="1">
      <alignment horizontal="center"/>
    </xf>
    <xf numFmtId="0" fontId="2" fillId="7" borderId="2" xfId="0" applyFont="1" applyFill="1" applyBorder="1"/>
    <xf numFmtId="3" fontId="2" fillId="7" borderId="2" xfId="0" applyNumberFormat="1" applyFont="1" applyFill="1" applyBorder="1" applyAlignment="1">
      <alignment horizontal="center"/>
    </xf>
    <xf numFmtId="3" fontId="2" fillId="6" borderId="2" xfId="0" applyNumberFormat="1" applyFont="1" applyFill="1" applyBorder="1" applyAlignment="1">
      <alignment horizontal="center"/>
    </xf>
    <xf numFmtId="3" fontId="51" fillId="10" borderId="2" xfId="0" applyNumberFormat="1" applyFont="1" applyFill="1" applyBorder="1" applyAlignment="1">
      <alignment horizontal="center"/>
    </xf>
    <xf numFmtId="49" fontId="2" fillId="0" borderId="2" xfId="0" applyNumberFormat="1" applyFont="1" applyBorder="1" applyAlignment="1" applyProtection="1">
      <alignment horizontal="center" wrapText="1"/>
      <protection locked="0"/>
    </xf>
    <xf numFmtId="0" fontId="70" fillId="0" borderId="0" xfId="0" applyFont="1" applyAlignment="1">
      <alignment vertical="center"/>
    </xf>
    <xf numFmtId="0" fontId="8" fillId="0" borderId="2" xfId="165" applyFont="1" applyBorder="1" applyAlignment="1">
      <alignment horizontal="center" vertical="center" wrapText="1"/>
    </xf>
    <xf numFmtId="3" fontId="25" fillId="0" borderId="2" xfId="165" applyNumberFormat="1" applyFont="1" applyBorder="1" applyAlignment="1">
      <alignment horizontal="center" vertical="center" wrapText="1"/>
    </xf>
    <xf numFmtId="0" fontId="4" fillId="0" borderId="2" xfId="147" applyBorder="1" applyAlignment="1" applyProtection="1">
      <alignment horizontal="center" vertical="center" wrapText="1"/>
    </xf>
    <xf numFmtId="0" fontId="64" fillId="0" borderId="21" xfId="0" applyFont="1" applyBorder="1" applyAlignment="1">
      <alignment horizontal="center" vertical="center" wrapText="1"/>
    </xf>
    <xf numFmtId="49" fontId="25" fillId="0" borderId="2" xfId="150" applyNumberFormat="1" applyFont="1" applyBorder="1" applyAlignment="1">
      <alignment horizontal="center" vertical="center" wrapText="1"/>
    </xf>
    <xf numFmtId="49" fontId="25" fillId="0" borderId="2" xfId="165" applyNumberFormat="1" applyFont="1" applyBorder="1" applyAlignment="1">
      <alignment horizontal="center" vertical="center" wrapText="1"/>
    </xf>
    <xf numFmtId="49" fontId="53" fillId="5" borderId="2" xfId="0" applyNumberFormat="1" applyFont="1" applyFill="1" applyBorder="1" applyAlignment="1" applyProtection="1">
      <alignment horizontal="center" wrapText="1"/>
      <protection locked="0"/>
    </xf>
    <xf numFmtId="0" fontId="71" fillId="0" borderId="2" xfId="0" applyFont="1" applyBorder="1" applyAlignment="1">
      <alignment vertical="center" wrapText="1"/>
    </xf>
    <xf numFmtId="0" fontId="54" fillId="0" borderId="0" xfId="0" applyFont="1"/>
    <xf numFmtId="0" fontId="72" fillId="24" borderId="2" xfId="0" applyFont="1" applyFill="1" applyBorder="1" applyAlignment="1">
      <alignment vertical="center" wrapText="1"/>
    </xf>
    <xf numFmtId="0" fontId="73" fillId="0" borderId="2" xfId="0" applyFont="1" applyBorder="1" applyAlignment="1">
      <alignment vertical="center" wrapText="1"/>
    </xf>
    <xf numFmtId="0" fontId="2" fillId="0" borderId="36" xfId="0" applyFont="1" applyBorder="1" applyAlignment="1">
      <alignment horizontal="center"/>
    </xf>
    <xf numFmtId="0" fontId="2" fillId="0" borderId="34" xfId="0" applyFont="1" applyBorder="1" applyAlignment="1">
      <alignment horizontal="center"/>
    </xf>
    <xf numFmtId="0" fontId="2" fillId="14" borderId="6" xfId="0" applyFont="1" applyFill="1" applyBorder="1" applyAlignment="1" applyProtection="1">
      <alignment horizontal="center" wrapText="1"/>
      <protection locked="0"/>
    </xf>
    <xf numFmtId="0" fontId="2" fillId="3" borderId="6" xfId="0" applyFont="1" applyFill="1" applyBorder="1" applyAlignment="1">
      <alignment horizontal="center"/>
    </xf>
    <xf numFmtId="0" fontId="51" fillId="5" borderId="6" xfId="0" applyFont="1" applyFill="1" applyBorder="1" applyAlignment="1">
      <alignment horizontal="center"/>
    </xf>
    <xf numFmtId="0" fontId="51" fillId="10" borderId="6" xfId="0" applyFont="1" applyFill="1" applyBorder="1" applyAlignment="1">
      <alignment horizontal="center"/>
    </xf>
    <xf numFmtId="49" fontId="51" fillId="10" borderId="6" xfId="0" applyNumberFormat="1" applyFont="1" applyFill="1" applyBorder="1" applyAlignment="1" applyProtection="1">
      <alignment horizontal="center" wrapText="1"/>
      <protection locked="0"/>
    </xf>
    <xf numFmtId="3" fontId="51" fillId="10" borderId="6" xfId="0" applyNumberFormat="1" applyFont="1" applyFill="1" applyBorder="1" applyAlignment="1">
      <alignment horizontal="center"/>
    </xf>
    <xf numFmtId="3" fontId="2" fillId="0" borderId="6" xfId="0" applyNumberFormat="1" applyFont="1" applyBorder="1" applyAlignment="1">
      <alignment horizontal="center"/>
    </xf>
    <xf numFmtId="0" fontId="65" fillId="0" borderId="6" xfId="0" applyFont="1" applyBorder="1" applyAlignment="1">
      <alignment horizontal="center"/>
    </xf>
    <xf numFmtId="0" fontId="2" fillId="7" borderId="6" xfId="0" applyFont="1" applyFill="1" applyBorder="1" applyAlignment="1">
      <alignment horizontal="center"/>
    </xf>
    <xf numFmtId="3" fontId="2" fillId="7" borderId="6" xfId="0" applyNumberFormat="1" applyFont="1" applyFill="1" applyBorder="1" applyAlignment="1">
      <alignment horizontal="center"/>
    </xf>
    <xf numFmtId="3" fontId="2" fillId="0" borderId="19" xfId="0" applyNumberFormat="1" applyFont="1" applyBorder="1" applyAlignment="1">
      <alignment horizontal="center"/>
    </xf>
    <xf numFmtId="0" fontId="65" fillId="13" borderId="19" xfId="0" applyFont="1" applyFill="1" applyBorder="1" applyAlignment="1">
      <alignment horizontal="center"/>
    </xf>
    <xf numFmtId="49" fontId="51" fillId="10" borderId="19" xfId="0" applyNumberFormat="1" applyFont="1" applyFill="1" applyBorder="1" applyAlignment="1" applyProtection="1">
      <alignment horizontal="center" wrapText="1"/>
      <protection locked="0"/>
    </xf>
    <xf numFmtId="0" fontId="51" fillId="10" borderId="19" xfId="0" applyFont="1" applyFill="1" applyBorder="1" applyAlignment="1">
      <alignment horizontal="center"/>
    </xf>
    <xf numFmtId="0" fontId="2" fillId="7" borderId="19" xfId="0" applyFont="1" applyFill="1" applyBorder="1" applyAlignment="1">
      <alignment horizontal="center"/>
    </xf>
    <xf numFmtId="0" fontId="75" fillId="0" borderId="0" xfId="150" applyFont="1" applyAlignment="1">
      <alignment vertical="center"/>
    </xf>
    <xf numFmtId="0" fontId="12" fillId="0" borderId="2" xfId="0" applyFont="1" applyBorder="1" applyAlignment="1" applyProtection="1">
      <alignment horizontal="center" vertical="center" wrapText="1"/>
      <protection locked="0"/>
    </xf>
    <xf numFmtId="0" fontId="54" fillId="0" borderId="0" xfId="0" applyFont="1" applyAlignment="1">
      <alignment vertical="center"/>
    </xf>
    <xf numFmtId="0" fontId="76" fillId="0" borderId="2" xfId="0" applyFont="1" applyBorder="1" applyAlignment="1">
      <alignment horizontal="center" vertical="center" wrapText="1"/>
    </xf>
    <xf numFmtId="0" fontId="76" fillId="0" borderId="2" xfId="165" applyFont="1" applyBorder="1" applyAlignment="1">
      <alignment horizontal="center" vertical="center" wrapText="1"/>
    </xf>
    <xf numFmtId="0" fontId="76" fillId="0" borderId="2" xfId="165" applyFont="1" applyBorder="1" applyAlignment="1">
      <alignment horizontal="left" vertical="center" wrapText="1"/>
    </xf>
    <xf numFmtId="0" fontId="76" fillId="0" borderId="2" xfId="0" applyFont="1" applyBorder="1" applyAlignment="1">
      <alignment vertical="center" wrapText="1"/>
    </xf>
    <xf numFmtId="0" fontId="76" fillId="5" borderId="2" xfId="165" applyFont="1" applyFill="1" applyBorder="1" applyAlignment="1">
      <alignment horizontal="center" vertical="center" wrapText="1"/>
    </xf>
    <xf numFmtId="0" fontId="76" fillId="3" borderId="2" xfId="0" applyFont="1" applyFill="1" applyBorder="1" applyAlignment="1">
      <alignment horizontal="center" vertical="center" wrapText="1"/>
    </xf>
    <xf numFmtId="0" fontId="76" fillId="9" borderId="2" xfId="165" applyFont="1" applyFill="1" applyBorder="1" applyAlignment="1">
      <alignment horizontal="center" vertical="center" wrapText="1"/>
    </xf>
    <xf numFmtId="0" fontId="76" fillId="19" borderId="2" xfId="0" applyFont="1" applyFill="1" applyBorder="1" applyAlignment="1">
      <alignment vertical="center" wrapText="1"/>
    </xf>
    <xf numFmtId="0" fontId="76" fillId="9" borderId="2" xfId="0" applyFont="1" applyFill="1" applyBorder="1" applyAlignment="1">
      <alignment horizontal="center" vertical="center" wrapText="1"/>
    </xf>
    <xf numFmtId="0" fontId="77" fillId="0" borderId="2" xfId="0" applyFont="1" applyBorder="1" applyAlignment="1">
      <alignment vertical="center"/>
    </xf>
    <xf numFmtId="0" fontId="78" fillId="0" borderId="2" xfId="0" applyFont="1" applyBorder="1" applyAlignment="1">
      <alignment vertical="center"/>
    </xf>
    <xf numFmtId="0" fontId="78" fillId="0" borderId="2" xfId="0" applyFont="1" applyBorder="1" applyAlignment="1">
      <alignment vertical="center" wrapText="1"/>
    </xf>
    <xf numFmtId="0" fontId="79" fillId="0" borderId="0" xfId="0" applyFont="1"/>
    <xf numFmtId="0" fontId="47" fillId="0" borderId="2" xfId="0" applyFont="1" applyBorder="1" applyAlignment="1">
      <alignment vertical="center"/>
    </xf>
    <xf numFmtId="0" fontId="41" fillId="0" borderId="2" xfId="0" applyFont="1" applyBorder="1" applyAlignment="1">
      <alignment vertical="center"/>
    </xf>
    <xf numFmtId="0" fontId="80" fillId="14" borderId="2" xfId="0" applyFont="1" applyFill="1" applyBorder="1" applyAlignment="1" applyProtection="1">
      <alignment horizontal="center" wrapText="1"/>
      <protection locked="0"/>
    </xf>
    <xf numFmtId="0" fontId="80" fillId="0" borderId="2" xfId="0" applyFont="1" applyBorder="1" applyAlignment="1">
      <alignment horizontal="center" wrapText="1"/>
    </xf>
    <xf numFmtId="49" fontId="80" fillId="0" borderId="2" xfId="0" applyNumberFormat="1" applyFont="1" applyBorder="1" applyAlignment="1">
      <alignment horizontal="center" wrapText="1"/>
    </xf>
    <xf numFmtId="0" fontId="80" fillId="0" borderId="2" xfId="0" applyFont="1" applyBorder="1" applyAlignment="1" applyProtection="1">
      <alignment horizontal="center" wrapText="1"/>
      <protection locked="0"/>
    </xf>
    <xf numFmtId="0" fontId="80" fillId="3" borderId="2" xfId="0" applyFont="1" applyFill="1" applyBorder="1" applyAlignment="1">
      <alignment horizontal="center"/>
    </xf>
    <xf numFmtId="49" fontId="80" fillId="3" borderId="2" xfId="0" applyNumberFormat="1" applyFont="1" applyFill="1" applyBorder="1" applyAlignment="1">
      <alignment horizontal="center"/>
    </xf>
    <xf numFmtId="0" fontId="80" fillId="3" borderId="2" xfId="0" applyFont="1" applyFill="1" applyBorder="1" applyAlignment="1" applyProtection="1">
      <alignment horizontal="center" wrapText="1"/>
      <protection locked="0"/>
    </xf>
    <xf numFmtId="49" fontId="80" fillId="3" borderId="2" xfId="0" applyNumberFormat="1" applyFont="1" applyFill="1" applyBorder="1" applyAlignment="1" applyProtection="1">
      <alignment horizontal="center" wrapText="1"/>
      <protection locked="0"/>
    </xf>
    <xf numFmtId="0" fontId="80" fillId="5" borderId="2" xfId="0" applyFont="1" applyFill="1" applyBorder="1" applyAlignment="1">
      <alignment horizontal="center"/>
    </xf>
    <xf numFmtId="49" fontId="80" fillId="5" borderId="2" xfId="0" applyNumberFormat="1" applyFont="1" applyFill="1" applyBorder="1" applyAlignment="1" applyProtection="1">
      <alignment horizontal="center" wrapText="1"/>
      <protection locked="0"/>
    </xf>
    <xf numFmtId="49" fontId="80" fillId="13" borderId="2" xfId="0" applyNumberFormat="1" applyFont="1" applyFill="1" applyBorder="1" applyAlignment="1">
      <alignment horizontal="center"/>
    </xf>
    <xf numFmtId="49" fontId="80" fillId="13" borderId="2" xfId="0" applyNumberFormat="1" applyFont="1" applyFill="1" applyBorder="1" applyAlignment="1" applyProtection="1">
      <alignment horizontal="center" wrapText="1"/>
      <protection locked="0"/>
    </xf>
    <xf numFmtId="0" fontId="80" fillId="13" borderId="2" xfId="0" applyFont="1" applyFill="1" applyBorder="1" applyAlignment="1" applyProtection="1">
      <alignment horizontal="center" wrapText="1"/>
      <protection locked="0"/>
    </xf>
    <xf numFmtId="0" fontId="80" fillId="0" borderId="7" xfId="0" applyFont="1" applyBorder="1"/>
    <xf numFmtId="0" fontId="80" fillId="0" borderId="0" xfId="0" applyFont="1"/>
    <xf numFmtId="0" fontId="80" fillId="0" borderId="11" xfId="0" applyFont="1" applyBorder="1"/>
    <xf numFmtId="49" fontId="80" fillId="4" borderId="2" xfId="0" applyNumberFormat="1" applyFont="1" applyFill="1" applyBorder="1" applyAlignment="1" applyProtection="1">
      <alignment horizontal="center" wrapText="1"/>
      <protection locked="0"/>
    </xf>
    <xf numFmtId="49" fontId="80" fillId="4" borderId="14" xfId="0" applyNumberFormat="1" applyFont="1" applyFill="1" applyBorder="1" applyAlignment="1" applyProtection="1">
      <alignment horizontal="center" wrapText="1"/>
      <protection locked="0"/>
    </xf>
    <xf numFmtId="0" fontId="56" fillId="0" borderId="2" xfId="150" applyFont="1" applyBorder="1" applyAlignment="1">
      <alignment vertical="center" wrapText="1"/>
    </xf>
    <xf numFmtId="3" fontId="56" fillId="0" borderId="2" xfId="150" applyNumberFormat="1" applyFont="1" applyBorder="1" applyAlignment="1">
      <alignment horizontal="center" vertical="center" wrapText="1"/>
    </xf>
    <xf numFmtId="0" fontId="54" fillId="14" borderId="2" xfId="0" applyFont="1" applyFill="1" applyBorder="1" applyAlignment="1" applyProtection="1">
      <alignment horizontal="center" wrapText="1"/>
      <protection locked="0"/>
    </xf>
    <xf numFmtId="0" fontId="54" fillId="0" borderId="2" xfId="0" applyFont="1" applyBorder="1" applyAlignment="1">
      <alignment horizontal="center" wrapText="1"/>
    </xf>
    <xf numFmtId="0" fontId="54" fillId="0" borderId="16" xfId="0" applyFont="1" applyBorder="1" applyAlignment="1">
      <alignment horizontal="center"/>
    </xf>
    <xf numFmtId="0" fontId="54" fillId="0" borderId="2" xfId="0" applyFont="1" applyBorder="1" applyAlignment="1">
      <alignment horizontal="center"/>
    </xf>
    <xf numFmtId="0" fontId="54" fillId="0" borderId="17" xfId="0" applyFont="1" applyBorder="1" applyAlignment="1">
      <alignment horizontal="center"/>
    </xf>
    <xf numFmtId="0" fontId="54" fillId="0" borderId="16" xfId="0" applyFont="1" applyBorder="1" applyAlignment="1" applyProtection="1">
      <alignment horizontal="center" wrapText="1"/>
      <protection locked="0"/>
    </xf>
    <xf numFmtId="0" fontId="4" fillId="0" borderId="11" xfId="147" applyBorder="1" applyAlignment="1" applyProtection="1"/>
    <xf numFmtId="0" fontId="2" fillId="26" borderId="2" xfId="0" applyFont="1" applyFill="1" applyBorder="1" applyAlignment="1" applyProtection="1">
      <alignment horizontal="center" vertical="center" wrapText="1"/>
      <protection locked="0"/>
    </xf>
    <xf numFmtId="0" fontId="2" fillId="26" borderId="19" xfId="0" applyFont="1" applyFill="1" applyBorder="1" applyAlignment="1" applyProtection="1">
      <alignment horizontal="center" vertical="center" wrapText="1"/>
      <protection locked="0"/>
    </xf>
    <xf numFmtId="0" fontId="2" fillId="26" borderId="19" xfId="0" applyFont="1" applyFill="1" applyBorder="1" applyAlignment="1">
      <alignment horizontal="center" wrapText="1"/>
    </xf>
    <xf numFmtId="0" fontId="2" fillId="26" borderId="18" xfId="0" applyFont="1" applyFill="1" applyBorder="1" applyAlignment="1">
      <alignment horizontal="center"/>
    </xf>
    <xf numFmtId="0" fontId="2" fillId="26" borderId="19" xfId="0" applyFont="1" applyFill="1" applyBorder="1" applyAlignment="1">
      <alignment horizontal="center"/>
    </xf>
    <xf numFmtId="0" fontId="2" fillId="26" borderId="20" xfId="0" applyFont="1" applyFill="1" applyBorder="1" applyAlignment="1">
      <alignment horizontal="center"/>
    </xf>
    <xf numFmtId="0" fontId="2" fillId="26" borderId="2" xfId="0" applyFont="1" applyFill="1" applyBorder="1" applyAlignment="1">
      <alignment horizontal="center" wrapText="1"/>
    </xf>
    <xf numFmtId="0" fontId="2" fillId="26" borderId="16" xfId="0" applyFont="1" applyFill="1" applyBorder="1" applyAlignment="1">
      <alignment horizontal="center"/>
    </xf>
    <xf numFmtId="0" fontId="2" fillId="26" borderId="17" xfId="0" applyFont="1" applyFill="1" applyBorder="1" applyAlignment="1">
      <alignment horizontal="center"/>
    </xf>
    <xf numFmtId="0" fontId="2" fillId="27" borderId="0" xfId="0" applyFont="1" applyFill="1"/>
    <xf numFmtId="0" fontId="82" fillId="0" borderId="0" xfId="0" applyFont="1" applyAlignment="1">
      <alignment horizontal="center" vertical="center"/>
    </xf>
    <xf numFmtId="49" fontId="2" fillId="0" borderId="2" xfId="0" applyNumberFormat="1" applyFont="1" applyBorder="1" applyAlignment="1">
      <alignment horizontal="center"/>
    </xf>
    <xf numFmtId="0" fontId="51" fillId="0" borderId="2" xfId="0" applyFont="1" applyBorder="1" applyAlignment="1">
      <alignment horizontal="center"/>
    </xf>
    <xf numFmtId="0" fontId="81" fillId="0" borderId="2" xfId="0" applyFont="1" applyBorder="1" applyAlignment="1" applyProtection="1">
      <alignment horizontal="center" wrapText="1"/>
      <protection locked="0"/>
    </xf>
    <xf numFmtId="49" fontId="51" fillId="0" borderId="2" xfId="0" applyNumberFormat="1" applyFont="1" applyBorder="1" applyAlignment="1" applyProtection="1">
      <alignment horizontal="center" wrapText="1"/>
      <protection locked="0"/>
    </xf>
    <xf numFmtId="3" fontId="51" fillId="0" borderId="2" xfId="0" applyNumberFormat="1" applyFont="1" applyBorder="1" applyAlignment="1">
      <alignment horizontal="center"/>
    </xf>
    <xf numFmtId="49" fontId="81" fillId="0" borderId="2" xfId="0" applyNumberFormat="1" applyFont="1" applyBorder="1" applyAlignment="1" applyProtection="1">
      <alignment horizontal="center" wrapText="1"/>
      <protection locked="0"/>
    </xf>
    <xf numFmtId="0" fontId="51" fillId="0" borderId="2" xfId="0" applyFont="1" applyBorder="1" applyAlignment="1" applyProtection="1">
      <alignment horizontal="center" wrapText="1"/>
      <protection locked="0"/>
    </xf>
    <xf numFmtId="49" fontId="81" fillId="10" borderId="2" xfId="0" applyNumberFormat="1" applyFont="1" applyFill="1" applyBorder="1" applyAlignment="1" applyProtection="1">
      <alignment horizontal="center" wrapText="1"/>
      <protection locked="0"/>
    </xf>
    <xf numFmtId="0" fontId="2" fillId="0" borderId="39" xfId="0" applyFont="1" applyBorder="1" applyAlignment="1">
      <alignment horizontal="center"/>
    </xf>
    <xf numFmtId="0" fontId="2" fillId="0" borderId="35" xfId="0" applyFont="1" applyBorder="1" applyAlignment="1">
      <alignment horizontal="center"/>
    </xf>
    <xf numFmtId="0" fontId="58" fillId="0" borderId="14" xfId="0" applyFont="1" applyBorder="1" applyAlignment="1">
      <alignment horizontal="center" vertical="center" wrapText="1"/>
    </xf>
    <xf numFmtId="0" fontId="58" fillId="0" borderId="40" xfId="0" applyFont="1" applyBorder="1" applyAlignment="1">
      <alignment horizontal="center" vertical="center" wrapText="1"/>
    </xf>
    <xf numFmtId="3" fontId="58" fillId="0" borderId="3" xfId="0" applyNumberFormat="1" applyFont="1" applyBorder="1" applyAlignment="1">
      <alignment horizontal="center" vertical="center" wrapText="1"/>
    </xf>
    <xf numFmtId="0" fontId="83" fillId="0" borderId="4" xfId="0" applyFont="1" applyBorder="1"/>
    <xf numFmtId="0" fontId="83" fillId="0" borderId="5" xfId="0" applyFont="1" applyBorder="1"/>
    <xf numFmtId="0" fontId="83" fillId="0" borderId="6" xfId="0" applyFont="1" applyBorder="1"/>
    <xf numFmtId="0" fontId="3" fillId="0" borderId="0" xfId="0" applyFont="1" applyAlignment="1">
      <alignment horizontal="left" indent="5"/>
    </xf>
    <xf numFmtId="0" fontId="11" fillId="0" borderId="0" xfId="0" applyFont="1" applyAlignment="1">
      <alignment horizontal="left" indent="5"/>
    </xf>
    <xf numFmtId="0" fontId="16" fillId="27" borderId="0" xfId="0" applyFont="1" applyFill="1" applyAlignment="1">
      <alignment horizontal="left" indent="5"/>
    </xf>
    <xf numFmtId="0" fontId="10" fillId="27" borderId="5" xfId="0" applyFont="1" applyFill="1" applyBorder="1" applyAlignment="1" applyProtection="1">
      <alignment horizontal="center" vertical="center" wrapText="1"/>
      <protection locked="0"/>
    </xf>
    <xf numFmtId="0" fontId="9" fillId="27" borderId="2" xfId="0" applyFont="1" applyFill="1" applyBorder="1" applyAlignment="1">
      <alignment wrapText="1"/>
    </xf>
    <xf numFmtId="0" fontId="9" fillId="27" borderId="2" xfId="0" applyFont="1" applyFill="1" applyBorder="1" applyAlignment="1" applyProtection="1">
      <alignment horizontal="center" vertical="center" wrapText="1"/>
      <protection locked="0"/>
    </xf>
    <xf numFmtId="0" fontId="10" fillId="27" borderId="4" xfId="0" applyFont="1" applyFill="1" applyBorder="1" applyAlignment="1" applyProtection="1">
      <alignment horizontal="center" vertical="center" wrapText="1"/>
      <protection locked="0"/>
    </xf>
    <xf numFmtId="0" fontId="8" fillId="27" borderId="2" xfId="0" applyFont="1" applyFill="1" applyBorder="1" applyAlignment="1" applyProtection="1">
      <alignment horizontal="center" vertical="center" wrapText="1"/>
      <protection locked="0"/>
    </xf>
    <xf numFmtId="0" fontId="10" fillId="27" borderId="3" xfId="0" applyFont="1" applyFill="1" applyBorder="1" applyAlignment="1">
      <alignment horizontal="center" vertical="center"/>
    </xf>
    <xf numFmtId="0" fontId="56" fillId="27" borderId="2" xfId="150" applyFont="1" applyFill="1" applyBorder="1" applyAlignment="1">
      <alignment vertical="center" wrapText="1"/>
    </xf>
    <xf numFmtId="0" fontId="25" fillId="27" borderId="2" xfId="0" applyFont="1" applyFill="1" applyBorder="1" applyAlignment="1" applyProtection="1">
      <alignment horizontal="center" vertical="center" wrapText="1"/>
      <protection locked="0"/>
    </xf>
    <xf numFmtId="0" fontId="56" fillId="27" borderId="2" xfId="150" applyFont="1" applyFill="1" applyBorder="1" applyAlignment="1">
      <alignment horizontal="center" vertical="center" wrapText="1"/>
    </xf>
    <xf numFmtId="0" fontId="2" fillId="27" borderId="2" xfId="0" applyFont="1" applyFill="1" applyBorder="1" applyAlignment="1">
      <alignment horizontal="center" wrapText="1"/>
    </xf>
    <xf numFmtId="0" fontId="2" fillId="27" borderId="2" xfId="0" applyFont="1" applyFill="1" applyBorder="1" applyAlignment="1" applyProtection="1">
      <alignment horizontal="center" wrapText="1"/>
      <protection locked="0"/>
    </xf>
    <xf numFmtId="0" fontId="2" fillId="27" borderId="2" xfId="0" applyFont="1" applyFill="1" applyBorder="1" applyAlignment="1">
      <alignment wrapText="1"/>
    </xf>
    <xf numFmtId="0" fontId="2" fillId="27" borderId="3" xfId="0" applyFont="1" applyFill="1" applyBorder="1" applyAlignment="1" applyProtection="1">
      <alignment horizontal="center" wrapText="1"/>
      <protection locked="0"/>
    </xf>
    <xf numFmtId="49" fontId="2" fillId="27" borderId="2" xfId="0" applyNumberFormat="1" applyFont="1" applyFill="1" applyBorder="1" applyAlignment="1">
      <alignment horizontal="center"/>
    </xf>
    <xf numFmtId="0" fontId="16" fillId="27" borderId="0" xfId="0" applyFont="1" applyFill="1"/>
    <xf numFmtId="0" fontId="2" fillId="0" borderId="16" xfId="0" applyFont="1" applyBorder="1" applyAlignment="1">
      <alignment horizontal="center" wrapText="1"/>
    </xf>
    <xf numFmtId="0" fontId="2" fillId="14" borderId="0" xfId="0" applyFont="1" applyFill="1" applyAlignment="1" applyProtection="1">
      <alignment horizontal="center" wrapText="1"/>
      <protection locked="0"/>
    </xf>
    <xf numFmtId="0" fontId="62" fillId="9" borderId="2" xfId="0" applyFont="1" applyFill="1" applyBorder="1" applyAlignment="1">
      <alignment horizontal="center" vertical="center" wrapText="1"/>
    </xf>
    <xf numFmtId="0" fontId="10" fillId="9" borderId="3" xfId="0" applyFont="1" applyFill="1" applyBorder="1" applyAlignment="1">
      <alignment horizontal="center" vertical="center"/>
    </xf>
    <xf numFmtId="0" fontId="9" fillId="9" borderId="2" xfId="0" applyFont="1" applyFill="1" applyBorder="1" applyAlignment="1" applyProtection="1">
      <alignment horizontal="center" vertical="center" wrapText="1"/>
      <protection locked="0"/>
    </xf>
    <xf numFmtId="0" fontId="25" fillId="9" borderId="2" xfId="0" applyFont="1" applyFill="1" applyBorder="1" applyAlignment="1">
      <alignment vertical="center" wrapText="1"/>
    </xf>
    <xf numFmtId="0" fontId="2" fillId="5" borderId="2" xfId="0" applyFont="1" applyFill="1" applyBorder="1" applyAlignment="1">
      <alignment horizontal="center"/>
    </xf>
    <xf numFmtId="49" fontId="2" fillId="5" borderId="2" xfId="0" applyNumberFormat="1" applyFont="1" applyFill="1" applyBorder="1" applyAlignment="1" applyProtection="1">
      <alignment horizontal="center" wrapText="1"/>
      <protection locked="0"/>
    </xf>
    <xf numFmtId="49" fontId="2" fillId="0" borderId="19" xfId="0" applyNumberFormat="1" applyFont="1" applyBorder="1" applyAlignment="1">
      <alignment horizontal="center" wrapText="1"/>
    </xf>
    <xf numFmtId="0" fontId="2" fillId="0" borderId="19" xfId="0" applyFont="1" applyBorder="1" applyAlignment="1" applyProtection="1">
      <alignment horizontal="center" vertical="center" wrapText="1"/>
      <protection locked="0"/>
    </xf>
    <xf numFmtId="49" fontId="2" fillId="9" borderId="2" xfId="0" applyNumberFormat="1" applyFont="1" applyFill="1" applyBorder="1" applyAlignment="1">
      <alignment horizontal="center"/>
    </xf>
    <xf numFmtId="49" fontId="2" fillId="9" borderId="8" xfId="0" applyNumberFormat="1" applyFont="1" applyFill="1" applyBorder="1" applyAlignment="1">
      <alignment horizontal="center"/>
    </xf>
    <xf numFmtId="49" fontId="2" fillId="9" borderId="32" xfId="0" applyNumberFormat="1" applyFont="1" applyFill="1" applyBorder="1" applyAlignment="1">
      <alignment horizontal="center"/>
    </xf>
    <xf numFmtId="0" fontId="2" fillId="9" borderId="32" xfId="0" applyFont="1" applyFill="1" applyBorder="1" applyAlignment="1">
      <alignment horizontal="center"/>
    </xf>
    <xf numFmtId="49" fontId="2" fillId="9" borderId="10" xfId="0" applyNumberFormat="1" applyFont="1" applyFill="1" applyBorder="1" applyAlignment="1">
      <alignment horizontal="center"/>
    </xf>
    <xf numFmtId="0" fontId="2" fillId="0" borderId="4" xfId="0" applyFont="1" applyBorder="1" applyAlignment="1" applyProtection="1">
      <alignment horizontal="center" wrapText="1"/>
      <protection locked="0"/>
    </xf>
    <xf numFmtId="49" fontId="2" fillId="9" borderId="8" xfId="0" applyNumberFormat="1" applyFont="1" applyFill="1" applyBorder="1" applyAlignment="1" applyProtection="1">
      <alignment horizontal="center" wrapText="1"/>
      <protection locked="0"/>
    </xf>
    <xf numFmtId="49" fontId="2" fillId="9" borderId="7" xfId="0" applyNumberFormat="1" applyFont="1" applyFill="1" applyBorder="1" applyAlignment="1" applyProtection="1">
      <alignment horizontal="center" wrapText="1"/>
      <protection locked="0"/>
    </xf>
    <xf numFmtId="49" fontId="2" fillId="9" borderId="10" xfId="0" applyNumberFormat="1" applyFont="1" applyFill="1" applyBorder="1" applyAlignment="1" applyProtection="1">
      <alignment horizontal="center" wrapText="1"/>
      <protection locked="0"/>
    </xf>
    <xf numFmtId="49" fontId="2" fillId="9" borderId="11" xfId="0" applyNumberFormat="1" applyFont="1" applyFill="1" applyBorder="1" applyAlignment="1" applyProtection="1">
      <alignment horizontal="center" wrapText="1"/>
      <protection locked="0"/>
    </xf>
    <xf numFmtId="49" fontId="2" fillId="9" borderId="23" xfId="0" applyNumberFormat="1" applyFont="1" applyFill="1" applyBorder="1" applyAlignment="1" applyProtection="1">
      <alignment horizontal="center" wrapText="1"/>
      <protection locked="0"/>
    </xf>
    <xf numFmtId="49" fontId="2" fillId="9" borderId="33" xfId="0" applyNumberFormat="1" applyFont="1" applyFill="1" applyBorder="1" applyAlignment="1" applyProtection="1">
      <alignment horizontal="center" wrapText="1"/>
      <protection locked="0"/>
    </xf>
    <xf numFmtId="49" fontId="2" fillId="6" borderId="2" xfId="0" applyNumberFormat="1" applyFont="1" applyFill="1" applyBorder="1" applyAlignment="1">
      <alignment horizontal="center"/>
    </xf>
    <xf numFmtId="49" fontId="2" fillId="7" borderId="2" xfId="0" applyNumberFormat="1" applyFont="1" applyFill="1" applyBorder="1" applyAlignment="1" applyProtection="1">
      <alignment horizontal="center" vertical="center" wrapText="1"/>
      <protection locked="0"/>
    </xf>
    <xf numFmtId="49" fontId="12" fillId="6" borderId="2" xfId="0" applyNumberFormat="1" applyFont="1" applyFill="1" applyBorder="1" applyAlignment="1">
      <alignment horizontal="center"/>
    </xf>
    <xf numFmtId="49" fontId="51" fillId="10" borderId="4" xfId="0" applyNumberFormat="1" applyFont="1" applyFill="1" applyBorder="1" applyAlignment="1" applyProtection="1">
      <alignment horizontal="center" wrapText="1"/>
      <protection locked="0"/>
    </xf>
    <xf numFmtId="49" fontId="81" fillId="10" borderId="4" xfId="0" applyNumberFormat="1" applyFont="1" applyFill="1" applyBorder="1" applyAlignment="1" applyProtection="1">
      <alignment horizontal="center" wrapText="1"/>
      <protection locked="0"/>
    </xf>
    <xf numFmtId="49" fontId="51" fillId="9" borderId="0" xfId="0" applyNumberFormat="1" applyFont="1" applyFill="1" applyAlignment="1" applyProtection="1">
      <alignment horizontal="center" wrapText="1"/>
      <protection locked="0"/>
    </xf>
    <xf numFmtId="49" fontId="81" fillId="9" borderId="0" xfId="0" applyNumberFormat="1" applyFont="1" applyFill="1" applyAlignment="1" applyProtection="1">
      <alignment horizontal="center" wrapText="1"/>
      <protection locked="0"/>
    </xf>
    <xf numFmtId="0" fontId="51" fillId="9" borderId="0" xfId="0" applyFont="1" applyFill="1" applyAlignment="1" applyProtection="1">
      <alignment horizontal="center" wrapText="1"/>
      <protection locked="0"/>
    </xf>
    <xf numFmtId="0" fontId="2" fillId="9" borderId="2" xfId="0" applyFont="1" applyFill="1" applyBorder="1" applyAlignment="1">
      <alignment horizontal="center" wrapText="1"/>
    </xf>
    <xf numFmtId="0" fontId="2" fillId="9" borderId="2" xfId="0" applyFont="1" applyFill="1" applyBorder="1" applyAlignment="1" applyProtection="1">
      <alignment horizontal="center" wrapText="1"/>
      <protection locked="0"/>
    </xf>
    <xf numFmtId="0" fontId="65" fillId="9" borderId="2" xfId="0" applyFont="1" applyFill="1" applyBorder="1" applyAlignment="1">
      <alignment horizontal="center"/>
    </xf>
    <xf numFmtId="0" fontId="58" fillId="9" borderId="2" xfId="0" applyFont="1" applyFill="1" applyBorder="1" applyAlignment="1">
      <alignment horizontal="center" vertical="center" wrapText="1"/>
    </xf>
    <xf numFmtId="0" fontId="10" fillId="19" borderId="2" xfId="0" applyFont="1" applyFill="1" applyBorder="1" applyAlignment="1">
      <alignment horizontal="center" vertical="center" wrapText="1"/>
    </xf>
    <xf numFmtId="0" fontId="8" fillId="19" borderId="2" xfId="0" applyFont="1" applyFill="1" applyBorder="1" applyAlignment="1">
      <alignment wrapText="1"/>
    </xf>
    <xf numFmtId="0" fontId="85" fillId="5" borderId="2" xfId="0" applyFont="1" applyFill="1" applyBorder="1" applyAlignment="1">
      <alignment horizontal="center"/>
    </xf>
    <xf numFmtId="49" fontId="2" fillId="22" borderId="0" xfId="0" applyNumberFormat="1" applyFont="1" applyFill="1" applyAlignment="1">
      <alignment horizontal="center"/>
    </xf>
    <xf numFmtId="0" fontId="2" fillId="22" borderId="0" xfId="0" applyFont="1" applyFill="1" applyAlignment="1">
      <alignment horizontal="center"/>
    </xf>
    <xf numFmtId="49" fontId="2" fillId="9" borderId="58" xfId="0" applyNumberFormat="1" applyFont="1" applyFill="1" applyBorder="1" applyAlignment="1">
      <alignment horizontal="center"/>
    </xf>
    <xf numFmtId="49" fontId="2" fillId="7" borderId="58" xfId="0" applyNumberFormat="1" applyFont="1" applyFill="1" applyBorder="1" applyAlignment="1" applyProtection="1">
      <alignment horizontal="center" vertical="center" wrapText="1"/>
      <protection locked="0"/>
    </xf>
    <xf numFmtId="49" fontId="51" fillId="22" borderId="0" xfId="0" applyNumberFormat="1" applyFont="1" applyFill="1" applyAlignment="1" applyProtection="1">
      <alignment horizontal="center" wrapText="1"/>
      <protection locked="0"/>
    </xf>
    <xf numFmtId="49" fontId="81" fillId="22" borderId="0" xfId="0" applyNumberFormat="1" applyFont="1" applyFill="1" applyAlignment="1" applyProtection="1">
      <alignment horizontal="center" wrapText="1"/>
      <protection locked="0"/>
    </xf>
    <xf numFmtId="0" fontId="51" fillId="22" borderId="0" xfId="0" applyFont="1" applyFill="1" applyAlignment="1" applyProtection="1">
      <alignment horizontal="center" wrapText="1"/>
      <protection locked="0"/>
    </xf>
    <xf numFmtId="0" fontId="86" fillId="12" borderId="6" xfId="0" applyFont="1" applyFill="1" applyBorder="1" applyAlignment="1">
      <alignment horizontal="center"/>
    </xf>
    <xf numFmtId="49" fontId="86" fillId="12" borderId="6" xfId="0" applyNumberFormat="1" applyFont="1" applyFill="1" applyBorder="1" applyAlignment="1" applyProtection="1">
      <alignment horizontal="center" wrapText="1"/>
      <protection locked="0"/>
    </xf>
    <xf numFmtId="3" fontId="86" fillId="12" borderId="6" xfId="0" applyNumberFormat="1" applyFont="1" applyFill="1" applyBorder="1" applyAlignment="1">
      <alignment horizontal="center"/>
    </xf>
    <xf numFmtId="0" fontId="25" fillId="0" borderId="0" xfId="150" applyFont="1" applyAlignment="1">
      <alignment horizontal="center" vertical="center" wrapText="1"/>
    </xf>
    <xf numFmtId="0" fontId="25" fillId="0" borderId="0" xfId="150" applyFont="1" applyAlignment="1">
      <alignment vertical="center" wrapText="1"/>
    </xf>
    <xf numFmtId="0" fontId="25" fillId="3" borderId="0" xfId="0" applyFont="1" applyFill="1" applyAlignment="1">
      <alignment vertical="center" wrapText="1"/>
    </xf>
    <xf numFmtId="0" fontId="52" fillId="5" borderId="0" xfId="165" applyFont="1" applyFill="1" applyAlignment="1">
      <alignment horizontal="center" vertical="center" wrapText="1"/>
    </xf>
    <xf numFmtId="49" fontId="25" fillId="0" borderId="0" xfId="150" applyNumberFormat="1" applyFont="1" applyAlignment="1">
      <alignment horizontal="center" vertical="center" wrapText="1"/>
    </xf>
    <xf numFmtId="0" fontId="2" fillId="6" borderId="2" xfId="0" applyFont="1" applyFill="1" applyBorder="1" applyAlignment="1">
      <alignment horizontal="center" wrapText="1"/>
    </xf>
    <xf numFmtId="49" fontId="12" fillId="13" borderId="2" xfId="0" applyNumberFormat="1" applyFont="1" applyFill="1" applyBorder="1" applyAlignment="1" applyProtection="1">
      <alignment horizontal="center" wrapText="1"/>
      <protection locked="0"/>
    </xf>
    <xf numFmtId="0" fontId="12" fillId="6" borderId="2" xfId="0" applyFont="1" applyFill="1" applyBorder="1" applyAlignment="1">
      <alignment vertical="center" wrapText="1"/>
    </xf>
    <xf numFmtId="0" fontId="2" fillId="6" borderId="2" xfId="0" applyFont="1" applyFill="1" applyBorder="1" applyAlignment="1" applyProtection="1">
      <alignment horizontal="center" wrapText="1"/>
      <protection locked="0"/>
    </xf>
    <xf numFmtId="0" fontId="12" fillId="6" borderId="2" xfId="0" applyFont="1" applyFill="1" applyBorder="1" applyAlignment="1" applyProtection="1">
      <alignment horizontal="center" wrapText="1"/>
      <protection locked="0"/>
    </xf>
    <xf numFmtId="0" fontId="56" fillId="19" borderId="2" xfId="150" applyFont="1" applyFill="1" applyBorder="1" applyAlignment="1">
      <alignment horizontal="center" vertical="center" wrapText="1"/>
    </xf>
    <xf numFmtId="0" fontId="2" fillId="19" borderId="2" xfId="0" applyFont="1" applyFill="1" applyBorder="1" applyAlignment="1" applyProtection="1">
      <alignment horizontal="center" wrapText="1"/>
      <protection locked="0"/>
    </xf>
    <xf numFmtId="0" fontId="87" fillId="13" borderId="2" xfId="0" applyFont="1" applyFill="1" applyBorder="1" applyAlignment="1" applyProtection="1">
      <alignment horizontal="center" wrapText="1"/>
      <protection locked="0"/>
    </xf>
    <xf numFmtId="49" fontId="88" fillId="13" borderId="2" xfId="0" applyNumberFormat="1" applyFont="1" applyFill="1" applyBorder="1" applyAlignment="1" applyProtection="1">
      <alignment horizontal="center" wrapText="1"/>
      <protection locked="0"/>
    </xf>
    <xf numFmtId="49" fontId="89" fillId="13" borderId="2" xfId="0" applyNumberFormat="1" applyFont="1" applyFill="1" applyBorder="1" applyAlignment="1" applyProtection="1">
      <alignment horizontal="center" wrapText="1"/>
      <protection locked="0"/>
    </xf>
    <xf numFmtId="49" fontId="25" fillId="6" borderId="2" xfId="150" applyNumberFormat="1" applyFont="1" applyFill="1" applyBorder="1" applyAlignment="1">
      <alignment horizontal="center" vertical="center" wrapText="1"/>
    </xf>
    <xf numFmtId="0" fontId="67" fillId="0" borderId="5" xfId="0" applyFont="1" applyBorder="1" applyAlignment="1">
      <alignment vertical="center"/>
    </xf>
    <xf numFmtId="0" fontId="67" fillId="0" borderId="5" xfId="0" applyFont="1" applyBorder="1" applyAlignment="1">
      <alignment vertical="center" wrapText="1"/>
    </xf>
    <xf numFmtId="0" fontId="2" fillId="9" borderId="0" xfId="0" applyFont="1" applyFill="1"/>
    <xf numFmtId="0" fontId="67" fillId="6" borderId="2" xfId="0" applyFont="1" applyFill="1" applyBorder="1" applyAlignment="1">
      <alignment vertical="center" wrapText="1"/>
    </xf>
    <xf numFmtId="0" fontId="2" fillId="18" borderId="2" xfId="0" applyFont="1" applyFill="1" applyBorder="1" applyAlignment="1">
      <alignment horizontal="center" vertical="center"/>
    </xf>
    <xf numFmtId="0" fontId="15" fillId="8" borderId="2" xfId="0" applyFont="1" applyFill="1" applyBorder="1" applyAlignment="1">
      <alignment horizontal="center" vertical="center" wrapText="1"/>
    </xf>
    <xf numFmtId="0" fontId="8" fillId="0" borderId="2" xfId="0" applyFont="1" applyBorder="1" applyAlignment="1">
      <alignment horizontal="center" vertical="center" wrapText="1"/>
    </xf>
    <xf numFmtId="0" fontId="15" fillId="8" borderId="14" xfId="0" applyFont="1" applyFill="1" applyBorder="1" applyAlignment="1">
      <alignment horizontal="center" vertical="center" wrapText="1"/>
    </xf>
    <xf numFmtId="0" fontId="2" fillId="0" borderId="2" xfId="0" applyFont="1" applyBorder="1" applyAlignment="1">
      <alignment horizontal="center"/>
    </xf>
    <xf numFmtId="0" fontId="12" fillId="12" borderId="2" xfId="0" applyFont="1" applyFill="1" applyBorder="1" applyAlignment="1">
      <alignment horizontal="center"/>
    </xf>
    <xf numFmtId="0" fontId="16" fillId="0" borderId="0" xfId="0" applyFont="1" applyAlignment="1">
      <alignment horizontal="left" wrapText="1"/>
    </xf>
    <xf numFmtId="0" fontId="2" fillId="0" borderId="0" xfId="0" applyFont="1" applyAlignment="1">
      <alignment horizontal="left" wrapText="1"/>
    </xf>
    <xf numFmtId="49" fontId="12" fillId="13" borderId="2" xfId="0" applyNumberFormat="1" applyFont="1" applyFill="1" applyBorder="1" applyAlignment="1">
      <alignment horizontal="center"/>
    </xf>
    <xf numFmtId="0" fontId="12" fillId="4" borderId="2" xfId="0" applyFont="1" applyFill="1" applyBorder="1" applyAlignment="1">
      <alignment horizontal="center" wrapText="1"/>
    </xf>
    <xf numFmtId="0" fontId="2" fillId="0" borderId="12" xfId="0" applyFont="1" applyBorder="1" applyAlignment="1">
      <alignment horizont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15" fillId="4" borderId="2" xfId="0" applyFont="1" applyFill="1" applyBorder="1" applyAlignment="1">
      <alignment horizontal="center" vertical="center" wrapText="1"/>
    </xf>
    <xf numFmtId="0" fontId="2" fillId="0" borderId="5" xfId="0" applyFont="1" applyBorder="1" applyAlignment="1" applyProtection="1">
      <alignment horizontal="center" vertical="center" wrapText="1"/>
      <protection locked="0"/>
    </xf>
    <xf numFmtId="0" fontId="2" fillId="0" borderId="6" xfId="0" applyFont="1" applyBorder="1" applyAlignment="1">
      <alignment horizontal="center" vertical="center" wrapText="1"/>
    </xf>
    <xf numFmtId="0" fontId="2" fillId="0" borderId="4" xfId="0" applyFont="1" applyBorder="1" applyAlignment="1" applyProtection="1">
      <alignment horizontal="center" vertical="center" wrapText="1"/>
      <protection locked="0"/>
    </xf>
    <xf numFmtId="0" fontId="12" fillId="0" borderId="2" xfId="0" applyFont="1" applyBorder="1" applyAlignment="1">
      <alignment horizontal="center" wrapText="1"/>
    </xf>
    <xf numFmtId="0" fontId="2" fillId="0" borderId="2" xfId="0" applyFont="1" applyBorder="1" applyAlignment="1">
      <alignment horizontal="center" vertical="center" wrapText="1"/>
    </xf>
    <xf numFmtId="0" fontId="41" fillId="0" borderId="2" xfId="0" applyFont="1" applyBorder="1" applyAlignment="1">
      <alignment vertical="center" wrapText="1"/>
    </xf>
    <xf numFmtId="0" fontId="2" fillId="0" borderId="2" xfId="0" applyFont="1" applyBorder="1" applyAlignment="1">
      <alignment wrapText="1"/>
    </xf>
    <xf numFmtId="0" fontId="2" fillId="6" borderId="0" xfId="0" applyFont="1" applyFill="1" applyAlignment="1">
      <alignment horizontal="center"/>
    </xf>
    <xf numFmtId="0" fontId="2" fillId="6" borderId="0" xfId="0" applyFont="1" applyFill="1"/>
    <xf numFmtId="0" fontId="2" fillId="6" borderId="2" xfId="0" applyFont="1" applyFill="1" applyBorder="1"/>
    <xf numFmtId="0" fontId="24" fillId="6" borderId="85" xfId="1" applyFont="1" applyFill="1" applyBorder="1" applyAlignment="1">
      <alignment wrapText="1"/>
    </xf>
    <xf numFmtId="0" fontId="24" fillId="6" borderId="2" xfId="1" applyFont="1" applyFill="1" applyBorder="1" applyAlignment="1">
      <alignment wrapText="1"/>
    </xf>
    <xf numFmtId="0" fontId="0" fillId="0" borderId="0" xfId="0"/>
    <xf numFmtId="0" fontId="58" fillId="94" borderId="86" xfId="0" applyFont="1" applyFill="1" applyBorder="1" applyAlignment="1">
      <alignment vertical="center" wrapText="1"/>
    </xf>
    <xf numFmtId="0" fontId="58" fillId="95" borderId="86" xfId="0" applyFont="1" applyFill="1" applyBorder="1" applyAlignment="1">
      <alignment vertical="center" wrapText="1"/>
    </xf>
    <xf numFmtId="0" fontId="58" fillId="96" borderId="86" xfId="0" applyFont="1" applyFill="1" applyBorder="1" applyAlignment="1">
      <alignment vertical="center" wrapText="1"/>
    </xf>
    <xf numFmtId="49" fontId="2" fillId="6" borderId="2" xfId="0" applyNumberFormat="1" applyFont="1" applyFill="1" applyBorder="1" applyAlignment="1">
      <alignment horizontal="center" wrapText="1"/>
    </xf>
    <xf numFmtId="0" fontId="22" fillId="6" borderId="2" xfId="0" applyFont="1" applyFill="1" applyBorder="1" applyAlignment="1">
      <alignment horizontal="center"/>
    </xf>
    <xf numFmtId="0" fontId="51" fillId="6" borderId="2" xfId="0" applyFont="1" applyFill="1" applyBorder="1" applyAlignment="1">
      <alignment horizontal="center"/>
    </xf>
    <xf numFmtId="49" fontId="2" fillId="9" borderId="2" xfId="0" applyNumberFormat="1" applyFont="1" applyFill="1" applyBorder="1" applyAlignment="1">
      <alignment horizontal="center" wrapText="1"/>
    </xf>
    <xf numFmtId="0" fontId="128" fillId="0" borderId="0" xfId="0" applyFont="1"/>
    <xf numFmtId="0" fontId="129" fillId="94" borderId="86" xfId="0" applyFont="1" applyFill="1" applyBorder="1" applyAlignment="1">
      <alignment vertical="center" wrapText="1"/>
    </xf>
    <xf numFmtId="0" fontId="129" fillId="97" borderId="86" xfId="0" applyFont="1" applyFill="1" applyBorder="1" applyAlignment="1">
      <alignment vertical="center" wrapText="1"/>
    </xf>
    <xf numFmtId="0" fontId="8" fillId="2" borderId="41" xfId="0" applyFont="1" applyFill="1" applyBorder="1" applyAlignment="1">
      <alignment horizontal="center" vertical="center" wrapText="1"/>
    </xf>
    <xf numFmtId="0" fontId="8" fillId="2" borderId="44" xfId="0" applyFont="1" applyFill="1" applyBorder="1" applyAlignment="1">
      <alignment horizontal="center" vertical="center" wrapText="1"/>
    </xf>
    <xf numFmtId="0" fontId="8" fillId="2" borderId="16" xfId="0" applyFont="1" applyFill="1" applyBorder="1" applyAlignment="1">
      <alignment horizontal="center" vertical="center" wrapText="1"/>
    </xf>
    <xf numFmtId="0" fontId="8" fillId="2" borderId="39" xfId="0" applyFont="1" applyFill="1" applyBorder="1" applyAlignment="1">
      <alignment horizontal="center" vertical="center" wrapText="1"/>
    </xf>
    <xf numFmtId="0" fontId="8" fillId="2" borderId="42" xfId="0" applyFont="1" applyFill="1" applyBorder="1" applyAlignment="1">
      <alignment horizontal="center" vertical="center" wrapText="1"/>
    </xf>
    <xf numFmtId="0" fontId="2" fillId="30" borderId="2" xfId="0" applyFont="1" applyFill="1" applyBorder="1" applyAlignment="1">
      <alignment horizontal="center"/>
    </xf>
    <xf numFmtId="0" fontId="53" fillId="5" borderId="2" xfId="0" applyFont="1" applyFill="1" applyBorder="1" applyAlignment="1" applyProtection="1">
      <alignment horizontal="center" wrapText="1"/>
      <protection locked="0"/>
    </xf>
    <xf numFmtId="0" fontId="2" fillId="9" borderId="2" xfId="0" applyFont="1" applyFill="1" applyBorder="1" applyAlignment="1">
      <alignment horizontal="center"/>
    </xf>
    <xf numFmtId="0" fontId="65" fillId="9" borderId="6" xfId="0" applyFont="1" applyFill="1" applyBorder="1" applyAlignment="1">
      <alignment horizontal="center"/>
    </xf>
    <xf numFmtId="0" fontId="65" fillId="9" borderId="9" xfId="0" applyFont="1" applyFill="1" applyBorder="1" applyAlignment="1">
      <alignment horizontal="center"/>
    </xf>
    <xf numFmtId="0" fontId="65" fillId="9" borderId="14" xfId="0" applyFont="1" applyFill="1" applyBorder="1" applyAlignment="1">
      <alignment horizontal="center"/>
    </xf>
    <xf numFmtId="0" fontId="65" fillId="9" borderId="19" xfId="0" applyFont="1" applyFill="1" applyBorder="1" applyAlignment="1">
      <alignment horizontal="center"/>
    </xf>
    <xf numFmtId="0" fontId="65" fillId="9" borderId="25" xfId="0" applyFont="1" applyFill="1" applyBorder="1" applyAlignment="1">
      <alignment horizontal="center"/>
    </xf>
    <xf numFmtId="0" fontId="65" fillId="9" borderId="27" xfId="0" applyFont="1" applyFill="1" applyBorder="1" applyAlignment="1">
      <alignment horizontal="center"/>
    </xf>
    <xf numFmtId="0" fontId="65" fillId="9" borderId="91" xfId="0" applyFont="1" applyFill="1" applyBorder="1" applyAlignment="1">
      <alignment horizontal="center"/>
    </xf>
    <xf numFmtId="0" fontId="65" fillId="9" borderId="37" xfId="0" applyFont="1" applyFill="1" applyBorder="1" applyAlignment="1">
      <alignment horizontal="center"/>
    </xf>
    <xf numFmtId="0" fontId="2" fillId="0" borderId="77" xfId="1" applyFont="1" applyBorder="1" applyAlignment="1">
      <alignment horizontal="center" wrapText="1"/>
    </xf>
    <xf numFmtId="0" fontId="2" fillId="10" borderId="2" xfId="0" applyFont="1" applyFill="1" applyBorder="1" applyAlignment="1">
      <alignment horizontal="center"/>
    </xf>
    <xf numFmtId="0" fontId="65" fillId="10" borderId="2" xfId="0" applyFont="1" applyFill="1" applyBorder="1" applyAlignment="1">
      <alignment horizontal="center"/>
    </xf>
    <xf numFmtId="0" fontId="131" fillId="10" borderId="83" xfId="1" applyFont="1" applyFill="1" applyBorder="1" applyAlignment="1">
      <alignment horizontal="center" wrapText="1"/>
    </xf>
    <xf numFmtId="0" fontId="131" fillId="10" borderId="16" xfId="1" applyFont="1" applyFill="1" applyBorder="1" applyAlignment="1">
      <alignment horizontal="center" wrapText="1"/>
    </xf>
    <xf numFmtId="0" fontId="65" fillId="10" borderId="87" xfId="1" applyFont="1" applyFill="1" applyBorder="1" applyAlignment="1">
      <alignment horizontal="center" wrapText="1"/>
    </xf>
    <xf numFmtId="0" fontId="2" fillId="0" borderId="78" xfId="1" applyFont="1" applyBorder="1" applyAlignment="1">
      <alignment horizontal="center" wrapText="1"/>
    </xf>
    <xf numFmtId="0" fontId="65" fillId="10" borderId="95" xfId="0" applyFont="1" applyFill="1" applyBorder="1" applyAlignment="1">
      <alignment horizontal="center"/>
    </xf>
    <xf numFmtId="0" fontId="131" fillId="10" borderId="18" xfId="1" applyFont="1" applyFill="1" applyBorder="1" applyAlignment="1">
      <alignment horizontal="center" wrapText="1"/>
    </xf>
    <xf numFmtId="0" fontId="65" fillId="10" borderId="88" xfId="0" applyFont="1" applyFill="1" applyBorder="1" applyAlignment="1">
      <alignment horizontal="center"/>
    </xf>
    <xf numFmtId="0" fontId="2" fillId="0" borderId="79" xfId="1" applyFont="1" applyBorder="1" applyAlignment="1">
      <alignment horizontal="center" wrapText="1"/>
    </xf>
    <xf numFmtId="0" fontId="131" fillId="10" borderId="96" xfId="1" applyFont="1" applyFill="1" applyBorder="1" applyAlignment="1">
      <alignment horizontal="center" wrapText="1"/>
    </xf>
    <xf numFmtId="0" fontId="131" fillId="10" borderId="44" xfId="1" applyFont="1" applyFill="1" applyBorder="1" applyAlignment="1">
      <alignment horizontal="center" wrapText="1"/>
    </xf>
    <xf numFmtId="0" fontId="65" fillId="10" borderId="89" xfId="1" applyFont="1" applyFill="1" applyBorder="1" applyAlignment="1">
      <alignment horizontal="center" wrapText="1"/>
    </xf>
    <xf numFmtId="0" fontId="65" fillId="10" borderId="97" xfId="0" applyFont="1" applyFill="1" applyBorder="1" applyAlignment="1">
      <alignment horizontal="center"/>
    </xf>
    <xf numFmtId="0" fontId="65" fillId="10" borderId="93" xfId="0" applyFont="1" applyFill="1" applyBorder="1" applyAlignment="1">
      <alignment horizontal="center"/>
    </xf>
    <xf numFmtId="0" fontId="2" fillId="0" borderId="80" xfId="1" applyFont="1" applyBorder="1" applyAlignment="1">
      <alignment horizontal="center" wrapText="1"/>
    </xf>
    <xf numFmtId="0" fontId="2" fillId="0" borderId="81" xfId="1" applyFont="1" applyBorder="1" applyAlignment="1">
      <alignment horizontal="center" wrapText="1"/>
    </xf>
    <xf numFmtId="0" fontId="2" fillId="0" borderId="82" xfId="1" applyFont="1" applyBorder="1" applyAlignment="1">
      <alignment horizontal="center" wrapText="1"/>
    </xf>
    <xf numFmtId="0" fontId="131" fillId="10" borderId="94" xfId="1" applyFont="1" applyFill="1" applyBorder="1" applyAlignment="1">
      <alignment horizontal="center" wrapText="1"/>
    </xf>
    <xf numFmtId="0" fontId="131" fillId="10" borderId="3" xfId="1" applyFont="1" applyFill="1" applyBorder="1" applyAlignment="1">
      <alignment horizontal="center" wrapText="1"/>
    </xf>
    <xf numFmtId="0" fontId="131" fillId="10" borderId="26" xfId="1" applyFont="1" applyFill="1" applyBorder="1" applyAlignment="1">
      <alignment horizontal="center" wrapText="1"/>
    </xf>
    <xf numFmtId="0" fontId="2" fillId="0" borderId="83" xfId="1" applyFont="1" applyBorder="1" applyAlignment="1">
      <alignment horizontal="center" wrapText="1"/>
    </xf>
    <xf numFmtId="0" fontId="131" fillId="10" borderId="2" xfId="1" applyFont="1" applyFill="1" applyBorder="1" applyAlignment="1">
      <alignment horizontal="center" wrapText="1"/>
    </xf>
    <xf numFmtId="0" fontId="65" fillId="10" borderId="84" xfId="0" applyFont="1" applyFill="1" applyBorder="1" applyAlignment="1">
      <alignment horizontal="center"/>
    </xf>
    <xf numFmtId="0" fontId="131" fillId="10" borderId="92" xfId="1" applyFont="1" applyFill="1" applyBorder="1" applyAlignment="1">
      <alignment horizontal="center" wrapText="1"/>
    </xf>
    <xf numFmtId="0" fontId="65" fillId="10" borderId="90" xfId="0" applyFont="1" applyFill="1" applyBorder="1" applyAlignment="1">
      <alignment horizontal="center"/>
    </xf>
    <xf numFmtId="49" fontId="12" fillId="6" borderId="2" xfId="0" applyNumberFormat="1" applyFont="1" applyFill="1" applyBorder="1" applyAlignment="1" applyProtection="1">
      <alignment horizontal="center" wrapText="1"/>
      <protection locked="0"/>
    </xf>
    <xf numFmtId="0" fontId="12" fillId="6" borderId="2" xfId="0" applyFont="1" applyFill="1" applyBorder="1" applyAlignment="1">
      <alignment horizontal="center" wrapText="1"/>
    </xf>
    <xf numFmtId="49" fontId="12" fillId="30" borderId="2" xfId="0" applyNumberFormat="1" applyFont="1" applyFill="1" applyBorder="1" applyAlignment="1">
      <alignment horizontal="center"/>
    </xf>
    <xf numFmtId="49" fontId="74" fillId="0" borderId="2" xfId="0" applyNumberFormat="1" applyFont="1" applyBorder="1" applyAlignment="1">
      <alignment horizontal="center" wrapText="1"/>
    </xf>
    <xf numFmtId="0" fontId="12" fillId="14" borderId="2" xfId="0" applyFont="1" applyFill="1" applyBorder="1" applyAlignment="1">
      <alignment horizontal="center" wrapText="1"/>
    </xf>
    <xf numFmtId="0" fontId="12" fillId="13" borderId="2" xfId="0" applyFont="1" applyFill="1" applyBorder="1" applyAlignment="1" applyProtection="1">
      <alignment horizontal="center" wrapText="1"/>
      <protection locked="0"/>
    </xf>
    <xf numFmtId="0" fontId="12" fillId="6" borderId="14" xfId="0" applyFont="1" applyFill="1" applyBorder="1" applyAlignment="1" applyProtection="1">
      <alignment horizontal="center" wrapText="1"/>
      <protection locked="0"/>
    </xf>
    <xf numFmtId="0" fontId="53" fillId="29" borderId="2" xfId="0" applyFont="1" applyFill="1" applyBorder="1" applyAlignment="1">
      <alignment horizontal="center" wrapText="1"/>
    </xf>
    <xf numFmtId="0" fontId="53" fillId="29" borderId="2" xfId="0" applyFont="1" applyFill="1" applyBorder="1" applyAlignment="1" applyProtection="1">
      <alignment horizontal="center" wrapText="1"/>
      <protection locked="0"/>
    </xf>
    <xf numFmtId="49" fontId="53" fillId="29" borderId="2" xfId="0" applyNumberFormat="1" applyFont="1" applyFill="1" applyBorder="1" applyAlignment="1" applyProtection="1">
      <alignment horizontal="center" wrapText="1"/>
      <protection locked="0"/>
    </xf>
    <xf numFmtId="0" fontId="12" fillId="30" borderId="2" xfId="0" applyFont="1" applyFill="1" applyBorder="1" applyAlignment="1" applyProtection="1">
      <alignment horizontal="center" wrapText="1"/>
      <protection locked="0"/>
    </xf>
    <xf numFmtId="49" fontId="2" fillId="14" borderId="2" xfId="0" applyNumberFormat="1" applyFont="1" applyFill="1" applyBorder="1" applyAlignment="1">
      <alignment horizontal="center" wrapText="1"/>
    </xf>
    <xf numFmtId="0" fontId="2" fillId="13" borderId="2" xfId="0" applyFont="1" applyFill="1" applyBorder="1" applyAlignment="1">
      <alignment horizontal="center"/>
    </xf>
    <xf numFmtId="49" fontId="2" fillId="7" borderId="0" xfId="0" applyNumberFormat="1" applyFont="1" applyFill="1" applyAlignment="1" applyProtection="1">
      <alignment horizontal="center" wrapText="1"/>
      <protection locked="0"/>
    </xf>
    <xf numFmtId="0" fontId="51" fillId="12" borderId="2" xfId="0" applyFont="1" applyFill="1" applyBorder="1" applyAlignment="1">
      <alignment horizontal="center"/>
    </xf>
    <xf numFmtId="49" fontId="51" fillId="12" borderId="2" xfId="0" applyNumberFormat="1" applyFont="1" applyFill="1" applyBorder="1" applyAlignment="1">
      <alignment horizontal="center"/>
    </xf>
    <xf numFmtId="3" fontId="51" fillId="12" borderId="2" xfId="0" applyNumberFormat="1" applyFont="1" applyFill="1" applyBorder="1" applyAlignment="1">
      <alignment horizontal="center"/>
    </xf>
    <xf numFmtId="0" fontId="54" fillId="7" borderId="0" xfId="0" applyFont="1" applyFill="1" applyAlignment="1">
      <alignment horizontal="center"/>
    </xf>
    <xf numFmtId="0" fontId="2" fillId="7" borderId="7" xfId="0" applyFont="1" applyFill="1" applyBorder="1" applyAlignment="1">
      <alignment horizontal="center"/>
    </xf>
    <xf numFmtId="0" fontId="2" fillId="7" borderId="0" xfId="0" applyFont="1" applyFill="1" applyAlignment="1">
      <alignment horizontal="center"/>
    </xf>
    <xf numFmtId="49" fontId="51" fillId="10" borderId="2" xfId="0" applyNumberFormat="1" applyFont="1" applyFill="1" applyBorder="1" applyAlignment="1">
      <alignment horizontal="center"/>
    </xf>
    <xf numFmtId="49" fontId="2" fillId="14" borderId="2" xfId="0" applyNumberFormat="1" applyFont="1" applyFill="1" applyBorder="1" applyAlignment="1" applyProtection="1">
      <alignment horizontal="center" wrapText="1"/>
      <protection locked="0"/>
    </xf>
    <xf numFmtId="0" fontId="2" fillId="26" borderId="2" xfId="0" applyFont="1" applyFill="1" applyBorder="1" applyAlignment="1" applyProtection="1">
      <alignment horizontal="center" wrapText="1"/>
      <protection locked="0"/>
    </xf>
    <xf numFmtId="49" fontId="2" fillId="26" borderId="2" xfId="0" applyNumberFormat="1" applyFont="1" applyFill="1" applyBorder="1" applyAlignment="1" applyProtection="1">
      <alignment horizontal="center" wrapText="1"/>
      <protection locked="0"/>
    </xf>
    <xf numFmtId="0" fontId="53" fillId="5" borderId="2" xfId="0" applyFont="1" applyFill="1" applyBorder="1" applyAlignment="1">
      <alignment horizontal="center"/>
    </xf>
    <xf numFmtId="3" fontId="51" fillId="10" borderId="14" xfId="0" applyNumberFormat="1" applyFont="1" applyFill="1" applyBorder="1" applyAlignment="1" applyProtection="1">
      <alignment horizontal="center" wrapText="1"/>
      <protection locked="0"/>
    </xf>
    <xf numFmtId="3" fontId="51" fillId="10" borderId="2" xfId="0" applyNumberFormat="1" applyFont="1" applyFill="1" applyBorder="1" applyAlignment="1" applyProtection="1">
      <alignment horizontal="center" wrapText="1"/>
      <protection locked="0"/>
    </xf>
    <xf numFmtId="0" fontId="2" fillId="26" borderId="19" xfId="0" applyFont="1" applyFill="1" applyBorder="1" applyAlignment="1" applyProtection="1">
      <alignment horizontal="center" wrapText="1"/>
      <protection locked="0"/>
    </xf>
    <xf numFmtId="49" fontId="2" fillId="26" borderId="19" xfId="0" applyNumberFormat="1" applyFont="1" applyFill="1" applyBorder="1" applyAlignment="1" applyProtection="1">
      <alignment horizontal="center" wrapText="1"/>
      <protection locked="0"/>
    </xf>
    <xf numFmtId="0" fontId="81" fillId="5" borderId="2" xfId="0" applyFont="1" applyFill="1" applyBorder="1" applyAlignment="1">
      <alignment horizontal="center"/>
    </xf>
    <xf numFmtId="49" fontId="2" fillId="7" borderId="22" xfId="0" applyNumberFormat="1" applyFont="1" applyFill="1" applyBorder="1" applyAlignment="1" applyProtection="1">
      <alignment horizontal="center" wrapText="1"/>
      <protection locked="0"/>
    </xf>
    <xf numFmtId="0" fontId="2" fillId="7" borderId="23" xfId="0" applyFont="1" applyFill="1" applyBorder="1" applyAlignment="1">
      <alignment horizontal="center"/>
    </xf>
    <xf numFmtId="0" fontId="2" fillId="7" borderId="22" xfId="0" applyFont="1" applyFill="1" applyBorder="1" applyAlignment="1">
      <alignment horizontal="center"/>
    </xf>
    <xf numFmtId="0" fontId="51" fillId="10" borderId="19" xfId="0" applyFont="1" applyFill="1" applyBorder="1" applyAlignment="1" applyProtection="1">
      <alignment horizontal="center" wrapText="1"/>
      <protection locked="0"/>
    </xf>
    <xf numFmtId="49" fontId="51" fillId="10" borderId="19" xfId="0" applyNumberFormat="1" applyFont="1" applyFill="1" applyBorder="1" applyAlignment="1">
      <alignment horizontal="center"/>
    </xf>
    <xf numFmtId="3" fontId="51" fillId="10" borderId="19" xfId="0" applyNumberFormat="1" applyFont="1" applyFill="1" applyBorder="1" applyAlignment="1" applyProtection="1">
      <alignment horizontal="center" wrapText="1"/>
      <protection locked="0"/>
    </xf>
    <xf numFmtId="3" fontId="51" fillId="10" borderId="37" xfId="0" applyNumberFormat="1" applyFont="1" applyFill="1" applyBorder="1" applyAlignment="1" applyProtection="1">
      <alignment horizontal="center" wrapText="1"/>
      <protection locked="0"/>
    </xf>
    <xf numFmtId="3" fontId="53" fillId="10" borderId="37" xfId="0" applyNumberFormat="1" applyFont="1" applyFill="1" applyBorder="1" applyAlignment="1" applyProtection="1">
      <alignment horizontal="center" wrapText="1"/>
      <protection locked="0"/>
    </xf>
    <xf numFmtId="49" fontId="2" fillId="14" borderId="6" xfId="0" applyNumberFormat="1" applyFont="1" applyFill="1" applyBorder="1" applyAlignment="1" applyProtection="1">
      <alignment horizontal="center" wrapText="1"/>
      <protection locked="0"/>
    </xf>
    <xf numFmtId="0" fontId="2" fillId="3" borderId="6" xfId="0" applyFont="1" applyFill="1" applyBorder="1" applyAlignment="1" applyProtection="1">
      <alignment horizontal="center" wrapText="1"/>
      <protection locked="0"/>
    </xf>
    <xf numFmtId="49" fontId="2" fillId="3" borderId="6" xfId="0" applyNumberFormat="1" applyFont="1" applyFill="1" applyBorder="1" applyAlignment="1">
      <alignment horizontal="center"/>
    </xf>
    <xf numFmtId="3" fontId="2" fillId="3" borderId="6" xfId="0" applyNumberFormat="1" applyFont="1" applyFill="1" applyBorder="1" applyAlignment="1" applyProtection="1">
      <alignment horizontal="center" wrapText="1"/>
      <protection locked="0"/>
    </xf>
    <xf numFmtId="49" fontId="2" fillId="3" borderId="6" xfId="0" applyNumberFormat="1" applyFont="1" applyFill="1" applyBorder="1" applyAlignment="1" applyProtection="1">
      <alignment horizontal="center" wrapText="1"/>
      <protection locked="0"/>
    </xf>
    <xf numFmtId="0" fontId="51" fillId="5" borderId="6" xfId="0" applyFont="1" applyFill="1" applyBorder="1" applyAlignment="1" applyProtection="1">
      <alignment horizontal="center" wrapText="1"/>
      <protection locked="0"/>
    </xf>
    <xf numFmtId="49" fontId="51" fillId="5" borderId="6" xfId="0" applyNumberFormat="1" applyFont="1" applyFill="1" applyBorder="1" applyAlignment="1" applyProtection="1">
      <alignment horizontal="center" wrapText="1"/>
      <protection locked="0"/>
    </xf>
    <xf numFmtId="3" fontId="51" fillId="5" borderId="6" xfId="0" applyNumberFormat="1" applyFont="1" applyFill="1" applyBorder="1" applyAlignment="1">
      <alignment horizontal="center"/>
    </xf>
    <xf numFmtId="0" fontId="51" fillId="10" borderId="6" xfId="0" applyFont="1" applyFill="1" applyBorder="1" applyAlignment="1" applyProtection="1">
      <alignment horizontal="center" wrapText="1"/>
      <protection locked="0"/>
    </xf>
    <xf numFmtId="49" fontId="51" fillId="10" borderId="6" xfId="0" applyNumberFormat="1" applyFont="1" applyFill="1" applyBorder="1" applyAlignment="1">
      <alignment horizontal="center"/>
    </xf>
    <xf numFmtId="0" fontId="2" fillId="6" borderId="6" xfId="0" applyFont="1" applyFill="1" applyBorder="1" applyAlignment="1" applyProtection="1">
      <alignment horizontal="center" wrapText="1"/>
      <protection locked="0"/>
    </xf>
    <xf numFmtId="0" fontId="2" fillId="6" borderId="14" xfId="0" applyFont="1" applyFill="1" applyBorder="1" applyAlignment="1" applyProtection="1">
      <alignment horizontal="center" wrapText="1"/>
      <protection locked="0"/>
    </xf>
    <xf numFmtId="0" fontId="2" fillId="7" borderId="0" xfId="0" applyFont="1" applyFill="1" applyAlignment="1" applyProtection="1">
      <alignment horizontal="center" wrapText="1"/>
      <protection locked="0"/>
    </xf>
    <xf numFmtId="0" fontId="130" fillId="28" borderId="2" xfId="0" applyFont="1" applyFill="1" applyBorder="1" applyAlignment="1">
      <alignment horizontal="center"/>
    </xf>
    <xf numFmtId="0" fontId="51" fillId="29" borderId="2" xfId="0" applyFont="1" applyFill="1" applyBorder="1" applyAlignment="1" applyProtection="1">
      <alignment horizontal="center" wrapText="1"/>
      <protection locked="0"/>
    </xf>
    <xf numFmtId="49" fontId="51" fillId="29" borderId="2" xfId="0" applyNumberFormat="1" applyFont="1" applyFill="1" applyBorder="1" applyAlignment="1">
      <alignment horizontal="center"/>
    </xf>
    <xf numFmtId="0" fontId="53" fillId="29" borderId="2" xfId="0" applyFont="1" applyFill="1" applyBorder="1" applyAlignment="1">
      <alignment horizontal="center"/>
    </xf>
    <xf numFmtId="49" fontId="2" fillId="30" borderId="2" xfId="0" applyNumberFormat="1" applyFont="1" applyFill="1" applyBorder="1" applyAlignment="1">
      <alignment horizontal="center"/>
    </xf>
    <xf numFmtId="0" fontId="2" fillId="30" borderId="2" xfId="0" applyFont="1" applyFill="1" applyBorder="1" applyAlignment="1" applyProtection="1">
      <alignment horizontal="center" wrapText="1"/>
      <protection locked="0"/>
    </xf>
    <xf numFmtId="49" fontId="2" fillId="14" borderId="3" xfId="0" applyNumberFormat="1" applyFont="1" applyFill="1" applyBorder="1" applyAlignment="1" applyProtection="1">
      <alignment horizontal="center" wrapText="1"/>
      <protection locked="0"/>
    </xf>
    <xf numFmtId="49" fontId="2" fillId="6" borderId="3" xfId="0" applyNumberFormat="1" applyFont="1" applyFill="1" applyBorder="1" applyAlignment="1">
      <alignment horizontal="center"/>
    </xf>
    <xf numFmtId="49" fontId="2" fillId="14" borderId="2" xfId="0" applyNumberFormat="1" applyFont="1" applyFill="1" applyBorder="1" applyAlignment="1">
      <alignment horizontal="center"/>
    </xf>
    <xf numFmtId="0" fontId="2" fillId="14" borderId="2" xfId="0" applyFont="1" applyFill="1" applyBorder="1" applyAlignment="1">
      <alignment horizontal="center"/>
    </xf>
    <xf numFmtId="49" fontId="2" fillId="14" borderId="3" xfId="0" applyNumberFormat="1" applyFont="1" applyFill="1" applyBorder="1" applyAlignment="1">
      <alignment horizontal="center"/>
    </xf>
    <xf numFmtId="49" fontId="51" fillId="10" borderId="14" xfId="0" applyNumberFormat="1" applyFont="1" applyFill="1" applyBorder="1" applyAlignment="1" applyProtection="1">
      <alignment horizontal="center" wrapText="1"/>
      <protection locked="0"/>
    </xf>
    <xf numFmtId="49" fontId="51" fillId="19" borderId="2" xfId="0" applyNumberFormat="1" applyFont="1" applyFill="1" applyBorder="1" applyAlignment="1" applyProtection="1">
      <alignment horizontal="center" wrapText="1"/>
      <protection locked="0"/>
    </xf>
    <xf numFmtId="0" fontId="12" fillId="7" borderId="7" xfId="0" applyFont="1" applyFill="1" applyBorder="1" applyAlignment="1">
      <alignment horizontal="center"/>
    </xf>
    <xf numFmtId="0" fontId="12" fillId="7" borderId="0" xfId="0" applyFont="1" applyFill="1" applyAlignment="1">
      <alignment horizontal="center"/>
    </xf>
    <xf numFmtId="0" fontId="12" fillId="7" borderId="0" xfId="0" applyFont="1" applyFill="1" applyAlignment="1" applyProtection="1">
      <alignment horizontal="center" wrapText="1"/>
      <protection locked="0"/>
    </xf>
    <xf numFmtId="0" fontId="2" fillId="7" borderId="7" xfId="0" applyFont="1" applyFill="1" applyBorder="1" applyAlignment="1" applyProtection="1">
      <alignment horizontal="center" wrapText="1"/>
      <protection locked="0"/>
    </xf>
    <xf numFmtId="0" fontId="2" fillId="7" borderId="21" xfId="0" applyFont="1" applyFill="1" applyBorder="1" applyAlignment="1">
      <alignment horizontal="center"/>
    </xf>
    <xf numFmtId="0" fontId="2" fillId="7" borderId="9" xfId="0" applyFont="1" applyFill="1" applyBorder="1" applyAlignment="1">
      <alignment horizontal="center"/>
    </xf>
    <xf numFmtId="0" fontId="2" fillId="14" borderId="4" xfId="0" applyFont="1" applyFill="1" applyBorder="1" applyAlignment="1" applyProtection="1">
      <alignment horizontal="center" wrapText="1"/>
      <protection locked="0"/>
    </xf>
    <xf numFmtId="49" fontId="2" fillId="14" borderId="10" xfId="0" applyNumberFormat="1" applyFont="1" applyFill="1" applyBorder="1" applyAlignment="1" applyProtection="1">
      <alignment horizontal="center" wrapText="1"/>
      <protection locked="0"/>
    </xf>
    <xf numFmtId="49" fontId="2" fillId="14" borderId="4" xfId="0" applyNumberFormat="1" applyFont="1" applyFill="1" applyBorder="1" applyAlignment="1" applyProtection="1">
      <alignment horizontal="center" wrapText="1"/>
      <protection locked="0"/>
    </xf>
    <xf numFmtId="0" fontId="130" fillId="28" borderId="4" xfId="0" applyFont="1" applyFill="1" applyBorder="1" applyAlignment="1">
      <alignment horizontal="center"/>
    </xf>
    <xf numFmtId="0" fontId="2" fillId="3" borderId="4" xfId="0" applyFont="1" applyFill="1" applyBorder="1" applyAlignment="1" applyProtection="1">
      <alignment horizontal="center" wrapText="1"/>
      <protection locked="0"/>
    </xf>
    <xf numFmtId="49" fontId="2" fillId="3" borderId="4" xfId="0" applyNumberFormat="1" applyFont="1" applyFill="1" applyBorder="1" applyAlignment="1">
      <alignment horizontal="center"/>
    </xf>
    <xf numFmtId="49" fontId="2" fillId="3" borderId="4" xfId="0" applyNumberFormat="1" applyFont="1" applyFill="1" applyBorder="1" applyAlignment="1" applyProtection="1">
      <alignment horizontal="center" wrapText="1"/>
      <protection locked="0"/>
    </xf>
    <xf numFmtId="0" fontId="51" fillId="5" borderId="4" xfId="0" applyFont="1" applyFill="1" applyBorder="1" applyAlignment="1" applyProtection="1">
      <alignment horizontal="center" wrapText="1"/>
      <protection locked="0"/>
    </xf>
    <xf numFmtId="49" fontId="51" fillId="5" borderId="4" xfId="0" applyNumberFormat="1" applyFont="1" applyFill="1" applyBorder="1" applyAlignment="1" applyProtection="1">
      <alignment horizontal="center" wrapText="1"/>
      <protection locked="0"/>
    </xf>
    <xf numFmtId="0" fontId="51" fillId="5" borderId="4" xfId="0" applyFont="1" applyFill="1" applyBorder="1" applyAlignment="1">
      <alignment horizontal="center"/>
    </xf>
    <xf numFmtId="0" fontId="2" fillId="13" borderId="4" xfId="0" applyFont="1" applyFill="1" applyBorder="1" applyAlignment="1">
      <alignment horizontal="center"/>
    </xf>
    <xf numFmtId="49" fontId="2" fillId="13" borderId="4" xfId="0" applyNumberFormat="1" applyFont="1" applyFill="1" applyBorder="1" applyAlignment="1">
      <alignment horizontal="center"/>
    </xf>
    <xf numFmtId="0" fontId="2" fillId="13" borderId="4" xfId="0" applyFont="1" applyFill="1" applyBorder="1" applyAlignment="1" applyProtection="1">
      <alignment horizontal="center" wrapText="1"/>
      <protection locked="0"/>
    </xf>
    <xf numFmtId="49" fontId="12" fillId="13" borderId="4" xfId="0" applyNumberFormat="1" applyFont="1" applyFill="1" applyBorder="1" applyAlignment="1">
      <alignment horizontal="center"/>
    </xf>
    <xf numFmtId="0" fontId="51" fillId="29" borderId="4" xfId="0" applyFont="1" applyFill="1" applyBorder="1" applyAlignment="1" applyProtection="1">
      <alignment horizontal="center" wrapText="1"/>
      <protection locked="0"/>
    </xf>
    <xf numFmtId="49" fontId="51" fillId="29" borderId="4" xfId="0" applyNumberFormat="1" applyFont="1" applyFill="1" applyBorder="1" applyAlignment="1">
      <alignment horizontal="center"/>
    </xf>
    <xf numFmtId="0" fontId="53" fillId="29" borderId="4" xfId="0" applyFont="1" applyFill="1" applyBorder="1" applyAlignment="1">
      <alignment horizontal="center"/>
    </xf>
    <xf numFmtId="0" fontId="2" fillId="30" borderId="4" xfId="0" applyFont="1" applyFill="1" applyBorder="1" applyAlignment="1">
      <alignment horizontal="center"/>
    </xf>
    <xf numFmtId="49" fontId="2" fillId="30" borderId="4" xfId="0" applyNumberFormat="1" applyFont="1" applyFill="1" applyBorder="1" applyAlignment="1">
      <alignment horizontal="center"/>
    </xf>
    <xf numFmtId="0" fontId="2" fillId="30" borderId="4" xfId="0" applyFont="1" applyFill="1" applyBorder="1" applyAlignment="1" applyProtection="1">
      <alignment horizontal="center" wrapText="1"/>
      <protection locked="0"/>
    </xf>
    <xf numFmtId="49" fontId="12" fillId="30" borderId="4" xfId="0" applyNumberFormat="1" applyFont="1" applyFill="1" applyBorder="1" applyAlignment="1">
      <alignment horizontal="center"/>
    </xf>
    <xf numFmtId="49" fontId="65" fillId="10" borderId="2" xfId="0" applyNumberFormat="1" applyFont="1" applyFill="1" applyBorder="1" applyAlignment="1">
      <alignment horizontal="center"/>
    </xf>
    <xf numFmtId="0" fontId="132" fillId="0" borderId="0" xfId="0" applyFont="1" applyAlignment="1">
      <alignment vertical="center"/>
    </xf>
    <xf numFmtId="0" fontId="25" fillId="0" borderId="0" xfId="150" applyFont="1" applyAlignment="1">
      <alignment vertical="center"/>
    </xf>
    <xf numFmtId="0" fontId="10" fillId="30" borderId="0" xfId="0" applyFont="1" applyFill="1"/>
    <xf numFmtId="0" fontId="62" fillId="30" borderId="2" xfId="0" applyFont="1" applyFill="1" applyBorder="1" applyAlignment="1">
      <alignment horizontal="center" vertical="center" wrapText="1"/>
    </xf>
    <xf numFmtId="0" fontId="65" fillId="30" borderId="2" xfId="0" applyFont="1" applyFill="1" applyBorder="1" applyAlignment="1">
      <alignment horizontal="center"/>
    </xf>
    <xf numFmtId="0" fontId="2" fillId="30" borderId="6" xfId="0" applyFont="1" applyFill="1" applyBorder="1" applyAlignment="1">
      <alignment horizontal="center"/>
    </xf>
    <xf numFmtId="165" fontId="8" fillId="2" borderId="30" xfId="147" applyNumberFormat="1" applyFont="1" applyFill="1" applyBorder="1" applyAlignment="1" applyProtection="1">
      <alignment horizontal="center" vertical="center" wrapText="1"/>
    </xf>
    <xf numFmtId="165" fontId="8" fillId="2" borderId="27" xfId="147" applyNumberFormat="1" applyFont="1" applyFill="1" applyBorder="1" applyAlignment="1" applyProtection="1">
      <alignment horizontal="center" vertical="center" wrapText="1"/>
    </xf>
    <xf numFmtId="165" fontId="8" fillId="2" borderId="2" xfId="147" applyNumberFormat="1" applyFont="1" applyFill="1" applyBorder="1" applyAlignment="1" applyProtection="1">
      <alignment horizontal="center" vertical="center" wrapText="1"/>
    </xf>
    <xf numFmtId="165" fontId="23" fillId="2" borderId="19" xfId="147" applyNumberFormat="1" applyFont="1" applyFill="1" applyBorder="1" applyAlignment="1" applyProtection="1">
      <alignment horizontal="center" vertical="center" wrapText="1"/>
    </xf>
    <xf numFmtId="165" fontId="8" fillId="2" borderId="2" xfId="0" applyNumberFormat="1" applyFont="1" applyFill="1" applyBorder="1" applyAlignment="1">
      <alignment horizontal="center" vertical="center" wrapText="1"/>
    </xf>
    <xf numFmtId="165" fontId="8" fillId="2" borderId="19" xfId="0" applyNumberFormat="1" applyFont="1" applyFill="1" applyBorder="1" applyAlignment="1">
      <alignment horizontal="center" vertical="center" wrapText="1"/>
    </xf>
    <xf numFmtId="165" fontId="8" fillId="2" borderId="27" xfId="0" applyNumberFormat="1" applyFont="1" applyFill="1" applyBorder="1" applyAlignment="1">
      <alignment horizontal="center" vertical="center" wrapText="1"/>
    </xf>
    <xf numFmtId="165" fontId="8" fillId="2" borderId="4" xfId="0" applyNumberFormat="1" applyFont="1" applyFill="1" applyBorder="1" applyAlignment="1">
      <alignment horizontal="center" vertical="center" wrapText="1"/>
    </xf>
    <xf numFmtId="165" fontId="8" fillId="0" borderId="2" xfId="0" applyNumberFormat="1" applyFont="1" applyBorder="1" applyAlignment="1">
      <alignment horizontal="center" vertical="center" wrapText="1"/>
    </xf>
    <xf numFmtId="165" fontId="8" fillId="2" borderId="6" xfId="0" applyNumberFormat="1" applyFont="1" applyFill="1" applyBorder="1" applyAlignment="1">
      <alignment horizontal="center" vertical="center" wrapText="1"/>
    </xf>
    <xf numFmtId="165" fontId="8" fillId="2" borderId="5" xfId="0" applyNumberFormat="1" applyFont="1" applyFill="1" applyBorder="1" applyAlignment="1">
      <alignment horizontal="center" vertical="center" wrapText="1"/>
    </xf>
    <xf numFmtId="0" fontId="21" fillId="2" borderId="0" xfId="0" applyFont="1" applyFill="1" applyAlignment="1">
      <alignment horizontal="center" vertical="center" wrapText="1"/>
    </xf>
    <xf numFmtId="0" fontId="2" fillId="2" borderId="0" xfId="0" applyFont="1" applyFill="1" applyAlignment="1">
      <alignment horizontal="center" vertical="center"/>
    </xf>
    <xf numFmtId="0" fontId="8" fillId="2" borderId="30" xfId="147" applyFont="1" applyFill="1" applyBorder="1" applyAlignment="1" applyProtection="1">
      <alignment horizontal="center" vertical="center" wrapText="1"/>
    </xf>
    <xf numFmtId="14" fontId="8" fillId="2" borderId="30" xfId="147" applyNumberFormat="1" applyFont="1" applyFill="1" applyBorder="1" applyAlignment="1" applyProtection="1">
      <alignment horizontal="center" vertical="center" wrapText="1"/>
    </xf>
    <xf numFmtId="0" fontId="8" fillId="2" borderId="31" xfId="0" applyFont="1" applyFill="1" applyBorder="1" applyAlignment="1">
      <alignment horizontal="center" vertical="center" wrapText="1" shrinkToFit="1"/>
    </xf>
    <xf numFmtId="0" fontId="8" fillId="2" borderId="27" xfId="147" applyFont="1" applyFill="1" applyBorder="1" applyAlignment="1" applyProtection="1">
      <alignment horizontal="center" vertical="center" wrapText="1"/>
    </xf>
    <xf numFmtId="14" fontId="8" fillId="2" borderId="27" xfId="147" applyNumberFormat="1" applyFont="1" applyFill="1" applyBorder="1" applyAlignment="1" applyProtection="1">
      <alignment horizontal="center" vertical="center" wrapText="1"/>
    </xf>
    <xf numFmtId="0" fontId="8" fillId="0" borderId="28" xfId="0" applyFont="1" applyBorder="1" applyAlignment="1">
      <alignment horizontal="center" vertical="center" wrapText="1" shrinkToFit="1"/>
    </xf>
    <xf numFmtId="0" fontId="8" fillId="2" borderId="2" xfId="147" applyFont="1" applyFill="1" applyBorder="1" applyAlignment="1" applyProtection="1">
      <alignment horizontal="center" vertical="center" wrapText="1"/>
    </xf>
    <xf numFmtId="14" fontId="8" fillId="2" borderId="2" xfId="147" applyNumberFormat="1" applyFont="1" applyFill="1" applyBorder="1" applyAlignment="1" applyProtection="1">
      <alignment horizontal="center" vertical="center" wrapText="1"/>
    </xf>
    <xf numFmtId="0" fontId="8" fillId="0" borderId="17" xfId="0" applyFont="1" applyBorder="1" applyAlignment="1">
      <alignment horizontal="center" vertical="center" wrapText="1" shrinkToFit="1"/>
    </xf>
    <xf numFmtId="0" fontId="8" fillId="2" borderId="19" xfId="147" applyFont="1" applyFill="1" applyBorder="1" applyAlignment="1" applyProtection="1">
      <alignment horizontal="center" vertical="center" wrapText="1"/>
    </xf>
    <xf numFmtId="14" fontId="23" fillId="2" borderId="19" xfId="147" applyNumberFormat="1" applyFont="1" applyFill="1" applyBorder="1" applyAlignment="1" applyProtection="1">
      <alignment horizontal="center" vertical="center" wrapText="1"/>
    </xf>
    <xf numFmtId="0" fontId="8" fillId="0" borderId="20" xfId="0" applyFont="1" applyBorder="1" applyAlignment="1">
      <alignment horizontal="center" vertical="center" wrapText="1"/>
    </xf>
    <xf numFmtId="10" fontId="8" fillId="0" borderId="28" xfId="0" applyNumberFormat="1" applyFont="1" applyBorder="1" applyAlignment="1">
      <alignment horizontal="center" vertical="center" wrapText="1"/>
    </xf>
    <xf numFmtId="0" fontId="8" fillId="2" borderId="2" xfId="0" applyFont="1" applyFill="1" applyBorder="1" applyAlignment="1">
      <alignment horizontal="center" vertical="center" wrapText="1"/>
    </xf>
    <xf numFmtId="14" fontId="8" fillId="2" borderId="2" xfId="0" applyNumberFormat="1" applyFont="1" applyFill="1" applyBorder="1" applyAlignment="1">
      <alignment horizontal="center" vertical="center" wrapText="1"/>
    </xf>
    <xf numFmtId="0" fontId="8" fillId="0" borderId="17" xfId="0" applyFont="1" applyBorder="1" applyAlignment="1">
      <alignment horizontal="center" vertical="center" wrapText="1"/>
    </xf>
    <xf numFmtId="0" fontId="8" fillId="2" borderId="19" xfId="0" applyFont="1" applyFill="1" applyBorder="1" applyAlignment="1">
      <alignment horizontal="center" vertical="center" wrapText="1"/>
    </xf>
    <xf numFmtId="14" fontId="8" fillId="2" borderId="19" xfId="0" applyNumberFormat="1" applyFont="1" applyFill="1" applyBorder="1" applyAlignment="1">
      <alignment horizontal="center" vertical="center" wrapText="1"/>
    </xf>
    <xf numFmtId="1" fontId="2" fillId="2" borderId="0" xfId="0" applyNumberFormat="1" applyFont="1" applyFill="1" applyAlignment="1">
      <alignment horizontal="center" vertical="center"/>
    </xf>
    <xf numFmtId="0" fontId="8" fillId="2" borderId="27" xfId="0" applyFont="1" applyFill="1" applyBorder="1" applyAlignment="1">
      <alignment horizontal="center" vertical="center" wrapText="1"/>
    </xf>
    <xf numFmtId="14" fontId="8" fillId="2" borderId="27" xfId="0" applyNumberFormat="1" applyFont="1" applyFill="1" applyBorder="1" applyAlignment="1">
      <alignment horizontal="center" vertical="center" wrapText="1"/>
    </xf>
    <xf numFmtId="0" fontId="8" fillId="0" borderId="28" xfId="0" applyFont="1" applyBorder="1" applyAlignment="1">
      <alignment horizontal="center" vertical="center" wrapText="1"/>
    </xf>
    <xf numFmtId="0" fontId="8" fillId="2" borderId="20" xfId="0" applyFont="1" applyFill="1" applyBorder="1" applyAlignment="1">
      <alignment horizontal="center" vertical="center" wrapText="1"/>
    </xf>
    <xf numFmtId="0" fontId="8" fillId="2" borderId="28" xfId="0" applyFont="1" applyFill="1" applyBorder="1" applyAlignment="1">
      <alignment horizontal="center" vertical="center" wrapText="1"/>
    </xf>
    <xf numFmtId="0" fontId="8" fillId="2" borderId="17" xfId="0" applyFont="1" applyFill="1" applyBorder="1" applyAlignment="1">
      <alignment horizontal="center" vertical="center" wrapText="1"/>
    </xf>
    <xf numFmtId="14" fontId="8" fillId="2" borderId="17" xfId="0" applyNumberFormat="1" applyFont="1" applyFill="1" applyBorder="1" applyAlignment="1">
      <alignment horizontal="center" vertical="center" wrapText="1"/>
    </xf>
    <xf numFmtId="14" fontId="8" fillId="2" borderId="20" xfId="0" applyNumberFormat="1" applyFont="1" applyFill="1" applyBorder="1" applyAlignment="1">
      <alignment horizontal="center" vertical="center" wrapText="1"/>
    </xf>
    <xf numFmtId="14" fontId="8" fillId="2" borderId="28" xfId="0" applyNumberFormat="1" applyFont="1" applyFill="1" applyBorder="1" applyAlignment="1">
      <alignment horizontal="center" vertical="center" wrapText="1"/>
    </xf>
    <xf numFmtId="14" fontId="8" fillId="2" borderId="34" xfId="0" applyNumberFormat="1" applyFont="1" applyFill="1" applyBorder="1" applyAlignment="1">
      <alignment horizontal="center" vertical="center" wrapText="1"/>
    </xf>
    <xf numFmtId="14" fontId="8" fillId="2" borderId="4" xfId="0" applyNumberFormat="1" applyFont="1" applyFill="1" applyBorder="1" applyAlignment="1">
      <alignment horizontal="center" vertical="center" wrapText="1"/>
    </xf>
    <xf numFmtId="14" fontId="8" fillId="2" borderId="35" xfId="0" applyNumberFormat="1" applyFont="1" applyFill="1" applyBorder="1" applyAlignment="1">
      <alignment horizontal="center" vertical="center" wrapText="1"/>
    </xf>
    <xf numFmtId="14" fontId="8" fillId="0" borderId="2" xfId="0" applyNumberFormat="1" applyFont="1" applyBorder="1" applyAlignment="1">
      <alignment horizontal="center" vertical="center" wrapText="1"/>
    </xf>
    <xf numFmtId="14" fontId="8" fillId="0" borderId="17" xfId="0" applyNumberFormat="1" applyFont="1" applyBorder="1" applyAlignment="1">
      <alignment horizontal="center" vertical="center" wrapText="1"/>
    </xf>
    <xf numFmtId="14" fontId="8" fillId="0" borderId="19" xfId="0" applyNumberFormat="1" applyFont="1" applyBorder="1" applyAlignment="1">
      <alignment horizontal="center" vertical="center" wrapText="1"/>
    </xf>
    <xf numFmtId="14" fontId="8" fillId="0" borderId="27" xfId="0" applyNumberFormat="1" applyFont="1" applyBorder="1" applyAlignment="1">
      <alignment horizontal="center" vertical="center" wrapText="1"/>
    </xf>
    <xf numFmtId="14" fontId="8" fillId="0" borderId="4" xfId="0" applyNumberFormat="1" applyFont="1" applyBorder="1" applyAlignment="1">
      <alignment horizontal="center" vertical="center" wrapText="1"/>
    </xf>
    <xf numFmtId="14" fontId="8" fillId="2" borderId="38" xfId="0" applyNumberFormat="1" applyFont="1" applyFill="1" applyBorder="1" applyAlignment="1">
      <alignment horizontal="center" vertical="center" wrapText="1"/>
    </xf>
    <xf numFmtId="0" fontId="8" fillId="2" borderId="4"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8" fillId="2" borderId="0" xfId="0" applyFont="1" applyFill="1" applyAlignment="1">
      <alignment horizontal="center" vertical="center" wrapText="1"/>
    </xf>
    <xf numFmtId="0" fontId="86" fillId="0" borderId="0" xfId="0" applyFont="1"/>
    <xf numFmtId="0" fontId="134" fillId="14" borderId="2" xfId="0" applyFont="1" applyFill="1" applyBorder="1" applyAlignment="1" applyProtection="1">
      <alignment horizontal="center" vertical="center" wrapText="1"/>
      <protection locked="0"/>
    </xf>
    <xf numFmtId="0" fontId="134" fillId="0" borderId="2" xfId="0" applyFont="1" applyBorder="1" applyAlignment="1">
      <alignment horizontal="center" wrapText="1"/>
    </xf>
    <xf numFmtId="0" fontId="134" fillId="0" borderId="16" xfId="0" applyFont="1" applyBorder="1" applyAlignment="1">
      <alignment horizontal="center"/>
    </xf>
    <xf numFmtId="0" fontId="134" fillId="0" borderId="2" xfId="0" applyFont="1" applyBorder="1" applyAlignment="1">
      <alignment horizontal="center"/>
    </xf>
    <xf numFmtId="0" fontId="134" fillId="0" borderId="17" xfId="0" applyFont="1" applyBorder="1" applyAlignment="1">
      <alignment horizontal="center"/>
    </xf>
    <xf numFmtId="0" fontId="134" fillId="0" borderId="0" xfId="0" applyFont="1"/>
    <xf numFmtId="0" fontId="134" fillId="14" borderId="2" xfId="0" applyFont="1" applyFill="1" applyBorder="1" applyAlignment="1" applyProtection="1">
      <alignment horizontal="center" wrapText="1"/>
      <protection locked="0"/>
    </xf>
    <xf numFmtId="0" fontId="134" fillId="5" borderId="2" xfId="0" applyFont="1" applyFill="1" applyBorder="1" applyAlignment="1" applyProtection="1">
      <alignment horizontal="center" wrapText="1"/>
      <protection locked="0"/>
    </xf>
    <xf numFmtId="0" fontId="134" fillId="5" borderId="2" xfId="0" applyFont="1" applyFill="1" applyBorder="1" applyAlignment="1">
      <alignment horizontal="center"/>
    </xf>
    <xf numFmtId="0" fontId="134" fillId="13" borderId="2" xfId="0" applyFont="1" applyFill="1" applyBorder="1" applyAlignment="1">
      <alignment horizontal="center"/>
    </xf>
    <xf numFmtId="0" fontId="2" fillId="5" borderId="2" xfId="0" applyFont="1" applyFill="1" applyBorder="1" applyAlignment="1" applyProtection="1">
      <alignment horizontal="center" wrapText="1"/>
      <protection locked="0"/>
    </xf>
    <xf numFmtId="0" fontId="135" fillId="0" borderId="2" xfId="0" applyFont="1" applyBorder="1" applyAlignment="1" applyProtection="1">
      <alignment horizontal="center" wrapText="1"/>
      <protection locked="0"/>
    </xf>
    <xf numFmtId="0" fontId="134" fillId="3" borderId="2" xfId="0" applyFont="1" applyFill="1" applyBorder="1" applyAlignment="1">
      <alignment horizontal="center"/>
    </xf>
    <xf numFmtId="3" fontId="134" fillId="0" borderId="2" xfId="0" applyNumberFormat="1" applyFont="1" applyBorder="1" applyAlignment="1">
      <alignment horizontal="center"/>
    </xf>
    <xf numFmtId="0" fontId="134" fillId="7" borderId="2" xfId="0" applyFont="1" applyFill="1" applyBorder="1" applyAlignment="1">
      <alignment horizontal="center"/>
    </xf>
    <xf numFmtId="0" fontId="134" fillId="0" borderId="2" xfId="0" applyFont="1" applyBorder="1"/>
    <xf numFmtId="0" fontId="136" fillId="0" borderId="2" xfId="0" applyFont="1" applyBorder="1" applyAlignment="1">
      <alignment horizontal="center"/>
    </xf>
    <xf numFmtId="0" fontId="2" fillId="0" borderId="98" xfId="1" applyFont="1" applyBorder="1" applyAlignment="1">
      <alignment horizontal="center" wrapText="1"/>
    </xf>
    <xf numFmtId="0" fontId="2" fillId="0" borderId="2" xfId="1" applyFont="1" applyBorder="1" applyAlignment="1">
      <alignment horizontal="center" wrapText="1"/>
    </xf>
    <xf numFmtId="0" fontId="51" fillId="5" borderId="2" xfId="0" applyFont="1" applyFill="1" applyBorder="1" applyAlignment="1">
      <alignment horizontal="center" vertical="center"/>
    </xf>
    <xf numFmtId="0" fontId="137" fillId="14" borderId="2" xfId="0" applyFont="1" applyFill="1" applyBorder="1" applyAlignment="1" applyProtection="1">
      <alignment horizontal="center" wrapText="1"/>
      <protection locked="0"/>
    </xf>
    <xf numFmtId="0" fontId="137" fillId="0" borderId="2" xfId="0" applyFont="1" applyBorder="1" applyAlignment="1" applyProtection="1">
      <alignment horizontal="center" wrapText="1"/>
      <protection locked="0"/>
    </xf>
    <xf numFmtId="49" fontId="137" fillId="14" borderId="2" xfId="0" applyNumberFormat="1" applyFont="1" applyFill="1" applyBorder="1" applyAlignment="1" applyProtection="1">
      <alignment horizontal="center" wrapText="1"/>
      <protection locked="0"/>
    </xf>
    <xf numFmtId="0" fontId="137" fillId="7" borderId="0" xfId="0" applyFont="1" applyFill="1" applyAlignment="1">
      <alignment horizontal="center"/>
    </xf>
    <xf numFmtId="0" fontId="138" fillId="5" borderId="6" xfId="0" applyFont="1" applyFill="1" applyBorder="1" applyAlignment="1" applyProtection="1">
      <alignment horizontal="center" wrapText="1"/>
      <protection locked="0"/>
    </xf>
    <xf numFmtId="49" fontId="138" fillId="5" borderId="2" xfId="0" applyNumberFormat="1" applyFont="1" applyFill="1" applyBorder="1" applyAlignment="1" applyProtection="1">
      <alignment horizontal="center" wrapText="1"/>
      <protection locked="0"/>
    </xf>
    <xf numFmtId="0" fontId="138" fillId="5" borderId="2" xfId="0" applyFont="1" applyFill="1" applyBorder="1" applyAlignment="1">
      <alignment horizontal="center"/>
    </xf>
    <xf numFmtId="0" fontId="138" fillId="5" borderId="6" xfId="0" applyFont="1" applyFill="1" applyBorder="1" applyAlignment="1">
      <alignment horizontal="center"/>
    </xf>
    <xf numFmtId="3" fontId="138" fillId="5" borderId="6" xfId="0" applyNumberFormat="1" applyFont="1" applyFill="1" applyBorder="1" applyAlignment="1">
      <alignment horizontal="center"/>
    </xf>
    <xf numFmtId="0" fontId="137" fillId="13" borderId="2" xfId="0" applyFont="1" applyFill="1" applyBorder="1" applyAlignment="1">
      <alignment horizontal="center"/>
    </xf>
    <xf numFmtId="49" fontId="137" fillId="13" borderId="2" xfId="0" applyNumberFormat="1" applyFont="1" applyFill="1" applyBorder="1" applyAlignment="1">
      <alignment horizontal="center"/>
    </xf>
    <xf numFmtId="0" fontId="137" fillId="13" borderId="2" xfId="0" applyFont="1" applyFill="1" applyBorder="1" applyAlignment="1" applyProtection="1">
      <alignment horizontal="center" wrapText="1"/>
      <protection locked="0"/>
    </xf>
    <xf numFmtId="49" fontId="139" fillId="13" borderId="2" xfId="0" applyNumberFormat="1" applyFont="1" applyFill="1" applyBorder="1" applyAlignment="1">
      <alignment horizontal="center"/>
    </xf>
    <xf numFmtId="0" fontId="137" fillId="6" borderId="2" xfId="0" applyFont="1" applyFill="1" applyBorder="1" applyAlignment="1" applyProtection="1">
      <alignment horizontal="center" wrapText="1"/>
      <protection locked="0"/>
    </xf>
    <xf numFmtId="0" fontId="137" fillId="6" borderId="14" xfId="0" applyFont="1" applyFill="1" applyBorder="1" applyAlignment="1" applyProtection="1">
      <alignment horizontal="center" wrapText="1"/>
      <protection locked="0"/>
    </xf>
    <xf numFmtId="0" fontId="137" fillId="7" borderId="7" xfId="0" applyFont="1" applyFill="1" applyBorder="1" applyAlignment="1">
      <alignment horizontal="center"/>
    </xf>
    <xf numFmtId="0" fontId="137" fillId="0" borderId="0" xfId="0" applyFont="1" applyAlignment="1">
      <alignment horizontal="center"/>
    </xf>
    <xf numFmtId="0" fontId="140" fillId="0" borderId="2" xfId="0" applyFont="1" applyBorder="1" applyAlignment="1">
      <alignment horizontal="center"/>
    </xf>
    <xf numFmtId="0" fontId="137" fillId="0" borderId="2" xfId="0" applyFont="1" applyBorder="1" applyAlignment="1">
      <alignment horizontal="center"/>
    </xf>
    <xf numFmtId="0" fontId="140" fillId="9" borderId="2" xfId="0" applyFont="1" applyFill="1" applyBorder="1" applyAlignment="1">
      <alignment horizontal="center"/>
    </xf>
    <xf numFmtId="3" fontId="138" fillId="5" borderId="2" xfId="0" applyNumberFormat="1" applyFont="1" applyFill="1" applyBorder="1" applyAlignment="1">
      <alignment horizontal="center"/>
    </xf>
    <xf numFmtId="0" fontId="137" fillId="3" borderId="2" xfId="0" applyFont="1" applyFill="1" applyBorder="1" applyAlignment="1" applyProtection="1">
      <alignment horizontal="center" wrapText="1"/>
      <protection locked="0"/>
    </xf>
    <xf numFmtId="49" fontId="137" fillId="3" borderId="2" xfId="0" applyNumberFormat="1" applyFont="1" applyFill="1" applyBorder="1" applyAlignment="1">
      <alignment horizontal="center"/>
    </xf>
    <xf numFmtId="3" fontId="137" fillId="3" borderId="6" xfId="0" applyNumberFormat="1" applyFont="1" applyFill="1" applyBorder="1" applyAlignment="1" applyProtection="1">
      <alignment horizontal="center" wrapText="1"/>
      <protection locked="0"/>
    </xf>
    <xf numFmtId="49" fontId="137" fillId="3" borderId="2" xfId="0" applyNumberFormat="1" applyFont="1" applyFill="1" applyBorder="1" applyAlignment="1" applyProtection="1">
      <alignment horizontal="center" wrapText="1"/>
      <protection locked="0"/>
    </xf>
    <xf numFmtId="49" fontId="137" fillId="6" borderId="2" xfId="0" applyNumberFormat="1" applyFont="1" applyFill="1" applyBorder="1" applyAlignment="1">
      <alignment horizontal="center"/>
    </xf>
    <xf numFmtId="0" fontId="138" fillId="10" borderId="2" xfId="0" applyFont="1" applyFill="1" applyBorder="1" applyAlignment="1" applyProtection="1">
      <alignment horizontal="center" wrapText="1"/>
      <protection locked="0"/>
    </xf>
    <xf numFmtId="49" fontId="138" fillId="10" borderId="2" xfId="0" applyNumberFormat="1" applyFont="1" applyFill="1" applyBorder="1" applyAlignment="1">
      <alignment horizontal="center"/>
    </xf>
    <xf numFmtId="0" fontId="138" fillId="10" borderId="6" xfId="0" applyFont="1" applyFill="1" applyBorder="1" applyAlignment="1" applyProtection="1">
      <alignment horizontal="center" wrapText="1"/>
      <protection locked="0"/>
    </xf>
    <xf numFmtId="3" fontId="138" fillId="10" borderId="6" xfId="0" applyNumberFormat="1" applyFont="1" applyFill="1" applyBorder="1" applyAlignment="1">
      <alignment horizontal="center"/>
    </xf>
    <xf numFmtId="49" fontId="138" fillId="10" borderId="2" xfId="0" applyNumberFormat="1" applyFont="1" applyFill="1" applyBorder="1" applyAlignment="1" applyProtection="1">
      <alignment horizontal="center" wrapText="1"/>
      <protection locked="0"/>
    </xf>
    <xf numFmtId="0" fontId="138" fillId="29" borderId="2" xfId="0" applyFont="1" applyFill="1" applyBorder="1" applyAlignment="1" applyProtection="1">
      <alignment horizontal="center" wrapText="1"/>
      <protection locked="0"/>
    </xf>
    <xf numFmtId="49" fontId="138" fillId="29" borderId="2" xfId="0" applyNumberFormat="1" applyFont="1" applyFill="1" applyBorder="1" applyAlignment="1">
      <alignment horizontal="center"/>
    </xf>
    <xf numFmtId="0" fontId="141" fillId="29" borderId="2" xfId="0" applyFont="1" applyFill="1" applyBorder="1" applyAlignment="1">
      <alignment horizontal="center"/>
    </xf>
    <xf numFmtId="0" fontId="137" fillId="30" borderId="2" xfId="0" applyFont="1" applyFill="1" applyBorder="1" applyAlignment="1">
      <alignment horizontal="center"/>
    </xf>
    <xf numFmtId="0" fontId="137" fillId="7" borderId="7" xfId="0" applyFont="1" applyFill="1" applyBorder="1" applyAlignment="1" applyProtection="1">
      <alignment horizontal="center" wrapText="1"/>
      <protection locked="0"/>
    </xf>
    <xf numFmtId="0" fontId="137" fillId="7" borderId="0" xfId="0" applyFont="1" applyFill="1" applyAlignment="1" applyProtection="1">
      <alignment horizontal="center" wrapText="1"/>
      <protection locked="0"/>
    </xf>
    <xf numFmtId="0" fontId="138" fillId="5" borderId="2" xfId="0" applyFont="1" applyFill="1" applyBorder="1" applyAlignment="1" applyProtection="1">
      <alignment horizontal="center" wrapText="1"/>
      <protection locked="0"/>
    </xf>
    <xf numFmtId="0" fontId="142" fillId="28" borderId="2" xfId="0" applyFont="1" applyFill="1" applyBorder="1" applyAlignment="1">
      <alignment horizontal="center"/>
    </xf>
    <xf numFmtId="0" fontId="143" fillId="28" borderId="2" xfId="0" applyFont="1" applyFill="1" applyBorder="1" applyAlignment="1">
      <alignment horizontal="center"/>
    </xf>
    <xf numFmtId="0" fontId="137" fillId="14" borderId="6" xfId="0" applyFont="1" applyFill="1" applyBorder="1" applyAlignment="1" applyProtection="1">
      <alignment horizontal="center" wrapText="1"/>
      <protection locked="0"/>
    </xf>
    <xf numFmtId="49" fontId="137" fillId="14" borderId="6" xfId="0" applyNumberFormat="1" applyFont="1" applyFill="1" applyBorder="1" applyAlignment="1" applyProtection="1">
      <alignment horizontal="center" wrapText="1"/>
      <protection locked="0"/>
    </xf>
    <xf numFmtId="0" fontId="137" fillId="3" borderId="6" xfId="0" applyFont="1" applyFill="1" applyBorder="1" applyAlignment="1" applyProtection="1">
      <alignment horizontal="center" wrapText="1"/>
      <protection locked="0"/>
    </xf>
    <xf numFmtId="49" fontId="137" fillId="3" borderId="6" xfId="0" applyNumberFormat="1" applyFont="1" applyFill="1" applyBorder="1" applyAlignment="1">
      <alignment horizontal="center"/>
    </xf>
    <xf numFmtId="49" fontId="137" fillId="3" borderId="6" xfId="0" applyNumberFormat="1" applyFont="1" applyFill="1" applyBorder="1" applyAlignment="1" applyProtection="1">
      <alignment horizontal="center" wrapText="1"/>
      <protection locked="0"/>
    </xf>
    <xf numFmtId="49" fontId="138" fillId="5" borderId="6" xfId="0" applyNumberFormat="1" applyFont="1" applyFill="1" applyBorder="1" applyAlignment="1" applyProtection="1">
      <alignment horizontal="center" wrapText="1"/>
      <protection locked="0"/>
    </xf>
    <xf numFmtId="49" fontId="137" fillId="7" borderId="0" xfId="0" applyNumberFormat="1" applyFont="1" applyFill="1" applyAlignment="1" applyProtection="1">
      <alignment horizontal="center" wrapText="1"/>
      <protection locked="0"/>
    </xf>
    <xf numFmtId="49" fontId="138" fillId="10" borderId="6" xfId="0" applyNumberFormat="1" applyFont="1" applyFill="1" applyBorder="1" applyAlignment="1">
      <alignment horizontal="center"/>
    </xf>
    <xf numFmtId="49" fontId="138" fillId="10" borderId="6" xfId="0" applyNumberFormat="1" applyFont="1" applyFill="1" applyBorder="1" applyAlignment="1" applyProtection="1">
      <alignment horizontal="center" wrapText="1"/>
      <protection locked="0"/>
    </xf>
    <xf numFmtId="14" fontId="8" fillId="0" borderId="99" xfId="0" applyNumberFormat="1" applyFont="1" applyBorder="1" applyAlignment="1">
      <alignment horizontal="center" vertical="center" wrapText="1"/>
    </xf>
    <xf numFmtId="165" fontId="8" fillId="2" borderId="99" xfId="0" applyNumberFormat="1" applyFont="1" applyFill="1" applyBorder="1" applyAlignment="1">
      <alignment horizontal="center" vertical="center" wrapText="1"/>
    </xf>
    <xf numFmtId="14" fontId="8" fillId="2" borderId="100" xfId="0" applyNumberFormat="1" applyFont="1" applyFill="1" applyBorder="1" applyAlignment="1">
      <alignment horizontal="center" vertical="center" wrapText="1"/>
    </xf>
    <xf numFmtId="0" fontId="13" fillId="0" borderId="0" xfId="0" applyFont="1" applyAlignment="1">
      <alignment horizontal="left"/>
    </xf>
    <xf numFmtId="0" fontId="13" fillId="0" borderId="0" xfId="0" applyFont="1" applyAlignment="1">
      <alignment horizontal="center" wrapText="1"/>
    </xf>
    <xf numFmtId="0" fontId="2" fillId="0" borderId="0" xfId="0" applyFont="1" applyAlignment="1">
      <alignment horizontal="center" wrapText="1"/>
    </xf>
    <xf numFmtId="0" fontId="16" fillId="27" borderId="0" xfId="0" applyFont="1" applyFill="1" applyAlignment="1">
      <alignment horizontal="left" vertical="center" wrapText="1"/>
    </xf>
    <xf numFmtId="0" fontId="2" fillId="27" borderId="0" xfId="0" applyFont="1" applyFill="1" applyAlignment="1">
      <alignment horizontal="left" vertical="center" wrapText="1"/>
    </xf>
    <xf numFmtId="0" fontId="10" fillId="0" borderId="45" xfId="0" applyFont="1" applyBorder="1" applyAlignment="1">
      <alignment horizontal="center" vertical="center" textRotation="90" wrapText="1"/>
    </xf>
    <xf numFmtId="0" fontId="10" fillId="0" borderId="46" xfId="0" applyFont="1" applyBorder="1" applyAlignment="1">
      <alignment horizontal="center" vertical="center" textRotation="90" wrapText="1"/>
    </xf>
    <xf numFmtId="0" fontId="10" fillId="0" borderId="47" xfId="0" applyFont="1" applyBorder="1" applyAlignment="1">
      <alignment horizontal="center" vertical="center" textRotation="90" wrapText="1"/>
    </xf>
    <xf numFmtId="0" fontId="10" fillId="0" borderId="45" xfId="0" applyFont="1" applyBorder="1" applyAlignment="1">
      <alignment horizontal="center" vertical="center" textRotation="90"/>
    </xf>
    <xf numFmtId="0" fontId="10" fillId="0" borderId="46" xfId="0" applyFont="1" applyBorder="1" applyAlignment="1">
      <alignment horizontal="center" vertical="center" textRotation="90"/>
    </xf>
    <xf numFmtId="0" fontId="10" fillId="0" borderId="47" xfId="0" applyFont="1" applyBorder="1" applyAlignment="1">
      <alignment horizontal="center" vertical="center" textRotation="90"/>
    </xf>
    <xf numFmtId="0" fontId="10" fillId="0" borderId="14" xfId="0" applyFont="1" applyBorder="1" applyAlignment="1">
      <alignment horizontal="center"/>
    </xf>
    <xf numFmtId="0" fontId="10" fillId="0" borderId="40" xfId="0" applyFont="1" applyBorder="1" applyAlignment="1">
      <alignment horizontal="center"/>
    </xf>
    <xf numFmtId="0" fontId="9" fillId="0" borderId="40" xfId="0" applyFont="1" applyBorder="1" applyAlignment="1">
      <alignment horizontal="center"/>
    </xf>
    <xf numFmtId="0" fontId="9" fillId="0" borderId="3" xfId="0" applyFont="1" applyBorder="1" applyAlignment="1">
      <alignment horizontal="center"/>
    </xf>
    <xf numFmtId="0" fontId="8" fillId="0" borderId="46" xfId="0" applyFont="1" applyBorder="1" applyAlignment="1">
      <alignment horizontal="center" vertical="center" textRotation="90"/>
    </xf>
    <xf numFmtId="0" fontId="8" fillId="0" borderId="47" xfId="0" applyFont="1" applyBorder="1" applyAlignment="1">
      <alignment horizontal="center" vertical="center" textRotation="90"/>
    </xf>
    <xf numFmtId="0" fontId="8" fillId="2" borderId="41" xfId="0" applyFont="1" applyFill="1" applyBorder="1" applyAlignment="1">
      <alignment horizontal="center" vertical="center" wrapText="1"/>
    </xf>
    <xf numFmtId="0" fontId="2" fillId="0" borderId="42" xfId="0" applyFont="1" applyBorder="1" applyAlignment="1">
      <alignment horizontal="center" vertical="center" wrapText="1"/>
    </xf>
    <xf numFmtId="0" fontId="2" fillId="0" borderId="43" xfId="0" applyFont="1" applyBorder="1" applyAlignment="1">
      <alignment horizontal="center" vertical="center" wrapText="1"/>
    </xf>
    <xf numFmtId="0" fontId="8" fillId="2" borderId="42" xfId="0" applyFont="1" applyFill="1" applyBorder="1" applyAlignment="1">
      <alignment horizontal="center" vertical="center" wrapText="1"/>
    </xf>
    <xf numFmtId="0" fontId="27" fillId="8" borderId="2" xfId="0" applyFont="1" applyFill="1" applyBorder="1" applyAlignment="1">
      <alignment horizontal="center" vertical="center" wrapText="1"/>
    </xf>
    <xf numFmtId="0" fontId="28" fillId="0" borderId="2" xfId="0" applyFont="1" applyBorder="1" applyAlignment="1">
      <alignment horizontal="center" vertical="center" wrapText="1"/>
    </xf>
    <xf numFmtId="0" fontId="8" fillId="2" borderId="43" xfId="0" applyFont="1" applyFill="1" applyBorder="1" applyAlignment="1">
      <alignment horizontal="center" vertical="center" wrapText="1"/>
    </xf>
    <xf numFmtId="0" fontId="8" fillId="0" borderId="41" xfId="0" applyFont="1" applyBorder="1" applyAlignment="1">
      <alignment horizontal="center" vertical="center" wrapText="1"/>
    </xf>
    <xf numFmtId="0" fontId="8" fillId="2" borderId="44" xfId="0" applyFont="1" applyFill="1" applyBorder="1" applyAlignment="1">
      <alignment horizontal="center" vertical="center" wrapText="1"/>
    </xf>
    <xf numFmtId="0" fontId="2" fillId="0" borderId="16" xfId="0" applyFont="1" applyBorder="1" applyAlignment="1">
      <alignment horizontal="center" vertical="center" wrapText="1"/>
    </xf>
    <xf numFmtId="0" fontId="2" fillId="0" borderId="39" xfId="0" applyFont="1" applyBorder="1" applyAlignment="1">
      <alignment horizontal="center" vertical="center" wrapText="1"/>
    </xf>
    <xf numFmtId="0" fontId="12" fillId="0" borderId="44" xfId="0" applyFont="1" applyBorder="1" applyAlignment="1">
      <alignment horizontal="center"/>
    </xf>
    <xf numFmtId="0" fontId="12" fillId="0" borderId="27" xfId="0" applyFont="1" applyBorder="1" applyAlignment="1">
      <alignment horizontal="center"/>
    </xf>
    <xf numFmtId="0" fontId="12" fillId="0" borderId="28" xfId="0" applyFont="1" applyBorder="1" applyAlignment="1">
      <alignment horizontal="center"/>
    </xf>
    <xf numFmtId="0" fontId="12" fillId="0" borderId="56" xfId="0" applyFont="1" applyBorder="1" applyAlignment="1">
      <alignment horizontal="center"/>
    </xf>
    <xf numFmtId="0" fontId="12" fillId="0" borderId="55" xfId="0" applyFont="1" applyBorder="1" applyAlignment="1">
      <alignment horizontal="center"/>
    </xf>
    <xf numFmtId="0" fontId="12" fillId="0" borderId="57" xfId="0" applyFont="1" applyBorder="1" applyAlignment="1">
      <alignment horizontal="center"/>
    </xf>
    <xf numFmtId="0" fontId="15" fillId="8" borderId="2" xfId="0" applyFont="1" applyFill="1" applyBorder="1" applyAlignment="1">
      <alignment horizontal="center" vertical="center" wrapText="1"/>
    </xf>
    <xf numFmtId="0" fontId="8" fillId="0" borderId="2" xfId="0" applyFont="1" applyBorder="1" applyAlignment="1">
      <alignment horizontal="center" vertical="center" wrapText="1"/>
    </xf>
    <xf numFmtId="0" fontId="84" fillId="0" borderId="51" xfId="150" applyFont="1" applyBorder="1" applyAlignment="1">
      <alignment horizontal="center" vertical="center" wrapTex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15" fillId="8" borderId="14" xfId="0" applyFont="1" applyFill="1" applyBorder="1" applyAlignment="1">
      <alignment horizontal="center" vertical="center" wrapText="1"/>
    </xf>
    <xf numFmtId="0" fontId="15" fillId="8" borderId="40" xfId="0" applyFont="1" applyFill="1" applyBorder="1" applyAlignment="1">
      <alignment horizontal="center" vertical="center" wrapText="1"/>
    </xf>
    <xf numFmtId="0" fontId="15" fillId="8" borderId="3" xfId="0" applyFont="1" applyFill="1" applyBorder="1" applyAlignment="1">
      <alignment horizontal="center" vertical="center" wrapText="1"/>
    </xf>
    <xf numFmtId="0" fontId="84" fillId="0" borderId="48" xfId="150" applyFont="1" applyBorder="1" applyAlignment="1">
      <alignment horizontal="center" vertical="center" wrapText="1"/>
    </xf>
    <xf numFmtId="0" fontId="2" fillId="0" borderId="49" xfId="0" applyFont="1" applyBorder="1" applyAlignment="1">
      <alignment horizontal="center" vertical="center" wrapText="1"/>
    </xf>
    <xf numFmtId="0" fontId="2" fillId="0" borderId="50" xfId="0" applyFont="1" applyBorder="1" applyAlignment="1">
      <alignment horizontal="center" vertical="center" wrapText="1"/>
    </xf>
    <xf numFmtId="49" fontId="12" fillId="30" borderId="2" xfId="0" applyNumberFormat="1" applyFont="1" applyFill="1" applyBorder="1" applyAlignment="1">
      <alignment horizontal="center"/>
    </xf>
    <xf numFmtId="0" fontId="2" fillId="30" borderId="2" xfId="0" applyFont="1" applyFill="1" applyBorder="1" applyAlignment="1">
      <alignment horizontal="center"/>
    </xf>
    <xf numFmtId="49" fontId="53" fillId="29" borderId="9" xfId="0" applyNumberFormat="1" applyFont="1" applyFill="1" applyBorder="1" applyAlignment="1" applyProtection="1">
      <alignment horizontal="center" wrapText="1"/>
      <protection locked="0"/>
    </xf>
    <xf numFmtId="49" fontId="53" fillId="29" borderId="21" xfId="0" applyNumberFormat="1" applyFont="1" applyFill="1" applyBorder="1" applyAlignment="1" applyProtection="1">
      <alignment horizontal="center" wrapText="1"/>
      <protection locked="0"/>
    </xf>
    <xf numFmtId="0" fontId="2" fillId="29" borderId="21" xfId="0" applyFont="1" applyFill="1" applyBorder="1" applyAlignment="1">
      <alignment horizontal="center"/>
    </xf>
    <xf numFmtId="0" fontId="16" fillId="0" borderId="21" xfId="0" applyFont="1" applyBorder="1" applyAlignment="1">
      <alignment horizontal="center" wrapText="1"/>
    </xf>
    <xf numFmtId="0" fontId="2" fillId="0" borderId="21" xfId="0" applyFont="1" applyBorder="1" applyAlignment="1">
      <alignment horizontal="center" wrapText="1"/>
    </xf>
    <xf numFmtId="49" fontId="12" fillId="3" borderId="2" xfId="0" applyNumberFormat="1" applyFont="1" applyFill="1" applyBorder="1" applyAlignment="1">
      <alignment horizontal="center"/>
    </xf>
    <xf numFmtId="0" fontId="2" fillId="0" borderId="2" xfId="0" applyFont="1" applyBorder="1" applyAlignment="1">
      <alignment horizontal="center"/>
    </xf>
    <xf numFmtId="0" fontId="53" fillId="5" borderId="2" xfId="0" applyFont="1" applyFill="1" applyBorder="1" applyAlignment="1" applyProtection="1">
      <alignment horizontal="center" wrapText="1"/>
      <protection locked="0"/>
    </xf>
    <xf numFmtId="49" fontId="12" fillId="13" borderId="2" xfId="0" applyNumberFormat="1" applyFont="1" applyFill="1" applyBorder="1" applyAlignment="1">
      <alignment horizontal="center"/>
    </xf>
    <xf numFmtId="49" fontId="53" fillId="10" borderId="9" xfId="0" applyNumberFormat="1" applyFont="1" applyFill="1" applyBorder="1" applyAlignment="1" applyProtection="1">
      <alignment horizontal="center" wrapText="1"/>
      <protection locked="0"/>
    </xf>
    <xf numFmtId="49" fontId="53" fillId="10" borderId="21" xfId="0" applyNumberFormat="1" applyFont="1" applyFill="1" applyBorder="1" applyAlignment="1" applyProtection="1">
      <alignment horizontal="center" wrapText="1"/>
      <protection locked="0"/>
    </xf>
    <xf numFmtId="0" fontId="2" fillId="0" borderId="21" xfId="0" applyFont="1" applyBorder="1" applyAlignment="1">
      <alignment horizontal="center"/>
    </xf>
    <xf numFmtId="0" fontId="12" fillId="6" borderId="2" xfId="0" applyFont="1" applyFill="1" applyBorder="1" applyAlignment="1">
      <alignment horizontal="center" wrapText="1"/>
    </xf>
    <xf numFmtId="0" fontId="12" fillId="12" borderId="2" xfId="0" applyFont="1" applyFill="1" applyBorder="1" applyAlignment="1">
      <alignment horizontal="center"/>
    </xf>
    <xf numFmtId="49" fontId="12" fillId="14" borderId="14" xfId="0" applyNumberFormat="1" applyFont="1" applyFill="1" applyBorder="1" applyAlignment="1">
      <alignment horizontal="center" wrapText="1"/>
    </xf>
    <xf numFmtId="0" fontId="2" fillId="0" borderId="40" xfId="0" applyFont="1" applyBorder="1" applyAlignment="1">
      <alignment horizontal="center" wrapText="1"/>
    </xf>
    <xf numFmtId="0" fontId="2" fillId="0" borderId="3" xfId="0" applyFont="1" applyBorder="1" applyAlignment="1">
      <alignment horizontal="center" wrapText="1"/>
    </xf>
    <xf numFmtId="0" fontId="2" fillId="6" borderId="9" xfId="0" applyFont="1" applyFill="1" applyBorder="1" applyAlignment="1">
      <alignment horizontal="center"/>
    </xf>
    <xf numFmtId="0" fontId="2" fillId="6" borderId="21" xfId="0" applyFont="1" applyFill="1" applyBorder="1" applyAlignment="1">
      <alignment horizontal="center"/>
    </xf>
    <xf numFmtId="49" fontId="53" fillId="10" borderId="14" xfId="0" applyNumberFormat="1" applyFont="1" applyFill="1" applyBorder="1" applyAlignment="1" applyProtection="1">
      <alignment horizontal="center" wrapText="1"/>
      <protection locked="0"/>
    </xf>
    <xf numFmtId="0" fontId="2" fillId="0" borderId="40" xfId="0" applyFont="1" applyBorder="1" applyAlignment="1"/>
    <xf numFmtId="0" fontId="2" fillId="0" borderId="3" xfId="0" applyFont="1" applyBorder="1" applyAlignment="1"/>
    <xf numFmtId="0" fontId="12" fillId="6" borderId="2" xfId="0" applyFont="1" applyFill="1" applyBorder="1" applyAlignment="1">
      <alignment horizontal="center" vertical="center" wrapText="1"/>
    </xf>
    <xf numFmtId="0" fontId="16" fillId="0" borderId="0" xfId="0" applyFont="1" applyAlignment="1">
      <alignment horizontal="left" wrapText="1"/>
    </xf>
    <xf numFmtId="0" fontId="2" fillId="0" borderId="0" xfId="0" applyFont="1" applyAlignment="1">
      <alignment horizontal="left" wrapText="1"/>
    </xf>
    <xf numFmtId="0" fontId="12" fillId="4" borderId="2" xfId="0" applyFont="1" applyFill="1" applyBorder="1" applyAlignment="1">
      <alignment horizontal="center" wrapText="1"/>
    </xf>
    <xf numFmtId="0" fontId="2" fillId="0" borderId="2" xfId="0" applyFont="1" applyBorder="1" applyAlignment="1"/>
    <xf numFmtId="0" fontId="2" fillId="0" borderId="14" xfId="0" applyFont="1" applyBorder="1" applyAlignment="1"/>
    <xf numFmtId="0" fontId="2" fillId="0" borderId="0" xfId="0" applyFont="1" applyAlignment="1"/>
    <xf numFmtId="0" fontId="12" fillId="0" borderId="51" xfId="0" applyFont="1" applyBorder="1" applyAlignment="1">
      <alignment horizontal="center"/>
    </xf>
    <xf numFmtId="0" fontId="12" fillId="0" borderId="52" xfId="0" applyFont="1" applyBorder="1" applyAlignment="1">
      <alignment horizontal="center"/>
    </xf>
    <xf numFmtId="0" fontId="12" fillId="0" borderId="53" xfId="0" applyFont="1" applyBorder="1" applyAlignment="1">
      <alignment horizontal="center"/>
    </xf>
    <xf numFmtId="0" fontId="12" fillId="0" borderId="9" xfId="0" applyFont="1" applyBorder="1" applyAlignment="1">
      <alignment horizontal="center"/>
    </xf>
    <xf numFmtId="0" fontId="12" fillId="0" borderId="21" xfId="0" applyFont="1" applyBorder="1" applyAlignment="1">
      <alignment horizontal="center"/>
    </xf>
    <xf numFmtId="0" fontId="2" fillId="0" borderId="12" xfId="0" applyFont="1" applyBorder="1" applyAlignment="1">
      <alignment horizontal="center"/>
    </xf>
    <xf numFmtId="0" fontId="12" fillId="0" borderId="6" xfId="0" applyFont="1" applyBorder="1" applyAlignment="1">
      <alignment horizontal="center"/>
    </xf>
    <xf numFmtId="0" fontId="2" fillId="0" borderId="4" xfId="0" applyFont="1" applyBorder="1" applyAlignment="1" applyProtection="1">
      <alignment horizontal="center" vertical="center" wrapText="1"/>
      <protection locked="0"/>
    </xf>
    <xf numFmtId="0" fontId="2" fillId="0" borderId="6" xfId="0" applyFont="1" applyBorder="1" applyAlignment="1">
      <alignment horizontal="center" vertical="center"/>
    </xf>
    <xf numFmtId="0" fontId="2" fillId="0" borderId="5" xfId="0" applyFont="1" applyBorder="1" applyAlignment="1" applyProtection="1">
      <alignment horizontal="center" vertical="center" wrapText="1"/>
      <protection locked="0"/>
    </xf>
    <xf numFmtId="0" fontId="2" fillId="0" borderId="5" xfId="0" applyFont="1" applyBorder="1" applyAlignment="1">
      <alignment horizontal="center" vertical="center"/>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15" fillId="8" borderId="14" xfId="0" applyFont="1" applyFill="1" applyBorder="1" applyAlignment="1">
      <alignment horizontal="center" wrapText="1"/>
    </xf>
    <xf numFmtId="0" fontId="15" fillId="4" borderId="2"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12" fillId="0" borderId="2" xfId="0" applyFont="1" applyBorder="1" applyAlignment="1">
      <alignment horizontal="center" wrapText="1"/>
    </xf>
    <xf numFmtId="0" fontId="12" fillId="0" borderId="14" xfId="0" applyFont="1" applyBorder="1" applyAlignment="1">
      <alignment horizontal="center" wrapText="1"/>
    </xf>
    <xf numFmtId="0" fontId="12" fillId="0" borderId="40" xfId="0" applyFont="1" applyBorder="1" applyAlignment="1">
      <alignment horizontal="center" wrapText="1"/>
    </xf>
    <xf numFmtId="0" fontId="12" fillId="0" borderId="3" xfId="0" applyFont="1" applyBorder="1" applyAlignment="1">
      <alignment horizontal="center" wrapText="1"/>
    </xf>
    <xf numFmtId="0" fontId="2" fillId="0" borderId="2" xfId="0" applyFont="1" applyBorder="1" applyAlignment="1">
      <alignment horizontal="center" vertical="center" wrapText="1"/>
    </xf>
    <xf numFmtId="0" fontId="33" fillId="0" borderId="14" xfId="147" applyFont="1" applyBorder="1" applyAlignment="1" applyProtection="1">
      <alignment horizontal="center" vertical="center"/>
    </xf>
    <xf numFmtId="0" fontId="8" fillId="0" borderId="40" xfId="0" applyFont="1" applyBorder="1" applyAlignment="1">
      <alignment horizontal="center" vertical="center"/>
    </xf>
    <xf numFmtId="0" fontId="8" fillId="0" borderId="3" xfId="0" applyFont="1" applyBorder="1" applyAlignment="1">
      <alignment horizontal="center" vertical="center"/>
    </xf>
    <xf numFmtId="0" fontId="41" fillId="0" borderId="2" xfId="0" applyFont="1" applyBorder="1" applyAlignment="1">
      <alignment vertical="center" wrapText="1"/>
    </xf>
    <xf numFmtId="0" fontId="2" fillId="0" borderId="2" xfId="0" applyFont="1" applyBorder="1" applyAlignment="1">
      <alignment wrapText="1"/>
    </xf>
    <xf numFmtId="0" fontId="2" fillId="0" borderId="0" xfId="0" applyFont="1" applyAlignment="1">
      <alignment wrapText="1"/>
    </xf>
    <xf numFmtId="0" fontId="16" fillId="0" borderId="0" xfId="0" applyFont="1" applyAlignment="1">
      <alignment horizontal="left" vertical="center" wrapText="1"/>
    </xf>
    <xf numFmtId="0" fontId="2" fillId="0" borderId="0" xfId="0" applyFont="1" applyAlignment="1">
      <alignment horizontal="left" vertical="center" wrapText="1"/>
    </xf>
    <xf numFmtId="0" fontId="9" fillId="0" borderId="46" xfId="0" applyFont="1" applyBorder="1" applyAlignment="1">
      <alignment horizontal="center" vertical="center" textRotation="90" wrapText="1"/>
    </xf>
    <xf numFmtId="0" fontId="9" fillId="0" borderId="47" xfId="0" applyFont="1" applyBorder="1" applyAlignment="1">
      <alignment horizontal="center" vertical="center" textRotation="90" wrapText="1"/>
    </xf>
    <xf numFmtId="0" fontId="9" fillId="0" borderId="46" xfId="0" applyFont="1" applyBorder="1" applyAlignment="1">
      <alignment horizontal="center" vertical="center" textRotation="90"/>
    </xf>
    <xf numFmtId="0" fontId="9" fillId="0" borderId="47" xfId="0" applyFont="1" applyBorder="1" applyAlignment="1">
      <alignment horizontal="center" vertical="center" textRotation="90"/>
    </xf>
  </cellXfs>
  <cellStyles count="32599">
    <cellStyle name="_x000d__x000a_JournalTemplate=C:\COMFO\CTALK\JOURSTD.TPL_x000d__x000a_LbStateAddress=3 3 0 251 1 89 2 311_x000d__x000a_LbStateJou" xfId="1" xr:uid="{00000000-0005-0000-0000-000000000000}"/>
    <cellStyle name="_x000d__x000a_JournalTemplate=C:\COMFO\CTALK\JOURSTD.TPL_x000d__x000a_LbStateAddress=3 3 0 251 1 89 2 311_x000d__x000a_LbStateJou 10" xfId="2" xr:uid="{00000000-0005-0000-0000-000001000000}"/>
    <cellStyle name="_x000d__x000a_JournalTemplate=C:\COMFO\CTALK\JOURSTD.TPL_x000d__x000a_LbStateAddress=3 3 0 251 1 89 2 311_x000d__x000a_LbStateJou 11" xfId="3" xr:uid="{00000000-0005-0000-0000-000002000000}"/>
    <cellStyle name="_x000d__x000a_JournalTemplate=C:\COMFO\CTALK\JOURSTD.TPL_x000d__x000a_LbStateAddress=3 3 0 251 1 89 2 311_x000d__x000a_LbStateJou 12" xfId="4" xr:uid="{00000000-0005-0000-0000-000003000000}"/>
    <cellStyle name="_x000d__x000a_JournalTemplate=C:\COMFO\CTALK\JOURSTD.TPL_x000d__x000a_LbStateAddress=3 3 0 251 1 89 2 311_x000d__x000a_LbStateJou 13" xfId="5" xr:uid="{00000000-0005-0000-0000-000004000000}"/>
    <cellStyle name="_x000d__x000a_JournalTemplate=C:\COMFO\CTALK\JOURSTD.TPL_x000d__x000a_LbStateAddress=3 3 0 251 1 89 2 311_x000d__x000a_LbStateJou 14" xfId="6" xr:uid="{00000000-0005-0000-0000-000005000000}"/>
    <cellStyle name="_x000d__x000a_JournalTemplate=C:\COMFO\CTALK\JOURSTD.TPL_x000d__x000a_LbStateAddress=3 3 0 251 1 89 2 311_x000d__x000a_LbStateJou 15" xfId="7" xr:uid="{00000000-0005-0000-0000-000006000000}"/>
    <cellStyle name="_x000d__x000a_JournalTemplate=C:\COMFO\CTALK\JOURSTD.TPL_x000d__x000a_LbStateAddress=3 3 0 251 1 89 2 311_x000d__x000a_LbStateJou 16" xfId="8" xr:uid="{00000000-0005-0000-0000-000007000000}"/>
    <cellStyle name="_x000d__x000a_JournalTemplate=C:\COMFO\CTALK\JOURSTD.TPL_x000d__x000a_LbStateAddress=3 3 0 251 1 89 2 311_x000d__x000a_LbStateJou 17" xfId="9" xr:uid="{00000000-0005-0000-0000-000008000000}"/>
    <cellStyle name="_x000d__x000a_JournalTemplate=C:\COMFO\CTALK\JOURSTD.TPL_x000d__x000a_LbStateAddress=3 3 0 251 1 89 2 311_x000d__x000a_LbStateJou 18" xfId="10" xr:uid="{00000000-0005-0000-0000-000009000000}"/>
    <cellStyle name="_x000d__x000a_JournalTemplate=C:\COMFO\CTALK\JOURSTD.TPL_x000d__x000a_LbStateAddress=3 3 0 251 1 89 2 311_x000d__x000a_LbStateJou 19" xfId="11" xr:uid="{00000000-0005-0000-0000-00000A000000}"/>
    <cellStyle name="_x000d__x000a_JournalTemplate=C:\COMFO\CTALK\JOURSTD.TPL_x000d__x000a_LbStateAddress=3 3 0 251 1 89 2 311_x000d__x000a_LbStateJou 2" xfId="12" xr:uid="{00000000-0005-0000-0000-00000B000000}"/>
    <cellStyle name="_x000d__x000a_JournalTemplate=C:\COMFO\CTALK\JOURSTD.TPL_x000d__x000a_LbStateAddress=3 3 0 251 1 89 2 311_x000d__x000a_LbStateJou 20" xfId="13" xr:uid="{00000000-0005-0000-0000-00000C000000}"/>
    <cellStyle name="_x000d__x000a_JournalTemplate=C:\COMFO\CTALK\JOURSTD.TPL_x000d__x000a_LbStateAddress=3 3 0 251 1 89 2 311_x000d__x000a_LbStateJou 21" xfId="14" xr:uid="{00000000-0005-0000-0000-00000D000000}"/>
    <cellStyle name="_x000d__x000a_JournalTemplate=C:\COMFO\CTALK\JOURSTD.TPL_x000d__x000a_LbStateAddress=3 3 0 251 1 89 2 311_x000d__x000a_LbStateJou 22" xfId="15" xr:uid="{00000000-0005-0000-0000-00000E000000}"/>
    <cellStyle name="_x000d__x000a_JournalTemplate=C:\COMFO\CTALK\JOURSTD.TPL_x000d__x000a_LbStateAddress=3 3 0 251 1 89 2 311_x000d__x000a_LbStateJou 23" xfId="16" xr:uid="{00000000-0005-0000-0000-00000F000000}"/>
    <cellStyle name="_x000d__x000a_JournalTemplate=C:\COMFO\CTALK\JOURSTD.TPL_x000d__x000a_LbStateAddress=3 3 0 251 1 89 2 311_x000d__x000a_LbStateJou 3" xfId="17" xr:uid="{00000000-0005-0000-0000-000010000000}"/>
    <cellStyle name="_x000d__x000a_JournalTemplate=C:\COMFO\CTALK\JOURSTD.TPL_x000d__x000a_LbStateAddress=3 3 0 251 1 89 2 311_x000d__x000a_LbStateJou 4" xfId="18" xr:uid="{00000000-0005-0000-0000-000011000000}"/>
    <cellStyle name="_x000d__x000a_JournalTemplate=C:\COMFO\CTALK\JOURSTD.TPL_x000d__x000a_LbStateAddress=3 3 0 251 1 89 2 311_x000d__x000a_LbStateJou 4 10" xfId="19" xr:uid="{00000000-0005-0000-0000-000012000000}"/>
    <cellStyle name="_x000d__x000a_JournalTemplate=C:\COMFO\CTALK\JOURSTD.TPL_x000d__x000a_LbStateAddress=3 3 0 251 1 89 2 311_x000d__x000a_LbStateJou 4 100" xfId="20" xr:uid="{00000000-0005-0000-0000-000013000000}"/>
    <cellStyle name="_x000d__x000a_JournalTemplate=C:\COMFO\CTALK\JOURSTD.TPL_x000d__x000a_LbStateAddress=3 3 0 251 1 89 2 311_x000d__x000a_LbStateJou 4 101" xfId="21" xr:uid="{00000000-0005-0000-0000-000014000000}"/>
    <cellStyle name="_x000d__x000a_JournalTemplate=C:\COMFO\CTALK\JOURSTD.TPL_x000d__x000a_LbStateAddress=3 3 0 251 1 89 2 311_x000d__x000a_LbStateJou 4 102" xfId="22" xr:uid="{00000000-0005-0000-0000-000015000000}"/>
    <cellStyle name="_x000d__x000a_JournalTemplate=C:\COMFO\CTALK\JOURSTD.TPL_x000d__x000a_LbStateAddress=3 3 0 251 1 89 2 311_x000d__x000a_LbStateJou 4 103" xfId="23" xr:uid="{00000000-0005-0000-0000-000016000000}"/>
    <cellStyle name="_x000d__x000a_JournalTemplate=C:\COMFO\CTALK\JOURSTD.TPL_x000d__x000a_LbStateAddress=3 3 0 251 1 89 2 311_x000d__x000a_LbStateJou 4 11" xfId="24" xr:uid="{00000000-0005-0000-0000-000017000000}"/>
    <cellStyle name="_x000d__x000a_JournalTemplate=C:\COMFO\CTALK\JOURSTD.TPL_x000d__x000a_LbStateAddress=3 3 0 251 1 89 2 311_x000d__x000a_LbStateJou 4 12" xfId="25" xr:uid="{00000000-0005-0000-0000-000018000000}"/>
    <cellStyle name="_x000d__x000a_JournalTemplate=C:\COMFO\CTALK\JOURSTD.TPL_x000d__x000a_LbStateAddress=3 3 0 251 1 89 2 311_x000d__x000a_LbStateJou 4 13" xfId="26" xr:uid="{00000000-0005-0000-0000-000019000000}"/>
    <cellStyle name="_x000d__x000a_JournalTemplate=C:\COMFO\CTALK\JOURSTD.TPL_x000d__x000a_LbStateAddress=3 3 0 251 1 89 2 311_x000d__x000a_LbStateJou 4 14" xfId="27" xr:uid="{00000000-0005-0000-0000-00001A000000}"/>
    <cellStyle name="_x000d__x000a_JournalTemplate=C:\COMFO\CTALK\JOURSTD.TPL_x000d__x000a_LbStateAddress=3 3 0 251 1 89 2 311_x000d__x000a_LbStateJou 4 15" xfId="28" xr:uid="{00000000-0005-0000-0000-00001B000000}"/>
    <cellStyle name="_x000d__x000a_JournalTemplate=C:\COMFO\CTALK\JOURSTD.TPL_x000d__x000a_LbStateAddress=3 3 0 251 1 89 2 311_x000d__x000a_LbStateJou 4 16" xfId="29" xr:uid="{00000000-0005-0000-0000-00001C000000}"/>
    <cellStyle name="_x000d__x000a_JournalTemplate=C:\COMFO\CTALK\JOURSTD.TPL_x000d__x000a_LbStateAddress=3 3 0 251 1 89 2 311_x000d__x000a_LbStateJou 4 17" xfId="30" xr:uid="{00000000-0005-0000-0000-00001D000000}"/>
    <cellStyle name="_x000d__x000a_JournalTemplate=C:\COMFO\CTALK\JOURSTD.TPL_x000d__x000a_LbStateAddress=3 3 0 251 1 89 2 311_x000d__x000a_LbStateJou 4 18" xfId="31" xr:uid="{00000000-0005-0000-0000-00001E000000}"/>
    <cellStyle name="_x000d__x000a_JournalTemplate=C:\COMFO\CTALK\JOURSTD.TPL_x000d__x000a_LbStateAddress=3 3 0 251 1 89 2 311_x000d__x000a_LbStateJou 4 19" xfId="32" xr:uid="{00000000-0005-0000-0000-00001F000000}"/>
    <cellStyle name="_x000d__x000a_JournalTemplate=C:\COMFO\CTALK\JOURSTD.TPL_x000d__x000a_LbStateAddress=3 3 0 251 1 89 2 311_x000d__x000a_LbStateJou 4 2" xfId="33" xr:uid="{00000000-0005-0000-0000-000020000000}"/>
    <cellStyle name="_x000d__x000a_JournalTemplate=C:\COMFO\CTALK\JOURSTD.TPL_x000d__x000a_LbStateAddress=3 3 0 251 1 89 2 311_x000d__x000a_LbStateJou 4 20" xfId="34" xr:uid="{00000000-0005-0000-0000-000021000000}"/>
    <cellStyle name="_x000d__x000a_JournalTemplate=C:\COMFO\CTALK\JOURSTD.TPL_x000d__x000a_LbStateAddress=3 3 0 251 1 89 2 311_x000d__x000a_LbStateJou 4 21" xfId="35" xr:uid="{00000000-0005-0000-0000-000022000000}"/>
    <cellStyle name="_x000d__x000a_JournalTemplate=C:\COMFO\CTALK\JOURSTD.TPL_x000d__x000a_LbStateAddress=3 3 0 251 1 89 2 311_x000d__x000a_LbStateJou 4 22" xfId="36" xr:uid="{00000000-0005-0000-0000-000023000000}"/>
    <cellStyle name="_x000d__x000a_JournalTemplate=C:\COMFO\CTALK\JOURSTD.TPL_x000d__x000a_LbStateAddress=3 3 0 251 1 89 2 311_x000d__x000a_LbStateJou 4 23" xfId="37" xr:uid="{00000000-0005-0000-0000-000024000000}"/>
    <cellStyle name="_x000d__x000a_JournalTemplate=C:\COMFO\CTALK\JOURSTD.TPL_x000d__x000a_LbStateAddress=3 3 0 251 1 89 2 311_x000d__x000a_LbStateJou 4 24" xfId="38" xr:uid="{00000000-0005-0000-0000-000025000000}"/>
    <cellStyle name="_x000d__x000a_JournalTemplate=C:\COMFO\CTALK\JOURSTD.TPL_x000d__x000a_LbStateAddress=3 3 0 251 1 89 2 311_x000d__x000a_LbStateJou 4 25" xfId="39" xr:uid="{00000000-0005-0000-0000-000026000000}"/>
    <cellStyle name="_x000d__x000a_JournalTemplate=C:\COMFO\CTALK\JOURSTD.TPL_x000d__x000a_LbStateAddress=3 3 0 251 1 89 2 311_x000d__x000a_LbStateJou 4 26" xfId="40" xr:uid="{00000000-0005-0000-0000-000027000000}"/>
    <cellStyle name="_x000d__x000a_JournalTemplate=C:\COMFO\CTALK\JOURSTD.TPL_x000d__x000a_LbStateAddress=3 3 0 251 1 89 2 311_x000d__x000a_LbStateJou 4 27" xfId="41" xr:uid="{00000000-0005-0000-0000-000028000000}"/>
    <cellStyle name="_x000d__x000a_JournalTemplate=C:\COMFO\CTALK\JOURSTD.TPL_x000d__x000a_LbStateAddress=3 3 0 251 1 89 2 311_x000d__x000a_LbStateJou 4 28" xfId="42" xr:uid="{00000000-0005-0000-0000-000029000000}"/>
    <cellStyle name="_x000d__x000a_JournalTemplate=C:\COMFO\CTALK\JOURSTD.TPL_x000d__x000a_LbStateAddress=3 3 0 251 1 89 2 311_x000d__x000a_LbStateJou 4 29" xfId="43" xr:uid="{00000000-0005-0000-0000-00002A000000}"/>
    <cellStyle name="_x000d__x000a_JournalTemplate=C:\COMFO\CTALK\JOURSTD.TPL_x000d__x000a_LbStateAddress=3 3 0 251 1 89 2 311_x000d__x000a_LbStateJou 4 3" xfId="44" xr:uid="{00000000-0005-0000-0000-00002B000000}"/>
    <cellStyle name="_x000d__x000a_JournalTemplate=C:\COMFO\CTALK\JOURSTD.TPL_x000d__x000a_LbStateAddress=3 3 0 251 1 89 2 311_x000d__x000a_LbStateJou 4 30" xfId="45" xr:uid="{00000000-0005-0000-0000-00002C000000}"/>
    <cellStyle name="_x000d__x000a_JournalTemplate=C:\COMFO\CTALK\JOURSTD.TPL_x000d__x000a_LbStateAddress=3 3 0 251 1 89 2 311_x000d__x000a_LbStateJou 4 31" xfId="46" xr:uid="{00000000-0005-0000-0000-00002D000000}"/>
    <cellStyle name="_x000d__x000a_JournalTemplate=C:\COMFO\CTALK\JOURSTD.TPL_x000d__x000a_LbStateAddress=3 3 0 251 1 89 2 311_x000d__x000a_LbStateJou 4 32" xfId="47" xr:uid="{00000000-0005-0000-0000-00002E000000}"/>
    <cellStyle name="_x000d__x000a_JournalTemplate=C:\COMFO\CTALK\JOURSTD.TPL_x000d__x000a_LbStateAddress=3 3 0 251 1 89 2 311_x000d__x000a_LbStateJou 4 33" xfId="48" xr:uid="{00000000-0005-0000-0000-00002F000000}"/>
    <cellStyle name="_x000d__x000a_JournalTemplate=C:\COMFO\CTALK\JOURSTD.TPL_x000d__x000a_LbStateAddress=3 3 0 251 1 89 2 311_x000d__x000a_LbStateJou 4 34" xfId="49" xr:uid="{00000000-0005-0000-0000-000030000000}"/>
    <cellStyle name="_x000d__x000a_JournalTemplate=C:\COMFO\CTALK\JOURSTD.TPL_x000d__x000a_LbStateAddress=3 3 0 251 1 89 2 311_x000d__x000a_LbStateJou 4 35" xfId="50" xr:uid="{00000000-0005-0000-0000-000031000000}"/>
    <cellStyle name="_x000d__x000a_JournalTemplate=C:\COMFO\CTALK\JOURSTD.TPL_x000d__x000a_LbStateAddress=3 3 0 251 1 89 2 311_x000d__x000a_LbStateJou 4 36" xfId="51" xr:uid="{00000000-0005-0000-0000-000032000000}"/>
    <cellStyle name="_x000d__x000a_JournalTemplate=C:\COMFO\CTALK\JOURSTD.TPL_x000d__x000a_LbStateAddress=3 3 0 251 1 89 2 311_x000d__x000a_LbStateJou 4 37" xfId="52" xr:uid="{00000000-0005-0000-0000-000033000000}"/>
    <cellStyle name="_x000d__x000a_JournalTemplate=C:\COMFO\CTALK\JOURSTD.TPL_x000d__x000a_LbStateAddress=3 3 0 251 1 89 2 311_x000d__x000a_LbStateJou 4 38" xfId="53" xr:uid="{00000000-0005-0000-0000-000034000000}"/>
    <cellStyle name="_x000d__x000a_JournalTemplate=C:\COMFO\CTALK\JOURSTD.TPL_x000d__x000a_LbStateAddress=3 3 0 251 1 89 2 311_x000d__x000a_LbStateJou 4 39" xfId="54" xr:uid="{00000000-0005-0000-0000-000035000000}"/>
    <cellStyle name="_x000d__x000a_JournalTemplate=C:\COMFO\CTALK\JOURSTD.TPL_x000d__x000a_LbStateAddress=3 3 0 251 1 89 2 311_x000d__x000a_LbStateJou 4 4" xfId="55" xr:uid="{00000000-0005-0000-0000-000036000000}"/>
    <cellStyle name="_x000d__x000a_JournalTemplate=C:\COMFO\CTALK\JOURSTD.TPL_x000d__x000a_LbStateAddress=3 3 0 251 1 89 2 311_x000d__x000a_LbStateJou 4 40" xfId="56" xr:uid="{00000000-0005-0000-0000-000037000000}"/>
    <cellStyle name="_x000d__x000a_JournalTemplate=C:\COMFO\CTALK\JOURSTD.TPL_x000d__x000a_LbStateAddress=3 3 0 251 1 89 2 311_x000d__x000a_LbStateJou 4 41" xfId="57" xr:uid="{00000000-0005-0000-0000-000038000000}"/>
    <cellStyle name="_x000d__x000a_JournalTemplate=C:\COMFO\CTALK\JOURSTD.TPL_x000d__x000a_LbStateAddress=3 3 0 251 1 89 2 311_x000d__x000a_LbStateJou 4 42" xfId="58" xr:uid="{00000000-0005-0000-0000-000039000000}"/>
    <cellStyle name="_x000d__x000a_JournalTemplate=C:\COMFO\CTALK\JOURSTD.TPL_x000d__x000a_LbStateAddress=3 3 0 251 1 89 2 311_x000d__x000a_LbStateJou 4 43" xfId="59" xr:uid="{00000000-0005-0000-0000-00003A000000}"/>
    <cellStyle name="_x000d__x000a_JournalTemplate=C:\COMFO\CTALK\JOURSTD.TPL_x000d__x000a_LbStateAddress=3 3 0 251 1 89 2 311_x000d__x000a_LbStateJou 4 44" xfId="60" xr:uid="{00000000-0005-0000-0000-00003B000000}"/>
    <cellStyle name="_x000d__x000a_JournalTemplate=C:\COMFO\CTALK\JOURSTD.TPL_x000d__x000a_LbStateAddress=3 3 0 251 1 89 2 311_x000d__x000a_LbStateJou 4 45" xfId="61" xr:uid="{00000000-0005-0000-0000-00003C000000}"/>
    <cellStyle name="_x000d__x000a_JournalTemplate=C:\COMFO\CTALK\JOURSTD.TPL_x000d__x000a_LbStateAddress=3 3 0 251 1 89 2 311_x000d__x000a_LbStateJou 4 46" xfId="62" xr:uid="{00000000-0005-0000-0000-00003D000000}"/>
    <cellStyle name="_x000d__x000a_JournalTemplate=C:\COMFO\CTALK\JOURSTD.TPL_x000d__x000a_LbStateAddress=3 3 0 251 1 89 2 311_x000d__x000a_LbStateJou 4 47" xfId="63" xr:uid="{00000000-0005-0000-0000-00003E000000}"/>
    <cellStyle name="_x000d__x000a_JournalTemplate=C:\COMFO\CTALK\JOURSTD.TPL_x000d__x000a_LbStateAddress=3 3 0 251 1 89 2 311_x000d__x000a_LbStateJou 4 48" xfId="64" xr:uid="{00000000-0005-0000-0000-00003F000000}"/>
    <cellStyle name="_x000d__x000a_JournalTemplate=C:\COMFO\CTALK\JOURSTD.TPL_x000d__x000a_LbStateAddress=3 3 0 251 1 89 2 311_x000d__x000a_LbStateJou 4 49" xfId="65" xr:uid="{00000000-0005-0000-0000-000040000000}"/>
    <cellStyle name="_x000d__x000a_JournalTemplate=C:\COMFO\CTALK\JOURSTD.TPL_x000d__x000a_LbStateAddress=3 3 0 251 1 89 2 311_x000d__x000a_LbStateJou 4 5" xfId="66" xr:uid="{00000000-0005-0000-0000-000041000000}"/>
    <cellStyle name="_x000d__x000a_JournalTemplate=C:\COMFO\CTALK\JOURSTD.TPL_x000d__x000a_LbStateAddress=3 3 0 251 1 89 2 311_x000d__x000a_LbStateJou 4 50" xfId="67" xr:uid="{00000000-0005-0000-0000-000042000000}"/>
    <cellStyle name="_x000d__x000a_JournalTemplate=C:\COMFO\CTALK\JOURSTD.TPL_x000d__x000a_LbStateAddress=3 3 0 251 1 89 2 311_x000d__x000a_LbStateJou 4 51" xfId="68" xr:uid="{00000000-0005-0000-0000-000043000000}"/>
    <cellStyle name="_x000d__x000a_JournalTemplate=C:\COMFO\CTALK\JOURSTD.TPL_x000d__x000a_LbStateAddress=3 3 0 251 1 89 2 311_x000d__x000a_LbStateJou 4 52" xfId="69" xr:uid="{00000000-0005-0000-0000-000044000000}"/>
    <cellStyle name="_x000d__x000a_JournalTemplate=C:\COMFO\CTALK\JOURSTD.TPL_x000d__x000a_LbStateAddress=3 3 0 251 1 89 2 311_x000d__x000a_LbStateJou 4 53" xfId="70" xr:uid="{00000000-0005-0000-0000-000045000000}"/>
    <cellStyle name="_x000d__x000a_JournalTemplate=C:\COMFO\CTALK\JOURSTD.TPL_x000d__x000a_LbStateAddress=3 3 0 251 1 89 2 311_x000d__x000a_LbStateJou 4 54" xfId="71" xr:uid="{00000000-0005-0000-0000-000046000000}"/>
    <cellStyle name="_x000d__x000a_JournalTemplate=C:\COMFO\CTALK\JOURSTD.TPL_x000d__x000a_LbStateAddress=3 3 0 251 1 89 2 311_x000d__x000a_LbStateJou 4 55" xfId="72" xr:uid="{00000000-0005-0000-0000-000047000000}"/>
    <cellStyle name="_x000d__x000a_JournalTemplate=C:\COMFO\CTALK\JOURSTD.TPL_x000d__x000a_LbStateAddress=3 3 0 251 1 89 2 311_x000d__x000a_LbStateJou 4 56" xfId="73" xr:uid="{00000000-0005-0000-0000-000048000000}"/>
    <cellStyle name="_x000d__x000a_JournalTemplate=C:\COMFO\CTALK\JOURSTD.TPL_x000d__x000a_LbStateAddress=3 3 0 251 1 89 2 311_x000d__x000a_LbStateJou 4 57" xfId="74" xr:uid="{00000000-0005-0000-0000-000049000000}"/>
    <cellStyle name="_x000d__x000a_JournalTemplate=C:\COMFO\CTALK\JOURSTD.TPL_x000d__x000a_LbStateAddress=3 3 0 251 1 89 2 311_x000d__x000a_LbStateJou 4 58" xfId="75" xr:uid="{00000000-0005-0000-0000-00004A000000}"/>
    <cellStyle name="_x000d__x000a_JournalTemplate=C:\COMFO\CTALK\JOURSTD.TPL_x000d__x000a_LbStateAddress=3 3 0 251 1 89 2 311_x000d__x000a_LbStateJou 4 59" xfId="76" xr:uid="{00000000-0005-0000-0000-00004B000000}"/>
    <cellStyle name="_x000d__x000a_JournalTemplate=C:\COMFO\CTALK\JOURSTD.TPL_x000d__x000a_LbStateAddress=3 3 0 251 1 89 2 311_x000d__x000a_LbStateJou 4 6" xfId="77" xr:uid="{00000000-0005-0000-0000-00004C000000}"/>
    <cellStyle name="_x000d__x000a_JournalTemplate=C:\COMFO\CTALK\JOURSTD.TPL_x000d__x000a_LbStateAddress=3 3 0 251 1 89 2 311_x000d__x000a_LbStateJou 4 60" xfId="78" xr:uid="{00000000-0005-0000-0000-00004D000000}"/>
    <cellStyle name="_x000d__x000a_JournalTemplate=C:\COMFO\CTALK\JOURSTD.TPL_x000d__x000a_LbStateAddress=3 3 0 251 1 89 2 311_x000d__x000a_LbStateJou 4 61" xfId="79" xr:uid="{00000000-0005-0000-0000-00004E000000}"/>
    <cellStyle name="_x000d__x000a_JournalTemplate=C:\COMFO\CTALK\JOURSTD.TPL_x000d__x000a_LbStateAddress=3 3 0 251 1 89 2 311_x000d__x000a_LbStateJou 4 62" xfId="80" xr:uid="{00000000-0005-0000-0000-00004F000000}"/>
    <cellStyle name="_x000d__x000a_JournalTemplate=C:\COMFO\CTALK\JOURSTD.TPL_x000d__x000a_LbStateAddress=3 3 0 251 1 89 2 311_x000d__x000a_LbStateJou 4 63" xfId="81" xr:uid="{00000000-0005-0000-0000-000050000000}"/>
    <cellStyle name="_x000d__x000a_JournalTemplate=C:\COMFO\CTALK\JOURSTD.TPL_x000d__x000a_LbStateAddress=3 3 0 251 1 89 2 311_x000d__x000a_LbStateJou 4 64" xfId="82" xr:uid="{00000000-0005-0000-0000-000051000000}"/>
    <cellStyle name="_x000d__x000a_JournalTemplate=C:\COMFO\CTALK\JOURSTD.TPL_x000d__x000a_LbStateAddress=3 3 0 251 1 89 2 311_x000d__x000a_LbStateJou 4 65" xfId="83" xr:uid="{00000000-0005-0000-0000-000052000000}"/>
    <cellStyle name="_x000d__x000a_JournalTemplate=C:\COMFO\CTALK\JOURSTD.TPL_x000d__x000a_LbStateAddress=3 3 0 251 1 89 2 311_x000d__x000a_LbStateJou 4 66" xfId="84" xr:uid="{00000000-0005-0000-0000-000053000000}"/>
    <cellStyle name="_x000d__x000a_JournalTemplate=C:\COMFO\CTALK\JOURSTD.TPL_x000d__x000a_LbStateAddress=3 3 0 251 1 89 2 311_x000d__x000a_LbStateJou 4 67" xfId="85" xr:uid="{00000000-0005-0000-0000-000054000000}"/>
    <cellStyle name="_x000d__x000a_JournalTemplate=C:\COMFO\CTALK\JOURSTD.TPL_x000d__x000a_LbStateAddress=3 3 0 251 1 89 2 311_x000d__x000a_LbStateJou 4 68" xfId="86" xr:uid="{00000000-0005-0000-0000-000055000000}"/>
    <cellStyle name="_x000d__x000a_JournalTemplate=C:\COMFO\CTALK\JOURSTD.TPL_x000d__x000a_LbStateAddress=3 3 0 251 1 89 2 311_x000d__x000a_LbStateJou 4 69" xfId="87" xr:uid="{00000000-0005-0000-0000-000056000000}"/>
    <cellStyle name="_x000d__x000a_JournalTemplate=C:\COMFO\CTALK\JOURSTD.TPL_x000d__x000a_LbStateAddress=3 3 0 251 1 89 2 311_x000d__x000a_LbStateJou 4 7" xfId="88" xr:uid="{00000000-0005-0000-0000-000057000000}"/>
    <cellStyle name="_x000d__x000a_JournalTemplate=C:\COMFO\CTALK\JOURSTD.TPL_x000d__x000a_LbStateAddress=3 3 0 251 1 89 2 311_x000d__x000a_LbStateJou 4 70" xfId="89" xr:uid="{00000000-0005-0000-0000-000058000000}"/>
    <cellStyle name="_x000d__x000a_JournalTemplate=C:\COMFO\CTALK\JOURSTD.TPL_x000d__x000a_LbStateAddress=3 3 0 251 1 89 2 311_x000d__x000a_LbStateJou 4 71" xfId="90" xr:uid="{00000000-0005-0000-0000-000059000000}"/>
    <cellStyle name="_x000d__x000a_JournalTemplate=C:\COMFO\CTALK\JOURSTD.TPL_x000d__x000a_LbStateAddress=3 3 0 251 1 89 2 311_x000d__x000a_LbStateJou 4 72" xfId="91" xr:uid="{00000000-0005-0000-0000-00005A000000}"/>
    <cellStyle name="_x000d__x000a_JournalTemplate=C:\COMFO\CTALK\JOURSTD.TPL_x000d__x000a_LbStateAddress=3 3 0 251 1 89 2 311_x000d__x000a_LbStateJou 4 73" xfId="92" xr:uid="{00000000-0005-0000-0000-00005B000000}"/>
    <cellStyle name="_x000d__x000a_JournalTemplate=C:\COMFO\CTALK\JOURSTD.TPL_x000d__x000a_LbStateAddress=3 3 0 251 1 89 2 311_x000d__x000a_LbStateJou 4 74" xfId="93" xr:uid="{00000000-0005-0000-0000-00005C000000}"/>
    <cellStyle name="_x000d__x000a_JournalTemplate=C:\COMFO\CTALK\JOURSTD.TPL_x000d__x000a_LbStateAddress=3 3 0 251 1 89 2 311_x000d__x000a_LbStateJou 4 75" xfId="94" xr:uid="{00000000-0005-0000-0000-00005D000000}"/>
    <cellStyle name="_x000d__x000a_JournalTemplate=C:\COMFO\CTALK\JOURSTD.TPL_x000d__x000a_LbStateAddress=3 3 0 251 1 89 2 311_x000d__x000a_LbStateJou 4 76" xfId="95" xr:uid="{00000000-0005-0000-0000-00005E000000}"/>
    <cellStyle name="_x000d__x000a_JournalTemplate=C:\COMFO\CTALK\JOURSTD.TPL_x000d__x000a_LbStateAddress=3 3 0 251 1 89 2 311_x000d__x000a_LbStateJou 4 77" xfId="96" xr:uid="{00000000-0005-0000-0000-00005F000000}"/>
    <cellStyle name="_x000d__x000a_JournalTemplate=C:\COMFO\CTALK\JOURSTD.TPL_x000d__x000a_LbStateAddress=3 3 0 251 1 89 2 311_x000d__x000a_LbStateJou 4 78" xfId="97" xr:uid="{00000000-0005-0000-0000-000060000000}"/>
    <cellStyle name="_x000d__x000a_JournalTemplate=C:\COMFO\CTALK\JOURSTD.TPL_x000d__x000a_LbStateAddress=3 3 0 251 1 89 2 311_x000d__x000a_LbStateJou 4 79" xfId="98" xr:uid="{00000000-0005-0000-0000-000061000000}"/>
    <cellStyle name="_x000d__x000a_JournalTemplate=C:\COMFO\CTALK\JOURSTD.TPL_x000d__x000a_LbStateAddress=3 3 0 251 1 89 2 311_x000d__x000a_LbStateJou 4 8" xfId="99" xr:uid="{00000000-0005-0000-0000-000062000000}"/>
    <cellStyle name="_x000d__x000a_JournalTemplate=C:\COMFO\CTALK\JOURSTD.TPL_x000d__x000a_LbStateAddress=3 3 0 251 1 89 2 311_x000d__x000a_LbStateJou 4 80" xfId="100" xr:uid="{00000000-0005-0000-0000-000063000000}"/>
    <cellStyle name="_x000d__x000a_JournalTemplate=C:\COMFO\CTALK\JOURSTD.TPL_x000d__x000a_LbStateAddress=3 3 0 251 1 89 2 311_x000d__x000a_LbStateJou 4 81" xfId="101" xr:uid="{00000000-0005-0000-0000-000064000000}"/>
    <cellStyle name="_x000d__x000a_JournalTemplate=C:\COMFO\CTALK\JOURSTD.TPL_x000d__x000a_LbStateAddress=3 3 0 251 1 89 2 311_x000d__x000a_LbStateJou 4 82" xfId="102" xr:uid="{00000000-0005-0000-0000-000065000000}"/>
    <cellStyle name="_x000d__x000a_JournalTemplate=C:\COMFO\CTALK\JOURSTD.TPL_x000d__x000a_LbStateAddress=3 3 0 251 1 89 2 311_x000d__x000a_LbStateJou 4 83" xfId="103" xr:uid="{00000000-0005-0000-0000-000066000000}"/>
    <cellStyle name="_x000d__x000a_JournalTemplate=C:\COMFO\CTALK\JOURSTD.TPL_x000d__x000a_LbStateAddress=3 3 0 251 1 89 2 311_x000d__x000a_LbStateJou 4 84" xfId="104" xr:uid="{00000000-0005-0000-0000-000067000000}"/>
    <cellStyle name="_x000d__x000a_JournalTemplate=C:\COMFO\CTALK\JOURSTD.TPL_x000d__x000a_LbStateAddress=3 3 0 251 1 89 2 311_x000d__x000a_LbStateJou 4 85" xfId="105" xr:uid="{00000000-0005-0000-0000-000068000000}"/>
    <cellStyle name="_x000d__x000a_JournalTemplate=C:\COMFO\CTALK\JOURSTD.TPL_x000d__x000a_LbStateAddress=3 3 0 251 1 89 2 311_x000d__x000a_LbStateJou 4 86" xfId="106" xr:uid="{00000000-0005-0000-0000-000069000000}"/>
    <cellStyle name="_x000d__x000a_JournalTemplate=C:\COMFO\CTALK\JOURSTD.TPL_x000d__x000a_LbStateAddress=3 3 0 251 1 89 2 311_x000d__x000a_LbStateJou 4 87" xfId="107" xr:uid="{00000000-0005-0000-0000-00006A000000}"/>
    <cellStyle name="_x000d__x000a_JournalTemplate=C:\COMFO\CTALK\JOURSTD.TPL_x000d__x000a_LbStateAddress=3 3 0 251 1 89 2 311_x000d__x000a_LbStateJou 4 88" xfId="108" xr:uid="{00000000-0005-0000-0000-00006B000000}"/>
    <cellStyle name="_x000d__x000a_JournalTemplate=C:\COMFO\CTALK\JOURSTD.TPL_x000d__x000a_LbStateAddress=3 3 0 251 1 89 2 311_x000d__x000a_LbStateJou 4 89" xfId="109" xr:uid="{00000000-0005-0000-0000-00006C000000}"/>
    <cellStyle name="_x000d__x000a_JournalTemplate=C:\COMFO\CTALK\JOURSTD.TPL_x000d__x000a_LbStateAddress=3 3 0 251 1 89 2 311_x000d__x000a_LbStateJou 4 9" xfId="110" xr:uid="{00000000-0005-0000-0000-00006D000000}"/>
    <cellStyle name="_x000d__x000a_JournalTemplate=C:\COMFO\CTALK\JOURSTD.TPL_x000d__x000a_LbStateAddress=3 3 0 251 1 89 2 311_x000d__x000a_LbStateJou 4 90" xfId="111" xr:uid="{00000000-0005-0000-0000-00006E000000}"/>
    <cellStyle name="_x000d__x000a_JournalTemplate=C:\COMFO\CTALK\JOURSTD.TPL_x000d__x000a_LbStateAddress=3 3 0 251 1 89 2 311_x000d__x000a_LbStateJou 4 91" xfId="112" xr:uid="{00000000-0005-0000-0000-00006F000000}"/>
    <cellStyle name="_x000d__x000a_JournalTemplate=C:\COMFO\CTALK\JOURSTD.TPL_x000d__x000a_LbStateAddress=3 3 0 251 1 89 2 311_x000d__x000a_LbStateJou 4 92" xfId="113" xr:uid="{00000000-0005-0000-0000-000070000000}"/>
    <cellStyle name="_x000d__x000a_JournalTemplate=C:\COMFO\CTALK\JOURSTD.TPL_x000d__x000a_LbStateAddress=3 3 0 251 1 89 2 311_x000d__x000a_LbStateJou 4 93" xfId="114" xr:uid="{00000000-0005-0000-0000-000071000000}"/>
    <cellStyle name="_x000d__x000a_JournalTemplate=C:\COMFO\CTALK\JOURSTD.TPL_x000d__x000a_LbStateAddress=3 3 0 251 1 89 2 311_x000d__x000a_LbStateJou 4 94" xfId="115" xr:uid="{00000000-0005-0000-0000-000072000000}"/>
    <cellStyle name="_x000d__x000a_JournalTemplate=C:\COMFO\CTALK\JOURSTD.TPL_x000d__x000a_LbStateAddress=3 3 0 251 1 89 2 311_x000d__x000a_LbStateJou 4 95" xfId="116" xr:uid="{00000000-0005-0000-0000-000073000000}"/>
    <cellStyle name="_x000d__x000a_JournalTemplate=C:\COMFO\CTALK\JOURSTD.TPL_x000d__x000a_LbStateAddress=3 3 0 251 1 89 2 311_x000d__x000a_LbStateJou 4 96" xfId="117" xr:uid="{00000000-0005-0000-0000-000074000000}"/>
    <cellStyle name="_x000d__x000a_JournalTemplate=C:\COMFO\CTALK\JOURSTD.TPL_x000d__x000a_LbStateAddress=3 3 0 251 1 89 2 311_x000d__x000a_LbStateJou 4 97" xfId="118" xr:uid="{00000000-0005-0000-0000-000075000000}"/>
    <cellStyle name="_x000d__x000a_JournalTemplate=C:\COMFO\CTALK\JOURSTD.TPL_x000d__x000a_LbStateAddress=3 3 0 251 1 89 2 311_x000d__x000a_LbStateJou 4 98" xfId="119" xr:uid="{00000000-0005-0000-0000-000076000000}"/>
    <cellStyle name="_x000d__x000a_JournalTemplate=C:\COMFO\CTALK\JOURSTD.TPL_x000d__x000a_LbStateAddress=3 3 0 251 1 89 2 311_x000d__x000a_LbStateJou 4 99" xfId="120" xr:uid="{00000000-0005-0000-0000-000077000000}"/>
    <cellStyle name="_x000d__x000a_JournalTemplate=C:\COMFO\CTALK\JOURSTD.TPL_x000d__x000a_LbStateAddress=3 3 0 251 1 89 2 311_x000d__x000a_LbStateJou 5" xfId="121" xr:uid="{00000000-0005-0000-0000-000078000000}"/>
    <cellStyle name="_x000d__x000a_JournalTemplate=C:\COMFO\CTALK\JOURSTD.TPL_x000d__x000a_LbStateAddress=3 3 0 251 1 89 2 311_x000d__x000a_LbStateJou 5 10" xfId="122" xr:uid="{00000000-0005-0000-0000-000079000000}"/>
    <cellStyle name="_x000d__x000a_JournalTemplate=C:\COMFO\CTALK\JOURSTD.TPL_x000d__x000a_LbStateAddress=3 3 0 251 1 89 2 311_x000d__x000a_LbStateJou 5 11" xfId="123" xr:uid="{00000000-0005-0000-0000-00007A000000}"/>
    <cellStyle name="_x000d__x000a_JournalTemplate=C:\COMFO\CTALK\JOURSTD.TPL_x000d__x000a_LbStateAddress=3 3 0 251 1 89 2 311_x000d__x000a_LbStateJou 5 2" xfId="124" xr:uid="{00000000-0005-0000-0000-00007B000000}"/>
    <cellStyle name="_x000d__x000a_JournalTemplate=C:\COMFO\CTALK\JOURSTD.TPL_x000d__x000a_LbStateAddress=3 3 0 251 1 89 2 311_x000d__x000a_LbStateJou 5 3" xfId="125" xr:uid="{00000000-0005-0000-0000-00007C000000}"/>
    <cellStyle name="_x000d__x000a_JournalTemplate=C:\COMFO\CTALK\JOURSTD.TPL_x000d__x000a_LbStateAddress=3 3 0 251 1 89 2 311_x000d__x000a_LbStateJou 5 4" xfId="126" xr:uid="{00000000-0005-0000-0000-00007D000000}"/>
    <cellStyle name="_x000d__x000a_JournalTemplate=C:\COMFO\CTALK\JOURSTD.TPL_x000d__x000a_LbStateAddress=3 3 0 251 1 89 2 311_x000d__x000a_LbStateJou 5 5" xfId="127" xr:uid="{00000000-0005-0000-0000-00007E000000}"/>
    <cellStyle name="_x000d__x000a_JournalTemplate=C:\COMFO\CTALK\JOURSTD.TPL_x000d__x000a_LbStateAddress=3 3 0 251 1 89 2 311_x000d__x000a_LbStateJou 5 6" xfId="128" xr:uid="{00000000-0005-0000-0000-00007F000000}"/>
    <cellStyle name="_x000d__x000a_JournalTemplate=C:\COMFO\CTALK\JOURSTD.TPL_x000d__x000a_LbStateAddress=3 3 0 251 1 89 2 311_x000d__x000a_LbStateJou 5 7" xfId="129" xr:uid="{00000000-0005-0000-0000-000080000000}"/>
    <cellStyle name="_x000d__x000a_JournalTemplate=C:\COMFO\CTALK\JOURSTD.TPL_x000d__x000a_LbStateAddress=3 3 0 251 1 89 2 311_x000d__x000a_LbStateJou 5 8" xfId="130" xr:uid="{00000000-0005-0000-0000-000081000000}"/>
    <cellStyle name="_x000d__x000a_JournalTemplate=C:\COMFO\CTALK\JOURSTD.TPL_x000d__x000a_LbStateAddress=3 3 0 251 1 89 2 311_x000d__x000a_LbStateJou 5 9" xfId="131" xr:uid="{00000000-0005-0000-0000-000082000000}"/>
    <cellStyle name="_x000d__x000a_JournalTemplate=C:\COMFO\CTALK\JOURSTD.TPL_x000d__x000a_LbStateAddress=3 3 0 251 1 89 2 311_x000d__x000a_LbStateJou 6" xfId="132" xr:uid="{00000000-0005-0000-0000-000083000000}"/>
    <cellStyle name="_x000d__x000a_JournalTemplate=C:\COMFO\CTALK\JOURSTD.TPL_x000d__x000a_LbStateAddress=3 3 0 251 1 89 2 311_x000d__x000a_LbStateJou 6 10" xfId="133" xr:uid="{00000000-0005-0000-0000-000084000000}"/>
    <cellStyle name="_x000d__x000a_JournalTemplate=C:\COMFO\CTALK\JOURSTD.TPL_x000d__x000a_LbStateAddress=3 3 0 251 1 89 2 311_x000d__x000a_LbStateJou 6 11" xfId="134" xr:uid="{00000000-0005-0000-0000-000085000000}"/>
    <cellStyle name="_x000d__x000a_JournalTemplate=C:\COMFO\CTALK\JOURSTD.TPL_x000d__x000a_LbStateAddress=3 3 0 251 1 89 2 311_x000d__x000a_LbStateJou 6 2" xfId="135" xr:uid="{00000000-0005-0000-0000-000086000000}"/>
    <cellStyle name="_x000d__x000a_JournalTemplate=C:\COMFO\CTALK\JOURSTD.TPL_x000d__x000a_LbStateAddress=3 3 0 251 1 89 2 311_x000d__x000a_LbStateJou 6 3" xfId="136" xr:uid="{00000000-0005-0000-0000-000087000000}"/>
    <cellStyle name="_x000d__x000a_JournalTemplate=C:\COMFO\CTALK\JOURSTD.TPL_x000d__x000a_LbStateAddress=3 3 0 251 1 89 2 311_x000d__x000a_LbStateJou 6 4" xfId="137" xr:uid="{00000000-0005-0000-0000-000088000000}"/>
    <cellStyle name="_x000d__x000a_JournalTemplate=C:\COMFO\CTALK\JOURSTD.TPL_x000d__x000a_LbStateAddress=3 3 0 251 1 89 2 311_x000d__x000a_LbStateJou 6 5" xfId="138" xr:uid="{00000000-0005-0000-0000-000089000000}"/>
    <cellStyle name="_x000d__x000a_JournalTemplate=C:\COMFO\CTALK\JOURSTD.TPL_x000d__x000a_LbStateAddress=3 3 0 251 1 89 2 311_x000d__x000a_LbStateJou 6 6" xfId="139" xr:uid="{00000000-0005-0000-0000-00008A000000}"/>
    <cellStyle name="_x000d__x000a_JournalTemplate=C:\COMFO\CTALK\JOURSTD.TPL_x000d__x000a_LbStateAddress=3 3 0 251 1 89 2 311_x000d__x000a_LbStateJou 6 7" xfId="140" xr:uid="{00000000-0005-0000-0000-00008B000000}"/>
    <cellStyle name="_x000d__x000a_JournalTemplate=C:\COMFO\CTALK\JOURSTD.TPL_x000d__x000a_LbStateAddress=3 3 0 251 1 89 2 311_x000d__x000a_LbStateJou 6 8" xfId="141" xr:uid="{00000000-0005-0000-0000-00008C000000}"/>
    <cellStyle name="_x000d__x000a_JournalTemplate=C:\COMFO\CTALK\JOURSTD.TPL_x000d__x000a_LbStateAddress=3 3 0 251 1 89 2 311_x000d__x000a_LbStateJou 6 9" xfId="142" xr:uid="{00000000-0005-0000-0000-00008D000000}"/>
    <cellStyle name="_x000d__x000a_JournalTemplate=C:\COMFO\CTALK\JOURSTD.TPL_x000d__x000a_LbStateAddress=3 3 0 251 1 89 2 311_x000d__x000a_LbStateJou 7" xfId="143" xr:uid="{00000000-0005-0000-0000-00008E000000}"/>
    <cellStyle name="_x000d__x000a_JournalTemplate=C:\COMFO\CTALK\JOURSTD.TPL_x000d__x000a_LbStateAddress=3 3 0 251 1 89 2 311_x000d__x000a_LbStateJou 8" xfId="144" xr:uid="{00000000-0005-0000-0000-00008F000000}"/>
    <cellStyle name="_x000d__x000a_JournalTemplate=C:\COMFO\CTALK\JOURSTD.TPL_x000d__x000a_LbStateAddress=3 3 0 251 1 89 2 311_x000d__x000a_LbStateJou 9" xfId="145" xr:uid="{00000000-0005-0000-0000-000090000000}"/>
    <cellStyle name="_x000d__x000a_JournalTemplate=C:\COMFO\CTALK\JOURSTD.TPL_x000d__x000a_LbStateAddress=3 3 0 251 1 89 2 311_x000d__x000a_LbStateJou_IPM092 IuPS Evo" xfId="146" xr:uid="{00000000-0005-0000-0000-000091000000}"/>
    <cellStyle name="20% - Accent1" xfId="281" builtinId="30" customBuiltin="1"/>
    <cellStyle name="20% - Accent1 10" xfId="2542" xr:uid="{3250BF63-C40F-4FDD-B211-9F14B1EB54F2}"/>
    <cellStyle name="20% - Accent1 2" xfId="314" xr:uid="{0B177A0A-538B-491F-8D94-89ACA175DD46}"/>
    <cellStyle name="20% - Accent1 2 2" xfId="315" xr:uid="{A499322F-669F-4CFE-B0D5-2D5BDC5B9ADA}"/>
    <cellStyle name="20% - Accent1 2 2 2" xfId="316" xr:uid="{35C60E27-BF08-4743-B7C1-DA94C823C594}"/>
    <cellStyle name="20% - Accent1 2 2 2 2" xfId="317" xr:uid="{4EFD34D3-AF62-4DC6-93FA-80B2775571DE}"/>
    <cellStyle name="20% - Accent1 2 2 3" xfId="318" xr:uid="{F87AB677-E8C1-4007-B195-79C1DE388489}"/>
    <cellStyle name="20% - Accent1 2 2 3 2" xfId="319" xr:uid="{9C9DCAB8-1536-49F9-AB0C-3565AB4D68C0}"/>
    <cellStyle name="20% - Accent1 2 2 4" xfId="320" xr:uid="{ACEB183D-DC47-4AFB-AC34-85ACFFE66562}"/>
    <cellStyle name="20% - Accent1 2 2 4 2" xfId="321" xr:uid="{82075B8B-7B9F-4F19-9278-0DCC20AC77C5}"/>
    <cellStyle name="20% - Accent1 2 2 5" xfId="322" xr:uid="{46A81127-6989-4593-B883-324AE7FBF515}"/>
    <cellStyle name="20% - Accent1 2 2 5 2" xfId="323" xr:uid="{AF6DEE31-20FF-4A14-AB71-A6C381D08ABC}"/>
    <cellStyle name="20% - Accent1 2 2 6" xfId="2489" xr:uid="{E3161E31-E7E2-4F8D-9479-4F549FDABD9C}"/>
    <cellStyle name="20% - Accent1 2 2 6 2" xfId="2621" xr:uid="{E0B72897-EDD4-446A-8F66-99925CD69EEC}"/>
    <cellStyle name="20% - Accent1 2 2 7" xfId="2555" xr:uid="{04F5E15A-65FD-4164-81D8-E7E8F73D81E4}"/>
    <cellStyle name="20% - Accent1 2 3" xfId="324" xr:uid="{12252B99-BEA2-4BE2-9516-A2960A48C610}"/>
    <cellStyle name="20% - Accent1 2 3 2" xfId="2490" xr:uid="{1972418B-3029-4ADF-B295-B309865E2D4C}"/>
    <cellStyle name="20% - Accent1 2 3 2 2" xfId="2622" xr:uid="{A662A1A0-D1C0-416B-878C-82B4E9A10171}"/>
    <cellStyle name="20% - Accent1 2 3 3" xfId="2556" xr:uid="{89BAADD8-FF02-44CB-A8CF-46BE1E288286}"/>
    <cellStyle name="20% - Accent1 2 4" xfId="325" xr:uid="{E88F2BBF-D12E-4F31-AF82-ECBA5368F580}"/>
    <cellStyle name="20% - Accent1 2 4 2" xfId="2491" xr:uid="{79140A91-52AD-4AF2-AF1C-66BA338A4E06}"/>
    <cellStyle name="20% - Accent1 2 4 2 2" xfId="2623" xr:uid="{0A0BA4B8-D96C-49FE-AF0D-BA45F384B7AC}"/>
    <cellStyle name="20% - Accent1 2 4 3" xfId="2557" xr:uid="{91A7CD0E-796B-4657-B85A-055A2FF5963C}"/>
    <cellStyle name="20% - Accent1 2 5" xfId="326" xr:uid="{DE723F8F-D99E-4AC8-8CF9-AE28C48261B5}"/>
    <cellStyle name="20% - Accent1 2 5 2" xfId="2492" xr:uid="{FD638CF9-76BB-4537-9613-8A01AB917916}"/>
    <cellStyle name="20% - Accent1 2 5 2 2" xfId="2624" xr:uid="{C0304E09-2980-4DFD-A64C-A29F34439C7E}"/>
    <cellStyle name="20% - Accent1 2 5 3" xfId="2558" xr:uid="{2E304A06-C231-4B76-80EC-A074E83575C0}"/>
    <cellStyle name="20% - Accent1 2 6" xfId="327" xr:uid="{2434CD96-A62E-4612-8AEC-DA7B3E18F802}"/>
    <cellStyle name="20% - Accent1 2 6 2" xfId="328" xr:uid="{0B849EFF-D572-48AB-AE9C-E59B4E51E511}"/>
    <cellStyle name="20% - Accent1 2 7" xfId="329" xr:uid="{A937F4BD-4424-44C1-AC88-726C1AF539AC}"/>
    <cellStyle name="20% - Accent1 2 7 2" xfId="330" xr:uid="{FF80B3FA-6D43-4E4C-9532-0893D054D691}"/>
    <cellStyle name="20% - Accent1 2 8" xfId="331" xr:uid="{9448A07C-9969-4432-B726-B8102FBD50CA}"/>
    <cellStyle name="20% - Accent1 2 8 2" xfId="332" xr:uid="{75505682-9217-4AAA-9474-14A3CE4CB633}"/>
    <cellStyle name="20% - Accent1 2 9" xfId="333" xr:uid="{66434AF5-45F7-4CAC-A896-868375B36D5E}"/>
    <cellStyle name="20% - Accent1 3" xfId="334" xr:uid="{BBF394BE-A273-4C6C-B2F6-4A9489ECC8F4}"/>
    <cellStyle name="20% - Accent1 3 2" xfId="335" xr:uid="{7140F35B-B62B-49B5-BF9D-62D998DCB285}"/>
    <cellStyle name="20% - Accent1 3 2 2" xfId="336" xr:uid="{86669392-DD55-4C49-AD2D-DEF7BB3B9A80}"/>
    <cellStyle name="20% - Accent1 3 3" xfId="337" xr:uid="{8A404C15-11AA-4DF8-997F-E2DBC12DA851}"/>
    <cellStyle name="20% - Accent1 3 3 2" xfId="338" xr:uid="{C5F381B6-9EEB-4A6E-BE9E-413D2CF95479}"/>
    <cellStyle name="20% - Accent1 3 4" xfId="339" xr:uid="{6AF9EABB-C2EB-489E-AB3A-A4E50FAE8512}"/>
    <cellStyle name="20% - Accent1 3 4 2" xfId="340" xr:uid="{6BBAFDFC-52C2-46F9-AC64-CA81403C374D}"/>
    <cellStyle name="20% - Accent1 3 5" xfId="341" xr:uid="{3313D5FA-2D2E-4336-83F7-53E68C907B7C}"/>
    <cellStyle name="20% - Accent1 3 5 2" xfId="342" xr:uid="{4A8261C0-943A-472C-BE34-A3C92C2017E7}"/>
    <cellStyle name="20% - Accent1 3 6" xfId="343" xr:uid="{9B30C49A-C930-4E71-8C93-2AC9DED96CBC}"/>
    <cellStyle name="20% - Accent1 3 6 2" xfId="344" xr:uid="{78C0BBCB-377F-4BB3-A510-307DB19A0FE9}"/>
    <cellStyle name="20% - Accent1 3 7" xfId="345" xr:uid="{349E454A-AFCA-4931-BC12-7CA4074CA152}"/>
    <cellStyle name="20% - Accent1 3 7 2" xfId="346" xr:uid="{673D602E-306B-445B-8948-9701563156AB}"/>
    <cellStyle name="20% - Accent1 3 8" xfId="347" xr:uid="{10CD8B3E-89EE-450D-A3ED-A0A891E69EC2}"/>
    <cellStyle name="20% - Accent1 3 8 2" xfId="348" xr:uid="{FAC06BE7-E87E-4D62-A329-096B4AC09B0C}"/>
    <cellStyle name="20% - Accent1 3 9" xfId="349" xr:uid="{A62A26BF-6A81-4693-BD6B-BB7DB9BB94E6}"/>
    <cellStyle name="20% - Accent1 4" xfId="350" xr:uid="{DFCC3249-8E86-47A4-B91C-02C6829E7200}"/>
    <cellStyle name="20% - Accent1 4 2" xfId="351" xr:uid="{B6287CC3-F878-48F8-93B6-28706539975B}"/>
    <cellStyle name="20% - Accent1 4 2 2" xfId="352" xr:uid="{ABD487FF-0B16-46EB-97BA-FC758F59B5EE}"/>
    <cellStyle name="20% - Accent1 4 3" xfId="353" xr:uid="{C66FBA48-7FCD-44A1-B55A-FA58DDBEB715}"/>
    <cellStyle name="20% - Accent1 4 3 2" xfId="354" xr:uid="{0A614055-41A4-44D3-AD94-88B1896FEF26}"/>
    <cellStyle name="20% - Accent1 4 4" xfId="355" xr:uid="{5758B73D-7301-4412-AAD0-75D54A9137BF}"/>
    <cellStyle name="20% - Accent1 4 4 2" xfId="356" xr:uid="{4733E05F-778C-4AB1-A925-2E0466447845}"/>
    <cellStyle name="20% - Accent1 4 5" xfId="357" xr:uid="{4E578325-C13C-446D-AD0C-315D2049DF14}"/>
    <cellStyle name="20% - Accent1 5" xfId="358" xr:uid="{AE93B466-7B14-42FD-9410-D7FA996D0C8D}"/>
    <cellStyle name="20% - Accent1 5 2" xfId="359" xr:uid="{8BD73660-2FDB-42EB-BC5E-C65BF665D63F}"/>
    <cellStyle name="20% - Accent1 5 2 2" xfId="360" xr:uid="{F77864E2-85F6-4B2D-8EBA-C77842735B0F}"/>
    <cellStyle name="20% - Accent1 5 3" xfId="361" xr:uid="{419C01C3-882F-4D81-A40B-5E003E66A56C}"/>
    <cellStyle name="20% - Accent1 5 3 2" xfId="362" xr:uid="{7488B99C-11C4-470C-B3D3-C72D12E153ED}"/>
    <cellStyle name="20% - Accent1 5 4" xfId="363" xr:uid="{53F1B7A6-140A-41EB-9A26-869A81441A9D}"/>
    <cellStyle name="20% - Accent1 5 4 2" xfId="364" xr:uid="{F2AF6905-09F8-410B-BCA7-17980094737C}"/>
    <cellStyle name="20% - Accent1 5 5" xfId="365" xr:uid="{D56857CA-D384-48F6-85A7-228A6E2FC537}"/>
    <cellStyle name="20% - Accent1 6" xfId="366" xr:uid="{635674D9-40D2-4442-BC68-301F776BF845}"/>
    <cellStyle name="20% - Accent1 6 2" xfId="367" xr:uid="{ED43955A-AC9C-4B8E-A9FD-B02EE7D2616F}"/>
    <cellStyle name="20% - Accent1 6 2 2" xfId="368" xr:uid="{80F987FB-761A-4311-A4C8-11E440BF1499}"/>
    <cellStyle name="20% - Accent1 6 3" xfId="369" xr:uid="{F58C7345-3D33-4E02-96EB-AB392477054D}"/>
    <cellStyle name="20% - Accent1 6 3 2" xfId="370" xr:uid="{41C4AFE2-4C77-4FC8-9FDF-9D9A29B196B9}"/>
    <cellStyle name="20% - Accent1 6 4" xfId="371" xr:uid="{3585CB44-AD7F-45CF-A69D-B44FA5733D0B}"/>
    <cellStyle name="20% - Accent1 6 4 2" xfId="372" xr:uid="{95B83621-B661-4755-8777-8FB1567EF131}"/>
    <cellStyle name="20% - Accent1 6 5" xfId="373" xr:uid="{7021F725-754E-4F69-8CD6-45A0CA8D715B}"/>
    <cellStyle name="20% - Accent1 7" xfId="374" xr:uid="{6A8CD3B5-9075-496A-A2B9-4916F57664E8}"/>
    <cellStyle name="20% - Accent1 7 2" xfId="375" xr:uid="{E8E63773-090E-4F61-9F13-1C18A29CF8B4}"/>
    <cellStyle name="20% - Accent1 7 2 2" xfId="376" xr:uid="{FFE3FCD8-D48D-42F2-9F08-B3173CA53162}"/>
    <cellStyle name="20% - Accent1 7 3" xfId="377" xr:uid="{0ED0A3E6-4018-4E11-A278-8FE2D9C30F87}"/>
    <cellStyle name="20% - Accent1 7 3 2" xfId="378" xr:uid="{AB81AD9F-7871-4323-8F92-3779B70083B4}"/>
    <cellStyle name="20% - Accent1 7 4" xfId="379" xr:uid="{078947CE-B423-4A87-8648-52FFADC74413}"/>
    <cellStyle name="20% - Accent1 7 4 2" xfId="380" xr:uid="{B5FB113A-377B-4CA0-ABAD-2E90FBEC35CD}"/>
    <cellStyle name="20% - Accent1 7 5" xfId="381" xr:uid="{A0ACF4B9-6538-4546-A222-82D60EC9950B}"/>
    <cellStyle name="20% - Accent1 8" xfId="382" xr:uid="{4AB54891-BCF2-441A-A257-80AEC1EDAC57}"/>
    <cellStyle name="20% - Accent1 9" xfId="2476" xr:uid="{BC16DE38-A991-466A-901C-ADC823E1FF58}"/>
    <cellStyle name="20% - Accent1 9 2" xfId="2608" xr:uid="{AC7972B2-115B-44D8-A5CB-6A25975C5F69}"/>
    <cellStyle name="20% - Accent2" xfId="284" builtinId="34" customBuiltin="1"/>
    <cellStyle name="20% - Accent2 10" xfId="2543" xr:uid="{B46361F1-2B43-4F4C-8BFD-F25F38D17801}"/>
    <cellStyle name="20% - Accent2 2" xfId="383" xr:uid="{0D6540D4-123B-42F5-BF8D-75494A472EA6}"/>
    <cellStyle name="20% - Accent2 2 2" xfId="384" xr:uid="{66DA3713-1FC5-4CC1-A594-A6ED4A37C0D2}"/>
    <cellStyle name="20% - Accent2 2 2 2" xfId="385" xr:uid="{A439229E-B405-455A-BC37-BCEFC9A2F5F3}"/>
    <cellStyle name="20% - Accent2 2 2 2 2" xfId="386" xr:uid="{CED1F169-F73B-44DA-9178-76F4B961AD89}"/>
    <cellStyle name="20% - Accent2 2 2 3" xfId="387" xr:uid="{7B898480-AD73-4D95-BFD0-4A54A514703E}"/>
    <cellStyle name="20% - Accent2 2 2 3 2" xfId="388" xr:uid="{CA50847B-A4F8-4FE1-8918-28A298B1DD0D}"/>
    <cellStyle name="20% - Accent2 2 2 4" xfId="389" xr:uid="{EE625D25-B39F-40AA-A318-F2A882E462F0}"/>
    <cellStyle name="20% - Accent2 2 2 4 2" xfId="390" xr:uid="{DEE5B0A4-C5DE-40AA-88D1-58B982E1B245}"/>
    <cellStyle name="20% - Accent2 2 2 5" xfId="391" xr:uid="{008EE9FB-2E67-422C-B192-D3C07BCEAF42}"/>
    <cellStyle name="20% - Accent2 2 2 5 2" xfId="392" xr:uid="{38F5C4EC-4FBD-4B70-9387-18E300E7190A}"/>
    <cellStyle name="20% - Accent2 2 2 6" xfId="2493" xr:uid="{55BEF121-FF8C-47CD-BC1B-F4C161FB2575}"/>
    <cellStyle name="20% - Accent2 2 2 6 2" xfId="2625" xr:uid="{9BCB6FB1-9993-4393-AFDE-592D1FA171AA}"/>
    <cellStyle name="20% - Accent2 2 2 7" xfId="2559" xr:uid="{EB4D808F-B8CA-42FB-9313-BAF3656A89FF}"/>
    <cellStyle name="20% - Accent2 2 3" xfId="393" xr:uid="{5060604A-C141-4CAF-9909-DC0E0E2E6514}"/>
    <cellStyle name="20% - Accent2 2 3 2" xfId="2494" xr:uid="{23037596-E949-4A02-B53E-A7FF7E1AEB82}"/>
    <cellStyle name="20% - Accent2 2 3 2 2" xfId="2626" xr:uid="{62A25E21-4D56-449A-88CA-8B88F52F583B}"/>
    <cellStyle name="20% - Accent2 2 3 3" xfId="2560" xr:uid="{660EE2F5-9EA8-4D98-B9A5-F1EB5E160DA1}"/>
    <cellStyle name="20% - Accent2 2 4" xfId="394" xr:uid="{96FA5D58-0E7E-44BD-B65A-1268287530D4}"/>
    <cellStyle name="20% - Accent2 2 4 2" xfId="2495" xr:uid="{73045F12-B5A1-4880-BC90-2A89B09D1F58}"/>
    <cellStyle name="20% - Accent2 2 4 2 2" xfId="2627" xr:uid="{62C9197F-F5B7-4FFC-AC25-90AC1D855566}"/>
    <cellStyle name="20% - Accent2 2 4 3" xfId="2561" xr:uid="{8A94FFDE-70CA-4B45-B5C8-C9D4D48DF81C}"/>
    <cellStyle name="20% - Accent2 2 5" xfId="395" xr:uid="{1B95E3EE-D186-49E8-95DD-F36F8ABF150D}"/>
    <cellStyle name="20% - Accent2 2 5 2" xfId="2496" xr:uid="{15C58472-5C7A-4829-82F8-41B4E3A1C6E6}"/>
    <cellStyle name="20% - Accent2 2 5 2 2" xfId="2628" xr:uid="{D85EF414-FF05-4684-ABDF-AA1ADD5A83A5}"/>
    <cellStyle name="20% - Accent2 2 5 3" xfId="2562" xr:uid="{C4091E2B-460C-492E-A5D4-66C76F1D7E36}"/>
    <cellStyle name="20% - Accent2 2 6" xfId="396" xr:uid="{792778D6-4D3F-42AB-8A53-E90322047F32}"/>
    <cellStyle name="20% - Accent2 2 6 2" xfId="397" xr:uid="{527AC1C7-38F1-4AB2-BEB1-48FE418377FB}"/>
    <cellStyle name="20% - Accent2 2 7" xfId="398" xr:uid="{713D6B0E-D42C-44A6-8167-0A748C239153}"/>
    <cellStyle name="20% - Accent2 2 7 2" xfId="399" xr:uid="{A7B5AFE0-7052-42B5-958E-4BD9DCBD8819}"/>
    <cellStyle name="20% - Accent2 2 8" xfId="400" xr:uid="{9EEE7FEF-648E-4D70-A54F-1F74D428F105}"/>
    <cellStyle name="20% - Accent2 2 8 2" xfId="401" xr:uid="{6243B30B-DCEA-4F8E-8274-74F27C62FBB2}"/>
    <cellStyle name="20% - Accent2 2 9" xfId="402" xr:uid="{49C3FA40-FA03-4D41-905C-19C752E7D7AC}"/>
    <cellStyle name="20% - Accent2 3" xfId="403" xr:uid="{E6F5E1D6-6E31-4558-993D-82F297ECF2D6}"/>
    <cellStyle name="20% - Accent2 3 2" xfId="404" xr:uid="{CEC87253-9B3D-4B12-95D6-D9DF1E608C13}"/>
    <cellStyle name="20% - Accent2 3 2 2" xfId="405" xr:uid="{8ABC68F8-6C62-4191-8455-0B6CD1878609}"/>
    <cellStyle name="20% - Accent2 3 3" xfId="406" xr:uid="{5E4BFDE7-1D40-44AF-9A03-5C382456BDE6}"/>
    <cellStyle name="20% - Accent2 3 3 2" xfId="407" xr:uid="{B80AFA12-2936-44B8-8E36-6E3C94758B1C}"/>
    <cellStyle name="20% - Accent2 3 4" xfId="408" xr:uid="{BDEE69BA-BFC6-4DF2-BF5D-C4E8C8F387BA}"/>
    <cellStyle name="20% - Accent2 3 4 2" xfId="409" xr:uid="{B9E646C7-06B6-4434-ACCF-20A3719BECFC}"/>
    <cellStyle name="20% - Accent2 3 5" xfId="410" xr:uid="{AEA7CD7E-57B8-45CB-A8C4-96FC243F4550}"/>
    <cellStyle name="20% - Accent2 3 5 2" xfId="411" xr:uid="{FB2E2069-1987-454B-84AF-1463A14A1F71}"/>
    <cellStyle name="20% - Accent2 3 6" xfId="412" xr:uid="{95F121C3-FDCC-48B0-928F-B56CD239C0FF}"/>
    <cellStyle name="20% - Accent2 3 6 2" xfId="413" xr:uid="{A4705D7F-C815-44C9-B24D-EA9D27AA26F3}"/>
    <cellStyle name="20% - Accent2 3 7" xfId="414" xr:uid="{4AEEA7C3-B6F2-454D-815E-F36E911219D2}"/>
    <cellStyle name="20% - Accent2 3 7 2" xfId="415" xr:uid="{45A446BF-025A-44A0-83E0-2BACB483922F}"/>
    <cellStyle name="20% - Accent2 3 8" xfId="416" xr:uid="{40D95521-74F2-400F-9648-6753D0713A63}"/>
    <cellStyle name="20% - Accent2 3 8 2" xfId="417" xr:uid="{4892AE63-F0AA-43D8-ABB9-69CF6DD1510A}"/>
    <cellStyle name="20% - Accent2 3 9" xfId="418" xr:uid="{C261819D-2624-4E7B-B3C4-59D87923682C}"/>
    <cellStyle name="20% - Accent2 4" xfId="419" xr:uid="{3BF98C77-0D82-414B-8605-E97CE19CD4A4}"/>
    <cellStyle name="20% - Accent2 4 2" xfId="420" xr:uid="{8E6A4ECF-09B2-4C7D-89B5-53440C4A4514}"/>
    <cellStyle name="20% - Accent2 4 2 2" xfId="421" xr:uid="{D62709B8-C69B-4134-BF90-0769745B403A}"/>
    <cellStyle name="20% - Accent2 4 3" xfId="422" xr:uid="{463EB946-4B30-449D-A1F0-0D718EFF9905}"/>
    <cellStyle name="20% - Accent2 4 3 2" xfId="423" xr:uid="{0065E1A9-11B7-4C5C-93C2-23221FB18677}"/>
    <cellStyle name="20% - Accent2 4 4" xfId="424" xr:uid="{C7332E9D-0DBA-4D62-AE0D-C276AA3CD229}"/>
    <cellStyle name="20% - Accent2 4 4 2" xfId="425" xr:uid="{322D9BD6-4700-46FB-9660-4E24BD80C6B6}"/>
    <cellStyle name="20% - Accent2 4 5" xfId="426" xr:uid="{5D4F6EAB-CE70-4250-9D93-3FB5502384A7}"/>
    <cellStyle name="20% - Accent2 5" xfId="427" xr:uid="{4A637965-5FF5-4411-902A-E78315A8C9A0}"/>
    <cellStyle name="20% - Accent2 5 2" xfId="428" xr:uid="{89388907-D8CE-49A6-A4D7-83C1ED636C0C}"/>
    <cellStyle name="20% - Accent2 5 2 2" xfId="429" xr:uid="{0A7F2EEC-384A-47C8-A2AD-0D339EBB21B6}"/>
    <cellStyle name="20% - Accent2 5 3" xfId="430" xr:uid="{2A5BECF9-4610-441C-B03E-70271A04C2BB}"/>
    <cellStyle name="20% - Accent2 5 3 2" xfId="431" xr:uid="{E9E2619A-3202-4EBE-821F-1AF883AEA076}"/>
    <cellStyle name="20% - Accent2 5 4" xfId="432" xr:uid="{9039F85F-67D2-4668-8035-80D46DBFF2D6}"/>
    <cellStyle name="20% - Accent2 5 4 2" xfId="433" xr:uid="{C14C9009-F727-4D0F-958D-00D1113EAA46}"/>
    <cellStyle name="20% - Accent2 5 5" xfId="434" xr:uid="{5F2CE7E3-5056-4A49-89C2-6719C9FFF97D}"/>
    <cellStyle name="20% - Accent2 6" xfId="435" xr:uid="{77D54061-4E21-46BE-947F-0D31D3B7204C}"/>
    <cellStyle name="20% - Accent2 6 2" xfId="436" xr:uid="{29DB057F-6C07-46B9-B68E-8D0FA534C0C4}"/>
    <cellStyle name="20% - Accent2 6 2 2" xfId="437" xr:uid="{7418D621-6DC5-443D-8B66-6308919FC9EF}"/>
    <cellStyle name="20% - Accent2 6 3" xfId="438" xr:uid="{D64E279F-466A-445F-984A-C920ECEF3E0E}"/>
    <cellStyle name="20% - Accent2 6 3 2" xfId="439" xr:uid="{65CD7425-6221-4322-B03D-9FE43207B8A0}"/>
    <cellStyle name="20% - Accent2 6 4" xfId="440" xr:uid="{8FF189B9-54C4-405E-B11C-AFB461C39056}"/>
    <cellStyle name="20% - Accent2 6 4 2" xfId="441" xr:uid="{C5B7820F-67B5-4E5B-925E-1E967C6E1D75}"/>
    <cellStyle name="20% - Accent2 6 5" xfId="442" xr:uid="{B35556F6-2C87-4812-A281-14E0DBB90B8D}"/>
    <cellStyle name="20% - Accent2 7" xfId="443" xr:uid="{89D15A48-742E-4B57-A82D-AB6A686DE9A6}"/>
    <cellStyle name="20% - Accent2 7 2" xfId="444" xr:uid="{96D58AAE-E5CB-4756-BAEB-7A9652EB5CC8}"/>
    <cellStyle name="20% - Accent2 7 2 2" xfId="445" xr:uid="{598C69ED-B9AE-4F97-B7FE-61B8613C3442}"/>
    <cellStyle name="20% - Accent2 7 3" xfId="446" xr:uid="{A1B6B00D-6D8D-40BE-9804-D831BC7A96A6}"/>
    <cellStyle name="20% - Accent2 7 3 2" xfId="447" xr:uid="{C1197D3C-71F0-4579-8E5F-CDEC164E6724}"/>
    <cellStyle name="20% - Accent2 7 4" xfId="448" xr:uid="{666A8AEF-DAD1-4ED9-8612-CA30628BFFBE}"/>
    <cellStyle name="20% - Accent2 7 4 2" xfId="449" xr:uid="{BC98BD6C-C5D2-4530-89DF-DE6FEC3BD052}"/>
    <cellStyle name="20% - Accent2 7 5" xfId="450" xr:uid="{9BEA4F7B-1373-46E2-ACB7-E38D5B8B968C}"/>
    <cellStyle name="20% - Accent2 8" xfId="451" xr:uid="{70F1DFCA-0A84-4E21-A657-42CDBF83020E}"/>
    <cellStyle name="20% - Accent2 9" xfId="2477" xr:uid="{B81D8831-6F12-4AB9-B132-08368D0B2BEC}"/>
    <cellStyle name="20% - Accent2 9 2" xfId="2609" xr:uid="{440D6D80-ED8D-44B0-91C0-E24BDE7B105A}"/>
    <cellStyle name="20% - Accent3" xfId="287" builtinId="38" customBuiltin="1"/>
    <cellStyle name="20% - Accent3 10" xfId="2544" xr:uid="{7F9A592B-4D1C-4052-9579-78704E86D029}"/>
    <cellStyle name="20% - Accent3 2" xfId="452" xr:uid="{4D5043B5-D603-42C4-A79C-D6163BD200D0}"/>
    <cellStyle name="20% - Accent3 2 2" xfId="453" xr:uid="{A95442D6-93D2-4BBB-B2C6-BC9A68E74010}"/>
    <cellStyle name="20% - Accent3 2 2 2" xfId="454" xr:uid="{EDAC9FE8-1C19-4B6E-8B83-1F9796BB9A20}"/>
    <cellStyle name="20% - Accent3 2 2 2 2" xfId="455" xr:uid="{87BE94DB-FD22-46FA-8D54-75372939537C}"/>
    <cellStyle name="20% - Accent3 2 2 3" xfId="456" xr:uid="{C6C8DDDA-76BF-4855-BC40-1B509ABC673E}"/>
    <cellStyle name="20% - Accent3 2 2 3 2" xfId="457" xr:uid="{4BACADD4-97A5-4ACD-9BCB-3D30FD7FF04E}"/>
    <cellStyle name="20% - Accent3 2 2 4" xfId="458" xr:uid="{4D53D77A-34CD-4A4F-ACA1-766005F95B71}"/>
    <cellStyle name="20% - Accent3 2 2 4 2" xfId="459" xr:uid="{FE6FFAE8-5111-4E0B-8B64-A4AE44BA0077}"/>
    <cellStyle name="20% - Accent3 2 2 5" xfId="460" xr:uid="{2BA5F08A-ED56-4150-8112-56BB628D4DD1}"/>
    <cellStyle name="20% - Accent3 2 2 5 2" xfId="461" xr:uid="{9813FF9A-A4D8-4A46-AB50-89D76C536375}"/>
    <cellStyle name="20% - Accent3 2 2 6" xfId="2497" xr:uid="{DFD087BE-0C12-4F32-ACAE-BBDA9C765520}"/>
    <cellStyle name="20% - Accent3 2 2 6 2" xfId="2629" xr:uid="{029354F3-06BE-4BCF-8CFE-99595D22B6F4}"/>
    <cellStyle name="20% - Accent3 2 2 7" xfId="2563" xr:uid="{08A83CB7-598E-4091-BC79-1B1D6BFBADE4}"/>
    <cellStyle name="20% - Accent3 2 3" xfId="462" xr:uid="{C3AF4799-1044-4E61-A185-7EAEBFB077CF}"/>
    <cellStyle name="20% - Accent3 2 3 2" xfId="2498" xr:uid="{2A25A2E0-644E-4ED6-ACF0-66BC86502A92}"/>
    <cellStyle name="20% - Accent3 2 3 2 2" xfId="2630" xr:uid="{6946D9A5-FDE4-43FF-985F-38F7EF89C788}"/>
    <cellStyle name="20% - Accent3 2 3 3" xfId="2564" xr:uid="{842AA9D1-1AA1-4F01-9862-7B54643B692B}"/>
    <cellStyle name="20% - Accent3 2 4" xfId="463" xr:uid="{464AAD9A-5584-40A4-AB6F-58DDB423369F}"/>
    <cellStyle name="20% - Accent3 2 4 2" xfId="2499" xr:uid="{635399EB-575A-43E1-B223-865A312D82C2}"/>
    <cellStyle name="20% - Accent3 2 4 2 2" xfId="2631" xr:uid="{E14B36AC-E076-4C00-90D2-77D28BBD64C2}"/>
    <cellStyle name="20% - Accent3 2 4 3" xfId="2565" xr:uid="{7E87374D-E206-4357-B2EC-0EE7D618F4E5}"/>
    <cellStyle name="20% - Accent3 2 5" xfId="464" xr:uid="{73B5EC6F-34EF-4EFD-A4A9-B2CB72A19553}"/>
    <cellStyle name="20% - Accent3 2 5 2" xfId="2500" xr:uid="{D507ECE0-C3A5-4832-A61F-139C4E21091D}"/>
    <cellStyle name="20% - Accent3 2 5 2 2" xfId="2632" xr:uid="{0DF7A4CC-2532-43D8-98FA-78BDFB61A972}"/>
    <cellStyle name="20% - Accent3 2 5 3" xfId="2566" xr:uid="{85B8681E-FBF5-4A76-8686-D85BBB4A1430}"/>
    <cellStyle name="20% - Accent3 2 6" xfId="465" xr:uid="{5F43A288-14A0-432D-8B84-C53B0E9B9F15}"/>
    <cellStyle name="20% - Accent3 2 6 2" xfId="466" xr:uid="{519BB899-5795-47EA-A7AB-8B6780C3CBB3}"/>
    <cellStyle name="20% - Accent3 2 7" xfId="467" xr:uid="{560C13AB-02B3-4CE5-98BE-2F3C370EB755}"/>
    <cellStyle name="20% - Accent3 2 7 2" xfId="468" xr:uid="{9C359AFB-08F3-4436-8BF9-36796640B3C1}"/>
    <cellStyle name="20% - Accent3 2 8" xfId="469" xr:uid="{2B07882A-567C-4928-AC83-524A2FBE8C5C}"/>
    <cellStyle name="20% - Accent3 2 8 2" xfId="470" xr:uid="{003B12A7-FE4E-418A-9515-2041B7B072B1}"/>
    <cellStyle name="20% - Accent3 2 9" xfId="471" xr:uid="{63539B68-3F2F-4B4D-A31C-0F791929E17D}"/>
    <cellStyle name="20% - Accent3 3" xfId="472" xr:uid="{C23C7704-7FF1-480D-89B5-17DBD8CCCDE5}"/>
    <cellStyle name="20% - Accent3 3 2" xfId="473" xr:uid="{CE8D6E3F-5D0C-43C8-8016-BD982986E32F}"/>
    <cellStyle name="20% - Accent3 3 2 2" xfId="474" xr:uid="{61C15E76-11FA-48B9-AA97-F4D24505D660}"/>
    <cellStyle name="20% - Accent3 3 3" xfId="475" xr:uid="{16749865-DB0A-41F2-B0C3-C3905E720DA4}"/>
    <cellStyle name="20% - Accent3 3 3 2" xfId="476" xr:uid="{1E431FB6-CD57-45E7-876D-E249C1B49C49}"/>
    <cellStyle name="20% - Accent3 3 4" xfId="477" xr:uid="{04A1E29A-7C2B-49C9-9274-BB2478F5CCE0}"/>
    <cellStyle name="20% - Accent3 3 4 2" xfId="478" xr:uid="{D4C9168E-CF64-46BD-9E3F-DE6BBEA5D529}"/>
    <cellStyle name="20% - Accent3 3 5" xfId="479" xr:uid="{E97FF1AA-14C1-4C01-95E9-635D98C3E077}"/>
    <cellStyle name="20% - Accent3 3 5 2" xfId="480" xr:uid="{A113270E-D35A-49DF-8241-F67C7E959449}"/>
    <cellStyle name="20% - Accent3 3 6" xfId="481" xr:uid="{014A8E6B-8419-4F88-B115-BF7D0CE18025}"/>
    <cellStyle name="20% - Accent3 3 6 2" xfId="482" xr:uid="{766F6400-2F39-4028-A107-370E08C602C6}"/>
    <cellStyle name="20% - Accent3 3 7" xfId="483" xr:uid="{31A97E6D-2BEC-43F5-B5DF-0D2F81C5D9AF}"/>
    <cellStyle name="20% - Accent3 3 7 2" xfId="484" xr:uid="{9E3B6233-C3A9-4DA1-BBD4-DC964CA59FCD}"/>
    <cellStyle name="20% - Accent3 3 8" xfId="485" xr:uid="{6378F3CA-1C33-4795-877B-E29290410F74}"/>
    <cellStyle name="20% - Accent3 3 8 2" xfId="486" xr:uid="{BCBF34C2-0151-4007-B3DC-BF96E92BF723}"/>
    <cellStyle name="20% - Accent3 3 9" xfId="487" xr:uid="{EFCC1E37-8000-4A8A-BBD4-2AB31042E7C9}"/>
    <cellStyle name="20% - Accent3 4" xfId="488" xr:uid="{81B56FEF-47B1-4D78-97AA-FE04651EACEF}"/>
    <cellStyle name="20% - Accent3 4 2" xfId="489" xr:uid="{DEB66548-BC33-4933-A01D-0AECDAE9A495}"/>
    <cellStyle name="20% - Accent3 4 2 2" xfId="490" xr:uid="{B15F90E6-450C-4E86-AC41-B760002B1352}"/>
    <cellStyle name="20% - Accent3 4 3" xfId="491" xr:uid="{42047B06-CC1B-45BD-A24F-3CF2E197388D}"/>
    <cellStyle name="20% - Accent3 4 3 2" xfId="492" xr:uid="{E7D0FAB1-CA1D-428C-83CD-F7AF8A2D3B3D}"/>
    <cellStyle name="20% - Accent3 4 4" xfId="493" xr:uid="{0E550E89-D303-4D63-B6E1-E9BCDBA97595}"/>
    <cellStyle name="20% - Accent3 4 4 2" xfId="494" xr:uid="{C691FDB3-D9B0-4A11-81B7-E720EC4944BB}"/>
    <cellStyle name="20% - Accent3 4 5" xfId="495" xr:uid="{F7D6EF75-314E-4351-9528-1502E24C310C}"/>
    <cellStyle name="20% - Accent3 5" xfId="496" xr:uid="{53126FC3-5278-46B9-8393-35E0BC6B9335}"/>
    <cellStyle name="20% - Accent3 5 2" xfId="497" xr:uid="{8749481D-7BD8-4939-805D-2E9403EC62ED}"/>
    <cellStyle name="20% - Accent3 5 2 2" xfId="498" xr:uid="{1889A71B-2B27-42C7-9BA4-6F9017DB5E4E}"/>
    <cellStyle name="20% - Accent3 5 3" xfId="499" xr:uid="{DD7E25C5-C1E4-446A-AB34-6B1D08B7F9B3}"/>
    <cellStyle name="20% - Accent3 5 3 2" xfId="500" xr:uid="{6265E174-42D1-4183-AE96-B5A6DEFC399E}"/>
    <cellStyle name="20% - Accent3 5 4" xfId="501" xr:uid="{C9286A8C-4FA5-4624-9721-29CF67317DE9}"/>
    <cellStyle name="20% - Accent3 5 4 2" xfId="502" xr:uid="{D5B148CB-21AA-4667-B394-66ECC33A5F23}"/>
    <cellStyle name="20% - Accent3 5 5" xfId="503" xr:uid="{CEF77D4F-503C-4941-83AE-51D3F47946D8}"/>
    <cellStyle name="20% - Accent3 6" xfId="504" xr:uid="{BE0E39C8-1DDF-4C0D-8617-299A7A2CD5E0}"/>
    <cellStyle name="20% - Accent3 6 2" xfId="505" xr:uid="{A781BB1B-51CA-40B5-BD75-B3F4286686DD}"/>
    <cellStyle name="20% - Accent3 6 2 2" xfId="506" xr:uid="{B17B0234-C290-4C2B-8B9A-11E4A52AA032}"/>
    <cellStyle name="20% - Accent3 6 3" xfId="507" xr:uid="{11BBAB9D-0349-4180-825F-C4CED94E8D07}"/>
    <cellStyle name="20% - Accent3 6 3 2" xfId="508" xr:uid="{01E8FDA3-3D17-434F-A80D-27FFBAB6DB32}"/>
    <cellStyle name="20% - Accent3 6 4" xfId="509" xr:uid="{61064A22-F880-448E-92DC-0E25AB700E31}"/>
    <cellStyle name="20% - Accent3 6 4 2" xfId="510" xr:uid="{71FD098A-AE8C-4FAB-AEF7-05B3A4BC2E97}"/>
    <cellStyle name="20% - Accent3 6 5" xfId="511" xr:uid="{1822D2E7-6DD9-452B-A1EE-6CB5E6D155F8}"/>
    <cellStyle name="20% - Accent3 7" xfId="512" xr:uid="{E41B8CBA-43C0-4079-9AEA-10C5A3142A08}"/>
    <cellStyle name="20% - Accent3 7 2" xfId="513" xr:uid="{239F3344-ACA3-455A-950A-7E56D0A48BDF}"/>
    <cellStyle name="20% - Accent3 7 2 2" xfId="514" xr:uid="{A1CEA1EF-EC75-445D-9D0E-D66715891D80}"/>
    <cellStyle name="20% - Accent3 7 3" xfId="515" xr:uid="{5A3735C2-8E24-4624-AE4E-68A9E59009FD}"/>
    <cellStyle name="20% - Accent3 7 3 2" xfId="516" xr:uid="{9F6D44D4-CEB6-494D-BB82-B521D776A770}"/>
    <cellStyle name="20% - Accent3 7 4" xfId="517" xr:uid="{A607E568-5579-42DB-BECC-240CE037E0CF}"/>
    <cellStyle name="20% - Accent3 7 4 2" xfId="518" xr:uid="{B3C2F846-96D6-4FB9-B952-8991698ADC45}"/>
    <cellStyle name="20% - Accent3 7 5" xfId="519" xr:uid="{F5FB5DD8-F3E2-4167-B59B-9233E98D53DA}"/>
    <cellStyle name="20% - Accent3 8" xfId="520" xr:uid="{323E8ABD-9BB7-481B-B0FB-805EDDCE9986}"/>
    <cellStyle name="20% - Accent3 9" xfId="2478" xr:uid="{994257A6-8813-4EF7-990F-913403E5FB96}"/>
    <cellStyle name="20% - Accent3 9 2" xfId="2610" xr:uid="{08546C81-C175-4CEB-82BB-80435DA1BA03}"/>
    <cellStyle name="20% - Accent4" xfId="290" builtinId="42" customBuiltin="1"/>
    <cellStyle name="20% - Accent4 10" xfId="2545" xr:uid="{547A9614-DE6E-4792-B618-8AE6C080DAF8}"/>
    <cellStyle name="20% - Accent4 2" xfId="521" xr:uid="{C2D0DB42-A345-432B-9BF1-CB7BF1C98D66}"/>
    <cellStyle name="20% - Accent4 2 2" xfId="522" xr:uid="{ECCF95D4-AF16-472E-B446-C1E469A08AB1}"/>
    <cellStyle name="20% - Accent4 2 2 2" xfId="523" xr:uid="{41845BC7-96EE-4366-BEE9-C31E87D1EB70}"/>
    <cellStyle name="20% - Accent4 2 2 2 2" xfId="524" xr:uid="{25B0EDCA-F0F0-47F9-85E4-74C27D0008C6}"/>
    <cellStyle name="20% - Accent4 2 2 3" xfId="525" xr:uid="{D3D17308-0E33-44C9-90B5-EAE6846CAF54}"/>
    <cellStyle name="20% - Accent4 2 2 3 2" xfId="526" xr:uid="{169AE143-2E03-4BFB-845F-50A9A0A015DD}"/>
    <cellStyle name="20% - Accent4 2 2 4" xfId="527" xr:uid="{1198AE7B-C160-4C18-BE55-65EC160BC2A6}"/>
    <cellStyle name="20% - Accent4 2 2 4 2" xfId="528" xr:uid="{01D583CA-15B3-4349-B56C-6700D4C2E8F4}"/>
    <cellStyle name="20% - Accent4 2 2 5" xfId="529" xr:uid="{FFA8A01B-D0BB-4C41-A4CD-FF8F224B790A}"/>
    <cellStyle name="20% - Accent4 2 2 5 2" xfId="530" xr:uid="{92B7DBFF-16EE-47F8-AB1F-B8C541A0A8E1}"/>
    <cellStyle name="20% - Accent4 2 2 6" xfId="2501" xr:uid="{2C476027-3674-408D-9F53-9F8471BD7688}"/>
    <cellStyle name="20% - Accent4 2 2 6 2" xfId="2633" xr:uid="{3AF7B719-E9BD-47F3-849E-D219B8C454CE}"/>
    <cellStyle name="20% - Accent4 2 2 7" xfId="2567" xr:uid="{264A7DE6-84FB-4202-B533-8C6A7A8EEEC7}"/>
    <cellStyle name="20% - Accent4 2 3" xfId="531" xr:uid="{5ADD8AD7-79D8-4E2A-A3A0-8DB11282C6A5}"/>
    <cellStyle name="20% - Accent4 2 3 2" xfId="2502" xr:uid="{010CC86F-AC71-4096-8249-EDE55683996C}"/>
    <cellStyle name="20% - Accent4 2 3 2 2" xfId="2634" xr:uid="{C4E42BB5-15BD-40B4-B1E0-EA96AC288E8D}"/>
    <cellStyle name="20% - Accent4 2 3 3" xfId="2568" xr:uid="{5BD0B78F-DA90-4810-A35C-440BFF992232}"/>
    <cellStyle name="20% - Accent4 2 4" xfId="532" xr:uid="{5847AC85-7D73-4B9C-820B-2BB29BB14415}"/>
    <cellStyle name="20% - Accent4 2 4 2" xfId="2503" xr:uid="{14AF5360-DC15-4324-97BE-389ECE611257}"/>
    <cellStyle name="20% - Accent4 2 4 2 2" xfId="2635" xr:uid="{24F87763-600F-4597-BC3A-8F7B1179C299}"/>
    <cellStyle name="20% - Accent4 2 4 3" xfId="2569" xr:uid="{1E53A756-9AE4-4742-879F-21EC8ECF1BFD}"/>
    <cellStyle name="20% - Accent4 2 5" xfId="533" xr:uid="{03D8CE8D-1C7C-4E09-8186-9D89AABB066D}"/>
    <cellStyle name="20% - Accent4 2 5 2" xfId="2504" xr:uid="{E8B3DE98-98C3-4B87-9FA6-BB8B7B7AAF2E}"/>
    <cellStyle name="20% - Accent4 2 5 2 2" xfId="2636" xr:uid="{9D90B3A4-8956-4D8A-BFA6-E23C97A61762}"/>
    <cellStyle name="20% - Accent4 2 5 3" xfId="2570" xr:uid="{FBDBAA40-FBC9-4740-86A9-E346BBE6FE8B}"/>
    <cellStyle name="20% - Accent4 2 6" xfId="534" xr:uid="{F1D80024-2E88-4703-986B-073E841727FB}"/>
    <cellStyle name="20% - Accent4 2 6 2" xfId="535" xr:uid="{579FD0D9-C265-493E-8901-DED92C97A367}"/>
    <cellStyle name="20% - Accent4 2 7" xfId="536" xr:uid="{C9A1440A-5CEA-4DC0-B0AC-F4F5417B196D}"/>
    <cellStyle name="20% - Accent4 2 7 2" xfId="537" xr:uid="{758DDEC2-91EF-4A92-8979-DC21AAE15EE4}"/>
    <cellStyle name="20% - Accent4 2 8" xfId="538" xr:uid="{BC96C530-1603-4F10-83B1-9F4BAF696FA6}"/>
    <cellStyle name="20% - Accent4 2 8 2" xfId="539" xr:uid="{853FC3C2-E420-471C-9AD2-240DF4CE6BEF}"/>
    <cellStyle name="20% - Accent4 2 9" xfId="540" xr:uid="{22429425-AB81-40F6-A91E-089C71BB5258}"/>
    <cellStyle name="20% - Accent4 3" xfId="541" xr:uid="{379B3F5E-4A74-4F92-BDBC-78F5C059B0ED}"/>
    <cellStyle name="20% - Accent4 3 2" xfId="542" xr:uid="{46121137-F3E4-423B-A9C2-695AF76D2ABA}"/>
    <cellStyle name="20% - Accent4 3 2 2" xfId="543" xr:uid="{69059480-FE78-4CA8-8B6B-0EB749E1192B}"/>
    <cellStyle name="20% - Accent4 3 3" xfId="544" xr:uid="{DCB43F85-F863-4DB3-9830-1A2EABD01690}"/>
    <cellStyle name="20% - Accent4 3 3 2" xfId="545" xr:uid="{7E1B7511-3CC8-4661-AC29-587DA35CF324}"/>
    <cellStyle name="20% - Accent4 3 4" xfId="546" xr:uid="{8F96A917-02C1-49AC-BD30-B4E16490E0CB}"/>
    <cellStyle name="20% - Accent4 3 4 2" xfId="547" xr:uid="{A73DEEC1-9BFB-42AA-A378-87194C492B41}"/>
    <cellStyle name="20% - Accent4 3 5" xfId="548" xr:uid="{DEC7EA05-5A6A-4E14-AC44-2A04794D1CB2}"/>
    <cellStyle name="20% - Accent4 3 5 2" xfId="549" xr:uid="{02A1F189-115F-4A22-9DFD-441EAB45A2F1}"/>
    <cellStyle name="20% - Accent4 3 6" xfId="550" xr:uid="{C4D66BEB-6333-4A32-846C-375370B92194}"/>
    <cellStyle name="20% - Accent4 3 6 2" xfId="551" xr:uid="{3A208C67-B000-4485-A51E-7BBE349C32DD}"/>
    <cellStyle name="20% - Accent4 3 7" xfId="552" xr:uid="{EDC6327F-9CEA-4450-B425-B54A6F302773}"/>
    <cellStyle name="20% - Accent4 3 7 2" xfId="553" xr:uid="{12B5B31B-42BD-4689-A38D-58DF6B2E21FF}"/>
    <cellStyle name="20% - Accent4 3 8" xfId="554" xr:uid="{29D06853-6AEC-442D-8F81-C82997B91169}"/>
    <cellStyle name="20% - Accent4 3 8 2" xfId="555" xr:uid="{BFD8FEBD-45C1-4F01-A444-C789EFF1A769}"/>
    <cellStyle name="20% - Accent4 3 9" xfId="556" xr:uid="{1265F3BB-90D1-4C5B-A53D-1A76B0809E4D}"/>
    <cellStyle name="20% - Accent4 4" xfId="557" xr:uid="{A1053565-DA87-4488-9E5B-3A8A04AEE522}"/>
    <cellStyle name="20% - Accent4 4 2" xfId="558" xr:uid="{BD6F5A84-35BE-420C-8F54-48D70910F9EE}"/>
    <cellStyle name="20% - Accent4 4 2 2" xfId="559" xr:uid="{F97EEBA8-AE54-4195-93AC-6881861A4D12}"/>
    <cellStyle name="20% - Accent4 4 3" xfId="560" xr:uid="{456F8210-10DA-41E8-95E3-E38F7D2FA585}"/>
    <cellStyle name="20% - Accent4 4 3 2" xfId="561" xr:uid="{FC60E53E-B949-4F4E-BEB2-6326C31B4061}"/>
    <cellStyle name="20% - Accent4 4 4" xfId="562" xr:uid="{FBE1D431-8DC3-41A2-BFE0-7F6E155F6238}"/>
    <cellStyle name="20% - Accent4 4 4 2" xfId="563" xr:uid="{8050BFC2-B1E1-4D60-8D54-2112C8079651}"/>
    <cellStyle name="20% - Accent4 4 5" xfId="564" xr:uid="{852690B2-1CDD-4A05-918B-884A3BDE849F}"/>
    <cellStyle name="20% - Accent4 5" xfId="565" xr:uid="{B65CBEB1-5D46-486C-8CE3-B061F31928D2}"/>
    <cellStyle name="20% - Accent4 5 2" xfId="566" xr:uid="{8E252511-7486-4E59-B002-4B80219FCE13}"/>
    <cellStyle name="20% - Accent4 5 2 2" xfId="567" xr:uid="{CE96DA4D-E29D-4EBA-9863-CFC4DE5818FE}"/>
    <cellStyle name="20% - Accent4 5 3" xfId="568" xr:uid="{5DC93B8F-6B78-4D49-A680-2812738A13A9}"/>
    <cellStyle name="20% - Accent4 5 3 2" xfId="569" xr:uid="{4DE95375-4D5B-4650-AC2D-3F939A7DD88F}"/>
    <cellStyle name="20% - Accent4 5 4" xfId="570" xr:uid="{CDC17645-C8B5-4A00-8234-9B7DB8E5B3A0}"/>
    <cellStyle name="20% - Accent4 5 4 2" xfId="571" xr:uid="{B1EF63E0-9E86-4232-9C3B-642D5A159726}"/>
    <cellStyle name="20% - Accent4 5 5" xfId="572" xr:uid="{4CFD5895-B981-4A39-8FCC-3F88466922F8}"/>
    <cellStyle name="20% - Accent4 6" xfId="573" xr:uid="{A2134151-3FDB-4F3D-B336-C21581ABD1E8}"/>
    <cellStyle name="20% - Accent4 6 2" xfId="574" xr:uid="{9A573E9A-60B7-41D9-A201-981C07DDB8D8}"/>
    <cellStyle name="20% - Accent4 6 2 2" xfId="575" xr:uid="{982915F3-1143-41D7-9347-CD96BD7F206A}"/>
    <cellStyle name="20% - Accent4 6 3" xfId="576" xr:uid="{997AF79A-004D-4951-9770-86BD3A1D5A3F}"/>
    <cellStyle name="20% - Accent4 6 3 2" xfId="577" xr:uid="{7B0E5B9C-46A6-47A0-9CE7-2852A3C346B9}"/>
    <cellStyle name="20% - Accent4 6 4" xfId="578" xr:uid="{3FF0023E-D523-416C-B29C-564981EABE26}"/>
    <cellStyle name="20% - Accent4 6 4 2" xfId="579" xr:uid="{A9171387-F7E1-4585-A82A-3B1E7605E0EC}"/>
    <cellStyle name="20% - Accent4 6 5" xfId="580" xr:uid="{28746B5E-3F60-411A-BBDF-98F216445946}"/>
    <cellStyle name="20% - Accent4 7" xfId="581" xr:uid="{4E6999C8-3230-4B96-948C-4AE27F414C12}"/>
    <cellStyle name="20% - Accent4 7 2" xfId="582" xr:uid="{42ECCC71-EB56-4FB9-B39A-947CB5958D84}"/>
    <cellStyle name="20% - Accent4 7 2 2" xfId="583" xr:uid="{ADFD2F0F-38AA-4800-9F43-1E0F9962D1AA}"/>
    <cellStyle name="20% - Accent4 7 3" xfId="584" xr:uid="{6171B96B-C0B2-471C-8E91-767FC9BDE384}"/>
    <cellStyle name="20% - Accent4 7 3 2" xfId="585" xr:uid="{38692748-C350-46D3-9A08-3EA44518D289}"/>
    <cellStyle name="20% - Accent4 7 4" xfId="586" xr:uid="{C1D727A0-1D0C-474C-9C9B-28278D111BED}"/>
    <cellStyle name="20% - Accent4 7 4 2" xfId="587" xr:uid="{7DDB1073-AE83-4464-93FA-D531CF02518E}"/>
    <cellStyle name="20% - Accent4 7 5" xfId="588" xr:uid="{9A895C94-EE78-4BB3-BCBC-28DB374A1144}"/>
    <cellStyle name="20% - Accent4 8" xfId="589" xr:uid="{74B1082C-389A-4EEC-9F55-236CC91DD7DF}"/>
    <cellStyle name="20% - Accent4 9" xfId="2479" xr:uid="{A33AA805-60DA-419E-86F7-1BA28423DC58}"/>
    <cellStyle name="20% - Accent4 9 2" xfId="2611" xr:uid="{9CD42221-C0AA-4CCA-846C-C694B5DF6BCB}"/>
    <cellStyle name="20% - Accent5" xfId="293" builtinId="46" customBuiltin="1"/>
    <cellStyle name="20% - Accent5 10" xfId="2546" xr:uid="{623996EA-F988-428D-9F57-4578AD99FDAB}"/>
    <cellStyle name="20% - Accent5 2" xfId="590" xr:uid="{4DAEFAA6-290A-44AC-8C1F-2AFBCD9A9791}"/>
    <cellStyle name="20% - Accent5 2 2" xfId="591" xr:uid="{52C7E4E0-4F70-4A3C-AAA2-9E3B238FD176}"/>
    <cellStyle name="20% - Accent5 2 2 2" xfId="592" xr:uid="{3B88F7D9-DA51-47DA-BAA2-64C79679B550}"/>
    <cellStyle name="20% - Accent5 2 2 2 2" xfId="593" xr:uid="{559B3BB3-E85F-49C5-80E7-DD3FC0346940}"/>
    <cellStyle name="20% - Accent5 2 2 3" xfId="594" xr:uid="{85BAC8E1-840A-4DE8-94DD-5BA9190196AE}"/>
    <cellStyle name="20% - Accent5 2 2 3 2" xfId="595" xr:uid="{35CD6522-91F6-4764-A8A3-5DAA6AB6C708}"/>
    <cellStyle name="20% - Accent5 2 2 4" xfId="596" xr:uid="{F580A239-0517-4657-B42C-7AE416BBABCD}"/>
    <cellStyle name="20% - Accent5 2 2 4 2" xfId="597" xr:uid="{C6E439DC-60CF-4A0D-849B-1B31A4F72A3D}"/>
    <cellStyle name="20% - Accent5 2 2 5" xfId="598" xr:uid="{5DC753B6-2EA7-409B-81BF-2CCC6BCBC921}"/>
    <cellStyle name="20% - Accent5 2 2 5 2" xfId="599" xr:uid="{B7C6FD6F-1092-4807-92AF-5B0E543F94D2}"/>
    <cellStyle name="20% - Accent5 2 2 6" xfId="2505" xr:uid="{D90A05EC-D5DA-48C5-BCFE-D8CACF300E0E}"/>
    <cellStyle name="20% - Accent5 2 2 6 2" xfId="2637" xr:uid="{AC2352CA-0344-4E23-8208-8E748510115B}"/>
    <cellStyle name="20% - Accent5 2 2 7" xfId="2571" xr:uid="{EF9B767A-BA40-4567-A0B6-2D9A0D479496}"/>
    <cellStyle name="20% - Accent5 2 3" xfId="600" xr:uid="{8FB1C31E-37EA-4A7F-9C6F-A058CD88851A}"/>
    <cellStyle name="20% - Accent5 2 3 2" xfId="2506" xr:uid="{3AD4B4E9-C408-4878-B610-1C2045BBD630}"/>
    <cellStyle name="20% - Accent5 2 3 2 2" xfId="2638" xr:uid="{72ADF981-3437-43A2-94BA-D6379620BBF0}"/>
    <cellStyle name="20% - Accent5 2 3 3" xfId="2572" xr:uid="{6A3E4309-38DA-488E-8C62-99081FA42D4F}"/>
    <cellStyle name="20% - Accent5 2 4" xfId="601" xr:uid="{3CE046A3-A568-4076-894E-6E9E85912202}"/>
    <cellStyle name="20% - Accent5 2 4 2" xfId="2507" xr:uid="{A0B859D9-85DC-46A4-9470-7C102DA28D94}"/>
    <cellStyle name="20% - Accent5 2 4 2 2" xfId="2639" xr:uid="{D91E8D1C-6A3C-4FBA-860B-19CBC5F33FBC}"/>
    <cellStyle name="20% - Accent5 2 4 3" xfId="2573" xr:uid="{CB40B820-6D37-44C0-8AAA-B3B39C46ED3E}"/>
    <cellStyle name="20% - Accent5 2 5" xfId="602" xr:uid="{F764420A-9CFE-4644-BD2B-82E5507F557F}"/>
    <cellStyle name="20% - Accent5 2 5 2" xfId="2508" xr:uid="{78109E5B-21DA-4A12-8566-A80AA1E4C81E}"/>
    <cellStyle name="20% - Accent5 2 5 2 2" xfId="2640" xr:uid="{1B74C98E-81BE-471F-88B8-A31F0170591D}"/>
    <cellStyle name="20% - Accent5 2 5 3" xfId="2574" xr:uid="{8DF422D1-1BC5-45D8-9FF8-95FB9D454BA4}"/>
    <cellStyle name="20% - Accent5 2 6" xfId="603" xr:uid="{4B12DB59-06F1-423E-B511-D5F13F0E72F3}"/>
    <cellStyle name="20% - Accent5 2 6 2" xfId="604" xr:uid="{119C36AD-E82C-4ADD-9C10-1E7721A89A94}"/>
    <cellStyle name="20% - Accent5 2 7" xfId="605" xr:uid="{1A9C28F9-96CE-4037-858B-0F7834BF0058}"/>
    <cellStyle name="20% - Accent5 2 7 2" xfId="606" xr:uid="{ACC5CC3C-6FAA-4C6C-A565-D8C9915E8347}"/>
    <cellStyle name="20% - Accent5 2 8" xfId="607" xr:uid="{51FD6D8F-6B97-407D-9459-D93234740521}"/>
    <cellStyle name="20% - Accent5 2 8 2" xfId="608" xr:uid="{41CDDE30-372D-4C9A-A030-3C7CDC9D970B}"/>
    <cellStyle name="20% - Accent5 2 9" xfId="609" xr:uid="{6B932340-9F45-4D44-A7CB-1F5C9FB85870}"/>
    <cellStyle name="20% - Accent5 3" xfId="610" xr:uid="{2C284214-4830-4CF7-8E91-215F904A08F7}"/>
    <cellStyle name="20% - Accent5 3 2" xfId="611" xr:uid="{E26BE72D-B03E-4597-921C-672AA9498BF1}"/>
    <cellStyle name="20% - Accent5 3 2 2" xfId="612" xr:uid="{A9FD0C0E-2CFE-4E4A-971E-04515059C731}"/>
    <cellStyle name="20% - Accent5 3 3" xfId="613" xr:uid="{A49D6F61-C28D-4508-BABE-17D55CF9790C}"/>
    <cellStyle name="20% - Accent5 3 3 2" xfId="614" xr:uid="{643AB57D-C64C-4822-9D70-CF56051097CD}"/>
    <cellStyle name="20% - Accent5 3 4" xfId="615" xr:uid="{853C17C8-D823-487A-A028-368AF9167A01}"/>
    <cellStyle name="20% - Accent5 3 4 2" xfId="616" xr:uid="{15A0691B-3C35-4013-9FB4-E084091AA9D9}"/>
    <cellStyle name="20% - Accent5 3 5" xfId="617" xr:uid="{9398B0C7-CCE3-4D0F-90BA-2BE41715305E}"/>
    <cellStyle name="20% - Accent5 3 5 2" xfId="618" xr:uid="{7964D11C-C222-46F2-8560-3F7BDAE360DB}"/>
    <cellStyle name="20% - Accent5 3 6" xfId="619" xr:uid="{D81BE9BA-6792-4E8B-92D6-2B7052FEFFBD}"/>
    <cellStyle name="20% - Accent5 3 6 2" xfId="620" xr:uid="{22BCB2B4-6BEB-4467-B7DA-7870FD2AFCEF}"/>
    <cellStyle name="20% - Accent5 3 7" xfId="621" xr:uid="{1E03489C-032D-4AA4-933F-3E2525781241}"/>
    <cellStyle name="20% - Accent5 3 7 2" xfId="622" xr:uid="{EE4D8FF1-00C0-4EBD-832C-FA3BD05223D0}"/>
    <cellStyle name="20% - Accent5 3 8" xfId="623" xr:uid="{B0A616FE-64CA-43AD-BAC3-C21CC197E074}"/>
    <cellStyle name="20% - Accent5 3 8 2" xfId="624" xr:uid="{F58BF488-D655-48A5-8FE7-E3164C838012}"/>
    <cellStyle name="20% - Accent5 3 9" xfId="625" xr:uid="{A65BA82D-5C7A-43B2-9ABC-5C53FE1DF887}"/>
    <cellStyle name="20% - Accent5 4" xfId="626" xr:uid="{9C5745D0-9629-445B-AB16-7AB4D7317E6E}"/>
    <cellStyle name="20% - Accent5 4 2" xfId="627" xr:uid="{08705F2D-0FC8-4F95-9993-DFDCA03E7D69}"/>
    <cellStyle name="20% - Accent5 4 2 2" xfId="628" xr:uid="{B36AFB41-98C0-45E2-9842-EFE888B85092}"/>
    <cellStyle name="20% - Accent5 4 3" xfId="629" xr:uid="{8C4A070B-109B-48F0-A5FA-E52C635FEB98}"/>
    <cellStyle name="20% - Accent5 4 3 2" xfId="630" xr:uid="{2F9F9462-0689-4751-A5DA-B6337B13389B}"/>
    <cellStyle name="20% - Accent5 4 4" xfId="631" xr:uid="{075C0D60-C2FB-4A0C-BCD2-2759E9DFE517}"/>
    <cellStyle name="20% - Accent5 4 4 2" xfId="632" xr:uid="{246B0672-058C-4B50-A006-11C11070BC82}"/>
    <cellStyle name="20% - Accent5 4 5" xfId="633" xr:uid="{571F8498-85F0-4D35-91A5-44E709A6E1F0}"/>
    <cellStyle name="20% - Accent5 5" xfId="634" xr:uid="{F5F69275-C808-4E66-A3CB-719569BC26AF}"/>
    <cellStyle name="20% - Accent5 5 2" xfId="635" xr:uid="{07B8726F-8B4A-494A-968A-0DB42D05E669}"/>
    <cellStyle name="20% - Accent5 5 2 2" xfId="636" xr:uid="{1888E16A-52A8-4464-900C-D1C5E4643BBF}"/>
    <cellStyle name="20% - Accent5 5 3" xfId="637" xr:uid="{96E309FE-DA14-45D1-93E4-53532F05C459}"/>
    <cellStyle name="20% - Accent5 5 3 2" xfId="638" xr:uid="{8B9C7AEC-133D-49AF-A25C-CC1FA12D39B7}"/>
    <cellStyle name="20% - Accent5 5 4" xfId="639" xr:uid="{5C2591E6-9194-4AAD-9C06-0A086DC49064}"/>
    <cellStyle name="20% - Accent5 5 4 2" xfId="640" xr:uid="{7AA8D4A3-B3C6-4E9B-B99F-3583EE9A3334}"/>
    <cellStyle name="20% - Accent5 5 5" xfId="641" xr:uid="{B7332EBC-4726-43CD-9166-8970A921E837}"/>
    <cellStyle name="20% - Accent5 6" xfId="642" xr:uid="{7E522588-5204-42DC-840F-25751F081BDA}"/>
    <cellStyle name="20% - Accent5 6 2" xfId="643" xr:uid="{0F7B4BE8-DC29-46FE-9BF4-42FE2082DF81}"/>
    <cellStyle name="20% - Accent5 6 2 2" xfId="644" xr:uid="{BDEEE1C0-E322-4822-90A8-5C6F0BD07BF0}"/>
    <cellStyle name="20% - Accent5 6 3" xfId="645" xr:uid="{7AA5BBCC-6964-44CD-8BBC-2EF27DD98B66}"/>
    <cellStyle name="20% - Accent5 6 3 2" xfId="646" xr:uid="{867DEA05-443A-4EB9-B133-9A09657BD45A}"/>
    <cellStyle name="20% - Accent5 6 4" xfId="647" xr:uid="{B6E8938B-FB02-407D-A3CE-554353B85616}"/>
    <cellStyle name="20% - Accent5 6 4 2" xfId="648" xr:uid="{104E52A7-440D-4DFE-8DD1-556CBFF5B1D7}"/>
    <cellStyle name="20% - Accent5 6 5" xfId="649" xr:uid="{11C7D859-96BD-47F2-BE51-E269AA06D372}"/>
    <cellStyle name="20% - Accent5 7" xfId="650" xr:uid="{DB7C7FEB-BCC2-4325-9593-9ECA3FE117AB}"/>
    <cellStyle name="20% - Accent5 7 2" xfId="651" xr:uid="{64828BEB-EFC0-47F8-B5FD-6C77B3AC6DB8}"/>
    <cellStyle name="20% - Accent5 7 2 2" xfId="652" xr:uid="{63C6D900-BDC8-42E6-A481-5331221C8542}"/>
    <cellStyle name="20% - Accent5 7 3" xfId="653" xr:uid="{33030DF2-46EE-4699-A95E-519E261F6903}"/>
    <cellStyle name="20% - Accent5 7 3 2" xfId="654" xr:uid="{8ED95F16-A5A7-4AF5-BCBD-314ECE88C1D1}"/>
    <cellStyle name="20% - Accent5 7 4" xfId="655" xr:uid="{FB28A153-6DBA-4BCB-90E2-6A1D970B2E2B}"/>
    <cellStyle name="20% - Accent5 7 4 2" xfId="656" xr:uid="{367E636B-E93B-44C2-B71C-B2B4D02D2497}"/>
    <cellStyle name="20% - Accent5 7 5" xfId="657" xr:uid="{91309B8D-B58E-4399-A9E7-607C44EF78D1}"/>
    <cellStyle name="20% - Accent5 8" xfId="658" xr:uid="{BB006F3D-7831-4275-9B00-BE126B0000C1}"/>
    <cellStyle name="20% - Accent5 9" xfId="2480" xr:uid="{13BEC665-F6A4-46D2-98C3-9EAEE8FAC916}"/>
    <cellStyle name="20% - Accent5 9 2" xfId="2612" xr:uid="{7EAC2258-79E3-4FCB-958F-331922F9B900}"/>
    <cellStyle name="20% - Accent6" xfId="296" builtinId="50" customBuiltin="1"/>
    <cellStyle name="20% - Accent6 10" xfId="2547" xr:uid="{7B904B64-B287-47DA-B8A0-693936277847}"/>
    <cellStyle name="20% - Accent6 2" xfId="659" xr:uid="{21E392D3-9F5C-43EF-B0E2-9590F1F5709E}"/>
    <cellStyle name="20% - Accent6 2 2" xfId="660" xr:uid="{362119B3-0801-4A34-B281-851FF02651D5}"/>
    <cellStyle name="20% - Accent6 2 2 2" xfId="661" xr:uid="{25CC805D-9FD9-4209-9FC2-6CE7BD385772}"/>
    <cellStyle name="20% - Accent6 2 2 2 2" xfId="662" xr:uid="{F850FDC7-F462-40A8-B2CE-3AE05C2D14AD}"/>
    <cellStyle name="20% - Accent6 2 2 3" xfId="663" xr:uid="{E1ABA51B-668F-47C1-ABCF-EE823DF7E0F1}"/>
    <cellStyle name="20% - Accent6 2 2 3 2" xfId="664" xr:uid="{1942AF40-F9BB-427D-979C-E6A947DC14CD}"/>
    <cellStyle name="20% - Accent6 2 2 4" xfId="665" xr:uid="{0113305E-9BB4-4E06-91D5-244980CA1749}"/>
    <cellStyle name="20% - Accent6 2 2 4 2" xfId="666" xr:uid="{73879964-3AE8-4F16-A1E4-317F8A25A273}"/>
    <cellStyle name="20% - Accent6 2 2 5" xfId="667" xr:uid="{EC1D6C75-B753-4DC8-B899-B9F263AA0E09}"/>
    <cellStyle name="20% - Accent6 2 2 5 2" xfId="668" xr:uid="{FF75B61E-C4C7-43A8-B69D-3076342C7C45}"/>
    <cellStyle name="20% - Accent6 2 2 6" xfId="2509" xr:uid="{1B5BA6C3-14AA-46AC-A383-42F3BEF2CC89}"/>
    <cellStyle name="20% - Accent6 2 2 6 2" xfId="2641" xr:uid="{5005872D-08D9-4386-8D32-4BDBBB32B887}"/>
    <cellStyle name="20% - Accent6 2 2 7" xfId="2575" xr:uid="{1588288B-2AB8-4164-9212-6864AEB36F03}"/>
    <cellStyle name="20% - Accent6 2 3" xfId="669" xr:uid="{A95D1149-0A41-4695-A829-031E1F2A3020}"/>
    <cellStyle name="20% - Accent6 2 3 2" xfId="2510" xr:uid="{C0BCA589-160B-499E-862A-0CA947ADB559}"/>
    <cellStyle name="20% - Accent6 2 3 2 2" xfId="2642" xr:uid="{C859B945-47AB-40D7-88C9-03AD942CD621}"/>
    <cellStyle name="20% - Accent6 2 3 3" xfId="2576" xr:uid="{4E8E3549-E396-46DC-9906-74952A688D31}"/>
    <cellStyle name="20% - Accent6 2 4" xfId="670" xr:uid="{549B3280-360B-4F85-9573-6A4D7E5FA7FC}"/>
    <cellStyle name="20% - Accent6 2 4 2" xfId="2511" xr:uid="{F9BE4BCC-EE33-4710-B1F2-61A8FE210FD5}"/>
    <cellStyle name="20% - Accent6 2 4 2 2" xfId="2643" xr:uid="{EC9FA852-E2A3-4DB8-B615-88665B4A89F5}"/>
    <cellStyle name="20% - Accent6 2 4 3" xfId="2577" xr:uid="{C94ABEC6-A882-4076-982D-A6C8A6A1B383}"/>
    <cellStyle name="20% - Accent6 2 5" xfId="671" xr:uid="{A2D2C733-A4EB-48E3-B231-40D56444874E}"/>
    <cellStyle name="20% - Accent6 2 5 2" xfId="2512" xr:uid="{A88B20F9-3254-4DA2-A32D-35FFE27FD4CD}"/>
    <cellStyle name="20% - Accent6 2 5 2 2" xfId="2644" xr:uid="{18188E6D-DE64-4C98-AD78-94F3BBE9FD85}"/>
    <cellStyle name="20% - Accent6 2 5 3" xfId="2578" xr:uid="{CB2127F4-C77E-4F03-BBAE-14CF354F312B}"/>
    <cellStyle name="20% - Accent6 2 6" xfId="672" xr:uid="{1A18B9E0-392B-45CC-A1DB-B5BE4980D9EB}"/>
    <cellStyle name="20% - Accent6 2 6 2" xfId="673" xr:uid="{A57904B4-8C33-4DB7-A5EC-DD7CCD0FB725}"/>
    <cellStyle name="20% - Accent6 2 7" xfId="674" xr:uid="{44B17F2D-A944-4BE0-A679-B604DCFD5CDF}"/>
    <cellStyle name="20% - Accent6 2 7 2" xfId="675" xr:uid="{BB6A06E7-AFBE-49A1-B70F-7C74B6094357}"/>
    <cellStyle name="20% - Accent6 2 8" xfId="676" xr:uid="{144726B6-A044-4188-887C-703A466AD117}"/>
    <cellStyle name="20% - Accent6 2 8 2" xfId="677" xr:uid="{3C12E255-524A-49DC-AF2F-7A0EB7444241}"/>
    <cellStyle name="20% - Accent6 2 9" xfId="678" xr:uid="{81066A9C-D9E7-49AC-B5C2-7BB61FB6ACAB}"/>
    <cellStyle name="20% - Accent6 3" xfId="679" xr:uid="{8BC0E9C7-FE22-435C-867E-D751C25133D5}"/>
    <cellStyle name="20% - Accent6 3 2" xfId="680" xr:uid="{7F6E2A31-938B-4059-B3BA-55E7D87AC3B6}"/>
    <cellStyle name="20% - Accent6 3 2 2" xfId="681" xr:uid="{0CFFADA9-2D3C-4779-B6D2-E3E6E2F8C7FC}"/>
    <cellStyle name="20% - Accent6 3 3" xfId="682" xr:uid="{62A35EDA-E355-443E-9064-C487C2378C5E}"/>
    <cellStyle name="20% - Accent6 3 3 2" xfId="683" xr:uid="{37F52DB0-57A6-4A65-B977-A9F52BBFCD26}"/>
    <cellStyle name="20% - Accent6 3 4" xfId="684" xr:uid="{2E650A1C-6921-46EB-B63F-0597CF1A8114}"/>
    <cellStyle name="20% - Accent6 3 4 2" xfId="685" xr:uid="{2A9EE6F9-DE08-49E1-84FD-109755C74551}"/>
    <cellStyle name="20% - Accent6 3 5" xfId="686" xr:uid="{F625A25E-3AD4-4EC7-917E-BD7DD3D53F17}"/>
    <cellStyle name="20% - Accent6 3 5 2" xfId="687" xr:uid="{C6287A22-1667-4EFC-9DD3-F67D1A481279}"/>
    <cellStyle name="20% - Accent6 3 6" xfId="688" xr:uid="{13D28425-211E-4C70-A04C-C9C5EFF42A26}"/>
    <cellStyle name="20% - Accent6 3 6 2" xfId="689" xr:uid="{E2C8B4D2-B741-40AA-B3FD-9BBB80C8B381}"/>
    <cellStyle name="20% - Accent6 3 7" xfId="690" xr:uid="{3FE28A7E-9403-4C1C-A7C9-07D58AD79A9A}"/>
    <cellStyle name="20% - Accent6 3 7 2" xfId="691" xr:uid="{32FD1697-4382-4179-B75C-451BD89819CE}"/>
    <cellStyle name="20% - Accent6 3 8" xfId="692" xr:uid="{BC5DCF06-CE67-4B18-A8A5-A52170726247}"/>
    <cellStyle name="20% - Accent6 3 8 2" xfId="693" xr:uid="{84055205-8D54-49CB-9A4A-7B268C0D52F2}"/>
    <cellStyle name="20% - Accent6 3 9" xfId="694" xr:uid="{BA28C240-706F-4987-B46F-A6C865CBC7BC}"/>
    <cellStyle name="20% - Accent6 4" xfId="695" xr:uid="{F0CBA714-9C19-4754-859E-28BBB86B6214}"/>
    <cellStyle name="20% - Accent6 4 2" xfId="696" xr:uid="{610A4C92-53E9-473E-BFDA-EB3BB82A8F41}"/>
    <cellStyle name="20% - Accent6 4 2 2" xfId="697" xr:uid="{B361C874-0B27-4918-9207-E06DA190105C}"/>
    <cellStyle name="20% - Accent6 4 3" xfId="698" xr:uid="{4F3ED714-5459-4A40-B0CF-98E54504490F}"/>
    <cellStyle name="20% - Accent6 4 3 2" xfId="699" xr:uid="{C475EDF6-FDEC-407D-898A-967DED82F198}"/>
    <cellStyle name="20% - Accent6 4 4" xfId="700" xr:uid="{A13EA519-4032-4F5F-826B-676D4CC1AABA}"/>
    <cellStyle name="20% - Accent6 4 4 2" xfId="701" xr:uid="{60098C35-9581-4657-8830-8BBBD5A3394B}"/>
    <cellStyle name="20% - Accent6 4 5" xfId="702" xr:uid="{5B2CDAC5-0012-452B-9A70-C3673219895D}"/>
    <cellStyle name="20% - Accent6 5" xfId="703" xr:uid="{46BF31DF-8CC8-4C72-BEF4-D5599E631386}"/>
    <cellStyle name="20% - Accent6 5 2" xfId="704" xr:uid="{FB0E7CF8-AA2D-4798-A810-D65F5A5A2DF4}"/>
    <cellStyle name="20% - Accent6 5 2 2" xfId="705" xr:uid="{D64F231A-FED9-4CA6-AC30-0E79820CBA97}"/>
    <cellStyle name="20% - Accent6 5 3" xfId="706" xr:uid="{2D72A5A7-5466-463B-A0B9-9EF7F86A34AC}"/>
    <cellStyle name="20% - Accent6 5 3 2" xfId="707" xr:uid="{D3A1BD34-7D52-497E-8F59-8D00587AF1BF}"/>
    <cellStyle name="20% - Accent6 5 4" xfId="708" xr:uid="{44A44F06-FBB5-4B63-AC03-76D0A0CC5E0F}"/>
    <cellStyle name="20% - Accent6 5 4 2" xfId="709" xr:uid="{E9244057-A63F-4552-AAF8-EC2EFBF8F429}"/>
    <cellStyle name="20% - Accent6 5 5" xfId="710" xr:uid="{11EBBE49-FF3F-42BF-8632-2579BDF26567}"/>
    <cellStyle name="20% - Accent6 6" xfId="711" xr:uid="{F518074E-124B-4C33-B370-2143BFC774CC}"/>
    <cellStyle name="20% - Accent6 6 2" xfId="712" xr:uid="{B1E5575D-18DD-4E70-B759-68DF6E2B9983}"/>
    <cellStyle name="20% - Accent6 6 2 2" xfId="713" xr:uid="{52F6FAE1-6F02-4CEF-A1C1-FA3D69249B69}"/>
    <cellStyle name="20% - Accent6 6 3" xfId="714" xr:uid="{23845EA5-41E0-408E-93B7-4F0F0C1D3D68}"/>
    <cellStyle name="20% - Accent6 6 3 2" xfId="715" xr:uid="{FE5F37C2-2700-4FFA-BBED-E66FFD388D33}"/>
    <cellStyle name="20% - Accent6 6 4" xfId="716" xr:uid="{035E388B-0063-46DD-82F6-EB6DAFEE3660}"/>
    <cellStyle name="20% - Accent6 6 4 2" xfId="717" xr:uid="{28A5ACA0-945A-462F-AE5E-1230FDF5920C}"/>
    <cellStyle name="20% - Accent6 6 5" xfId="718" xr:uid="{A4EE475A-7F0A-41A6-AA44-E2EAD03C58E9}"/>
    <cellStyle name="20% - Accent6 7" xfId="719" xr:uid="{5052B1EA-EE46-46E5-B32D-0A8F7B12670F}"/>
    <cellStyle name="20% - Accent6 7 2" xfId="720" xr:uid="{8BA11DF3-1669-43DA-BDE6-0C0C82D3ECD2}"/>
    <cellStyle name="20% - Accent6 7 2 2" xfId="721" xr:uid="{68C136B2-4057-4193-ABB6-BAB48A5DA1FD}"/>
    <cellStyle name="20% - Accent6 7 3" xfId="722" xr:uid="{3FECFC1F-EE10-4A1B-99D9-B51D3D00D1FF}"/>
    <cellStyle name="20% - Accent6 7 3 2" xfId="723" xr:uid="{04E19167-42ED-47EE-9EF1-9F0236560DA5}"/>
    <cellStyle name="20% - Accent6 7 4" xfId="724" xr:uid="{0CABDE56-9BFA-43FA-A963-75D89D9298AD}"/>
    <cellStyle name="20% - Accent6 7 4 2" xfId="725" xr:uid="{F4C991C9-BD4F-4131-BC86-30A0D527846C}"/>
    <cellStyle name="20% - Accent6 7 5" xfId="726" xr:uid="{EE432AFA-CE75-4D8D-B839-DE67155A330C}"/>
    <cellStyle name="20% - Accent6 8" xfId="727" xr:uid="{6369134F-7E50-47AA-9960-9A1ED9E20BEA}"/>
    <cellStyle name="20% - Accent6 9" xfId="2481" xr:uid="{AC715591-2AC6-4DC0-8D41-D2CA2D0B9698}"/>
    <cellStyle name="20% - Accent6 9 2" xfId="2613" xr:uid="{C7B38BDD-61EB-41F1-AA65-A811B20EF0AA}"/>
    <cellStyle name="40% - Accent1" xfId="282" builtinId="31" customBuiltin="1"/>
    <cellStyle name="40% - Accent1 10" xfId="2548" xr:uid="{569E3D6C-78E8-48F3-80A3-D6BB54BEF24B}"/>
    <cellStyle name="40% - Accent1 2" xfId="728" xr:uid="{3F22802A-A8E1-4C6B-922E-DAC841100EF5}"/>
    <cellStyle name="40% - Accent1 2 2" xfId="729" xr:uid="{71B45652-8842-4D99-A296-9D1451A091A8}"/>
    <cellStyle name="40% - Accent1 2 2 2" xfId="730" xr:uid="{4FFC085D-FB35-4416-9DA6-173603A835EA}"/>
    <cellStyle name="40% - Accent1 2 2 2 2" xfId="731" xr:uid="{FE519958-9639-4E3C-A7E6-86D081B40439}"/>
    <cellStyle name="40% - Accent1 2 2 3" xfId="732" xr:uid="{A5ECCAA7-70F1-41EA-B25A-F1F1CCEF75B1}"/>
    <cellStyle name="40% - Accent1 2 2 3 2" xfId="733" xr:uid="{DE41C616-A0F5-4048-AAFB-F38C20DAD89F}"/>
    <cellStyle name="40% - Accent1 2 2 4" xfId="734" xr:uid="{30B107AD-F482-423D-AC82-20A1AAE342CA}"/>
    <cellStyle name="40% - Accent1 2 2 4 2" xfId="735" xr:uid="{EAF681ED-1A69-40B4-A8D0-758731ECCB79}"/>
    <cellStyle name="40% - Accent1 2 2 5" xfId="736" xr:uid="{79678DF2-3C93-4AD7-ADCF-25A33BD067B3}"/>
    <cellStyle name="40% - Accent1 2 2 5 2" xfId="737" xr:uid="{CCB6B7F2-6E13-4252-820E-D3033D7369E3}"/>
    <cellStyle name="40% - Accent1 2 2 6" xfId="2513" xr:uid="{9BC3E5C4-4739-4325-BC94-62B469BB8644}"/>
    <cellStyle name="40% - Accent1 2 2 6 2" xfId="2645" xr:uid="{661F55AF-2D80-4C02-BCA9-077AF0FF7CDB}"/>
    <cellStyle name="40% - Accent1 2 2 7" xfId="2579" xr:uid="{4BA3687C-0C29-45D5-AC05-8AF736510E3C}"/>
    <cellStyle name="40% - Accent1 2 3" xfId="738" xr:uid="{C03C24D6-6E6A-49DD-9C38-E7DA20D58BEE}"/>
    <cellStyle name="40% - Accent1 2 3 2" xfId="2514" xr:uid="{D6B715DF-A706-4888-B468-4300C577C859}"/>
    <cellStyle name="40% - Accent1 2 3 2 2" xfId="2646" xr:uid="{1C294BBA-49FF-4057-B7F7-360C28D2C9C3}"/>
    <cellStyle name="40% - Accent1 2 3 3" xfId="2580" xr:uid="{2D1381AC-5E3F-4370-8169-7C2A584D0068}"/>
    <cellStyle name="40% - Accent1 2 4" xfId="739" xr:uid="{9941DB11-707A-4B0B-BA90-32BC8B583F18}"/>
    <cellStyle name="40% - Accent1 2 4 2" xfId="2515" xr:uid="{5E8D187E-433F-453E-A038-659FF73E36C1}"/>
    <cellStyle name="40% - Accent1 2 4 2 2" xfId="2647" xr:uid="{16D0C8A1-87E3-49E5-9C7D-C3F5DC75B456}"/>
    <cellStyle name="40% - Accent1 2 4 3" xfId="2581" xr:uid="{96EA1C20-70DF-4694-9585-A735132B3275}"/>
    <cellStyle name="40% - Accent1 2 5" xfId="740" xr:uid="{C074D3F7-39D6-47F4-8DB6-FB983F20FD30}"/>
    <cellStyle name="40% - Accent1 2 5 2" xfId="2516" xr:uid="{B5E08550-A632-4A64-92BD-6017527CE01F}"/>
    <cellStyle name="40% - Accent1 2 5 2 2" xfId="2648" xr:uid="{3B2C71FD-2198-42E6-B684-865D1D51F6F8}"/>
    <cellStyle name="40% - Accent1 2 5 3" xfId="2582" xr:uid="{1994A8CD-E1ED-4B6C-B5E4-82E7F3C5509F}"/>
    <cellStyle name="40% - Accent1 2 6" xfId="741" xr:uid="{C0681135-F3EB-421D-A6D3-20E7288F10CF}"/>
    <cellStyle name="40% - Accent1 2 6 2" xfId="742" xr:uid="{FBAFEAA2-2CC5-4D93-9600-59AF04A122F6}"/>
    <cellStyle name="40% - Accent1 2 7" xfId="743" xr:uid="{5E7CA17B-ABBC-41C5-91FE-9CDCB8362C3C}"/>
    <cellStyle name="40% - Accent1 2 7 2" xfId="744" xr:uid="{E0E4275C-77D0-4E16-A356-41966AC252E4}"/>
    <cellStyle name="40% - Accent1 2 8" xfId="745" xr:uid="{106C4EFA-AC26-4F41-B91A-BC5768AF67B6}"/>
    <cellStyle name="40% - Accent1 2 8 2" xfId="746" xr:uid="{DB7E5E7F-AFF2-470D-8CAA-7D0DFBE5D827}"/>
    <cellStyle name="40% - Accent1 2 9" xfId="747" xr:uid="{ACAC4B2D-2D41-465E-90F1-D7BADAE2D366}"/>
    <cellStyle name="40% - Accent1 3" xfId="748" xr:uid="{CDC06FE0-A70D-4EE3-A697-FDACF78ECD83}"/>
    <cellStyle name="40% - Accent1 3 2" xfId="749" xr:uid="{F7F60E6B-BC51-468B-B3AD-DAED5A3812D3}"/>
    <cellStyle name="40% - Accent1 3 2 2" xfId="750" xr:uid="{CB7BA825-60EA-4C48-93DD-828F25E541E0}"/>
    <cellStyle name="40% - Accent1 3 3" xfId="751" xr:uid="{033ACDED-DE16-4D10-ACF1-9B1B34A9D8B9}"/>
    <cellStyle name="40% - Accent1 3 3 2" xfId="752" xr:uid="{7B5D22CF-7F7B-4CEB-8088-C3781FB8CBBC}"/>
    <cellStyle name="40% - Accent1 3 4" xfId="753" xr:uid="{6F373545-090B-4C06-84E7-31DF0F7B56D4}"/>
    <cellStyle name="40% - Accent1 3 4 2" xfId="754" xr:uid="{0E788925-FE3D-4A29-B13A-B691583EC538}"/>
    <cellStyle name="40% - Accent1 3 5" xfId="755" xr:uid="{E6726D32-0BCB-4C54-A5B0-A0B5307EF62A}"/>
    <cellStyle name="40% - Accent1 3 5 2" xfId="756" xr:uid="{FEFDA442-8EF0-421F-BF06-A8B50A4CD710}"/>
    <cellStyle name="40% - Accent1 3 6" xfId="757" xr:uid="{B396B13D-0184-4CF6-9FB9-EF8C5ADF947C}"/>
    <cellStyle name="40% - Accent1 3 6 2" xfId="758" xr:uid="{EA5F4CCA-DCB5-40F3-B698-C4CB81F6631F}"/>
    <cellStyle name="40% - Accent1 3 7" xfId="759" xr:uid="{C6C2644C-DB34-442E-9C36-AE85E4FC36F1}"/>
    <cellStyle name="40% - Accent1 3 7 2" xfId="760" xr:uid="{D45F0BD7-6235-4386-B5FC-498021AC81B8}"/>
    <cellStyle name="40% - Accent1 3 8" xfId="761" xr:uid="{5E9BDF74-8A0D-4CB8-9F84-ECBEBC629F79}"/>
    <cellStyle name="40% - Accent1 3 8 2" xfId="762" xr:uid="{9485F2E5-7E32-4220-916E-9AD0796F9B96}"/>
    <cellStyle name="40% - Accent1 3 9" xfId="763" xr:uid="{63E41EE1-0B86-410F-96A1-96105FDA9563}"/>
    <cellStyle name="40% - Accent1 4" xfId="764" xr:uid="{C4C8779B-4184-4C9D-902E-0F49C6B9304F}"/>
    <cellStyle name="40% - Accent1 4 2" xfId="765" xr:uid="{DBAC9E78-D11A-4139-8CB9-34B83F32BC97}"/>
    <cellStyle name="40% - Accent1 4 2 2" xfId="766" xr:uid="{8C5E4C19-657B-4C64-9AE5-EF2BD273500E}"/>
    <cellStyle name="40% - Accent1 4 3" xfId="767" xr:uid="{1950A961-CD34-4FE5-A13A-B8604C415BB4}"/>
    <cellStyle name="40% - Accent1 4 3 2" xfId="768" xr:uid="{D8FF130D-A01C-41D4-9623-BB6AB2938A88}"/>
    <cellStyle name="40% - Accent1 4 4" xfId="769" xr:uid="{EA7AA9CB-DCE2-414D-96A5-106F4F7BCA74}"/>
    <cellStyle name="40% - Accent1 4 4 2" xfId="770" xr:uid="{297C4B9A-CFC1-47D5-AD8C-388BFF754C86}"/>
    <cellStyle name="40% - Accent1 4 5" xfId="771" xr:uid="{8D58FCF3-D05A-4EB4-A1EB-90E870328063}"/>
    <cellStyle name="40% - Accent1 5" xfId="772" xr:uid="{2EF1A83C-114C-4D07-9E3E-7140EC272C19}"/>
    <cellStyle name="40% - Accent1 5 2" xfId="773" xr:uid="{BB5B1838-99B1-461D-AD27-3C692CF829C4}"/>
    <cellStyle name="40% - Accent1 5 2 2" xfId="774" xr:uid="{0354A438-AFBA-451C-833A-58455EE72D98}"/>
    <cellStyle name="40% - Accent1 5 3" xfId="775" xr:uid="{FCB212FC-B1B7-494C-9E91-E5358FEE48F5}"/>
    <cellStyle name="40% - Accent1 5 3 2" xfId="776" xr:uid="{F2F33623-8298-4310-A0EC-5A6999376C91}"/>
    <cellStyle name="40% - Accent1 5 4" xfId="777" xr:uid="{3FD76B8E-D77D-4E24-BF68-A3D71CF78FD5}"/>
    <cellStyle name="40% - Accent1 5 4 2" xfId="778" xr:uid="{3B7D73ED-57A3-485A-9A77-BCE53E68007C}"/>
    <cellStyle name="40% - Accent1 5 5" xfId="779" xr:uid="{0952F390-4CBC-471F-ADD3-85159CCAE1E1}"/>
    <cellStyle name="40% - Accent1 6" xfId="780" xr:uid="{0795500B-5508-434F-8360-F7EDCA68547F}"/>
    <cellStyle name="40% - Accent1 6 2" xfId="781" xr:uid="{A50CDC50-2D0B-4ED5-B11A-D04E5893DE11}"/>
    <cellStyle name="40% - Accent1 6 2 2" xfId="782" xr:uid="{53C83B49-6458-4FFC-9AF7-BFE46BA28B39}"/>
    <cellStyle name="40% - Accent1 6 3" xfId="783" xr:uid="{6B99B487-2D07-48E5-A783-720A40816974}"/>
    <cellStyle name="40% - Accent1 6 3 2" xfId="784" xr:uid="{66D4B4B1-DD19-44C0-950A-707727D67C74}"/>
    <cellStyle name="40% - Accent1 6 4" xfId="785" xr:uid="{77D054D0-3920-47CC-9D76-684C238F8292}"/>
    <cellStyle name="40% - Accent1 6 4 2" xfId="786" xr:uid="{3C5E7C3C-6F0B-46B1-801C-E94E4373F191}"/>
    <cellStyle name="40% - Accent1 6 5" xfId="787" xr:uid="{C8B992FE-D060-4411-B4F8-344B07407FE0}"/>
    <cellStyle name="40% - Accent1 7" xfId="788" xr:uid="{97BFF045-34CE-4AB6-AAE9-32F61E9F24C6}"/>
    <cellStyle name="40% - Accent1 7 2" xfId="789" xr:uid="{01447A0F-2FD5-4531-8B44-09D6AA79C25A}"/>
    <cellStyle name="40% - Accent1 7 2 2" xfId="790" xr:uid="{4D7B0797-E702-43A0-81D9-722594836F49}"/>
    <cellStyle name="40% - Accent1 7 3" xfId="791" xr:uid="{C789D240-2C44-45F3-AADD-A005E50940CF}"/>
    <cellStyle name="40% - Accent1 7 3 2" xfId="792" xr:uid="{E68461FE-3309-4AD9-B3CA-909DDE32DC5F}"/>
    <cellStyle name="40% - Accent1 7 4" xfId="793" xr:uid="{81D69B0D-570B-4380-A222-027ACA61B7F5}"/>
    <cellStyle name="40% - Accent1 7 4 2" xfId="794" xr:uid="{75244CEA-9501-43EA-A0B6-4412779C5730}"/>
    <cellStyle name="40% - Accent1 7 5" xfId="795" xr:uid="{0810595E-51B0-4D0D-868D-3C7C57994D49}"/>
    <cellStyle name="40% - Accent1 8" xfId="796" xr:uid="{3433AD58-E23E-4559-99BC-2B6CA6BF494E}"/>
    <cellStyle name="40% - Accent1 9" xfId="2482" xr:uid="{F852D500-8156-4D18-BD73-25F78F696BB0}"/>
    <cellStyle name="40% - Accent1 9 2" xfId="2614" xr:uid="{10AB057D-CD62-4307-B31E-70C4F64FB61A}"/>
    <cellStyle name="40% - Accent2" xfId="285" builtinId="35" customBuiltin="1"/>
    <cellStyle name="40% - Accent2 10" xfId="2549" xr:uid="{65044E9F-350E-4B4E-A9E2-0633FAA50F84}"/>
    <cellStyle name="40% - Accent2 2" xfId="797" xr:uid="{14ACEF4F-D3BE-4BC4-A2EA-0FD1792E94B9}"/>
    <cellStyle name="40% - Accent2 2 2" xfId="798" xr:uid="{AF61AFD6-4D29-4CF0-9CE3-209B725DB39F}"/>
    <cellStyle name="40% - Accent2 2 2 2" xfId="799" xr:uid="{E1F114D8-F4D8-4C63-977C-A26F29423809}"/>
    <cellStyle name="40% - Accent2 2 2 2 2" xfId="800" xr:uid="{348F356D-1980-4C63-A4F7-EE69C1D9A39C}"/>
    <cellStyle name="40% - Accent2 2 2 3" xfId="801" xr:uid="{747E88B1-2A32-494E-812A-AB2AFA3295DA}"/>
    <cellStyle name="40% - Accent2 2 2 3 2" xfId="802" xr:uid="{D4BD9B2C-5B35-47C8-A70A-1B9E3DB4B0FF}"/>
    <cellStyle name="40% - Accent2 2 2 4" xfId="803" xr:uid="{C6EBBD48-60A8-47A3-83DC-D3F06CBB13A4}"/>
    <cellStyle name="40% - Accent2 2 2 4 2" xfId="804" xr:uid="{53A583F3-815A-4B59-AB36-24EB4B2A2446}"/>
    <cellStyle name="40% - Accent2 2 2 5" xfId="805" xr:uid="{5D93E14B-E155-4897-BB1E-15B0C4DC9A80}"/>
    <cellStyle name="40% - Accent2 2 2 5 2" xfId="806" xr:uid="{4E2A836E-4A9C-4C3D-9D69-B2B54F471624}"/>
    <cellStyle name="40% - Accent2 2 2 6" xfId="2517" xr:uid="{DB26388F-E826-4F0D-9EA1-A6CAC9DF07B9}"/>
    <cellStyle name="40% - Accent2 2 2 6 2" xfId="2649" xr:uid="{8CFF1301-B17A-4B08-BD6F-2081E1F6A756}"/>
    <cellStyle name="40% - Accent2 2 2 7" xfId="2583" xr:uid="{17DD496A-77EB-486A-8D01-3FBD7BF5D728}"/>
    <cellStyle name="40% - Accent2 2 3" xfId="807" xr:uid="{F6897C73-B5FB-4544-B6A5-D82BD7263CA5}"/>
    <cellStyle name="40% - Accent2 2 3 2" xfId="2518" xr:uid="{96849BB5-08B4-4CA0-B5C0-2BFD8BC5A601}"/>
    <cellStyle name="40% - Accent2 2 3 2 2" xfId="2650" xr:uid="{6637F64A-3940-4B65-84B4-89315C5F6F5F}"/>
    <cellStyle name="40% - Accent2 2 3 3" xfId="2584" xr:uid="{5FA45BA3-AFEA-4238-81CE-4FD7F50656B7}"/>
    <cellStyle name="40% - Accent2 2 4" xfId="808" xr:uid="{295F6F6A-AEC7-463A-B9B2-628C18CD90A0}"/>
    <cellStyle name="40% - Accent2 2 4 2" xfId="2519" xr:uid="{27FFC4F3-E585-4820-B884-6FA7FD3B29AE}"/>
    <cellStyle name="40% - Accent2 2 4 2 2" xfId="2651" xr:uid="{842E4EF8-0166-4CBA-AF5A-20AAAB3267B5}"/>
    <cellStyle name="40% - Accent2 2 4 3" xfId="2585" xr:uid="{9627D82C-B7DF-4F8A-A31A-B5125F677809}"/>
    <cellStyle name="40% - Accent2 2 5" xfId="809" xr:uid="{9BF4A860-7F93-45DA-BF2A-CE3A16D92941}"/>
    <cellStyle name="40% - Accent2 2 5 2" xfId="2520" xr:uid="{FD9A25E0-B473-482C-A2B8-6D3A6153FA45}"/>
    <cellStyle name="40% - Accent2 2 5 2 2" xfId="2652" xr:uid="{6E16D202-6CB8-4A70-9063-6E833616ED72}"/>
    <cellStyle name="40% - Accent2 2 5 3" xfId="2586" xr:uid="{924E161B-3D0A-4C85-AD18-6AB990DBF670}"/>
    <cellStyle name="40% - Accent2 2 6" xfId="810" xr:uid="{C8F9A62A-42E7-4FC9-A95F-358A7842671B}"/>
    <cellStyle name="40% - Accent2 2 6 2" xfId="811" xr:uid="{BA58AF67-142A-41A9-A30F-E8FB06ADC266}"/>
    <cellStyle name="40% - Accent2 2 7" xfId="812" xr:uid="{6C8009CB-419B-494F-AB17-36B1A1ED579B}"/>
    <cellStyle name="40% - Accent2 2 7 2" xfId="813" xr:uid="{37F229D1-2A49-4A75-85D1-BDEBC748F162}"/>
    <cellStyle name="40% - Accent2 2 8" xfId="814" xr:uid="{E03C0165-4E5F-4D9A-83FD-F5A756043CAA}"/>
    <cellStyle name="40% - Accent2 2 8 2" xfId="815" xr:uid="{6DD5833E-3160-48FD-B86C-BDDFD76619C1}"/>
    <cellStyle name="40% - Accent2 2 9" xfId="816" xr:uid="{426F7EB5-E72A-47DE-AE76-A277757F8FD0}"/>
    <cellStyle name="40% - Accent2 3" xfId="817" xr:uid="{77DAE90B-0D57-4F95-9235-3F07A2CA0219}"/>
    <cellStyle name="40% - Accent2 3 2" xfId="818" xr:uid="{ED3BB514-C218-4D97-9243-2EF1A2148E05}"/>
    <cellStyle name="40% - Accent2 3 2 2" xfId="819" xr:uid="{A831D6D3-867D-48DA-9D27-38401B621C50}"/>
    <cellStyle name="40% - Accent2 3 3" xfId="820" xr:uid="{77241825-B9F0-4661-BEE8-FE8BE3A0FB46}"/>
    <cellStyle name="40% - Accent2 3 3 2" xfId="821" xr:uid="{33DAD5E3-4EAC-4D33-9592-D10C13FD8BD4}"/>
    <cellStyle name="40% - Accent2 3 4" xfId="822" xr:uid="{80672521-C447-4FD9-91D5-AC2F150AC998}"/>
    <cellStyle name="40% - Accent2 3 4 2" xfId="823" xr:uid="{631B1ED4-D72E-4E31-83F4-F3CD22B34CAC}"/>
    <cellStyle name="40% - Accent2 3 5" xfId="824" xr:uid="{1AE46A90-7356-4303-AE7E-91FCBC480CD3}"/>
    <cellStyle name="40% - Accent2 3 5 2" xfId="825" xr:uid="{66EB0129-5430-4FB4-B19D-75E7709019C6}"/>
    <cellStyle name="40% - Accent2 3 6" xfId="826" xr:uid="{79D2A304-D634-4DAD-9F4A-E7004F7CB642}"/>
    <cellStyle name="40% - Accent2 3 6 2" xfId="827" xr:uid="{DE503E27-6D22-4975-AED9-316EC8F625AB}"/>
    <cellStyle name="40% - Accent2 3 7" xfId="828" xr:uid="{CBEE2F1F-0CAF-493D-91E2-CFBD14A9938D}"/>
    <cellStyle name="40% - Accent2 3 7 2" xfId="829" xr:uid="{877826CC-BCE6-437F-8CF0-95CA9B8F6684}"/>
    <cellStyle name="40% - Accent2 3 8" xfId="830" xr:uid="{E981B8AA-AA17-491A-9BCE-382E197B7519}"/>
    <cellStyle name="40% - Accent2 3 8 2" xfId="831" xr:uid="{133F7F82-D94C-4B79-9030-DBF186611B3D}"/>
    <cellStyle name="40% - Accent2 3 9" xfId="832" xr:uid="{3BFD1700-FA75-4652-8023-DE0CE5912226}"/>
    <cellStyle name="40% - Accent2 4" xfId="833" xr:uid="{0E01BF06-1AEA-4BF8-86A8-332ADA81A0EC}"/>
    <cellStyle name="40% - Accent2 4 2" xfId="834" xr:uid="{8FF1298B-FEDD-42B6-9029-F9F9F2468D1A}"/>
    <cellStyle name="40% - Accent2 4 2 2" xfId="835" xr:uid="{D53BF885-804B-4E01-BA64-BE06838BAB7D}"/>
    <cellStyle name="40% - Accent2 4 3" xfId="836" xr:uid="{AD4197DC-C286-4365-A036-CFEF66E357D1}"/>
    <cellStyle name="40% - Accent2 4 3 2" xfId="837" xr:uid="{703C8FF5-8450-4127-A569-33CBE68E3F1F}"/>
    <cellStyle name="40% - Accent2 4 4" xfId="838" xr:uid="{BD5DE703-B924-4666-9AD1-CEA2BD9188A6}"/>
    <cellStyle name="40% - Accent2 4 4 2" xfId="839" xr:uid="{4FB69C35-8F35-4E84-A05B-4BE32B1C51CD}"/>
    <cellStyle name="40% - Accent2 4 5" xfId="840" xr:uid="{E43E5C3F-FE23-4EC2-8FF1-1E38E297974D}"/>
    <cellStyle name="40% - Accent2 5" xfId="841" xr:uid="{5A2BB4CE-1D31-4919-A1AB-FC8B0B74EEEE}"/>
    <cellStyle name="40% - Accent2 5 2" xfId="842" xr:uid="{BB603B38-9AA8-4F93-AED4-36A5930EC7F8}"/>
    <cellStyle name="40% - Accent2 5 2 2" xfId="843" xr:uid="{83983E18-C579-4C2C-ABD7-015B2F8E20CE}"/>
    <cellStyle name="40% - Accent2 5 3" xfId="844" xr:uid="{39912073-7C69-434B-BB72-7D7031DAC60A}"/>
    <cellStyle name="40% - Accent2 5 3 2" xfId="845" xr:uid="{395BFC31-0E77-4837-A435-11AC9679CB38}"/>
    <cellStyle name="40% - Accent2 5 4" xfId="846" xr:uid="{9D491525-BF5F-427D-909D-40B3C1A02ABE}"/>
    <cellStyle name="40% - Accent2 5 4 2" xfId="847" xr:uid="{D6CF44A8-B83B-48BA-876C-2ECEA6FF9FFD}"/>
    <cellStyle name="40% - Accent2 5 5" xfId="848" xr:uid="{4DD0D5A4-04BF-4D7B-BBF5-25A49CCC9B4D}"/>
    <cellStyle name="40% - Accent2 6" xfId="849" xr:uid="{272E696B-2FEE-442F-B8C7-7797C33EC9E3}"/>
    <cellStyle name="40% - Accent2 6 2" xfId="850" xr:uid="{70FCE3D8-165C-4931-847E-A9026EA9DAA6}"/>
    <cellStyle name="40% - Accent2 6 2 2" xfId="851" xr:uid="{C0794180-758A-4E81-B60B-4F45F0EF6190}"/>
    <cellStyle name="40% - Accent2 6 3" xfId="852" xr:uid="{F95CE04D-B56F-45AD-9A14-761E60644DC3}"/>
    <cellStyle name="40% - Accent2 6 3 2" xfId="853" xr:uid="{6C916245-C53B-4481-8CAD-22A9538A9F84}"/>
    <cellStyle name="40% - Accent2 6 4" xfId="854" xr:uid="{7297BB7D-72FC-4BE0-8159-E2B5846052DA}"/>
    <cellStyle name="40% - Accent2 6 4 2" xfId="855" xr:uid="{A38582CE-DD96-492C-96F0-8496F3186AA7}"/>
    <cellStyle name="40% - Accent2 6 5" xfId="856" xr:uid="{5F6B1979-F9C0-4663-8153-CDD8BE7BEA9F}"/>
    <cellStyle name="40% - Accent2 7" xfId="857" xr:uid="{05D2B76E-22B8-43E8-B80C-76EA6D8E2C79}"/>
    <cellStyle name="40% - Accent2 7 2" xfId="858" xr:uid="{B7E76770-5B46-405D-8B82-D4743AFC63A9}"/>
    <cellStyle name="40% - Accent2 7 2 2" xfId="859" xr:uid="{05593409-78B6-41CA-9C0C-F3A527B425D0}"/>
    <cellStyle name="40% - Accent2 7 3" xfId="860" xr:uid="{2E98E1DE-209D-4544-B72E-FABA4F6827AD}"/>
    <cellStyle name="40% - Accent2 7 3 2" xfId="861" xr:uid="{C9F19A61-872C-45AF-BFD4-FB95C47A567A}"/>
    <cellStyle name="40% - Accent2 7 4" xfId="862" xr:uid="{FA874C33-C85D-4542-A4B4-0E90CECD7D35}"/>
    <cellStyle name="40% - Accent2 7 4 2" xfId="863" xr:uid="{4F55B7C5-BBE0-42DB-B46F-D162B80B5D20}"/>
    <cellStyle name="40% - Accent2 7 5" xfId="864" xr:uid="{247F2C21-C4DD-4EFA-800A-D95BDD6CB353}"/>
    <cellStyle name="40% - Accent2 8" xfId="865" xr:uid="{255684FE-1B75-4BD4-8957-B710B4E26DB4}"/>
    <cellStyle name="40% - Accent2 9" xfId="2483" xr:uid="{F18B46E0-8AC4-48AB-B731-12D45889B6B4}"/>
    <cellStyle name="40% - Accent2 9 2" xfId="2615" xr:uid="{FCA7CFC0-EAC6-4A7A-AD94-A87E635ED361}"/>
    <cellStyle name="40% - Accent3" xfId="288" builtinId="39" customBuiltin="1"/>
    <cellStyle name="40% - Accent3 10" xfId="2550" xr:uid="{926E77C6-7CBA-4957-825B-5DCEBC7807A2}"/>
    <cellStyle name="40% - Accent3 2" xfId="866" xr:uid="{983C6743-013D-4200-A49D-595586E4CC84}"/>
    <cellStyle name="40% - Accent3 2 2" xfId="867" xr:uid="{AD03C8BC-816E-47BD-8F84-D6FE106157E0}"/>
    <cellStyle name="40% - Accent3 2 2 2" xfId="868" xr:uid="{796FC0D2-8C80-48D7-8ECC-970C75CCECF3}"/>
    <cellStyle name="40% - Accent3 2 2 2 2" xfId="869" xr:uid="{F3A26460-0730-4767-969D-AF2EE82D59E5}"/>
    <cellStyle name="40% - Accent3 2 2 3" xfId="870" xr:uid="{D8F2F4FD-3A67-4D2C-BC12-FA86ADD2982D}"/>
    <cellStyle name="40% - Accent3 2 2 3 2" xfId="871" xr:uid="{9ED5FE49-F6AA-4F19-BA3F-9B8BEB6A082F}"/>
    <cellStyle name="40% - Accent3 2 2 4" xfId="872" xr:uid="{4F92379F-759E-4D92-A001-1D21ED3B6459}"/>
    <cellStyle name="40% - Accent3 2 2 4 2" xfId="873" xr:uid="{EE1CD7E8-EAB5-4E07-B802-3FBB52FEE5E4}"/>
    <cellStyle name="40% - Accent3 2 2 5" xfId="874" xr:uid="{D90A2F03-C450-4CE3-821E-80823029FCD0}"/>
    <cellStyle name="40% - Accent3 2 2 5 2" xfId="875" xr:uid="{46D143DE-6FEB-46FB-AFB8-FD6F3154F509}"/>
    <cellStyle name="40% - Accent3 2 2 6" xfId="2521" xr:uid="{4E1414E2-705E-44D1-9F2B-BB093E5D1BBD}"/>
    <cellStyle name="40% - Accent3 2 2 6 2" xfId="2653" xr:uid="{34EEF45A-1F0E-40C8-BF23-E3F1BE29CCB3}"/>
    <cellStyle name="40% - Accent3 2 2 7" xfId="2587" xr:uid="{F592ADC0-9E29-44CB-B81C-0B977F77F42F}"/>
    <cellStyle name="40% - Accent3 2 3" xfId="876" xr:uid="{8BF60652-88AE-4DEC-B92C-59968E5784BB}"/>
    <cellStyle name="40% - Accent3 2 3 2" xfId="2522" xr:uid="{B2496695-B031-42A4-B029-8566D8D2A100}"/>
    <cellStyle name="40% - Accent3 2 3 2 2" xfId="2654" xr:uid="{008BD245-0C8A-4BFC-B7FB-4501C01702EA}"/>
    <cellStyle name="40% - Accent3 2 3 3" xfId="2588" xr:uid="{FDBCE890-31CF-48AE-A219-F86A04E97B40}"/>
    <cellStyle name="40% - Accent3 2 4" xfId="877" xr:uid="{FBB81DCF-3DD0-446C-B11D-ED27C06F3C9F}"/>
    <cellStyle name="40% - Accent3 2 4 2" xfId="2523" xr:uid="{CAEFEAA7-1315-4AFE-8FCD-484B57409921}"/>
    <cellStyle name="40% - Accent3 2 4 2 2" xfId="2655" xr:uid="{D9B098E8-5DC3-48A8-8260-D8816C42C80E}"/>
    <cellStyle name="40% - Accent3 2 4 3" xfId="2589" xr:uid="{1D6FE6DB-2664-4832-BC2A-2A444D79925F}"/>
    <cellStyle name="40% - Accent3 2 5" xfId="878" xr:uid="{687CBD98-9F8F-449C-BB26-8C0E6DF4A400}"/>
    <cellStyle name="40% - Accent3 2 5 2" xfId="2524" xr:uid="{867B45FD-992E-4AB4-9A4E-B8A4B7645CC3}"/>
    <cellStyle name="40% - Accent3 2 5 2 2" xfId="2656" xr:uid="{84392137-5E91-41A9-9B18-43DE8FBD16DA}"/>
    <cellStyle name="40% - Accent3 2 5 3" xfId="2590" xr:uid="{E3D90CAF-3443-40EC-ABCF-BA19E0A002C7}"/>
    <cellStyle name="40% - Accent3 2 6" xfId="879" xr:uid="{031A4E89-A6BF-4385-864B-78B8C4EBB7D9}"/>
    <cellStyle name="40% - Accent3 2 6 2" xfId="880" xr:uid="{CCB63CD3-83B8-4543-896F-002C9879147E}"/>
    <cellStyle name="40% - Accent3 2 7" xfId="881" xr:uid="{B512D2E0-BEFC-4F21-A91C-540474EE8D63}"/>
    <cellStyle name="40% - Accent3 2 7 2" xfId="882" xr:uid="{54B14B29-6C72-401C-895B-E972983CEE94}"/>
    <cellStyle name="40% - Accent3 2 8" xfId="883" xr:uid="{5C265182-86B1-4F43-9839-1154E28A4913}"/>
    <cellStyle name="40% - Accent3 2 8 2" xfId="884" xr:uid="{D5EEB0D1-9879-450E-904A-9B4289DE2249}"/>
    <cellStyle name="40% - Accent3 2 9" xfId="885" xr:uid="{5BF200BF-F119-4150-B8A0-2F3043058C18}"/>
    <cellStyle name="40% - Accent3 3" xfId="886" xr:uid="{1CF880A2-AAF8-4856-8061-7648FFB95953}"/>
    <cellStyle name="40% - Accent3 3 2" xfId="887" xr:uid="{DC79B097-A294-43EB-AC72-4336C23DE99A}"/>
    <cellStyle name="40% - Accent3 3 2 2" xfId="888" xr:uid="{FD517825-867E-41F7-B4E8-B7A17942D3A8}"/>
    <cellStyle name="40% - Accent3 3 3" xfId="889" xr:uid="{3870897B-C13F-4523-9F34-DA20731E38DD}"/>
    <cellStyle name="40% - Accent3 3 3 2" xfId="890" xr:uid="{AEC79274-DFF4-4948-8B74-2142AFCD56C7}"/>
    <cellStyle name="40% - Accent3 3 4" xfId="891" xr:uid="{DBC0D15D-5CA2-4F37-BB48-BCFA9662216C}"/>
    <cellStyle name="40% - Accent3 3 4 2" xfId="892" xr:uid="{F27361D4-4EB9-4125-A4AE-A07FA578C469}"/>
    <cellStyle name="40% - Accent3 3 5" xfId="893" xr:uid="{6F16E78A-A30F-4C8B-81F7-EDFFB2C7A135}"/>
    <cellStyle name="40% - Accent3 3 5 2" xfId="894" xr:uid="{9BF04B4C-8C56-47D7-B4F6-61FB5096CAE5}"/>
    <cellStyle name="40% - Accent3 3 6" xfId="895" xr:uid="{077BACF7-404C-4F29-B701-F9FB6818DE15}"/>
    <cellStyle name="40% - Accent3 3 6 2" xfId="896" xr:uid="{ED30C9C1-5146-4151-81BD-085186480440}"/>
    <cellStyle name="40% - Accent3 3 7" xfId="897" xr:uid="{CD9B4A23-9B37-4648-BDDA-228F2038374F}"/>
    <cellStyle name="40% - Accent3 3 7 2" xfId="898" xr:uid="{14745E95-49AE-44A7-BA86-57F15758D3AA}"/>
    <cellStyle name="40% - Accent3 3 8" xfId="899" xr:uid="{B8E95C5F-5566-415A-90C9-390286936C16}"/>
    <cellStyle name="40% - Accent3 3 8 2" xfId="900" xr:uid="{B884D4D6-0A85-40FB-A900-BD6A67B67E50}"/>
    <cellStyle name="40% - Accent3 3 9" xfId="901" xr:uid="{ED475591-2379-48DE-BC53-E5249771A9F5}"/>
    <cellStyle name="40% - Accent3 4" xfId="902" xr:uid="{3C6B43F0-2253-4B27-8937-062C9FA6E4B9}"/>
    <cellStyle name="40% - Accent3 4 2" xfId="903" xr:uid="{8E89BF18-D262-48F4-A84A-36C0B758DD39}"/>
    <cellStyle name="40% - Accent3 4 2 2" xfId="904" xr:uid="{285EFFED-9C9E-4AEC-A344-9137F5F29409}"/>
    <cellStyle name="40% - Accent3 4 3" xfId="905" xr:uid="{E4C20EA8-8494-4D6E-9669-C1ACCFD6E039}"/>
    <cellStyle name="40% - Accent3 4 3 2" xfId="906" xr:uid="{4F9E5495-51F6-4F0C-AD8C-B650863E4750}"/>
    <cellStyle name="40% - Accent3 4 4" xfId="907" xr:uid="{5C1EBF61-13AA-4220-9A4E-E4CBE52424D5}"/>
    <cellStyle name="40% - Accent3 4 4 2" xfId="908" xr:uid="{3ECFE37E-C68E-4DF8-A3E6-D86C7B01C332}"/>
    <cellStyle name="40% - Accent3 4 5" xfId="909" xr:uid="{29EFEC6F-D398-4D28-A71E-B1C270E1822E}"/>
    <cellStyle name="40% - Accent3 5" xfId="910" xr:uid="{6D0287E9-038C-4F00-92BE-F30F9EB7BD8B}"/>
    <cellStyle name="40% - Accent3 5 2" xfId="911" xr:uid="{ADE09969-F63B-4DB2-BFB7-855396A62018}"/>
    <cellStyle name="40% - Accent3 5 2 2" xfId="912" xr:uid="{6C9E5EB9-812D-4527-A6FC-CF3185579A6B}"/>
    <cellStyle name="40% - Accent3 5 3" xfId="913" xr:uid="{8F5DF3C9-598C-4466-987D-3606329DFAA8}"/>
    <cellStyle name="40% - Accent3 5 3 2" xfId="914" xr:uid="{36588DBB-E226-482C-A549-8E2A766AADAB}"/>
    <cellStyle name="40% - Accent3 5 4" xfId="915" xr:uid="{1BEABB5C-7EB6-4D64-AE69-3DFB93D1F744}"/>
    <cellStyle name="40% - Accent3 5 4 2" xfId="916" xr:uid="{2F96D876-57D4-40D0-BBEB-4C295F1DB34F}"/>
    <cellStyle name="40% - Accent3 5 5" xfId="917" xr:uid="{5F8E5D43-EBFC-4345-B4AD-057FCC1283FF}"/>
    <cellStyle name="40% - Accent3 6" xfId="918" xr:uid="{0B803DDD-C0D7-4314-AE8B-A21949BE7CA2}"/>
    <cellStyle name="40% - Accent3 6 2" xfId="919" xr:uid="{8601A7DA-DBBA-4178-80AE-3B9A4558FADB}"/>
    <cellStyle name="40% - Accent3 6 2 2" xfId="920" xr:uid="{4BB6926C-783F-4864-BC62-2DB7C041854D}"/>
    <cellStyle name="40% - Accent3 6 3" xfId="921" xr:uid="{AB9FA6CF-6F92-4729-92E6-AABBDD3E057C}"/>
    <cellStyle name="40% - Accent3 6 3 2" xfId="922" xr:uid="{02D83C25-5B11-455E-806D-0326A635C1D7}"/>
    <cellStyle name="40% - Accent3 6 4" xfId="923" xr:uid="{5D2B81B6-1866-42C8-816E-112A4AF5ABD0}"/>
    <cellStyle name="40% - Accent3 6 4 2" xfId="924" xr:uid="{FDF4E331-13F5-42FF-9273-BFB58EA947DF}"/>
    <cellStyle name="40% - Accent3 6 5" xfId="925" xr:uid="{93B0EEEF-F87E-47DB-8B99-E0B32E696FB1}"/>
    <cellStyle name="40% - Accent3 7" xfId="926" xr:uid="{DB535E78-72F8-4B0E-B600-5ED5D3C91CAC}"/>
    <cellStyle name="40% - Accent3 7 2" xfId="927" xr:uid="{B1F7699E-A679-4981-A3B5-078CBDD39E4D}"/>
    <cellStyle name="40% - Accent3 7 2 2" xfId="928" xr:uid="{81D7B792-28A0-49D5-B323-EF8EC5BD25DD}"/>
    <cellStyle name="40% - Accent3 7 3" xfId="929" xr:uid="{D04CE826-05E2-4A55-83A8-F796CB62EABC}"/>
    <cellStyle name="40% - Accent3 7 3 2" xfId="930" xr:uid="{65041B1E-0994-42EF-86BF-8746B9B1FEE4}"/>
    <cellStyle name="40% - Accent3 7 4" xfId="931" xr:uid="{B1AEEF2E-E71F-4C4E-8C6D-3F581CCF961B}"/>
    <cellStyle name="40% - Accent3 7 4 2" xfId="932" xr:uid="{EFEEC7A8-D796-465C-B70D-413818B958ED}"/>
    <cellStyle name="40% - Accent3 7 5" xfId="933" xr:uid="{2EFAC1D4-1E65-4BC5-AEC6-29BA71315F01}"/>
    <cellStyle name="40% - Accent3 8" xfId="934" xr:uid="{E9A0A9AE-971E-48F6-9083-1825FD799D16}"/>
    <cellStyle name="40% - Accent3 9" xfId="2484" xr:uid="{03C07ECA-5744-42B5-A797-D38FFB81DF48}"/>
    <cellStyle name="40% - Accent3 9 2" xfId="2616" xr:uid="{A84A2613-BDD5-4926-A7F5-E5AC10E65478}"/>
    <cellStyle name="40% - Accent4" xfId="291" builtinId="43" customBuiltin="1"/>
    <cellStyle name="40% - Accent4 10" xfId="2551" xr:uid="{D898BAF0-D70E-40B4-81CE-EA905C1EC1E2}"/>
    <cellStyle name="40% - Accent4 2" xfId="935" xr:uid="{8DCA5E8B-7CEF-46A4-88D0-7C4F01996B91}"/>
    <cellStyle name="40% - Accent4 2 2" xfId="936" xr:uid="{F6C2E3CE-FAB5-48C9-AA23-80B21510B6BC}"/>
    <cellStyle name="40% - Accent4 2 2 2" xfId="937" xr:uid="{6382AEC6-331D-4E16-B68D-19B68037DC77}"/>
    <cellStyle name="40% - Accent4 2 2 2 2" xfId="938" xr:uid="{3750ECB6-4077-4352-A9CF-71B72C391F42}"/>
    <cellStyle name="40% - Accent4 2 2 3" xfId="939" xr:uid="{74E93020-144D-4DCD-9581-0087244E9037}"/>
    <cellStyle name="40% - Accent4 2 2 3 2" xfId="940" xr:uid="{2DD579AF-C1BC-44CF-8230-2875F0ADCDD9}"/>
    <cellStyle name="40% - Accent4 2 2 4" xfId="941" xr:uid="{725F8E41-A640-4230-867C-A14E60773823}"/>
    <cellStyle name="40% - Accent4 2 2 4 2" xfId="942" xr:uid="{05693BFD-2A05-45B1-9269-3A8F0A4634E3}"/>
    <cellStyle name="40% - Accent4 2 2 5" xfId="943" xr:uid="{ABB6A4BF-2B66-47B0-8F20-3AB019DC2E13}"/>
    <cellStyle name="40% - Accent4 2 2 5 2" xfId="944" xr:uid="{72F3CA81-57DE-42F8-AFB8-81A7033E8C34}"/>
    <cellStyle name="40% - Accent4 2 2 6" xfId="2525" xr:uid="{BE1A37EF-664C-4CF1-8863-594FE5B280DA}"/>
    <cellStyle name="40% - Accent4 2 2 6 2" xfId="2657" xr:uid="{67554374-C96E-448F-93EA-32540FD5513C}"/>
    <cellStyle name="40% - Accent4 2 2 7" xfId="2591" xr:uid="{34E1FFB6-ECB7-4AD3-AC5F-F3F56A1509A6}"/>
    <cellStyle name="40% - Accent4 2 3" xfId="945" xr:uid="{FD27DC45-033A-4417-9DA1-8A49201F4B37}"/>
    <cellStyle name="40% - Accent4 2 3 2" xfId="2526" xr:uid="{D88414A7-2EA8-4583-9DC7-8A863E40E7F4}"/>
    <cellStyle name="40% - Accent4 2 3 2 2" xfId="2658" xr:uid="{FB0A53BF-4706-4175-8A33-805AFC1D9337}"/>
    <cellStyle name="40% - Accent4 2 3 3" xfId="2592" xr:uid="{5AC6CF27-68C1-4466-8CF7-2276EFD1F4B4}"/>
    <cellStyle name="40% - Accent4 2 4" xfId="946" xr:uid="{88C34A2E-FCE9-49E3-9119-DD050F3569C7}"/>
    <cellStyle name="40% - Accent4 2 4 2" xfId="2527" xr:uid="{79956850-9EAB-41E6-89AF-8FC8AC20702F}"/>
    <cellStyle name="40% - Accent4 2 4 2 2" xfId="2659" xr:uid="{BFE1031D-B5FE-4020-BC88-E2FD63E06895}"/>
    <cellStyle name="40% - Accent4 2 4 3" xfId="2593" xr:uid="{5D051566-FC01-4C37-B80D-33445A814E31}"/>
    <cellStyle name="40% - Accent4 2 5" xfId="947" xr:uid="{9BD7D9CB-5E01-4992-AA88-A7CD59E1227E}"/>
    <cellStyle name="40% - Accent4 2 5 2" xfId="2528" xr:uid="{BE25E913-6132-46CE-B3B5-EAEC1BFEE88B}"/>
    <cellStyle name="40% - Accent4 2 5 2 2" xfId="2660" xr:uid="{DF553489-954F-494F-849A-17A13D36E740}"/>
    <cellStyle name="40% - Accent4 2 5 3" xfId="2594" xr:uid="{9688FFBE-CD07-4169-B67D-7526568FD448}"/>
    <cellStyle name="40% - Accent4 2 6" xfId="948" xr:uid="{1AB45E2F-515A-4F50-9E51-4394ADA8C820}"/>
    <cellStyle name="40% - Accent4 2 6 2" xfId="949" xr:uid="{BB470F2C-AC78-4D2F-855B-DCC58B1A607F}"/>
    <cellStyle name="40% - Accent4 2 7" xfId="950" xr:uid="{8B4DD0A6-81AB-4CF9-ACEA-099AB97FA6EE}"/>
    <cellStyle name="40% - Accent4 2 7 2" xfId="951" xr:uid="{C10DE21D-4241-4CA0-AFC7-5D4800ECE581}"/>
    <cellStyle name="40% - Accent4 2 8" xfId="952" xr:uid="{71C9B2D4-2FB8-4709-A56E-8F50DD33BC91}"/>
    <cellStyle name="40% - Accent4 2 8 2" xfId="953" xr:uid="{004C6F0A-463C-4F86-8208-54CEBE9D87DD}"/>
    <cellStyle name="40% - Accent4 2 9" xfId="954" xr:uid="{E582B21C-20F4-42DC-95D3-E7C4A203DB64}"/>
    <cellStyle name="40% - Accent4 3" xfId="955" xr:uid="{3D1DB64F-5EBC-43FE-A309-5BD1A3AE248A}"/>
    <cellStyle name="40% - Accent4 3 2" xfId="956" xr:uid="{FC81C7C8-F0F6-4C38-B683-B34F2467E35D}"/>
    <cellStyle name="40% - Accent4 3 2 2" xfId="957" xr:uid="{91B9AFD6-444B-48CD-97C9-DF793316D043}"/>
    <cellStyle name="40% - Accent4 3 3" xfId="958" xr:uid="{DE88CF9E-AFE3-4202-857C-7F8C058BB6F8}"/>
    <cellStyle name="40% - Accent4 3 3 2" xfId="959" xr:uid="{4838EE7B-C8C2-4363-869E-4FEDC5B7A691}"/>
    <cellStyle name="40% - Accent4 3 4" xfId="960" xr:uid="{BBD32E1E-15C5-47A4-9E7A-2B2049E3775E}"/>
    <cellStyle name="40% - Accent4 3 4 2" xfId="961" xr:uid="{6195A7D3-619C-4E46-B44C-EF397E1C23A5}"/>
    <cellStyle name="40% - Accent4 3 5" xfId="962" xr:uid="{48814933-E759-4BEB-BAA5-8A3E4322FFD8}"/>
    <cellStyle name="40% - Accent4 3 5 2" xfId="963" xr:uid="{1789F2BC-62B1-4C87-8CD5-D0A326134EEB}"/>
    <cellStyle name="40% - Accent4 3 6" xfId="964" xr:uid="{E812F106-7ADC-4647-827A-B135A458BE2E}"/>
    <cellStyle name="40% - Accent4 3 6 2" xfId="965" xr:uid="{1F9EEB23-E189-47DB-AC05-5EB2D7070247}"/>
    <cellStyle name="40% - Accent4 3 7" xfId="966" xr:uid="{1E13AF1D-A425-49D0-BD1E-2E4997D8B96D}"/>
    <cellStyle name="40% - Accent4 3 7 2" xfId="967" xr:uid="{1033AC51-2CF9-46EB-B55B-34260720DAA0}"/>
    <cellStyle name="40% - Accent4 3 8" xfId="968" xr:uid="{5460CCD4-38A2-4943-A1EF-4C07DF668DBB}"/>
    <cellStyle name="40% - Accent4 3 8 2" xfId="969" xr:uid="{599B010A-9E74-4A34-AAD9-3E51E179C364}"/>
    <cellStyle name="40% - Accent4 3 9" xfId="970" xr:uid="{130F4732-D97D-48AA-BAAD-3079A23E4983}"/>
    <cellStyle name="40% - Accent4 4" xfId="971" xr:uid="{6E9B8500-35B2-40A5-9EF8-FB0D3D83A3F3}"/>
    <cellStyle name="40% - Accent4 4 2" xfId="972" xr:uid="{91A4F1FF-5ACE-4760-9C8C-BD8FEF982C68}"/>
    <cellStyle name="40% - Accent4 4 2 2" xfId="973" xr:uid="{9085E5F3-252D-46E0-8DAB-AC4B994621A6}"/>
    <cellStyle name="40% - Accent4 4 3" xfId="974" xr:uid="{B5B3F423-CC2B-4145-A515-A8F227419733}"/>
    <cellStyle name="40% - Accent4 4 3 2" xfId="975" xr:uid="{6E4F22A9-CCD2-416D-8461-A0E7D184FEBE}"/>
    <cellStyle name="40% - Accent4 4 4" xfId="976" xr:uid="{41E2A8BC-9A6B-49D5-BD47-802676283F56}"/>
    <cellStyle name="40% - Accent4 4 4 2" xfId="977" xr:uid="{AB09E14B-0071-47F7-837F-30A932518A94}"/>
    <cellStyle name="40% - Accent4 4 5" xfId="978" xr:uid="{8A80A5BF-10B7-4106-B36A-5E9DDA345D0C}"/>
    <cellStyle name="40% - Accent4 5" xfId="979" xr:uid="{921FC3B7-11E3-4AC3-848E-EA3CA939F6E4}"/>
    <cellStyle name="40% - Accent4 5 2" xfId="980" xr:uid="{04284296-FBC1-46D1-AAF0-441A92406CC8}"/>
    <cellStyle name="40% - Accent4 5 2 2" xfId="981" xr:uid="{1628C58C-2178-4E9C-AD24-0CF1B1F0C68A}"/>
    <cellStyle name="40% - Accent4 5 3" xfId="982" xr:uid="{F4ECF049-DDFC-4F96-B7C0-09E254E52D90}"/>
    <cellStyle name="40% - Accent4 5 3 2" xfId="983" xr:uid="{A41B389A-CC7A-4D93-B36C-CCD8CE61FA49}"/>
    <cellStyle name="40% - Accent4 5 4" xfId="984" xr:uid="{CACBFBBF-16DB-4317-A9A7-8218263D7D30}"/>
    <cellStyle name="40% - Accent4 5 4 2" xfId="985" xr:uid="{D74FBE8E-5EDF-4FF7-95DB-364CD56F0B82}"/>
    <cellStyle name="40% - Accent4 5 5" xfId="986" xr:uid="{8C855D22-1820-45D4-A97A-A95AAFEF22CD}"/>
    <cellStyle name="40% - Accent4 6" xfId="987" xr:uid="{B8CA6414-DD52-46CC-83A6-42E00EC1A174}"/>
    <cellStyle name="40% - Accent4 6 2" xfId="988" xr:uid="{74763DF5-0283-4DFA-97E0-C3C879F01D3C}"/>
    <cellStyle name="40% - Accent4 6 2 2" xfId="989" xr:uid="{55E92ECC-16ED-4632-AFE4-FB68AF7BED3D}"/>
    <cellStyle name="40% - Accent4 6 3" xfId="990" xr:uid="{F9B0B83E-31CE-4A77-84EC-FA493657C38D}"/>
    <cellStyle name="40% - Accent4 6 3 2" xfId="991" xr:uid="{9BE62B58-DC84-4463-9571-D9B9BC5DF3BF}"/>
    <cellStyle name="40% - Accent4 6 4" xfId="992" xr:uid="{CFD9AA87-2F60-48B0-8754-72FD341E6A24}"/>
    <cellStyle name="40% - Accent4 6 4 2" xfId="993" xr:uid="{D6780FCF-97A8-41DB-B2BF-2F7BF665E29C}"/>
    <cellStyle name="40% - Accent4 6 5" xfId="994" xr:uid="{28DEDC87-5E6D-4989-B0A0-819108997FF6}"/>
    <cellStyle name="40% - Accent4 7" xfId="995" xr:uid="{F8BD4926-232C-44B2-8238-77F9AEE5FE07}"/>
    <cellStyle name="40% - Accent4 7 2" xfId="996" xr:uid="{9340BBE9-E7E0-440A-BDE2-413F80BFD7FE}"/>
    <cellStyle name="40% - Accent4 7 2 2" xfId="997" xr:uid="{BFA09C47-101B-474B-A99C-387A7A54F12D}"/>
    <cellStyle name="40% - Accent4 7 3" xfId="998" xr:uid="{EF36FDD9-DD3A-4CC4-84F4-E92F5C2A5ED8}"/>
    <cellStyle name="40% - Accent4 7 3 2" xfId="999" xr:uid="{9BB44613-D6CE-44B7-89B5-B3315164868F}"/>
    <cellStyle name="40% - Accent4 7 4" xfId="1000" xr:uid="{346646B4-40DE-44B4-AD07-8FAFFE01A8D5}"/>
    <cellStyle name="40% - Accent4 7 4 2" xfId="1001" xr:uid="{E8323219-21D2-4150-8EC0-2AEFE6CFDCCC}"/>
    <cellStyle name="40% - Accent4 7 5" xfId="1002" xr:uid="{B0ABACAD-3D04-4517-A909-0D5F48DA4E56}"/>
    <cellStyle name="40% - Accent4 8" xfId="1003" xr:uid="{F410F15D-EC16-4C1A-8A83-6B892A50CAA9}"/>
    <cellStyle name="40% - Accent4 9" xfId="2485" xr:uid="{7778053B-E1B1-434A-B8B4-DE6223E9F5FE}"/>
    <cellStyle name="40% - Accent4 9 2" xfId="2617" xr:uid="{EEC1F039-54F4-46EA-99F3-67788EDEBD65}"/>
    <cellStyle name="40% - Accent5" xfId="294" builtinId="47" customBuiltin="1"/>
    <cellStyle name="40% - Accent5 10" xfId="2552" xr:uid="{2E71ED02-BCF3-419E-A068-C307D7E08BE5}"/>
    <cellStyle name="40% - Accent5 2" xfId="1004" xr:uid="{171548A1-9897-4F7F-B4FC-E74E209B9A8E}"/>
    <cellStyle name="40% - Accent5 2 2" xfId="1005" xr:uid="{C5517E8B-33A4-4289-8CB7-2CCFAB4E7E24}"/>
    <cellStyle name="40% - Accent5 2 2 2" xfId="1006" xr:uid="{41974A80-511A-4FAF-8278-B6A113FD3D5F}"/>
    <cellStyle name="40% - Accent5 2 2 2 2" xfId="1007" xr:uid="{E6CDA5A8-326C-4338-A747-25EED44FCBFE}"/>
    <cellStyle name="40% - Accent5 2 2 3" xfId="1008" xr:uid="{E86A3C3D-0EA2-4411-8499-D3E174D6D216}"/>
    <cellStyle name="40% - Accent5 2 2 3 2" xfId="1009" xr:uid="{9498F50D-17FF-4E78-A46F-E6C575BBEFE7}"/>
    <cellStyle name="40% - Accent5 2 2 4" xfId="1010" xr:uid="{2C9B3B9F-6796-49C1-B71A-3A7634A07135}"/>
    <cellStyle name="40% - Accent5 2 2 4 2" xfId="1011" xr:uid="{74956F62-923E-47B2-934F-868BFC3126A3}"/>
    <cellStyle name="40% - Accent5 2 2 5" xfId="1012" xr:uid="{1C7DAF21-47F8-4226-94E0-8F03E48F83C6}"/>
    <cellStyle name="40% - Accent5 2 2 5 2" xfId="1013" xr:uid="{D0214CD7-6147-4CA2-8860-5FE4F8F03177}"/>
    <cellStyle name="40% - Accent5 2 2 6" xfId="2529" xr:uid="{4B1E19E5-23C4-4FFC-A42D-2C238F27C968}"/>
    <cellStyle name="40% - Accent5 2 2 6 2" xfId="2661" xr:uid="{D31F1149-C7F5-4096-885F-4607064ABE66}"/>
    <cellStyle name="40% - Accent5 2 2 7" xfId="2595" xr:uid="{E37CDC23-477E-4E4A-8F33-B9D4D9457666}"/>
    <cellStyle name="40% - Accent5 2 3" xfId="1014" xr:uid="{C3181315-7BFB-42BF-B9C9-9C396FD6BBD5}"/>
    <cellStyle name="40% - Accent5 2 3 2" xfId="2530" xr:uid="{1BA22B8B-9017-4634-A8F8-F1BE0288C6BF}"/>
    <cellStyle name="40% - Accent5 2 3 2 2" xfId="2662" xr:uid="{98635C65-B4B4-4E08-B2A4-93E338AD79DF}"/>
    <cellStyle name="40% - Accent5 2 3 3" xfId="2596" xr:uid="{5F7F89D7-CE30-4B84-92E9-42F3C14B2544}"/>
    <cellStyle name="40% - Accent5 2 4" xfId="1015" xr:uid="{BEF349F6-DF02-43B0-8EB1-DAA4AC49673A}"/>
    <cellStyle name="40% - Accent5 2 4 2" xfId="2531" xr:uid="{C1E3A706-DED0-43DB-869D-0C32E282E054}"/>
    <cellStyle name="40% - Accent5 2 4 2 2" xfId="2663" xr:uid="{564DE395-D85B-4D11-B870-BDB0FEBD414D}"/>
    <cellStyle name="40% - Accent5 2 4 3" xfId="2597" xr:uid="{34F8901E-2CB3-4928-A7AC-243EFA8D2C36}"/>
    <cellStyle name="40% - Accent5 2 5" xfId="1016" xr:uid="{1C7F7B6A-6095-48BF-816A-7B74BA4D40F0}"/>
    <cellStyle name="40% - Accent5 2 5 2" xfId="2532" xr:uid="{93B505BE-E2CA-4534-A514-BFD4D4560318}"/>
    <cellStyle name="40% - Accent5 2 5 2 2" xfId="2664" xr:uid="{02669059-D7ED-4644-8D62-99C17C990A37}"/>
    <cellStyle name="40% - Accent5 2 5 3" xfId="2598" xr:uid="{7BA25B93-068E-464C-834D-5AB131A662C4}"/>
    <cellStyle name="40% - Accent5 2 6" xfId="1017" xr:uid="{73F64811-8047-4317-B30E-4DF663809B4A}"/>
    <cellStyle name="40% - Accent5 2 6 2" xfId="1018" xr:uid="{8A1A07C8-4A84-417E-B8B6-2802FE9A4AD9}"/>
    <cellStyle name="40% - Accent5 2 7" xfId="1019" xr:uid="{2D9CAEDB-608D-4C60-B2E4-36932DFCEA04}"/>
    <cellStyle name="40% - Accent5 2 7 2" xfId="1020" xr:uid="{3D7F3FF4-A53C-4CC2-81D5-B57F55DE50C5}"/>
    <cellStyle name="40% - Accent5 2 8" xfId="1021" xr:uid="{471EA870-93BF-4F8B-8C9C-EA104DF24D9D}"/>
    <cellStyle name="40% - Accent5 2 8 2" xfId="1022" xr:uid="{5359234C-D3CB-464F-A3F8-2C58ACC019B6}"/>
    <cellStyle name="40% - Accent5 2 9" xfId="1023" xr:uid="{85FCFC9F-B3D0-4888-B7BD-FD44C2E789AB}"/>
    <cellStyle name="40% - Accent5 3" xfId="1024" xr:uid="{52367682-DDE0-4A97-8EE0-590CEA5BB190}"/>
    <cellStyle name="40% - Accent5 3 2" xfId="1025" xr:uid="{9ACBB962-AECE-4886-B394-B655331C3EF6}"/>
    <cellStyle name="40% - Accent5 3 2 2" xfId="1026" xr:uid="{3F27B6AA-B650-49EC-A831-CD8628765944}"/>
    <cellStyle name="40% - Accent5 3 3" xfId="1027" xr:uid="{96E43570-8F61-4510-B79E-18F325BCE079}"/>
    <cellStyle name="40% - Accent5 3 3 2" xfId="1028" xr:uid="{EEF6AF07-AC72-4166-B7E0-A9A606C7679C}"/>
    <cellStyle name="40% - Accent5 3 4" xfId="1029" xr:uid="{CF5BA792-4EF6-4155-9C91-FF1F0A33D45D}"/>
    <cellStyle name="40% - Accent5 3 4 2" xfId="1030" xr:uid="{48F19685-31EC-4D02-8418-D83FCD08C5DF}"/>
    <cellStyle name="40% - Accent5 3 5" xfId="1031" xr:uid="{7E27EDFD-C147-4957-8718-4DFCC60DDFB0}"/>
    <cellStyle name="40% - Accent5 3 5 2" xfId="1032" xr:uid="{0823413D-9838-4FAB-BF8F-161CF9B4718B}"/>
    <cellStyle name="40% - Accent5 3 6" xfId="1033" xr:uid="{437E2A0F-E620-4120-B1EE-1ADF8FCA472B}"/>
    <cellStyle name="40% - Accent5 3 6 2" xfId="1034" xr:uid="{20024356-7100-4226-9FCF-E002ED15E50E}"/>
    <cellStyle name="40% - Accent5 3 7" xfId="1035" xr:uid="{CF44DA86-5188-46A3-AF28-24214A36B6DE}"/>
    <cellStyle name="40% - Accent5 3 7 2" xfId="1036" xr:uid="{5328DAF7-1B43-44EE-B5C8-18E4366EFEAF}"/>
    <cellStyle name="40% - Accent5 3 8" xfId="1037" xr:uid="{DB7350AE-51D8-45C1-B45B-96BC97A83B60}"/>
    <cellStyle name="40% - Accent5 3 8 2" xfId="1038" xr:uid="{2C443543-F722-46FB-B8F4-0EA6C4945341}"/>
    <cellStyle name="40% - Accent5 3 9" xfId="1039" xr:uid="{2B027CDB-6E22-44CB-8169-936F78AB2EE9}"/>
    <cellStyle name="40% - Accent5 4" xfId="1040" xr:uid="{BF329D28-72DD-4D7A-8857-5A673DFB5625}"/>
    <cellStyle name="40% - Accent5 4 2" xfId="1041" xr:uid="{65A07782-02DA-4059-9983-9D3D71FDEA64}"/>
    <cellStyle name="40% - Accent5 4 2 2" xfId="1042" xr:uid="{DA760189-C4FB-441A-9868-E2B3D46FFA8E}"/>
    <cellStyle name="40% - Accent5 4 3" xfId="1043" xr:uid="{758BEA9E-4F2E-4936-ABC5-978E0138E2D6}"/>
    <cellStyle name="40% - Accent5 4 3 2" xfId="1044" xr:uid="{C54109C5-F202-4301-B203-AB78243731F1}"/>
    <cellStyle name="40% - Accent5 4 4" xfId="1045" xr:uid="{731733F6-145F-45C1-844C-16C0555E4813}"/>
    <cellStyle name="40% - Accent5 4 4 2" xfId="1046" xr:uid="{2DC7AE4F-756B-4345-AAC8-A0E16DF3E17B}"/>
    <cellStyle name="40% - Accent5 4 5" xfId="1047" xr:uid="{9252E3E1-8BCA-421F-ABFD-BC5F4838618F}"/>
    <cellStyle name="40% - Accent5 5" xfId="1048" xr:uid="{63C7E0A0-1CD8-4FFF-BA9C-2FFAC551B770}"/>
    <cellStyle name="40% - Accent5 5 2" xfId="1049" xr:uid="{C8E43833-90A3-44BB-849B-F14298C38A90}"/>
    <cellStyle name="40% - Accent5 5 2 2" xfId="1050" xr:uid="{7DEECD90-8478-4123-A097-0AB9C2846DDE}"/>
    <cellStyle name="40% - Accent5 5 3" xfId="1051" xr:uid="{7EFAE239-FA9A-4152-A8E4-99677D82BF49}"/>
    <cellStyle name="40% - Accent5 5 3 2" xfId="1052" xr:uid="{3F549166-EE1C-4163-8D2D-95B836C94656}"/>
    <cellStyle name="40% - Accent5 5 4" xfId="1053" xr:uid="{C54B7DF3-85DB-4C08-B6C7-A98AAEB9D165}"/>
    <cellStyle name="40% - Accent5 5 4 2" xfId="1054" xr:uid="{64FD940E-6267-44BE-A634-326749DA4FEB}"/>
    <cellStyle name="40% - Accent5 5 5" xfId="1055" xr:uid="{D5AE4DE1-B0CC-4A1B-B6EC-2C69D4D9CF7C}"/>
    <cellStyle name="40% - Accent5 6" xfId="1056" xr:uid="{29DD958D-4C6C-438B-9226-22D7D0A8E3D9}"/>
    <cellStyle name="40% - Accent5 6 2" xfId="1057" xr:uid="{F4604AED-37E1-4798-964E-6965EF20981C}"/>
    <cellStyle name="40% - Accent5 6 2 2" xfId="1058" xr:uid="{B2B64E8B-DD7D-41C3-AB44-6B3DCF512BFB}"/>
    <cellStyle name="40% - Accent5 6 3" xfId="1059" xr:uid="{8260DC09-D06E-43DB-9999-BBF21A72CDAB}"/>
    <cellStyle name="40% - Accent5 6 3 2" xfId="1060" xr:uid="{3ACC6137-9B65-41A7-B95B-82619501CB93}"/>
    <cellStyle name="40% - Accent5 6 4" xfId="1061" xr:uid="{1C28A20F-E1D4-4CBF-84AF-878EA0CFC5B1}"/>
    <cellStyle name="40% - Accent5 6 4 2" xfId="1062" xr:uid="{F61F5645-C0FC-4D5D-8802-1957C2E17758}"/>
    <cellStyle name="40% - Accent5 6 5" xfId="1063" xr:uid="{F396CA68-3D7A-4B66-9A11-7F94B497EC3C}"/>
    <cellStyle name="40% - Accent5 7" xfId="1064" xr:uid="{8DB37ED0-ADEE-401C-B648-7B864663738B}"/>
    <cellStyle name="40% - Accent5 7 2" xfId="1065" xr:uid="{5403FE18-63B2-47F2-ABB0-8174F5158CCB}"/>
    <cellStyle name="40% - Accent5 7 2 2" xfId="1066" xr:uid="{B28F1901-5EBD-43BD-8450-947FC7B85005}"/>
    <cellStyle name="40% - Accent5 7 3" xfId="1067" xr:uid="{9903D852-7CAC-442E-8744-0A889E9AADDB}"/>
    <cellStyle name="40% - Accent5 7 3 2" xfId="1068" xr:uid="{ECCFB005-F956-4F5A-804C-BC872396871C}"/>
    <cellStyle name="40% - Accent5 7 4" xfId="1069" xr:uid="{BCCF6B3E-B822-44DC-B8E0-43268D3C5302}"/>
    <cellStyle name="40% - Accent5 7 4 2" xfId="1070" xr:uid="{3E52428C-AC47-4FB8-AB9C-21A860E56484}"/>
    <cellStyle name="40% - Accent5 7 5" xfId="1071" xr:uid="{0C012EBE-5EBC-43E0-95DA-370C03D5306D}"/>
    <cellStyle name="40% - Accent5 8" xfId="1072" xr:uid="{04084A79-CE96-4627-A06E-17271782DD3C}"/>
    <cellStyle name="40% - Accent5 9" xfId="2486" xr:uid="{B17408FE-25B3-46CF-8142-970D0F5174F7}"/>
    <cellStyle name="40% - Accent5 9 2" xfId="2618" xr:uid="{FD7E0FE0-C25E-4C1E-B60D-2058765AE0E3}"/>
    <cellStyle name="40% - Accent6" xfId="297" builtinId="51" customBuiltin="1"/>
    <cellStyle name="40% - Accent6 10" xfId="2553" xr:uid="{40CC29CC-D1A5-4633-BEDF-67DEE1E76792}"/>
    <cellStyle name="40% - Accent6 2" xfId="1073" xr:uid="{B429D506-CB66-418B-94B7-DC4C5CAA3D19}"/>
    <cellStyle name="40% - Accent6 2 2" xfId="1074" xr:uid="{7A90250F-551A-4E39-8FDC-B875A3A8B13D}"/>
    <cellStyle name="40% - Accent6 2 2 2" xfId="1075" xr:uid="{F3F95DBC-C23B-4AC2-92B4-A8EE71CB01B9}"/>
    <cellStyle name="40% - Accent6 2 2 2 2" xfId="1076" xr:uid="{BC4A6DE0-C755-417E-A7B9-B2B6E5B13BA0}"/>
    <cellStyle name="40% - Accent6 2 2 3" xfId="1077" xr:uid="{F4046237-0F81-436C-A160-5FBA83F2255D}"/>
    <cellStyle name="40% - Accent6 2 2 3 2" xfId="1078" xr:uid="{59C12BEE-03A1-426F-ADDF-3EF49B507F45}"/>
    <cellStyle name="40% - Accent6 2 2 4" xfId="1079" xr:uid="{180C4839-5437-448C-9677-106FAB62DF85}"/>
    <cellStyle name="40% - Accent6 2 2 4 2" xfId="1080" xr:uid="{BE9980DE-B5AF-4CAE-9C38-27D239658801}"/>
    <cellStyle name="40% - Accent6 2 2 5" xfId="1081" xr:uid="{B07A40EF-9127-4768-82E7-909CB915D40E}"/>
    <cellStyle name="40% - Accent6 2 2 5 2" xfId="1082" xr:uid="{3692E2C9-26F4-4234-9F7E-C76618354BD7}"/>
    <cellStyle name="40% - Accent6 2 2 6" xfId="2533" xr:uid="{A57B9066-C344-435C-88A4-75A4ED91709E}"/>
    <cellStyle name="40% - Accent6 2 2 6 2" xfId="2665" xr:uid="{6C3B19D5-F1B1-41AA-B121-7659BB2D069E}"/>
    <cellStyle name="40% - Accent6 2 2 7" xfId="2599" xr:uid="{93E9E0EB-3F0A-4AD1-A66F-2820AD3C75B8}"/>
    <cellStyle name="40% - Accent6 2 3" xfId="1083" xr:uid="{6231814D-1A51-428B-B485-0EBEFB68A3BF}"/>
    <cellStyle name="40% - Accent6 2 3 2" xfId="2534" xr:uid="{5BAF551C-23E1-4E48-B7A7-9E02F3A1A235}"/>
    <cellStyle name="40% - Accent6 2 3 2 2" xfId="2666" xr:uid="{20755CCD-3FBA-42B1-8583-A97521E55416}"/>
    <cellStyle name="40% - Accent6 2 3 3" xfId="2600" xr:uid="{31805194-E9A5-491F-9D3C-90E672774906}"/>
    <cellStyle name="40% - Accent6 2 4" xfId="1084" xr:uid="{24D2F670-7E74-4F3B-8B0A-AF9825B68E2E}"/>
    <cellStyle name="40% - Accent6 2 4 2" xfId="2535" xr:uid="{EA219BFE-25CF-467F-BFC9-6749FB356B36}"/>
    <cellStyle name="40% - Accent6 2 4 2 2" xfId="2667" xr:uid="{25B29B66-F4ED-4711-BAEA-D0BECB7A5C81}"/>
    <cellStyle name="40% - Accent6 2 4 3" xfId="2601" xr:uid="{70B5C009-501A-4418-96BE-D35E196A2379}"/>
    <cellStyle name="40% - Accent6 2 5" xfId="1085" xr:uid="{281CDD30-180B-4E00-A58F-848942DDD436}"/>
    <cellStyle name="40% - Accent6 2 5 2" xfId="2536" xr:uid="{79907CF6-ABF5-4F41-A51B-247E97AC88DD}"/>
    <cellStyle name="40% - Accent6 2 5 2 2" xfId="2668" xr:uid="{C9F29402-B676-4E4C-8D34-BB124E95BCC9}"/>
    <cellStyle name="40% - Accent6 2 5 3" xfId="2602" xr:uid="{5B60098D-A7AC-4FCB-AC35-5AD683CC5FCF}"/>
    <cellStyle name="40% - Accent6 2 6" xfId="1086" xr:uid="{C5EA831F-8AB1-4708-9DAB-F5FAAF3E1C16}"/>
    <cellStyle name="40% - Accent6 2 6 2" xfId="1087" xr:uid="{9930F930-FBE2-4F3E-AD5C-34F93EDB80AF}"/>
    <cellStyle name="40% - Accent6 2 7" xfId="1088" xr:uid="{72F30412-122E-4682-9266-83F43EF5CCD2}"/>
    <cellStyle name="40% - Accent6 2 7 2" xfId="1089" xr:uid="{FE6F1924-C4C5-419A-B29D-B5E936A8DCCF}"/>
    <cellStyle name="40% - Accent6 2 8" xfId="1090" xr:uid="{B0F0532F-1A35-4259-83AE-F55A5825438B}"/>
    <cellStyle name="40% - Accent6 2 8 2" xfId="1091" xr:uid="{D450842B-6493-4D79-AC6D-A558962D4585}"/>
    <cellStyle name="40% - Accent6 2 9" xfId="1092" xr:uid="{C6C4394C-CFAE-4F7D-BBC0-ADA6B7A540DC}"/>
    <cellStyle name="40% - Accent6 3" xfId="1093" xr:uid="{CEA1E9D9-5CE4-4B80-B151-E0C22B29FD84}"/>
    <cellStyle name="40% - Accent6 3 2" xfId="1094" xr:uid="{4D02A24E-9D5B-4226-9B12-16859EF5B2B7}"/>
    <cellStyle name="40% - Accent6 3 2 2" xfId="1095" xr:uid="{9AE3984A-2C0A-4725-9151-8E3D7F5FABBC}"/>
    <cellStyle name="40% - Accent6 3 3" xfId="1096" xr:uid="{A6DB2F43-C143-4B41-A812-877E2974AE40}"/>
    <cellStyle name="40% - Accent6 3 3 2" xfId="1097" xr:uid="{C3673D23-226B-4618-91EA-6B4DE33E249F}"/>
    <cellStyle name="40% - Accent6 3 4" xfId="1098" xr:uid="{49F41750-158D-40A5-80EB-9FBA604E1300}"/>
    <cellStyle name="40% - Accent6 3 4 2" xfId="1099" xr:uid="{FE925DC4-9607-4D7F-91E7-BB618477A080}"/>
    <cellStyle name="40% - Accent6 3 5" xfId="1100" xr:uid="{24DC06AA-54C8-452E-BC0A-46E0A49E85CD}"/>
    <cellStyle name="40% - Accent6 3 5 2" xfId="1101" xr:uid="{93A15D04-53F2-412F-800D-4D7B48EA1DEC}"/>
    <cellStyle name="40% - Accent6 3 6" xfId="1102" xr:uid="{31DA2007-2E08-4B6D-8375-90276B84CD73}"/>
    <cellStyle name="40% - Accent6 3 6 2" xfId="1103" xr:uid="{6EED0140-A4C2-4F35-8C02-B9473FB9D31B}"/>
    <cellStyle name="40% - Accent6 3 7" xfId="1104" xr:uid="{296AD629-4525-42A2-9BDC-594E71D87747}"/>
    <cellStyle name="40% - Accent6 3 7 2" xfId="1105" xr:uid="{0C7B888B-955C-4C37-B49F-5A3DB2E20925}"/>
    <cellStyle name="40% - Accent6 3 8" xfId="1106" xr:uid="{BBF92201-9F75-47C1-90FC-BDCFF097509F}"/>
    <cellStyle name="40% - Accent6 3 8 2" xfId="1107" xr:uid="{45860C03-15EA-4BEC-ACCB-A679D6037077}"/>
    <cellStyle name="40% - Accent6 3 9" xfId="1108" xr:uid="{6CA06A71-CEBA-4617-9190-5605218FF858}"/>
    <cellStyle name="40% - Accent6 4" xfId="1109" xr:uid="{108C9653-D20B-43D3-8D30-6E8FA8B9727B}"/>
    <cellStyle name="40% - Accent6 4 2" xfId="1110" xr:uid="{0F0DD768-5706-4AF0-BE3B-739CB5A026B7}"/>
    <cellStyle name="40% - Accent6 4 2 2" xfId="1111" xr:uid="{E03858C4-5568-4827-BC1E-522EF8306265}"/>
    <cellStyle name="40% - Accent6 4 3" xfId="1112" xr:uid="{4A78BB9B-BC09-472A-92BC-8880235DCC35}"/>
    <cellStyle name="40% - Accent6 4 3 2" xfId="1113" xr:uid="{4FC06241-53B0-4F12-B8A0-69CD076CDFB1}"/>
    <cellStyle name="40% - Accent6 4 4" xfId="1114" xr:uid="{F20D5F33-DCBC-4D4B-B9AE-E6500984DEE7}"/>
    <cellStyle name="40% - Accent6 4 4 2" xfId="1115" xr:uid="{3101BAA7-37D2-470F-A96C-C441306E75B0}"/>
    <cellStyle name="40% - Accent6 4 5" xfId="1116" xr:uid="{2B6E09C8-64F5-4582-B26B-036951837E82}"/>
    <cellStyle name="40% - Accent6 5" xfId="1117" xr:uid="{B289B3FF-A67F-4893-8FD1-65971B963281}"/>
    <cellStyle name="40% - Accent6 5 2" xfId="1118" xr:uid="{369E17C6-FE91-4D9B-B44B-EE4572220922}"/>
    <cellStyle name="40% - Accent6 5 2 2" xfId="1119" xr:uid="{8C56BCAF-4A27-40F3-AA08-A2B7521FBAF8}"/>
    <cellStyle name="40% - Accent6 5 3" xfId="1120" xr:uid="{02478F34-4270-4764-A693-1BF767512FBC}"/>
    <cellStyle name="40% - Accent6 5 3 2" xfId="1121" xr:uid="{556DEDE7-3C12-452E-931A-39B6EE8D24C3}"/>
    <cellStyle name="40% - Accent6 5 4" xfId="1122" xr:uid="{E64BF829-134B-41D0-9B82-6C42BEF4F24F}"/>
    <cellStyle name="40% - Accent6 5 4 2" xfId="1123" xr:uid="{AECFD739-D7DD-492B-9E00-562CC561EBC0}"/>
    <cellStyle name="40% - Accent6 5 5" xfId="1124" xr:uid="{33BB35F1-BC8E-4DCF-A7B1-D9DBF1524ACE}"/>
    <cellStyle name="40% - Accent6 6" xfId="1125" xr:uid="{2CC75237-34D3-4BD6-B7B8-1C9D59C1C0C0}"/>
    <cellStyle name="40% - Accent6 6 2" xfId="1126" xr:uid="{0BD3E91E-638C-4FC2-987A-EAFC08D7A140}"/>
    <cellStyle name="40% - Accent6 6 2 2" xfId="1127" xr:uid="{EDF000CF-8FE9-4AAC-A626-309A70283EC9}"/>
    <cellStyle name="40% - Accent6 6 3" xfId="1128" xr:uid="{50AE3EFD-41EB-42F5-92FA-62D57B261845}"/>
    <cellStyle name="40% - Accent6 6 3 2" xfId="1129" xr:uid="{290CF32F-4C9D-4C5D-B6A9-E5D2B3E9E064}"/>
    <cellStyle name="40% - Accent6 6 4" xfId="1130" xr:uid="{3FE76964-D2BB-4DCE-BD6E-B8E011FBC43A}"/>
    <cellStyle name="40% - Accent6 6 4 2" xfId="1131" xr:uid="{66A3FB18-6F1E-41A4-AF1A-4BD6B25FD13D}"/>
    <cellStyle name="40% - Accent6 6 5" xfId="1132" xr:uid="{02B8953E-CBB1-4DE8-8B37-C1EE59751161}"/>
    <cellStyle name="40% - Accent6 7" xfId="1133" xr:uid="{167B23A5-A80C-412B-83D1-3DA7F28C5091}"/>
    <cellStyle name="40% - Accent6 7 2" xfId="1134" xr:uid="{AAA36F9A-AA5A-4FF1-AA71-A850BDCF4CA5}"/>
    <cellStyle name="40% - Accent6 7 2 2" xfId="1135" xr:uid="{F7ADCCF0-0F40-4D48-9AAB-80024B903CE3}"/>
    <cellStyle name="40% - Accent6 7 3" xfId="1136" xr:uid="{BE18F8A0-4DA4-40B8-9217-2B56C9CE624A}"/>
    <cellStyle name="40% - Accent6 7 3 2" xfId="1137" xr:uid="{7660E093-B0EF-456B-BD87-CAFE81C580F7}"/>
    <cellStyle name="40% - Accent6 7 4" xfId="1138" xr:uid="{2EDF4A96-ACE3-4C0C-B303-7DD18D52F715}"/>
    <cellStyle name="40% - Accent6 7 4 2" xfId="1139" xr:uid="{04BEC0F2-467D-47EB-B3B3-00F8101EE89C}"/>
    <cellStyle name="40% - Accent6 7 5" xfId="1140" xr:uid="{E0318E84-662F-4F62-B2AC-8EE7F30B5110}"/>
    <cellStyle name="40% - Accent6 8" xfId="1141" xr:uid="{8636A6B0-9C9F-4E5A-BF3D-79C081DBCE43}"/>
    <cellStyle name="40% - Accent6 9" xfId="2487" xr:uid="{511380EF-567C-4D17-8664-449C89E7011A}"/>
    <cellStyle name="40% - Accent6 9 2" xfId="2619" xr:uid="{C8B70455-A53D-4D56-9ED8-DC1CE71EBE93}"/>
    <cellStyle name="60% - Accent1 2" xfId="1142" xr:uid="{8CBCAE97-D67C-470B-8FA0-0B627A32C8EA}"/>
    <cellStyle name="60% - Accent1 2 2" xfId="1143" xr:uid="{750B7D20-93ED-43B2-AC82-FAEEC4AA1459}"/>
    <cellStyle name="60% - Accent1 2 2 2" xfId="1144" xr:uid="{57625E81-4938-4E0B-B5DC-4EF9F079FB7F}"/>
    <cellStyle name="60% - Accent1 2 2 3" xfId="1145" xr:uid="{0EEDA159-5408-4500-9E98-CCBC645472B9}"/>
    <cellStyle name="60% - Accent1 2 2 4" xfId="1146" xr:uid="{6B77E0C2-5763-4F01-AC6E-B531A31F3530}"/>
    <cellStyle name="60% - Accent1 2 2 5" xfId="1147" xr:uid="{392CA6B0-F96A-4EBD-BAC2-7F2725510381}"/>
    <cellStyle name="60% - Accent1 2 3" xfId="1148" xr:uid="{58D3BE30-337D-4F07-A19A-39216D325542}"/>
    <cellStyle name="60% - Accent1 2 4" xfId="1149" xr:uid="{C1F3B114-6512-4BF0-AB17-C89777D21592}"/>
    <cellStyle name="60% - Accent1 2 5" xfId="1150" xr:uid="{C2019EFD-62B7-4B14-80C3-5B2ED1CF6A53}"/>
    <cellStyle name="60% - Accent1 2 6" xfId="1151" xr:uid="{AC8F00BC-7141-4A67-B40F-B09F138942F5}"/>
    <cellStyle name="60% - Accent1 2 7" xfId="1152" xr:uid="{D1F2F8BF-C273-414F-A514-484FF7D20974}"/>
    <cellStyle name="60% - Accent1 2 8" xfId="1153" xr:uid="{3166D33A-AF3A-4427-882F-3D2AEC5068E9}"/>
    <cellStyle name="60% - Accent1 3" xfId="1154" xr:uid="{764BAA56-A52A-44CC-916E-E93A41DD0439}"/>
    <cellStyle name="60% - Accent1 3 2" xfId="1155" xr:uid="{72A8ABD2-3F41-4F27-984D-D0FAB173EA96}"/>
    <cellStyle name="60% - Accent1 3 3" xfId="1156" xr:uid="{2768E722-5145-4114-8618-D4F1D346D2AF}"/>
    <cellStyle name="60% - Accent1 3 4" xfId="1157" xr:uid="{55B6F638-E207-4230-9BDD-C643105FDC35}"/>
    <cellStyle name="60% - Accent1 3 5" xfId="1158" xr:uid="{3E1B90D6-A02E-46CF-B997-1E2E381EE9F9}"/>
    <cellStyle name="60% - Accent1 3 6" xfId="1159" xr:uid="{B5E2BB8B-38D5-4432-8722-EEAB1503E976}"/>
    <cellStyle name="60% - Accent1 3 7" xfId="1160" xr:uid="{61E4AAE4-2E37-48F0-9CB4-8819FD30FE75}"/>
    <cellStyle name="60% - Accent1 3 8" xfId="1161" xr:uid="{3A052434-277A-4983-8512-5B624AB928AD}"/>
    <cellStyle name="60% - Accent1 4" xfId="1162" xr:uid="{4824303C-2F0B-418D-99FD-6472F47B0693}"/>
    <cellStyle name="60% - Accent1 4 2" xfId="1163" xr:uid="{18D225F9-0291-4D6C-B271-D4A6C88D908E}"/>
    <cellStyle name="60% - Accent1 4 3" xfId="1164" xr:uid="{57B04C32-F2F1-4385-9967-4B2B32D037F5}"/>
    <cellStyle name="60% - Accent1 4 4" xfId="1165" xr:uid="{D824F3CA-583A-4F6A-B5F6-9EC05154B1EC}"/>
    <cellStyle name="60% - Accent1 5" xfId="1166" xr:uid="{A1773B58-98D0-449F-AB98-979C4C87344C}"/>
    <cellStyle name="60% - Accent1 5 2" xfId="1167" xr:uid="{8EDFD753-76A6-4784-89A9-7415F25354DD}"/>
    <cellStyle name="60% - Accent1 5 3" xfId="1168" xr:uid="{7D4342BC-E91C-4CE5-A9D2-7A884853A6C2}"/>
    <cellStyle name="60% - Accent1 5 4" xfId="1169" xr:uid="{012701B3-4128-493E-8851-D9EC35A5D464}"/>
    <cellStyle name="60% - Accent1 6" xfId="1170" xr:uid="{FAFFEDF9-0440-4337-9A76-6B9EA06C8EF4}"/>
    <cellStyle name="60% - Accent1 6 2" xfId="1171" xr:uid="{BDB57EBF-8521-4A4D-A322-8CDDE0FFA81A}"/>
    <cellStyle name="60% - Accent1 6 3" xfId="1172" xr:uid="{B1555BA5-0DA8-4263-9C26-2F8D699E25DC}"/>
    <cellStyle name="60% - Accent1 6 4" xfId="1173" xr:uid="{4758E457-2FB0-432E-9BDC-7C1C7B296F39}"/>
    <cellStyle name="60% - Accent1 7" xfId="1174" xr:uid="{14A6FA0B-9807-4512-9244-CA6B4D914111}"/>
    <cellStyle name="60% - Accent1 7 2" xfId="1175" xr:uid="{9970A29C-0102-448F-8E90-A5784E3CDCAF}"/>
    <cellStyle name="60% - Accent1 7 3" xfId="1176" xr:uid="{C9027A1C-9917-431E-82D0-B9A2A4FDFBE3}"/>
    <cellStyle name="60% - Accent1 7 4" xfId="1177" xr:uid="{B171BC43-AFD1-4F3F-A125-BCB3674B81D4}"/>
    <cellStyle name="60% - Accent1 8" xfId="305" xr:uid="{EDC16517-D06E-4BEB-9975-02E077F4ED82}"/>
    <cellStyle name="60% - Accent2 2" xfId="1178" xr:uid="{991377D6-4CEA-4C14-B6DA-94E60CC19FB9}"/>
    <cellStyle name="60% - Accent2 2 2" xfId="1179" xr:uid="{224D95FE-7B6E-48FC-8A85-0F1C7C8D271F}"/>
    <cellStyle name="60% - Accent2 2 2 2" xfId="1180" xr:uid="{B38CB0D4-5CD5-4E0B-B17C-BD2F326A3A2A}"/>
    <cellStyle name="60% - Accent2 2 2 3" xfId="1181" xr:uid="{E83F1BE2-A79E-40D1-8E90-38945D01665F}"/>
    <cellStyle name="60% - Accent2 2 2 4" xfId="1182" xr:uid="{7350DFBB-1113-4057-8505-02B6A5A6CA45}"/>
    <cellStyle name="60% - Accent2 2 2 5" xfId="1183" xr:uid="{3CEB908E-76AD-42D9-9AB5-DB60F81A868C}"/>
    <cellStyle name="60% - Accent2 2 3" xfId="1184" xr:uid="{E505301D-BE06-41AA-B27F-0987C57FFA9E}"/>
    <cellStyle name="60% - Accent2 2 4" xfId="1185" xr:uid="{F55A1C4A-1959-4C37-818E-3FC5734AC2FD}"/>
    <cellStyle name="60% - Accent2 2 5" xfId="1186" xr:uid="{0A2CB4AF-A294-4CDB-B247-77B6C7A38216}"/>
    <cellStyle name="60% - Accent2 2 6" xfId="1187" xr:uid="{D466A90A-4FB6-4B9A-9411-B6BC69AF03A2}"/>
    <cellStyle name="60% - Accent2 2 7" xfId="1188" xr:uid="{653F9D6B-E3D6-4692-AA50-5DAEDF3797FC}"/>
    <cellStyle name="60% - Accent2 2 8" xfId="1189" xr:uid="{B1EBB33F-09DB-4A88-BDED-B417A5F52279}"/>
    <cellStyle name="60% - Accent2 3" xfId="1190" xr:uid="{F3B2AB95-C35A-421B-A4F1-74142954175B}"/>
    <cellStyle name="60% - Accent2 3 2" xfId="1191" xr:uid="{01496E39-EF9A-40A3-9DC7-24DAC90BB921}"/>
    <cellStyle name="60% - Accent2 3 3" xfId="1192" xr:uid="{B69D3552-AC2D-43DD-A3F2-4466ECBACFC2}"/>
    <cellStyle name="60% - Accent2 3 4" xfId="1193" xr:uid="{ABB6E01F-8563-4F14-B8D0-37C96A1A08D2}"/>
    <cellStyle name="60% - Accent2 3 5" xfId="1194" xr:uid="{210E2E16-408D-4E58-B710-C1A2D4E11F90}"/>
    <cellStyle name="60% - Accent2 3 6" xfId="1195" xr:uid="{75869215-9FCC-4DC2-B97A-1673BA562478}"/>
    <cellStyle name="60% - Accent2 3 7" xfId="1196" xr:uid="{BF9CA8B3-4478-4BDF-8556-E02F178E24F2}"/>
    <cellStyle name="60% - Accent2 3 8" xfId="1197" xr:uid="{C729B605-1D2E-4652-8E55-036766AFA4AE}"/>
    <cellStyle name="60% - Accent2 4" xfId="1198" xr:uid="{B11E8E4C-C0AC-40F6-BE94-AD4C040F2081}"/>
    <cellStyle name="60% - Accent2 4 2" xfId="1199" xr:uid="{42B20BC6-DB7D-4E61-BCB1-028DE2F26641}"/>
    <cellStyle name="60% - Accent2 4 3" xfId="1200" xr:uid="{89414EFC-85D8-4297-80A2-7F8BAD43C982}"/>
    <cellStyle name="60% - Accent2 4 4" xfId="1201" xr:uid="{7F9F54BF-FBA4-4BBD-A8DD-F9C7B5E9124A}"/>
    <cellStyle name="60% - Accent2 5" xfId="1202" xr:uid="{0BC33C75-FCC3-43FC-A47D-9D00B0CB2AF8}"/>
    <cellStyle name="60% - Accent2 5 2" xfId="1203" xr:uid="{2E370698-CE94-4584-91AB-CA32D3C8E471}"/>
    <cellStyle name="60% - Accent2 5 3" xfId="1204" xr:uid="{2ACB0A7D-4DFC-457B-9FB4-D9AAA87BB654}"/>
    <cellStyle name="60% - Accent2 5 4" xfId="1205" xr:uid="{DBA5E365-1142-4582-B9B4-EA2149D03E42}"/>
    <cellStyle name="60% - Accent2 6" xfId="1206" xr:uid="{19335D60-EAFB-4D10-BC7D-555A70C7A0C2}"/>
    <cellStyle name="60% - Accent2 6 2" xfId="1207" xr:uid="{C7833719-3C11-4049-928E-F1281467ACAA}"/>
    <cellStyle name="60% - Accent2 6 3" xfId="1208" xr:uid="{E8BEDAA4-4EC2-461F-8FEC-79FBE3D86D1B}"/>
    <cellStyle name="60% - Accent2 6 4" xfId="1209" xr:uid="{3A50AC8F-5DEE-4CD3-A619-8F1581854144}"/>
    <cellStyle name="60% - Accent2 7" xfId="1210" xr:uid="{CDBCACD4-20A0-4320-89BB-91AA6DE24A64}"/>
    <cellStyle name="60% - Accent2 7 2" xfId="1211" xr:uid="{CC35F88E-4666-493B-B88B-3830835F463F}"/>
    <cellStyle name="60% - Accent2 7 3" xfId="1212" xr:uid="{CC660955-5DE3-4255-BE19-3285DCB9CA17}"/>
    <cellStyle name="60% - Accent2 7 4" xfId="1213" xr:uid="{F9E4CFD9-EF31-4D01-B02D-13724A1C6430}"/>
    <cellStyle name="60% - Accent2 8" xfId="306" xr:uid="{92D0F4E0-6B32-458D-9DFB-A275F533BDC7}"/>
    <cellStyle name="60% - Accent3 2" xfId="1214" xr:uid="{601969AF-F458-4679-B9B4-D5E004019BDB}"/>
    <cellStyle name="60% - Accent3 2 2" xfId="1215" xr:uid="{39BAF35D-410B-44D0-ABA8-F7FF1DA2DFD8}"/>
    <cellStyle name="60% - Accent3 2 2 2" xfId="1216" xr:uid="{201EA911-6009-4687-8821-F7B6065B81B2}"/>
    <cellStyle name="60% - Accent3 2 2 3" xfId="1217" xr:uid="{9CE57332-F161-4BED-B00B-590207762D40}"/>
    <cellStyle name="60% - Accent3 2 2 4" xfId="1218" xr:uid="{0D958AD9-976A-48EB-86B2-8F853E8240BC}"/>
    <cellStyle name="60% - Accent3 2 2 5" xfId="1219" xr:uid="{9D3C87EB-B602-4DE8-AD4D-E9BE263CC512}"/>
    <cellStyle name="60% - Accent3 2 3" xfId="1220" xr:uid="{8AB523A3-6E14-4F9E-9C47-62043147D2AC}"/>
    <cellStyle name="60% - Accent3 2 4" xfId="1221" xr:uid="{F944E5EE-66A6-4469-A760-E7FF795382F4}"/>
    <cellStyle name="60% - Accent3 2 5" xfId="1222" xr:uid="{590ED4D8-E1A1-4355-AFD0-EDE2E9CBBC5D}"/>
    <cellStyle name="60% - Accent3 2 6" xfId="1223" xr:uid="{38577048-04FF-414F-ACF5-F39A338353DE}"/>
    <cellStyle name="60% - Accent3 2 7" xfId="1224" xr:uid="{5EA66204-90BF-4928-9AB1-AABDE03D9E24}"/>
    <cellStyle name="60% - Accent3 2 8" xfId="1225" xr:uid="{C58AB6DD-5B18-4D4B-BEB4-CE15CB4944C7}"/>
    <cellStyle name="60% - Accent3 3" xfId="1226" xr:uid="{F48E671F-20BE-483A-A52E-D6BDF62D6716}"/>
    <cellStyle name="60% - Accent3 3 2" xfId="1227" xr:uid="{88F43430-0B1E-4BB0-8B62-6B5789682EF2}"/>
    <cellStyle name="60% - Accent3 3 3" xfId="1228" xr:uid="{85EE1808-C22D-4FF8-AC88-DC722923CF15}"/>
    <cellStyle name="60% - Accent3 3 4" xfId="1229" xr:uid="{8B2AB933-1609-4699-9CF0-29828F2DF257}"/>
    <cellStyle name="60% - Accent3 3 5" xfId="1230" xr:uid="{13D7C5E1-2F6A-4146-871E-220F555802EB}"/>
    <cellStyle name="60% - Accent3 3 6" xfId="1231" xr:uid="{005D3752-D7CC-4973-975B-AB2DE78C6278}"/>
    <cellStyle name="60% - Accent3 3 7" xfId="1232" xr:uid="{868EE874-67A6-446B-80F9-F92D02055A6B}"/>
    <cellStyle name="60% - Accent3 3 8" xfId="1233" xr:uid="{D8D6E840-8BC8-4A08-9A7A-4E59209F500D}"/>
    <cellStyle name="60% - Accent3 4" xfId="1234" xr:uid="{8C9A808F-DD62-4AFB-9D4F-FCACA017EC3A}"/>
    <cellStyle name="60% - Accent3 4 2" xfId="1235" xr:uid="{70C843F5-BA12-46F2-B6CD-A24F3D4DE94B}"/>
    <cellStyle name="60% - Accent3 4 3" xfId="1236" xr:uid="{2EA029D6-30D9-436D-851A-20794C8737B7}"/>
    <cellStyle name="60% - Accent3 4 4" xfId="1237" xr:uid="{8B610776-EFE7-4A0F-B61C-97280FE3BC8B}"/>
    <cellStyle name="60% - Accent3 5" xfId="1238" xr:uid="{90C1B4C6-D707-4FEC-ACAB-967BDA696250}"/>
    <cellStyle name="60% - Accent3 5 2" xfId="1239" xr:uid="{84D95C2A-9824-4994-A2ED-D60E38DADAE2}"/>
    <cellStyle name="60% - Accent3 5 3" xfId="1240" xr:uid="{73453B96-6D34-474B-9D2E-F3A07A271647}"/>
    <cellStyle name="60% - Accent3 5 4" xfId="1241" xr:uid="{A909855F-0B02-428D-B783-51E382B74FFA}"/>
    <cellStyle name="60% - Accent3 6" xfId="1242" xr:uid="{411D77E5-2C2E-47D8-9D9A-F0DE10F8D14A}"/>
    <cellStyle name="60% - Accent3 6 2" xfId="1243" xr:uid="{AD06EC8D-7FFE-44C8-B2A9-34210636A8A5}"/>
    <cellStyle name="60% - Accent3 6 3" xfId="1244" xr:uid="{78EFD41D-B4C0-4307-AF08-9F0322950A94}"/>
    <cellStyle name="60% - Accent3 6 4" xfId="1245" xr:uid="{CE2ED805-B9E5-4153-9463-5A1FD4555B3F}"/>
    <cellStyle name="60% - Accent3 7" xfId="1246" xr:uid="{E11F5A8A-FA07-43F5-8206-CE8089D81CC3}"/>
    <cellStyle name="60% - Accent3 7 2" xfId="1247" xr:uid="{F631777C-EE5E-4A44-AE70-F6AAA51B2554}"/>
    <cellStyle name="60% - Accent3 7 3" xfId="1248" xr:uid="{C297B871-2CDA-43A8-AAC1-89D050F9BA00}"/>
    <cellStyle name="60% - Accent3 7 4" xfId="1249" xr:uid="{AE3643B2-57E6-4422-BD2C-DCE7832C524F}"/>
    <cellStyle name="60% - Accent3 8" xfId="307" xr:uid="{1BE62490-D047-456C-A829-F26B7ED710B2}"/>
    <cellStyle name="60% - Accent4 2" xfId="1250" xr:uid="{C8A0E879-2020-45F6-AF57-8915B531D5F3}"/>
    <cellStyle name="60% - Accent4 2 2" xfId="1251" xr:uid="{AB43C99B-6A09-434B-8643-8C6720574F9D}"/>
    <cellStyle name="60% - Accent4 2 2 2" xfId="1252" xr:uid="{6B3E19A7-F543-4BB2-B8DD-6A94FA0F3260}"/>
    <cellStyle name="60% - Accent4 2 2 3" xfId="1253" xr:uid="{7B7A67CE-4E6E-4D79-96E7-9A658CA25DB4}"/>
    <cellStyle name="60% - Accent4 2 2 4" xfId="1254" xr:uid="{31096848-9153-4D93-A1A4-6DF3ABCAAAB2}"/>
    <cellStyle name="60% - Accent4 2 2 5" xfId="1255" xr:uid="{40EF2160-ABCB-4D15-B568-E0BABBF1279A}"/>
    <cellStyle name="60% - Accent4 2 3" xfId="1256" xr:uid="{EF082267-CCDA-46CA-A14C-810DCF0D2294}"/>
    <cellStyle name="60% - Accent4 2 4" xfId="1257" xr:uid="{D62736E0-57D5-40AC-8CE1-3FD88C10A49A}"/>
    <cellStyle name="60% - Accent4 2 5" xfId="1258" xr:uid="{4566D35E-29A6-4302-8CF5-DC98D420BD6A}"/>
    <cellStyle name="60% - Accent4 2 6" xfId="1259" xr:uid="{CCFE0479-62AD-4F85-A42B-0BF545AEC1BA}"/>
    <cellStyle name="60% - Accent4 2 7" xfId="1260" xr:uid="{3BD4C46E-1184-4946-A152-19AADCB52833}"/>
    <cellStyle name="60% - Accent4 2 8" xfId="1261" xr:uid="{F9C5897E-1008-4C9A-B83E-490D8D907790}"/>
    <cellStyle name="60% - Accent4 3" xfId="1262" xr:uid="{1827E54A-88C9-4A6B-933D-902F8C4F20A9}"/>
    <cellStyle name="60% - Accent4 3 2" xfId="1263" xr:uid="{673490AE-A531-4AE7-9465-AC720C0129EF}"/>
    <cellStyle name="60% - Accent4 3 3" xfId="1264" xr:uid="{1CD9B40F-2BB4-477B-A01A-6888A055A52D}"/>
    <cellStyle name="60% - Accent4 3 4" xfId="1265" xr:uid="{B5A20DBF-F771-4205-B5E6-EAF068E7F8B1}"/>
    <cellStyle name="60% - Accent4 3 5" xfId="1266" xr:uid="{1FB534C1-FAFB-4350-8BFD-F6394C42C0A9}"/>
    <cellStyle name="60% - Accent4 3 6" xfId="1267" xr:uid="{249AC638-46E9-4589-87C6-18858933F26A}"/>
    <cellStyle name="60% - Accent4 3 7" xfId="1268" xr:uid="{9A6F2F06-8B87-482C-8CBC-9BEE58AA7821}"/>
    <cellStyle name="60% - Accent4 3 8" xfId="1269" xr:uid="{B9E26116-8308-4892-B554-5A49FDAEC05F}"/>
    <cellStyle name="60% - Accent4 4" xfId="1270" xr:uid="{0EF1847A-BAEE-40FC-9400-8C8D21E3FC2C}"/>
    <cellStyle name="60% - Accent4 4 2" xfId="1271" xr:uid="{74D311EC-EAB9-4F98-90F1-4767F1417587}"/>
    <cellStyle name="60% - Accent4 4 3" xfId="1272" xr:uid="{CB788D88-6F98-421E-B791-910C67F409C8}"/>
    <cellStyle name="60% - Accent4 4 4" xfId="1273" xr:uid="{F62A09E2-0CF8-4BD4-B38A-707B13AF52CA}"/>
    <cellStyle name="60% - Accent4 5" xfId="1274" xr:uid="{81159282-D96E-4E78-84E3-D01BDA22B45F}"/>
    <cellStyle name="60% - Accent4 5 2" xfId="1275" xr:uid="{684069B5-F360-44EA-A3B9-9A7A67F330BD}"/>
    <cellStyle name="60% - Accent4 5 3" xfId="1276" xr:uid="{8EE22FB0-7213-48B3-A34E-51D2BC1BC01D}"/>
    <cellStyle name="60% - Accent4 5 4" xfId="1277" xr:uid="{0473D579-2DD9-4179-94BB-9599922F2084}"/>
    <cellStyle name="60% - Accent4 6" xfId="1278" xr:uid="{BC853315-B9D3-4C1E-B51C-AF8A8E6B7601}"/>
    <cellStyle name="60% - Accent4 6 2" xfId="1279" xr:uid="{CDA171B7-0C74-4E57-8F5D-12E0363C40DA}"/>
    <cellStyle name="60% - Accent4 6 3" xfId="1280" xr:uid="{CAB2E712-8E08-4A8E-9D42-D6336D33404F}"/>
    <cellStyle name="60% - Accent4 6 4" xfId="1281" xr:uid="{ECFDC079-B069-4D14-8452-4681EA6BBCE6}"/>
    <cellStyle name="60% - Accent4 7" xfId="1282" xr:uid="{B2ED718F-C092-452E-8E5C-9A990DD71EF3}"/>
    <cellStyle name="60% - Accent4 7 2" xfId="1283" xr:uid="{A4B4790A-9AFE-42B1-AD62-EE028F564A70}"/>
    <cellStyle name="60% - Accent4 7 3" xfId="1284" xr:uid="{E7E9AC95-8596-4EFB-AD50-B7D9143A7700}"/>
    <cellStyle name="60% - Accent4 7 4" xfId="1285" xr:uid="{DEA0D5B3-E60D-4B39-8682-B9667EB87AE7}"/>
    <cellStyle name="60% - Accent4 8" xfId="308" xr:uid="{0489DE58-528C-4C97-8BBC-27A136C0B1A2}"/>
    <cellStyle name="60% - Accent5 2" xfId="1286" xr:uid="{FA80C58D-FDBC-466E-99C8-D5BEA1A6DD78}"/>
    <cellStyle name="60% - Accent5 2 2" xfId="1287" xr:uid="{3DB9DC89-125F-4D89-90BC-9A9CE9C1563A}"/>
    <cellStyle name="60% - Accent5 2 2 2" xfId="1288" xr:uid="{9E344F76-768D-48A3-9802-DBDA444D032F}"/>
    <cellStyle name="60% - Accent5 2 2 3" xfId="1289" xr:uid="{1F6FD0E8-30AD-4F4C-B8C0-18E52A9FBA41}"/>
    <cellStyle name="60% - Accent5 2 2 4" xfId="1290" xr:uid="{C7D7D084-8241-44A0-9376-90D8E23175CA}"/>
    <cellStyle name="60% - Accent5 2 2 5" xfId="1291" xr:uid="{F5436BDA-3E88-4D7D-9015-E801609B09BD}"/>
    <cellStyle name="60% - Accent5 2 3" xfId="1292" xr:uid="{280916B6-955D-4EE2-915B-4131BBAF5FB1}"/>
    <cellStyle name="60% - Accent5 2 4" xfId="1293" xr:uid="{61AA9A83-1C0F-470B-9E23-F68F08250B48}"/>
    <cellStyle name="60% - Accent5 2 5" xfId="1294" xr:uid="{F8E5C11E-B1BA-4353-B637-B43C4D951CDA}"/>
    <cellStyle name="60% - Accent5 2 6" xfId="1295" xr:uid="{2FD3AB31-9DC5-47A9-B0B3-7B7A86DCD8D3}"/>
    <cellStyle name="60% - Accent5 2 7" xfId="1296" xr:uid="{AB8A1D13-6361-4E46-8B6A-1D69E0FB984B}"/>
    <cellStyle name="60% - Accent5 2 8" xfId="1297" xr:uid="{5EE21B86-AE96-48A2-8C4D-660CCBD22437}"/>
    <cellStyle name="60% - Accent5 3" xfId="1298" xr:uid="{88EFDE84-9C0C-4758-88C4-597E7F054081}"/>
    <cellStyle name="60% - Accent5 3 2" xfId="1299" xr:uid="{9A6780DB-FDF5-48C6-8F2D-0A4F7DC63EE4}"/>
    <cellStyle name="60% - Accent5 3 3" xfId="1300" xr:uid="{0302FC0D-E5D4-4CB8-B76B-1A15B391D525}"/>
    <cellStyle name="60% - Accent5 3 4" xfId="1301" xr:uid="{60A7CD5E-B775-4FA5-8178-0ABCCD18500B}"/>
    <cellStyle name="60% - Accent5 3 5" xfId="1302" xr:uid="{B6FBB59D-1995-4D5A-BC02-25357CF37220}"/>
    <cellStyle name="60% - Accent5 3 6" xfId="1303" xr:uid="{90166CCD-BC42-48AE-AEC9-AFB8A38E7895}"/>
    <cellStyle name="60% - Accent5 3 7" xfId="1304" xr:uid="{D57E53B7-5B91-4729-91D9-54C5E3CC985F}"/>
    <cellStyle name="60% - Accent5 3 8" xfId="1305" xr:uid="{1AA88518-DC7E-414C-A65D-805AA303E875}"/>
    <cellStyle name="60% - Accent5 4" xfId="1306" xr:uid="{6DB3461B-A310-4C43-92AD-E805E21232AA}"/>
    <cellStyle name="60% - Accent5 4 2" xfId="1307" xr:uid="{2D72E28B-1EF8-4B28-8487-C125B68DC017}"/>
    <cellStyle name="60% - Accent5 4 3" xfId="1308" xr:uid="{9A73685B-4403-43D9-9115-F77B4BF1B789}"/>
    <cellStyle name="60% - Accent5 4 4" xfId="1309" xr:uid="{485C9F57-4CC3-4EB3-861E-ECD5FEA34F1C}"/>
    <cellStyle name="60% - Accent5 5" xfId="1310" xr:uid="{40F68920-63A1-42CC-B0D9-665D99495F49}"/>
    <cellStyle name="60% - Accent5 5 2" xfId="1311" xr:uid="{77E0CBED-C61D-4AA8-BD6A-CC58C88BA805}"/>
    <cellStyle name="60% - Accent5 5 3" xfId="1312" xr:uid="{DC6175E1-B4AA-4BE0-9754-677DAE04E9D5}"/>
    <cellStyle name="60% - Accent5 5 4" xfId="1313" xr:uid="{DF98D4AA-277F-436E-9FDE-D47D9C350983}"/>
    <cellStyle name="60% - Accent5 6" xfId="1314" xr:uid="{B5DE8866-D5E8-4741-B8DA-E7B3F1634EE7}"/>
    <cellStyle name="60% - Accent5 6 2" xfId="1315" xr:uid="{B7D5F78C-372C-4EC3-9B74-B1661B9677A4}"/>
    <cellStyle name="60% - Accent5 6 3" xfId="1316" xr:uid="{5ADFF8D0-04EC-4CF5-8574-17FADD41A4F6}"/>
    <cellStyle name="60% - Accent5 6 4" xfId="1317" xr:uid="{0C4AB949-E8A0-4779-A6E4-4BAFAEEC9B75}"/>
    <cellStyle name="60% - Accent5 7" xfId="1318" xr:uid="{9E2A9627-6618-47FB-BDF7-10DEBDAEC6EB}"/>
    <cellStyle name="60% - Accent5 7 2" xfId="1319" xr:uid="{53BAF055-021C-4AC1-9BE8-4D992CE0979B}"/>
    <cellStyle name="60% - Accent5 7 3" xfId="1320" xr:uid="{FF4C5071-C9A6-4A27-8E14-334EF4847C15}"/>
    <cellStyle name="60% - Accent5 7 4" xfId="1321" xr:uid="{BDA49D7B-390F-4BF6-9ED6-E712EE87349B}"/>
    <cellStyle name="60% - Accent5 8" xfId="309" xr:uid="{9C503A17-3813-4336-A1EF-CDC31E2DA336}"/>
    <cellStyle name="60% - Accent6 2" xfId="1322" xr:uid="{57911CC1-81F4-4A46-A6AD-3C3FC849B21F}"/>
    <cellStyle name="60% - Accent6 2 2" xfId="1323" xr:uid="{BF0DA498-8D61-49F9-BC0B-9CA8D34856AA}"/>
    <cellStyle name="60% - Accent6 2 2 2" xfId="1324" xr:uid="{6347D405-2942-4EF2-B5B3-5DED46C35746}"/>
    <cellStyle name="60% - Accent6 2 2 3" xfId="1325" xr:uid="{7C3323B4-6029-4511-B030-F4F71AEFED8E}"/>
    <cellStyle name="60% - Accent6 2 2 4" xfId="1326" xr:uid="{9080964F-176B-4DBA-B79F-463501A920E5}"/>
    <cellStyle name="60% - Accent6 2 2 5" xfId="1327" xr:uid="{5F52D54D-8341-41D9-BB74-DC7ED3927E41}"/>
    <cellStyle name="60% - Accent6 2 3" xfId="1328" xr:uid="{8BE0C591-ABE4-42E8-9299-9611BB513B88}"/>
    <cellStyle name="60% - Accent6 2 4" xfId="1329" xr:uid="{B0B682AA-775C-45F3-9429-4993560FF730}"/>
    <cellStyle name="60% - Accent6 2 5" xfId="1330" xr:uid="{EEFE5310-5F40-448A-8F8B-378A9799FCB6}"/>
    <cellStyle name="60% - Accent6 2 6" xfId="1331" xr:uid="{6455ECCA-0002-49EE-8078-A2B3DF0CB7FD}"/>
    <cellStyle name="60% - Accent6 2 7" xfId="1332" xr:uid="{529241C9-BC7A-4A80-A071-B0F8C5D11ED9}"/>
    <cellStyle name="60% - Accent6 2 8" xfId="1333" xr:uid="{EADD95EF-0F4A-4BC3-96F0-3A9817B53519}"/>
    <cellStyle name="60% - Accent6 3" xfId="1334" xr:uid="{270B0988-ED08-478D-AED2-A9EE17C98696}"/>
    <cellStyle name="60% - Accent6 3 2" xfId="1335" xr:uid="{131A7BBF-E270-49CE-B5B3-3254141DF8C9}"/>
    <cellStyle name="60% - Accent6 3 3" xfId="1336" xr:uid="{8F576A04-6118-4B74-9262-E33A35FB0055}"/>
    <cellStyle name="60% - Accent6 3 4" xfId="1337" xr:uid="{59AB20CB-1220-406C-AE86-31C9A9C666C5}"/>
    <cellStyle name="60% - Accent6 3 5" xfId="1338" xr:uid="{D3A5A457-38CB-41C3-AABF-DC5B1C7D3999}"/>
    <cellStyle name="60% - Accent6 3 6" xfId="1339" xr:uid="{64F88F13-4228-487C-BE22-23F91BA7AB85}"/>
    <cellStyle name="60% - Accent6 3 7" xfId="1340" xr:uid="{A20545C4-1658-4360-8E27-5590490F3AD1}"/>
    <cellStyle name="60% - Accent6 3 8" xfId="1341" xr:uid="{37023A92-2AA5-4F82-A59C-412DF4A59E4D}"/>
    <cellStyle name="60% - Accent6 4" xfId="1342" xr:uid="{9ECA0996-48A9-4BFF-90CF-926B61E99BA5}"/>
    <cellStyle name="60% - Accent6 4 2" xfId="1343" xr:uid="{CB24BF72-8BA5-4D73-BC14-68A05A555CB3}"/>
    <cellStyle name="60% - Accent6 4 3" xfId="1344" xr:uid="{AC2DA312-7574-4B59-A724-E720E9DE341A}"/>
    <cellStyle name="60% - Accent6 4 4" xfId="1345" xr:uid="{54DD4FCD-4357-425B-A5D7-6FDC76102D72}"/>
    <cellStyle name="60% - Accent6 5" xfId="1346" xr:uid="{CA8502FB-FCC1-4A33-A425-43199790AFB2}"/>
    <cellStyle name="60% - Accent6 5 2" xfId="1347" xr:uid="{FA9929F2-20CF-46AB-B041-B1041E5E8299}"/>
    <cellStyle name="60% - Accent6 5 3" xfId="1348" xr:uid="{9D364519-5114-4913-A365-3198344DC101}"/>
    <cellStyle name="60% - Accent6 5 4" xfId="1349" xr:uid="{296F6A26-B90C-4E96-8F28-7D118F07EB5A}"/>
    <cellStyle name="60% - Accent6 6" xfId="1350" xr:uid="{F0BA57BF-8781-45FE-9716-FD0AA6B3E052}"/>
    <cellStyle name="60% - Accent6 6 2" xfId="1351" xr:uid="{4E97A3DB-FE9E-48A9-A187-FA8DE416A649}"/>
    <cellStyle name="60% - Accent6 6 3" xfId="1352" xr:uid="{4E463126-E4BA-415A-87B6-BF6B8AE05D74}"/>
    <cellStyle name="60% - Accent6 6 4" xfId="1353" xr:uid="{649F2938-A596-4BB1-9F6C-C386894B5550}"/>
    <cellStyle name="60% - Accent6 7" xfId="1354" xr:uid="{E79AC714-BA82-4C24-B587-377ABADEA50A}"/>
    <cellStyle name="60% - Accent6 7 2" xfId="1355" xr:uid="{6FC1C87E-242C-427B-8F75-D94F45300C5A}"/>
    <cellStyle name="60% - Accent6 7 3" xfId="1356" xr:uid="{8E184B73-6E66-43F4-A1E6-AFCD5587E5DE}"/>
    <cellStyle name="60% - Accent6 7 4" xfId="1357" xr:uid="{5FE41B52-12A3-43BE-9223-7E522D3D17DF}"/>
    <cellStyle name="60% - Accent6 8" xfId="310" xr:uid="{6951402B-F360-4E94-A8D1-50D459FD451C}"/>
    <cellStyle name="Accent1" xfId="280" builtinId="29" customBuiltin="1"/>
    <cellStyle name="Accent1 - 20%" xfId="1358" xr:uid="{E86AC26A-1516-43D3-A32C-132C3183A2F3}"/>
    <cellStyle name="Accent1 - 20% 2" xfId="1359" xr:uid="{FDB8B7E0-AF5E-4B06-BDF3-B526CC6C86F0}"/>
    <cellStyle name="Accent1 - 40%" xfId="1360" xr:uid="{D5EFA6B9-A33F-475C-80BD-0CDB41421574}"/>
    <cellStyle name="Accent1 - 40% 2" xfId="1361" xr:uid="{D53F66E4-1B0F-421E-A88A-4935A65FDDDD}"/>
    <cellStyle name="Accent1 - 60%" xfId="1362" xr:uid="{06661BA1-82C2-463F-969C-26C83DB43241}"/>
    <cellStyle name="Accent1 10" xfId="1363" xr:uid="{1A0AF67A-D03C-46F8-B3F7-AC1AA3884C4D}"/>
    <cellStyle name="Accent1 11" xfId="1364" xr:uid="{516C0D59-F137-4561-9B03-A9B7CD467F1B}"/>
    <cellStyle name="Accent1 12" xfId="1365" xr:uid="{CCBEACA5-5F5C-45EE-B932-160A986A4F7D}"/>
    <cellStyle name="Accent1 13" xfId="1366" xr:uid="{F8B569AE-9C50-4721-9877-3E2AD822FCF9}"/>
    <cellStyle name="Accent1 14" xfId="1367" xr:uid="{7CA9FBA4-5AC9-4CAE-B128-8CABA02B6CC3}"/>
    <cellStyle name="Accent1 15" xfId="1368" xr:uid="{86EC07DB-8D0E-4E4B-9F41-615C104A061A}"/>
    <cellStyle name="Accent1 16" xfId="1369" xr:uid="{2F8A6E00-3EBB-4BCB-A183-2B64CD25C319}"/>
    <cellStyle name="Accent1 17" xfId="1370" xr:uid="{97A040F3-111B-493B-8FC4-263C4BC31D79}"/>
    <cellStyle name="Accent1 18" xfId="1371" xr:uid="{3A0F136D-3AC5-4BC1-A626-7AB537E93E19}"/>
    <cellStyle name="Accent1 19" xfId="1372" xr:uid="{9A6B0E53-D839-484A-AF16-7F8BC0E47195}"/>
    <cellStyle name="Accent1 2" xfId="1373" xr:uid="{E4A123BE-E78F-49E9-AF5B-441A39096D8A}"/>
    <cellStyle name="Accent1 2 2" xfId="1374" xr:uid="{C7E9DCD0-18F8-4FD2-89BB-4AB138589DD8}"/>
    <cellStyle name="Accent1 2 2 2" xfId="1375" xr:uid="{ABC19384-4D84-407A-8D69-6327BD5ACC7B}"/>
    <cellStyle name="Accent1 2 2 3" xfId="1376" xr:uid="{EEA0B817-BAB5-422C-B5A2-320D4DC65B1D}"/>
    <cellStyle name="Accent1 2 2 4" xfId="1377" xr:uid="{F13E7EA8-6E38-46AC-8BFF-F15D3F8E7002}"/>
    <cellStyle name="Accent1 2 2 5" xfId="1378" xr:uid="{A8FB41F2-298F-4B44-900A-469A2559353A}"/>
    <cellStyle name="Accent1 2 3" xfId="1379" xr:uid="{A9505373-FA25-4131-AEAD-EAF337CFDC43}"/>
    <cellStyle name="Accent1 2 4" xfId="1380" xr:uid="{71E6D21D-0F27-4372-9BED-2ED7249F28BC}"/>
    <cellStyle name="Accent1 2 5" xfId="1381" xr:uid="{E3049AB1-69B5-4621-995E-B395BBD2E78E}"/>
    <cellStyle name="Accent1 2 6" xfId="1382" xr:uid="{CC84D226-5417-47CC-98CD-BD8F052A6306}"/>
    <cellStyle name="Accent1 2 7" xfId="1383" xr:uid="{A8709C7D-4960-4DF0-9524-87C44950FD43}"/>
    <cellStyle name="Accent1 2 8" xfId="1384" xr:uid="{2CD4A5E7-9EF7-4374-A98C-E04EC0E2218B}"/>
    <cellStyle name="Accent1 20" xfId="1385" xr:uid="{1A11A338-5367-4BA6-9EC1-70CF7DE63587}"/>
    <cellStyle name="Accent1 21" xfId="1386" xr:uid="{A279B737-C792-4577-B540-4CC94AD63C95}"/>
    <cellStyle name="Accent1 22" xfId="1387" xr:uid="{5B80BA16-33B5-4E97-A30E-54A057ECE040}"/>
    <cellStyle name="Accent1 23" xfId="1388" xr:uid="{534AAD4E-7249-4C24-849B-FB6F1791CFED}"/>
    <cellStyle name="Accent1 24" xfId="1389" xr:uid="{A4A08E08-A853-4C96-95C0-F471A2BF7030}"/>
    <cellStyle name="Accent1 25" xfId="1390" xr:uid="{8AD587B1-C7E4-4AA5-A431-9225D30BE646}"/>
    <cellStyle name="Accent1 26" xfId="1391" xr:uid="{CEFA4C4F-6EDE-4CD9-9901-0B336D8819DC}"/>
    <cellStyle name="Accent1 27" xfId="1392" xr:uid="{CCF39F5A-2DEB-4C0C-9CF1-004DEF3C29DD}"/>
    <cellStyle name="Accent1 28" xfId="1393" xr:uid="{393DDB97-EECA-4548-B7A4-3A7B01134BB4}"/>
    <cellStyle name="Accent1 29" xfId="1394" xr:uid="{5AC18A37-0D93-47E4-BE41-55398CFDE68C}"/>
    <cellStyle name="Accent1 3" xfId="1395" xr:uid="{F405E4CA-EF19-4C2B-85F5-6F69CE1CF673}"/>
    <cellStyle name="Accent1 3 2" xfId="1396" xr:uid="{46836A1F-72FF-46E7-A8BA-1CB45FC6C32B}"/>
    <cellStyle name="Accent1 3 3" xfId="1397" xr:uid="{0D64E8AA-3E74-4EEA-872B-C4426993ECE0}"/>
    <cellStyle name="Accent1 3 4" xfId="1398" xr:uid="{1DEF1398-DD5A-465F-B000-861EFAFCC764}"/>
    <cellStyle name="Accent1 3 5" xfId="1399" xr:uid="{CA09A2A2-3C06-4570-B9AC-2AACCF11424B}"/>
    <cellStyle name="Accent1 3 6" xfId="1400" xr:uid="{F8F38AC5-FF1F-427D-A58C-4A3732B27E9B}"/>
    <cellStyle name="Accent1 3 7" xfId="1401" xr:uid="{7094991B-F6E0-44B6-820D-D735E16D4CA6}"/>
    <cellStyle name="Accent1 3 8" xfId="1402" xr:uid="{D3531A4C-2DBD-4DA7-B3E2-4ADE01030A84}"/>
    <cellStyle name="Accent1 30" xfId="1403" xr:uid="{D4FA4FA0-EFE1-4A31-9C61-BB27E08DA649}"/>
    <cellStyle name="Accent1 31" xfId="2697" xr:uid="{6525A1DC-0F1C-4520-8638-93EF3129659B}"/>
    <cellStyle name="Accent1 32" xfId="2714" xr:uid="{36491CCF-0EAC-490B-ACA7-405F60AB2390}"/>
    <cellStyle name="Accent1 33" xfId="2733" xr:uid="{6766D645-91A3-4D2E-96C3-5E2CAEDEE380}"/>
    <cellStyle name="Accent1 34" xfId="2736" xr:uid="{3DB97507-3C01-4C4A-9874-08F976B91958}"/>
    <cellStyle name="Accent1 35" xfId="2739" xr:uid="{3FEEDD38-26D1-427C-BEDA-57436D60EC8E}"/>
    <cellStyle name="Accent1 36" xfId="2742" xr:uid="{635B86FE-FBE7-4B2A-9112-7EAC7345CB73}"/>
    <cellStyle name="Accent1 37" xfId="2744" xr:uid="{7FDAC87A-3E55-42F6-BEDD-F45ABD690F59}"/>
    <cellStyle name="Accent1 38" xfId="2746" xr:uid="{19B03348-3F79-4725-B389-C4E795860481}"/>
    <cellStyle name="Accent1 39" xfId="2748" xr:uid="{01D9C413-1D40-4E05-8DCA-3BDA211B0FC2}"/>
    <cellStyle name="Accent1 4" xfId="1404" xr:uid="{2CC6B9D3-7FDD-4359-863A-2275BFAECDC7}"/>
    <cellStyle name="Accent1 4 2" xfId="1405" xr:uid="{A7E577F5-42FF-4E91-A77D-8074468DAA50}"/>
    <cellStyle name="Accent1 4 3" xfId="1406" xr:uid="{BEC144BA-E1EE-4104-862A-9C8114DA3922}"/>
    <cellStyle name="Accent1 4 4" xfId="1407" xr:uid="{92163215-514D-429D-8422-1A064086B338}"/>
    <cellStyle name="Accent1 5" xfId="1408" xr:uid="{509A96F7-F364-436C-90AF-41AA9044BD85}"/>
    <cellStyle name="Accent1 5 2" xfId="1409" xr:uid="{3EC6FC9E-0A00-484D-AB84-7336FC445909}"/>
    <cellStyle name="Accent1 5 3" xfId="1410" xr:uid="{7D0D39C1-0946-450B-B1B4-A9FC975C8547}"/>
    <cellStyle name="Accent1 5 4" xfId="1411" xr:uid="{201B4CC3-4924-4D22-B68D-F8E77B5D0B3D}"/>
    <cellStyle name="Accent1 6" xfId="1412" xr:uid="{CE9DB3F8-2CC5-4F8B-9127-9114BFB12613}"/>
    <cellStyle name="Accent1 6 2" xfId="1413" xr:uid="{685FCB83-B449-4380-98FB-D730B7E352DD}"/>
    <cellStyle name="Accent1 6 3" xfId="1414" xr:uid="{E967DBDB-F409-45CE-9E58-2CD50E7C879A}"/>
    <cellStyle name="Accent1 6 4" xfId="1415" xr:uid="{7073DC59-F0C8-4817-8ACD-7490D701AA22}"/>
    <cellStyle name="Accent1 7" xfId="1416" xr:uid="{AD944B3B-C289-4B6D-9792-750E2995AB23}"/>
    <cellStyle name="Accent1 7 2" xfId="1417" xr:uid="{26CD5A96-26D5-4530-A609-C1E69D9ED4BC}"/>
    <cellStyle name="Accent1 7 3" xfId="1418" xr:uid="{EFC002C2-8B2B-4637-AE2D-62A4F2A4199E}"/>
    <cellStyle name="Accent1 7 4" xfId="1419" xr:uid="{69E46251-1A04-45CE-967A-233924AB8F0C}"/>
    <cellStyle name="Accent1 8" xfId="1420" xr:uid="{5353E5D0-4E46-44BC-A862-DB5C686CC3D7}"/>
    <cellStyle name="Accent1 9" xfId="1421" xr:uid="{8AAA228F-56B1-4FAA-A477-7605BF1D1B70}"/>
    <cellStyle name="Accent2" xfId="283" builtinId="33" customBuiltin="1"/>
    <cellStyle name="Accent2 - 20%" xfId="1422" xr:uid="{810DED3A-B988-4362-98A9-20F95F95041F}"/>
    <cellStyle name="Accent2 - 20% 2" xfId="1423" xr:uid="{3FFA08E7-1905-46AF-AD93-A696AEE4FFDA}"/>
    <cellStyle name="Accent2 - 40%" xfId="1424" xr:uid="{92A0F1F9-0617-45F3-8B3E-E635F4E01808}"/>
    <cellStyle name="Accent2 - 40% 2" xfId="1425" xr:uid="{ECD47FCB-89D9-4D10-8B02-52F8E9E645DA}"/>
    <cellStyle name="Accent2 - 60%" xfId="1426" xr:uid="{F031062B-2467-4674-8116-272038E912D4}"/>
    <cellStyle name="Accent2 10" xfId="1427" xr:uid="{8D0D1782-3FA7-4E7A-AE09-830425A109B5}"/>
    <cellStyle name="Accent2 11" xfId="1428" xr:uid="{8420AA56-4623-4F07-86EB-F11DF2307A09}"/>
    <cellStyle name="Accent2 12" xfId="1429" xr:uid="{7F63ADB7-334A-450E-A4CA-DD9223472BC8}"/>
    <cellStyle name="Accent2 13" xfId="1430" xr:uid="{2F391E34-2089-48BA-9393-29CE336EC3C0}"/>
    <cellStyle name="Accent2 14" xfId="1431" xr:uid="{4318F437-502C-4544-B2EA-B959C04091F8}"/>
    <cellStyle name="Accent2 15" xfId="1432" xr:uid="{3401DEFF-0822-4F16-A6F7-56B8879349FF}"/>
    <cellStyle name="Accent2 16" xfId="1433" xr:uid="{74F6E357-7E23-4774-B284-1CE90131C6F9}"/>
    <cellStyle name="Accent2 17" xfId="1434" xr:uid="{C444FBAE-52E1-4103-9CAA-E10D8716542F}"/>
    <cellStyle name="Accent2 18" xfId="1435" xr:uid="{EDE83116-418B-451F-9F37-F275C2D91DD1}"/>
    <cellStyle name="Accent2 19" xfId="1436" xr:uid="{262694E1-E6C0-4486-9BE5-0AA53D59B974}"/>
    <cellStyle name="Accent2 2" xfId="1437" xr:uid="{84378077-E2E2-435F-87E8-4A474253FC90}"/>
    <cellStyle name="Accent2 2 2" xfId="1438" xr:uid="{73866D46-D155-42A2-80F4-BE804C63F6D8}"/>
    <cellStyle name="Accent2 2 2 2" xfId="1439" xr:uid="{EA3DFDD9-BFF0-4A46-A492-8A3B5B87DB93}"/>
    <cellStyle name="Accent2 2 2 3" xfId="1440" xr:uid="{E6CC8320-6D8E-4946-A2A9-BE5DE9E58454}"/>
    <cellStyle name="Accent2 2 2 4" xfId="1441" xr:uid="{6AD78144-DD4B-4EDF-97ED-009A9B4BF98B}"/>
    <cellStyle name="Accent2 2 2 5" xfId="1442" xr:uid="{1961CFF4-9639-4129-8DE3-DA583F7F6882}"/>
    <cellStyle name="Accent2 2 3" xfId="1443" xr:uid="{E81DBCCB-1851-4F20-BE85-1EE5D7A12319}"/>
    <cellStyle name="Accent2 2 4" xfId="1444" xr:uid="{9461FC05-FCC1-4B40-9B1D-CADE0CC7DAC5}"/>
    <cellStyle name="Accent2 2 5" xfId="1445" xr:uid="{EBCBDFE9-ABCF-4404-BA54-01DA1CAF479B}"/>
    <cellStyle name="Accent2 2 6" xfId="1446" xr:uid="{42B3AE88-4268-4817-9F91-6C5693D235CD}"/>
    <cellStyle name="Accent2 2 7" xfId="1447" xr:uid="{48E9C954-E760-4FA9-B6E9-64B94C4E2F91}"/>
    <cellStyle name="Accent2 2 8" xfId="1448" xr:uid="{2CC6473B-18AF-4C69-95AA-8CE24721A8C2}"/>
    <cellStyle name="Accent2 20" xfId="1449" xr:uid="{37AF91B2-C1AB-4748-BBA0-D06B68084182}"/>
    <cellStyle name="Accent2 21" xfId="1450" xr:uid="{91EC4A9A-93AB-4421-8B84-E5A879D698A8}"/>
    <cellStyle name="Accent2 22" xfId="1451" xr:uid="{493A2F11-EE54-40D2-B5E8-6526A37A335E}"/>
    <cellStyle name="Accent2 23" xfId="1452" xr:uid="{0D364F3A-EAFF-4B0C-B1E3-66019B418790}"/>
    <cellStyle name="Accent2 24" xfId="1453" xr:uid="{04CCE676-A824-47B1-9D89-A3100F5A7D7C}"/>
    <cellStyle name="Accent2 25" xfId="1454" xr:uid="{9D8B174E-EA36-4D7A-B631-56D3E5B3B5F2}"/>
    <cellStyle name="Accent2 26" xfId="1455" xr:uid="{FECEAB05-726D-4B0E-B19D-DF5C72EC6DD6}"/>
    <cellStyle name="Accent2 27" xfId="1456" xr:uid="{3EEBE17C-C621-40F7-B41B-4DB29012D03F}"/>
    <cellStyle name="Accent2 28" xfId="1457" xr:uid="{5B1F3D4F-AD53-4FDE-8A4D-353372187AEA}"/>
    <cellStyle name="Accent2 29" xfId="1458" xr:uid="{919A63A3-E9BA-4DF3-A130-0180BA89964F}"/>
    <cellStyle name="Accent2 3" xfId="1459" xr:uid="{2431E9FD-6798-40FF-AE70-454CD9BB4D3C}"/>
    <cellStyle name="Accent2 3 2" xfId="1460" xr:uid="{D8DBBFB9-9C75-44DF-9AAB-CE0BAA7733C8}"/>
    <cellStyle name="Accent2 3 3" xfId="1461" xr:uid="{650C2965-1882-44E9-AFE4-2050999103AA}"/>
    <cellStyle name="Accent2 3 4" xfId="1462" xr:uid="{BE58ECE8-4D30-4EB2-BEB9-3094984D4A33}"/>
    <cellStyle name="Accent2 3 5" xfId="1463" xr:uid="{3F439E9F-E3CD-451A-8524-9CA9B9F91A72}"/>
    <cellStyle name="Accent2 3 6" xfId="1464" xr:uid="{9634ABFB-353A-4AA9-AA2A-E51FA34C60D4}"/>
    <cellStyle name="Accent2 3 7" xfId="1465" xr:uid="{6C455FCB-CA86-429A-8833-85F1158E9EA9}"/>
    <cellStyle name="Accent2 3 8" xfId="1466" xr:uid="{B82831C5-DD1D-4EE1-9D7D-32A29A64AD16}"/>
    <cellStyle name="Accent2 30" xfId="1467" xr:uid="{9A9875AB-859D-479C-B56C-29417AFAD2A3}"/>
    <cellStyle name="Accent2 31" xfId="2700" xr:uid="{FA2F46AF-75AB-4A68-832F-7D73E060512C}"/>
    <cellStyle name="Accent2 32" xfId="2711" xr:uid="{4498BA27-9D0E-42F1-94C4-C126E835E093}"/>
    <cellStyle name="Accent2 33" xfId="2730" xr:uid="{84AF1497-094C-452B-B92D-53A2D1FE5A6A}"/>
    <cellStyle name="Accent2 34" xfId="2713" xr:uid="{50A85C47-9613-45EF-93B7-48C9B1533431}"/>
    <cellStyle name="Accent2 35" xfId="2737" xr:uid="{47044E70-8659-4235-A4EA-6F8487D41DB3}"/>
    <cellStyle name="Accent2 36" xfId="2740" xr:uid="{2B333F12-7E69-424E-B6D0-9D5C1E709472}"/>
    <cellStyle name="Accent2 37" xfId="2743" xr:uid="{E0084A80-090A-4AF4-82E5-95EF1741FD9D}"/>
    <cellStyle name="Accent2 38" xfId="2745" xr:uid="{07D48D55-7408-4083-8EE6-E642649810D7}"/>
    <cellStyle name="Accent2 39" xfId="2752" xr:uid="{7A5A659F-8B49-4AFE-ABD9-3EB2CF2D54BD}"/>
    <cellStyle name="Accent2 4" xfId="1468" xr:uid="{7722F65E-7046-4F9E-8F68-AEBEF9A00FF9}"/>
    <cellStyle name="Accent2 4 2" xfId="1469" xr:uid="{903FC1F8-A8C8-4D70-B007-54C400CB77BF}"/>
    <cellStyle name="Accent2 4 3" xfId="1470" xr:uid="{E1A76787-FF50-4A36-A1E5-9F08A8D805FC}"/>
    <cellStyle name="Accent2 4 4" xfId="1471" xr:uid="{438F1BBA-E674-473C-8520-97E9E689C021}"/>
    <cellStyle name="Accent2 5" xfId="1472" xr:uid="{F0178AD0-A1A2-4714-BCFD-D0A1AEF26648}"/>
    <cellStyle name="Accent2 5 2" xfId="1473" xr:uid="{B3383ABE-1EF3-4608-90CA-8E542B2F35F8}"/>
    <cellStyle name="Accent2 5 3" xfId="1474" xr:uid="{DB31E76A-4EDF-490C-B4FA-033195099D98}"/>
    <cellStyle name="Accent2 5 4" xfId="1475" xr:uid="{2ED60FF6-4A2D-427F-B83B-1D82E43CDE5E}"/>
    <cellStyle name="Accent2 6" xfId="1476" xr:uid="{C330C856-7E5C-4EF7-9328-583B559314A3}"/>
    <cellStyle name="Accent2 6 2" xfId="1477" xr:uid="{12B56DD9-6C44-43DC-8ACB-12D0666A2C98}"/>
    <cellStyle name="Accent2 6 3" xfId="1478" xr:uid="{B04344AA-B121-4A36-A9E1-E728BFDD2016}"/>
    <cellStyle name="Accent2 6 4" xfId="1479" xr:uid="{8B817FE1-D0AD-4AE3-87C2-BDAE9B94524E}"/>
    <cellStyle name="Accent2 7" xfId="1480" xr:uid="{93FBF3C6-1A52-467F-A20A-0B127A203E24}"/>
    <cellStyle name="Accent2 7 2" xfId="1481" xr:uid="{72F5CF8C-2909-4002-A1F1-3E908AF7E1FC}"/>
    <cellStyle name="Accent2 7 3" xfId="1482" xr:uid="{BC77744A-1B25-403D-A8AF-D1819396D463}"/>
    <cellStyle name="Accent2 7 4" xfId="1483" xr:uid="{2A8CC0EA-31E5-4FF5-A501-81894FB1F7B3}"/>
    <cellStyle name="Accent2 8" xfId="1484" xr:uid="{BD4539C6-BB89-4324-A28D-DAE96833DC93}"/>
    <cellStyle name="Accent2 9" xfId="1485" xr:uid="{6D7FC18A-B8B5-48BA-9373-71FAC3DC1E34}"/>
    <cellStyle name="Accent3" xfId="286" builtinId="37" customBuiltin="1"/>
    <cellStyle name="Accent3 - 20%" xfId="1486" xr:uid="{44EA9303-8283-4863-A825-D9369E04764D}"/>
    <cellStyle name="Accent3 - 20% 2" xfId="1487" xr:uid="{C5CE1E69-BFCE-4E91-9ABE-325E4C8B7DC1}"/>
    <cellStyle name="Accent3 - 40%" xfId="1488" xr:uid="{44014E8A-A7EE-482A-9E0A-EBCC990E7BBF}"/>
    <cellStyle name="Accent3 - 40% 2" xfId="1489" xr:uid="{F3CC244C-D182-49E0-B068-D13465167E80}"/>
    <cellStyle name="Accent3 - 60%" xfId="1490" xr:uid="{2DEC8DC9-E32B-4069-B6B6-105326D9E607}"/>
    <cellStyle name="Accent3 10" xfId="1491" xr:uid="{A8C5CAC3-0B15-4B09-AAF4-54128F76B921}"/>
    <cellStyle name="Accent3 11" xfId="1492" xr:uid="{F0389142-0D17-4D7B-8132-BA52855AA823}"/>
    <cellStyle name="Accent3 12" xfId="1493" xr:uid="{3C7A58FF-672E-4545-B7FA-44C5412EAD2C}"/>
    <cellStyle name="Accent3 13" xfId="1494" xr:uid="{191B4761-D872-48C9-9B73-7F3149DF1A4D}"/>
    <cellStyle name="Accent3 14" xfId="1495" xr:uid="{CD91C4A4-3516-4267-8C94-6B05CDF108C4}"/>
    <cellStyle name="Accent3 15" xfId="1496" xr:uid="{2F52B821-8DC4-4EAD-81A0-3AD3FB9E81B1}"/>
    <cellStyle name="Accent3 16" xfId="1497" xr:uid="{D30F3284-08B5-4D15-90CF-8232454F58BF}"/>
    <cellStyle name="Accent3 17" xfId="1498" xr:uid="{3D783E53-8706-45E3-A375-31783287D6CC}"/>
    <cellStyle name="Accent3 18" xfId="1499" xr:uid="{C1E5F13D-5E39-40EE-AA1B-4D048ABDDCB0}"/>
    <cellStyle name="Accent3 19" xfId="1500" xr:uid="{37610F22-26CD-4B71-9DBC-F0E035B8D27E}"/>
    <cellStyle name="Accent3 2" xfId="1501" xr:uid="{2737E2D2-6DB4-492B-8A36-E401CD6B961E}"/>
    <cellStyle name="Accent3 2 2" xfId="1502" xr:uid="{DF767498-5187-4E27-857A-E5FC2753D7AE}"/>
    <cellStyle name="Accent3 2 2 2" xfId="1503" xr:uid="{7E79C69E-D2C1-459B-918F-AF71D0BF0F63}"/>
    <cellStyle name="Accent3 2 2 3" xfId="1504" xr:uid="{4384B68B-39E1-41AE-BEB1-66D828185013}"/>
    <cellStyle name="Accent3 2 2 4" xfId="1505" xr:uid="{9C18E3D5-CD0B-4BB1-A204-E21ED7690FC2}"/>
    <cellStyle name="Accent3 2 2 5" xfId="1506" xr:uid="{31EC3A65-728C-4E00-9041-88043111CFB6}"/>
    <cellStyle name="Accent3 2 3" xfId="1507" xr:uid="{4A2FE439-B3A5-43E0-926E-B727686AD205}"/>
    <cellStyle name="Accent3 2 4" xfId="1508" xr:uid="{76C2FD3F-BA63-4975-890F-045A1814AE4A}"/>
    <cellStyle name="Accent3 2 5" xfId="1509" xr:uid="{34270155-3265-4B31-B517-95CBA961DC66}"/>
    <cellStyle name="Accent3 2 6" xfId="1510" xr:uid="{B7B6A3F1-26B4-47BA-9D85-DAA55A3F2F98}"/>
    <cellStyle name="Accent3 2 7" xfId="1511" xr:uid="{1E8987DE-8B76-4DFF-8EA9-416DA31FCB73}"/>
    <cellStyle name="Accent3 2 8" xfId="1512" xr:uid="{84871218-FE2F-4069-9454-8B28FC43360A}"/>
    <cellStyle name="Accent3 20" xfId="1513" xr:uid="{8869B8F2-6BDD-4D2F-926E-AADA41B08873}"/>
    <cellStyle name="Accent3 21" xfId="1514" xr:uid="{7C473AA2-9DFF-47D3-9776-026BF17E386E}"/>
    <cellStyle name="Accent3 22" xfId="1515" xr:uid="{EFA2201E-3FB3-456A-BF2F-F974FFC97C43}"/>
    <cellStyle name="Accent3 23" xfId="1516" xr:uid="{1655B2C4-2289-4D94-B713-5CCB66075AAA}"/>
    <cellStyle name="Accent3 24" xfId="1517" xr:uid="{E6A9021A-F592-4A28-A53F-BD2107207B16}"/>
    <cellStyle name="Accent3 25" xfId="1518" xr:uid="{EA2D28B8-F687-4B05-BC64-3998B81132F2}"/>
    <cellStyle name="Accent3 26" xfId="1519" xr:uid="{6726E5C0-A02B-422F-8350-A3E3BEA10881}"/>
    <cellStyle name="Accent3 27" xfId="1520" xr:uid="{714938E0-DB39-42FB-AD1C-121A9204CF2D}"/>
    <cellStyle name="Accent3 28" xfId="1521" xr:uid="{11F259FA-3946-4456-A738-33AB3FE0DDBC}"/>
    <cellStyle name="Accent3 29" xfId="1522" xr:uid="{70D46190-EB9C-4B5A-B09B-264217D3C8BB}"/>
    <cellStyle name="Accent3 3" xfId="1523" xr:uid="{41B16CA7-1B83-4B47-BA9A-297383057615}"/>
    <cellStyle name="Accent3 3 2" xfId="1524" xr:uid="{E162C1B2-C760-4BA8-9C1F-D03512FCEAE6}"/>
    <cellStyle name="Accent3 3 3" xfId="1525" xr:uid="{8AC682AB-FCF1-4F62-9FAA-9F2141FE9C95}"/>
    <cellStyle name="Accent3 3 4" xfId="1526" xr:uid="{816206B0-F653-43F1-B8F4-EBA9BEA494C7}"/>
    <cellStyle name="Accent3 3 5" xfId="1527" xr:uid="{367A8763-7008-43A0-ACFA-E85050BEBCFE}"/>
    <cellStyle name="Accent3 3 6" xfId="1528" xr:uid="{643E509F-B908-4D00-8598-CFF3E6D1A2EC}"/>
    <cellStyle name="Accent3 3 7" xfId="1529" xr:uid="{F553030D-8F14-4667-B2F8-5DA449600D5A}"/>
    <cellStyle name="Accent3 3 8" xfId="1530" xr:uid="{55BA394B-7D14-4F7A-A3B3-C2CFAE5FC34F}"/>
    <cellStyle name="Accent3 30" xfId="1531" xr:uid="{97B644D1-200F-459A-BA69-F1DC64F72E0C}"/>
    <cellStyle name="Accent3 31" xfId="2703" xr:uid="{480FD9D6-AB9C-484E-B840-E99A5F68F4DA}"/>
    <cellStyle name="Accent3 32" xfId="2706" xr:uid="{A5E83A87-4FA1-4746-9844-55C445BE6DBC}"/>
    <cellStyle name="Accent3 33" xfId="2729" xr:uid="{F839A2D4-FFE9-4C31-B274-DFB3F1620B89}"/>
    <cellStyle name="Accent3 34" xfId="2709" xr:uid="{58609365-96CA-49A7-8F37-197BA64DCAE9}"/>
    <cellStyle name="Accent3 35" xfId="2732" xr:uid="{6929CAF5-4A28-49A6-9424-C45267D65050}"/>
    <cellStyle name="Accent3 36" xfId="2735" xr:uid="{C4232743-6625-4754-81C9-10121E39A568}"/>
    <cellStyle name="Accent3 37" xfId="2738" xr:uid="{C80525C6-D48E-4DB6-B15C-4DA434AF5B63}"/>
    <cellStyle name="Accent3 38" xfId="2741" xr:uid="{7F437AB5-0AE5-47B2-8E7A-3DC38F0AE97B}"/>
    <cellStyle name="Accent3 39" xfId="2750" xr:uid="{D2006ACC-ECF4-4B4F-9110-4496B6615656}"/>
    <cellStyle name="Accent3 4" xfId="1532" xr:uid="{561827C4-A559-4A32-BEF5-710997A517CC}"/>
    <cellStyle name="Accent3 4 2" xfId="1533" xr:uid="{1F777EA2-9020-47B1-886E-043928BF686B}"/>
    <cellStyle name="Accent3 4 3" xfId="1534" xr:uid="{719B5C7B-E95F-4BBE-8A2A-B7FA543DAC8E}"/>
    <cellStyle name="Accent3 4 4" xfId="1535" xr:uid="{6C113038-275A-4D18-934F-FB4D72455E5A}"/>
    <cellStyle name="Accent3 5" xfId="1536" xr:uid="{BEF762FE-603C-4CFD-A8DA-BF35C932D886}"/>
    <cellStyle name="Accent3 5 2" xfId="1537" xr:uid="{4F0FA8BE-5C91-4B7D-A0A7-2577EC8B7F03}"/>
    <cellStyle name="Accent3 5 3" xfId="1538" xr:uid="{009AA1F6-5163-4C40-A4FD-AD931499D471}"/>
    <cellStyle name="Accent3 5 4" xfId="1539" xr:uid="{DAD2DDE0-6228-4F49-9D48-E8E14085FB79}"/>
    <cellStyle name="Accent3 6" xfId="1540" xr:uid="{7888C0F8-A65C-4558-857D-304CB3B61EB0}"/>
    <cellStyle name="Accent3 6 2" xfId="1541" xr:uid="{C4913B76-02D0-41B4-88FA-99A3C59505CF}"/>
    <cellStyle name="Accent3 6 3" xfId="1542" xr:uid="{BBC39147-82DC-4223-8D9D-A02961EB551C}"/>
    <cellStyle name="Accent3 6 4" xfId="1543" xr:uid="{CB4A3F0E-CAC0-4214-83F5-E868541557CF}"/>
    <cellStyle name="Accent3 7" xfId="1544" xr:uid="{D51D5423-CC8E-4A43-BC82-E16F23A7B241}"/>
    <cellStyle name="Accent3 7 2" xfId="1545" xr:uid="{AAFCD09B-A79B-4A2E-AE86-404FC581B2DB}"/>
    <cellStyle name="Accent3 7 3" xfId="1546" xr:uid="{92610970-A644-40D1-B9D5-B07D9DA9BDEA}"/>
    <cellStyle name="Accent3 7 4" xfId="1547" xr:uid="{9EA0CA41-144D-4576-988E-5748F7278D42}"/>
    <cellStyle name="Accent3 8" xfId="1548" xr:uid="{A9C4699A-1179-4E89-A6CC-32DAD49E6AEF}"/>
    <cellStyle name="Accent3 9" xfId="1549" xr:uid="{8A0073CC-4752-4636-8C8F-606FEE70F9CC}"/>
    <cellStyle name="Accent4" xfId="289" builtinId="41" customBuiltin="1"/>
    <cellStyle name="Accent4 - 20%" xfId="1550" xr:uid="{4A5B54E0-20F4-47E0-963C-A98D545B1461}"/>
    <cellStyle name="Accent4 - 20% 2" xfId="1551" xr:uid="{575EF02F-0AF5-405B-B8DB-3A0078A7FF8B}"/>
    <cellStyle name="Accent4 - 40%" xfId="1552" xr:uid="{D633110A-8021-46AC-A558-41A59053D067}"/>
    <cellStyle name="Accent4 - 40% 2" xfId="1553" xr:uid="{B4118C78-D422-499B-BE59-7788140601D0}"/>
    <cellStyle name="Accent4 - 60%" xfId="1554" xr:uid="{BEED2711-05DD-4EF2-A262-144BD7C57C54}"/>
    <cellStyle name="Accent4 10" xfId="1555" xr:uid="{764A0027-4D3C-4D0B-82A9-77252119CAB2}"/>
    <cellStyle name="Accent4 11" xfId="1556" xr:uid="{AD8811F6-CA2B-47CB-BD02-E285B03C16F0}"/>
    <cellStyle name="Accent4 12" xfId="1557" xr:uid="{0BE4AE60-7CEA-41BA-86FC-C27268FE1608}"/>
    <cellStyle name="Accent4 13" xfId="1558" xr:uid="{D34811AF-07E7-42ED-ABFC-86135E84CDE0}"/>
    <cellStyle name="Accent4 14" xfId="1559" xr:uid="{D85CFF63-5294-4E13-8809-71920BB77737}"/>
    <cellStyle name="Accent4 15" xfId="1560" xr:uid="{0FC4A7FB-0A22-49C2-AEAB-F886C490F443}"/>
    <cellStyle name="Accent4 16" xfId="1561" xr:uid="{115682D7-B7E8-43F3-AB7F-2BB00EB8FE5F}"/>
    <cellStyle name="Accent4 17" xfId="1562" xr:uid="{F1846AE6-1B76-479C-873D-7640C0BB87F2}"/>
    <cellStyle name="Accent4 18" xfId="1563" xr:uid="{78D0662A-7161-430B-8D29-2D258B69F3FB}"/>
    <cellStyle name="Accent4 19" xfId="1564" xr:uid="{293705F8-5B7A-4FA1-92CB-491CE74DC6CC}"/>
    <cellStyle name="Accent4 2" xfId="1565" xr:uid="{145EC86C-1333-407C-B64B-9F826B855592}"/>
    <cellStyle name="Accent4 2 2" xfId="1566" xr:uid="{6FC63800-E4D3-46C2-890D-C094424999D5}"/>
    <cellStyle name="Accent4 2 2 2" xfId="1567" xr:uid="{27BF7C9F-6B2F-452F-9DAF-5D5A10F375C9}"/>
    <cellStyle name="Accent4 2 2 3" xfId="1568" xr:uid="{25C34F14-72DA-438E-9F9A-A8FA844EE719}"/>
    <cellStyle name="Accent4 2 2 4" xfId="1569" xr:uid="{F0E23768-59A5-4DC4-A32F-E99AABDFFE6B}"/>
    <cellStyle name="Accent4 2 2 5" xfId="1570" xr:uid="{4C3F2E20-61CA-4251-8EF3-E48D4DEBECB9}"/>
    <cellStyle name="Accent4 2 3" xfId="1571" xr:uid="{CA172356-DB3F-4B9C-B389-3991CD46C601}"/>
    <cellStyle name="Accent4 2 4" xfId="1572" xr:uid="{77A9B354-3D8B-498E-8729-945F99E9CBEF}"/>
    <cellStyle name="Accent4 2 5" xfId="1573" xr:uid="{45547C8C-BDF2-4CA7-B8A2-B76554DF3C1B}"/>
    <cellStyle name="Accent4 2 6" xfId="1574" xr:uid="{F7D9CA76-D04B-4FE9-A97D-C0C001DC4B80}"/>
    <cellStyle name="Accent4 2 7" xfId="1575" xr:uid="{576CAEB6-AA1D-4883-8E81-0BE64DC4D189}"/>
    <cellStyle name="Accent4 2 8" xfId="1576" xr:uid="{516B111B-DFF6-4134-9187-D1934E989DB5}"/>
    <cellStyle name="Accent4 20" xfId="1577" xr:uid="{908B7EBB-6197-41FD-B8F7-82DF6D528041}"/>
    <cellStyle name="Accent4 21" xfId="1578" xr:uid="{24A37FD1-C31D-49D4-BBFB-D771891876DD}"/>
    <cellStyle name="Accent4 22" xfId="1579" xr:uid="{AB33B69B-BE58-45CA-AA5F-40938E9F5A28}"/>
    <cellStyle name="Accent4 23" xfId="1580" xr:uid="{040435A9-CDF5-483D-873C-97BE4BA08ADB}"/>
    <cellStyle name="Accent4 24" xfId="1581" xr:uid="{06752CF1-0654-481C-B883-AE8E845D17EB}"/>
    <cellStyle name="Accent4 25" xfId="1582" xr:uid="{DBDC2B48-DE3E-4EE0-B594-1ED17A2999B2}"/>
    <cellStyle name="Accent4 26" xfId="1583" xr:uid="{3FDFF5C2-0DA2-4357-BC26-06D5E4F23295}"/>
    <cellStyle name="Accent4 27" xfId="1584" xr:uid="{8F334E94-64A0-4E99-B027-4BDBE6E586AA}"/>
    <cellStyle name="Accent4 28" xfId="1585" xr:uid="{44A339B9-72E4-4CAF-87B0-CD299FD94769}"/>
    <cellStyle name="Accent4 29" xfId="1586" xr:uid="{DE05F2E1-283B-4859-9483-DACE142EDABA}"/>
    <cellStyle name="Accent4 3" xfId="1587" xr:uid="{46671445-65FC-424A-B7F0-59A662E99CBD}"/>
    <cellStyle name="Accent4 3 2" xfId="1588" xr:uid="{64135066-7245-4F0D-85DD-F2B56D180F3D}"/>
    <cellStyle name="Accent4 3 3" xfId="1589" xr:uid="{E2DFF8C0-EBAF-43ED-9E99-995F8DECF3B4}"/>
    <cellStyle name="Accent4 3 4" xfId="1590" xr:uid="{8E586E94-EC9F-4CB5-A1ED-2B2B49FD786D}"/>
    <cellStyle name="Accent4 3 5" xfId="1591" xr:uid="{D14E4B42-1230-4CD8-BCB2-B3A0FA9AE596}"/>
    <cellStyle name="Accent4 3 6" xfId="1592" xr:uid="{B9440C13-4BF8-402A-9299-E5E03F3E3798}"/>
    <cellStyle name="Accent4 3 7" xfId="1593" xr:uid="{5DAE480B-C38A-4A3A-BA18-1D8B5117FD17}"/>
    <cellStyle name="Accent4 3 8" xfId="1594" xr:uid="{50E7A580-4E8D-496A-BCBE-B27B50644FE4}"/>
    <cellStyle name="Accent4 30" xfId="1595" xr:uid="{A3CD2D47-DBC6-42A2-B503-4CAD24E91FF3}"/>
    <cellStyle name="Accent4 31" xfId="2707" xr:uid="{22B403AB-9046-4546-856D-031869651759}"/>
    <cellStyle name="Accent4 32" xfId="2702" xr:uid="{8052C3EC-3DAC-4BD3-9539-81A400F5291A}"/>
    <cellStyle name="Accent4 33" xfId="2726" xr:uid="{260B34F0-1457-4A8C-9589-E1758DBEFB0A}"/>
    <cellStyle name="Accent4 34" xfId="2704" xr:uid="{5C72D0D5-5F84-48BE-9DB0-B8ED25A7C0A1}"/>
    <cellStyle name="Accent4 35" xfId="2715" xr:uid="{CF68C233-01A2-48AF-8E91-C72BFC9C3E17}"/>
    <cellStyle name="Accent4 36" xfId="2708" xr:uid="{9960BF5E-F980-466C-B31E-4C178B3B4202}"/>
    <cellStyle name="Accent4 37" xfId="2731" xr:uid="{CD0895BE-1010-47DF-A8E9-89356EFF3361}"/>
    <cellStyle name="Accent4 38" xfId="2734" xr:uid="{A645BF65-0AA9-45C8-8EDA-359308D19720}"/>
    <cellStyle name="Accent4 39" xfId="2753" xr:uid="{A67D2617-F06D-4F1A-98EB-FE859F42917C}"/>
    <cellStyle name="Accent4 4" xfId="1596" xr:uid="{F93C9CCF-741B-4314-9F13-7F1351B253DD}"/>
    <cellStyle name="Accent4 4 2" xfId="1597" xr:uid="{7A004846-077E-4DF9-968B-BFD0E228A246}"/>
    <cellStyle name="Accent4 4 3" xfId="1598" xr:uid="{7A42E343-1804-4382-B8F9-5B38209912FC}"/>
    <cellStyle name="Accent4 4 4" xfId="1599" xr:uid="{7DCCD8A9-5D7F-43BC-8E5B-538792FA5448}"/>
    <cellStyle name="Accent4 5" xfId="1600" xr:uid="{833C5B7C-FD0B-475E-B02B-EA0F87E9DEA9}"/>
    <cellStyle name="Accent4 5 2" xfId="1601" xr:uid="{605170F1-AA35-47C3-84DA-FC1F880F78E2}"/>
    <cellStyle name="Accent4 5 3" xfId="1602" xr:uid="{24CD3C12-5CD0-48DC-84FC-80207DFC7CA9}"/>
    <cellStyle name="Accent4 5 4" xfId="1603" xr:uid="{D93815C4-B3C3-4216-AC70-DFD1D692A61F}"/>
    <cellStyle name="Accent4 6" xfId="1604" xr:uid="{89951175-9BA7-46A8-B9BC-86E074724A9C}"/>
    <cellStyle name="Accent4 6 2" xfId="1605" xr:uid="{5CAAF601-F029-4912-AEA6-C3121DA835C1}"/>
    <cellStyle name="Accent4 6 3" xfId="1606" xr:uid="{6A850BBA-D8FF-42E1-977E-B1E70CF3A42B}"/>
    <cellStyle name="Accent4 6 4" xfId="1607" xr:uid="{E6EC6840-5ABE-4086-85F1-72231C922DDC}"/>
    <cellStyle name="Accent4 7" xfId="1608" xr:uid="{4C0BB62F-8811-4072-9542-FFA61D475347}"/>
    <cellStyle name="Accent4 7 2" xfId="1609" xr:uid="{7ECA4627-F2CF-49D7-8445-03A3EC994407}"/>
    <cellStyle name="Accent4 7 3" xfId="1610" xr:uid="{C0A729A1-0083-40F3-ADE5-A18FABB94ADF}"/>
    <cellStyle name="Accent4 7 4" xfId="1611" xr:uid="{EEF2907C-8208-4E9D-88E6-49ACE5511912}"/>
    <cellStyle name="Accent4 8" xfId="1612" xr:uid="{AA964EC9-3E67-4CC9-9D70-23DD5997F4F1}"/>
    <cellStyle name="Accent4 9" xfId="1613" xr:uid="{7CDF1DDD-C26A-40E5-917B-8086F3E53927}"/>
    <cellStyle name="Accent5" xfId="292" builtinId="45" customBuiltin="1"/>
    <cellStyle name="Accent5 - 20%" xfId="1614" xr:uid="{8FB8A267-811A-4463-9BEF-78CD0D4512F8}"/>
    <cellStyle name="Accent5 - 20% 2" xfId="1615" xr:uid="{95D3344D-AAF6-46A8-956A-0E76F0076466}"/>
    <cellStyle name="Accent5 - 40%" xfId="1616" xr:uid="{D5F55138-3905-4E2E-954A-9714478C899A}"/>
    <cellStyle name="Accent5 - 40% 2" xfId="1617" xr:uid="{F98396A5-FCF0-4BFD-B234-96F7DBE67679}"/>
    <cellStyle name="Accent5 - 60%" xfId="1618" xr:uid="{F998746F-71A6-457B-B48A-D4A2677C3DCC}"/>
    <cellStyle name="Accent5 10" xfId="1619" xr:uid="{BA08E654-EDF2-477E-89D6-9526A94A96CA}"/>
    <cellStyle name="Accent5 11" xfId="1620" xr:uid="{D41E6EFC-E277-4D9B-9A18-ED8A8D080D1D}"/>
    <cellStyle name="Accent5 12" xfId="1621" xr:uid="{339BC672-72B0-4039-AF2F-8F03799B4C1B}"/>
    <cellStyle name="Accent5 13" xfId="1622" xr:uid="{6F0C0770-B073-49AB-ACDD-F650BF687BE2}"/>
    <cellStyle name="Accent5 14" xfId="1623" xr:uid="{2DC281B1-1DEC-4261-B89D-E8076D521C4B}"/>
    <cellStyle name="Accent5 15" xfId="1624" xr:uid="{1E7FA8F1-74D9-4597-9DDC-A249BBD4FE7F}"/>
    <cellStyle name="Accent5 16" xfId="1625" xr:uid="{E7654136-D305-4127-AAE6-73FB85F295BF}"/>
    <cellStyle name="Accent5 17" xfId="1626" xr:uid="{6F47E215-EAF6-4415-9515-43EC22D816F2}"/>
    <cellStyle name="Accent5 18" xfId="1627" xr:uid="{74AAF665-1ACE-4C44-9CC8-130A9A753505}"/>
    <cellStyle name="Accent5 19" xfId="1628" xr:uid="{2CA00259-B995-421C-9DCB-F6D4DCBF28A2}"/>
    <cellStyle name="Accent5 2" xfId="1629" xr:uid="{542E218C-F626-4311-8963-B4BB3BB66683}"/>
    <cellStyle name="Accent5 2 2" xfId="1630" xr:uid="{CE3F5683-9C91-40F0-A85C-C5C1E7186D76}"/>
    <cellStyle name="Accent5 2 2 2" xfId="1631" xr:uid="{8919E1B0-9EB5-4153-8631-F6E026D00D8B}"/>
    <cellStyle name="Accent5 2 2 3" xfId="1632" xr:uid="{2B035985-E266-4113-A6FC-6CAA0A83024E}"/>
    <cellStyle name="Accent5 2 2 4" xfId="1633" xr:uid="{343DB7A7-533E-4F2B-9F52-3D284ABEC885}"/>
    <cellStyle name="Accent5 2 2 5" xfId="1634" xr:uid="{9039E8DA-2728-4896-B4A6-D01ECF6C086D}"/>
    <cellStyle name="Accent5 2 3" xfId="1635" xr:uid="{841AEB22-8D4A-44DF-80CC-396223CBB232}"/>
    <cellStyle name="Accent5 2 4" xfId="1636" xr:uid="{6E6A6A91-FC59-4378-B39A-6A3235F56E18}"/>
    <cellStyle name="Accent5 2 5" xfId="1637" xr:uid="{8D0017BF-0D17-471C-A37E-C3FEBCD4B8C2}"/>
    <cellStyle name="Accent5 2 6" xfId="1638" xr:uid="{7F94814C-27C5-4BF8-845C-9FFC43AD61EB}"/>
    <cellStyle name="Accent5 2 7" xfId="1639" xr:uid="{3210150C-50AB-4481-8469-DB7DD8025DDC}"/>
    <cellStyle name="Accent5 2 8" xfId="1640" xr:uid="{06EDD5B9-118A-45B4-BDBD-F8E7AB7EE45F}"/>
    <cellStyle name="Accent5 20" xfId="1641" xr:uid="{4B760648-4D11-4550-A125-6D81188D42D2}"/>
    <cellStyle name="Accent5 21" xfId="1642" xr:uid="{2D455115-2B06-4D98-86E6-48F9470415F2}"/>
    <cellStyle name="Accent5 22" xfId="1643" xr:uid="{CD7F6BB2-1302-4A4D-A9DB-1A79A140E001}"/>
    <cellStyle name="Accent5 23" xfId="1644" xr:uid="{D98EAA50-CE90-47C4-8C02-AC4B22DE5EE0}"/>
    <cellStyle name="Accent5 24" xfId="1645" xr:uid="{0C0B9629-74BC-4C7D-AF55-68A173EDC76F}"/>
    <cellStyle name="Accent5 25" xfId="1646" xr:uid="{CFE90EF8-4DA2-4D02-9D81-EBA1ECF8D360}"/>
    <cellStyle name="Accent5 26" xfId="1647" xr:uid="{C8423895-E69A-4748-9A75-0643B39BE9D6}"/>
    <cellStyle name="Accent5 27" xfId="1648" xr:uid="{DC36BC33-F2C3-4492-B045-DBC939082BCB}"/>
    <cellStyle name="Accent5 28" xfId="1649" xr:uid="{47F87F6C-3F5E-4B78-B071-B93F8D70936C}"/>
    <cellStyle name="Accent5 29" xfId="1650" xr:uid="{9239FFD1-A006-46A7-B32E-052E8166E447}"/>
    <cellStyle name="Accent5 3" xfId="1651" xr:uid="{23C75F6F-E670-4767-8555-3CC251E3FDC2}"/>
    <cellStyle name="Accent5 3 2" xfId="1652" xr:uid="{7053FE9A-32F6-4D3C-BCFB-EEB6485F378E}"/>
    <cellStyle name="Accent5 3 3" xfId="1653" xr:uid="{D7A8BD40-7F1E-46C5-ACC9-754C2D72007C}"/>
    <cellStyle name="Accent5 3 4" xfId="1654" xr:uid="{40479BF4-DC52-4B8E-AF2A-2E24FF0E58CF}"/>
    <cellStyle name="Accent5 3 5" xfId="1655" xr:uid="{19AD4293-A763-41C0-A08E-F168957AB4D1}"/>
    <cellStyle name="Accent5 3 6" xfId="1656" xr:uid="{186DB1C9-D005-4F09-9BF6-754DAB983264}"/>
    <cellStyle name="Accent5 3 7" xfId="1657" xr:uid="{795B191B-A000-4C13-9DEC-73123A2A6B73}"/>
    <cellStyle name="Accent5 3 8" xfId="1658" xr:uid="{2D0238B7-BF49-4F54-BD06-9461B17FDF57}"/>
    <cellStyle name="Accent5 30" xfId="1659" xr:uid="{EC7299CE-0561-4C76-BC96-97AD40E1B383}"/>
    <cellStyle name="Accent5 31" xfId="2710" xr:uid="{A1751D95-B428-4D15-BAAF-4E30A481078A}"/>
    <cellStyle name="Accent5 32" xfId="2698" xr:uid="{6F0E8779-9EB6-4335-8911-05B9D8F02085}"/>
    <cellStyle name="Accent5 33" xfId="2724" xr:uid="{64E6454A-8D05-4ED3-AD59-4D4A5352A40F}"/>
    <cellStyle name="Accent5 34" xfId="2699" xr:uid="{D96AC6EC-97E9-404E-8F94-F4C495FE15E0}"/>
    <cellStyle name="Accent5 35" xfId="2727" xr:uid="{170F4787-76C1-4CAB-9A72-1FFE90E4E3ED}"/>
    <cellStyle name="Accent5 36" xfId="2701" xr:uid="{9CF407B8-2D68-423C-B617-B9ADE8A980D4}"/>
    <cellStyle name="Accent5 37" xfId="2728" xr:uid="{18A07F65-D364-4572-B44B-210D631D4EBF}"/>
    <cellStyle name="Accent5 38" xfId="2705" xr:uid="{6027026C-DA6E-420E-9784-5A136B9095CE}"/>
    <cellStyle name="Accent5 39" xfId="2751" xr:uid="{5BBDB314-E569-4FF0-9202-3AA89A01CD20}"/>
    <cellStyle name="Accent5 4" xfId="1660" xr:uid="{0EBCF711-E0E9-47C3-838E-B22197CEE9F6}"/>
    <cellStyle name="Accent5 4 2" xfId="1661" xr:uid="{6F01100E-AD19-4445-9B80-D7D9BA144949}"/>
    <cellStyle name="Accent5 4 3" xfId="1662" xr:uid="{6A283A12-C27C-49F3-991A-4A643DD13A1C}"/>
    <cellStyle name="Accent5 4 4" xfId="1663" xr:uid="{69380241-014D-4891-9367-2397E0F87659}"/>
    <cellStyle name="Accent5 5" xfId="1664" xr:uid="{B07BBBA7-45D0-4360-AD58-ACF4A07D4733}"/>
    <cellStyle name="Accent5 5 2" xfId="1665" xr:uid="{32C0A468-F30A-4709-82DC-ADAE018B602D}"/>
    <cellStyle name="Accent5 5 3" xfId="1666" xr:uid="{2044723A-DEFB-4A37-ACE1-CCF0699763A7}"/>
    <cellStyle name="Accent5 5 4" xfId="1667" xr:uid="{D324B5B8-501F-4D09-BE9C-E7054EC654C5}"/>
    <cellStyle name="Accent5 6" xfId="1668" xr:uid="{348675A4-91E3-40FB-B0B2-2058AE1BB1F7}"/>
    <cellStyle name="Accent5 6 2" xfId="1669" xr:uid="{49B968B8-3040-4638-A8EB-49D045FDA6AE}"/>
    <cellStyle name="Accent5 6 3" xfId="1670" xr:uid="{9044DA7C-5A7C-46B3-8ADD-4B9460F9223D}"/>
    <cellStyle name="Accent5 6 4" xfId="1671" xr:uid="{CEA3DEF4-5072-40D3-B592-613B449D1A8B}"/>
    <cellStyle name="Accent5 7" xfId="1672" xr:uid="{77C7A2B7-0A74-48CA-B82F-70E6A3A4E646}"/>
    <cellStyle name="Accent5 7 2" xfId="1673" xr:uid="{D2A0587E-1750-4672-B9D6-456D257F5FEE}"/>
    <cellStyle name="Accent5 7 3" xfId="1674" xr:uid="{9CB79C62-32ED-4F38-BD12-86F82C38810A}"/>
    <cellStyle name="Accent5 7 4" xfId="1675" xr:uid="{18557614-DBAC-43C9-ABB8-F61FE0CA7E7A}"/>
    <cellStyle name="Accent5 8" xfId="1676" xr:uid="{147AA510-AFD0-4EE7-B78A-2B7003FC79A8}"/>
    <cellStyle name="Accent5 9" xfId="1677" xr:uid="{9FAFF71D-FC6E-4330-86BD-666C8731267D}"/>
    <cellStyle name="Accent6" xfId="295" builtinId="49" customBuiltin="1"/>
    <cellStyle name="Accent6 - 20%" xfId="1678" xr:uid="{168A25F5-AB46-4BD0-8DA7-A11B2097BB0F}"/>
    <cellStyle name="Accent6 - 20% 2" xfId="1679" xr:uid="{2307AB0B-8BE5-4BF2-99B3-9B6645E94391}"/>
    <cellStyle name="Accent6 - 40%" xfId="1680" xr:uid="{08947960-5F43-4AA0-AE06-4D4C3C1DC5FC}"/>
    <cellStyle name="Accent6 - 40% 2" xfId="1681" xr:uid="{22F74EF7-1141-42DA-A1A2-AA116BAA565D}"/>
    <cellStyle name="Accent6 - 60%" xfId="1682" xr:uid="{F3AFEE79-7DE3-429A-95F3-1E757C04059F}"/>
    <cellStyle name="Accent6 10" xfId="1683" xr:uid="{2DC37F86-3004-4724-AC95-25CD5B707E87}"/>
    <cellStyle name="Accent6 11" xfId="1684" xr:uid="{B803C330-DBB8-4C80-9A24-3545DD064C3D}"/>
    <cellStyle name="Accent6 12" xfId="1685" xr:uid="{59C61825-3278-4411-A3E3-10E2BBBAF15A}"/>
    <cellStyle name="Accent6 13" xfId="1686" xr:uid="{4A0F81E5-5E8A-4525-AC08-1ECAF927538C}"/>
    <cellStyle name="Accent6 14" xfId="1687" xr:uid="{55D5510D-3188-493E-81CA-1BF16F35183E}"/>
    <cellStyle name="Accent6 15" xfId="1688" xr:uid="{02F281A3-1FB2-4879-8CF4-8A8D9084B863}"/>
    <cellStyle name="Accent6 16" xfId="1689" xr:uid="{61EA7EFB-5590-4998-A80A-2FDEBBA88372}"/>
    <cellStyle name="Accent6 17" xfId="1690" xr:uid="{BEA20704-8F06-4F1D-9E80-DED7DE8D2352}"/>
    <cellStyle name="Accent6 18" xfId="1691" xr:uid="{3B98117F-5B27-4DEE-ABCE-A15389FE700E}"/>
    <cellStyle name="Accent6 19" xfId="1692" xr:uid="{47805F36-6227-4AF1-8A0F-FEF88D322BC0}"/>
    <cellStyle name="Accent6 2" xfId="1693" xr:uid="{370F7A08-A5AD-4637-B2F6-C3CEBB8362E6}"/>
    <cellStyle name="Accent6 2 2" xfId="1694" xr:uid="{5F4FC036-A1D0-49DE-B02B-13DF81B72B45}"/>
    <cellStyle name="Accent6 2 2 2" xfId="1695" xr:uid="{52E51F3C-16CF-4AA3-B8CF-E57B4001E881}"/>
    <cellStyle name="Accent6 2 2 3" xfId="1696" xr:uid="{264B88ED-7EB3-44CC-BA3C-AA810EA5BF38}"/>
    <cellStyle name="Accent6 2 2 4" xfId="1697" xr:uid="{6CED109D-5B60-4600-AEBC-3EE5F3916ED0}"/>
    <cellStyle name="Accent6 2 2 5" xfId="1698" xr:uid="{145349C7-E601-4317-BEDB-C26A65643512}"/>
    <cellStyle name="Accent6 2 3" xfId="1699" xr:uid="{0A1D3C21-334B-4700-8A2F-39273EF6A7E9}"/>
    <cellStyle name="Accent6 2 4" xfId="1700" xr:uid="{45F2A58C-107A-4E05-99DC-FF5434F5EFD7}"/>
    <cellStyle name="Accent6 2 5" xfId="1701" xr:uid="{9B481E66-D097-41A9-B5C4-A37AFB8C81CA}"/>
    <cellStyle name="Accent6 2 6" xfId="1702" xr:uid="{EC72D0A7-369F-4494-A9F4-B5F09E339A5F}"/>
    <cellStyle name="Accent6 2 7" xfId="1703" xr:uid="{3873B12B-607D-4228-BDBF-7EF2BA6A68AB}"/>
    <cellStyle name="Accent6 2 8" xfId="1704" xr:uid="{1A50B1F6-00A8-4382-AB72-3DD730E6381D}"/>
    <cellStyle name="Accent6 20" xfId="1705" xr:uid="{47533B89-72B8-4993-A669-3765DCF3C6EA}"/>
    <cellStyle name="Accent6 21" xfId="1706" xr:uid="{E616196D-F67C-42C0-8AF9-BB193ECF6172}"/>
    <cellStyle name="Accent6 22" xfId="1707" xr:uid="{A95B4A59-BBFB-45EA-A4E6-5B2DE746BE61}"/>
    <cellStyle name="Accent6 23" xfId="1708" xr:uid="{4EED47D7-5A3D-4ADA-9763-06A38E2BFFF2}"/>
    <cellStyle name="Accent6 24" xfId="1709" xr:uid="{14B10A15-C810-4218-A314-7DCA77F61014}"/>
    <cellStyle name="Accent6 25" xfId="1710" xr:uid="{1ABA63F2-50D0-4FEE-926B-2E9E7DFE64E1}"/>
    <cellStyle name="Accent6 26" xfId="1711" xr:uid="{0DC4CDE7-F7A5-4A50-A759-180DFC3DDA4D}"/>
    <cellStyle name="Accent6 27" xfId="1712" xr:uid="{AA1784EA-A21B-4384-AD36-E26857E78C8F}"/>
    <cellStyle name="Accent6 28" xfId="1713" xr:uid="{CC22CA4C-001E-496E-A07D-0D3052987F4B}"/>
    <cellStyle name="Accent6 29" xfId="1714" xr:uid="{C839704F-DA33-4FE6-81E6-C86622756E6D}"/>
    <cellStyle name="Accent6 3" xfId="1715" xr:uid="{7B6B5AB6-417A-4339-A902-95E97B1BFB8F}"/>
    <cellStyle name="Accent6 3 2" xfId="1716" xr:uid="{8A6570F3-FC9D-4FAE-85D0-6751EAD7B27D}"/>
    <cellStyle name="Accent6 3 3" xfId="1717" xr:uid="{F7564B8E-ADCA-474C-8062-588182BEF105}"/>
    <cellStyle name="Accent6 3 4" xfId="1718" xr:uid="{42B46952-8274-4E29-96C4-A0C640E861EC}"/>
    <cellStyle name="Accent6 3 5" xfId="1719" xr:uid="{5010DA5C-DACD-4AAD-8049-975578064929}"/>
    <cellStyle name="Accent6 3 6" xfId="1720" xr:uid="{C0BE9717-C2CD-457F-BE3F-AC3D7BC9A236}"/>
    <cellStyle name="Accent6 3 7" xfId="1721" xr:uid="{74255950-253C-48C4-B024-99F2DB388089}"/>
    <cellStyle name="Accent6 3 8" xfId="1722" xr:uid="{48DD748F-2DC5-467A-B88B-3C19BC504235}"/>
    <cellStyle name="Accent6 30" xfId="1723" xr:uid="{B460A97C-6F67-4A7B-8B90-A873801ED8A6}"/>
    <cellStyle name="Accent6 31" xfId="2712" xr:uid="{A62C31E4-9D1C-4EA9-B4A6-3E87C6E91B76}"/>
    <cellStyle name="Accent6 32" xfId="2720" xr:uid="{D0E0EB46-9352-49AA-A964-B6C882ECAE9D}"/>
    <cellStyle name="Accent6 33" xfId="2722" xr:uid="{62770786-FD5C-43C7-8841-98950444C77C}"/>
    <cellStyle name="Accent6 34" xfId="2721" xr:uid="{4148EE97-082D-4823-A881-714ECD634B6D}"/>
    <cellStyle name="Accent6 35" xfId="2723" xr:uid="{79441224-C82B-471B-A00E-03993F239C5C}"/>
    <cellStyle name="Accent6 36" xfId="2719" xr:uid="{8BFEE244-BA33-4037-8B66-6F4AD55160E7}"/>
    <cellStyle name="Accent6 37" xfId="2725" xr:uid="{6729F26D-2149-461E-9A00-B04A9BCA5C50}"/>
    <cellStyle name="Accent6 38" xfId="2718" xr:uid="{96FC3537-3F26-4AE8-B36B-88FA826840B7}"/>
    <cellStyle name="Accent6 39" xfId="2749" xr:uid="{D9A48349-E209-4539-BE10-B953170F5A5E}"/>
    <cellStyle name="Accent6 4" xfId="1724" xr:uid="{5A616E58-85D5-44EB-B9B4-C50FDE8C20DA}"/>
    <cellStyle name="Accent6 4 2" xfId="1725" xr:uid="{31DE7CAA-2D47-401E-9872-4458D3619ECD}"/>
    <cellStyle name="Accent6 4 3" xfId="1726" xr:uid="{4EB9BD7A-5804-4318-9DA6-59A49AD46F6E}"/>
    <cellStyle name="Accent6 4 4" xfId="1727" xr:uid="{C6CE6AB5-4349-4BCF-B84D-78FFF3589C13}"/>
    <cellStyle name="Accent6 5" xfId="1728" xr:uid="{51184DCE-99E5-4220-9825-8EFDB7AAF8C3}"/>
    <cellStyle name="Accent6 5 2" xfId="1729" xr:uid="{170EC965-E98F-4C69-902F-72DE22E3A1AB}"/>
    <cellStyle name="Accent6 5 3" xfId="1730" xr:uid="{587CFFE8-3D16-43F8-9A50-33FA038C73CF}"/>
    <cellStyle name="Accent6 5 4" xfId="1731" xr:uid="{13BF78C7-152B-4BBF-8174-DAFC1CEE3A80}"/>
    <cellStyle name="Accent6 6" xfId="1732" xr:uid="{EB640C25-2E47-4979-BD5E-CFCFD7472970}"/>
    <cellStyle name="Accent6 6 2" xfId="1733" xr:uid="{05B3FEE6-646E-4BA9-90EA-A3776D7064CF}"/>
    <cellStyle name="Accent6 6 3" xfId="1734" xr:uid="{B2B2E9F6-05F7-4CB4-995C-0BF83F36622C}"/>
    <cellStyle name="Accent6 6 4" xfId="1735" xr:uid="{33287105-778B-448C-BD23-1D9E5489CD7F}"/>
    <cellStyle name="Accent6 7" xfId="1736" xr:uid="{28FA58BF-2522-4B27-B21D-412EF6D544FC}"/>
    <cellStyle name="Accent6 7 2" xfId="1737" xr:uid="{B8F2D879-3697-4CFF-8C15-620F09E35687}"/>
    <cellStyle name="Accent6 7 3" xfId="1738" xr:uid="{15C2913F-D7EB-40D1-8F59-89008C33828A}"/>
    <cellStyle name="Accent6 7 4" xfId="1739" xr:uid="{22D38EE0-C089-4DF7-801A-A9E64D08C384}"/>
    <cellStyle name="Accent6 8" xfId="1740" xr:uid="{269D633B-628D-4708-9599-41CFAC8E743F}"/>
    <cellStyle name="Accent6 9" xfId="1741" xr:uid="{A88CBE48-A9F6-46FA-BF7D-A1DD5C2E8FFF}"/>
    <cellStyle name="Bad" xfId="271" builtinId="27" customBuiltin="1"/>
    <cellStyle name="Bad 2" xfId="1742" xr:uid="{3290D6DE-5959-4405-B21F-EEB4722A75AA}"/>
    <cellStyle name="Bad 2 2" xfId="1743" xr:uid="{24BDC00B-8C92-4C4F-8CD6-A00B752C437B}"/>
    <cellStyle name="Bad 2 2 2" xfId="1744" xr:uid="{8C2236FF-8641-45F4-B010-82E17D3F6DBC}"/>
    <cellStyle name="Bad 2 2 3" xfId="1745" xr:uid="{76F9DEE9-CDA2-46D9-A7DA-C4DEDB5E1501}"/>
    <cellStyle name="Bad 2 2 4" xfId="1746" xr:uid="{8A03DB6D-BEDA-4FA5-885B-4CF6D910B562}"/>
    <cellStyle name="Bad 2 2 5" xfId="1747" xr:uid="{D727BD45-FAB0-4DB1-9D69-A3EC35EE1E24}"/>
    <cellStyle name="Bad 2 3" xfId="1748" xr:uid="{35CE2176-B216-476E-93AD-7D8D4906EC21}"/>
    <cellStyle name="Bad 2 4" xfId="1749" xr:uid="{D10BFB28-F834-4B76-A232-21EB6C231B48}"/>
    <cellStyle name="Bad 2 5" xfId="1750" xr:uid="{17E0B626-2E7A-4EBA-98DB-0A9BDF774C04}"/>
    <cellStyle name="Bad 2 6" xfId="1751" xr:uid="{B9FC96AA-A78A-4132-B863-0158E5FEEE87}"/>
    <cellStyle name="Bad 2 7" xfId="1752" xr:uid="{466D2B7C-5C88-4409-B1ED-BE0EC0A3A96D}"/>
    <cellStyle name="Bad 2 8" xfId="1753" xr:uid="{858AC04D-2391-4106-87A3-F0E975587C6E}"/>
    <cellStyle name="Bad 3" xfId="1754" xr:uid="{B8829E62-C161-413B-92CE-DDA9FD5A4F27}"/>
    <cellStyle name="Bad 3 2" xfId="1755" xr:uid="{D558A539-0139-4827-9C3D-CD36E9F5783C}"/>
    <cellStyle name="Bad 3 3" xfId="1756" xr:uid="{7C9DE0ED-1118-4923-8D2F-67F6CFCCDF19}"/>
    <cellStyle name="Bad 3 4" xfId="1757" xr:uid="{BD2BC009-ACA0-4710-AF79-719E51A5CAB1}"/>
    <cellStyle name="Bad 3 5" xfId="1758" xr:uid="{492EADF1-2473-466F-8F6F-5C073E368CB9}"/>
    <cellStyle name="Bad 3 6" xfId="1759" xr:uid="{475A73BF-7868-46EE-9956-2C0E59CA103E}"/>
    <cellStyle name="Bad 3 7" xfId="1760" xr:uid="{BE24A9F8-3F26-433D-BC06-035885719D37}"/>
    <cellStyle name="Bad 3 8" xfId="1761" xr:uid="{689B89E8-C310-4364-94DC-06A6DCEADEC4}"/>
    <cellStyle name="Bad 4" xfId="1762" xr:uid="{61414FFD-A834-4490-8900-51740D9F9B10}"/>
    <cellStyle name="Bad 4 2" xfId="1763" xr:uid="{80D7D2FB-B226-4C40-8ECD-D4C0702EE645}"/>
    <cellStyle name="Bad 4 3" xfId="1764" xr:uid="{E2EA90D4-50CD-4B7C-8F44-8F3A6D868100}"/>
    <cellStyle name="Bad 4 4" xfId="1765" xr:uid="{F240638E-35F8-4462-95BE-4ED2A8C2513B}"/>
    <cellStyle name="Bad 5" xfId="1766" xr:uid="{FC142E09-2551-422F-A203-BE41C6176D84}"/>
    <cellStyle name="Bad 5 2" xfId="1767" xr:uid="{9BABE599-FB0C-46B0-AE51-3FE66BDD004C}"/>
    <cellStyle name="Bad 5 3" xfId="1768" xr:uid="{0B9E3CEF-A7C7-4EF3-AA90-C418AD13321E}"/>
    <cellStyle name="Bad 5 4" xfId="1769" xr:uid="{B00264A0-2EAE-4BAD-8A56-ABB11B99BA57}"/>
    <cellStyle name="Bad 6" xfId="1770" xr:uid="{D4420805-FB2C-4236-AEB1-8044BA34FA55}"/>
    <cellStyle name="Bad 6 2" xfId="1771" xr:uid="{369A8446-461D-4EF5-874A-77DA5501774C}"/>
    <cellStyle name="Bad 6 3" xfId="1772" xr:uid="{7DAB7D63-AD2C-4491-A53C-A330C329DCB4}"/>
    <cellStyle name="Bad 6 4" xfId="1773" xr:uid="{7F152957-7AB9-4E0F-9596-8CAAE36903B7}"/>
    <cellStyle name="Bad 7" xfId="1774" xr:uid="{9BB75C6A-68CD-4641-84F9-8530DD3151B6}"/>
    <cellStyle name="Bad 7 2" xfId="1775" xr:uid="{26AAE881-7B58-444D-94EB-7658D0FFB102}"/>
    <cellStyle name="Bad 7 3" xfId="1776" xr:uid="{1C5AEF94-F6D8-4C3F-833B-7B79F9D4E004}"/>
    <cellStyle name="Bad 7 4" xfId="1777" xr:uid="{22CC1FFB-ABEA-461E-99D4-11902CF4562E}"/>
    <cellStyle name="Calculation" xfId="274" builtinId="22" customBuiltin="1"/>
    <cellStyle name="Calculation 2" xfId="1778" xr:uid="{EA36AAF4-4397-495B-9CA9-54A98EB837EA}"/>
    <cellStyle name="Calculation 2 10" xfId="4551" xr:uid="{36B977F2-99C2-4E5B-AEF2-D32057EA40BE}"/>
    <cellStyle name="Calculation 2 10 2" xfId="5722" xr:uid="{80985B29-91D5-42A8-BEAB-AC0D614093F0}"/>
    <cellStyle name="Calculation 2 10 2 2" xfId="8201" xr:uid="{3A97A34C-C36B-4278-B5F6-0D4D3626D345}"/>
    <cellStyle name="Calculation 2 10 2 2 2" xfId="21659" xr:uid="{3B999F64-1F81-4AB9-8576-BCF801F30C58}"/>
    <cellStyle name="Calculation 2 10 2 3" xfId="10792" xr:uid="{4293952C-30B6-42A4-A186-176692B99A22}"/>
    <cellStyle name="Calculation 2 10 2 3 2" xfId="24250" xr:uid="{7DA3F952-268C-4E6F-BFFF-AF08EBEB64D5}"/>
    <cellStyle name="Calculation 2 10 2 4" xfId="13000" xr:uid="{396894B7-396B-42C9-A05F-6E3984945E07}"/>
    <cellStyle name="Calculation 2 10 2 4 2" xfId="26458" xr:uid="{C584CACD-5377-45D5-83AB-608AE29C4F4D}"/>
    <cellStyle name="Calculation 2 10 2 5" xfId="14179" xr:uid="{BE575378-91DF-4237-B8FE-C86ACFE58DA1}"/>
    <cellStyle name="Calculation 2 10 2 5 2" xfId="27637" xr:uid="{C11740C4-8A25-4227-BA0E-6D6BF90833F5}"/>
    <cellStyle name="Calculation 2 10 2 6" xfId="15544" xr:uid="{79364DBF-A23E-48A8-BD5E-8C7A98738571}"/>
    <cellStyle name="Calculation 2 10 2 6 2" xfId="29002" xr:uid="{63D9BAFB-160E-456F-8067-FD4CBF22CA6A}"/>
    <cellStyle name="Calculation 2 10 2 7" xfId="17887" xr:uid="{A018C12C-A536-4305-B9AA-3BF18DFC53A3}"/>
    <cellStyle name="Calculation 2 10 2 7 2" xfId="31345" xr:uid="{861FCDCF-FC50-4A46-B976-5E8A75ACEF1C}"/>
    <cellStyle name="Calculation 2 10 3" xfId="7030" xr:uid="{8131CD57-7C3D-44F8-8AE2-4E26FAFE79D5}"/>
    <cellStyle name="Calculation 2 10 3 2" xfId="20488" xr:uid="{346C7608-BF3B-471C-9580-A6BB5478D857}"/>
    <cellStyle name="Calculation 2 10 4" xfId="9621" xr:uid="{09109C64-A906-4A3A-A932-1CE8710A0B24}"/>
    <cellStyle name="Calculation 2 10 4 2" xfId="23079" xr:uid="{B8275648-4828-404A-8792-076A7D9C5AB4}"/>
    <cellStyle name="Calculation 2 10 5" xfId="12162" xr:uid="{8D9415A0-4220-4F75-89C8-721D22F3F509}"/>
    <cellStyle name="Calculation 2 10 5 2" xfId="25620" xr:uid="{7FB53CE2-5D09-4338-AADA-2C7AACAAF27B}"/>
    <cellStyle name="Calculation 2 10 6" xfId="16848" xr:uid="{EE6F19F1-7F79-42CC-986A-FCD7AE607778}"/>
    <cellStyle name="Calculation 2 10 6 2" xfId="30306" xr:uid="{9B0985D1-95EB-4122-B542-90AEA8BDCD34}"/>
    <cellStyle name="Calculation 2 11" xfId="5243" xr:uid="{8BB2A837-8E63-4586-B854-0E1DA38E07B8}"/>
    <cellStyle name="Calculation 2 11 2" xfId="6414" xr:uid="{272B3CEE-EE7E-4FF0-86C6-6164369A0526}"/>
    <cellStyle name="Calculation 2 11 2 2" xfId="8893" xr:uid="{A8150061-0B78-4D4E-8405-68EE46805D04}"/>
    <cellStyle name="Calculation 2 11 2 2 2" xfId="22351" xr:uid="{9A9A8F30-A113-4DBB-91F2-45B78CCE0E8A}"/>
    <cellStyle name="Calculation 2 11 2 3" xfId="11484" xr:uid="{71CA0C22-6A90-4F4B-8B64-773C845C12C3}"/>
    <cellStyle name="Calculation 2 11 2 3 2" xfId="24942" xr:uid="{986D18F4-B80A-43CF-847D-F406B10A76CC}"/>
    <cellStyle name="Calculation 2 11 2 4" xfId="13692" xr:uid="{A6EDC68D-00E5-4883-AAB8-7EE759380211}"/>
    <cellStyle name="Calculation 2 11 2 4 2" xfId="27150" xr:uid="{336814F7-F6B5-41A2-A2DF-0EF2F19B6F2E}"/>
    <cellStyle name="Calculation 2 11 2 5" xfId="14871" xr:uid="{E38DFA69-B9CE-44FD-B0A9-5AFCCF891751}"/>
    <cellStyle name="Calculation 2 11 2 5 2" xfId="28329" xr:uid="{379D5AF7-4C41-44B2-AE6C-8BAC66B8069A}"/>
    <cellStyle name="Calculation 2 11 2 6" xfId="16236" xr:uid="{063B52E1-20F6-4087-B2D9-DA92CAF76622}"/>
    <cellStyle name="Calculation 2 11 2 6 2" xfId="29694" xr:uid="{9C7D2522-AAF2-4981-B14B-541DF97D6AE6}"/>
    <cellStyle name="Calculation 2 11 2 7" xfId="18579" xr:uid="{8660AF73-C7C2-4B98-A7B2-29C3D4359DF6}"/>
    <cellStyle name="Calculation 2 11 2 7 2" xfId="32037" xr:uid="{8850EDC4-901C-4122-8EB5-7913E8A49FDF}"/>
    <cellStyle name="Calculation 2 11 3" xfId="7722" xr:uid="{B9D3CC7B-4F78-46E6-B952-63C247A41ECF}"/>
    <cellStyle name="Calculation 2 11 3 2" xfId="21180" xr:uid="{46304B5B-C0A6-4B3B-9681-584054BB96F8}"/>
    <cellStyle name="Calculation 2 11 4" xfId="10313" xr:uid="{1B2C5AB0-1824-47CC-A39C-2900BBEA27A1}"/>
    <cellStyle name="Calculation 2 11 4 2" xfId="23771" xr:uid="{9217E179-2BE8-433A-8F3F-CD5EBEFF2CE1}"/>
    <cellStyle name="Calculation 2 11 5" xfId="15065" xr:uid="{4F5C535A-E14F-4C8E-B2C4-9E17D729D861}"/>
    <cellStyle name="Calculation 2 11 5 2" xfId="28523" xr:uid="{11869C69-340C-40F2-937F-EA0B0EBBB594}"/>
    <cellStyle name="Calculation 2 11 6" xfId="17424" xr:uid="{A34B71A9-C471-408E-B70A-66409D7ABFE6}"/>
    <cellStyle name="Calculation 2 11 6 2" xfId="30882" xr:uid="{E974645F-DD16-4A73-A81A-89E67910CE76}"/>
    <cellStyle name="Calculation 2 12" xfId="4571" xr:uid="{4B4CFACA-D21D-4239-A1CE-CEDF3AB93680}"/>
    <cellStyle name="Calculation 2 12 2" xfId="5742" xr:uid="{89E6A376-B06E-4A62-98F4-964E3AE7F2AD}"/>
    <cellStyle name="Calculation 2 12 2 2" xfId="8221" xr:uid="{47AAABF3-D939-410F-A282-D20851BBAB84}"/>
    <cellStyle name="Calculation 2 12 2 2 2" xfId="21679" xr:uid="{4737220C-FF76-4280-8B71-E3934B267E11}"/>
    <cellStyle name="Calculation 2 12 2 3" xfId="10812" xr:uid="{73E56459-51F6-429C-8D55-F347AF926324}"/>
    <cellStyle name="Calculation 2 12 2 3 2" xfId="24270" xr:uid="{A744AAC3-0682-447A-B260-F65615FA3A80}"/>
    <cellStyle name="Calculation 2 12 2 4" xfId="13020" xr:uid="{780E4ADE-575A-4EE2-8034-D9D16B681690}"/>
    <cellStyle name="Calculation 2 12 2 4 2" xfId="26478" xr:uid="{5A5FFCE2-5BD9-4CC3-8B03-5D004D34A65D}"/>
    <cellStyle name="Calculation 2 12 2 5" xfId="14199" xr:uid="{2D7C7F73-A27B-44AA-8605-97E818F1BFBA}"/>
    <cellStyle name="Calculation 2 12 2 5 2" xfId="27657" xr:uid="{D7798050-12DD-47FE-82AF-1F58D367AFFC}"/>
    <cellStyle name="Calculation 2 12 2 6" xfId="15564" xr:uid="{BD205D9A-F06D-4E5F-AE88-2AAC257A1909}"/>
    <cellStyle name="Calculation 2 12 2 6 2" xfId="29022" xr:uid="{8952BCBD-1C73-4192-A6AE-4934555ED619}"/>
    <cellStyle name="Calculation 2 12 2 7" xfId="17907" xr:uid="{FEA5DEAE-827F-4B33-B244-829674D3C26C}"/>
    <cellStyle name="Calculation 2 12 2 7 2" xfId="31365" xr:uid="{B0AD71B6-C219-4059-8E1F-182BC9610EC5}"/>
    <cellStyle name="Calculation 2 12 3" xfId="7050" xr:uid="{B29CEF1C-00F4-41FE-BEBF-72B02DDE931E}"/>
    <cellStyle name="Calculation 2 12 3 2" xfId="20508" xr:uid="{E51ED5FB-3E75-423D-9CEC-DCDF9C98E4D8}"/>
    <cellStyle name="Calculation 2 12 4" xfId="9641" xr:uid="{4C363414-5F04-48F2-9BB5-3A572695FCCD}"/>
    <cellStyle name="Calculation 2 12 4 2" xfId="23099" xr:uid="{47619BCC-8913-4CB6-9AB3-AD96A471159E}"/>
    <cellStyle name="Calculation 2 12 5" xfId="12577" xr:uid="{B52C81AB-8B61-4478-8E92-F20D736E75BF}"/>
    <cellStyle name="Calculation 2 12 5 2" xfId="26035" xr:uid="{C9394550-3063-4930-AC4E-DD881F4C37A1}"/>
    <cellStyle name="Calculation 2 12 6" xfId="16868" xr:uid="{1062607A-BFD4-49A2-B97E-4CFB6167B654}"/>
    <cellStyle name="Calculation 2 12 6 2" xfId="30326" xr:uid="{DCB29BB2-4E50-4FE9-8BDA-092FA2EB28B8}"/>
    <cellStyle name="Calculation 2 13" xfId="5297" xr:uid="{C60FE9BF-AD29-4E85-A5C3-99E123F3A409}"/>
    <cellStyle name="Calculation 2 13 2" xfId="6468" xr:uid="{6C7AEB63-DD10-4D76-A28C-6B506B1618F1}"/>
    <cellStyle name="Calculation 2 13 2 2" xfId="8947" xr:uid="{ED60C00C-A34C-4381-841E-FB9BBED4E59D}"/>
    <cellStyle name="Calculation 2 13 2 2 2" xfId="22405" xr:uid="{F4D36BC3-ABF4-4DBE-9B66-8F1492BFA0D0}"/>
    <cellStyle name="Calculation 2 13 2 3" xfId="11538" xr:uid="{6414AF1C-59CF-4B58-97E7-8AF380C71EE3}"/>
    <cellStyle name="Calculation 2 13 2 3 2" xfId="24996" xr:uid="{0CAA096D-E94A-40F4-8844-379395639B3E}"/>
    <cellStyle name="Calculation 2 13 2 4" xfId="13746" xr:uid="{888B4EED-C717-41E0-BEDC-D298C0913BD2}"/>
    <cellStyle name="Calculation 2 13 2 4 2" xfId="27204" xr:uid="{889BD4F5-BC5C-4C76-9894-71FC3734CE97}"/>
    <cellStyle name="Calculation 2 13 2 5" xfId="14925" xr:uid="{4DC38083-823C-4CC6-9026-95886EB72729}"/>
    <cellStyle name="Calculation 2 13 2 5 2" xfId="28383" xr:uid="{6965E955-CF1B-4BF0-BFD5-D66C34E84B83}"/>
    <cellStyle name="Calculation 2 13 2 6" xfId="16290" xr:uid="{4C6A4455-8A1E-4F71-82E2-F8B565E1F639}"/>
    <cellStyle name="Calculation 2 13 2 6 2" xfId="29748" xr:uid="{A5A92B67-E81D-433E-B4B5-14A372A6F65F}"/>
    <cellStyle name="Calculation 2 13 2 7" xfId="18633" xr:uid="{39C8B827-2FA2-43B6-B00E-9392A9A503D9}"/>
    <cellStyle name="Calculation 2 13 2 7 2" xfId="32091" xr:uid="{1CF34581-A04B-4E95-A65E-0DD3D2542A5F}"/>
    <cellStyle name="Calculation 2 13 3" xfId="7776" xr:uid="{311B7EB6-55C2-4E98-936C-3A503677FE35}"/>
    <cellStyle name="Calculation 2 13 3 2" xfId="21234" xr:uid="{BEEFF8C3-BEC1-46EE-99ED-1932FF86C3DA}"/>
    <cellStyle name="Calculation 2 13 4" xfId="10367" xr:uid="{1EA1C411-96A1-4E39-AB85-8A53D34A1049}"/>
    <cellStyle name="Calculation 2 13 4 2" xfId="23825" xr:uid="{FEA7EC88-6627-4DB5-9536-80786A01E58F}"/>
    <cellStyle name="Calculation 2 13 5" xfId="15119" xr:uid="{55ECE84E-6456-43B2-9687-6B4CFBF0EF69}"/>
    <cellStyle name="Calculation 2 13 5 2" xfId="28577" xr:uid="{7E117F82-2F82-4C16-811F-BBDAFC7EBEE1}"/>
    <cellStyle name="Calculation 2 13 6" xfId="17472" xr:uid="{A1657575-1426-4B02-A29D-15E9874F311E}"/>
    <cellStyle name="Calculation 2 13 6 2" xfId="30930" xr:uid="{54F9744B-2498-45DA-B322-C54C55185B46}"/>
    <cellStyle name="Calculation 2 14" xfId="5318" xr:uid="{97988339-176D-4A84-91F9-18BA35570B88}"/>
    <cellStyle name="Calculation 2 14 2" xfId="6489" xr:uid="{031029D0-7C0D-455F-B4FB-FD9ACAB432B1}"/>
    <cellStyle name="Calculation 2 14 2 2" xfId="8968" xr:uid="{415A7B6F-D00B-4DBF-9927-CA0414A9B337}"/>
    <cellStyle name="Calculation 2 14 2 2 2" xfId="22426" xr:uid="{A97FEF02-61B6-4984-965D-A0E7EB7F80D7}"/>
    <cellStyle name="Calculation 2 14 2 3" xfId="11559" xr:uid="{3B77BC7F-6A8D-4313-804E-F0B189AB0189}"/>
    <cellStyle name="Calculation 2 14 2 3 2" xfId="25017" xr:uid="{598653C4-6DAA-42F3-B32A-C9DF3B97CD92}"/>
    <cellStyle name="Calculation 2 14 2 4" xfId="13767" xr:uid="{630ADFB4-FED5-49C5-B72B-7E74A8A1995B}"/>
    <cellStyle name="Calculation 2 14 2 4 2" xfId="27225" xr:uid="{636FBA2A-ECBC-4989-B052-26B04862F3B4}"/>
    <cellStyle name="Calculation 2 14 2 5" xfId="14946" xr:uid="{B421DFA7-9D6B-421A-B843-27B791E0E7D2}"/>
    <cellStyle name="Calculation 2 14 2 5 2" xfId="28404" xr:uid="{BD443603-1E9E-41D5-9EF6-7E7F897ED4ED}"/>
    <cellStyle name="Calculation 2 14 2 6" xfId="16311" xr:uid="{6E6A4488-578B-40A3-8C71-6394ECE826F6}"/>
    <cellStyle name="Calculation 2 14 2 6 2" xfId="29769" xr:uid="{57CE8F56-4604-4DAE-B8EB-CE0B3ED6CDC8}"/>
    <cellStyle name="Calculation 2 14 2 7" xfId="18654" xr:uid="{326DA50B-3D3B-4BB6-A6F6-02160F7E3449}"/>
    <cellStyle name="Calculation 2 14 2 7 2" xfId="32112" xr:uid="{7B5E2B31-6BE3-4D6A-A127-A4A40D5CC98A}"/>
    <cellStyle name="Calculation 2 14 3" xfId="7797" xr:uid="{462B802B-CE7F-4BB5-BE10-5273E9CD7412}"/>
    <cellStyle name="Calculation 2 14 3 2" xfId="21255" xr:uid="{25810E8D-5A61-48BF-816A-B33D63D74328}"/>
    <cellStyle name="Calculation 2 14 4" xfId="10388" xr:uid="{DE5421A2-E115-495F-BBDB-F903D4BB159B}"/>
    <cellStyle name="Calculation 2 14 4 2" xfId="23846" xr:uid="{37621B65-F9E8-46DE-B88C-128F0088BDAE}"/>
    <cellStyle name="Calculation 2 14 5" xfId="15140" xr:uid="{AFD1E598-55A1-4B16-AB39-416946DAD365}"/>
    <cellStyle name="Calculation 2 14 5 2" xfId="28598" xr:uid="{CBAA53C7-12F9-406F-89B5-87C0A1186D58}"/>
    <cellStyle name="Calculation 2 14 6" xfId="17492" xr:uid="{A8DA8D17-493D-41A4-9E9B-14BED398E43A}"/>
    <cellStyle name="Calculation 2 14 6 2" xfId="30950" xr:uid="{CE0FEA20-9FF5-43D0-8FAD-FD03ED739475}"/>
    <cellStyle name="Calculation 2 15" xfId="4152" xr:uid="{692FBF0D-B44D-48BA-8442-1E4BB551F2C2}"/>
    <cellStyle name="Calculation 2 15 2" xfId="6666" xr:uid="{7231949A-986E-4130-89AF-A8542EB371E8}"/>
    <cellStyle name="Calculation 2 15 2 2" xfId="20124" xr:uid="{229DECD7-F4B9-4E23-AEBF-93CA43E9E8AE}"/>
    <cellStyle name="Calculation 2 15 3" xfId="9263" xr:uid="{08BE961D-1160-46C1-8D6B-48C2C9291C62}"/>
    <cellStyle name="Calculation 2 15 3 2" xfId="22721" xr:uid="{F0D6C654-2308-4CA9-8AF6-4A8E218AACAC}"/>
    <cellStyle name="Calculation 2 15 4" xfId="11832" xr:uid="{84CDC662-178F-472D-903E-E18AFD4A48C0}"/>
    <cellStyle name="Calculation 2 15 4 2" xfId="25290" xr:uid="{FF2DDEAF-37E3-470C-90DE-CBDE7FF23E6E}"/>
    <cellStyle name="Calculation 2 15 5" xfId="3670" xr:uid="{79CE49E8-9A40-442B-A11A-E998D1B69652}"/>
    <cellStyle name="Calculation 2 15 5 2" xfId="19664" xr:uid="{A787ED8A-FD86-4831-9274-0B22F2C83EEF}"/>
    <cellStyle name="Calculation 2 15 6" xfId="3910" xr:uid="{A092C484-BEED-442E-9349-A6F298DCEBCF}"/>
    <cellStyle name="Calculation 2 15 6 2" xfId="19904" xr:uid="{B85E0644-1598-47DB-8272-888602043BD0}"/>
    <cellStyle name="Calculation 2 15 7" xfId="16571" xr:uid="{D5D23490-AF5C-4793-8BDE-471D02B725F4}"/>
    <cellStyle name="Calculation 2 15 7 2" xfId="30029" xr:uid="{881BBA51-CA44-4AF0-9CA5-C2A53F5E99C5}"/>
    <cellStyle name="Calculation 2 16" xfId="3438" xr:uid="{267255A5-F87B-4B36-9219-63020A4A6792}"/>
    <cellStyle name="Calculation 2 16 2" xfId="19432" xr:uid="{829BB120-CFAD-41D6-BC12-4B2C13BCD928}"/>
    <cellStyle name="Calculation 2 17" xfId="3719" xr:uid="{3CC4C34F-EEF4-4498-B529-CFBF25693F96}"/>
    <cellStyle name="Calculation 2 17 2" xfId="19713" xr:uid="{0A27DDE9-20D5-4BD4-870E-0FF0A69217BE}"/>
    <cellStyle name="Calculation 2 18" xfId="12144" xr:uid="{D52B4025-965D-4683-A32B-1969F0D6F90F}"/>
    <cellStyle name="Calculation 2 18 2" xfId="25602" xr:uid="{DF53F0E7-EC4E-4EDE-B1E1-59208BCDA79B}"/>
    <cellStyle name="Calculation 2 19" xfId="18751" xr:uid="{BB1331E7-94DE-4583-AB4C-C960AE5C2076}"/>
    <cellStyle name="Calculation 2 19 2" xfId="32404" xr:uid="{69729257-74EB-437C-8EF3-43A1AEC79041}"/>
    <cellStyle name="Calculation 2 2" xfId="1779" xr:uid="{983C60C9-4569-4444-A91E-956F822FB5DF}"/>
    <cellStyle name="Calculation 2 2 2" xfId="1780" xr:uid="{CEE7D811-DAE7-42D2-A8DE-478C85BFD6D1}"/>
    <cellStyle name="Calculation 2 2 2 10" xfId="3720" xr:uid="{E844A261-CCFB-4CF6-A4FA-3CDF87192646}"/>
    <cellStyle name="Calculation 2 2 2 10 2" xfId="19714" xr:uid="{53C786DE-7FF5-473E-B12D-DA56E70F62C5}"/>
    <cellStyle name="Calculation 2 2 2 11" xfId="12139" xr:uid="{D6B5AD06-2E1E-4406-B7BC-2F838224D827}"/>
    <cellStyle name="Calculation 2 2 2 11 2" xfId="25597" xr:uid="{90DC8855-DDFC-42F0-AAE0-FEB0D7C23917}"/>
    <cellStyle name="Calculation 2 2 2 12" xfId="18752" xr:uid="{10331406-BFD4-4246-94EE-6676F8683551}"/>
    <cellStyle name="Calculation 2 2 2 12 2" xfId="32405" xr:uid="{708DDCD6-2317-4BBE-B494-5ADC3403C211}"/>
    <cellStyle name="Calculation 2 2 2 2" xfId="2758" xr:uid="{FFA898BB-00FA-4968-A073-E767E55014DF}"/>
    <cellStyle name="Calculation 2 2 2 2 2" xfId="5845" xr:uid="{51C1EB10-1C30-4AE3-B4E8-443766B4CC4E}"/>
    <cellStyle name="Calculation 2 2 2 2 2 2" xfId="8324" xr:uid="{C010FAC6-356D-4B9B-A001-8F4C21588F5C}"/>
    <cellStyle name="Calculation 2 2 2 2 2 2 2" xfId="21782" xr:uid="{292633D2-0666-4233-8B61-561D7241D686}"/>
    <cellStyle name="Calculation 2 2 2 2 2 3" xfId="10915" xr:uid="{3DD980A5-85B2-4F80-B142-1FC4E810A35D}"/>
    <cellStyle name="Calculation 2 2 2 2 2 3 2" xfId="24373" xr:uid="{F675AB4F-F5B2-498D-A488-9A276761371F}"/>
    <cellStyle name="Calculation 2 2 2 2 2 4" xfId="13123" xr:uid="{D6681DE1-0897-460E-864D-DAAE84E6F60A}"/>
    <cellStyle name="Calculation 2 2 2 2 2 4 2" xfId="26581" xr:uid="{4A7B305E-2722-4423-8795-339027589B7D}"/>
    <cellStyle name="Calculation 2 2 2 2 2 5" xfId="14302" xr:uid="{19828CD4-170D-4EF2-A592-611CE1D41D4E}"/>
    <cellStyle name="Calculation 2 2 2 2 2 5 2" xfId="27760" xr:uid="{9A656B00-5594-47D2-BED8-2F024DDA2CD0}"/>
    <cellStyle name="Calculation 2 2 2 2 2 6" xfId="15667" xr:uid="{8E517B82-5150-431C-B688-A018294AF3A1}"/>
    <cellStyle name="Calculation 2 2 2 2 2 6 2" xfId="29125" xr:uid="{3AE13D70-B86F-4518-9C51-3D248F4D415A}"/>
    <cellStyle name="Calculation 2 2 2 2 2 7" xfId="18010" xr:uid="{4CF72437-A8DF-44C7-98CA-B800A5059B19}"/>
    <cellStyle name="Calculation 2 2 2 2 2 7 2" xfId="31468" xr:uid="{AA9CA707-1B0A-4400-80EF-D9CB044745BB}"/>
    <cellStyle name="Calculation 2 2 2 2 3" xfId="4674" xr:uid="{84708215-9176-410F-8222-04525C21630B}"/>
    <cellStyle name="Calculation 2 2 2 2 3 2" xfId="32210" xr:uid="{5CF95B89-D467-4BF2-AC4C-5B3E67A90AE3}"/>
    <cellStyle name="Calculation 2 2 2 2 4" xfId="7153" xr:uid="{74B4DA88-AAC9-486A-AC46-673B14B75ED2}"/>
    <cellStyle name="Calculation 2 2 2 2 4 2" xfId="20611" xr:uid="{78F984AB-D6D9-4F5B-A847-EAA8D97FA575}"/>
    <cellStyle name="Calculation 2 2 2 2 5" xfId="9744" xr:uid="{7FE2311E-34AD-4008-BF4C-57BB436779F8}"/>
    <cellStyle name="Calculation 2 2 2 2 5 2" xfId="23202" xr:uid="{A6DBA34D-AF43-45CB-B333-4CC1B9486D7F}"/>
    <cellStyle name="Calculation 2 2 2 2 6" xfId="12447" xr:uid="{C97247D2-F897-4E79-B820-331B078AC7CB}"/>
    <cellStyle name="Calculation 2 2 2 2 6 2" xfId="25905" xr:uid="{7ED7A328-3ADF-49FC-9A3C-7B20ADE57B49}"/>
    <cellStyle name="Calculation 2 2 2 2 7" xfId="16952" xr:uid="{7AB99064-53C4-4DB7-99DA-15EF60586B0E}"/>
    <cellStyle name="Calculation 2 2 2 2 7 2" xfId="30410" xr:uid="{BB797A3F-A8D2-4295-ADF7-F1412DC2C56A}"/>
    <cellStyle name="Calculation 2 2 2 3" xfId="5180" xr:uid="{6B21A7DD-9914-460C-8AF4-B76E5F32B0E7}"/>
    <cellStyle name="Calculation 2 2 2 3 2" xfId="6351" xr:uid="{A821E124-4E64-421C-B760-A2C4960EEFA3}"/>
    <cellStyle name="Calculation 2 2 2 3 2 2" xfId="8830" xr:uid="{FDFE749E-E6A6-4B25-8888-0CB13F401EA1}"/>
    <cellStyle name="Calculation 2 2 2 3 2 2 2" xfId="22288" xr:uid="{C37C56D6-258C-4F6A-8F34-650EBDF03E0D}"/>
    <cellStyle name="Calculation 2 2 2 3 2 3" xfId="11421" xr:uid="{9FFC2B79-E65C-4006-A876-BE1BC9AB84C7}"/>
    <cellStyle name="Calculation 2 2 2 3 2 3 2" xfId="24879" xr:uid="{051EFB86-8BDF-4C91-A5E7-837427BDD9A7}"/>
    <cellStyle name="Calculation 2 2 2 3 2 4" xfId="13629" xr:uid="{EC9D0FC8-C045-49C2-94C2-B83860C777A4}"/>
    <cellStyle name="Calculation 2 2 2 3 2 4 2" xfId="27087" xr:uid="{4317AA08-91E5-4530-BFF7-6B5C90C03052}"/>
    <cellStyle name="Calculation 2 2 2 3 2 5" xfId="14808" xr:uid="{58AC3F1B-56A5-4FD9-8666-F3BF5C2C5643}"/>
    <cellStyle name="Calculation 2 2 2 3 2 5 2" xfId="28266" xr:uid="{A6784320-23FE-4583-9603-7F4B67A4317F}"/>
    <cellStyle name="Calculation 2 2 2 3 2 6" xfId="16173" xr:uid="{D7683104-1DEE-476E-9BAB-ADCAAACC56FB}"/>
    <cellStyle name="Calculation 2 2 2 3 2 6 2" xfId="29631" xr:uid="{C8593E1F-1519-4D23-90AC-CE8ACCDC039E}"/>
    <cellStyle name="Calculation 2 2 2 3 2 7" xfId="18516" xr:uid="{B4DB694E-89E5-441F-B8A2-54331C574D3D}"/>
    <cellStyle name="Calculation 2 2 2 3 2 7 2" xfId="31974" xr:uid="{780285A7-2A9D-4340-8358-950682F41527}"/>
    <cellStyle name="Calculation 2 2 2 3 3" xfId="7659" xr:uid="{09FB275F-B384-49B3-ACB5-C638831B2B81}"/>
    <cellStyle name="Calculation 2 2 2 3 3 2" xfId="21117" xr:uid="{F868B57A-E0FD-4C21-B192-51545764DE3F}"/>
    <cellStyle name="Calculation 2 2 2 3 4" xfId="10250" xr:uid="{75F70D81-4505-43E0-A0A1-789FD1B8999A}"/>
    <cellStyle name="Calculation 2 2 2 3 4 2" xfId="23708" xr:uid="{635CF19E-7304-4ED3-9678-271844B582D3}"/>
    <cellStyle name="Calculation 2 2 2 3 5" xfId="12505" xr:uid="{5C3B1019-D56F-4473-A2A5-F23590DCDF5A}"/>
    <cellStyle name="Calculation 2 2 2 3 5 2" xfId="25963" xr:uid="{4339CD4B-CC52-4170-A4EF-F51DC62CC8DB}"/>
    <cellStyle name="Calculation 2 2 2 3 6" xfId="17365" xr:uid="{B70189F5-1FED-4E36-B45C-3F9A112EECF0}"/>
    <cellStyle name="Calculation 2 2 2 3 6 2" xfId="30823" xr:uid="{94D8D0BD-6ECA-4116-B564-BB392AFF443C}"/>
    <cellStyle name="Calculation 2 2 2 4" xfId="5151" xr:uid="{63C2005A-7B6F-4389-9B5C-1751AC6F669E}"/>
    <cellStyle name="Calculation 2 2 2 4 2" xfId="6322" xr:uid="{F3D7681D-36BE-4F74-9E8E-5B2CA1EF35C6}"/>
    <cellStyle name="Calculation 2 2 2 4 2 2" xfId="8801" xr:uid="{D955399D-E5BC-4C32-99D2-E7F402742F29}"/>
    <cellStyle name="Calculation 2 2 2 4 2 2 2" xfId="22259" xr:uid="{9060727B-1AF9-4C6F-ACB9-6609167EC21A}"/>
    <cellStyle name="Calculation 2 2 2 4 2 3" xfId="11392" xr:uid="{DFA069B6-3A3C-4AFD-9E5B-AF2EE88BA979}"/>
    <cellStyle name="Calculation 2 2 2 4 2 3 2" xfId="24850" xr:uid="{2F98A65B-6F65-4CDA-8225-7D984B1A405F}"/>
    <cellStyle name="Calculation 2 2 2 4 2 4" xfId="13600" xr:uid="{194F9C93-F1EE-41C6-B4DB-FB5E91B00B88}"/>
    <cellStyle name="Calculation 2 2 2 4 2 4 2" xfId="27058" xr:uid="{447A6A0F-D4A8-42FB-9A53-2F95BE2AE27F}"/>
    <cellStyle name="Calculation 2 2 2 4 2 5" xfId="14779" xr:uid="{CB764596-DEA6-4EA8-8808-664549CF5E2A}"/>
    <cellStyle name="Calculation 2 2 2 4 2 5 2" xfId="28237" xr:uid="{828249B7-7B4C-414D-BFA6-4884E86E55C4}"/>
    <cellStyle name="Calculation 2 2 2 4 2 6" xfId="16144" xr:uid="{F0CA0146-C84C-431F-8A3A-D79D6DBBABE9}"/>
    <cellStyle name="Calculation 2 2 2 4 2 6 2" xfId="29602" xr:uid="{AA725FC6-B685-47A3-B249-D770A3B37D49}"/>
    <cellStyle name="Calculation 2 2 2 4 2 7" xfId="18487" xr:uid="{929B2228-B9FF-4E6A-9A74-793487A1814E}"/>
    <cellStyle name="Calculation 2 2 2 4 2 7 2" xfId="31945" xr:uid="{C0A7AEF9-F21F-45BE-837B-9C0F26050C9C}"/>
    <cellStyle name="Calculation 2 2 2 4 3" xfId="7630" xr:uid="{88D69D72-9B27-48E5-AE81-E1EDFB3A484C}"/>
    <cellStyle name="Calculation 2 2 2 4 3 2" xfId="21088" xr:uid="{7BB9F491-3DBC-4C7A-B7AB-62BEEAA5105F}"/>
    <cellStyle name="Calculation 2 2 2 4 4" xfId="10221" xr:uid="{736D5897-0553-4F81-A24D-B35EDB3E50D2}"/>
    <cellStyle name="Calculation 2 2 2 4 4 2" xfId="23679" xr:uid="{181B624E-D35E-42EC-B66D-6F0EBCA6D6D9}"/>
    <cellStyle name="Calculation 2 2 2 4 5" xfId="12383" xr:uid="{BC9FA78B-4A4F-426B-A6D9-A766ADA36687}"/>
    <cellStyle name="Calculation 2 2 2 4 5 2" xfId="25841" xr:uid="{D4620021-3C0A-4C06-940E-3D22A54F4A24}"/>
    <cellStyle name="Calculation 2 2 2 4 6" xfId="17340" xr:uid="{21BFFE4C-2B47-4E88-82D1-2073B320B2EF}"/>
    <cellStyle name="Calculation 2 2 2 4 6 2" xfId="30798" xr:uid="{429A9157-187C-48E8-B19F-1EEF691AA949}"/>
    <cellStyle name="Calculation 2 2 2 5" xfId="5257" xr:uid="{5CFC1A9F-8DD7-4160-9401-A691617DC1F9}"/>
    <cellStyle name="Calculation 2 2 2 5 2" xfId="6428" xr:uid="{C2F424C9-6FF6-4091-9939-5870C44FAE74}"/>
    <cellStyle name="Calculation 2 2 2 5 2 2" xfId="8907" xr:uid="{930AA10B-53AC-4AC5-B7F4-C63D52E0F1E6}"/>
    <cellStyle name="Calculation 2 2 2 5 2 2 2" xfId="22365" xr:uid="{9464E8FB-4F6B-45BE-9235-AC734996AC7B}"/>
    <cellStyle name="Calculation 2 2 2 5 2 3" xfId="11498" xr:uid="{1899CFD9-A762-459D-B3C9-6B40A0F0A460}"/>
    <cellStyle name="Calculation 2 2 2 5 2 3 2" xfId="24956" xr:uid="{B51E664A-6BC0-43B0-ADA3-20246C6C8FB3}"/>
    <cellStyle name="Calculation 2 2 2 5 2 4" xfId="13706" xr:uid="{8C32F030-5197-4AF1-8DD5-D4061E7A2D90}"/>
    <cellStyle name="Calculation 2 2 2 5 2 4 2" xfId="27164" xr:uid="{695CB28D-A164-4A65-9D65-CE3ACBB17638}"/>
    <cellStyle name="Calculation 2 2 2 5 2 5" xfId="14885" xr:uid="{745C150A-85E6-4B89-A3C3-60DADF2129B9}"/>
    <cellStyle name="Calculation 2 2 2 5 2 5 2" xfId="28343" xr:uid="{225252FC-0ED0-42F3-8934-44E46938D70D}"/>
    <cellStyle name="Calculation 2 2 2 5 2 6" xfId="16250" xr:uid="{78E97761-6895-4573-AC57-0A4E48C4C238}"/>
    <cellStyle name="Calculation 2 2 2 5 2 6 2" xfId="29708" xr:uid="{B542BF42-85D7-4DDA-A4B7-13972248278C}"/>
    <cellStyle name="Calculation 2 2 2 5 2 7" xfId="18593" xr:uid="{7500540A-083A-4E9E-BEA7-4C6F6D230456}"/>
    <cellStyle name="Calculation 2 2 2 5 2 7 2" xfId="32051" xr:uid="{AE4F025B-A751-475B-8679-8472C80A86C3}"/>
    <cellStyle name="Calculation 2 2 2 5 3" xfId="7736" xr:uid="{F8C33C14-0D11-4DC1-865C-770FBE59497C}"/>
    <cellStyle name="Calculation 2 2 2 5 3 2" xfId="21194" xr:uid="{FC3D4357-14BE-4C32-967C-2B71AC6E6FDF}"/>
    <cellStyle name="Calculation 2 2 2 5 4" xfId="10327" xr:uid="{493A1E3C-FF84-4B33-BAF8-C998C35D6508}"/>
    <cellStyle name="Calculation 2 2 2 5 4 2" xfId="23785" xr:uid="{557AC1FA-4388-410A-A18A-EE224A51922A}"/>
    <cellStyle name="Calculation 2 2 2 5 5" xfId="15079" xr:uid="{7EA583F5-6D7D-4423-BF0C-CA9160E21663}"/>
    <cellStyle name="Calculation 2 2 2 5 5 2" xfId="28537" xr:uid="{BA44325F-78D9-452D-BCC1-4EBC1CEB60F8}"/>
    <cellStyle name="Calculation 2 2 2 5 6" xfId="17437" xr:uid="{6CA06B43-C87E-4D9B-83C5-A29677F72EDA}"/>
    <cellStyle name="Calculation 2 2 2 5 6 2" xfId="30895" xr:uid="{4B7054BD-85C8-4AD6-ACBD-549F8FD794F0}"/>
    <cellStyle name="Calculation 2 2 2 6" xfId="5074" xr:uid="{583A3A11-A52B-4BEF-AA2C-1EFF2EB0D5E8}"/>
    <cellStyle name="Calculation 2 2 2 6 2" xfId="6245" xr:uid="{0D350174-B9F7-418C-B62B-5C8909A2ABE5}"/>
    <cellStyle name="Calculation 2 2 2 6 2 2" xfId="8724" xr:uid="{8A3CF15B-7558-4A6C-A928-05A3A94145BC}"/>
    <cellStyle name="Calculation 2 2 2 6 2 2 2" xfId="22182" xr:uid="{301ECD20-1203-476E-AFDE-78CDAE330D9E}"/>
    <cellStyle name="Calculation 2 2 2 6 2 3" xfId="11315" xr:uid="{01D09067-D412-4F74-80FB-86BA021D61BC}"/>
    <cellStyle name="Calculation 2 2 2 6 2 3 2" xfId="24773" xr:uid="{0D0793C6-54A0-4AC5-8C01-04D83133322F}"/>
    <cellStyle name="Calculation 2 2 2 6 2 4" xfId="13523" xr:uid="{FF0EE941-140F-4069-A470-89091195F55B}"/>
    <cellStyle name="Calculation 2 2 2 6 2 4 2" xfId="26981" xr:uid="{FB77B1DB-BCC8-4E86-8514-353ED8222BB1}"/>
    <cellStyle name="Calculation 2 2 2 6 2 5" xfId="14702" xr:uid="{D1255366-A0E4-4EF5-9358-6E0E77C42DC5}"/>
    <cellStyle name="Calculation 2 2 2 6 2 5 2" xfId="28160" xr:uid="{A78C0647-B281-4CA0-BC27-F9BC48AA844B}"/>
    <cellStyle name="Calculation 2 2 2 6 2 6" xfId="16067" xr:uid="{24C9F786-3A29-4791-B780-D0137E0A2C35}"/>
    <cellStyle name="Calculation 2 2 2 6 2 6 2" xfId="29525" xr:uid="{C2992A38-2735-4D05-ABD6-9FC8D7299924}"/>
    <cellStyle name="Calculation 2 2 2 6 2 7" xfId="18410" xr:uid="{AEC3E8DF-679F-440F-A69F-12D2D22F2A35}"/>
    <cellStyle name="Calculation 2 2 2 6 2 7 2" xfId="31868" xr:uid="{04402092-374E-42A2-875B-C47CEB4FF203}"/>
    <cellStyle name="Calculation 2 2 2 6 3" xfId="7553" xr:uid="{967AA5AC-B577-4F3E-9C56-E8ABF41AF72E}"/>
    <cellStyle name="Calculation 2 2 2 6 3 2" xfId="21011" xr:uid="{A170CBCB-0C2F-4003-816B-6BF7D914F86D}"/>
    <cellStyle name="Calculation 2 2 2 6 4" xfId="10144" xr:uid="{00526ACF-223D-4C1D-B994-D5AF7FBBE8CD}"/>
    <cellStyle name="Calculation 2 2 2 6 4 2" xfId="23602" xr:uid="{0EB86F44-9052-4DF8-A686-BE458BDBD1B6}"/>
    <cellStyle name="Calculation 2 2 2 6 5" xfId="12544" xr:uid="{0C8B37E0-5C12-49C3-8F47-4F12D95C3A15}"/>
    <cellStyle name="Calculation 2 2 2 6 5 2" xfId="26002" xr:uid="{6EFF22AB-6593-42AF-9010-5A02FC162AEF}"/>
    <cellStyle name="Calculation 2 2 2 6 6" xfId="17267" xr:uid="{B6DDC346-3378-4D5C-A52E-7ADF5FE74A27}"/>
    <cellStyle name="Calculation 2 2 2 6 6 2" xfId="30725" xr:uid="{14BDBCC8-011E-45E5-ABD4-90927D8E9EE2}"/>
    <cellStyle name="Calculation 2 2 2 7" xfId="4560" xr:uid="{9D768603-3F32-41BD-ABE1-45B61F115267}"/>
    <cellStyle name="Calculation 2 2 2 7 2" xfId="5731" xr:uid="{9C653EF2-B783-4B0E-9DA9-FCC94CD3C951}"/>
    <cellStyle name="Calculation 2 2 2 7 2 2" xfId="8210" xr:uid="{5A89094E-F26E-4E3B-9E9F-BAC13BC999FA}"/>
    <cellStyle name="Calculation 2 2 2 7 2 2 2" xfId="21668" xr:uid="{B3F27CD7-CF8D-442A-84F8-3F4F849AA560}"/>
    <cellStyle name="Calculation 2 2 2 7 2 3" xfId="10801" xr:uid="{B3F87F72-9526-4F65-994D-CE033F5AD1C7}"/>
    <cellStyle name="Calculation 2 2 2 7 2 3 2" xfId="24259" xr:uid="{C107EDB9-75E5-4F25-9506-CB058C3B7E0B}"/>
    <cellStyle name="Calculation 2 2 2 7 2 4" xfId="13009" xr:uid="{685BEDA9-4FBD-4EF1-9750-FEE4CDC857FA}"/>
    <cellStyle name="Calculation 2 2 2 7 2 4 2" xfId="26467" xr:uid="{E60CB162-238B-49B9-A537-639CDD2DD149}"/>
    <cellStyle name="Calculation 2 2 2 7 2 5" xfId="14188" xr:uid="{39F6DBD8-4D41-4FC8-835B-66A35C2B8865}"/>
    <cellStyle name="Calculation 2 2 2 7 2 5 2" xfId="27646" xr:uid="{C8EEC9B4-4AE6-447E-BF39-741C88DBD9D3}"/>
    <cellStyle name="Calculation 2 2 2 7 2 6" xfId="15553" xr:uid="{9F3F00F3-806C-4F81-BDF5-02D7546DE4A9}"/>
    <cellStyle name="Calculation 2 2 2 7 2 6 2" xfId="29011" xr:uid="{BB8BB7DF-3EC4-4267-9E93-D35A7475F65B}"/>
    <cellStyle name="Calculation 2 2 2 7 2 7" xfId="17896" xr:uid="{7A00ED2D-8F5D-48D1-9CC0-46AFDC9EAE54}"/>
    <cellStyle name="Calculation 2 2 2 7 2 7 2" xfId="31354" xr:uid="{A47B192C-9ABE-4B79-BC6C-B7412A2018AE}"/>
    <cellStyle name="Calculation 2 2 2 7 3" xfId="7039" xr:uid="{FFE907FC-3F0F-4908-B6D0-112FC63D057A}"/>
    <cellStyle name="Calculation 2 2 2 7 3 2" xfId="20497" xr:uid="{DB5290F0-4970-4A01-8117-1FD58A2F6979}"/>
    <cellStyle name="Calculation 2 2 2 7 4" xfId="9630" xr:uid="{D300959B-7E1F-46B0-ADD2-3FDE676F2239}"/>
    <cellStyle name="Calculation 2 2 2 7 4 2" xfId="23088" xr:uid="{BA40FEA9-EF13-49D3-9B7E-7B67CB8A3F00}"/>
    <cellStyle name="Calculation 2 2 2 7 5" xfId="12435" xr:uid="{099D6B4B-A9B5-4DEF-A87D-8452ED004551}"/>
    <cellStyle name="Calculation 2 2 2 7 5 2" xfId="25893" xr:uid="{D3E214B2-EF8B-4536-BBC4-CC0820EF3CA3}"/>
    <cellStyle name="Calculation 2 2 2 7 6" xfId="16857" xr:uid="{9F90B269-975D-4E9B-8EC7-6F270913E89E}"/>
    <cellStyle name="Calculation 2 2 2 7 6 2" xfId="30315" xr:uid="{4DFC0961-6260-46BF-9F6C-4D95A31B5525}"/>
    <cellStyle name="Calculation 2 2 2 8" xfId="4151" xr:uid="{CDD1B570-60BD-4E3A-BA50-28D8BF1EB9EE}"/>
    <cellStyle name="Calculation 2 2 2 8 2" xfId="6665" xr:uid="{1B576F01-49E3-4F58-BD3E-F0205125CD2F}"/>
    <cellStyle name="Calculation 2 2 2 8 2 2" xfId="20123" xr:uid="{118AF491-0624-4EC2-A2D9-1CE9EF9E29BB}"/>
    <cellStyle name="Calculation 2 2 2 8 3" xfId="9262" xr:uid="{4E233D08-5FAE-45DC-BBEF-D24AEF78AE2D}"/>
    <cellStyle name="Calculation 2 2 2 8 3 2" xfId="22720" xr:uid="{90F09C65-1513-4D04-A18E-84160B10C4A3}"/>
    <cellStyle name="Calculation 2 2 2 8 4" xfId="11831" xr:uid="{7DFFA64B-15BE-44E1-B56A-59825524983E}"/>
    <cellStyle name="Calculation 2 2 2 8 4 2" xfId="25289" xr:uid="{DE3DFB06-EE17-4DD8-B65E-26961B8EC050}"/>
    <cellStyle name="Calculation 2 2 2 8 5" xfId="3669" xr:uid="{1BBE9798-5E60-493C-8392-526E2815D0BE}"/>
    <cellStyle name="Calculation 2 2 2 8 5 2" xfId="19663" xr:uid="{584F801F-8F28-4BFB-9BF1-BC064AEC5CDC}"/>
    <cellStyle name="Calculation 2 2 2 8 6" xfId="12599" xr:uid="{76DAB944-FEFB-4671-BF4E-66A912850CC6}"/>
    <cellStyle name="Calculation 2 2 2 8 6 2" xfId="26057" xr:uid="{8C6E9F4E-767A-4E5A-9C6E-E2EF2A9E1A42}"/>
    <cellStyle name="Calculation 2 2 2 8 7" xfId="16570" xr:uid="{400CBD8F-BDB3-4829-86F0-D86061267DC3}"/>
    <cellStyle name="Calculation 2 2 2 8 7 2" xfId="30028" xr:uid="{AF16986C-AC6F-46EC-8590-48AF4532D0C0}"/>
    <cellStyle name="Calculation 2 2 2 9" xfId="3437" xr:uid="{B7836277-4937-43A4-A970-6383C53F41BA}"/>
    <cellStyle name="Calculation 2 2 2 9 2" xfId="19431" xr:uid="{9B09A48A-50B0-4AF8-AB37-DEE3D7329F9A}"/>
    <cellStyle name="Calculation 2 2 3" xfId="1781" xr:uid="{3BB8F2F2-CBCF-4325-8C3B-2BCA7920AA5C}"/>
    <cellStyle name="Calculation 2 2 3 10" xfId="3721" xr:uid="{E96EA1A2-E806-40EC-9D9D-9A018F5C7FEB}"/>
    <cellStyle name="Calculation 2 2 3 10 2" xfId="19715" xr:uid="{AA35C498-2E06-406B-8D45-905C733E1D66}"/>
    <cellStyle name="Calculation 2 2 3 11" xfId="3446" xr:uid="{AC341E5F-3E0B-4BE5-B86D-D7D0A2192B92}"/>
    <cellStyle name="Calculation 2 2 3 11 2" xfId="19440" xr:uid="{66E98A59-C50D-4AB7-8D69-E62745FB6C54}"/>
    <cellStyle name="Calculation 2 2 3 12" xfId="18753" xr:uid="{9B64B1EC-585C-4A2F-8CBB-D8021C3330CA}"/>
    <cellStyle name="Calculation 2 2 3 12 2" xfId="32406" xr:uid="{2B5A8F67-5E31-41DF-9EE1-C913716E50B8}"/>
    <cellStyle name="Calculation 2 2 3 2" xfId="2759" xr:uid="{7F2E3945-FCCD-4610-A28C-712CA6D5B507}"/>
    <cellStyle name="Calculation 2 2 3 2 2" xfId="5846" xr:uid="{6FFD5B9F-4333-4A85-8254-5DBFAA67434C}"/>
    <cellStyle name="Calculation 2 2 3 2 2 2" xfId="8325" xr:uid="{E97035F8-8FED-4999-83C3-CD5DED195E97}"/>
    <cellStyle name="Calculation 2 2 3 2 2 2 2" xfId="21783" xr:uid="{1DDACDAB-6E96-45F6-8417-C7669050E7E8}"/>
    <cellStyle name="Calculation 2 2 3 2 2 3" xfId="10916" xr:uid="{787F5BF3-D08E-43DE-86A3-725F4C833F8C}"/>
    <cellStyle name="Calculation 2 2 3 2 2 3 2" xfId="24374" xr:uid="{16C23C92-DA57-4912-A7EE-64C1EE4982F9}"/>
    <cellStyle name="Calculation 2 2 3 2 2 4" xfId="13124" xr:uid="{F1427160-8442-4C28-AA3E-7F3EC0D654D3}"/>
    <cellStyle name="Calculation 2 2 3 2 2 4 2" xfId="26582" xr:uid="{C7964E5E-C2ED-4FE9-890D-867D7E740CE2}"/>
    <cellStyle name="Calculation 2 2 3 2 2 5" xfId="14303" xr:uid="{4BCAA75D-DFF8-4F8E-8CB4-0D8B75FBB612}"/>
    <cellStyle name="Calculation 2 2 3 2 2 5 2" xfId="27761" xr:uid="{858765B9-9994-4BF3-931B-355BCB388C34}"/>
    <cellStyle name="Calculation 2 2 3 2 2 6" xfId="15668" xr:uid="{86AE7C89-E3EB-46BD-B8E8-2A6AE9FF2B80}"/>
    <cellStyle name="Calculation 2 2 3 2 2 6 2" xfId="29126" xr:uid="{7A4907B5-A8E3-43F2-A855-3CAFFBD9D432}"/>
    <cellStyle name="Calculation 2 2 3 2 2 7" xfId="18011" xr:uid="{D6ABC24B-5DB4-4A44-A795-7842C89912EC}"/>
    <cellStyle name="Calculation 2 2 3 2 2 7 2" xfId="31469" xr:uid="{0AD77B4B-DDD0-42A8-BC6E-37BDE30DF0D8}"/>
    <cellStyle name="Calculation 2 2 3 2 3" xfId="4675" xr:uid="{CEC77728-8894-4DE9-BA54-F0B1EC729B4D}"/>
    <cellStyle name="Calculation 2 2 3 2 3 2" xfId="32211" xr:uid="{953C8BF8-7F42-4A8B-B1D3-8FEBB7036D35}"/>
    <cellStyle name="Calculation 2 2 3 2 4" xfId="7154" xr:uid="{0FD49E98-6C2A-49A6-AC9D-EFEDE103E5FC}"/>
    <cellStyle name="Calculation 2 2 3 2 4 2" xfId="20612" xr:uid="{9D1F6B3B-13B2-4098-A193-7232762C2413}"/>
    <cellStyle name="Calculation 2 2 3 2 5" xfId="9745" xr:uid="{C43FFA6D-4C2D-4CCE-9620-EF17C07B9906}"/>
    <cellStyle name="Calculation 2 2 3 2 5 2" xfId="23203" xr:uid="{5ABECE61-2420-4DE5-AB75-3E50C8182D20}"/>
    <cellStyle name="Calculation 2 2 3 2 6" xfId="12006" xr:uid="{44F286AB-D7DF-445B-9374-02463F225780}"/>
    <cellStyle name="Calculation 2 2 3 2 6 2" xfId="25464" xr:uid="{1F94B3FB-59C6-4D48-BE03-87D56C43BBA3}"/>
    <cellStyle name="Calculation 2 2 3 2 7" xfId="16953" xr:uid="{7BEC2546-0D6B-41BD-A452-02F5903DA321}"/>
    <cellStyle name="Calculation 2 2 3 2 7 2" xfId="30411" xr:uid="{E4D6E70A-E959-4872-A3C3-201C93D6C8F8}"/>
    <cellStyle name="Calculation 2 2 3 3" xfId="5144" xr:uid="{12B1FF5A-D3DB-47F4-B646-A209DC5E8396}"/>
    <cellStyle name="Calculation 2 2 3 3 2" xfId="6315" xr:uid="{233B4E36-2266-456D-8E9C-F7F6AE3B66BD}"/>
    <cellStyle name="Calculation 2 2 3 3 2 2" xfId="8794" xr:uid="{EFC9AD25-DBD3-41DE-982C-5CDA1F285758}"/>
    <cellStyle name="Calculation 2 2 3 3 2 2 2" xfId="22252" xr:uid="{C0F257DB-FF90-4847-8039-1BED4E0CD13B}"/>
    <cellStyle name="Calculation 2 2 3 3 2 3" xfId="11385" xr:uid="{3163169F-74F8-43BB-89B1-A8A962D5DE8B}"/>
    <cellStyle name="Calculation 2 2 3 3 2 3 2" xfId="24843" xr:uid="{CA0E79E8-C3CA-45F3-A7B3-AD34FCDA9A78}"/>
    <cellStyle name="Calculation 2 2 3 3 2 4" xfId="13593" xr:uid="{492E3441-80DD-4A44-85A8-29F650DC5E16}"/>
    <cellStyle name="Calculation 2 2 3 3 2 4 2" xfId="27051" xr:uid="{06A55B81-6BD2-4ECC-85E9-3D52FF717246}"/>
    <cellStyle name="Calculation 2 2 3 3 2 5" xfId="14772" xr:uid="{9A8807BB-7027-447E-B0AD-B03A5CBDE84F}"/>
    <cellStyle name="Calculation 2 2 3 3 2 5 2" xfId="28230" xr:uid="{7C05328E-DB69-4119-B284-DE3587224AFF}"/>
    <cellStyle name="Calculation 2 2 3 3 2 6" xfId="16137" xr:uid="{6C6758AB-5BDA-4A7C-8CEA-3C85D2B364EB}"/>
    <cellStyle name="Calculation 2 2 3 3 2 6 2" xfId="29595" xr:uid="{2B97334D-2326-403F-BAE6-E6CF325351BB}"/>
    <cellStyle name="Calculation 2 2 3 3 2 7" xfId="18480" xr:uid="{3453984E-0265-44A1-B7B3-760C4E460B89}"/>
    <cellStyle name="Calculation 2 2 3 3 2 7 2" xfId="31938" xr:uid="{61BB9A95-876E-4C59-83B0-D15101D91D7E}"/>
    <cellStyle name="Calculation 2 2 3 3 3" xfId="7623" xr:uid="{4D635370-B24E-4A0A-B7BD-69E700A5090B}"/>
    <cellStyle name="Calculation 2 2 3 3 3 2" xfId="21081" xr:uid="{B694BB4C-131F-4BBA-ACD4-865CEE76709F}"/>
    <cellStyle name="Calculation 2 2 3 3 4" xfId="10214" xr:uid="{C09DA3EF-1B83-451D-8747-FC65C45D5A4B}"/>
    <cellStyle name="Calculation 2 2 3 3 4 2" xfId="23672" xr:uid="{DF77567D-0001-4421-B5A4-888B714C9FED}"/>
    <cellStyle name="Calculation 2 2 3 3 5" xfId="12189" xr:uid="{37B1B1E9-260B-424E-B81D-CA3462CA2770}"/>
    <cellStyle name="Calculation 2 2 3 3 5 2" xfId="25647" xr:uid="{EEB4FAF9-7FB2-44BB-AF74-6E67EC37B865}"/>
    <cellStyle name="Calculation 2 2 3 3 6" xfId="17334" xr:uid="{FBC35D8F-8A6A-4166-A499-5C36F86CC581}"/>
    <cellStyle name="Calculation 2 2 3 3 6 2" xfId="30792" xr:uid="{7CD31718-434A-4502-AD13-64C641644641}"/>
    <cellStyle name="Calculation 2 2 3 4" xfId="4595" xr:uid="{1198AD8A-F2BE-4F1A-8C1D-244BA7D44A00}"/>
    <cellStyle name="Calculation 2 2 3 4 2" xfId="5766" xr:uid="{09572BC0-16C1-40C7-84B1-9C0A3DDB8F6A}"/>
    <cellStyle name="Calculation 2 2 3 4 2 2" xfId="8245" xr:uid="{50B7778A-30F8-4C05-9D9A-03D36F3B6B0D}"/>
    <cellStyle name="Calculation 2 2 3 4 2 2 2" xfId="21703" xr:uid="{59FF8DE5-15A9-41E6-A856-319EB4CF9C50}"/>
    <cellStyle name="Calculation 2 2 3 4 2 3" xfId="10836" xr:uid="{F01B340D-AB2A-419A-B05D-2B73C1BA3986}"/>
    <cellStyle name="Calculation 2 2 3 4 2 3 2" xfId="24294" xr:uid="{A719E632-4115-4793-A5D7-3F628F2DFD6F}"/>
    <cellStyle name="Calculation 2 2 3 4 2 4" xfId="13044" xr:uid="{7AC004F0-C050-43EC-BBA7-CEA500060B66}"/>
    <cellStyle name="Calculation 2 2 3 4 2 4 2" xfId="26502" xr:uid="{A23E0B53-9B52-42E6-B03A-0EF272413C4C}"/>
    <cellStyle name="Calculation 2 2 3 4 2 5" xfId="14223" xr:uid="{93A191DB-984F-4816-91C3-3E8064981B5A}"/>
    <cellStyle name="Calculation 2 2 3 4 2 5 2" xfId="27681" xr:uid="{CC7EFD5B-73F4-4CBA-89DB-20A5EB797A6C}"/>
    <cellStyle name="Calculation 2 2 3 4 2 6" xfId="15588" xr:uid="{595EAF6D-75C5-4041-A14A-671976353469}"/>
    <cellStyle name="Calculation 2 2 3 4 2 6 2" xfId="29046" xr:uid="{4989DA17-37DF-40D0-B078-FA2E4A694DC6}"/>
    <cellStyle name="Calculation 2 2 3 4 2 7" xfId="17931" xr:uid="{0110C01C-B0BB-4823-8A83-F926B5C397BD}"/>
    <cellStyle name="Calculation 2 2 3 4 2 7 2" xfId="31389" xr:uid="{A5E69C93-5C7C-42BB-860B-537724CB3393}"/>
    <cellStyle name="Calculation 2 2 3 4 3" xfId="7074" xr:uid="{EC234FC4-AEB5-4E4D-A977-78D57C433856}"/>
    <cellStyle name="Calculation 2 2 3 4 3 2" xfId="20532" xr:uid="{005541BF-C023-4F61-966C-A4E2D034A39D}"/>
    <cellStyle name="Calculation 2 2 3 4 4" xfId="9665" xr:uid="{AECFF840-4B1F-45BC-B1D6-5CE436D76C13}"/>
    <cellStyle name="Calculation 2 2 3 4 4 2" xfId="23123" xr:uid="{90A5C256-63ED-469F-B393-5CCE6748E3EA}"/>
    <cellStyle name="Calculation 2 2 3 4 5" xfId="12322" xr:uid="{13E6B89B-7F74-4E87-818E-59DE8663A438}"/>
    <cellStyle name="Calculation 2 2 3 4 5 2" xfId="25780" xr:uid="{F37A8433-B008-429A-9B4E-4F372B7D2974}"/>
    <cellStyle name="Calculation 2 2 3 4 6" xfId="16892" xr:uid="{C9D4F273-D312-4576-95E5-711674D367B6}"/>
    <cellStyle name="Calculation 2 2 3 4 6 2" xfId="30350" xr:uid="{A0E51134-2758-49B9-9680-9A38F52B74AD}"/>
    <cellStyle name="Calculation 2 2 3 5" xfId="4286" xr:uid="{6F1AD787-6E37-48EC-90CB-AF17AEAC461A}"/>
    <cellStyle name="Calculation 2 2 3 5 2" xfId="5457" xr:uid="{EBF64F5E-3CD3-4404-90CF-466154B96C21}"/>
    <cellStyle name="Calculation 2 2 3 5 2 2" xfId="7936" xr:uid="{871358ED-2254-4CDF-A1E8-012DA504B098}"/>
    <cellStyle name="Calculation 2 2 3 5 2 2 2" xfId="21394" xr:uid="{31D1BB73-E1D2-4CC7-B859-C16395755B47}"/>
    <cellStyle name="Calculation 2 2 3 5 2 3" xfId="10527" xr:uid="{02D5FCAE-B58A-4C3B-A749-7BF45F3A2085}"/>
    <cellStyle name="Calculation 2 2 3 5 2 3 2" xfId="23985" xr:uid="{1AFABA6B-EE67-4BD2-96B2-315C5A6C88F3}"/>
    <cellStyle name="Calculation 2 2 3 5 2 4" xfId="12735" xr:uid="{7F7FEC66-7996-4E79-8FC8-41739915CF14}"/>
    <cellStyle name="Calculation 2 2 3 5 2 4 2" xfId="26193" xr:uid="{DDF1845E-6123-4D00-9A08-99C74C9B0371}"/>
    <cellStyle name="Calculation 2 2 3 5 2 5" xfId="13914" xr:uid="{44D2B323-2668-4B70-A1B9-D09004C3A4EF}"/>
    <cellStyle name="Calculation 2 2 3 5 2 5 2" xfId="27372" xr:uid="{FE74AC6C-1934-48B0-8BBF-5CA03E72A9F7}"/>
    <cellStyle name="Calculation 2 2 3 5 2 6" xfId="15279" xr:uid="{A19007A7-26D1-4CC6-809C-4A7C4DC05A3F}"/>
    <cellStyle name="Calculation 2 2 3 5 2 6 2" xfId="28737" xr:uid="{8AA98A8C-A05E-4046-AC91-48482EA42A3C}"/>
    <cellStyle name="Calculation 2 2 3 5 2 7" xfId="17622" xr:uid="{9445B7A8-FB3C-4D4D-B7E8-0C5FDF944ABB}"/>
    <cellStyle name="Calculation 2 2 3 5 2 7 2" xfId="31080" xr:uid="{FC5CC88D-F1A3-4082-BA92-796DB58B4DBF}"/>
    <cellStyle name="Calculation 2 2 3 5 3" xfId="6765" xr:uid="{D9BC94F4-D57D-4139-A719-5A4F3269ECE6}"/>
    <cellStyle name="Calculation 2 2 3 5 3 2" xfId="20223" xr:uid="{0297A42A-5982-4F87-ADEE-302BFCDB59F7}"/>
    <cellStyle name="Calculation 2 2 3 5 4" xfId="9356" xr:uid="{26101DDB-C5AD-46CF-A43D-46E19238B208}"/>
    <cellStyle name="Calculation 2 2 3 5 4 2" xfId="22814" xr:uid="{37DB6159-7587-40F3-96C5-09F66FF4111F}"/>
    <cellStyle name="Calculation 2 2 3 5 5" xfId="3519" xr:uid="{FBED167A-296B-4633-80B0-009F424E3DB9}"/>
    <cellStyle name="Calculation 2 2 3 5 5 2" xfId="19513" xr:uid="{9EBCA1D1-596B-44B5-9247-F01149D1F4D2}"/>
    <cellStyle name="Calculation 2 2 3 5 6" xfId="16634" xr:uid="{ED4E36B1-A957-4083-B241-B08C152E3A6A}"/>
    <cellStyle name="Calculation 2 2 3 5 6 2" xfId="30092" xr:uid="{49B18007-C7ED-4DF4-A84F-15028499389D}"/>
    <cellStyle name="Calculation 2 2 3 6" xfId="4559" xr:uid="{1F8D9E74-7E0F-4017-AB57-284A463B1C79}"/>
    <cellStyle name="Calculation 2 2 3 6 2" xfId="5730" xr:uid="{9899CA7F-9C6B-4945-AACA-FFC991A19D89}"/>
    <cellStyle name="Calculation 2 2 3 6 2 2" xfId="8209" xr:uid="{DA4C225F-B120-421C-8CC7-77C35B6AA0F2}"/>
    <cellStyle name="Calculation 2 2 3 6 2 2 2" xfId="21667" xr:uid="{54CF5351-E337-465B-BCD4-6D5E1966B8D9}"/>
    <cellStyle name="Calculation 2 2 3 6 2 3" xfId="10800" xr:uid="{F0E67699-1A1C-4E99-AF6F-FF6DD250AAB4}"/>
    <cellStyle name="Calculation 2 2 3 6 2 3 2" xfId="24258" xr:uid="{8ACB711C-41DB-4597-ACD4-47387A882D47}"/>
    <cellStyle name="Calculation 2 2 3 6 2 4" xfId="13008" xr:uid="{7D178BE5-DDF2-4778-A43B-AC86088CEBB3}"/>
    <cellStyle name="Calculation 2 2 3 6 2 4 2" xfId="26466" xr:uid="{133DDFF0-5F24-4152-AD4E-80877DC6B990}"/>
    <cellStyle name="Calculation 2 2 3 6 2 5" xfId="14187" xr:uid="{C887BBBA-BA34-4B06-BDC0-1641F36BA032}"/>
    <cellStyle name="Calculation 2 2 3 6 2 5 2" xfId="27645" xr:uid="{2E662691-EC58-4099-95B4-501B62F18FE3}"/>
    <cellStyle name="Calculation 2 2 3 6 2 6" xfId="15552" xr:uid="{4007E84C-1CA2-4E60-93B4-0943496A98D4}"/>
    <cellStyle name="Calculation 2 2 3 6 2 6 2" xfId="29010" xr:uid="{5D0B86AE-5F25-4901-A02C-61363372B1E4}"/>
    <cellStyle name="Calculation 2 2 3 6 2 7" xfId="17895" xr:uid="{56005659-B0C1-4300-A636-44386FC3EAAC}"/>
    <cellStyle name="Calculation 2 2 3 6 2 7 2" xfId="31353" xr:uid="{1EEB51CB-381F-49CC-B6AE-ECD97E89D258}"/>
    <cellStyle name="Calculation 2 2 3 6 3" xfId="7038" xr:uid="{6ABF9FAB-CB65-4E14-A9DD-9A7CED201DB9}"/>
    <cellStyle name="Calculation 2 2 3 6 3 2" xfId="20496" xr:uid="{9C3E7755-B8E1-4E47-A3E8-7AD40E06545E}"/>
    <cellStyle name="Calculation 2 2 3 6 4" xfId="9629" xr:uid="{DFF56413-6A82-459B-8A6D-6A1F7BA199F3}"/>
    <cellStyle name="Calculation 2 2 3 6 4 2" xfId="23087" xr:uid="{F189A7A6-2D03-4D84-943E-4B933D33E169}"/>
    <cellStyle name="Calculation 2 2 3 6 5" xfId="9069" xr:uid="{88F3C5C5-DC53-4E09-B622-5980B0453818}"/>
    <cellStyle name="Calculation 2 2 3 6 5 2" xfId="22527" xr:uid="{326414B6-A718-45B1-9BE9-FDBB584D5420}"/>
    <cellStyle name="Calculation 2 2 3 6 6" xfId="16856" xr:uid="{E1874011-B205-42CF-912E-D67B3838B2E3}"/>
    <cellStyle name="Calculation 2 2 3 6 6 2" xfId="30314" xr:uid="{87308234-7F42-4183-A1F3-D033E415ECF5}"/>
    <cellStyle name="Calculation 2 2 3 7" xfId="4561" xr:uid="{8752425F-9BDF-4E42-8E58-0933A3AD5F27}"/>
    <cellStyle name="Calculation 2 2 3 7 2" xfId="5732" xr:uid="{EEB5CFA3-89C7-408D-BF9E-9BB725CFE336}"/>
    <cellStyle name="Calculation 2 2 3 7 2 2" xfId="8211" xr:uid="{A28111D0-2413-4458-8238-97959E878D17}"/>
    <cellStyle name="Calculation 2 2 3 7 2 2 2" xfId="21669" xr:uid="{342F0CA9-055E-49ED-88FA-49A5DE52689C}"/>
    <cellStyle name="Calculation 2 2 3 7 2 3" xfId="10802" xr:uid="{B89D5CD1-E8C0-4D89-90CB-ED65A23921AB}"/>
    <cellStyle name="Calculation 2 2 3 7 2 3 2" xfId="24260" xr:uid="{C2401286-052B-4214-9871-CC87784D1C8E}"/>
    <cellStyle name="Calculation 2 2 3 7 2 4" xfId="13010" xr:uid="{4CD3EB6F-EF94-4168-8644-CCBB413D8D0F}"/>
    <cellStyle name="Calculation 2 2 3 7 2 4 2" xfId="26468" xr:uid="{45B46A7B-0C68-4204-8D23-14BF352EECB4}"/>
    <cellStyle name="Calculation 2 2 3 7 2 5" xfId="14189" xr:uid="{56EEDCD5-E1D0-4324-88BF-484C00D183BA}"/>
    <cellStyle name="Calculation 2 2 3 7 2 5 2" xfId="27647" xr:uid="{AEDFF6FB-58CC-4596-B4FF-6E22C5AA006A}"/>
    <cellStyle name="Calculation 2 2 3 7 2 6" xfId="15554" xr:uid="{B92BE8B9-E2F1-4B08-BB75-A8B4461E459C}"/>
    <cellStyle name="Calculation 2 2 3 7 2 6 2" xfId="29012" xr:uid="{508AEB79-3564-47C0-BB5A-10B72458276C}"/>
    <cellStyle name="Calculation 2 2 3 7 2 7" xfId="17897" xr:uid="{FBF92435-95AB-4C30-9F8C-76FFDCA91718}"/>
    <cellStyle name="Calculation 2 2 3 7 2 7 2" xfId="31355" xr:uid="{F17D029D-A2FB-4565-B3D4-B803B796DCA7}"/>
    <cellStyle name="Calculation 2 2 3 7 3" xfId="7040" xr:uid="{15FB2AD4-5733-4AD5-9499-34BFBB7FC5C5}"/>
    <cellStyle name="Calculation 2 2 3 7 3 2" xfId="20498" xr:uid="{97131544-DA74-4D87-ABDD-0E96BB0E7440}"/>
    <cellStyle name="Calculation 2 2 3 7 4" xfId="9631" xr:uid="{6987F092-4E46-46E8-A328-4D30513E31CA}"/>
    <cellStyle name="Calculation 2 2 3 7 4 2" xfId="23089" xr:uid="{924BC742-5BEB-44F7-9197-71ADF9FA6889}"/>
    <cellStyle name="Calculation 2 2 3 7 5" xfId="12018" xr:uid="{97D4AF5B-CA1B-47A7-88B7-FEA3C1AB254C}"/>
    <cellStyle name="Calculation 2 2 3 7 5 2" xfId="25476" xr:uid="{F91AE24C-1D0C-4445-AC9F-65AE59C04530}"/>
    <cellStyle name="Calculation 2 2 3 7 6" xfId="16858" xr:uid="{24A2BABB-BAE4-48C4-AFF9-7E6D99A38887}"/>
    <cellStyle name="Calculation 2 2 3 7 6 2" xfId="30316" xr:uid="{C9E086DE-CD1A-40B1-B390-2DA19897963E}"/>
    <cellStyle name="Calculation 2 2 3 8" xfId="4150" xr:uid="{66D991D7-9DEB-4218-9DBD-F5C867810FBC}"/>
    <cellStyle name="Calculation 2 2 3 8 2" xfId="6664" xr:uid="{763B1613-7C69-4F9D-8777-602609BEA3BC}"/>
    <cellStyle name="Calculation 2 2 3 8 2 2" xfId="20122" xr:uid="{D1D999C1-3F7D-45EC-82BA-CE732F15E421}"/>
    <cellStyle name="Calculation 2 2 3 8 3" xfId="9261" xr:uid="{EE130581-98D4-4424-963C-2F740792B112}"/>
    <cellStyle name="Calculation 2 2 3 8 3 2" xfId="22719" xr:uid="{600D4DB5-1A2B-4696-89DB-C0F4080ED671}"/>
    <cellStyle name="Calculation 2 2 3 8 4" xfId="11830" xr:uid="{2BCAFE4D-FD8F-4BEC-AC7B-CC53DAE843C9}"/>
    <cellStyle name="Calculation 2 2 3 8 4 2" xfId="25288" xr:uid="{D45FD400-7EA0-4EBC-9745-C631DCE28688}"/>
    <cellStyle name="Calculation 2 2 3 8 5" xfId="3668" xr:uid="{7555F6A5-0CF9-4335-83E3-3B00BD81F1BE}"/>
    <cellStyle name="Calculation 2 2 3 8 5 2" xfId="19662" xr:uid="{BB591CEA-E9D8-4E2F-B1C1-9080AC784630}"/>
    <cellStyle name="Calculation 2 2 3 8 6" xfId="12127" xr:uid="{2E2168AA-80C7-4459-A915-AEF1C7AE745C}"/>
    <cellStyle name="Calculation 2 2 3 8 6 2" xfId="25585" xr:uid="{1BB6F290-8936-4AE6-908D-DF9D7CD5057A}"/>
    <cellStyle name="Calculation 2 2 3 8 7" xfId="16569" xr:uid="{C028AE67-2ED6-4587-97DF-6E87690567B8}"/>
    <cellStyle name="Calculation 2 2 3 8 7 2" xfId="30027" xr:uid="{17BDEED6-BE15-4B2A-853B-E98106AEC09A}"/>
    <cellStyle name="Calculation 2 2 3 9" xfId="3436" xr:uid="{F0C92387-2DEA-4F1F-8656-B59024DF0D7A}"/>
    <cellStyle name="Calculation 2 2 3 9 2" xfId="19430" xr:uid="{1629BE6F-B077-43EE-9B7C-4DE572E95612}"/>
    <cellStyle name="Calculation 2 2 4" xfId="1782" xr:uid="{18B92C3A-31E4-40B9-AB39-5E75689B03B5}"/>
    <cellStyle name="Calculation 2 2 4 10" xfId="3722" xr:uid="{9BFE453A-EEF8-4AF7-B949-9E29D1DC03A5}"/>
    <cellStyle name="Calculation 2 2 4 10 2" xfId="19716" xr:uid="{B0AFDA8D-E34E-4328-BC89-3908B11688FF}"/>
    <cellStyle name="Calculation 2 2 4 11" xfId="12628" xr:uid="{6C35FD59-70E5-4F61-897A-DA2BEC6F45B9}"/>
    <cellStyle name="Calculation 2 2 4 11 2" xfId="26086" xr:uid="{34662EAF-0074-4147-A38D-86000D7419BE}"/>
    <cellStyle name="Calculation 2 2 4 12" xfId="18754" xr:uid="{6D9B32D7-9EE3-4EB2-A63B-2F6F677D906C}"/>
    <cellStyle name="Calculation 2 2 4 12 2" xfId="32407" xr:uid="{DA0B9BB7-CC8C-4261-8DDB-2DEA1BDA6D0E}"/>
    <cellStyle name="Calculation 2 2 4 2" xfId="2760" xr:uid="{13FFA45E-5BDE-40F8-8264-E473D0A076A5}"/>
    <cellStyle name="Calculation 2 2 4 2 2" xfId="5847" xr:uid="{874F48EE-612C-4398-B4D3-016B26565D81}"/>
    <cellStyle name="Calculation 2 2 4 2 2 2" xfId="8326" xr:uid="{111E9626-2CC3-4398-B477-FB20937FD525}"/>
    <cellStyle name="Calculation 2 2 4 2 2 2 2" xfId="21784" xr:uid="{DF738F4A-F479-4ECB-89D2-5E236E7CF8BB}"/>
    <cellStyle name="Calculation 2 2 4 2 2 3" xfId="10917" xr:uid="{2D2D9428-2958-486B-81E3-771FE1088B8B}"/>
    <cellStyle name="Calculation 2 2 4 2 2 3 2" xfId="24375" xr:uid="{29503492-3883-4447-89BE-AFB2995C02EC}"/>
    <cellStyle name="Calculation 2 2 4 2 2 4" xfId="13125" xr:uid="{81261509-443F-4736-8215-821AEFEA2674}"/>
    <cellStyle name="Calculation 2 2 4 2 2 4 2" xfId="26583" xr:uid="{1FFB65E0-2A3C-4299-B656-D5A9ABB30277}"/>
    <cellStyle name="Calculation 2 2 4 2 2 5" xfId="14304" xr:uid="{F7EF579C-B8A2-46DB-8436-E7518F0BA0F6}"/>
    <cellStyle name="Calculation 2 2 4 2 2 5 2" xfId="27762" xr:uid="{8B9C807D-2ED6-4B34-9FEE-95B668FD4BB7}"/>
    <cellStyle name="Calculation 2 2 4 2 2 6" xfId="15669" xr:uid="{C46C3833-907F-4A1D-ABDA-3811D2D20946}"/>
    <cellStyle name="Calculation 2 2 4 2 2 6 2" xfId="29127" xr:uid="{E401B9A9-72EC-4181-A312-599C697583D6}"/>
    <cellStyle name="Calculation 2 2 4 2 2 7" xfId="18012" xr:uid="{62C581A9-FCBF-4570-BD62-14418813D544}"/>
    <cellStyle name="Calculation 2 2 4 2 2 7 2" xfId="31470" xr:uid="{E17F6105-81D0-40A9-BDD7-8D61C6C979E4}"/>
    <cellStyle name="Calculation 2 2 4 2 3" xfId="4676" xr:uid="{46BDC690-F290-4C6F-8D09-B8FEACA152CB}"/>
    <cellStyle name="Calculation 2 2 4 2 3 2" xfId="32212" xr:uid="{E42E2D9B-C04C-40CD-AEE5-AB149ECE16C6}"/>
    <cellStyle name="Calculation 2 2 4 2 4" xfId="7155" xr:uid="{0270F5C9-48A1-4C13-BAED-DAFE23B05B6C}"/>
    <cellStyle name="Calculation 2 2 4 2 4 2" xfId="20613" xr:uid="{44EA8C55-1974-4940-93C2-C728FFCCEDDE}"/>
    <cellStyle name="Calculation 2 2 4 2 5" xfId="9746" xr:uid="{74FDE59D-828F-4D9A-B62A-563D87760B22}"/>
    <cellStyle name="Calculation 2 2 4 2 5 2" xfId="23204" xr:uid="{EBCC071F-3481-48C4-9CAA-62782D094C59}"/>
    <cellStyle name="Calculation 2 2 4 2 6" xfId="12338" xr:uid="{6FC7DAE7-07A7-47DA-B336-FC8E75FC4915}"/>
    <cellStyle name="Calculation 2 2 4 2 6 2" xfId="25796" xr:uid="{AD405224-BC51-45F4-A13A-2E4DC136C776}"/>
    <cellStyle name="Calculation 2 2 4 2 7" xfId="16954" xr:uid="{7F879574-99D0-4714-8AEF-1B459EF36050}"/>
    <cellStyle name="Calculation 2 2 4 2 7 2" xfId="30412" xr:uid="{3250B9E8-DA2A-46C1-8F3F-B2FAC2F32567}"/>
    <cellStyle name="Calculation 2 2 4 3" xfId="4550" xr:uid="{FC096BE1-88B6-4295-8162-6C43E31CCB76}"/>
    <cellStyle name="Calculation 2 2 4 3 2" xfId="5721" xr:uid="{E08C6980-1CA2-4BC0-A431-E87FFC76704E}"/>
    <cellStyle name="Calculation 2 2 4 3 2 2" xfId="8200" xr:uid="{6D1A0AF8-B314-44F6-9C25-212421A48DFE}"/>
    <cellStyle name="Calculation 2 2 4 3 2 2 2" xfId="21658" xr:uid="{AEC28810-98CE-41ED-BB62-1C635A758D97}"/>
    <cellStyle name="Calculation 2 2 4 3 2 3" xfId="10791" xr:uid="{AF14F5A0-0658-47B4-AFAE-4E99248C77C7}"/>
    <cellStyle name="Calculation 2 2 4 3 2 3 2" xfId="24249" xr:uid="{B2D7440D-E4D4-4B48-BDFF-17E6FC054001}"/>
    <cellStyle name="Calculation 2 2 4 3 2 4" xfId="12999" xr:uid="{F027102F-F61B-4AE3-AA32-752DA7E2089A}"/>
    <cellStyle name="Calculation 2 2 4 3 2 4 2" xfId="26457" xr:uid="{42B5E161-4A0D-4273-B602-983EEB56357C}"/>
    <cellStyle name="Calculation 2 2 4 3 2 5" xfId="14178" xr:uid="{E9E94F49-7F1E-43CE-A14B-0BA33AF3DC5B}"/>
    <cellStyle name="Calculation 2 2 4 3 2 5 2" xfId="27636" xr:uid="{F16EDFE3-7173-44EE-BAB6-6A7F247C541E}"/>
    <cellStyle name="Calculation 2 2 4 3 2 6" xfId="15543" xr:uid="{AD157B81-D479-4AF7-9D9D-6A5A86E8FE5F}"/>
    <cellStyle name="Calculation 2 2 4 3 2 6 2" xfId="29001" xr:uid="{7C37C5AF-D74C-4329-A31A-B7F188F155B5}"/>
    <cellStyle name="Calculation 2 2 4 3 2 7" xfId="17886" xr:uid="{7F417850-7A9D-4701-BA5F-EFB779C8EB8B}"/>
    <cellStyle name="Calculation 2 2 4 3 2 7 2" xfId="31344" xr:uid="{BED9D336-2898-40D9-81DF-D48968E5C24A}"/>
    <cellStyle name="Calculation 2 2 4 3 3" xfId="7029" xr:uid="{A6942179-C864-40F1-853F-C90B7624C2D6}"/>
    <cellStyle name="Calculation 2 2 4 3 3 2" xfId="20487" xr:uid="{AE36F6E6-3203-4B63-9FE0-2A285A29D5A8}"/>
    <cellStyle name="Calculation 2 2 4 3 4" xfId="9620" xr:uid="{41276287-9D8A-4BBD-AD0C-E0514B2D83F6}"/>
    <cellStyle name="Calculation 2 2 4 3 4 2" xfId="23078" xr:uid="{421040EE-1EFA-4EF8-8DBA-58789FDFB706}"/>
    <cellStyle name="Calculation 2 2 4 3 5" xfId="12116" xr:uid="{FF390399-1847-49B0-BD9E-A0B2CBECC70F}"/>
    <cellStyle name="Calculation 2 2 4 3 5 2" xfId="25574" xr:uid="{2163B5D7-02F3-444B-B40E-038E9BFAD973}"/>
    <cellStyle name="Calculation 2 2 4 3 6" xfId="16847" xr:uid="{DA7D5D98-D82E-4FC0-8B18-E547348521A3}"/>
    <cellStyle name="Calculation 2 2 4 3 6 2" xfId="30305" xr:uid="{A852D3D6-3681-4E07-9BFE-029FE92C21B9}"/>
    <cellStyle name="Calculation 2 2 4 4" xfId="5242" xr:uid="{AE1B58C7-3F00-4109-8D03-476799C02A57}"/>
    <cellStyle name="Calculation 2 2 4 4 2" xfId="6413" xr:uid="{39B7844C-9627-406B-894B-180256EE8442}"/>
    <cellStyle name="Calculation 2 2 4 4 2 2" xfId="8892" xr:uid="{E584465A-1BCD-4D52-8E12-FB470DF62743}"/>
    <cellStyle name="Calculation 2 2 4 4 2 2 2" xfId="22350" xr:uid="{D744FB43-22F6-4B84-B7C7-84E2E1AB3F9B}"/>
    <cellStyle name="Calculation 2 2 4 4 2 3" xfId="11483" xr:uid="{3673D6FF-57CE-4BD9-96A0-DC798FB67D6B}"/>
    <cellStyle name="Calculation 2 2 4 4 2 3 2" xfId="24941" xr:uid="{7FF7FDB7-D0B3-4A50-B773-F15024E2448A}"/>
    <cellStyle name="Calculation 2 2 4 4 2 4" xfId="13691" xr:uid="{829BCE2C-65DF-4AC1-A1C1-311478D75B25}"/>
    <cellStyle name="Calculation 2 2 4 4 2 4 2" xfId="27149" xr:uid="{FABA01F5-2766-4BD0-AF9E-D412D9E9E1EF}"/>
    <cellStyle name="Calculation 2 2 4 4 2 5" xfId="14870" xr:uid="{394A7A21-C4D3-40CC-B386-041FFF63A72E}"/>
    <cellStyle name="Calculation 2 2 4 4 2 5 2" xfId="28328" xr:uid="{A90FA228-5705-4D65-9B7F-F59AFF0D5B25}"/>
    <cellStyle name="Calculation 2 2 4 4 2 6" xfId="16235" xr:uid="{EF16C253-1677-45A1-81D9-92B9287218B7}"/>
    <cellStyle name="Calculation 2 2 4 4 2 6 2" xfId="29693" xr:uid="{0970D587-4181-4179-8F0C-7B561606A5B9}"/>
    <cellStyle name="Calculation 2 2 4 4 2 7" xfId="18578" xr:uid="{F90BE721-CBC6-4BEA-B758-9FD5506BCD6B}"/>
    <cellStyle name="Calculation 2 2 4 4 2 7 2" xfId="32036" xr:uid="{86BFCAA6-EA0B-4E4F-A3F2-1807AD1CBB39}"/>
    <cellStyle name="Calculation 2 2 4 4 3" xfId="7721" xr:uid="{FD4C95C1-9513-4630-BD0E-E42C58E7F705}"/>
    <cellStyle name="Calculation 2 2 4 4 3 2" xfId="21179" xr:uid="{05CBFEC3-829B-49C1-A946-B74698FEF4D0}"/>
    <cellStyle name="Calculation 2 2 4 4 4" xfId="10312" xr:uid="{13F2F097-2545-487E-AA23-E709C0598168}"/>
    <cellStyle name="Calculation 2 2 4 4 4 2" xfId="23770" xr:uid="{9B7ED844-3F6B-4C66-9615-5475FE2738D8}"/>
    <cellStyle name="Calculation 2 2 4 4 5" xfId="15064" xr:uid="{D7C3978B-1FE4-4935-8F1A-356930A1D93D}"/>
    <cellStyle name="Calculation 2 2 4 4 5 2" xfId="28522" xr:uid="{8C48C709-F8BC-465E-94A5-D68F16F58270}"/>
    <cellStyle name="Calculation 2 2 4 4 6" xfId="17423" xr:uid="{B8127509-9B12-46A0-9E5A-2772489063FB}"/>
    <cellStyle name="Calculation 2 2 4 4 6 2" xfId="30881" xr:uid="{EB8C3CD1-D617-4907-BAD5-2362D0B94621}"/>
    <cellStyle name="Calculation 2 2 4 5" xfId="4572" xr:uid="{4A403646-9CB7-4C70-A8DF-77E15D7E1FA7}"/>
    <cellStyle name="Calculation 2 2 4 5 2" xfId="5743" xr:uid="{24D492BA-D5B4-401D-B39D-AEFFE74D80C8}"/>
    <cellStyle name="Calculation 2 2 4 5 2 2" xfId="8222" xr:uid="{6A480A1E-E9DE-429A-99E4-7D73CAA2177D}"/>
    <cellStyle name="Calculation 2 2 4 5 2 2 2" xfId="21680" xr:uid="{571B2565-F88C-4CF7-A5F4-43FFD1C0AD2C}"/>
    <cellStyle name="Calculation 2 2 4 5 2 3" xfId="10813" xr:uid="{7A512A5C-EFBA-49AE-8D88-199A8010B2AB}"/>
    <cellStyle name="Calculation 2 2 4 5 2 3 2" xfId="24271" xr:uid="{DC3D1718-70C9-41CA-BE0E-B1DF86E11AFA}"/>
    <cellStyle name="Calculation 2 2 4 5 2 4" xfId="13021" xr:uid="{30BD1C09-1BFC-4BFA-8D73-E89C68611B0D}"/>
    <cellStyle name="Calculation 2 2 4 5 2 4 2" xfId="26479" xr:uid="{D7F57911-C5EF-4AE5-A6A3-4207EDEA6170}"/>
    <cellStyle name="Calculation 2 2 4 5 2 5" xfId="14200" xr:uid="{1F7FB3A4-C13D-40C4-B9CC-DF7732567683}"/>
    <cellStyle name="Calculation 2 2 4 5 2 5 2" xfId="27658" xr:uid="{8DDCF2CB-451D-48AF-865F-75B7F40FFBBC}"/>
    <cellStyle name="Calculation 2 2 4 5 2 6" xfId="15565" xr:uid="{BE26E1B6-1159-498D-87D0-05E06C805A92}"/>
    <cellStyle name="Calculation 2 2 4 5 2 6 2" xfId="29023" xr:uid="{91C6B10C-28B9-4405-ADDD-43328E943E18}"/>
    <cellStyle name="Calculation 2 2 4 5 2 7" xfId="17908" xr:uid="{9660289E-1E21-4724-899C-A30C7BD56324}"/>
    <cellStyle name="Calculation 2 2 4 5 2 7 2" xfId="31366" xr:uid="{058E5061-DDD5-4FD7-9701-106586FD664B}"/>
    <cellStyle name="Calculation 2 2 4 5 3" xfId="7051" xr:uid="{5D18EB75-D8F1-491A-B94A-3164ADD707BF}"/>
    <cellStyle name="Calculation 2 2 4 5 3 2" xfId="20509" xr:uid="{97A44A0B-C137-4AA5-91F3-827BC36E05C0}"/>
    <cellStyle name="Calculation 2 2 4 5 4" xfId="9642" xr:uid="{0F2F9392-4066-410A-B46A-B5272E78440C}"/>
    <cellStyle name="Calculation 2 2 4 5 4 2" xfId="23100" xr:uid="{60D7D0E4-23C8-4E31-A65F-7C470F64E0F1}"/>
    <cellStyle name="Calculation 2 2 4 5 5" xfId="9090" xr:uid="{AC863CEF-307D-4E1A-BDA8-554A2E80C841}"/>
    <cellStyle name="Calculation 2 2 4 5 5 2" xfId="22548" xr:uid="{0F11386E-A3F3-4EFA-A3E2-13BF1FDAE43A}"/>
    <cellStyle name="Calculation 2 2 4 5 6" xfId="16869" xr:uid="{D6C24182-C8AF-4A6C-8085-346EB321F655}"/>
    <cellStyle name="Calculation 2 2 4 5 6 2" xfId="30327" xr:uid="{48D7FB74-49B1-41A6-9E33-038FCD894B8D}"/>
    <cellStyle name="Calculation 2 2 4 6" xfId="5296" xr:uid="{9F521CED-C307-4E35-9629-B49DAE1FFF8A}"/>
    <cellStyle name="Calculation 2 2 4 6 2" xfId="6467" xr:uid="{9D585DE2-B00B-457B-B7E6-61ABD329326F}"/>
    <cellStyle name="Calculation 2 2 4 6 2 2" xfId="8946" xr:uid="{E86F955B-EF4B-46F9-8D87-0846E7397020}"/>
    <cellStyle name="Calculation 2 2 4 6 2 2 2" xfId="22404" xr:uid="{14087769-1A34-4B30-8B1E-59B8B86DC56E}"/>
    <cellStyle name="Calculation 2 2 4 6 2 3" xfId="11537" xr:uid="{3912CE1E-EA06-4651-9318-B26231DEEC2C}"/>
    <cellStyle name="Calculation 2 2 4 6 2 3 2" xfId="24995" xr:uid="{95EE1924-87C5-434C-8032-5FF6366EB6DE}"/>
    <cellStyle name="Calculation 2 2 4 6 2 4" xfId="13745" xr:uid="{C87C249E-8195-4168-89C4-2FA0972708BC}"/>
    <cellStyle name="Calculation 2 2 4 6 2 4 2" xfId="27203" xr:uid="{E904590A-F008-48E0-BCE9-D0CBD1810955}"/>
    <cellStyle name="Calculation 2 2 4 6 2 5" xfId="14924" xr:uid="{E99DC2AC-CBD6-42E1-9BDD-10FECF738D7A}"/>
    <cellStyle name="Calculation 2 2 4 6 2 5 2" xfId="28382" xr:uid="{9C295D7A-A565-4B4F-BA44-EE6ABD858A3E}"/>
    <cellStyle name="Calculation 2 2 4 6 2 6" xfId="16289" xr:uid="{5ED0A869-333B-4125-ACF9-8A1A6370710C}"/>
    <cellStyle name="Calculation 2 2 4 6 2 6 2" xfId="29747" xr:uid="{1D4F8B10-9745-4037-BE74-C6D834332286}"/>
    <cellStyle name="Calculation 2 2 4 6 2 7" xfId="18632" xr:uid="{6477B5C4-602E-47FA-9D8D-26CB30C04B5E}"/>
    <cellStyle name="Calculation 2 2 4 6 2 7 2" xfId="32090" xr:uid="{1933D5EA-8C1B-45AF-A89D-9173624CA106}"/>
    <cellStyle name="Calculation 2 2 4 6 3" xfId="7775" xr:uid="{0AC7F134-75EF-4AF3-8C35-3D64451AFC6D}"/>
    <cellStyle name="Calculation 2 2 4 6 3 2" xfId="21233" xr:uid="{5E2459CD-02D9-47F9-A0FC-6E50915E8D36}"/>
    <cellStyle name="Calculation 2 2 4 6 4" xfId="10366" xr:uid="{50320830-7302-445D-90EA-0159AFBBDD47}"/>
    <cellStyle name="Calculation 2 2 4 6 4 2" xfId="23824" xr:uid="{DB919B69-E881-41C8-8912-7CF1DE33724F}"/>
    <cellStyle name="Calculation 2 2 4 6 5" xfId="15118" xr:uid="{C525541B-CAD5-4941-A9C8-98A377DA1C4D}"/>
    <cellStyle name="Calculation 2 2 4 6 5 2" xfId="28576" xr:uid="{6B2F366E-F555-4B8C-9A71-DBB42B919C53}"/>
    <cellStyle name="Calculation 2 2 4 6 6" xfId="17471" xr:uid="{B25E1B39-1CA3-478C-89A2-35706A3D5003}"/>
    <cellStyle name="Calculation 2 2 4 6 6 2" xfId="30929" xr:uid="{D1D94994-C98F-4EE1-BD43-E97D1821D6A6}"/>
    <cellStyle name="Calculation 2 2 4 7" xfId="5118" xr:uid="{0B53CAB5-C3CB-4256-879E-DA8769E43F32}"/>
    <cellStyle name="Calculation 2 2 4 7 2" xfId="6289" xr:uid="{6357A859-B170-4E67-A6A1-D4BBC4855C69}"/>
    <cellStyle name="Calculation 2 2 4 7 2 2" xfId="8768" xr:uid="{F39F4FEF-F28B-42CA-B7EA-A0107F3FF223}"/>
    <cellStyle name="Calculation 2 2 4 7 2 2 2" xfId="22226" xr:uid="{C7838846-5F50-458D-88B3-B63DB87DA9D0}"/>
    <cellStyle name="Calculation 2 2 4 7 2 3" xfId="11359" xr:uid="{03C5ACF8-C3F3-4B91-8F51-92DAFC483646}"/>
    <cellStyle name="Calculation 2 2 4 7 2 3 2" xfId="24817" xr:uid="{B4F5A1DB-3D32-4C7E-AE95-F2FF998FF42A}"/>
    <cellStyle name="Calculation 2 2 4 7 2 4" xfId="13567" xr:uid="{90C15472-BA2B-40CE-9B4E-3F97470D2508}"/>
    <cellStyle name="Calculation 2 2 4 7 2 4 2" xfId="27025" xr:uid="{532C3EBF-7454-46C1-BF66-D5E60A578D2F}"/>
    <cellStyle name="Calculation 2 2 4 7 2 5" xfId="14746" xr:uid="{765B5A0E-FD60-4A49-84D9-F546DD0E5F70}"/>
    <cellStyle name="Calculation 2 2 4 7 2 5 2" xfId="28204" xr:uid="{BFB66997-5F53-4165-826C-516CC275B8C2}"/>
    <cellStyle name="Calculation 2 2 4 7 2 6" xfId="16111" xr:uid="{5E5C74C6-C93D-445F-9183-485697D3A79D}"/>
    <cellStyle name="Calculation 2 2 4 7 2 6 2" xfId="29569" xr:uid="{737F9832-B6A9-4943-ABD2-01F39D44DBCE}"/>
    <cellStyle name="Calculation 2 2 4 7 2 7" xfId="18454" xr:uid="{EF987F91-AF83-45C0-BF3C-C240A6679124}"/>
    <cellStyle name="Calculation 2 2 4 7 2 7 2" xfId="31912" xr:uid="{5FD15F50-2FD1-48F6-906C-3A4E1FB46F58}"/>
    <cellStyle name="Calculation 2 2 4 7 3" xfId="7597" xr:uid="{B16475DA-F9C0-41BD-9025-DDCD26BA4766}"/>
    <cellStyle name="Calculation 2 2 4 7 3 2" xfId="21055" xr:uid="{BBA4E860-7819-475C-9C76-A7ECF28136D4}"/>
    <cellStyle name="Calculation 2 2 4 7 4" xfId="10188" xr:uid="{D5DEEA9D-052A-4C9D-B646-BED09ED7E6A7}"/>
    <cellStyle name="Calculation 2 2 4 7 4 2" xfId="23646" xr:uid="{2E50A172-9848-40EA-BB47-DD9DA2AFFC30}"/>
    <cellStyle name="Calculation 2 2 4 7 5" xfId="3525" xr:uid="{04BD2FB9-1CA2-4C55-983B-5D5E3EF33EA7}"/>
    <cellStyle name="Calculation 2 2 4 7 5 2" xfId="19519" xr:uid="{A2472FF8-83B2-41C8-AB52-2397E91D03FA}"/>
    <cellStyle name="Calculation 2 2 4 7 6" xfId="17311" xr:uid="{52F96368-BB66-4683-B3D4-E2ADD995EC5E}"/>
    <cellStyle name="Calculation 2 2 4 7 6 2" xfId="30769" xr:uid="{55EF789F-9136-4CA9-B476-4549D43906DC}"/>
    <cellStyle name="Calculation 2 2 4 8" xfId="4149" xr:uid="{CA57DB01-3EEA-4B79-ACD2-A3FA88DEF751}"/>
    <cellStyle name="Calculation 2 2 4 8 2" xfId="6663" xr:uid="{DD40C52F-08FA-446E-A98B-47CB6A64F727}"/>
    <cellStyle name="Calculation 2 2 4 8 2 2" xfId="20121" xr:uid="{32BC163A-A431-4926-8FA0-D27857BA9613}"/>
    <cellStyle name="Calculation 2 2 4 8 3" xfId="9260" xr:uid="{56ECD853-E217-4882-B368-45A6118E627E}"/>
    <cellStyle name="Calculation 2 2 4 8 3 2" xfId="22718" xr:uid="{2280B487-E6BC-4C7D-AD3C-B43EB87B63BC}"/>
    <cellStyle name="Calculation 2 2 4 8 4" xfId="11829" xr:uid="{AA44A93E-1E9D-4424-A934-EA44D52089D4}"/>
    <cellStyle name="Calculation 2 2 4 8 4 2" xfId="25287" xr:uid="{EC0AD9D6-2691-45CF-8883-EBCE95507F93}"/>
    <cellStyle name="Calculation 2 2 4 8 5" xfId="3667" xr:uid="{0CFA0F6A-FDB3-4019-A80D-2E7E0A4527AC}"/>
    <cellStyle name="Calculation 2 2 4 8 5 2" xfId="19661" xr:uid="{BABABBB7-8649-4BFE-8090-D992221E7D5D}"/>
    <cellStyle name="Calculation 2 2 4 8 6" xfId="12198" xr:uid="{BDF0A989-1D9A-4900-91C8-D0D694A51936}"/>
    <cellStyle name="Calculation 2 2 4 8 6 2" xfId="25656" xr:uid="{0CF7CA12-F5DE-4EDE-8C4D-380BDEA3779A}"/>
    <cellStyle name="Calculation 2 2 4 8 7" xfId="16568" xr:uid="{0442052D-4F94-4C83-B200-BB2DC14F01FD}"/>
    <cellStyle name="Calculation 2 2 4 8 7 2" xfId="30026" xr:uid="{D90C0E05-F9C1-464C-A8EC-8F3AA366D324}"/>
    <cellStyle name="Calculation 2 2 4 9" xfId="3435" xr:uid="{2107451A-03D6-4EB2-A7E6-C7A7EAF5A807}"/>
    <cellStyle name="Calculation 2 2 4 9 2" xfId="19429" xr:uid="{782FF60D-48B5-4B0D-94FC-0F48D961180D}"/>
    <cellStyle name="Calculation 2 2 5" xfId="1783" xr:uid="{BD07409F-9A8A-4C93-9E6D-D6A79051E7CB}"/>
    <cellStyle name="Calculation 2 2 5 10" xfId="3723" xr:uid="{E70818D4-DA01-46FF-BBAC-1EE3EC431D6C}"/>
    <cellStyle name="Calculation 2 2 5 10 2" xfId="19717" xr:uid="{25F4E267-7049-4752-BE56-18FAA00E4AB0}"/>
    <cellStyle name="Calculation 2 2 5 11" xfId="3445" xr:uid="{08EE00F9-99BB-4E19-9BDD-6312D96F7B48}"/>
    <cellStyle name="Calculation 2 2 5 11 2" xfId="19439" xr:uid="{DE772466-D219-4C1D-B0DB-8BDA49B395BD}"/>
    <cellStyle name="Calculation 2 2 5 12" xfId="18755" xr:uid="{CFF0515B-50BF-4C44-8160-6E8536F93060}"/>
    <cellStyle name="Calculation 2 2 5 12 2" xfId="32408" xr:uid="{183C3C9A-468A-4E75-9D53-D86655BB86E3}"/>
    <cellStyle name="Calculation 2 2 5 2" xfId="2761" xr:uid="{0E90DBE0-42FA-4000-A9F7-65C61115ECCD}"/>
    <cellStyle name="Calculation 2 2 5 2 2" xfId="5848" xr:uid="{20039399-3B69-4620-A24B-5528C136402B}"/>
    <cellStyle name="Calculation 2 2 5 2 2 2" xfId="8327" xr:uid="{D55CE591-746C-4E59-B45F-2707296F4AC3}"/>
    <cellStyle name="Calculation 2 2 5 2 2 2 2" xfId="21785" xr:uid="{58F6F3A8-9499-4111-8AC5-302F3F317F33}"/>
    <cellStyle name="Calculation 2 2 5 2 2 3" xfId="10918" xr:uid="{1D5766E4-D7DD-42C3-807E-9F59E29B9C20}"/>
    <cellStyle name="Calculation 2 2 5 2 2 3 2" xfId="24376" xr:uid="{F9578AC6-FE1D-4662-9FA4-28866FB92320}"/>
    <cellStyle name="Calculation 2 2 5 2 2 4" xfId="13126" xr:uid="{D955CF7C-2250-4869-8FFB-E65AE88C32DD}"/>
    <cellStyle name="Calculation 2 2 5 2 2 4 2" xfId="26584" xr:uid="{8D917652-5CD6-4EBE-9C69-FF8607B18C5C}"/>
    <cellStyle name="Calculation 2 2 5 2 2 5" xfId="14305" xr:uid="{858D3D93-6864-462D-B580-822D0828521E}"/>
    <cellStyle name="Calculation 2 2 5 2 2 5 2" xfId="27763" xr:uid="{6B72FC2D-DB5F-46FB-9568-3E614E3A20C4}"/>
    <cellStyle name="Calculation 2 2 5 2 2 6" xfId="15670" xr:uid="{942D4EF2-9CB0-47EE-9167-DA0B4D262D97}"/>
    <cellStyle name="Calculation 2 2 5 2 2 6 2" xfId="29128" xr:uid="{CD4DB622-CC0E-44B1-A7AE-C6FF83101ECB}"/>
    <cellStyle name="Calculation 2 2 5 2 2 7" xfId="18013" xr:uid="{A9223861-4A48-4FC5-A7A8-B5629C591514}"/>
    <cellStyle name="Calculation 2 2 5 2 2 7 2" xfId="31471" xr:uid="{73751262-895B-4C8A-A25E-D6ECDCCEFF93}"/>
    <cellStyle name="Calculation 2 2 5 2 3" xfId="4677" xr:uid="{A9A0A222-E404-4EA8-97EE-BBA13450E887}"/>
    <cellStyle name="Calculation 2 2 5 2 3 2" xfId="32213" xr:uid="{049D471A-803F-4CCB-BE20-037E42FB97DD}"/>
    <cellStyle name="Calculation 2 2 5 2 4" xfId="7156" xr:uid="{C9FC7BA6-1F15-4D82-B655-204989000556}"/>
    <cellStyle name="Calculation 2 2 5 2 4 2" xfId="20614" xr:uid="{DEF7E854-ED9F-4AB9-9A66-9E5FADC68C79}"/>
    <cellStyle name="Calculation 2 2 5 2 5" xfId="9747" xr:uid="{A0DDCACF-C8D0-44D2-BA9C-849B6DB9D577}"/>
    <cellStyle name="Calculation 2 2 5 2 5 2" xfId="23205" xr:uid="{EF823490-B1DF-489F-BC6A-642EF41D2B43}"/>
    <cellStyle name="Calculation 2 2 5 2 6" xfId="12229" xr:uid="{4DD04D92-560F-494E-BC67-16C4E038692E}"/>
    <cellStyle name="Calculation 2 2 5 2 6 2" xfId="25687" xr:uid="{748F5895-A070-4FC2-975F-3FD98B88DFDC}"/>
    <cellStyle name="Calculation 2 2 5 2 7" xfId="16955" xr:uid="{8E342332-133D-4152-9F3A-288CFED52E57}"/>
    <cellStyle name="Calculation 2 2 5 2 7 2" xfId="30413" xr:uid="{CB1AB285-DAA4-4E0B-AF0C-1867C96EB72E}"/>
    <cellStyle name="Calculation 2 2 5 3" xfId="5161" xr:uid="{6CD39F59-977B-4789-8F2D-4CFF651FFAA4}"/>
    <cellStyle name="Calculation 2 2 5 3 2" xfId="6332" xr:uid="{36717BB0-FEEA-4C99-B772-07A214FA184A}"/>
    <cellStyle name="Calculation 2 2 5 3 2 2" xfId="8811" xr:uid="{F54BF36F-B171-4DD3-A543-1E60852BA6DC}"/>
    <cellStyle name="Calculation 2 2 5 3 2 2 2" xfId="22269" xr:uid="{83D4913E-ABD9-4F2F-A62D-5BC819A8939C}"/>
    <cellStyle name="Calculation 2 2 5 3 2 3" xfId="11402" xr:uid="{A8F88E03-DF5D-4B55-9100-5EF7614A560A}"/>
    <cellStyle name="Calculation 2 2 5 3 2 3 2" xfId="24860" xr:uid="{9D6C3477-BA00-473D-96CD-B809E4A30385}"/>
    <cellStyle name="Calculation 2 2 5 3 2 4" xfId="13610" xr:uid="{C9CDBEF0-F2C2-4CE0-9B1C-AB462AD08E13}"/>
    <cellStyle name="Calculation 2 2 5 3 2 4 2" xfId="27068" xr:uid="{81B4AA5F-AAA5-4BE3-9574-A1417AAB98C9}"/>
    <cellStyle name="Calculation 2 2 5 3 2 5" xfId="14789" xr:uid="{627DC5C3-E66D-4D5A-9F1A-9DCF726FACBD}"/>
    <cellStyle name="Calculation 2 2 5 3 2 5 2" xfId="28247" xr:uid="{0D305F17-445F-4A5B-B41E-A7BD0630DE3D}"/>
    <cellStyle name="Calculation 2 2 5 3 2 6" xfId="16154" xr:uid="{C7A28E2A-A37B-4973-B9E6-94683A978AB7}"/>
    <cellStyle name="Calculation 2 2 5 3 2 6 2" xfId="29612" xr:uid="{2798C9A8-5C58-4A69-BCD0-02772F47B37D}"/>
    <cellStyle name="Calculation 2 2 5 3 2 7" xfId="18497" xr:uid="{610DE36F-898A-4C8A-BB20-DBCC3C1249FA}"/>
    <cellStyle name="Calculation 2 2 5 3 2 7 2" xfId="31955" xr:uid="{710E1FAC-B6ED-4FC0-91CE-CA1F4B7824EF}"/>
    <cellStyle name="Calculation 2 2 5 3 3" xfId="7640" xr:uid="{6CBB3BEF-204E-48AE-A196-EB08BD6DBE4F}"/>
    <cellStyle name="Calculation 2 2 5 3 3 2" xfId="21098" xr:uid="{470BC6C5-25A6-4A1E-8D33-2C0C3F42FB48}"/>
    <cellStyle name="Calculation 2 2 5 3 4" xfId="10231" xr:uid="{F108898C-6572-4A6F-B125-AEC5063504F1}"/>
    <cellStyle name="Calculation 2 2 5 3 4 2" xfId="23689" xr:uid="{BDA100DC-F591-4E9B-AC3D-3AD7052F4AF0}"/>
    <cellStyle name="Calculation 2 2 5 3 5" xfId="11956" xr:uid="{E02FA8FC-F4A4-4F59-BA73-50E7444C43AC}"/>
    <cellStyle name="Calculation 2 2 5 3 5 2" xfId="25414" xr:uid="{85891510-40B4-4190-9BD0-467385FDAB6B}"/>
    <cellStyle name="Calculation 2 2 5 3 6" xfId="17348" xr:uid="{FB05D9ED-9018-4ACE-8A0A-6D3785C99CC4}"/>
    <cellStyle name="Calculation 2 2 5 3 6 2" xfId="30806" xr:uid="{803A4C4E-33E3-4B73-8662-326CA4DEF6B4}"/>
    <cellStyle name="Calculation 2 2 5 4" xfId="5276" xr:uid="{AC36AE79-7CCE-44BE-8233-DA551D2ECA33}"/>
    <cellStyle name="Calculation 2 2 5 4 2" xfId="6447" xr:uid="{84E22177-1391-48D4-9074-F5F672578A9E}"/>
    <cellStyle name="Calculation 2 2 5 4 2 2" xfId="8926" xr:uid="{93ACA972-84B2-49D6-A26D-CD2811C31C12}"/>
    <cellStyle name="Calculation 2 2 5 4 2 2 2" xfId="22384" xr:uid="{C6CE6706-6F42-409D-99F9-869D9C32DEAA}"/>
    <cellStyle name="Calculation 2 2 5 4 2 3" xfId="11517" xr:uid="{CFE455F7-3FBA-4F0B-8FD0-06446F43978A}"/>
    <cellStyle name="Calculation 2 2 5 4 2 3 2" xfId="24975" xr:uid="{C5121BB1-BCEA-403F-BD0F-370EDBDF584F}"/>
    <cellStyle name="Calculation 2 2 5 4 2 4" xfId="13725" xr:uid="{24FF7E63-6A9F-440A-961B-45C28A3DD7AD}"/>
    <cellStyle name="Calculation 2 2 5 4 2 4 2" xfId="27183" xr:uid="{E9585A2B-7578-4A1D-8425-5A67E30BC87A}"/>
    <cellStyle name="Calculation 2 2 5 4 2 5" xfId="14904" xr:uid="{B07FCC5D-D851-4587-A0A5-AFF4AD032DBC}"/>
    <cellStyle name="Calculation 2 2 5 4 2 5 2" xfId="28362" xr:uid="{6CE7C81D-9CF2-4703-B4B3-816087A48BE3}"/>
    <cellStyle name="Calculation 2 2 5 4 2 6" xfId="16269" xr:uid="{4BF5B812-7DC9-4332-930A-31B41B70B477}"/>
    <cellStyle name="Calculation 2 2 5 4 2 6 2" xfId="29727" xr:uid="{CA2FFF8C-5A34-4FA0-A2DD-FB44BDBDAAA3}"/>
    <cellStyle name="Calculation 2 2 5 4 2 7" xfId="18612" xr:uid="{9004C4A7-D018-4582-8CEE-5C3A77675F9C}"/>
    <cellStyle name="Calculation 2 2 5 4 2 7 2" xfId="32070" xr:uid="{A9F4632E-D701-48FA-8F95-1C2E01C42E11}"/>
    <cellStyle name="Calculation 2 2 5 4 3" xfId="7755" xr:uid="{1CA510BB-388C-4932-B74D-790F32583902}"/>
    <cellStyle name="Calculation 2 2 5 4 3 2" xfId="21213" xr:uid="{A46A527B-E0C8-41AA-8467-A2C467FC42A3}"/>
    <cellStyle name="Calculation 2 2 5 4 4" xfId="10346" xr:uid="{6C7058A3-24E1-4E10-8AF5-86F2AD83C091}"/>
    <cellStyle name="Calculation 2 2 5 4 4 2" xfId="23804" xr:uid="{0B88AF7B-4978-4E5E-80ED-51A7AC964D06}"/>
    <cellStyle name="Calculation 2 2 5 4 5" xfId="15098" xr:uid="{5B626F1E-BF5C-46A2-BD65-853CC43AF86A}"/>
    <cellStyle name="Calculation 2 2 5 4 5 2" xfId="28556" xr:uid="{D8C2C256-D355-46D3-862D-2814E1DC162D}"/>
    <cellStyle name="Calculation 2 2 5 4 6" xfId="17452" xr:uid="{63486171-5763-470B-A0BC-8F13239DE7D0}"/>
    <cellStyle name="Calculation 2 2 5 4 6 2" xfId="30910" xr:uid="{D1116E53-D4E5-4F0B-8D43-4CB1958B53A5}"/>
    <cellStyle name="Calculation 2 2 5 5" xfId="4573" xr:uid="{4EBA7D92-A30F-4D69-94A9-0A79472E8BD2}"/>
    <cellStyle name="Calculation 2 2 5 5 2" xfId="5744" xr:uid="{29A877C0-B76E-4F18-9F57-4569FFD65823}"/>
    <cellStyle name="Calculation 2 2 5 5 2 2" xfId="8223" xr:uid="{919F8C00-FF6C-4EE8-80A0-CC032E6CFC65}"/>
    <cellStyle name="Calculation 2 2 5 5 2 2 2" xfId="21681" xr:uid="{0E82109E-2A74-44AE-A756-F521F69CB684}"/>
    <cellStyle name="Calculation 2 2 5 5 2 3" xfId="10814" xr:uid="{B7797423-14E5-4C7D-8FFD-842FC49F508F}"/>
    <cellStyle name="Calculation 2 2 5 5 2 3 2" xfId="24272" xr:uid="{8A8B04CA-4429-408C-950F-40FF84C67DC7}"/>
    <cellStyle name="Calculation 2 2 5 5 2 4" xfId="13022" xr:uid="{2DFC0D2D-EF0F-486A-93F9-EFCB41BA951C}"/>
    <cellStyle name="Calculation 2 2 5 5 2 4 2" xfId="26480" xr:uid="{529AC76E-DB7B-48A0-9F4A-068E32A2B145}"/>
    <cellStyle name="Calculation 2 2 5 5 2 5" xfId="14201" xr:uid="{EB21ACA8-842B-4120-B0A1-D40F2887D862}"/>
    <cellStyle name="Calculation 2 2 5 5 2 5 2" xfId="27659" xr:uid="{3C9D3DA2-E045-4A02-BA22-C841F605CD45}"/>
    <cellStyle name="Calculation 2 2 5 5 2 6" xfId="15566" xr:uid="{AC84D3C2-E3DF-41EA-A24D-6FB24B3075A8}"/>
    <cellStyle name="Calculation 2 2 5 5 2 6 2" xfId="29024" xr:uid="{984EA63E-175A-4D06-B1B1-E5B0251206A2}"/>
    <cellStyle name="Calculation 2 2 5 5 2 7" xfId="17909" xr:uid="{CBFF8D4D-ABDB-4D29-B50F-3FAAAACCA997}"/>
    <cellStyle name="Calculation 2 2 5 5 2 7 2" xfId="31367" xr:uid="{2CE4670A-B7BB-4584-BD15-FD51A2E8DFB2}"/>
    <cellStyle name="Calculation 2 2 5 5 3" xfId="7052" xr:uid="{A7C12B24-CB04-41F9-ACA0-1F7F88A7D3CE}"/>
    <cellStyle name="Calculation 2 2 5 5 3 2" xfId="20510" xr:uid="{5202FF47-903B-42AF-ADAE-A4D110E81D53}"/>
    <cellStyle name="Calculation 2 2 5 5 4" xfId="9643" xr:uid="{3C96B83D-8E2E-4399-8EBA-7E57E2BC1553}"/>
    <cellStyle name="Calculation 2 2 5 5 4 2" xfId="23101" xr:uid="{130EDC40-AB84-4FDA-82AD-323F2601C96D}"/>
    <cellStyle name="Calculation 2 2 5 5 5" xfId="3850" xr:uid="{7C80ADED-1D41-4124-B82F-DFAFE42D77D1}"/>
    <cellStyle name="Calculation 2 2 5 5 5 2" xfId="19844" xr:uid="{C7BF3140-B170-4FA2-BC03-EA7671A5915F}"/>
    <cellStyle name="Calculation 2 2 5 5 6" xfId="16870" xr:uid="{CCE7A404-75C2-49D2-B3F7-0D8054D8F667}"/>
    <cellStyle name="Calculation 2 2 5 5 6 2" xfId="30328" xr:uid="{D3D9D406-2E76-48E6-A552-72CE21F78569}"/>
    <cellStyle name="Calculation 2 2 5 6" xfId="5308" xr:uid="{06E2F530-DFA6-4761-8E0F-BDA1D06D434D}"/>
    <cellStyle name="Calculation 2 2 5 6 2" xfId="6479" xr:uid="{44503612-C63A-4C29-97B2-8FFB5A8C4504}"/>
    <cellStyle name="Calculation 2 2 5 6 2 2" xfId="8958" xr:uid="{68C0BF8D-B39A-40D4-99D4-6965171F5DE6}"/>
    <cellStyle name="Calculation 2 2 5 6 2 2 2" xfId="22416" xr:uid="{8D6A1B0A-FD9C-4122-A838-5B70ADB368F9}"/>
    <cellStyle name="Calculation 2 2 5 6 2 3" xfId="11549" xr:uid="{22359FCC-2430-4691-8ACB-17C767A7F025}"/>
    <cellStyle name="Calculation 2 2 5 6 2 3 2" xfId="25007" xr:uid="{C1D1A06E-0E98-4757-8E57-D8672FDDDC7D}"/>
    <cellStyle name="Calculation 2 2 5 6 2 4" xfId="13757" xr:uid="{4AD03E8B-F17B-4F8D-B5C1-940AC5B9827F}"/>
    <cellStyle name="Calculation 2 2 5 6 2 4 2" xfId="27215" xr:uid="{448FC35E-13D2-4ABC-AAB9-D68E4D9F44A0}"/>
    <cellStyle name="Calculation 2 2 5 6 2 5" xfId="14936" xr:uid="{05566A14-958B-4E8C-A54A-3974A0A56331}"/>
    <cellStyle name="Calculation 2 2 5 6 2 5 2" xfId="28394" xr:uid="{270C1B23-A867-4954-8912-EF3070C10E79}"/>
    <cellStyle name="Calculation 2 2 5 6 2 6" xfId="16301" xr:uid="{0C755656-E4F7-479E-9016-BF8F00BDABF2}"/>
    <cellStyle name="Calculation 2 2 5 6 2 6 2" xfId="29759" xr:uid="{92E2C100-B68D-4951-9C35-BC78F81FDC66}"/>
    <cellStyle name="Calculation 2 2 5 6 2 7" xfId="18644" xr:uid="{DF361550-F7E0-4E16-8714-516E74FBB2A3}"/>
    <cellStyle name="Calculation 2 2 5 6 2 7 2" xfId="32102" xr:uid="{446470B2-57AA-4A4B-A3AD-B319770995DC}"/>
    <cellStyle name="Calculation 2 2 5 6 3" xfId="7787" xr:uid="{893C9D12-4F89-4394-B8E9-57F9662B310F}"/>
    <cellStyle name="Calculation 2 2 5 6 3 2" xfId="21245" xr:uid="{F9903E45-4401-47B1-A437-F36EB1AF2C53}"/>
    <cellStyle name="Calculation 2 2 5 6 4" xfId="10378" xr:uid="{E46531E7-492F-4490-B736-7085D9EBC696}"/>
    <cellStyle name="Calculation 2 2 5 6 4 2" xfId="23836" xr:uid="{B3F17B43-90DB-4389-9D78-085079A8B461}"/>
    <cellStyle name="Calculation 2 2 5 6 5" xfId="15130" xr:uid="{C9202FE9-20FA-4911-8EE2-C25296001BE7}"/>
    <cellStyle name="Calculation 2 2 5 6 5 2" xfId="28588" xr:uid="{7469B2EC-E065-4E82-B414-2E8AFCAC25E8}"/>
    <cellStyle name="Calculation 2 2 5 6 6" xfId="17482" xr:uid="{5EB7A611-7A9E-4E9C-A809-7AC64EBDB74D}"/>
    <cellStyle name="Calculation 2 2 5 6 6 2" xfId="30940" xr:uid="{FD508D2C-EAC0-4881-82CE-3E291182469F}"/>
    <cellStyle name="Calculation 2 2 5 7" xfId="4562" xr:uid="{14601971-F37F-479F-B4E2-EECD7E88E6FB}"/>
    <cellStyle name="Calculation 2 2 5 7 2" xfId="5733" xr:uid="{A025456F-66E9-4219-8C77-F823BBB7D25F}"/>
    <cellStyle name="Calculation 2 2 5 7 2 2" xfId="8212" xr:uid="{35428AC2-9198-4D56-B57C-1AB06B84AFBD}"/>
    <cellStyle name="Calculation 2 2 5 7 2 2 2" xfId="21670" xr:uid="{37F54703-E1C6-4A6F-AF25-BCD381FE9D84}"/>
    <cellStyle name="Calculation 2 2 5 7 2 3" xfId="10803" xr:uid="{B5661D58-98A5-4B1D-8D43-7D3C948196A0}"/>
    <cellStyle name="Calculation 2 2 5 7 2 3 2" xfId="24261" xr:uid="{D6C8E49A-7AB7-41A3-A49B-06621954842B}"/>
    <cellStyle name="Calculation 2 2 5 7 2 4" xfId="13011" xr:uid="{A15B53FC-3953-4962-8637-1825AA0D4759}"/>
    <cellStyle name="Calculation 2 2 5 7 2 4 2" xfId="26469" xr:uid="{22AA0BAA-1D9E-42CA-9ADA-39D757C38DAE}"/>
    <cellStyle name="Calculation 2 2 5 7 2 5" xfId="14190" xr:uid="{03CA4B37-E4F3-4CA6-AD44-14AAEE57B0C8}"/>
    <cellStyle name="Calculation 2 2 5 7 2 5 2" xfId="27648" xr:uid="{161CC64A-1433-4BE2-BADD-DAF1F8CABF73}"/>
    <cellStyle name="Calculation 2 2 5 7 2 6" xfId="15555" xr:uid="{97177165-A027-4027-96B2-A64C80E0D314}"/>
    <cellStyle name="Calculation 2 2 5 7 2 6 2" xfId="29013" xr:uid="{63411A5E-16EA-4427-A176-353F00811CC0}"/>
    <cellStyle name="Calculation 2 2 5 7 2 7" xfId="17898" xr:uid="{2D85297E-1BFD-4E5A-9996-7977A9572501}"/>
    <cellStyle name="Calculation 2 2 5 7 2 7 2" xfId="31356" xr:uid="{4F1ED74B-A437-4F66-981F-385FC7F7F41E}"/>
    <cellStyle name="Calculation 2 2 5 7 3" xfId="7041" xr:uid="{C5C6B356-6783-423E-8661-0B1361882DCE}"/>
    <cellStyle name="Calculation 2 2 5 7 3 2" xfId="20499" xr:uid="{596C3E80-45FE-4598-ACBF-449D7D025957}"/>
    <cellStyle name="Calculation 2 2 5 7 4" xfId="9632" xr:uid="{16532AF2-B5AA-4CE0-926F-B30A6AA6C38D}"/>
    <cellStyle name="Calculation 2 2 5 7 4 2" xfId="23090" xr:uid="{BBAC489E-85E7-4B1A-BC30-61EAB9EB5679}"/>
    <cellStyle name="Calculation 2 2 5 7 5" xfId="12326" xr:uid="{AA846E7D-729D-4F7C-8DE7-8D18BC9E104B}"/>
    <cellStyle name="Calculation 2 2 5 7 5 2" xfId="25784" xr:uid="{F4D6A2AA-885B-48C1-B3A6-6BC6430C9782}"/>
    <cellStyle name="Calculation 2 2 5 7 6" xfId="16859" xr:uid="{AB91ECB5-CFF4-4325-B5FC-32044836192F}"/>
    <cellStyle name="Calculation 2 2 5 7 6 2" xfId="30317" xr:uid="{D0DFE5A2-0513-460A-82E3-DA27F574ADC5}"/>
    <cellStyle name="Calculation 2 2 5 8" xfId="4148" xr:uid="{6E6FCD7F-0457-4E91-A786-454C8CBF0405}"/>
    <cellStyle name="Calculation 2 2 5 8 2" xfId="6662" xr:uid="{CD705BEB-9D8D-4460-BD5B-DB3A2A4E407E}"/>
    <cellStyle name="Calculation 2 2 5 8 2 2" xfId="20120" xr:uid="{C989B211-D971-442B-B415-375792ABB675}"/>
    <cellStyle name="Calculation 2 2 5 8 3" xfId="9259" xr:uid="{6AD219B0-9BFC-43AA-AF8A-1A9FA193C59D}"/>
    <cellStyle name="Calculation 2 2 5 8 3 2" xfId="22717" xr:uid="{5F119721-16F3-49A0-8993-DCE173FAB30A}"/>
    <cellStyle name="Calculation 2 2 5 8 4" xfId="11828" xr:uid="{66298D74-5E32-4F2C-A379-4F5DCF85D180}"/>
    <cellStyle name="Calculation 2 2 5 8 4 2" xfId="25286" xr:uid="{41E6FCD4-2A4A-4383-A880-A4E7DC84A299}"/>
    <cellStyle name="Calculation 2 2 5 8 5" xfId="3045" xr:uid="{396D4281-AEBA-4B35-B917-38BF1B0B9F9C}"/>
    <cellStyle name="Calculation 2 2 5 8 5 2" xfId="19039" xr:uid="{9300D1D7-FC82-4E82-B8B8-E681090832F5}"/>
    <cellStyle name="Calculation 2 2 5 8 6" xfId="3904" xr:uid="{74D9700B-4009-48DC-8A65-608B263F6CAB}"/>
    <cellStyle name="Calculation 2 2 5 8 6 2" xfId="19898" xr:uid="{403AE256-C68A-4186-926A-2816D945FFAE}"/>
    <cellStyle name="Calculation 2 2 5 8 7" xfId="16567" xr:uid="{B1E70538-1B9B-4E55-BA62-F189157A483F}"/>
    <cellStyle name="Calculation 2 2 5 8 7 2" xfId="30025" xr:uid="{B9575B2B-C9A0-4B1B-9044-28F25679C12A}"/>
    <cellStyle name="Calculation 2 2 5 9" xfId="3434" xr:uid="{F02C3DE9-BDDA-4D16-ADD3-8DA7544EF56F}"/>
    <cellStyle name="Calculation 2 2 5 9 2" xfId="19428" xr:uid="{537F67F6-9059-4968-9AD6-71DF47A97BE6}"/>
    <cellStyle name="Calculation 2 3" xfId="1784" xr:uid="{F0E9C659-55E4-42D7-B3B2-B4D97F0ED846}"/>
    <cellStyle name="Calculation 2 4" xfId="1785" xr:uid="{D877D398-418A-4387-9E2C-8FDE90EBA51B}"/>
    <cellStyle name="Calculation 2 5" xfId="1786" xr:uid="{5ACED590-B5D9-4112-A724-B2EE812DACD3}"/>
    <cellStyle name="Calculation 2 6" xfId="1787" xr:uid="{56A73806-7D24-4380-9BF5-F3148D923DE4}"/>
    <cellStyle name="Calculation 2 6 10" xfId="3893" xr:uid="{BDE398B0-2D09-48D2-A31B-7F810B13678B}"/>
    <cellStyle name="Calculation 2 6 10 2" xfId="19887" xr:uid="{E121765B-FC9B-451A-AE30-C8409DF25442}"/>
    <cellStyle name="Calculation 2 6 11" xfId="12656" xr:uid="{096A11F2-E6BF-4E9A-B53A-6BA0F1A1E651}"/>
    <cellStyle name="Calculation 2 6 11 2" xfId="26114" xr:uid="{0B6949D5-98F8-41F7-B4D2-E2174C2CFA1E}"/>
    <cellStyle name="Calculation 2 6 12" xfId="18756" xr:uid="{AB9AFC13-E244-4EDB-85B8-A591EBF463F7}"/>
    <cellStyle name="Calculation 2 6 12 2" xfId="32409" xr:uid="{C1D086D0-A438-4A79-9562-34A41BBB08C0}"/>
    <cellStyle name="Calculation 2 6 2" xfId="2762" xr:uid="{C92F65B8-0486-4D0F-8AAA-830A79CBF1BC}"/>
    <cellStyle name="Calculation 2 6 2 2" xfId="5849" xr:uid="{84A9A5B5-F754-4C7B-AEE4-B4F9B9E5DF4D}"/>
    <cellStyle name="Calculation 2 6 2 2 2" xfId="8328" xr:uid="{A715B438-8DEB-4ED2-9707-E19440066468}"/>
    <cellStyle name="Calculation 2 6 2 2 2 2" xfId="21786" xr:uid="{EA4F09E8-5D0C-4F15-A5D7-20CFF3586F01}"/>
    <cellStyle name="Calculation 2 6 2 2 3" xfId="10919" xr:uid="{02947A4A-9466-4B55-B7CF-146AF5B9B7F0}"/>
    <cellStyle name="Calculation 2 6 2 2 3 2" xfId="24377" xr:uid="{DA4AFFE2-4D2F-4606-9E1D-2BCB0FCCA092}"/>
    <cellStyle name="Calculation 2 6 2 2 4" xfId="13127" xr:uid="{A6A415F6-1B35-4380-9DB5-D1F822A6F3E4}"/>
    <cellStyle name="Calculation 2 6 2 2 4 2" xfId="26585" xr:uid="{133669E1-3A41-4BCF-A085-99F76EBCE25D}"/>
    <cellStyle name="Calculation 2 6 2 2 5" xfId="14306" xr:uid="{F8DF5158-3D1F-4644-9B27-DF5E5E7769B7}"/>
    <cellStyle name="Calculation 2 6 2 2 5 2" xfId="27764" xr:uid="{F894F8B4-B2CC-447E-8EB2-90E5A88C2CCB}"/>
    <cellStyle name="Calculation 2 6 2 2 6" xfId="15671" xr:uid="{A7A9FFF3-21DF-4C7F-B7D9-5DE6D1520096}"/>
    <cellStyle name="Calculation 2 6 2 2 6 2" xfId="29129" xr:uid="{D27C127B-A81A-4E1C-BA95-BF0CC9801872}"/>
    <cellStyle name="Calculation 2 6 2 2 7" xfId="18014" xr:uid="{212AB8E1-3207-41CA-9610-A3A145354B26}"/>
    <cellStyle name="Calculation 2 6 2 2 7 2" xfId="31472" xr:uid="{A04E504F-C217-4B3A-B910-01EF5D857EA0}"/>
    <cellStyle name="Calculation 2 6 2 3" xfId="4678" xr:uid="{0A8E35C6-24AD-46E1-B1F3-8F82E40A6ACF}"/>
    <cellStyle name="Calculation 2 6 2 3 2" xfId="32214" xr:uid="{136C99E0-1B3E-4AC9-A1F4-B10BF5ABED07}"/>
    <cellStyle name="Calculation 2 6 2 4" xfId="7157" xr:uid="{B9FDF032-6C44-449F-9D4A-7EC624066BD7}"/>
    <cellStyle name="Calculation 2 6 2 4 2" xfId="20615" xr:uid="{0CBE4C9B-5B4E-4C80-98D9-1E8CAB9146A4}"/>
    <cellStyle name="Calculation 2 6 2 5" xfId="9748" xr:uid="{7010E2F6-AA54-4634-AE1A-867ACB532A58}"/>
    <cellStyle name="Calculation 2 6 2 5 2" xfId="23206" xr:uid="{B87D4574-CE6F-4AAC-8BF0-6997EAF9B7EC}"/>
    <cellStyle name="Calculation 2 6 2 6" xfId="12643" xr:uid="{36DAD7B8-8AA0-49F1-9F6F-184D24A778F7}"/>
    <cellStyle name="Calculation 2 6 2 6 2" xfId="26101" xr:uid="{74C64A86-3876-43C9-AA80-4F3CFAB6CA1F}"/>
    <cellStyle name="Calculation 2 6 2 7" xfId="16956" xr:uid="{BF1262B5-2A39-464C-904D-54838AD62E54}"/>
    <cellStyle name="Calculation 2 6 2 7 2" xfId="30414" xr:uid="{3770AD7E-FDD6-4567-BEBF-15F4DB6FB1B3}"/>
    <cellStyle name="Calculation 2 6 3" xfId="5160" xr:uid="{92315B5F-CD35-41AB-9FD5-D3C5B853C25B}"/>
    <cellStyle name="Calculation 2 6 3 2" xfId="6331" xr:uid="{3359B4B0-8408-44A9-8078-45EAAF5307D0}"/>
    <cellStyle name="Calculation 2 6 3 2 2" xfId="8810" xr:uid="{C2B7A3C4-1C6B-4474-A4DE-32BEA60B5E16}"/>
    <cellStyle name="Calculation 2 6 3 2 2 2" xfId="22268" xr:uid="{AF8F46BB-6CA1-4ED7-8259-CFF498B091C6}"/>
    <cellStyle name="Calculation 2 6 3 2 3" xfId="11401" xr:uid="{8467B129-B3A9-48B4-A517-8A4B8C21CBDF}"/>
    <cellStyle name="Calculation 2 6 3 2 3 2" xfId="24859" xr:uid="{F9766273-949B-4739-A299-C3AAD18ADB8D}"/>
    <cellStyle name="Calculation 2 6 3 2 4" xfId="13609" xr:uid="{9FEE0877-E531-418E-A700-B6CF1979B09E}"/>
    <cellStyle name="Calculation 2 6 3 2 4 2" xfId="27067" xr:uid="{CABA78F2-711D-4FC6-B214-4B03261F682F}"/>
    <cellStyle name="Calculation 2 6 3 2 5" xfId="14788" xr:uid="{8DD4322F-8684-47E6-8066-44542107BA6C}"/>
    <cellStyle name="Calculation 2 6 3 2 5 2" xfId="28246" xr:uid="{2B6FAFB0-CABB-48F7-A7CE-975F04AEC5A2}"/>
    <cellStyle name="Calculation 2 6 3 2 6" xfId="16153" xr:uid="{622E90BE-A07C-4889-8DF1-26F3385A5980}"/>
    <cellStyle name="Calculation 2 6 3 2 6 2" xfId="29611" xr:uid="{E45CE678-1BC6-444F-95EF-FF0F0E7D6372}"/>
    <cellStyle name="Calculation 2 6 3 2 7" xfId="18496" xr:uid="{5DB907AE-BC7A-4A8D-BA6D-E3270EF53EA2}"/>
    <cellStyle name="Calculation 2 6 3 2 7 2" xfId="31954" xr:uid="{4A2DC23A-32F3-4EB3-B0F1-85D1FEC9EBB2}"/>
    <cellStyle name="Calculation 2 6 3 3" xfId="7639" xr:uid="{5DDD86A7-5FD0-442C-8F38-953807ABE510}"/>
    <cellStyle name="Calculation 2 6 3 3 2" xfId="21097" xr:uid="{9FEC2B20-41E7-476D-AEDF-3DAF0E3CB19C}"/>
    <cellStyle name="Calculation 2 6 3 4" xfId="10230" xr:uid="{572B1DEE-9F9B-489D-8047-AF724EB595B0}"/>
    <cellStyle name="Calculation 2 6 3 4 2" xfId="23688" xr:uid="{A2294166-B72D-46D1-878A-262417936AD5}"/>
    <cellStyle name="Calculation 2 6 3 5" xfId="12506" xr:uid="{5C738E96-9D36-42EF-9A02-DF844FC5B826}"/>
    <cellStyle name="Calculation 2 6 3 5 2" xfId="25964" xr:uid="{751AA8BD-C301-4A71-8D5E-1A4BAA38C47D}"/>
    <cellStyle name="Calculation 2 6 3 6" xfId="17347" xr:uid="{28CE1207-AB7C-418B-9672-6746A54F5515}"/>
    <cellStyle name="Calculation 2 6 3 6 2" xfId="30805" xr:uid="{DCEC9166-FA8C-4DBC-9F83-A6BADEBCA7D1}"/>
    <cellStyle name="Calculation 2 6 4" xfId="5275" xr:uid="{0695DB8A-5756-4F65-81AD-B4F2F791A8F1}"/>
    <cellStyle name="Calculation 2 6 4 2" xfId="6446" xr:uid="{2D071A14-E7C5-46F6-875D-3CC4D9BF09CB}"/>
    <cellStyle name="Calculation 2 6 4 2 2" xfId="8925" xr:uid="{8F412429-D19E-4C8D-A2D7-A9D9D38A1808}"/>
    <cellStyle name="Calculation 2 6 4 2 2 2" xfId="22383" xr:uid="{5B481C7A-09B0-4A1D-966B-3F78149A9178}"/>
    <cellStyle name="Calculation 2 6 4 2 3" xfId="11516" xr:uid="{A4F1D8CA-AD5F-47E3-A4C4-31D8A90C927E}"/>
    <cellStyle name="Calculation 2 6 4 2 3 2" xfId="24974" xr:uid="{33310C96-4814-43C0-BAAE-117A86F5A2E2}"/>
    <cellStyle name="Calculation 2 6 4 2 4" xfId="13724" xr:uid="{A3568899-F9A9-42AA-9714-FD8BC1B41E62}"/>
    <cellStyle name="Calculation 2 6 4 2 4 2" xfId="27182" xr:uid="{069A1C63-06B2-4867-9B52-4E6248033D88}"/>
    <cellStyle name="Calculation 2 6 4 2 5" xfId="14903" xr:uid="{E2E47BCB-A3AF-4D82-BA12-117F86E9E582}"/>
    <cellStyle name="Calculation 2 6 4 2 5 2" xfId="28361" xr:uid="{1F18816A-41DB-4D12-9EAC-1E26E511BE7A}"/>
    <cellStyle name="Calculation 2 6 4 2 6" xfId="16268" xr:uid="{E4ECEE05-0C0B-4FF9-A1CD-4319B33A66A3}"/>
    <cellStyle name="Calculation 2 6 4 2 6 2" xfId="29726" xr:uid="{BB4DDC79-7E66-4E89-B07E-87A54F923896}"/>
    <cellStyle name="Calculation 2 6 4 2 7" xfId="18611" xr:uid="{FEA9BAB2-AAD0-4E6B-8AB2-B049A0EB8AEB}"/>
    <cellStyle name="Calculation 2 6 4 2 7 2" xfId="32069" xr:uid="{3C512F98-9FFE-4EC9-9DDC-6542CC7CCA61}"/>
    <cellStyle name="Calculation 2 6 4 3" xfId="7754" xr:uid="{9100684F-9247-4FA2-87FB-1EDD461DD4AC}"/>
    <cellStyle name="Calculation 2 6 4 3 2" xfId="21212" xr:uid="{8E5761C0-38AA-45A1-942F-E7E1A0B8D878}"/>
    <cellStyle name="Calculation 2 6 4 4" xfId="10345" xr:uid="{31D72779-0A6C-416D-B607-28B8F67A08E0}"/>
    <cellStyle name="Calculation 2 6 4 4 2" xfId="23803" xr:uid="{D4EAC929-E78E-4CF8-8554-4FB6373224E4}"/>
    <cellStyle name="Calculation 2 6 4 5" xfId="15097" xr:uid="{E1380F20-006D-4FAC-A0CF-969463AC96BE}"/>
    <cellStyle name="Calculation 2 6 4 5 2" xfId="28555" xr:uid="{5BFFD22B-E156-4CAA-97D8-87749A3A7C0E}"/>
    <cellStyle name="Calculation 2 6 4 6" xfId="17451" xr:uid="{130AF378-FEED-4FA4-9906-D33208110A72}"/>
    <cellStyle name="Calculation 2 6 4 6 2" xfId="30909" xr:uid="{B1013AB2-DE62-4D9D-8441-D1BE5978979B}"/>
    <cellStyle name="Calculation 2 6 5" xfId="4574" xr:uid="{5400319A-DA9F-4ED9-BAC6-679EFA98C4BB}"/>
    <cellStyle name="Calculation 2 6 5 2" xfId="5745" xr:uid="{62F2931A-82E0-447A-B537-0A97A43DC65A}"/>
    <cellStyle name="Calculation 2 6 5 2 2" xfId="8224" xr:uid="{1814E146-C92F-47DD-A2F0-99A292F12F0B}"/>
    <cellStyle name="Calculation 2 6 5 2 2 2" xfId="21682" xr:uid="{EA889853-440B-4AC5-8C22-00DCB49BBCED}"/>
    <cellStyle name="Calculation 2 6 5 2 3" xfId="10815" xr:uid="{07ADAC1E-4D6B-4019-B24A-23754CCCF8AA}"/>
    <cellStyle name="Calculation 2 6 5 2 3 2" xfId="24273" xr:uid="{8B2908A0-9947-415B-8421-3EECEC9E8206}"/>
    <cellStyle name="Calculation 2 6 5 2 4" xfId="13023" xr:uid="{696FE8DD-0F8E-435F-A748-DF9220D863A4}"/>
    <cellStyle name="Calculation 2 6 5 2 4 2" xfId="26481" xr:uid="{AD1FD51F-C652-41A7-AEFA-C280BB6AD620}"/>
    <cellStyle name="Calculation 2 6 5 2 5" xfId="14202" xr:uid="{3FB00980-6F60-4F54-81F9-A7ABD61BB264}"/>
    <cellStyle name="Calculation 2 6 5 2 5 2" xfId="27660" xr:uid="{51E54479-1156-403D-8617-829633D58BDF}"/>
    <cellStyle name="Calculation 2 6 5 2 6" xfId="15567" xr:uid="{507F1596-1F56-42E4-A284-30CC1227DA49}"/>
    <cellStyle name="Calculation 2 6 5 2 6 2" xfId="29025" xr:uid="{E1E9D692-28E6-4FCD-AA15-7D1F5CA96B46}"/>
    <cellStyle name="Calculation 2 6 5 2 7" xfId="17910" xr:uid="{5A13C5E7-9248-497E-828C-ED95D5ED7CEC}"/>
    <cellStyle name="Calculation 2 6 5 2 7 2" xfId="31368" xr:uid="{E94A189A-6994-4D74-8E41-819EC85C1D1A}"/>
    <cellStyle name="Calculation 2 6 5 3" xfId="7053" xr:uid="{8AB11C93-C288-4F71-A182-1BC4A3D66E23}"/>
    <cellStyle name="Calculation 2 6 5 3 2" xfId="20511" xr:uid="{7A84BE93-3A51-460E-A7B0-B6C7B83423C5}"/>
    <cellStyle name="Calculation 2 6 5 4" xfId="9644" xr:uid="{96CC7806-B077-493D-AC15-F8FE699173B3}"/>
    <cellStyle name="Calculation 2 6 5 4 2" xfId="23102" xr:uid="{7BEA447A-7C83-43E4-8AB9-B857459F635E}"/>
    <cellStyle name="Calculation 2 6 5 5" xfId="12437" xr:uid="{8E1B5544-E9DA-4994-B359-ECC4D70FA7FC}"/>
    <cellStyle name="Calculation 2 6 5 5 2" xfId="25895" xr:uid="{6EDC9BCF-DF23-4476-9191-C66293F8DC75}"/>
    <cellStyle name="Calculation 2 6 5 6" xfId="16871" xr:uid="{BE96B07E-3971-41D6-891D-15DB50C90854}"/>
    <cellStyle name="Calculation 2 6 5 6 2" xfId="30329" xr:uid="{3F288B1B-4D30-44E0-AE1A-13423C940D04}"/>
    <cellStyle name="Calculation 2 6 6" xfId="4834" xr:uid="{7211DC65-BE50-4067-A4DA-1E25EAD3E0A0}"/>
    <cellStyle name="Calculation 2 6 6 2" xfId="6005" xr:uid="{EEE868B5-1743-47CC-B60C-C9B005B17150}"/>
    <cellStyle name="Calculation 2 6 6 2 2" xfId="8484" xr:uid="{12EA723C-A446-4688-8226-5B3B8069236D}"/>
    <cellStyle name="Calculation 2 6 6 2 2 2" xfId="21942" xr:uid="{66FB20B9-4BF5-4FDC-8D3F-4C8E52A60CD9}"/>
    <cellStyle name="Calculation 2 6 6 2 3" xfId="11075" xr:uid="{347EEFC2-AF67-4A78-99DD-922EFA7A2182}"/>
    <cellStyle name="Calculation 2 6 6 2 3 2" xfId="24533" xr:uid="{755987C0-4880-4DCA-9482-CA83689D4B65}"/>
    <cellStyle name="Calculation 2 6 6 2 4" xfId="13283" xr:uid="{266249FD-C4E5-4EEE-BBE0-8E9C8A5257E2}"/>
    <cellStyle name="Calculation 2 6 6 2 4 2" xfId="26741" xr:uid="{C90000D5-B2C8-4595-A53A-D274314F7368}"/>
    <cellStyle name="Calculation 2 6 6 2 5" xfId="14462" xr:uid="{2E20E135-FD9D-47BB-830F-3BC1E055D041}"/>
    <cellStyle name="Calculation 2 6 6 2 5 2" xfId="27920" xr:uid="{A958F52E-A272-4574-A8F4-A378CDED27E9}"/>
    <cellStyle name="Calculation 2 6 6 2 6" xfId="15827" xr:uid="{B36590B9-1F59-47F0-A6DC-B5F150778518}"/>
    <cellStyle name="Calculation 2 6 6 2 6 2" xfId="29285" xr:uid="{57391EBE-5B91-45F6-8E4D-CD2E0A60F9AA}"/>
    <cellStyle name="Calculation 2 6 6 2 7" xfId="18170" xr:uid="{52EFA336-82B6-4659-9B2E-C957A27444EE}"/>
    <cellStyle name="Calculation 2 6 6 2 7 2" xfId="31628" xr:uid="{867A2416-AE81-418D-B985-F7303C3E6BF3}"/>
    <cellStyle name="Calculation 2 6 6 3" xfId="7313" xr:uid="{152B34CE-AD87-4C9A-B190-115D43860E52}"/>
    <cellStyle name="Calculation 2 6 6 3 2" xfId="20771" xr:uid="{169480DC-2C3F-47CC-81F2-F2610D12DF79}"/>
    <cellStyle name="Calculation 2 6 6 4" xfId="9904" xr:uid="{ACD3BB35-B895-4019-8683-BB443AFD0248}"/>
    <cellStyle name="Calculation 2 6 6 4 2" xfId="23362" xr:uid="{F695613B-2641-46C7-97E6-A1C88C4A2E26}"/>
    <cellStyle name="Calculation 2 6 6 5" xfId="3924" xr:uid="{5F672394-F7F0-49F9-AB30-F677ED03B106}"/>
    <cellStyle name="Calculation 2 6 6 5 2" xfId="19918" xr:uid="{6B06DECA-7A36-4048-A47E-296A1A604FE5}"/>
    <cellStyle name="Calculation 2 6 6 6" xfId="17084" xr:uid="{1C953DCD-D7A4-4455-BFF4-9445D424E8A7}"/>
    <cellStyle name="Calculation 2 6 6 6 2" xfId="30542" xr:uid="{A4E87B61-76D7-4E75-994A-E1438132567E}"/>
    <cellStyle name="Calculation 2 6 7" xfId="4424" xr:uid="{ADA29B55-8B02-4FE2-B7BC-BAC2F34E8AC4}"/>
    <cellStyle name="Calculation 2 6 7 2" xfId="5595" xr:uid="{509CA25A-FD47-40DC-A138-C28A434E6FCF}"/>
    <cellStyle name="Calculation 2 6 7 2 2" xfId="8074" xr:uid="{C1559E4C-1B21-4499-A102-20D6281B45BD}"/>
    <cellStyle name="Calculation 2 6 7 2 2 2" xfId="21532" xr:uid="{90C89BDA-18D6-4660-9B8C-484389499AC6}"/>
    <cellStyle name="Calculation 2 6 7 2 3" xfId="10665" xr:uid="{8B7AC4E2-EC0A-43F9-B3C3-01B960B5352E}"/>
    <cellStyle name="Calculation 2 6 7 2 3 2" xfId="24123" xr:uid="{D9C3B0DF-9C0C-46FF-8063-792BE03356C0}"/>
    <cellStyle name="Calculation 2 6 7 2 4" xfId="12873" xr:uid="{D9591D04-0C5D-4D6F-966C-98F46E34D733}"/>
    <cellStyle name="Calculation 2 6 7 2 4 2" xfId="26331" xr:uid="{B2897BA8-F223-46B8-BCF7-5490C22C2CBC}"/>
    <cellStyle name="Calculation 2 6 7 2 5" xfId="14052" xr:uid="{B51B3C04-C6B6-47B2-B297-C5FAB32C76BD}"/>
    <cellStyle name="Calculation 2 6 7 2 5 2" xfId="27510" xr:uid="{8935EEA0-A853-4743-B0F0-2178F17B2E9E}"/>
    <cellStyle name="Calculation 2 6 7 2 6" xfId="15417" xr:uid="{D65A8A74-671F-444F-A994-0207F5AAE5CC}"/>
    <cellStyle name="Calculation 2 6 7 2 6 2" xfId="28875" xr:uid="{FC8BD9FC-2CE9-4483-96B6-3043959E68F9}"/>
    <cellStyle name="Calculation 2 6 7 2 7" xfId="17760" xr:uid="{421174CE-04A9-45D5-813E-31EEDC5180EE}"/>
    <cellStyle name="Calculation 2 6 7 2 7 2" xfId="31218" xr:uid="{881B3965-85CF-4401-9B34-74E710DF2400}"/>
    <cellStyle name="Calculation 2 6 7 3" xfId="6903" xr:uid="{CD3442DB-4A33-4E85-9798-EE0A31A99002}"/>
    <cellStyle name="Calculation 2 6 7 3 2" xfId="20361" xr:uid="{86076CD8-064D-4EA0-95EB-BC24BE96D029}"/>
    <cellStyle name="Calculation 2 6 7 4" xfId="9494" xr:uid="{1F5F9260-9560-4ECE-AF12-CDCD41E09D2D}"/>
    <cellStyle name="Calculation 2 6 7 4 2" xfId="22952" xr:uid="{863B60F2-8DED-4D05-BDEB-E76FD288A3D1}"/>
    <cellStyle name="Calculation 2 6 7 5" xfId="12306" xr:uid="{E6ABEF97-4B77-4B23-AA89-B33002FA9D1C}"/>
    <cellStyle name="Calculation 2 6 7 5 2" xfId="25764" xr:uid="{DCA14028-DAC3-4793-BF5E-28E636365745}"/>
    <cellStyle name="Calculation 2 6 7 6" xfId="16742" xr:uid="{C508C504-F7EF-4CF7-95E5-66F2989FF99C}"/>
    <cellStyle name="Calculation 2 6 7 6 2" xfId="30200" xr:uid="{E1D3E849-81D7-4A55-B424-8D8F501AD293}"/>
    <cellStyle name="Calculation 2 6 8" xfId="4147" xr:uid="{28B78D01-0BA5-4643-9609-F69DD5006276}"/>
    <cellStyle name="Calculation 2 6 8 2" xfId="6661" xr:uid="{37721411-EB15-4FFD-816C-630FF1FDE33A}"/>
    <cellStyle name="Calculation 2 6 8 2 2" xfId="20119" xr:uid="{01603421-6C5D-4B46-B99F-A85FA0971490}"/>
    <cellStyle name="Calculation 2 6 8 3" xfId="9258" xr:uid="{F28758DC-B8FE-4C76-945A-40BFE5212321}"/>
    <cellStyle name="Calculation 2 6 8 3 2" xfId="22716" xr:uid="{EF5CB8F4-7DBE-472F-BAC7-E33C6D31DD87}"/>
    <cellStyle name="Calculation 2 6 8 4" xfId="11827" xr:uid="{5020DF6E-5406-4479-AE74-4D2D6EA6058A}"/>
    <cellStyle name="Calculation 2 6 8 4 2" xfId="25285" xr:uid="{697266D5-2A2B-4C3D-A985-0D74C161AF2C}"/>
    <cellStyle name="Calculation 2 6 8 5" xfId="3666" xr:uid="{D2648946-D4B4-46BB-9160-A9CC5F80B372}"/>
    <cellStyle name="Calculation 2 6 8 5 2" xfId="19660" xr:uid="{48981B88-0638-4162-ACFF-053C4711164F}"/>
    <cellStyle name="Calculation 2 6 8 6" xfId="12290" xr:uid="{FB2A14A0-61AA-4D20-9D9C-E7D65ED5DB51}"/>
    <cellStyle name="Calculation 2 6 8 6 2" xfId="25748" xr:uid="{D3A07B0B-6290-4DB7-94F4-438A21473D38}"/>
    <cellStyle name="Calculation 2 6 8 7" xfId="16566" xr:uid="{DBFABE7F-A125-4FAE-A2E8-C4AC1316AF62}"/>
    <cellStyle name="Calculation 2 6 8 7 2" xfId="30024" xr:uid="{B23F2C90-4106-4BF0-8465-807149560EFD}"/>
    <cellStyle name="Calculation 2 6 9" xfId="3433" xr:uid="{B3709146-849A-4F27-86BF-6AA9D81A502D}"/>
    <cellStyle name="Calculation 2 6 9 2" xfId="19427" xr:uid="{748EE9CC-23DD-42F0-9C67-A5F83B7890F3}"/>
    <cellStyle name="Calculation 2 7" xfId="1788" xr:uid="{FE69FF4E-CA64-4CFF-A9F7-21F7FBA6A6E1}"/>
    <cellStyle name="Calculation 2 7 10" xfId="3070" xr:uid="{7F807A98-5986-43E7-AFFF-B0D92BDE8147}"/>
    <cellStyle name="Calculation 2 7 10 2" xfId="19064" xr:uid="{A136FD78-03D0-4A34-A791-8EF225715D75}"/>
    <cellStyle name="Calculation 2 7 11" xfId="12612" xr:uid="{75C2617E-1BE7-4BDB-96CB-9A7A3EA5FE5C}"/>
    <cellStyle name="Calculation 2 7 11 2" xfId="26070" xr:uid="{81F5FC3A-1B25-4BC5-B813-A99FF544279B}"/>
    <cellStyle name="Calculation 2 7 12" xfId="18757" xr:uid="{4391F2C0-5CDA-4E6B-9A2A-33DC6B6FE130}"/>
    <cellStyle name="Calculation 2 7 12 2" xfId="32410" xr:uid="{4E3CF238-5C31-48F9-BD8A-77132A3D63A9}"/>
    <cellStyle name="Calculation 2 7 2" xfId="2763" xr:uid="{1901F1B8-D48E-424B-A6FB-587153FE6C2A}"/>
    <cellStyle name="Calculation 2 7 2 2" xfId="5850" xr:uid="{8B9655CD-52B2-494F-8B20-7E5198C62E3D}"/>
    <cellStyle name="Calculation 2 7 2 2 2" xfId="8329" xr:uid="{97567003-7A00-4C1A-8230-EDED24302946}"/>
    <cellStyle name="Calculation 2 7 2 2 2 2" xfId="21787" xr:uid="{968A7352-5ABC-4BE4-8BA8-C1D09F368F7B}"/>
    <cellStyle name="Calculation 2 7 2 2 3" xfId="10920" xr:uid="{90ACCDFC-C4FD-4401-A863-E75D97FCE39F}"/>
    <cellStyle name="Calculation 2 7 2 2 3 2" xfId="24378" xr:uid="{F6C5725B-18F7-46AB-938E-4140C13018D6}"/>
    <cellStyle name="Calculation 2 7 2 2 4" xfId="13128" xr:uid="{0FB93B55-9DCA-4CF4-9280-9ED866C31D79}"/>
    <cellStyle name="Calculation 2 7 2 2 4 2" xfId="26586" xr:uid="{96420415-FB45-4013-B6C3-1AE2FCC35225}"/>
    <cellStyle name="Calculation 2 7 2 2 5" xfId="14307" xr:uid="{8BFE6E6A-ABCE-4CB9-B658-0D2DEF0CED0F}"/>
    <cellStyle name="Calculation 2 7 2 2 5 2" xfId="27765" xr:uid="{2ED91E58-3278-459D-BB21-0252FE2E080D}"/>
    <cellStyle name="Calculation 2 7 2 2 6" xfId="15672" xr:uid="{FE2605A0-93ED-4F43-94A3-EC51236B32CE}"/>
    <cellStyle name="Calculation 2 7 2 2 6 2" xfId="29130" xr:uid="{8B9C7F0B-B701-4E1F-8305-0D6F5913222C}"/>
    <cellStyle name="Calculation 2 7 2 2 7" xfId="18015" xr:uid="{610116DA-0224-48AE-904C-A723BE75B36F}"/>
    <cellStyle name="Calculation 2 7 2 2 7 2" xfId="31473" xr:uid="{745EBC1B-142B-4AB5-9E12-3C8CB6D70EF5}"/>
    <cellStyle name="Calculation 2 7 2 3" xfId="4679" xr:uid="{879DE49C-7CAE-4A8A-97B6-7464B424DFF8}"/>
    <cellStyle name="Calculation 2 7 2 3 2" xfId="32215" xr:uid="{937EDBB2-46D0-4115-B568-44FDD2C7D8ED}"/>
    <cellStyle name="Calculation 2 7 2 4" xfId="7158" xr:uid="{024A6F88-3CFF-4EA2-A57B-2FE52C09D26F}"/>
    <cellStyle name="Calculation 2 7 2 4 2" xfId="20616" xr:uid="{A43062BD-FF4F-4EF1-8C54-A9E3F7E0D589}"/>
    <cellStyle name="Calculation 2 7 2 5" xfId="9749" xr:uid="{1A13E520-CB2F-4BCB-B4AB-724FFCE6669A}"/>
    <cellStyle name="Calculation 2 7 2 5 2" xfId="23207" xr:uid="{92D47373-5F27-4851-9652-0066003CF5BD}"/>
    <cellStyle name="Calculation 2 7 2 6" xfId="12596" xr:uid="{422F2695-50F4-4908-B897-000A1C8A3C49}"/>
    <cellStyle name="Calculation 2 7 2 6 2" xfId="26054" xr:uid="{979E400C-EF97-47C4-8081-DE78A035B0EA}"/>
    <cellStyle name="Calculation 2 7 2 7" xfId="16957" xr:uid="{9AD2F53B-B5F8-4F1F-8C6A-5FD1AE27B712}"/>
    <cellStyle name="Calculation 2 7 2 7 2" xfId="30415" xr:uid="{B257341D-FA5F-4C6F-8616-9BADCD63F79B}"/>
    <cellStyle name="Calculation 2 7 3" xfId="5179" xr:uid="{896DB9F1-4850-4DD5-9CC4-A6E99B089A3A}"/>
    <cellStyle name="Calculation 2 7 3 2" xfId="6350" xr:uid="{2AA03074-CB35-46FA-BCD7-A32D605F86F1}"/>
    <cellStyle name="Calculation 2 7 3 2 2" xfId="8829" xr:uid="{37966E18-A5D3-4A8D-85F1-596B780E8A76}"/>
    <cellStyle name="Calculation 2 7 3 2 2 2" xfId="22287" xr:uid="{46925F5A-5B72-4AB2-BBA7-015B55E62213}"/>
    <cellStyle name="Calculation 2 7 3 2 3" xfId="11420" xr:uid="{E922E170-3C3E-43ED-BBE2-63CFC2E28679}"/>
    <cellStyle name="Calculation 2 7 3 2 3 2" xfId="24878" xr:uid="{D74E7A81-0CB7-42AB-BF47-2B0DA3CF7330}"/>
    <cellStyle name="Calculation 2 7 3 2 4" xfId="13628" xr:uid="{5E781330-AB12-43E3-AC70-9F41FAD97502}"/>
    <cellStyle name="Calculation 2 7 3 2 4 2" xfId="27086" xr:uid="{62762018-7967-4B29-817A-01AA2A4B78A0}"/>
    <cellStyle name="Calculation 2 7 3 2 5" xfId="14807" xr:uid="{27131B94-4D84-4E3C-98B1-AD9C532FFB96}"/>
    <cellStyle name="Calculation 2 7 3 2 5 2" xfId="28265" xr:uid="{0AC81447-790D-4D7B-ACC7-7978D6895ACB}"/>
    <cellStyle name="Calculation 2 7 3 2 6" xfId="16172" xr:uid="{B015FC3E-30C4-425C-B0B6-87F68ECF02F6}"/>
    <cellStyle name="Calculation 2 7 3 2 6 2" xfId="29630" xr:uid="{65236287-89C9-4056-A5ED-DADC67FCF17F}"/>
    <cellStyle name="Calculation 2 7 3 2 7" xfId="18515" xr:uid="{BDF372AD-E40E-44B4-99F6-52AAA91BC032}"/>
    <cellStyle name="Calculation 2 7 3 2 7 2" xfId="31973" xr:uid="{9DB21A6C-0F0B-422F-A92F-C0C917A627C1}"/>
    <cellStyle name="Calculation 2 7 3 3" xfId="7658" xr:uid="{1EB4BBCD-97A2-443F-9DBC-56AA4FE88A31}"/>
    <cellStyle name="Calculation 2 7 3 3 2" xfId="21116" xr:uid="{6B07C25E-788A-405B-9792-FB3F362FC787}"/>
    <cellStyle name="Calculation 2 7 3 4" xfId="10249" xr:uid="{E4E241CF-EB12-49EA-B9E7-48275DDBBF5A}"/>
    <cellStyle name="Calculation 2 7 3 4 2" xfId="23707" xr:uid="{DBD75ACB-FBD1-4B5B-845A-C14DB7423814}"/>
    <cellStyle name="Calculation 2 7 3 5" xfId="12193" xr:uid="{5A848ADD-C015-4A37-932B-98A4F091A4B4}"/>
    <cellStyle name="Calculation 2 7 3 5 2" xfId="25651" xr:uid="{C83E92AE-32ED-4CA3-B7C2-611534060591}"/>
    <cellStyle name="Calculation 2 7 3 6" xfId="17364" xr:uid="{6C3BBB8A-221E-4ED4-A8F7-B01F289CF3CD}"/>
    <cellStyle name="Calculation 2 7 3 6 2" xfId="30822" xr:uid="{001AF13A-8B2C-4F00-8321-8B13FF77AE9F}"/>
    <cellStyle name="Calculation 2 7 4" xfId="4268" xr:uid="{D9CCCC40-C359-4D26-BE19-B90C712430CB}"/>
    <cellStyle name="Calculation 2 7 4 2" xfId="5439" xr:uid="{D278750F-A6F7-4CAA-A8E7-90E7EB6DDF3A}"/>
    <cellStyle name="Calculation 2 7 4 2 2" xfId="7918" xr:uid="{B36FD027-8BFB-403B-A935-407D89CF3039}"/>
    <cellStyle name="Calculation 2 7 4 2 2 2" xfId="21376" xr:uid="{E0FFAD95-A34C-417C-9E3A-D36083D842A4}"/>
    <cellStyle name="Calculation 2 7 4 2 3" xfId="10509" xr:uid="{62C6190E-F993-4E16-9095-50486E6E4BC3}"/>
    <cellStyle name="Calculation 2 7 4 2 3 2" xfId="23967" xr:uid="{91C7A5DD-CE13-4FE8-BCF7-41473AB0CF3F}"/>
    <cellStyle name="Calculation 2 7 4 2 4" xfId="12717" xr:uid="{4DC2D9CC-AC1A-437F-8968-E629D4A0B7D0}"/>
    <cellStyle name="Calculation 2 7 4 2 4 2" xfId="26175" xr:uid="{A41A05B6-FE1E-4538-8A4B-32A743E2B522}"/>
    <cellStyle name="Calculation 2 7 4 2 5" xfId="13896" xr:uid="{095877EB-3DA6-4F82-8BC8-9253D82ED0FA}"/>
    <cellStyle name="Calculation 2 7 4 2 5 2" xfId="27354" xr:uid="{4915059D-49C5-4650-93F4-2D2F1D9115FD}"/>
    <cellStyle name="Calculation 2 7 4 2 6" xfId="15261" xr:uid="{E8FB7619-7B3C-4B4D-A891-2C85B5C0C769}"/>
    <cellStyle name="Calculation 2 7 4 2 6 2" xfId="28719" xr:uid="{B2B23062-75A8-490A-93A4-96D2874CDC5A}"/>
    <cellStyle name="Calculation 2 7 4 2 7" xfId="17604" xr:uid="{35181265-111C-4EA9-96A1-9D644FA2D6D3}"/>
    <cellStyle name="Calculation 2 7 4 2 7 2" xfId="31062" xr:uid="{092BD618-839D-4926-B457-FC53F986EDC1}"/>
    <cellStyle name="Calculation 2 7 4 3" xfId="6747" xr:uid="{9174F22E-825E-4471-809B-487AB8B9637E}"/>
    <cellStyle name="Calculation 2 7 4 3 2" xfId="20205" xr:uid="{26EB8D52-FF3D-4BCE-894C-DD3CAAFD8DBC}"/>
    <cellStyle name="Calculation 2 7 4 4" xfId="9338" xr:uid="{44DA7ED1-D8D3-45BC-95EE-B98E9A1DE4E3}"/>
    <cellStyle name="Calculation 2 7 4 4 2" xfId="22796" xr:uid="{73E2E6A5-9EAB-40F2-AF18-9EECE39AE719}"/>
    <cellStyle name="Calculation 2 7 4 5" xfId="3554" xr:uid="{64B07A9D-E38E-4439-93A9-B247D1B3A4F8}"/>
    <cellStyle name="Calculation 2 7 4 5 2" xfId="19548" xr:uid="{83712957-5D6A-457C-9164-596A23F4CC5C}"/>
    <cellStyle name="Calculation 2 7 4 6" xfId="16620" xr:uid="{93C734D1-137F-4522-9F3F-B38A150EFEF6}"/>
    <cellStyle name="Calculation 2 7 4 6 2" xfId="30078" xr:uid="{095B7A30-74D6-4402-AA85-403B26DDB305}"/>
    <cellStyle name="Calculation 2 7 5" xfId="4575" xr:uid="{B3D5D22C-D501-45A6-8209-08A01CF91B37}"/>
    <cellStyle name="Calculation 2 7 5 2" xfId="5746" xr:uid="{60DDD9C3-E66C-4FFC-806C-5E57AE4ED6F3}"/>
    <cellStyle name="Calculation 2 7 5 2 2" xfId="8225" xr:uid="{93F6F302-62EB-4634-9DB0-BCE72F62AD99}"/>
    <cellStyle name="Calculation 2 7 5 2 2 2" xfId="21683" xr:uid="{53BF26D0-7C02-4877-8E1E-31CEF8BBE097}"/>
    <cellStyle name="Calculation 2 7 5 2 3" xfId="10816" xr:uid="{32AB9708-558C-4B14-9BAD-21E39B339383}"/>
    <cellStyle name="Calculation 2 7 5 2 3 2" xfId="24274" xr:uid="{F015784F-99AA-4947-9C14-FD903F4584FB}"/>
    <cellStyle name="Calculation 2 7 5 2 4" xfId="13024" xr:uid="{BBA69847-2FAF-4B8C-9E4C-080F234C490F}"/>
    <cellStyle name="Calculation 2 7 5 2 4 2" xfId="26482" xr:uid="{E220BBA1-0B6B-4ABA-8A76-F1A63286A475}"/>
    <cellStyle name="Calculation 2 7 5 2 5" xfId="14203" xr:uid="{EBDF369F-EE22-4252-A282-E429657F8DCF}"/>
    <cellStyle name="Calculation 2 7 5 2 5 2" xfId="27661" xr:uid="{9B56A011-CF30-41A8-99CF-68DB297B877A}"/>
    <cellStyle name="Calculation 2 7 5 2 6" xfId="15568" xr:uid="{94BBF90F-86AF-4BDF-A921-9C3206E021CF}"/>
    <cellStyle name="Calculation 2 7 5 2 6 2" xfId="29026" xr:uid="{11F6A702-DB53-40EA-AF9D-B78EEE9CB843}"/>
    <cellStyle name="Calculation 2 7 5 2 7" xfId="17911" xr:uid="{CBA9876C-EACC-490A-B228-C11E0FD29B6D}"/>
    <cellStyle name="Calculation 2 7 5 2 7 2" xfId="31369" xr:uid="{23936D58-AE65-4946-9459-E857B8A6034B}"/>
    <cellStyle name="Calculation 2 7 5 3" xfId="7054" xr:uid="{BEE2FEAC-7902-4DCA-8C2E-40B65F58CD83}"/>
    <cellStyle name="Calculation 2 7 5 3 2" xfId="20512" xr:uid="{92536828-5D7A-411D-96EE-BB05F910B33F}"/>
    <cellStyle name="Calculation 2 7 5 4" xfId="9645" xr:uid="{E9C178A7-73FC-48CB-B1DB-168BFA3A6BD5}"/>
    <cellStyle name="Calculation 2 7 5 4 2" xfId="23103" xr:uid="{8DC71683-878F-4DA9-A10A-6B70A6DFABAB}"/>
    <cellStyle name="Calculation 2 7 5 5" xfId="12016" xr:uid="{C146F58F-7CF0-443E-8714-5AB00A4D39D3}"/>
    <cellStyle name="Calculation 2 7 5 5 2" xfId="25474" xr:uid="{88F9A9A1-EB33-441E-8308-01BBA5A50767}"/>
    <cellStyle name="Calculation 2 7 5 6" xfId="16872" xr:uid="{D8F22B3E-C80F-401C-B661-2496B0B3B6D1}"/>
    <cellStyle name="Calculation 2 7 5 6 2" xfId="30330" xr:uid="{CC911F91-2474-453E-8783-1F8EF58F5BA6}"/>
    <cellStyle name="Calculation 2 7 6" xfId="4558" xr:uid="{47E03A61-E152-46A8-98AC-58D11EE015EB}"/>
    <cellStyle name="Calculation 2 7 6 2" xfId="5729" xr:uid="{FDFFE09E-9CE8-4E44-A926-8826C6134ACD}"/>
    <cellStyle name="Calculation 2 7 6 2 2" xfId="8208" xr:uid="{019FC5D0-B345-4AC0-8651-74F25AB9A5DD}"/>
    <cellStyle name="Calculation 2 7 6 2 2 2" xfId="21666" xr:uid="{EC87B151-BE73-480D-AB6D-3E19E3561A9D}"/>
    <cellStyle name="Calculation 2 7 6 2 3" xfId="10799" xr:uid="{A4DE4FB8-3BAC-4344-B913-9619A0447C24}"/>
    <cellStyle name="Calculation 2 7 6 2 3 2" xfId="24257" xr:uid="{E024618D-032D-440F-B9DF-1433202B8921}"/>
    <cellStyle name="Calculation 2 7 6 2 4" xfId="13007" xr:uid="{95AB1692-BB8A-4935-96A1-5A38FE7EA422}"/>
    <cellStyle name="Calculation 2 7 6 2 4 2" xfId="26465" xr:uid="{B5DFC6D8-69FD-44D8-94C6-0DF8D895EB88}"/>
    <cellStyle name="Calculation 2 7 6 2 5" xfId="14186" xr:uid="{B2B1907E-C68F-4542-B4F5-CB7B7DC8151F}"/>
    <cellStyle name="Calculation 2 7 6 2 5 2" xfId="27644" xr:uid="{C6324447-D706-44F9-AFB2-10CBB64E5646}"/>
    <cellStyle name="Calculation 2 7 6 2 6" xfId="15551" xr:uid="{E79A1A4E-A5B0-4187-8B0F-0FFD7D2FE1FE}"/>
    <cellStyle name="Calculation 2 7 6 2 6 2" xfId="29009" xr:uid="{C297D59F-B326-459E-A80C-F2A5AFEDB4A4}"/>
    <cellStyle name="Calculation 2 7 6 2 7" xfId="17894" xr:uid="{F95E01C8-4E15-4701-9343-96B43B634A87}"/>
    <cellStyle name="Calculation 2 7 6 2 7 2" xfId="31352" xr:uid="{33A4D49C-941B-44C2-8485-FA0AA5AB5917}"/>
    <cellStyle name="Calculation 2 7 6 3" xfId="7037" xr:uid="{BD9FB7D6-8B05-40E3-B82B-A8DB0AB1135B}"/>
    <cellStyle name="Calculation 2 7 6 3 2" xfId="20495" xr:uid="{674375AF-75F3-4E82-BEEF-A4D4119A4261}"/>
    <cellStyle name="Calculation 2 7 6 4" xfId="9628" xr:uid="{4E4B16BF-6E6F-4E2F-9CC8-FE0927DE89DA}"/>
    <cellStyle name="Calculation 2 7 6 4 2" xfId="23086" xr:uid="{53B34016-020A-4DB7-BCDA-C9CF9BC378E5}"/>
    <cellStyle name="Calculation 2 7 6 5" xfId="3307" xr:uid="{3D011958-D26E-4F54-B9B7-3BCEDC58C01C}"/>
    <cellStyle name="Calculation 2 7 6 5 2" xfId="19301" xr:uid="{47352CC6-DEAD-4253-9F96-5C2158F0DF88}"/>
    <cellStyle name="Calculation 2 7 6 6" xfId="16855" xr:uid="{CAE49F23-3754-4B5E-94F8-F0B17DDDC12B}"/>
    <cellStyle name="Calculation 2 7 6 6 2" xfId="30313" xr:uid="{7B14181A-7DC3-436E-8AFE-C799BC3AABA6}"/>
    <cellStyle name="Calculation 2 7 7" xfId="4563" xr:uid="{D439E7F6-6532-46A0-9D52-0100F40C1BBF}"/>
    <cellStyle name="Calculation 2 7 7 2" xfId="5734" xr:uid="{7DBD9425-6B63-4109-BE7C-AA2C36C1B784}"/>
    <cellStyle name="Calculation 2 7 7 2 2" xfId="8213" xr:uid="{10C2B889-BF6E-4C73-8925-5B4A923FE89D}"/>
    <cellStyle name="Calculation 2 7 7 2 2 2" xfId="21671" xr:uid="{4F375CF9-5AFC-42F7-9E42-A36D77016BCB}"/>
    <cellStyle name="Calculation 2 7 7 2 3" xfId="10804" xr:uid="{58435DDA-32AD-4168-96DA-A957553C47E3}"/>
    <cellStyle name="Calculation 2 7 7 2 3 2" xfId="24262" xr:uid="{7F27FD67-B427-4C66-905A-0508F76589B4}"/>
    <cellStyle name="Calculation 2 7 7 2 4" xfId="13012" xr:uid="{CD9B696B-877E-4F5C-B2AB-22C93D7E5558}"/>
    <cellStyle name="Calculation 2 7 7 2 4 2" xfId="26470" xr:uid="{EF992A05-1331-4B51-8AEF-70DE83C52F3E}"/>
    <cellStyle name="Calculation 2 7 7 2 5" xfId="14191" xr:uid="{20FC14CE-9173-4ECD-94EB-16CE5F6EF2FE}"/>
    <cellStyle name="Calculation 2 7 7 2 5 2" xfId="27649" xr:uid="{B0F07F6B-2810-464A-80D0-502089246A2C}"/>
    <cellStyle name="Calculation 2 7 7 2 6" xfId="15556" xr:uid="{12A92ECB-6945-421F-B3CA-9F5EE0827F97}"/>
    <cellStyle name="Calculation 2 7 7 2 6 2" xfId="29014" xr:uid="{561BD9BA-AD4A-41AF-82CB-46F5EB6EAC0E}"/>
    <cellStyle name="Calculation 2 7 7 2 7" xfId="17899" xr:uid="{C028D1BC-DFA7-41A1-9FA9-203060D3F0DC}"/>
    <cellStyle name="Calculation 2 7 7 2 7 2" xfId="31357" xr:uid="{C7CC3668-8D44-4AE3-A8F8-5D863A9125F7}"/>
    <cellStyle name="Calculation 2 7 7 3" xfId="7042" xr:uid="{08065C56-9932-49D4-9543-A09325230188}"/>
    <cellStyle name="Calculation 2 7 7 3 2" xfId="20500" xr:uid="{3F82A6B7-5038-4B1E-9542-0A620365B669}"/>
    <cellStyle name="Calculation 2 7 7 4" xfId="9633" xr:uid="{0D53803D-9CCB-4185-82CD-6409DCF960B0}"/>
    <cellStyle name="Calculation 2 7 7 4 2" xfId="23091" xr:uid="{6A0276AD-A836-4ED1-8E18-1CCD2F516FDE}"/>
    <cellStyle name="Calculation 2 7 7 5" xfId="12219" xr:uid="{6B341FCC-AA86-456A-9CD7-B511AAD9EAF5}"/>
    <cellStyle name="Calculation 2 7 7 5 2" xfId="25677" xr:uid="{349E4C9E-9A6E-4FB1-80C4-32BB9DEC49F5}"/>
    <cellStyle name="Calculation 2 7 7 6" xfId="16860" xr:uid="{BB6D0916-3206-4731-A1DD-B58E8ABE439F}"/>
    <cellStyle name="Calculation 2 7 7 6 2" xfId="30318" xr:uid="{DD1780D1-8D06-407D-90EA-D1D90E098F25}"/>
    <cellStyle name="Calculation 2 7 8" xfId="4146" xr:uid="{DBCAED0B-95DB-408D-9672-B563728D8330}"/>
    <cellStyle name="Calculation 2 7 8 2" xfId="6660" xr:uid="{02B73C2D-2B16-4945-B1FE-652E38053DB7}"/>
    <cellStyle name="Calculation 2 7 8 2 2" xfId="20118" xr:uid="{C1EEB373-AB57-4710-9A11-D87F410F4C23}"/>
    <cellStyle name="Calculation 2 7 8 3" xfId="9257" xr:uid="{DCBE4717-8E0E-4E8E-8D7D-BFEFEF2CE116}"/>
    <cellStyle name="Calculation 2 7 8 3 2" xfId="22715" xr:uid="{A5BE0FF6-A4B1-4913-9DCF-ACC86583A305}"/>
    <cellStyle name="Calculation 2 7 8 4" xfId="11826" xr:uid="{04596C72-C877-4DE5-9842-55144B4D2BDE}"/>
    <cellStyle name="Calculation 2 7 8 4 2" xfId="25284" xr:uid="{5E77D5C4-ECDB-44B6-BF14-97C52C48DB8F}"/>
    <cellStyle name="Calculation 2 7 8 5" xfId="3665" xr:uid="{DE8A46D8-635C-4E97-BCD2-BBBB3EE30819}"/>
    <cellStyle name="Calculation 2 7 8 5 2" xfId="19659" xr:uid="{8CD7577D-E4B4-45A9-AF87-1F62C72B2DC4}"/>
    <cellStyle name="Calculation 2 7 8 6" xfId="12054" xr:uid="{63857773-0051-4157-860C-A0069AD09651}"/>
    <cellStyle name="Calculation 2 7 8 6 2" xfId="25512" xr:uid="{407802D0-9D7A-42B0-8EBF-491880096DFC}"/>
    <cellStyle name="Calculation 2 7 8 7" xfId="16565" xr:uid="{9A7D7AFE-CF98-42F1-9917-41B73558DF7D}"/>
    <cellStyle name="Calculation 2 7 8 7 2" xfId="30023" xr:uid="{195C8D1D-8F86-420B-A813-98461CDC0BA7}"/>
    <cellStyle name="Calculation 2 7 9" xfId="3432" xr:uid="{CB80A728-1D13-4ECA-85EB-1D313B3D8789}"/>
    <cellStyle name="Calculation 2 7 9 2" xfId="19426" xr:uid="{A62DEB11-42F1-4892-9492-C388D2C04CC6}"/>
    <cellStyle name="Calculation 2 8" xfId="1789" xr:uid="{F1E1451D-9CD1-4088-A9C7-29274F6EAB4C}"/>
    <cellStyle name="Calculation 2 8 10" xfId="3724" xr:uid="{95E5DD7D-5208-4709-A5BD-02A2CB48A4FA}"/>
    <cellStyle name="Calculation 2 8 10 2" xfId="19718" xr:uid="{9B2BDE17-2ADA-4B4A-B5A4-2F85129CB36E}"/>
    <cellStyle name="Calculation 2 8 11" xfId="12273" xr:uid="{01728C76-4BBB-488F-BFAE-B5A1AEC3E11C}"/>
    <cellStyle name="Calculation 2 8 11 2" xfId="25731" xr:uid="{6D37BF8B-DDE4-4519-8296-1DDF1023A284}"/>
    <cellStyle name="Calculation 2 8 12" xfId="18758" xr:uid="{B1DD2262-3400-427E-B0EA-9E9871E10182}"/>
    <cellStyle name="Calculation 2 8 12 2" xfId="32411" xr:uid="{C06E8A15-19AA-4836-A8C3-ACDAC6C23F13}"/>
    <cellStyle name="Calculation 2 8 2" xfId="2764" xr:uid="{1E521DC0-2C24-4B8A-ADE9-EC544AE84D1A}"/>
    <cellStyle name="Calculation 2 8 2 2" xfId="5851" xr:uid="{6E79AD21-318A-4207-8413-A873ED56139F}"/>
    <cellStyle name="Calculation 2 8 2 2 2" xfId="8330" xr:uid="{E0A61A4B-027C-4281-964C-3D5B88B74F31}"/>
    <cellStyle name="Calculation 2 8 2 2 2 2" xfId="21788" xr:uid="{961F2439-4B18-44D7-BFE8-57638FBE2D70}"/>
    <cellStyle name="Calculation 2 8 2 2 3" xfId="10921" xr:uid="{A42DA83E-0572-4864-AA41-D3936E2D1D83}"/>
    <cellStyle name="Calculation 2 8 2 2 3 2" xfId="24379" xr:uid="{EC7B2D64-53BE-4A7B-B3E9-F635EB8EAA23}"/>
    <cellStyle name="Calculation 2 8 2 2 4" xfId="13129" xr:uid="{6E617D56-2075-4E85-A080-109868409D76}"/>
    <cellStyle name="Calculation 2 8 2 2 4 2" xfId="26587" xr:uid="{86983EEB-B916-473B-B516-C04B9919657A}"/>
    <cellStyle name="Calculation 2 8 2 2 5" xfId="14308" xr:uid="{69CBFD93-7D18-4A1A-82D6-08FC73084644}"/>
    <cellStyle name="Calculation 2 8 2 2 5 2" xfId="27766" xr:uid="{E8A56227-27E5-4CB4-B0A3-E2313924E8EF}"/>
    <cellStyle name="Calculation 2 8 2 2 6" xfId="15673" xr:uid="{2A68194F-87B6-47A1-BF54-046C0BB7E3E8}"/>
    <cellStyle name="Calculation 2 8 2 2 6 2" xfId="29131" xr:uid="{11FE47BD-B24E-48F7-A9E5-FF8C5D1AB2CD}"/>
    <cellStyle name="Calculation 2 8 2 2 7" xfId="18016" xr:uid="{BEA76871-88F1-455E-8AB2-168019E7AA1D}"/>
    <cellStyle name="Calculation 2 8 2 2 7 2" xfId="31474" xr:uid="{DBCB246E-1E06-4470-BF94-F83D59013FA1}"/>
    <cellStyle name="Calculation 2 8 2 3" xfId="4680" xr:uid="{A6B5FF9A-3BAB-453B-B412-39BE012EFF22}"/>
    <cellStyle name="Calculation 2 8 2 3 2" xfId="32216" xr:uid="{217A98B6-C669-4624-8503-C5E137770071}"/>
    <cellStyle name="Calculation 2 8 2 4" xfId="7159" xr:uid="{9D51836A-FE25-43D7-9C60-0D9CBCD59613}"/>
    <cellStyle name="Calculation 2 8 2 4 2" xfId="20617" xr:uid="{7ACCBF16-06C6-41CF-BF79-E789C9BCA25F}"/>
    <cellStyle name="Calculation 2 8 2 5" xfId="9750" xr:uid="{F2BC8D01-28E6-4592-A395-42F3F56DD95C}"/>
    <cellStyle name="Calculation 2 8 2 5 2" xfId="23208" xr:uid="{1F9CB093-2248-4574-93C3-D6E35BC55CEE}"/>
    <cellStyle name="Calculation 2 8 2 6" xfId="12440" xr:uid="{1E3AC442-5C28-4F3F-B1F1-CDE0F4333798}"/>
    <cellStyle name="Calculation 2 8 2 6 2" xfId="25898" xr:uid="{82211BB4-4100-4EBE-A4C3-6E14ED603B1E}"/>
    <cellStyle name="Calculation 2 8 2 7" xfId="16958" xr:uid="{88F472FF-33F1-406B-9304-41F4E0B0C62E}"/>
    <cellStyle name="Calculation 2 8 2 7 2" xfId="30416" xr:uid="{EA62D662-1B70-41B5-ACC7-D1BF271DFEA7}"/>
    <cellStyle name="Calculation 2 8 3" xfId="5143" xr:uid="{25E38CD4-C15B-489C-8EB7-380B48476378}"/>
    <cellStyle name="Calculation 2 8 3 2" xfId="6314" xr:uid="{6E7F5656-E1AE-41BE-97D2-64A5743953B9}"/>
    <cellStyle name="Calculation 2 8 3 2 2" xfId="8793" xr:uid="{0C53F0D3-9DE9-4D40-AD21-B29BC590E4DA}"/>
    <cellStyle name="Calculation 2 8 3 2 2 2" xfId="22251" xr:uid="{BE72B6C4-03BD-40DE-8795-F036E4426D99}"/>
    <cellStyle name="Calculation 2 8 3 2 3" xfId="11384" xr:uid="{CDBC665A-DC4D-402A-99E7-7B6077739A20}"/>
    <cellStyle name="Calculation 2 8 3 2 3 2" xfId="24842" xr:uid="{B73B85A9-A3A9-4211-926B-21DC36255B61}"/>
    <cellStyle name="Calculation 2 8 3 2 4" xfId="13592" xr:uid="{D52EA2EB-6F33-4AD8-9F62-A88814135AD7}"/>
    <cellStyle name="Calculation 2 8 3 2 4 2" xfId="27050" xr:uid="{9E56D8CE-F529-4451-B15A-F44D5673EA49}"/>
    <cellStyle name="Calculation 2 8 3 2 5" xfId="14771" xr:uid="{08119412-AE70-4992-8822-73B39BA56363}"/>
    <cellStyle name="Calculation 2 8 3 2 5 2" xfId="28229" xr:uid="{92CCC4E4-86C9-4049-8437-A3114C14FBD3}"/>
    <cellStyle name="Calculation 2 8 3 2 6" xfId="16136" xr:uid="{77619FB1-4335-45C1-A336-BA3ABA67EE1A}"/>
    <cellStyle name="Calculation 2 8 3 2 6 2" xfId="29594" xr:uid="{35BD9C7E-B1E9-4537-8A5F-C32D0271B7A5}"/>
    <cellStyle name="Calculation 2 8 3 2 7" xfId="18479" xr:uid="{10ECD54E-4A1E-4661-8D61-DB48FFD67F98}"/>
    <cellStyle name="Calculation 2 8 3 2 7 2" xfId="31937" xr:uid="{543A1F54-006E-495D-9F42-BE69491BBBEB}"/>
    <cellStyle name="Calculation 2 8 3 3" xfId="7622" xr:uid="{4556BDD5-A304-484C-AF0A-3904C00FF996}"/>
    <cellStyle name="Calculation 2 8 3 3 2" xfId="21080" xr:uid="{C41AF47D-1796-45F2-B5BC-1A42A8F655B6}"/>
    <cellStyle name="Calculation 2 8 3 4" xfId="10213" xr:uid="{7FDD966F-B376-4CEB-B164-002DD2D7063B}"/>
    <cellStyle name="Calculation 2 8 3 4 2" xfId="23671" xr:uid="{DA004D4A-9432-4712-9DF8-FB33C53BA3BF}"/>
    <cellStyle name="Calculation 2 8 3 5" xfId="12366" xr:uid="{7BF6488C-940C-4289-A739-352755D02295}"/>
    <cellStyle name="Calculation 2 8 3 5 2" xfId="25824" xr:uid="{06C09470-E7D5-499D-9212-C0926C041834}"/>
    <cellStyle name="Calculation 2 8 3 6" xfId="17333" xr:uid="{11170DBC-6A1F-466E-AEBB-3C99FFDA086F}"/>
    <cellStyle name="Calculation 2 8 3 6 2" xfId="30791" xr:uid="{73BF0395-7408-42EE-890C-383247085EBE}"/>
    <cellStyle name="Calculation 2 8 4" xfId="4597" xr:uid="{37B65ED9-0889-4FF8-AA4E-4CAE0550CFA5}"/>
    <cellStyle name="Calculation 2 8 4 2" xfId="5768" xr:uid="{FBEF4639-77FD-4614-8D5D-3A1609EDA6DD}"/>
    <cellStyle name="Calculation 2 8 4 2 2" xfId="8247" xr:uid="{39E6FCA6-CF30-4C87-B250-B73D7FE58CAF}"/>
    <cellStyle name="Calculation 2 8 4 2 2 2" xfId="21705" xr:uid="{990A87B0-F101-46ED-B9E0-F542AC8D0E4B}"/>
    <cellStyle name="Calculation 2 8 4 2 3" xfId="10838" xr:uid="{A4FA8DB8-AFE8-4CB1-A6B2-1546FFA37439}"/>
    <cellStyle name="Calculation 2 8 4 2 3 2" xfId="24296" xr:uid="{3D442477-C221-48DC-A847-A76A3A3FFAAA}"/>
    <cellStyle name="Calculation 2 8 4 2 4" xfId="13046" xr:uid="{FCAF66F8-FE66-4A54-9219-15D3DE447E9D}"/>
    <cellStyle name="Calculation 2 8 4 2 4 2" xfId="26504" xr:uid="{C4053DD6-F5A6-4141-8040-EC79C893C761}"/>
    <cellStyle name="Calculation 2 8 4 2 5" xfId="14225" xr:uid="{E2A3EBC2-BB16-4343-810B-7C299EBD8288}"/>
    <cellStyle name="Calculation 2 8 4 2 5 2" xfId="27683" xr:uid="{B8126D79-FF01-4130-8DA8-62F25DB01949}"/>
    <cellStyle name="Calculation 2 8 4 2 6" xfId="15590" xr:uid="{7007BDA2-6F18-4D91-B146-FD8283618B92}"/>
    <cellStyle name="Calculation 2 8 4 2 6 2" xfId="29048" xr:uid="{50591AB3-2BBA-4DA9-85F5-086B9B42C0E5}"/>
    <cellStyle name="Calculation 2 8 4 2 7" xfId="17933" xr:uid="{8135F5B7-0BCB-40A9-85B9-4FC19551E174}"/>
    <cellStyle name="Calculation 2 8 4 2 7 2" xfId="31391" xr:uid="{E1A0CB11-7DA0-44D6-9900-D558A660308D}"/>
    <cellStyle name="Calculation 2 8 4 3" xfId="7076" xr:uid="{3D155229-562D-4C35-A19D-B02CD22E4FFE}"/>
    <cellStyle name="Calculation 2 8 4 3 2" xfId="20534" xr:uid="{8BC1AADC-B855-40A5-AA8D-0BD24CA6E081}"/>
    <cellStyle name="Calculation 2 8 4 4" xfId="9667" xr:uid="{E30E391E-4286-4085-85E1-69358D91875C}"/>
    <cellStyle name="Calculation 2 8 4 4 2" xfId="23125" xr:uid="{3B99D3B5-59E5-4D4B-8CE1-14A699EDC9BF}"/>
    <cellStyle name="Calculation 2 8 4 5" xfId="9068" xr:uid="{5FF5E583-274F-4306-ACA0-CF2F8A8C7ECD}"/>
    <cellStyle name="Calculation 2 8 4 5 2" xfId="22526" xr:uid="{232B7652-69D6-4409-A405-319033A3E368}"/>
    <cellStyle name="Calculation 2 8 4 6" xfId="16894" xr:uid="{128ACDE7-27B3-4CEE-8027-71E3306ADCBE}"/>
    <cellStyle name="Calculation 2 8 4 6 2" xfId="30352" xr:uid="{4872519F-8839-4215-88F1-C8CCC2E9D2C5}"/>
    <cellStyle name="Calculation 2 8 5" xfId="4576" xr:uid="{52382D2A-82BA-47D9-B6DB-1B3EC19EDD93}"/>
    <cellStyle name="Calculation 2 8 5 2" xfId="5747" xr:uid="{4D4D348D-D710-4A52-A668-142E831F16CB}"/>
    <cellStyle name="Calculation 2 8 5 2 2" xfId="8226" xr:uid="{6E0CC10E-76C3-46A9-BF40-9BDF80AC3A55}"/>
    <cellStyle name="Calculation 2 8 5 2 2 2" xfId="21684" xr:uid="{359B352B-FC69-4702-81B2-93F1944204E5}"/>
    <cellStyle name="Calculation 2 8 5 2 3" xfId="10817" xr:uid="{BBCE24A5-2C9F-45B2-AD47-FA6083689FDE}"/>
    <cellStyle name="Calculation 2 8 5 2 3 2" xfId="24275" xr:uid="{F6187174-D1C7-4A0B-B038-09384590A915}"/>
    <cellStyle name="Calculation 2 8 5 2 4" xfId="13025" xr:uid="{5B99808B-8EB5-40EE-822B-EC43E0734E6D}"/>
    <cellStyle name="Calculation 2 8 5 2 4 2" xfId="26483" xr:uid="{D8338821-C989-4B45-A72B-66FB68809985}"/>
    <cellStyle name="Calculation 2 8 5 2 5" xfId="14204" xr:uid="{3DFA3C28-E417-4005-BAD6-9E583DAEF888}"/>
    <cellStyle name="Calculation 2 8 5 2 5 2" xfId="27662" xr:uid="{2EB64607-8A20-4D47-BF7C-617F5355B857}"/>
    <cellStyle name="Calculation 2 8 5 2 6" xfId="15569" xr:uid="{C4D4696A-5596-4D13-B392-879D81249955}"/>
    <cellStyle name="Calculation 2 8 5 2 6 2" xfId="29027" xr:uid="{FCF6F700-F7EA-40EC-83B1-B23694B38966}"/>
    <cellStyle name="Calculation 2 8 5 2 7" xfId="17912" xr:uid="{FEDF1F32-576B-45B2-9A09-26153CDF489C}"/>
    <cellStyle name="Calculation 2 8 5 2 7 2" xfId="31370" xr:uid="{DFCA87C8-21B1-42A1-9DC7-17DE8D3C3480}"/>
    <cellStyle name="Calculation 2 8 5 3" xfId="7055" xr:uid="{BEECD2BE-58D1-44A9-B164-FB808251B5BA}"/>
    <cellStyle name="Calculation 2 8 5 3 2" xfId="20513" xr:uid="{40826F3E-E2F5-41D2-9B82-A4E90BAB8220}"/>
    <cellStyle name="Calculation 2 8 5 4" xfId="9646" xr:uid="{D6CB0BFC-46E0-49F7-8292-0B06461A430A}"/>
    <cellStyle name="Calculation 2 8 5 4 2" xfId="23104" xr:uid="{E78713E4-51AE-4D27-863D-77AE1C51BAAA}"/>
    <cellStyle name="Calculation 2 8 5 5" xfId="12328" xr:uid="{1146CE7B-D979-4055-AFB2-3AD7A463DF73}"/>
    <cellStyle name="Calculation 2 8 5 5 2" xfId="25786" xr:uid="{8083EA16-EF91-468F-9747-C864C4AB4186}"/>
    <cellStyle name="Calculation 2 8 5 6" xfId="16873" xr:uid="{39000DC3-092A-4BE9-B416-A393A85BD7E7}"/>
    <cellStyle name="Calculation 2 8 5 6 2" xfId="30331" xr:uid="{1361FE0C-9B8D-49C6-8EFB-62D888CB5BB2}"/>
    <cellStyle name="Calculation 2 8 6" xfId="4840" xr:uid="{714BA1F2-7CD9-40E2-A258-F066A11B5027}"/>
    <cellStyle name="Calculation 2 8 6 2" xfId="6011" xr:uid="{74BBDE87-D82E-4AC2-AAFC-F63302AB7FF2}"/>
    <cellStyle name="Calculation 2 8 6 2 2" xfId="8490" xr:uid="{6E24BA43-9951-4DEF-AAE0-DD94412980DA}"/>
    <cellStyle name="Calculation 2 8 6 2 2 2" xfId="21948" xr:uid="{CE9841AC-69A6-4B82-AF90-4950253D956C}"/>
    <cellStyle name="Calculation 2 8 6 2 3" xfId="11081" xr:uid="{7109DD5A-D7B3-44DE-971E-29DD5D09C6FA}"/>
    <cellStyle name="Calculation 2 8 6 2 3 2" xfId="24539" xr:uid="{197A25A7-2889-48DA-9CD9-5448B58EDFA7}"/>
    <cellStyle name="Calculation 2 8 6 2 4" xfId="13289" xr:uid="{AF4991F8-ED83-4849-B3F5-D9B98B3C443D}"/>
    <cellStyle name="Calculation 2 8 6 2 4 2" xfId="26747" xr:uid="{1509C01B-6379-4246-9C36-91958E2E0C55}"/>
    <cellStyle name="Calculation 2 8 6 2 5" xfId="14468" xr:uid="{F11A4058-92F8-42EC-AA48-B9CDDAAE5518}"/>
    <cellStyle name="Calculation 2 8 6 2 5 2" xfId="27926" xr:uid="{01F8EA11-78DB-4DAA-9D42-039E8379155C}"/>
    <cellStyle name="Calculation 2 8 6 2 6" xfId="15833" xr:uid="{AC4E5296-B2AE-48E9-A6B6-89984072CF1A}"/>
    <cellStyle name="Calculation 2 8 6 2 6 2" xfId="29291" xr:uid="{55455ECD-1C3A-4256-9293-D2AB2E45F521}"/>
    <cellStyle name="Calculation 2 8 6 2 7" xfId="18176" xr:uid="{BF0C1061-4E1C-44C4-84E1-04EF39986B25}"/>
    <cellStyle name="Calculation 2 8 6 2 7 2" xfId="31634" xr:uid="{96AB9DD3-4FA6-48DD-AD41-5693A5E4C543}"/>
    <cellStyle name="Calculation 2 8 6 3" xfId="7319" xr:uid="{08BC4835-9E35-4AA7-BA93-B49FC7AEE5C4}"/>
    <cellStyle name="Calculation 2 8 6 3 2" xfId="20777" xr:uid="{F2D0C2F2-D203-423F-8A83-F756C40D8600}"/>
    <cellStyle name="Calculation 2 8 6 4" xfId="9910" xr:uid="{B4B53216-C9D3-4870-8978-B2A009B4334C}"/>
    <cellStyle name="Calculation 2 8 6 4 2" xfId="23368" xr:uid="{BC5E68F8-EFFF-4576-B2E9-D7DD817216A4}"/>
    <cellStyle name="Calculation 2 8 6 5" xfId="12178" xr:uid="{E5FE71CD-4C8D-432C-930C-36118BDB6CEF}"/>
    <cellStyle name="Calculation 2 8 6 5 2" xfId="25636" xr:uid="{4E9EFE7B-13A0-45A0-9CAD-E3E6894658DB}"/>
    <cellStyle name="Calculation 2 8 6 6" xfId="17090" xr:uid="{F93806B2-A391-4984-94B5-152BA3B23190}"/>
    <cellStyle name="Calculation 2 8 6 6 2" xfId="30548" xr:uid="{4857F118-DB1C-4844-BAC7-04ACF648AE59}"/>
    <cellStyle name="Calculation 2 8 7" xfId="5399" xr:uid="{82CE4C31-C98F-4E74-8F25-D1B0911BB4AA}"/>
    <cellStyle name="Calculation 2 8 7 2" xfId="6570" xr:uid="{8C06382B-807C-4B89-99BD-0C8068C66D55}"/>
    <cellStyle name="Calculation 2 8 7 2 2" xfId="9049" xr:uid="{3087760E-6905-4BB3-A3AA-63655E6C335F}"/>
    <cellStyle name="Calculation 2 8 7 2 2 2" xfId="22507" xr:uid="{065DED80-896A-4938-A112-456E61B10081}"/>
    <cellStyle name="Calculation 2 8 7 2 3" xfId="11640" xr:uid="{CC951D6D-1A48-4E3B-BBFB-BEA5D55A4C51}"/>
    <cellStyle name="Calculation 2 8 7 2 3 2" xfId="25098" xr:uid="{C9FD9F5B-6F56-47E8-8A00-1262621A836F}"/>
    <cellStyle name="Calculation 2 8 7 2 4" xfId="13848" xr:uid="{2D62490C-7D6A-4DDE-A4C6-0FF601661E98}"/>
    <cellStyle name="Calculation 2 8 7 2 4 2" xfId="27306" xr:uid="{BB415F7E-41BC-466A-A5D1-DE1A072C9BC5}"/>
    <cellStyle name="Calculation 2 8 7 2 5" xfId="15027" xr:uid="{EC313A84-7B81-442B-AFDB-D01C8C7A9C9D}"/>
    <cellStyle name="Calculation 2 8 7 2 5 2" xfId="28485" xr:uid="{AEDE6BA0-28B3-45C3-B749-4F21C46897CA}"/>
    <cellStyle name="Calculation 2 8 7 2 6" xfId="16392" xr:uid="{653FC575-36F1-479A-8A7B-4457FA95BD80}"/>
    <cellStyle name="Calculation 2 8 7 2 6 2" xfId="29850" xr:uid="{1F7CC37D-6766-42D9-8D28-CACF435E568C}"/>
    <cellStyle name="Calculation 2 8 7 2 7" xfId="18735" xr:uid="{C23FF3AC-C94E-47A8-9F4A-C680244F087F}"/>
    <cellStyle name="Calculation 2 8 7 2 7 2" xfId="32193" xr:uid="{7BC5DEED-52A7-4502-A720-28478419C490}"/>
    <cellStyle name="Calculation 2 8 7 3" xfId="7878" xr:uid="{4FE737FD-1C44-438E-A85B-9B3864AC6DBA}"/>
    <cellStyle name="Calculation 2 8 7 3 2" xfId="21336" xr:uid="{0400D6EC-2A23-43A5-989B-3987EA79085A}"/>
    <cellStyle name="Calculation 2 8 7 4" xfId="10469" xr:uid="{BAB55557-F65B-4E3E-A2B0-A6F00CD27FD3}"/>
    <cellStyle name="Calculation 2 8 7 4 2" xfId="23927" xr:uid="{53BE0684-3BC4-47A6-9C71-5D0C307F7B65}"/>
    <cellStyle name="Calculation 2 8 7 5" xfId="15221" xr:uid="{83A9F287-A85B-47BA-8C6B-2DAECDADC2D9}"/>
    <cellStyle name="Calculation 2 8 7 5 2" xfId="28679" xr:uid="{7F8360E2-13E2-427C-8F33-A0477AC8B239}"/>
    <cellStyle name="Calculation 2 8 7 6" xfId="17564" xr:uid="{2BCB197B-C65B-4704-BAD4-6421624E0F58}"/>
    <cellStyle name="Calculation 2 8 7 6 2" xfId="31022" xr:uid="{CA81D039-5640-4AD7-B205-34871346CF5F}"/>
    <cellStyle name="Calculation 2 8 8" xfId="4145" xr:uid="{1729AE02-4B8B-4B2D-8FAA-AC9BD7D8D52C}"/>
    <cellStyle name="Calculation 2 8 8 2" xfId="6659" xr:uid="{0168E04E-5E9E-42B7-824A-1CF096C44E50}"/>
    <cellStyle name="Calculation 2 8 8 2 2" xfId="20117" xr:uid="{4310509E-8028-4BF0-B4B1-24E9518BD68E}"/>
    <cellStyle name="Calculation 2 8 8 3" xfId="9256" xr:uid="{32373ADF-B4AE-4B88-87BF-2871C13E9838}"/>
    <cellStyle name="Calculation 2 8 8 3 2" xfId="22714" xr:uid="{5C015E73-7550-403B-8571-F9B48DBF32AC}"/>
    <cellStyle name="Calculation 2 8 8 4" xfId="11825" xr:uid="{905A9964-0B53-4557-8560-634AA3A23A95}"/>
    <cellStyle name="Calculation 2 8 8 4 2" xfId="25283" xr:uid="{39977CAC-3BF8-477B-A0DA-E0EF87CA3455}"/>
    <cellStyle name="Calculation 2 8 8 5" xfId="3664" xr:uid="{9346C392-3F53-4065-94CE-87DFCC17A642}"/>
    <cellStyle name="Calculation 2 8 8 5 2" xfId="19658" xr:uid="{6B7389DE-6582-41B3-A093-4D7C9773B565}"/>
    <cellStyle name="Calculation 2 8 8 6" xfId="12390" xr:uid="{A1C0742C-85AE-4B3A-A3E7-39F7EC75F58B}"/>
    <cellStyle name="Calculation 2 8 8 6 2" xfId="25848" xr:uid="{14A583C1-0041-497A-924A-F9A3B503E6FE}"/>
    <cellStyle name="Calculation 2 8 8 7" xfId="16564" xr:uid="{0EB4478C-DC8E-4B3E-8372-193A18E32471}"/>
    <cellStyle name="Calculation 2 8 8 7 2" xfId="30022" xr:uid="{DF98EE13-66CB-48DD-B005-9E4D71C9030A}"/>
    <cellStyle name="Calculation 2 8 9" xfId="3431" xr:uid="{B6F2EF2F-F3A4-4781-A45F-1841DC118855}"/>
    <cellStyle name="Calculation 2 8 9 2" xfId="19425" xr:uid="{3428BC78-4462-4A6C-95E5-870CB065639D}"/>
    <cellStyle name="Calculation 2 9" xfId="2757" xr:uid="{7948F349-C9F2-4757-B565-441F316D3195}"/>
    <cellStyle name="Calculation 2 9 2" xfId="5844" xr:uid="{9C623846-046D-40C7-B4DC-378EEAC51A25}"/>
    <cellStyle name="Calculation 2 9 2 2" xfId="8323" xr:uid="{58C7158A-0B22-4A5F-9480-1F90D752B9FC}"/>
    <cellStyle name="Calculation 2 9 2 2 2" xfId="21781" xr:uid="{62665DE2-858E-4428-B6CD-B882503DC806}"/>
    <cellStyle name="Calculation 2 9 2 3" xfId="10914" xr:uid="{598F2121-D56A-40ED-84FE-D760F796CCF0}"/>
    <cellStyle name="Calculation 2 9 2 3 2" xfId="24372" xr:uid="{EDAED7CB-F83F-4FEB-ACDB-80F1523C6809}"/>
    <cellStyle name="Calculation 2 9 2 4" xfId="13122" xr:uid="{271A6B23-5E4B-42A0-89CC-17F984DFE28C}"/>
    <cellStyle name="Calculation 2 9 2 4 2" xfId="26580" xr:uid="{09F4A94B-27E1-4E3F-AF9F-260CF4F26086}"/>
    <cellStyle name="Calculation 2 9 2 5" xfId="14301" xr:uid="{E6F8088A-6E3B-4306-9C0E-C370F63BE329}"/>
    <cellStyle name="Calculation 2 9 2 5 2" xfId="27759" xr:uid="{495817E4-F706-4A9D-B9AC-E67B4800E423}"/>
    <cellStyle name="Calculation 2 9 2 6" xfId="15666" xr:uid="{778BEF80-06A3-4155-AEEB-C49A997076BC}"/>
    <cellStyle name="Calculation 2 9 2 6 2" xfId="29124" xr:uid="{C575D6AC-C5DE-44A4-BF6B-ACC9B70F9F3C}"/>
    <cellStyle name="Calculation 2 9 2 7" xfId="18009" xr:uid="{37D5D08A-FE30-4392-AE72-68EB47640303}"/>
    <cellStyle name="Calculation 2 9 2 7 2" xfId="31467" xr:uid="{53670629-20ED-4E5B-A88A-48F1393E7886}"/>
    <cellStyle name="Calculation 2 9 3" xfId="4673" xr:uid="{7F22CD32-6B06-4D49-913D-A4B4EC931720}"/>
    <cellStyle name="Calculation 2 9 3 2" xfId="32209" xr:uid="{08622B1C-CCB9-47A9-B6B6-EC74D667131B}"/>
    <cellStyle name="Calculation 2 9 4" xfId="7152" xr:uid="{E420E1B0-6CBD-4F51-B1FC-08E6290A2BBA}"/>
    <cellStyle name="Calculation 2 9 4 2" xfId="20610" xr:uid="{2A8F139C-FF9F-46ED-8BA9-77F70711A7D5}"/>
    <cellStyle name="Calculation 2 9 5" xfId="9743" xr:uid="{0D7632A1-838C-4662-8D51-EC7B5DFC5819}"/>
    <cellStyle name="Calculation 2 9 5 2" xfId="23201" xr:uid="{B9C0FEDC-F3DF-4302-AB5D-0B41413F5D90}"/>
    <cellStyle name="Calculation 2 9 6" xfId="3907" xr:uid="{D5A7A398-7259-489F-8D38-279795329848}"/>
    <cellStyle name="Calculation 2 9 6 2" xfId="19901" xr:uid="{817EB0A0-7135-4B73-A2C0-E6425EC49DE6}"/>
    <cellStyle name="Calculation 2 9 7" xfId="16951" xr:uid="{C21DEC56-B59D-4DF3-B012-F73EC7ACB46B}"/>
    <cellStyle name="Calculation 2 9 7 2" xfId="30409" xr:uid="{C6A1BC8F-9DD7-40C0-9382-D480CC1A047F}"/>
    <cellStyle name="Calculation 3" xfId="1790" xr:uid="{0C3F6CF6-9BA9-4EBD-9C2F-81DF845BC30D}"/>
    <cellStyle name="Calculation 3 10" xfId="4549" xr:uid="{613084EE-9DAB-46E1-8BA1-2AADA9D7D7B8}"/>
    <cellStyle name="Calculation 3 10 2" xfId="5720" xr:uid="{8D758F9B-13B3-45B2-99A3-8880B5005662}"/>
    <cellStyle name="Calculation 3 10 2 2" xfId="8199" xr:uid="{7059E9FC-D662-4684-BF37-623DC7067866}"/>
    <cellStyle name="Calculation 3 10 2 2 2" xfId="21657" xr:uid="{32CCCDFE-6E23-443B-B1D1-B206D6F80F29}"/>
    <cellStyle name="Calculation 3 10 2 3" xfId="10790" xr:uid="{0FD81458-19AB-4B94-9DA3-32074AF158D0}"/>
    <cellStyle name="Calculation 3 10 2 3 2" xfId="24248" xr:uid="{2E965EBB-81F8-42E8-8E6D-E91F9796F5B5}"/>
    <cellStyle name="Calculation 3 10 2 4" xfId="12998" xr:uid="{CAC125E8-4AF2-40A6-A3D6-86F4E91F0D0B}"/>
    <cellStyle name="Calculation 3 10 2 4 2" xfId="26456" xr:uid="{86B232D3-CBEE-4175-A467-A6FC192B0AD5}"/>
    <cellStyle name="Calculation 3 10 2 5" xfId="14177" xr:uid="{142DD561-F93C-4DB7-9BCB-87F7626633C2}"/>
    <cellStyle name="Calculation 3 10 2 5 2" xfId="27635" xr:uid="{25D8731F-5DD1-4629-B57E-EA720B916E12}"/>
    <cellStyle name="Calculation 3 10 2 6" xfId="15542" xr:uid="{857AC780-0C7F-4E97-ABC1-0DAB29A28F61}"/>
    <cellStyle name="Calculation 3 10 2 6 2" xfId="29000" xr:uid="{B02496A7-B565-4040-A210-5AD3A01AA1D3}"/>
    <cellStyle name="Calculation 3 10 2 7" xfId="17885" xr:uid="{B2057630-1808-4A6E-8DED-0453404ACF1E}"/>
    <cellStyle name="Calculation 3 10 2 7 2" xfId="31343" xr:uid="{82525FCD-3586-49D8-98CC-428A32069A2D}"/>
    <cellStyle name="Calculation 3 10 3" xfId="7028" xr:uid="{298C1D4C-7689-4054-83C3-1F94ED9B7681}"/>
    <cellStyle name="Calculation 3 10 3 2" xfId="20486" xr:uid="{75A3AF24-C0AC-41F7-B9C7-3BC608D5CABC}"/>
    <cellStyle name="Calculation 3 10 4" xfId="9619" xr:uid="{1CA49197-3746-4F04-B621-E93DE1A706EE}"/>
    <cellStyle name="Calculation 3 10 4 2" xfId="23077" xr:uid="{16BD11DF-9522-4782-BFC6-60275D21D8B8}"/>
    <cellStyle name="Calculation 3 10 5" xfId="12477" xr:uid="{3DD327A7-81FD-4C70-A76F-4F8F7A6B3BFA}"/>
    <cellStyle name="Calculation 3 10 5 2" xfId="25935" xr:uid="{64D64D12-B30B-472C-8616-885A82111033}"/>
    <cellStyle name="Calculation 3 10 6" xfId="16846" xr:uid="{162D4528-CFE2-4F08-9F6A-5F32A24037D4}"/>
    <cellStyle name="Calculation 3 10 6 2" xfId="30304" xr:uid="{71BA7F46-1377-4CF8-A732-328B0B678AEE}"/>
    <cellStyle name="Calculation 3 11" xfId="4598" xr:uid="{F423FAD1-15A0-4586-AC0A-A91310EBF426}"/>
    <cellStyle name="Calculation 3 11 2" xfId="5769" xr:uid="{4E5EF6FE-3809-4CF1-814D-493F154C9EB9}"/>
    <cellStyle name="Calculation 3 11 2 2" xfId="8248" xr:uid="{1501E00B-E7AE-4C16-9FC6-8DDB036D9BFF}"/>
    <cellStyle name="Calculation 3 11 2 2 2" xfId="21706" xr:uid="{C4B5446C-B21B-4AF8-A6E4-E7B450808D62}"/>
    <cellStyle name="Calculation 3 11 2 3" xfId="10839" xr:uid="{8AE9C728-373B-41C1-B7A0-B3F9BC3A676B}"/>
    <cellStyle name="Calculation 3 11 2 3 2" xfId="24297" xr:uid="{95AB07E6-0C9D-4943-966B-8F1B4D07A76A}"/>
    <cellStyle name="Calculation 3 11 2 4" xfId="13047" xr:uid="{083A7D73-5E16-405F-8A9C-437551BEF206}"/>
    <cellStyle name="Calculation 3 11 2 4 2" xfId="26505" xr:uid="{A411A5F6-9A7C-4E21-8841-4ECB20B07E14}"/>
    <cellStyle name="Calculation 3 11 2 5" xfId="14226" xr:uid="{0A58CE49-CF1A-4E0D-A811-147CA16E77E0}"/>
    <cellStyle name="Calculation 3 11 2 5 2" xfId="27684" xr:uid="{56DCA397-8D0D-4FD7-AC38-C900D16268E9}"/>
    <cellStyle name="Calculation 3 11 2 6" xfId="15591" xr:uid="{1A84A4CD-02D2-46CA-AABF-9CF7576582F5}"/>
    <cellStyle name="Calculation 3 11 2 6 2" xfId="29049" xr:uid="{8CFDE8AC-1C58-4747-A246-8B10108F9A69}"/>
    <cellStyle name="Calculation 3 11 2 7" xfId="17934" xr:uid="{5AFAFE83-8B6C-42E9-A40B-C49D9AD0E3B9}"/>
    <cellStyle name="Calculation 3 11 2 7 2" xfId="31392" xr:uid="{4C8D73B5-49B2-4CC0-BC05-45DECF0A07F7}"/>
    <cellStyle name="Calculation 3 11 3" xfId="7077" xr:uid="{204B5CEA-8E68-4A89-9F62-4115630903B8}"/>
    <cellStyle name="Calculation 3 11 3 2" xfId="20535" xr:uid="{A4199074-6EDD-4A58-9DA4-0F916EF749F8}"/>
    <cellStyle name="Calculation 3 11 4" xfId="9668" xr:uid="{55916974-6419-42C3-B0D9-F2424DDBAA5A}"/>
    <cellStyle name="Calculation 3 11 4 2" xfId="23126" xr:uid="{EB424546-F227-4DFF-8AF3-906521EEE93A}"/>
    <cellStyle name="Calculation 3 11 5" xfId="12439" xr:uid="{DE5CF837-D128-4974-ADAF-77BB0F74620E}"/>
    <cellStyle name="Calculation 3 11 5 2" xfId="25897" xr:uid="{55C7CB8B-7B5F-46EE-8026-5867762151AD}"/>
    <cellStyle name="Calculation 3 11 6" xfId="16895" xr:uid="{C8D1A9E1-6DD0-4893-B48B-DD68A7C5CF4D}"/>
    <cellStyle name="Calculation 3 11 6 2" xfId="30353" xr:uid="{9A8FF72E-7E81-4F3A-9548-1B67AE09333C}"/>
    <cellStyle name="Calculation 3 12" xfId="4577" xr:uid="{EE962372-D4A6-491B-B59D-81B0AACDBC21}"/>
    <cellStyle name="Calculation 3 12 2" xfId="5748" xr:uid="{E6EBEA7C-CDBA-4E7F-BADB-20C18E99B087}"/>
    <cellStyle name="Calculation 3 12 2 2" xfId="8227" xr:uid="{62A672F3-33A8-4818-9492-C90C9300690A}"/>
    <cellStyle name="Calculation 3 12 2 2 2" xfId="21685" xr:uid="{1298662D-358C-4C70-A455-075265C943F5}"/>
    <cellStyle name="Calculation 3 12 2 3" xfId="10818" xr:uid="{3EE6419B-64B8-410A-9856-684BA64BD25C}"/>
    <cellStyle name="Calculation 3 12 2 3 2" xfId="24276" xr:uid="{46BDDCCF-B350-47A3-BF81-0F6519FA7318}"/>
    <cellStyle name="Calculation 3 12 2 4" xfId="13026" xr:uid="{0D87BC02-BBAE-48F7-A90D-17D9B6655304}"/>
    <cellStyle name="Calculation 3 12 2 4 2" xfId="26484" xr:uid="{ADDDD8C8-F808-4FAB-ACCE-2FD0036C6C3C}"/>
    <cellStyle name="Calculation 3 12 2 5" xfId="14205" xr:uid="{3480C940-3E95-44EE-A2C1-259A2AC50BFF}"/>
    <cellStyle name="Calculation 3 12 2 5 2" xfId="27663" xr:uid="{99C3861A-F34F-4ABC-954E-73A7E378416B}"/>
    <cellStyle name="Calculation 3 12 2 6" xfId="15570" xr:uid="{BC091D82-473C-4920-8721-811C7D860DC5}"/>
    <cellStyle name="Calculation 3 12 2 6 2" xfId="29028" xr:uid="{C10898BB-6D40-4DDE-8F6C-07E73E86D9B8}"/>
    <cellStyle name="Calculation 3 12 2 7" xfId="17913" xr:uid="{B647178D-0A7C-48DF-A7EE-C8EC26D73CBB}"/>
    <cellStyle name="Calculation 3 12 2 7 2" xfId="31371" xr:uid="{F0F9244D-C8FC-48CF-B4CE-EC616A582881}"/>
    <cellStyle name="Calculation 3 12 3" xfId="7056" xr:uid="{6BB16B0A-99F7-49FB-99D8-EFEF53D47BF7}"/>
    <cellStyle name="Calculation 3 12 3 2" xfId="20514" xr:uid="{9D7F857D-14F6-4E6A-9E04-B7D55A29AC70}"/>
    <cellStyle name="Calculation 3 12 4" xfId="9647" xr:uid="{B732DC0D-745B-4334-B277-C53DDA7409E1}"/>
    <cellStyle name="Calculation 3 12 4 2" xfId="23105" xr:uid="{3A8D4FC9-EDF1-4267-9BE9-C4C9DA88B541}"/>
    <cellStyle name="Calculation 3 12 5" xfId="12221" xr:uid="{691D7B1A-1F7F-47B1-ACB9-8D27AB633C98}"/>
    <cellStyle name="Calculation 3 12 5 2" xfId="25679" xr:uid="{C820F151-1143-4860-82A7-4A3932296236}"/>
    <cellStyle name="Calculation 3 12 6" xfId="16874" xr:uid="{DCBDD08D-061E-4B20-B0B3-C0853F30898B}"/>
    <cellStyle name="Calculation 3 12 6 2" xfId="30332" xr:uid="{B0A00612-940F-40C7-A416-D13F7DE1DCF7}"/>
    <cellStyle name="Calculation 3 13" xfId="4334" xr:uid="{EECE1EA2-F9F3-4523-AB7B-8467ECE8B035}"/>
    <cellStyle name="Calculation 3 13 2" xfId="5505" xr:uid="{4B0C7BBB-BC79-4EFD-9815-D54B84011952}"/>
    <cellStyle name="Calculation 3 13 2 2" xfId="7984" xr:uid="{A3921699-3920-4E40-931E-627E1D63DC36}"/>
    <cellStyle name="Calculation 3 13 2 2 2" xfId="21442" xr:uid="{29E8B1BD-0FE3-48F1-9DCF-7D621B6F247C}"/>
    <cellStyle name="Calculation 3 13 2 3" xfId="10575" xr:uid="{025685A3-444B-4472-9C54-26358420099E}"/>
    <cellStyle name="Calculation 3 13 2 3 2" xfId="24033" xr:uid="{9DD1834C-B449-4CA9-A0D9-3D33FDFDB1AB}"/>
    <cellStyle name="Calculation 3 13 2 4" xfId="12783" xr:uid="{5E560495-13D2-42F3-BFFE-9B86C6B41ECA}"/>
    <cellStyle name="Calculation 3 13 2 4 2" xfId="26241" xr:uid="{94FE01E3-F325-4BF2-AD42-0AF780889668}"/>
    <cellStyle name="Calculation 3 13 2 5" xfId="13962" xr:uid="{936EA91E-DC44-47CB-A5E5-342F2B9E94A8}"/>
    <cellStyle name="Calculation 3 13 2 5 2" xfId="27420" xr:uid="{55FB0CAF-7EAF-43E6-B0BB-E425810FE67B}"/>
    <cellStyle name="Calculation 3 13 2 6" xfId="15327" xr:uid="{E5AF2CD4-D897-4027-AA30-0EEC5955ADDA}"/>
    <cellStyle name="Calculation 3 13 2 6 2" xfId="28785" xr:uid="{978B386F-58E8-4772-8E72-7B6F33221F9B}"/>
    <cellStyle name="Calculation 3 13 2 7" xfId="17670" xr:uid="{65217EBD-77B9-42EB-A626-6CD4777741B3}"/>
    <cellStyle name="Calculation 3 13 2 7 2" xfId="31128" xr:uid="{DF3080B4-609F-4AF8-A773-296FE76FB839}"/>
    <cellStyle name="Calculation 3 13 3" xfId="6813" xr:uid="{7E8EA75C-A9E7-41E7-90FD-0C96D93B3FE8}"/>
    <cellStyle name="Calculation 3 13 3 2" xfId="20271" xr:uid="{3E5F0368-2B01-4563-AE55-9EC3C603624C}"/>
    <cellStyle name="Calculation 3 13 4" xfId="9404" xr:uid="{A39CE8A4-3AA5-4054-AD90-0D73E0040E1B}"/>
    <cellStyle name="Calculation 3 13 4 2" xfId="22862" xr:uid="{403B2446-5ACF-4BC2-9B2F-EF117645ECD1}"/>
    <cellStyle name="Calculation 3 13 5" xfId="12658" xr:uid="{F711E3C3-7196-42A7-A3CF-CDE14EEA68EE}"/>
    <cellStyle name="Calculation 3 13 5 2" xfId="26116" xr:uid="{D6ED362A-2B16-4AB0-8772-ABEBD7243950}"/>
    <cellStyle name="Calculation 3 13 6" xfId="16679" xr:uid="{B569D90E-2179-444D-B270-A6C6BBE14871}"/>
    <cellStyle name="Calculation 3 13 6 2" xfId="30137" xr:uid="{F299ACFD-EC5F-495A-BEE6-F385FC453CA9}"/>
    <cellStyle name="Calculation 3 14" xfId="5412" xr:uid="{30D2FC91-D409-41D0-BBAB-82B8AD3717A9}"/>
    <cellStyle name="Calculation 3 14 2" xfId="6583" xr:uid="{A973D6D7-D88D-414F-95A9-F72EB8D54D70}"/>
    <cellStyle name="Calculation 3 14 2 2" xfId="9062" xr:uid="{8C37BC24-B0AC-49BD-80A8-5A5C90AFC8C0}"/>
    <cellStyle name="Calculation 3 14 2 2 2" xfId="22520" xr:uid="{45803B04-F30D-4E7E-8A4F-B9C55DF93E1E}"/>
    <cellStyle name="Calculation 3 14 2 3" xfId="11653" xr:uid="{F45DE084-7DA6-49BD-B842-8AD07720A7EC}"/>
    <cellStyle name="Calculation 3 14 2 3 2" xfId="25111" xr:uid="{B6A4454E-CDD8-4201-924F-A208D6B51851}"/>
    <cellStyle name="Calculation 3 14 2 4" xfId="13861" xr:uid="{6F5B2A7A-A136-4308-A07B-997364B91114}"/>
    <cellStyle name="Calculation 3 14 2 4 2" xfId="27319" xr:uid="{C272FDC3-68A7-4F15-A4DF-842360118209}"/>
    <cellStyle name="Calculation 3 14 2 5" xfId="15040" xr:uid="{AF82D165-713B-413A-8ACB-B93EEAD95BF2}"/>
    <cellStyle name="Calculation 3 14 2 5 2" xfId="28498" xr:uid="{8F20DA30-2669-4FB5-A8E7-EF6505BB82B2}"/>
    <cellStyle name="Calculation 3 14 2 6" xfId="16405" xr:uid="{BBCEEA13-AC57-4DC3-B03B-75D8C1C69AEC}"/>
    <cellStyle name="Calculation 3 14 2 6 2" xfId="29863" xr:uid="{7D1390F7-3C0B-4780-8D7B-9DFC6D0FD236}"/>
    <cellStyle name="Calculation 3 14 2 7" xfId="18748" xr:uid="{851750EF-5BD6-4C4A-A63D-090A4855AE02}"/>
    <cellStyle name="Calculation 3 14 2 7 2" xfId="32206" xr:uid="{6BD6F5AD-47CE-4BB7-8081-C923ABF5013F}"/>
    <cellStyle name="Calculation 3 14 3" xfId="7891" xr:uid="{14A2E76D-DBB9-42DC-A48D-C0700623054F}"/>
    <cellStyle name="Calculation 3 14 3 2" xfId="21349" xr:uid="{45A6FA4F-EBC4-424A-BCA4-F75A6B8DA1B3}"/>
    <cellStyle name="Calculation 3 14 4" xfId="10482" xr:uid="{6D93AFF1-FF86-490B-8F82-E95A24FD4517}"/>
    <cellStyle name="Calculation 3 14 4 2" xfId="23940" xr:uid="{54EA4D6C-FB00-468B-928A-0ACD7B7A7A7D}"/>
    <cellStyle name="Calculation 3 14 5" xfId="15234" xr:uid="{A486BF76-8360-45D9-A5BB-140E708E091E}"/>
    <cellStyle name="Calculation 3 14 5 2" xfId="28692" xr:uid="{82760863-9201-408D-AEEF-AA1749D3C3CE}"/>
    <cellStyle name="Calculation 3 14 6" xfId="17577" xr:uid="{40C071CA-B6B3-4745-9C9A-3CC5B2160F1A}"/>
    <cellStyle name="Calculation 3 14 6 2" xfId="31035" xr:uid="{CB7A36D5-8434-4445-9364-3829DA7DAE1E}"/>
    <cellStyle name="Calculation 3 15" xfId="4144" xr:uid="{D5624F55-5632-4AF4-AB16-F79AA2375069}"/>
    <cellStyle name="Calculation 3 15 2" xfId="6658" xr:uid="{300E5144-0C4C-4288-8F61-CFEE01B0F2F3}"/>
    <cellStyle name="Calculation 3 15 2 2" xfId="20116" xr:uid="{3BA20172-490C-44DC-8032-A74299C51D90}"/>
    <cellStyle name="Calculation 3 15 3" xfId="9255" xr:uid="{CFB29D67-E4AE-4D18-8C0E-EA7925B0B4C4}"/>
    <cellStyle name="Calculation 3 15 3 2" xfId="22713" xr:uid="{87890D79-054B-4261-9B08-72C5CBF54145}"/>
    <cellStyle name="Calculation 3 15 4" xfId="11824" xr:uid="{2FA17AE3-43D2-4A7A-A5B5-0FD1671AA5B7}"/>
    <cellStyle name="Calculation 3 15 4 2" xfId="25282" xr:uid="{C484930C-5660-4321-ABC5-1F3FE6162816}"/>
    <cellStyle name="Calculation 3 15 5" xfId="3663" xr:uid="{BC5CDD93-6A48-4C62-89DC-325D627407CB}"/>
    <cellStyle name="Calculation 3 15 5 2" xfId="19657" xr:uid="{1E50BF84-558C-4F15-A2DF-B0F249676AC5}"/>
    <cellStyle name="Calculation 3 15 6" xfId="11935" xr:uid="{851FD6BE-F308-4AAA-9B5F-AD944A127F8B}"/>
    <cellStyle name="Calculation 3 15 6 2" xfId="25393" xr:uid="{4FB3892D-9636-44F5-8A28-F5F1BE3946C0}"/>
    <cellStyle name="Calculation 3 15 7" xfId="16563" xr:uid="{14A17816-A78B-426D-A021-25D3CE5AA14E}"/>
    <cellStyle name="Calculation 3 15 7 2" xfId="30021" xr:uid="{3A71A7B6-6606-428E-B87B-9D7B9098ACB6}"/>
    <cellStyle name="Calculation 3 16" xfId="3430" xr:uid="{CE4BD9F5-EC93-4CAA-9B09-0C5A26716BE0}"/>
    <cellStyle name="Calculation 3 16 2" xfId="19424" xr:uid="{4C9D44A8-B424-4771-8B8D-40A10EC6CC53}"/>
    <cellStyle name="Calculation 3 17" xfId="3054" xr:uid="{E919261C-6164-4942-BE59-310CF7EA7839}"/>
    <cellStyle name="Calculation 3 17 2" xfId="19048" xr:uid="{D2B4B739-B5E5-4104-B3E3-BA0CB2E2FC99}"/>
    <cellStyle name="Calculation 3 18" xfId="3444" xr:uid="{0FC16424-A592-4FF3-A978-366F5FEDD8E3}"/>
    <cellStyle name="Calculation 3 18 2" xfId="19438" xr:uid="{E0A11870-6C1B-4455-A3B3-6ACE63FB7FF6}"/>
    <cellStyle name="Calculation 3 19" xfId="18759" xr:uid="{30D050D9-B824-4864-871D-23FA617DB683}"/>
    <cellStyle name="Calculation 3 19 2" xfId="32412" xr:uid="{7539C739-B0C8-4093-90C2-B4F2AF76ADB9}"/>
    <cellStyle name="Calculation 3 2" xfId="1791" xr:uid="{87A6F018-641E-4648-99EB-3F01B7767F79}"/>
    <cellStyle name="Calculation 3 2 10" xfId="3964" xr:uid="{167A4FC8-BD0B-4DDD-AE2B-6AA2110458D1}"/>
    <cellStyle name="Calculation 3 2 10 2" xfId="19958" xr:uid="{0011CB94-6046-4E1D-8C0B-CB93701B9052}"/>
    <cellStyle name="Calculation 3 2 11" xfId="12184" xr:uid="{67380B4A-DCDF-4789-AA50-5A7B26264C7E}"/>
    <cellStyle name="Calculation 3 2 11 2" xfId="25642" xr:uid="{4FC03CB0-E695-49C6-AAB3-833DD034B8FC}"/>
    <cellStyle name="Calculation 3 2 12" xfId="18760" xr:uid="{CBE98B19-B460-4FF8-B0AB-DA443DA2E05D}"/>
    <cellStyle name="Calculation 3 2 12 2" xfId="32413" xr:uid="{7D79A66A-E7EE-43F6-BF30-155737A141FD}"/>
    <cellStyle name="Calculation 3 2 2" xfId="2766" xr:uid="{E21C16DA-B418-43AD-94F0-78AFF6979283}"/>
    <cellStyle name="Calculation 3 2 2 2" xfId="5853" xr:uid="{012B72CF-1023-4E6F-AB88-D1080236F39B}"/>
    <cellStyle name="Calculation 3 2 2 2 2" xfId="8332" xr:uid="{2A5FEB26-B162-47B6-915B-75CB91725D4A}"/>
    <cellStyle name="Calculation 3 2 2 2 2 2" xfId="21790" xr:uid="{63733F1C-4DD3-4779-BF48-9737B3DC9B29}"/>
    <cellStyle name="Calculation 3 2 2 2 3" xfId="10923" xr:uid="{009E7BC3-B964-4DE5-A635-95CFB40ABB27}"/>
    <cellStyle name="Calculation 3 2 2 2 3 2" xfId="24381" xr:uid="{DE944867-E34B-4722-B94C-EAABDB251ED8}"/>
    <cellStyle name="Calculation 3 2 2 2 4" xfId="13131" xr:uid="{E76EE335-4C59-4CD7-A651-A29AD0496DDB}"/>
    <cellStyle name="Calculation 3 2 2 2 4 2" xfId="26589" xr:uid="{204912C6-5E1B-4FEB-9BF6-1006B3EA23FE}"/>
    <cellStyle name="Calculation 3 2 2 2 5" xfId="14310" xr:uid="{7A23265B-F5A1-48A7-A157-E091F221A105}"/>
    <cellStyle name="Calculation 3 2 2 2 5 2" xfId="27768" xr:uid="{9E5BD6D4-C46D-4F1A-8C59-BF736D47BFDC}"/>
    <cellStyle name="Calculation 3 2 2 2 6" xfId="15675" xr:uid="{DB1F7C60-931C-4538-8677-345B4D8BF317}"/>
    <cellStyle name="Calculation 3 2 2 2 6 2" xfId="29133" xr:uid="{F25BD110-1AD2-43BA-9532-455E4BDA3386}"/>
    <cellStyle name="Calculation 3 2 2 2 7" xfId="18018" xr:uid="{AEDAFEF3-1675-41C7-9DE9-627D034F7618}"/>
    <cellStyle name="Calculation 3 2 2 2 7 2" xfId="31476" xr:uid="{A991DF3D-BC58-4C90-877E-CE29DE871DC5}"/>
    <cellStyle name="Calculation 3 2 2 3" xfId="4682" xr:uid="{A3FF021D-F0BC-49A9-996C-89B59F6EC7DC}"/>
    <cellStyle name="Calculation 3 2 2 3 2" xfId="32218" xr:uid="{466B020A-F03E-433F-89A9-D1E1038BE47C}"/>
    <cellStyle name="Calculation 3 2 2 4" xfId="7161" xr:uid="{16927D02-D3EA-41CB-9D99-518C062CDAEE}"/>
    <cellStyle name="Calculation 3 2 2 4 2" xfId="20619" xr:uid="{FEF1D8B2-255C-4510-8379-82032B7505D7}"/>
    <cellStyle name="Calculation 3 2 2 5" xfId="9752" xr:uid="{DF5D726D-B202-41A8-8E51-56BD17637C70}"/>
    <cellStyle name="Calculation 3 2 2 5 2" xfId="23210" xr:uid="{10B4A00F-48EB-4893-A4E3-39BFB2ED63CB}"/>
    <cellStyle name="Calculation 3 2 2 6" xfId="12005" xr:uid="{A5D65B61-EC42-4569-9F75-7276B72D4C02}"/>
    <cellStyle name="Calculation 3 2 2 6 2" xfId="25463" xr:uid="{3C83235F-82AF-4986-9805-4713DAB77B93}"/>
    <cellStyle name="Calculation 3 2 2 7" xfId="16960" xr:uid="{F19D6A11-A6C7-4C19-AEDE-4A205D419166}"/>
    <cellStyle name="Calculation 3 2 2 7 2" xfId="30418" xr:uid="{B0E814A4-90D9-4337-81BB-DB883E527E16}"/>
    <cellStyle name="Calculation 3 2 3" xfId="4548" xr:uid="{547174A0-879E-4970-AA10-378D25AEA2B9}"/>
    <cellStyle name="Calculation 3 2 3 2" xfId="5719" xr:uid="{F659C078-3F02-43D7-9596-92300652E139}"/>
    <cellStyle name="Calculation 3 2 3 2 2" xfId="8198" xr:uid="{DD828272-5423-4C02-B9A8-AFE5092A7C5C}"/>
    <cellStyle name="Calculation 3 2 3 2 2 2" xfId="21656" xr:uid="{25DE09BE-9E07-4B0E-A522-A7CD97895785}"/>
    <cellStyle name="Calculation 3 2 3 2 3" xfId="10789" xr:uid="{D755D5B7-AAF2-4207-8AE7-7A7E7C5C8E7B}"/>
    <cellStyle name="Calculation 3 2 3 2 3 2" xfId="24247" xr:uid="{D093D69E-3DDF-41D6-814C-57D8BBBAC984}"/>
    <cellStyle name="Calculation 3 2 3 2 4" xfId="12997" xr:uid="{86A73AA2-F1BA-4CD8-A5B5-D61DA465CA85}"/>
    <cellStyle name="Calculation 3 2 3 2 4 2" xfId="26455" xr:uid="{B5EB604F-52AE-472F-93BF-3231688115C2}"/>
    <cellStyle name="Calculation 3 2 3 2 5" xfId="14176" xr:uid="{BD758A83-BDF6-405B-A585-1ADFEE486475}"/>
    <cellStyle name="Calculation 3 2 3 2 5 2" xfId="27634" xr:uid="{BE9EF5B2-C6EC-4B7A-9D44-5EAC662DCECF}"/>
    <cellStyle name="Calculation 3 2 3 2 6" xfId="15541" xr:uid="{4C963D4F-FD80-4648-93E4-B81656233A6D}"/>
    <cellStyle name="Calculation 3 2 3 2 6 2" xfId="28999" xr:uid="{EC9279BA-5BA7-4C5E-83B7-56F63EE2CC7B}"/>
    <cellStyle name="Calculation 3 2 3 2 7" xfId="17884" xr:uid="{72FE431F-3595-45E6-953B-E2B0645003AC}"/>
    <cellStyle name="Calculation 3 2 3 2 7 2" xfId="31342" xr:uid="{D19CC73E-F0C6-4F83-9C51-956E8E99E0FA}"/>
    <cellStyle name="Calculation 3 2 3 3" xfId="7027" xr:uid="{00D333F6-53E1-480F-B75D-CECCCEE4609C}"/>
    <cellStyle name="Calculation 3 2 3 3 2" xfId="20485" xr:uid="{A394D688-7E4E-479A-84CC-1BB976C885AE}"/>
    <cellStyle name="Calculation 3 2 3 4" xfId="9618" xr:uid="{3F59E624-60C5-4082-A419-7F7D5C2EDAFE}"/>
    <cellStyle name="Calculation 3 2 3 4 2" xfId="23076" xr:uid="{49F922D6-0E60-4F6B-B970-6C6E35005D16}"/>
    <cellStyle name="Calculation 3 2 3 5" xfId="12324" xr:uid="{AFA235AB-4186-48CE-A09E-4441C1A00F3E}"/>
    <cellStyle name="Calculation 3 2 3 5 2" xfId="25782" xr:uid="{49278B3F-F014-4A5C-8A2A-88AC03444D1A}"/>
    <cellStyle name="Calculation 3 2 3 6" xfId="16845" xr:uid="{F7240961-1BF6-43AE-A9C2-51FBCF09C80E}"/>
    <cellStyle name="Calculation 3 2 3 6 2" xfId="30303" xr:uid="{08D5301E-C3B4-42A9-A13B-2906C8A72DCD}"/>
    <cellStyle name="Calculation 3 2 4" xfId="4599" xr:uid="{300735C0-DA70-4D6F-98EA-5A78B509100B}"/>
    <cellStyle name="Calculation 3 2 4 2" xfId="5770" xr:uid="{BEB6FF5C-85BF-4AF1-8865-45373227698C}"/>
    <cellStyle name="Calculation 3 2 4 2 2" xfId="8249" xr:uid="{3BBE2529-C192-4AF9-9CC2-5A7CD2DB75F2}"/>
    <cellStyle name="Calculation 3 2 4 2 2 2" xfId="21707" xr:uid="{80067836-BC38-49D7-AED9-B3F540D3A57C}"/>
    <cellStyle name="Calculation 3 2 4 2 3" xfId="10840" xr:uid="{1E1BBA2A-434C-4491-AA89-3831C7238DF5}"/>
    <cellStyle name="Calculation 3 2 4 2 3 2" xfId="24298" xr:uid="{53A3FEB9-362A-47DB-AC6B-CB6249FD1D71}"/>
    <cellStyle name="Calculation 3 2 4 2 4" xfId="13048" xr:uid="{46E36A45-EB46-4E06-BE1B-90C3F3F2F3A4}"/>
    <cellStyle name="Calculation 3 2 4 2 4 2" xfId="26506" xr:uid="{383D1491-DDE5-4BF6-9C7F-15F815C70B39}"/>
    <cellStyle name="Calculation 3 2 4 2 5" xfId="14227" xr:uid="{13E64847-C223-49E1-878A-91BD3945389B}"/>
    <cellStyle name="Calculation 3 2 4 2 5 2" xfId="27685" xr:uid="{7FBE8454-6168-4E72-BD18-6138E7E4072F}"/>
    <cellStyle name="Calculation 3 2 4 2 6" xfId="15592" xr:uid="{F984CC88-88C7-47FB-8E70-FC3AA11A31BE}"/>
    <cellStyle name="Calculation 3 2 4 2 6 2" xfId="29050" xr:uid="{18C64C57-99E2-49A3-BE45-36D6762D0AD2}"/>
    <cellStyle name="Calculation 3 2 4 2 7" xfId="17935" xr:uid="{CC79BC75-F33F-43CB-A519-E53A108C30E2}"/>
    <cellStyle name="Calculation 3 2 4 2 7 2" xfId="31393" xr:uid="{005161BB-8D98-4253-87B9-772D24A5F206}"/>
    <cellStyle name="Calculation 3 2 4 3" xfId="7078" xr:uid="{60F4F8C8-97A6-48C2-8ECD-FAF14448F043}"/>
    <cellStyle name="Calculation 3 2 4 3 2" xfId="20536" xr:uid="{5553C77E-3142-4481-8F89-B57669EA0852}"/>
    <cellStyle name="Calculation 3 2 4 4" xfId="9669" xr:uid="{51C5F194-3594-4A72-BA76-A7D30E7EF381}"/>
    <cellStyle name="Calculation 3 2 4 4 2" xfId="23127" xr:uid="{844F6727-7A58-4897-AB14-988EB8A3D9C5}"/>
    <cellStyle name="Calculation 3 2 4 5" xfId="6721" xr:uid="{FE68CA87-C7C4-4846-A4AF-D25F6CF15294}"/>
    <cellStyle name="Calculation 3 2 4 5 2" xfId="20179" xr:uid="{4D051FC3-FAAA-4A81-8412-09EE94634A9F}"/>
    <cellStyle name="Calculation 3 2 4 6" xfId="16896" xr:uid="{EC9FC9AB-8F93-4A75-A9BF-266FC7E45682}"/>
    <cellStyle name="Calculation 3 2 4 6 2" xfId="30354" xr:uid="{9D5A5BB3-52F9-4731-BD63-53DED8270CBD}"/>
    <cellStyle name="Calculation 3 2 5" xfId="4578" xr:uid="{9B73C770-3913-4F56-AAD3-754D6B469977}"/>
    <cellStyle name="Calculation 3 2 5 2" xfId="5749" xr:uid="{C5C017DA-DEA7-4F54-BB5C-C17B11174D0D}"/>
    <cellStyle name="Calculation 3 2 5 2 2" xfId="8228" xr:uid="{63ADB2F7-A6B9-4969-85E8-4A7A9FBBC630}"/>
    <cellStyle name="Calculation 3 2 5 2 2 2" xfId="21686" xr:uid="{2D3EBEF5-5F8C-4CB2-9FB9-67771BB58111}"/>
    <cellStyle name="Calculation 3 2 5 2 3" xfId="10819" xr:uid="{8E926694-6F9A-423F-9254-A509CFD3C92F}"/>
    <cellStyle name="Calculation 3 2 5 2 3 2" xfId="24277" xr:uid="{7F6D8E43-1E5F-40DE-80DF-4747AD690E6C}"/>
    <cellStyle name="Calculation 3 2 5 2 4" xfId="13027" xr:uid="{B610DA96-DD1F-43C2-B5F1-31547E66F98A}"/>
    <cellStyle name="Calculation 3 2 5 2 4 2" xfId="26485" xr:uid="{67BDF430-7A21-4DEB-98C3-9DA6752ABB5A}"/>
    <cellStyle name="Calculation 3 2 5 2 5" xfId="14206" xr:uid="{EFA80789-9441-478B-8EA7-8AA5E6A682FA}"/>
    <cellStyle name="Calculation 3 2 5 2 5 2" xfId="27664" xr:uid="{D9219723-4D68-4EDA-85EB-8D4FD9261689}"/>
    <cellStyle name="Calculation 3 2 5 2 6" xfId="15571" xr:uid="{8AAE0BEF-1E3F-4F82-AEF1-9C9F4DB787E1}"/>
    <cellStyle name="Calculation 3 2 5 2 6 2" xfId="29029" xr:uid="{4F56CC1D-10D2-4EE3-956C-C510EB45D333}"/>
    <cellStyle name="Calculation 3 2 5 2 7" xfId="17914" xr:uid="{0E151996-60B0-4859-BA78-005342F56202}"/>
    <cellStyle name="Calculation 3 2 5 2 7 2" xfId="31372" xr:uid="{C95CAB7B-7CE6-44D7-A2F6-D66F6EFB5FEE}"/>
    <cellStyle name="Calculation 3 2 5 3" xfId="7057" xr:uid="{DC3736AD-5EC6-457C-A120-14B71E12735E}"/>
    <cellStyle name="Calculation 3 2 5 3 2" xfId="20515" xr:uid="{FBA9EE7E-6F1F-4B69-B77E-E9F545811471}"/>
    <cellStyle name="Calculation 3 2 5 4" xfId="9648" xr:uid="{A4029574-E562-4E93-8A8E-EDFA0ADCAE10}"/>
    <cellStyle name="Calculation 3 2 5 4 2" xfId="23106" xr:uid="{0D99179D-B1A6-4988-AC02-1A2DA5226749}"/>
    <cellStyle name="Calculation 3 2 5 5" xfId="12670" xr:uid="{87011C22-B9A4-4D3B-B2B3-BD70D7E3CD4D}"/>
    <cellStyle name="Calculation 3 2 5 5 2" xfId="26128" xr:uid="{811D37AD-C350-4C1B-9474-1BCD80232B35}"/>
    <cellStyle name="Calculation 3 2 5 6" xfId="16875" xr:uid="{DB74455F-59D5-46AF-9611-ED2C644440D2}"/>
    <cellStyle name="Calculation 3 2 5 6 2" xfId="30333" xr:uid="{1B69B097-9EF6-4DCF-A866-4697DBA3E781}"/>
    <cellStyle name="Calculation 3 2 6" xfId="4833" xr:uid="{C8AB9805-2EAB-46B0-955C-7252EAD65910}"/>
    <cellStyle name="Calculation 3 2 6 2" xfId="6004" xr:uid="{F9B25D0D-ECC5-416A-BEAC-B031A4B7C5E9}"/>
    <cellStyle name="Calculation 3 2 6 2 2" xfId="8483" xr:uid="{77DB48E5-D689-47B4-8A37-48C205A78CD1}"/>
    <cellStyle name="Calculation 3 2 6 2 2 2" xfId="21941" xr:uid="{2F950D00-C40E-451F-9B0A-2B8A39AD4C5B}"/>
    <cellStyle name="Calculation 3 2 6 2 3" xfId="11074" xr:uid="{540C6EC1-0C68-4A20-9D59-E0CBA5E4C665}"/>
    <cellStyle name="Calculation 3 2 6 2 3 2" xfId="24532" xr:uid="{01A1DDFB-556B-4EA9-887B-7C8659DE2ABA}"/>
    <cellStyle name="Calculation 3 2 6 2 4" xfId="13282" xr:uid="{42370C83-4EFA-495A-B73F-81455F0F55F5}"/>
    <cellStyle name="Calculation 3 2 6 2 4 2" xfId="26740" xr:uid="{A5200EA7-4A5C-4F2C-A92F-745809CF47B7}"/>
    <cellStyle name="Calculation 3 2 6 2 5" xfId="14461" xr:uid="{1526F3F6-9EA0-4C00-ABDE-6790FAF0341C}"/>
    <cellStyle name="Calculation 3 2 6 2 5 2" xfId="27919" xr:uid="{84E287BD-D20E-494F-B57D-B50A296DC422}"/>
    <cellStyle name="Calculation 3 2 6 2 6" xfId="15826" xr:uid="{5A58D81F-AD2C-4E80-9988-7F35A98C5CB7}"/>
    <cellStyle name="Calculation 3 2 6 2 6 2" xfId="29284" xr:uid="{2FBECD04-6221-47A0-A3CD-0AC01B2EA2D4}"/>
    <cellStyle name="Calculation 3 2 6 2 7" xfId="18169" xr:uid="{F821763F-CC4B-4B4C-9921-B9E7F149D0B5}"/>
    <cellStyle name="Calculation 3 2 6 2 7 2" xfId="31627" xr:uid="{06650661-A6AD-4865-936D-A8A7FF7B6D47}"/>
    <cellStyle name="Calculation 3 2 6 3" xfId="7312" xr:uid="{4DC9AB5E-B09B-406A-B591-D8768DF0CAE0}"/>
    <cellStyle name="Calculation 3 2 6 3 2" xfId="20770" xr:uid="{65C7AFAE-6BE2-461B-AF08-CCC61244AB57}"/>
    <cellStyle name="Calculation 3 2 6 4" xfId="9903" xr:uid="{0D9D53BE-C2C1-44E2-BDB5-1AE25F545D9C}"/>
    <cellStyle name="Calculation 3 2 6 4 2" xfId="23361" xr:uid="{E0EAF959-317A-46B5-904E-9341597037D2}"/>
    <cellStyle name="Calculation 3 2 6 5" xfId="12177" xr:uid="{16474038-3339-4877-93ED-1FB58BFC2283}"/>
    <cellStyle name="Calculation 3 2 6 5 2" xfId="25635" xr:uid="{8F1649ED-7931-4FB3-85BE-C8B4F9C9B9AF}"/>
    <cellStyle name="Calculation 3 2 6 6" xfId="17083" xr:uid="{8AB2C3C5-CF20-4F6E-84FF-C559ACC71C1D}"/>
    <cellStyle name="Calculation 3 2 6 6 2" xfId="30541" xr:uid="{B655F9D0-9EDF-451B-A15A-2ABC5022BFC6}"/>
    <cellStyle name="Calculation 3 2 7" xfId="4425" xr:uid="{3AD17562-AF2C-4770-AAE5-E64B8D7BD7FD}"/>
    <cellStyle name="Calculation 3 2 7 2" xfId="5596" xr:uid="{5F6F5125-F329-43BD-9C9A-4C36437A0D24}"/>
    <cellStyle name="Calculation 3 2 7 2 2" xfId="8075" xr:uid="{A7683D09-C5A8-46A1-9E13-9D25F622D6B3}"/>
    <cellStyle name="Calculation 3 2 7 2 2 2" xfId="21533" xr:uid="{BD26E879-29E4-4A09-8D47-ED66DC4E12DD}"/>
    <cellStyle name="Calculation 3 2 7 2 3" xfId="10666" xr:uid="{F889C1BD-A7E0-4A45-9262-EC24C6DBFD82}"/>
    <cellStyle name="Calculation 3 2 7 2 3 2" xfId="24124" xr:uid="{AF02683B-9361-4790-95EB-CAF9AD7A30DD}"/>
    <cellStyle name="Calculation 3 2 7 2 4" xfId="12874" xr:uid="{39403CA3-5B9E-4C5A-AE2F-8FB01DB7031F}"/>
    <cellStyle name="Calculation 3 2 7 2 4 2" xfId="26332" xr:uid="{A2D396AA-6A58-4866-AC36-C33E03E6ECDA}"/>
    <cellStyle name="Calculation 3 2 7 2 5" xfId="14053" xr:uid="{85610EE5-3A51-4E84-B16C-FCF3DDB945C2}"/>
    <cellStyle name="Calculation 3 2 7 2 5 2" xfId="27511" xr:uid="{CCFAFDE9-8C03-4C8B-8595-6E5FC96D2426}"/>
    <cellStyle name="Calculation 3 2 7 2 6" xfId="15418" xr:uid="{DCB7B7CC-8F5B-4008-9C97-D07F3EE9291D}"/>
    <cellStyle name="Calculation 3 2 7 2 6 2" xfId="28876" xr:uid="{087ECD73-A820-4BA8-8177-69A46D09917F}"/>
    <cellStyle name="Calculation 3 2 7 2 7" xfId="17761" xr:uid="{68AAA011-CC57-48F7-BF4F-F159A5FD0511}"/>
    <cellStyle name="Calculation 3 2 7 2 7 2" xfId="31219" xr:uid="{395C5260-5BCD-49B2-AB88-83DD5ABB5692}"/>
    <cellStyle name="Calculation 3 2 7 3" xfId="6904" xr:uid="{7BADE1FC-E689-413C-B74F-496CF427711F}"/>
    <cellStyle name="Calculation 3 2 7 3 2" xfId="20362" xr:uid="{AD11C5A9-4EF7-45FB-84FF-BEEA84E0141E}"/>
    <cellStyle name="Calculation 3 2 7 4" xfId="9495" xr:uid="{F066DCE7-47DB-43A7-86E9-FEA1B7E911E7}"/>
    <cellStyle name="Calculation 3 2 7 4 2" xfId="22953" xr:uid="{AE566C77-A30A-4185-B5FD-DCB132DC5865}"/>
    <cellStyle name="Calculation 3 2 7 5" xfId="12214" xr:uid="{41AABCA4-778B-4D12-ACA7-3F324396CCDD}"/>
    <cellStyle name="Calculation 3 2 7 5 2" xfId="25672" xr:uid="{B199E39E-A1A2-4359-8305-DA0F5D40A3A6}"/>
    <cellStyle name="Calculation 3 2 7 6" xfId="16743" xr:uid="{CA59F4BE-A0A6-4831-931E-712DA5865827}"/>
    <cellStyle name="Calculation 3 2 7 6 2" xfId="30201" xr:uid="{2F02D320-2A0D-4819-8501-84658C36C99A}"/>
    <cellStyle name="Calculation 3 2 8" xfId="4143" xr:uid="{16614BB3-CDB1-4F14-AF9A-84AF06157307}"/>
    <cellStyle name="Calculation 3 2 8 2" xfId="6657" xr:uid="{93A0A1C2-7C60-42D7-AC1F-D92F69CF457B}"/>
    <cellStyle name="Calculation 3 2 8 2 2" xfId="20115" xr:uid="{41AF3F49-09FB-4510-ADC9-5AC1CB1D568B}"/>
    <cellStyle name="Calculation 3 2 8 3" xfId="9254" xr:uid="{B8C571C8-5228-4749-8700-21D2C0F3A067}"/>
    <cellStyle name="Calculation 3 2 8 3 2" xfId="22712" xr:uid="{9F6F9D77-406A-4BE9-BC3B-4BD3EA12A96C}"/>
    <cellStyle name="Calculation 3 2 8 4" xfId="11823" xr:uid="{D48C022E-29DE-4471-BAA9-D8777EA556D9}"/>
    <cellStyle name="Calculation 3 2 8 4 2" xfId="25281" xr:uid="{00916079-18EC-4E8F-BD26-B7AE93BB7634}"/>
    <cellStyle name="Calculation 3 2 8 5" xfId="3662" xr:uid="{25940802-11A3-4A00-96B9-31EC035F4BAC}"/>
    <cellStyle name="Calculation 3 2 8 5 2" xfId="19656" xr:uid="{1C1ED0D7-18E3-4EBE-8770-850E47EC188F}"/>
    <cellStyle name="Calculation 3 2 8 6" xfId="12126" xr:uid="{DD25BA61-81CB-4AFF-97C9-E835C82DA207}"/>
    <cellStyle name="Calculation 3 2 8 6 2" xfId="25584" xr:uid="{8A4B3932-3A9E-4144-9CCC-BE172D1EEE17}"/>
    <cellStyle name="Calculation 3 2 8 7" xfId="16562" xr:uid="{330EAEE0-1BFF-4FD6-AD4B-DAED2BFE58E5}"/>
    <cellStyle name="Calculation 3 2 8 7 2" xfId="30020" xr:uid="{ADA2C71A-0F17-48F2-88A2-DFC18449432B}"/>
    <cellStyle name="Calculation 3 2 9" xfId="3429" xr:uid="{BA8F4D16-5501-42C5-8BB9-8ABED49BE0C0}"/>
    <cellStyle name="Calculation 3 2 9 2" xfId="19423" xr:uid="{D657452C-1411-4030-8311-5E1D84CE3AD2}"/>
    <cellStyle name="Calculation 3 3" xfId="1792" xr:uid="{878D8245-A7D1-4C7F-B740-DB2537363F73}"/>
    <cellStyle name="Calculation 3 3 10" xfId="3071" xr:uid="{2F07B17B-DD06-4C9E-91B5-CFBDD49D710D}"/>
    <cellStyle name="Calculation 3 3 10 2" xfId="19065" xr:uid="{F26E3990-94F9-4C7A-BDB7-C4B1014A154E}"/>
    <cellStyle name="Calculation 3 3 11" xfId="12137" xr:uid="{6F456312-0189-4592-BA11-4A9849DA379D}"/>
    <cellStyle name="Calculation 3 3 11 2" xfId="25595" xr:uid="{A0DE300F-28D7-4BCD-AEE5-8CD8B0C088C6}"/>
    <cellStyle name="Calculation 3 3 12" xfId="18761" xr:uid="{228AB62E-931C-427A-9C7B-71E1F0672D95}"/>
    <cellStyle name="Calculation 3 3 12 2" xfId="32414" xr:uid="{BD0C6598-ED13-43E2-892E-DB2C96355F0B}"/>
    <cellStyle name="Calculation 3 3 2" xfId="2767" xr:uid="{72056153-4A3E-4FE9-9C9A-5048B283CCC7}"/>
    <cellStyle name="Calculation 3 3 2 2" xfId="5854" xr:uid="{62A92162-53F8-4971-8751-FC7E729EAA7F}"/>
    <cellStyle name="Calculation 3 3 2 2 2" xfId="8333" xr:uid="{EF12FA93-F92E-4D6B-A988-790B730F7052}"/>
    <cellStyle name="Calculation 3 3 2 2 2 2" xfId="21791" xr:uid="{5F54964E-F0A3-4EA4-A013-BD4080405BD7}"/>
    <cellStyle name="Calculation 3 3 2 2 3" xfId="10924" xr:uid="{FD1BE1F4-40F5-49D8-A855-58E8E9065F92}"/>
    <cellStyle name="Calculation 3 3 2 2 3 2" xfId="24382" xr:uid="{CFF82C67-7CE5-4D18-80F0-BAC938B65D24}"/>
    <cellStyle name="Calculation 3 3 2 2 4" xfId="13132" xr:uid="{46E381B7-470C-4AD3-AE51-17A797F47CBC}"/>
    <cellStyle name="Calculation 3 3 2 2 4 2" xfId="26590" xr:uid="{B167D20B-B66C-439C-9C47-C8BA2F2A7C60}"/>
    <cellStyle name="Calculation 3 3 2 2 5" xfId="14311" xr:uid="{3DBFC8E5-16C8-4537-9544-C08D8DEB5707}"/>
    <cellStyle name="Calculation 3 3 2 2 5 2" xfId="27769" xr:uid="{31DE8828-A370-45F0-9051-87DA0BC046B6}"/>
    <cellStyle name="Calculation 3 3 2 2 6" xfId="15676" xr:uid="{70920BE4-9C99-4861-9462-C796406B3F28}"/>
    <cellStyle name="Calculation 3 3 2 2 6 2" xfId="29134" xr:uid="{A72BA6F0-E38F-46C6-AA2A-9E9F46841A5C}"/>
    <cellStyle name="Calculation 3 3 2 2 7" xfId="18019" xr:uid="{CC544FC0-4E16-4A5B-8FA4-7A434688CDD0}"/>
    <cellStyle name="Calculation 3 3 2 2 7 2" xfId="31477" xr:uid="{F46A78E2-F818-4656-BEC9-7717BF000462}"/>
    <cellStyle name="Calculation 3 3 2 3" xfId="4683" xr:uid="{F4342510-363C-4145-9245-E4071634AE8E}"/>
    <cellStyle name="Calculation 3 3 2 3 2" xfId="32219" xr:uid="{2ED4C18F-695E-4D38-BF6D-13470E6C41CB}"/>
    <cellStyle name="Calculation 3 3 2 4" xfId="7162" xr:uid="{79D049B2-3FD8-403D-BA37-C6C467FF6B14}"/>
    <cellStyle name="Calculation 3 3 2 4 2" xfId="20620" xr:uid="{B85F630B-C422-4665-ACA4-DD1659ABBAC3}"/>
    <cellStyle name="Calculation 3 3 2 5" xfId="9753" xr:uid="{FE8F5DA0-2EE4-472D-9281-DA5A48CDC50E}"/>
    <cellStyle name="Calculation 3 3 2 5 2" xfId="23211" xr:uid="{C456B7C0-0FBD-4CF1-97EC-AD1EB5CC248D}"/>
    <cellStyle name="Calculation 3 3 2 6" xfId="12339" xr:uid="{534ECB2B-5D1E-4A0A-B2C4-5D76B33E0A8A}"/>
    <cellStyle name="Calculation 3 3 2 6 2" xfId="25797" xr:uid="{45B6CE40-DB88-4487-8475-757A52DC30FF}"/>
    <cellStyle name="Calculation 3 3 2 7" xfId="16961" xr:uid="{4D9D2FAB-4F6A-47D2-BBA4-3E773ACC1B7E}"/>
    <cellStyle name="Calculation 3 3 2 7 2" xfId="30419" xr:uid="{BEBCE43D-0812-46DD-8039-57FF10CD41C5}"/>
    <cellStyle name="Calculation 3 3 3" xfId="4547" xr:uid="{41187F81-7443-463A-A1B4-4C5F5D99456D}"/>
    <cellStyle name="Calculation 3 3 3 2" xfId="5718" xr:uid="{00B2F728-963A-478A-998B-B430B118FA9C}"/>
    <cellStyle name="Calculation 3 3 3 2 2" xfId="8197" xr:uid="{544D6FC7-286E-49B7-B603-0F16BC2EF139}"/>
    <cellStyle name="Calculation 3 3 3 2 2 2" xfId="21655" xr:uid="{2C3A71C5-33B4-4CFF-B817-64F63D4CF9F0}"/>
    <cellStyle name="Calculation 3 3 3 2 3" xfId="10788" xr:uid="{D25E6402-A59C-4764-AA01-13200FC19CB0}"/>
    <cellStyle name="Calculation 3 3 3 2 3 2" xfId="24246" xr:uid="{01F2EADB-E6ED-4AD9-9447-B275B18FCCFA}"/>
    <cellStyle name="Calculation 3 3 3 2 4" xfId="12996" xr:uid="{9B197983-0E00-40CC-BFB6-326E7291C052}"/>
    <cellStyle name="Calculation 3 3 3 2 4 2" xfId="26454" xr:uid="{D7724765-8DEC-41D0-AA0C-B2C25F83D43B}"/>
    <cellStyle name="Calculation 3 3 3 2 5" xfId="14175" xr:uid="{0D916DAA-AA1F-4D8F-9E1D-617E0FCDD884}"/>
    <cellStyle name="Calculation 3 3 3 2 5 2" xfId="27633" xr:uid="{AC2E8A5C-1DBD-41D5-B944-3DB47BD3E0C1}"/>
    <cellStyle name="Calculation 3 3 3 2 6" xfId="15540" xr:uid="{DFD0BFDB-78C2-4373-BE2E-49796B7D02F1}"/>
    <cellStyle name="Calculation 3 3 3 2 6 2" xfId="28998" xr:uid="{B79B6D6C-DF59-4335-B8FB-0BCE21295E34}"/>
    <cellStyle name="Calculation 3 3 3 2 7" xfId="17883" xr:uid="{1EDC34E2-2A03-41BD-969D-E9BC506557C8}"/>
    <cellStyle name="Calculation 3 3 3 2 7 2" xfId="31341" xr:uid="{B4A648DE-02D2-4335-A0DA-A140B8F185A8}"/>
    <cellStyle name="Calculation 3 3 3 3" xfId="7026" xr:uid="{035307FC-38AA-47F2-8B2A-F13B9F0A403D}"/>
    <cellStyle name="Calculation 3 3 3 3 2" xfId="20484" xr:uid="{0636E9D7-36C9-4B19-99A5-D8D6E68D8C8D}"/>
    <cellStyle name="Calculation 3 3 3 4" xfId="9617" xr:uid="{4B78D2D2-1DF4-4A17-A350-66C65B85CFC7}"/>
    <cellStyle name="Calculation 3 3 3 4 2" xfId="23075" xr:uid="{79AFA60B-CF29-4DCE-978B-2CFA237F04E1}"/>
    <cellStyle name="Calculation 3 3 3 5" xfId="12020" xr:uid="{C17B89B2-D6C3-409C-B8A5-12B1E6A1CEB3}"/>
    <cellStyle name="Calculation 3 3 3 5 2" xfId="25478" xr:uid="{080EF07F-42B2-463F-A7F0-56652871AC0C}"/>
    <cellStyle name="Calculation 3 3 3 6" xfId="16844" xr:uid="{7F768C5F-5654-4C17-B517-53D824627E34}"/>
    <cellStyle name="Calculation 3 3 3 6 2" xfId="30302" xr:uid="{0225AECA-8909-4DD4-B3EB-2AA097FB4609}"/>
    <cellStyle name="Calculation 3 3 4" xfId="4600" xr:uid="{C69C98F8-61C8-4E2E-977B-4AD6060A3605}"/>
    <cellStyle name="Calculation 3 3 4 2" xfId="5771" xr:uid="{C8CDD66D-454B-4F09-AB3D-68C7744582FA}"/>
    <cellStyle name="Calculation 3 3 4 2 2" xfId="8250" xr:uid="{204271EC-9211-4618-AE3F-53C113443358}"/>
    <cellStyle name="Calculation 3 3 4 2 2 2" xfId="21708" xr:uid="{8570B5D2-902C-494B-83BC-543D9EC0BE40}"/>
    <cellStyle name="Calculation 3 3 4 2 3" xfId="10841" xr:uid="{8B5B03E7-48EC-4FB5-98B7-1A6AC9CB579D}"/>
    <cellStyle name="Calculation 3 3 4 2 3 2" xfId="24299" xr:uid="{3C80D42C-EC41-4B75-8699-3906682702E8}"/>
    <cellStyle name="Calculation 3 3 4 2 4" xfId="13049" xr:uid="{DB168CC3-726D-49CE-9266-24C68CF13A92}"/>
    <cellStyle name="Calculation 3 3 4 2 4 2" xfId="26507" xr:uid="{FBE3596E-0C1F-43D0-9974-30194FC17694}"/>
    <cellStyle name="Calculation 3 3 4 2 5" xfId="14228" xr:uid="{BB9C5DCF-4CD3-4954-8937-AA8928C50110}"/>
    <cellStyle name="Calculation 3 3 4 2 5 2" xfId="27686" xr:uid="{9835C974-8BDE-45E5-9C52-34B63A77C05C}"/>
    <cellStyle name="Calculation 3 3 4 2 6" xfId="15593" xr:uid="{9DC2A1CE-C695-43F9-90CF-CA426E07494E}"/>
    <cellStyle name="Calculation 3 3 4 2 6 2" xfId="29051" xr:uid="{EE24042B-3E56-4C2A-9457-28D8ABE94A93}"/>
    <cellStyle name="Calculation 3 3 4 2 7" xfId="17936" xr:uid="{47449FF0-473D-4251-9BBE-90863AD09CE2}"/>
    <cellStyle name="Calculation 3 3 4 2 7 2" xfId="31394" xr:uid="{709E8BF7-1402-4D8A-B007-396D60572562}"/>
    <cellStyle name="Calculation 3 3 4 3" xfId="7079" xr:uid="{7B769CBF-6D5E-4200-98D2-02ECEF94056C}"/>
    <cellStyle name="Calculation 3 3 4 3 2" xfId="20537" xr:uid="{17382739-AE9B-4799-A8CA-641FD5EC1142}"/>
    <cellStyle name="Calculation 3 3 4 4" xfId="9670" xr:uid="{E3E6B34B-C32B-4600-85C0-04D005975828}"/>
    <cellStyle name="Calculation 3 3 4 4 2" xfId="23128" xr:uid="{5A4FEA49-6A18-4B0C-BAAE-5A465F60DB51}"/>
    <cellStyle name="Calculation 3 3 4 5" xfId="3541" xr:uid="{701A610A-4857-4111-98F6-C53C204D3A7D}"/>
    <cellStyle name="Calculation 3 3 4 5 2" xfId="19535" xr:uid="{332F5876-5C93-4B0C-B111-C4CD01FCC911}"/>
    <cellStyle name="Calculation 3 3 4 6" xfId="16897" xr:uid="{1240058A-765C-492F-B531-1865340336E5}"/>
    <cellStyle name="Calculation 3 3 4 6 2" xfId="30355" xr:uid="{A5AD0404-8F40-47B0-886E-886E89FD8733}"/>
    <cellStyle name="Calculation 3 3 5" xfId="4579" xr:uid="{F55BF907-5069-43A0-9281-1066EBF75D92}"/>
    <cellStyle name="Calculation 3 3 5 2" xfId="5750" xr:uid="{466D1AB3-6FE8-43DC-85A4-75E6DEA825F5}"/>
    <cellStyle name="Calculation 3 3 5 2 2" xfId="8229" xr:uid="{4E0CB213-1A29-4D63-B234-DD5A8441B805}"/>
    <cellStyle name="Calculation 3 3 5 2 2 2" xfId="21687" xr:uid="{A6D7E5AF-442C-4926-9643-7D9B889C65D9}"/>
    <cellStyle name="Calculation 3 3 5 2 3" xfId="10820" xr:uid="{1ADE0C2E-0C84-4269-AD1E-D023EE1FDB97}"/>
    <cellStyle name="Calculation 3 3 5 2 3 2" xfId="24278" xr:uid="{F095DF09-D167-4E21-830A-CEE289D8C378}"/>
    <cellStyle name="Calculation 3 3 5 2 4" xfId="13028" xr:uid="{8B49F073-6B0D-45A1-8E66-521A69ECAF02}"/>
    <cellStyle name="Calculation 3 3 5 2 4 2" xfId="26486" xr:uid="{986C3729-4DBD-4A66-8AF0-17E3F778379A}"/>
    <cellStyle name="Calculation 3 3 5 2 5" xfId="14207" xr:uid="{77AB5B12-3110-4D62-87F2-999C3CED6D17}"/>
    <cellStyle name="Calculation 3 3 5 2 5 2" xfId="27665" xr:uid="{2C5EF886-8ED0-485E-A988-D8ECFDB8BDBF}"/>
    <cellStyle name="Calculation 3 3 5 2 6" xfId="15572" xr:uid="{9C01FEBD-BD52-49DF-8990-0F781012B02F}"/>
    <cellStyle name="Calculation 3 3 5 2 6 2" xfId="29030" xr:uid="{0F836CB4-B4E5-4424-8434-473F998E7444}"/>
    <cellStyle name="Calculation 3 3 5 2 7" xfId="17915" xr:uid="{230DD8BA-2E88-4132-842B-B8DFBF7CC993}"/>
    <cellStyle name="Calculation 3 3 5 2 7 2" xfId="31373" xr:uid="{D68F1EDB-8085-4E09-B2EA-B3A2633762BF}"/>
    <cellStyle name="Calculation 3 3 5 3" xfId="7058" xr:uid="{BBDCD4CE-340A-4516-A837-89E8EC2EA437}"/>
    <cellStyle name="Calculation 3 3 5 3 2" xfId="20516" xr:uid="{BAB4763D-A431-40AB-AE7B-F73741ACBCB2}"/>
    <cellStyle name="Calculation 3 3 5 4" xfId="9649" xr:uid="{F816F971-A6C1-49B3-93C6-9C5859BEE3E1}"/>
    <cellStyle name="Calculation 3 3 5 4 2" xfId="23107" xr:uid="{EFF64BCA-473B-4E1C-89ED-55170B450940}"/>
    <cellStyle name="Calculation 3 3 5 5" xfId="12163" xr:uid="{080BFACD-D445-4935-8E39-10A4654EA9B9}"/>
    <cellStyle name="Calculation 3 3 5 5 2" xfId="25621" xr:uid="{0F5D858B-DDFF-48DB-A5FC-D423FB61C8A8}"/>
    <cellStyle name="Calculation 3 3 5 6" xfId="16876" xr:uid="{67521120-B073-4815-AEC6-1154BC2239E3}"/>
    <cellStyle name="Calculation 3 3 5 6 2" xfId="30334" xr:uid="{E254A064-3136-4060-BCDE-FA49969D35A1}"/>
    <cellStyle name="Calculation 3 3 6" xfId="5295" xr:uid="{7252C1FD-AFA7-4DCE-9A10-A71FA4BAEE32}"/>
    <cellStyle name="Calculation 3 3 6 2" xfId="6466" xr:uid="{2B8FB640-0054-47DF-9DD2-B5BEA6600D04}"/>
    <cellStyle name="Calculation 3 3 6 2 2" xfId="8945" xr:uid="{59D24D70-DC9E-47D0-A6EA-21B2CD4CDE72}"/>
    <cellStyle name="Calculation 3 3 6 2 2 2" xfId="22403" xr:uid="{520F998C-DFA7-458C-ABE0-D5903C903E21}"/>
    <cellStyle name="Calculation 3 3 6 2 3" xfId="11536" xr:uid="{191B772C-B796-4C08-88C3-F362925B4519}"/>
    <cellStyle name="Calculation 3 3 6 2 3 2" xfId="24994" xr:uid="{F24D1A3C-419F-48C0-B779-8BE9F84D954F}"/>
    <cellStyle name="Calculation 3 3 6 2 4" xfId="13744" xr:uid="{C9C92A92-FD11-4F80-A80B-9EDDD143C871}"/>
    <cellStyle name="Calculation 3 3 6 2 4 2" xfId="27202" xr:uid="{34292C27-E3BA-4DFB-8003-5B8733F8C72A}"/>
    <cellStyle name="Calculation 3 3 6 2 5" xfId="14923" xr:uid="{174A5B23-F884-4F76-B062-AA16C2C76CEA}"/>
    <cellStyle name="Calculation 3 3 6 2 5 2" xfId="28381" xr:uid="{7737D410-463C-4490-9256-B09FE8F963C6}"/>
    <cellStyle name="Calculation 3 3 6 2 6" xfId="16288" xr:uid="{F0281101-16B5-4920-9E92-4E5DF0B2EDDD}"/>
    <cellStyle name="Calculation 3 3 6 2 6 2" xfId="29746" xr:uid="{20682AAD-97ED-419F-A639-CFA5270DFB54}"/>
    <cellStyle name="Calculation 3 3 6 2 7" xfId="18631" xr:uid="{05C15B9E-A753-4662-8606-5BD99A95ADEA}"/>
    <cellStyle name="Calculation 3 3 6 2 7 2" xfId="32089" xr:uid="{5E5E0C6E-3823-4094-9B4D-E8B3027D7D0E}"/>
    <cellStyle name="Calculation 3 3 6 3" xfId="7774" xr:uid="{503E33D1-0001-4882-9810-D8BB726D4C4E}"/>
    <cellStyle name="Calculation 3 3 6 3 2" xfId="21232" xr:uid="{6DA71EBB-9C05-4546-ABFE-D0604EC6519C}"/>
    <cellStyle name="Calculation 3 3 6 4" xfId="10365" xr:uid="{DFF0FDB2-4ECC-4640-BA3C-9D371227B9E9}"/>
    <cellStyle name="Calculation 3 3 6 4 2" xfId="23823" xr:uid="{275CA61D-3372-481C-8455-032F4C9F2824}"/>
    <cellStyle name="Calculation 3 3 6 5" xfId="15117" xr:uid="{4F88B231-882C-4443-B133-13C71A3C5DC7}"/>
    <cellStyle name="Calculation 3 3 6 5 2" xfId="28575" xr:uid="{A8A204BD-98EA-44B5-8970-5AD4B2979B2C}"/>
    <cellStyle name="Calculation 3 3 6 6" xfId="17470" xr:uid="{D6FBE5C5-67DE-44FB-85F0-DD9F52B0387D}"/>
    <cellStyle name="Calculation 3 3 6 6 2" xfId="30928" xr:uid="{E7EADF24-E28C-4BCD-AB0C-FA022B6B9C5B}"/>
    <cellStyle name="Calculation 3 3 7" xfId="4564" xr:uid="{573AA890-42A3-4AEC-80E8-ED8C807F9896}"/>
    <cellStyle name="Calculation 3 3 7 2" xfId="5735" xr:uid="{9411B569-A324-484E-A42D-CE2DACB6C799}"/>
    <cellStyle name="Calculation 3 3 7 2 2" xfId="8214" xr:uid="{24F9FAAB-9826-411C-95D0-61B4F399B0D1}"/>
    <cellStyle name="Calculation 3 3 7 2 2 2" xfId="21672" xr:uid="{18DED1BC-4A3E-49D1-B1BE-154A4D826F7E}"/>
    <cellStyle name="Calculation 3 3 7 2 3" xfId="10805" xr:uid="{67F7F32F-4A11-46B1-ADF6-02DDA310B87F}"/>
    <cellStyle name="Calculation 3 3 7 2 3 2" xfId="24263" xr:uid="{BA16CCF3-900B-4CC5-AD3E-AFF2F038C777}"/>
    <cellStyle name="Calculation 3 3 7 2 4" xfId="13013" xr:uid="{53BD9094-3C06-4CC7-B2A2-2C6551919798}"/>
    <cellStyle name="Calculation 3 3 7 2 4 2" xfId="26471" xr:uid="{E73BB702-B894-494F-8877-CF412F77AA9B}"/>
    <cellStyle name="Calculation 3 3 7 2 5" xfId="14192" xr:uid="{DE748265-F27E-4FEA-9076-5ACA21CADAFA}"/>
    <cellStyle name="Calculation 3 3 7 2 5 2" xfId="27650" xr:uid="{3E1D6A68-EBC4-4EDD-A127-4C3713E506F7}"/>
    <cellStyle name="Calculation 3 3 7 2 6" xfId="15557" xr:uid="{CD39C283-47AD-4685-AF7F-11466D0D8BF3}"/>
    <cellStyle name="Calculation 3 3 7 2 6 2" xfId="29015" xr:uid="{960BE51A-7703-412D-A13E-8818F28D43DF}"/>
    <cellStyle name="Calculation 3 3 7 2 7" xfId="17900" xr:uid="{09C57705-0E7B-41F2-BF51-03FB512FB5C0}"/>
    <cellStyle name="Calculation 3 3 7 2 7 2" xfId="31358" xr:uid="{82436D89-483E-4B8C-A567-C1F0AF875256}"/>
    <cellStyle name="Calculation 3 3 7 3" xfId="7043" xr:uid="{29BCAD20-8C2D-4FDF-94CB-F9955AC21228}"/>
    <cellStyle name="Calculation 3 3 7 3 2" xfId="20501" xr:uid="{3CD63AB8-4D6F-454C-AFB1-8F5FD9CB8E46}"/>
    <cellStyle name="Calculation 3 3 7 4" xfId="9634" xr:uid="{27EA615E-98FA-4C51-9FE0-CAFDE4FD0BFB}"/>
    <cellStyle name="Calculation 3 3 7 4 2" xfId="23092" xr:uid="{84E636FA-BE81-4938-AF0C-D16A8F844E64}"/>
    <cellStyle name="Calculation 3 3 7 5" xfId="12115" xr:uid="{7F903A5C-39AB-405C-B216-C6B421462966}"/>
    <cellStyle name="Calculation 3 3 7 5 2" xfId="25573" xr:uid="{DA81178C-3BD0-470A-ACE2-C9BC2C21B31A}"/>
    <cellStyle name="Calculation 3 3 7 6" xfId="16861" xr:uid="{D2FE2B85-F069-4199-8B55-4A1E4F8D6BED}"/>
    <cellStyle name="Calculation 3 3 7 6 2" xfId="30319" xr:uid="{3F765864-7472-4458-86F8-F87D1F9DED84}"/>
    <cellStyle name="Calculation 3 3 8" xfId="4142" xr:uid="{4CB4087A-CAE4-4BAF-8BB8-4627CDDCE35A}"/>
    <cellStyle name="Calculation 3 3 8 2" xfId="6656" xr:uid="{C28CD42D-D02F-44CB-ADDE-36900DAB1054}"/>
    <cellStyle name="Calculation 3 3 8 2 2" xfId="20114" xr:uid="{B6288FE2-B07B-46D9-92ED-9539DDBC0271}"/>
    <cellStyle name="Calculation 3 3 8 3" xfId="9253" xr:uid="{9D89BAD4-2D7E-4572-A92F-C724B7A48021}"/>
    <cellStyle name="Calculation 3 3 8 3 2" xfId="22711" xr:uid="{20CA35DE-B2B9-4327-A4EF-AC1D2393E7C2}"/>
    <cellStyle name="Calculation 3 3 8 4" xfId="11822" xr:uid="{A5522C7B-BEA5-4C26-93D4-42D3BAD699E2}"/>
    <cellStyle name="Calculation 3 3 8 4 2" xfId="25280" xr:uid="{FA96F53E-776E-4AB8-94E4-3A3E0B224A75}"/>
    <cellStyle name="Calculation 3 3 8 5" xfId="3091" xr:uid="{F77CEE9D-69E3-47D0-BAE1-A6AF0229EA2C}"/>
    <cellStyle name="Calculation 3 3 8 5 2" xfId="19085" xr:uid="{E9AEEA61-EF00-45EB-84C2-1025ADC9A622}"/>
    <cellStyle name="Calculation 3 3 8 6" xfId="12573" xr:uid="{8D8A0A2B-3526-4E30-A292-2E1ECF04B232}"/>
    <cellStyle name="Calculation 3 3 8 6 2" xfId="26031" xr:uid="{4D696A46-171A-46F2-8689-41D8394903AA}"/>
    <cellStyle name="Calculation 3 3 8 7" xfId="16561" xr:uid="{A4F007DD-135B-405D-AE97-8B7755723F08}"/>
    <cellStyle name="Calculation 3 3 8 7 2" xfId="30019" xr:uid="{773DB2E4-CBEF-472A-AAFC-258FC34BCD36}"/>
    <cellStyle name="Calculation 3 3 9" xfId="3428" xr:uid="{682A9DCF-D33A-43F7-A12B-68B68D64DFB7}"/>
    <cellStyle name="Calculation 3 3 9 2" xfId="19422" xr:uid="{908E4347-0B80-4DA0-9967-21406CEDF3DC}"/>
    <cellStyle name="Calculation 3 4" xfId="1793" xr:uid="{6A92602D-F8BB-4401-9ACC-584149D17B93}"/>
    <cellStyle name="Calculation 3 4 10" xfId="3725" xr:uid="{F455DE6A-342A-46C4-A390-75E9F9473AE1}"/>
    <cellStyle name="Calculation 3 4 10 2" xfId="19719" xr:uid="{91ED2C29-0977-4091-846D-9607E09C162C}"/>
    <cellStyle name="Calculation 3 4 11" xfId="12146" xr:uid="{7F02B213-41B0-44A5-B3F3-AC36DE5A660C}"/>
    <cellStyle name="Calculation 3 4 11 2" xfId="25604" xr:uid="{E3DB0FEE-FD0F-4A04-A03D-203D55A1FB4E}"/>
    <cellStyle name="Calculation 3 4 12" xfId="18762" xr:uid="{AA875416-5F0D-465D-ABD1-19D91D9E4566}"/>
    <cellStyle name="Calculation 3 4 12 2" xfId="32415" xr:uid="{B31CB4F4-BA9A-4464-82CB-D270D5E41D16}"/>
    <cellStyle name="Calculation 3 4 2" xfId="2768" xr:uid="{121F686F-B167-420B-9A86-BE181E714D1F}"/>
    <cellStyle name="Calculation 3 4 2 2" xfId="5855" xr:uid="{BD1BB497-DBB8-4862-A42F-BCA3ACDACB97}"/>
    <cellStyle name="Calculation 3 4 2 2 2" xfId="8334" xr:uid="{12A6E6F8-E913-47DE-88DB-A916F83CA626}"/>
    <cellStyle name="Calculation 3 4 2 2 2 2" xfId="21792" xr:uid="{7CFA4A41-C691-410D-BAE5-FC30AE1E8222}"/>
    <cellStyle name="Calculation 3 4 2 2 3" xfId="10925" xr:uid="{D9E4313E-0EB1-434B-AFCE-AF1DB56C5D7B}"/>
    <cellStyle name="Calculation 3 4 2 2 3 2" xfId="24383" xr:uid="{3BEB0C5D-2919-481D-9E25-D6C79A9DF975}"/>
    <cellStyle name="Calculation 3 4 2 2 4" xfId="13133" xr:uid="{730C8C33-58B5-4DF1-86FE-CD7091213BA8}"/>
    <cellStyle name="Calculation 3 4 2 2 4 2" xfId="26591" xr:uid="{481FCE5A-3FD5-4D1E-B140-C1900E54CF76}"/>
    <cellStyle name="Calculation 3 4 2 2 5" xfId="14312" xr:uid="{E7A36418-00D7-49B6-BFE2-C66F67115686}"/>
    <cellStyle name="Calculation 3 4 2 2 5 2" xfId="27770" xr:uid="{2BA0BF3A-FEE8-43C3-9DFC-186E7FA9B221}"/>
    <cellStyle name="Calculation 3 4 2 2 6" xfId="15677" xr:uid="{B393F098-44F2-41E4-A8BF-B58C4D0AC13E}"/>
    <cellStyle name="Calculation 3 4 2 2 6 2" xfId="29135" xr:uid="{D2ADA0BF-42AC-4723-85C8-C29E4F483F12}"/>
    <cellStyle name="Calculation 3 4 2 2 7" xfId="18020" xr:uid="{D9E2BC3C-D02F-4C08-8458-6E0A611A96B7}"/>
    <cellStyle name="Calculation 3 4 2 2 7 2" xfId="31478" xr:uid="{CF7C27C6-1E9F-4F5D-8034-FD7A8580107A}"/>
    <cellStyle name="Calculation 3 4 2 3" xfId="4684" xr:uid="{7A996DAA-C8FC-4D7F-BE80-550E2582D063}"/>
    <cellStyle name="Calculation 3 4 2 3 2" xfId="32220" xr:uid="{9BFE058C-94BD-4A71-92CC-2882BC3C81D0}"/>
    <cellStyle name="Calculation 3 4 2 4" xfId="7163" xr:uid="{6CEAFDA8-9B92-41D1-8BED-415BAE000B1F}"/>
    <cellStyle name="Calculation 3 4 2 4 2" xfId="20621" xr:uid="{181E57B4-8061-4D41-80C7-3BFDCCFBB69A}"/>
    <cellStyle name="Calculation 3 4 2 5" xfId="9754" xr:uid="{91F74B96-5998-4AE3-AA9D-7482B313CE67}"/>
    <cellStyle name="Calculation 3 4 2 5 2" xfId="23212" xr:uid="{C8A8EF55-6FC6-4E50-9A9F-AAFA73BCC172}"/>
    <cellStyle name="Calculation 3 4 2 6" xfId="4211" xr:uid="{AF790953-70C8-4C85-A58D-D16E44670EF1}"/>
    <cellStyle name="Calculation 3 4 2 6 2" xfId="20011" xr:uid="{A2E5BB05-F2DC-451F-9942-31D419F741AE}"/>
    <cellStyle name="Calculation 3 4 2 7" xfId="16962" xr:uid="{605D8361-92BB-45F5-A192-5C670DCD047E}"/>
    <cellStyle name="Calculation 3 4 2 7 2" xfId="30420" xr:uid="{A34259D1-986A-427B-B749-3FEC38BEE234}"/>
    <cellStyle name="Calculation 3 4 3" xfId="4546" xr:uid="{556D77F2-3B20-4026-8234-036A28CF54C2}"/>
    <cellStyle name="Calculation 3 4 3 2" xfId="5717" xr:uid="{DAA4A76E-B317-4356-820F-C151186697DD}"/>
    <cellStyle name="Calculation 3 4 3 2 2" xfId="8196" xr:uid="{68CBFC2A-EE53-4D26-B0D1-24541E5C195E}"/>
    <cellStyle name="Calculation 3 4 3 2 2 2" xfId="21654" xr:uid="{D7C5131E-908A-44FA-A590-F6C3F3422FF5}"/>
    <cellStyle name="Calculation 3 4 3 2 3" xfId="10787" xr:uid="{5DC587B5-1BC1-4738-A3B1-E90F1CBD6261}"/>
    <cellStyle name="Calculation 3 4 3 2 3 2" xfId="24245" xr:uid="{AD104692-A733-45B6-A4ED-386CE02A34DB}"/>
    <cellStyle name="Calculation 3 4 3 2 4" xfId="12995" xr:uid="{07947AB9-0569-4410-B285-E06FB70AC4E8}"/>
    <cellStyle name="Calculation 3 4 3 2 4 2" xfId="26453" xr:uid="{88710882-B8D5-414B-B951-95A7B26A610F}"/>
    <cellStyle name="Calculation 3 4 3 2 5" xfId="14174" xr:uid="{C2BCDCDC-5C54-4983-AABE-DDEF50EA8E45}"/>
    <cellStyle name="Calculation 3 4 3 2 5 2" xfId="27632" xr:uid="{E5AF10B2-2792-4BBE-B746-6A61EB9BCC55}"/>
    <cellStyle name="Calculation 3 4 3 2 6" xfId="15539" xr:uid="{393B45AF-6ECE-4142-BB3D-B261BA5EB765}"/>
    <cellStyle name="Calculation 3 4 3 2 6 2" xfId="28997" xr:uid="{DD0B4FB5-3487-48B8-9CEB-E2F1389343E4}"/>
    <cellStyle name="Calculation 3 4 3 2 7" xfId="17882" xr:uid="{67242A5E-9F4F-4FAF-AF67-14BA9C9DB28B}"/>
    <cellStyle name="Calculation 3 4 3 2 7 2" xfId="31340" xr:uid="{5F2A0B82-F1CD-4253-82B6-3DFD961ACB24}"/>
    <cellStyle name="Calculation 3 4 3 3" xfId="7025" xr:uid="{7F7DE661-7E70-466E-891E-432716D5FCB6}"/>
    <cellStyle name="Calculation 3 4 3 3 2" xfId="20483" xr:uid="{B0A3B525-B924-41EB-80B2-25EE284193A9}"/>
    <cellStyle name="Calculation 3 4 3 4" xfId="9616" xr:uid="{0C40210A-FA23-4324-A3B4-41B0F4A70558}"/>
    <cellStyle name="Calculation 3 4 3 4 2" xfId="23074" xr:uid="{0D32F751-749E-4B39-B660-2DC07943F56D}"/>
    <cellStyle name="Calculation 3 4 3 5" xfId="12433" xr:uid="{A4CBB776-61C3-4534-8EFB-2FD549E68EE4}"/>
    <cellStyle name="Calculation 3 4 3 5 2" xfId="25891" xr:uid="{F3F2248E-D75E-4096-8313-727F7EED9301}"/>
    <cellStyle name="Calculation 3 4 3 6" xfId="16843" xr:uid="{12442DA7-2A1C-4689-B2C3-99FD2515A05C}"/>
    <cellStyle name="Calculation 3 4 3 6 2" xfId="30301" xr:uid="{CD3C7BFC-2290-43DC-B4A4-F256507DB864}"/>
    <cellStyle name="Calculation 3 4 4" xfId="4601" xr:uid="{82C3E481-24A8-430B-8A0D-90082601F176}"/>
    <cellStyle name="Calculation 3 4 4 2" xfId="5772" xr:uid="{D3A7E8C7-A7B3-4E99-B7A0-01799011A656}"/>
    <cellStyle name="Calculation 3 4 4 2 2" xfId="8251" xr:uid="{C47F4139-642C-444B-8A70-652A1B2739EA}"/>
    <cellStyle name="Calculation 3 4 4 2 2 2" xfId="21709" xr:uid="{35C2C61B-0878-4A87-B1FB-AFB51EA5D50B}"/>
    <cellStyle name="Calculation 3 4 4 2 3" xfId="10842" xr:uid="{3CA92105-5DC4-40C1-9C04-E161FC1CAB6D}"/>
    <cellStyle name="Calculation 3 4 4 2 3 2" xfId="24300" xr:uid="{361F723F-E089-426C-8DA2-7B6D1D6840A0}"/>
    <cellStyle name="Calculation 3 4 4 2 4" xfId="13050" xr:uid="{BB45365D-4B73-4308-9D92-687199877C98}"/>
    <cellStyle name="Calculation 3 4 4 2 4 2" xfId="26508" xr:uid="{3401635C-C810-4A23-928E-F743B55D8889}"/>
    <cellStyle name="Calculation 3 4 4 2 5" xfId="14229" xr:uid="{660C75AA-6496-46CD-B6B9-7D43FA04E682}"/>
    <cellStyle name="Calculation 3 4 4 2 5 2" xfId="27687" xr:uid="{E05851C3-F93B-4339-951C-D850F4E63C08}"/>
    <cellStyle name="Calculation 3 4 4 2 6" xfId="15594" xr:uid="{C58423F5-75F9-42F0-A96B-B4E39747857C}"/>
    <cellStyle name="Calculation 3 4 4 2 6 2" xfId="29052" xr:uid="{5644581A-F917-4201-B079-4CB93616178A}"/>
    <cellStyle name="Calculation 3 4 4 2 7" xfId="17937" xr:uid="{D71229E7-3957-4F8C-9D90-0B3BE76F5584}"/>
    <cellStyle name="Calculation 3 4 4 2 7 2" xfId="31395" xr:uid="{07A7814B-4D2C-4E3D-9E18-600C983BA3CE}"/>
    <cellStyle name="Calculation 3 4 4 3" xfId="7080" xr:uid="{66FB28BB-58EB-4DDD-B8DB-BC3D33D7C182}"/>
    <cellStyle name="Calculation 3 4 4 3 2" xfId="20538" xr:uid="{CFFD3F64-E7B8-49D5-B049-97FCEF1522A2}"/>
    <cellStyle name="Calculation 3 4 4 4" xfId="9671" xr:uid="{3C15EA70-7370-471B-8C7D-6A156BE8C5BE}"/>
    <cellStyle name="Calculation 3 4 4 4 2" xfId="23129" xr:uid="{F8931D3A-B58A-4994-833A-74D272A31B92}"/>
    <cellStyle name="Calculation 3 4 4 5" xfId="3464" xr:uid="{9E699A7B-E854-4451-881E-CA14B6FC20DB}"/>
    <cellStyle name="Calculation 3 4 4 5 2" xfId="19458" xr:uid="{5D5D9731-84E6-49FD-852A-AC5380FB0252}"/>
    <cellStyle name="Calculation 3 4 4 6" xfId="16898" xr:uid="{6F910663-BB49-45CC-96D1-875B9DF0B903}"/>
    <cellStyle name="Calculation 3 4 4 6 2" xfId="30356" xr:uid="{4BC23AC5-E755-41F5-8009-ACD87B8DE8BF}"/>
    <cellStyle name="Calculation 3 4 5" xfId="4580" xr:uid="{95F1835F-1250-41CA-9443-027683E509AA}"/>
    <cellStyle name="Calculation 3 4 5 2" xfId="5751" xr:uid="{C3511FB9-5427-4227-A690-D9519B4B837F}"/>
    <cellStyle name="Calculation 3 4 5 2 2" xfId="8230" xr:uid="{F21097C5-8310-49E3-BCD0-90878DCE6B82}"/>
    <cellStyle name="Calculation 3 4 5 2 2 2" xfId="21688" xr:uid="{8B85A1C1-3C66-4C78-B643-B6681BC1E4EC}"/>
    <cellStyle name="Calculation 3 4 5 2 3" xfId="10821" xr:uid="{9A68DDCB-5668-4794-B410-BBAF116494FD}"/>
    <cellStyle name="Calculation 3 4 5 2 3 2" xfId="24279" xr:uid="{100C871C-6A37-4928-BF2E-6BFABF2AA93F}"/>
    <cellStyle name="Calculation 3 4 5 2 4" xfId="13029" xr:uid="{1ADBD9A5-A006-485E-BF68-F00853F5DC49}"/>
    <cellStyle name="Calculation 3 4 5 2 4 2" xfId="26487" xr:uid="{8C62A6C2-2E40-41B0-B854-B200482E3C52}"/>
    <cellStyle name="Calculation 3 4 5 2 5" xfId="14208" xr:uid="{A0000F80-A250-48C0-9250-3E54D5D87BF9}"/>
    <cellStyle name="Calculation 3 4 5 2 5 2" xfId="27666" xr:uid="{4AA68794-E77F-4F76-948E-A231D1D365FE}"/>
    <cellStyle name="Calculation 3 4 5 2 6" xfId="15573" xr:uid="{B5100691-6806-4898-A646-ABC53509BBA7}"/>
    <cellStyle name="Calculation 3 4 5 2 6 2" xfId="29031" xr:uid="{27C0CB0D-32C0-445E-88A2-151699909C75}"/>
    <cellStyle name="Calculation 3 4 5 2 7" xfId="17916" xr:uid="{9C5D0DBA-6541-485C-B07E-31D02D85464E}"/>
    <cellStyle name="Calculation 3 4 5 2 7 2" xfId="31374" xr:uid="{90823F9A-7C08-4AE2-A984-1320D73BA1E8}"/>
    <cellStyle name="Calculation 3 4 5 3" xfId="7059" xr:uid="{E85E64F6-0C95-4AD9-9416-CC4402692C17}"/>
    <cellStyle name="Calculation 3 4 5 3 2" xfId="20517" xr:uid="{619C2353-BC29-4563-804B-BA4FF926E1E8}"/>
    <cellStyle name="Calculation 3 4 5 4" xfId="9650" xr:uid="{1B8449D3-8173-4B83-BC51-A4FA31068601}"/>
    <cellStyle name="Calculation 3 4 5 4 2" xfId="23108" xr:uid="{16D385D1-72D1-4C29-B524-8BD1A383D898}"/>
    <cellStyle name="Calculation 3 4 5 5" xfId="12436" xr:uid="{6E6D11CC-5C7C-46AD-9F5D-6240D9989450}"/>
    <cellStyle name="Calculation 3 4 5 5 2" xfId="25894" xr:uid="{1C7EC5F0-F8A7-4E2E-A642-810C507EDECC}"/>
    <cellStyle name="Calculation 3 4 5 6" xfId="16877" xr:uid="{17C88F6C-B2D9-430A-AE8C-EA7186AF5AED}"/>
    <cellStyle name="Calculation 3 4 5 6 2" xfId="30335" xr:uid="{8763FEF0-DB5D-4D49-B15C-B6F7748514B6}"/>
    <cellStyle name="Calculation 3 4 6" xfId="4839" xr:uid="{9B35AB43-46DE-4C9E-A37D-8C04AF5EE265}"/>
    <cellStyle name="Calculation 3 4 6 2" xfId="6010" xr:uid="{D4229639-C60A-4482-B12F-16DEF5B78735}"/>
    <cellStyle name="Calculation 3 4 6 2 2" xfId="8489" xr:uid="{66FEFD8A-CB9B-43E7-B43F-87CC02FF1C5F}"/>
    <cellStyle name="Calculation 3 4 6 2 2 2" xfId="21947" xr:uid="{A3A4B0CE-CC16-4664-8D08-F58A30676084}"/>
    <cellStyle name="Calculation 3 4 6 2 3" xfId="11080" xr:uid="{4D62C362-BAC8-42F2-9DC2-0BBE1854855C}"/>
    <cellStyle name="Calculation 3 4 6 2 3 2" xfId="24538" xr:uid="{D8F9DB3C-FF1E-459A-A436-636B2960EB7E}"/>
    <cellStyle name="Calculation 3 4 6 2 4" xfId="13288" xr:uid="{3B1C693A-7ABF-470B-AE1C-9547C89A61F4}"/>
    <cellStyle name="Calculation 3 4 6 2 4 2" xfId="26746" xr:uid="{B2BFD705-E52C-4CB5-BF2C-C8792012FF13}"/>
    <cellStyle name="Calculation 3 4 6 2 5" xfId="14467" xr:uid="{CC47DF26-F60A-4148-9A9A-AAE44DB42CE7}"/>
    <cellStyle name="Calculation 3 4 6 2 5 2" xfId="27925" xr:uid="{88F58308-5D15-4B9B-A268-DD1DEF175DFE}"/>
    <cellStyle name="Calculation 3 4 6 2 6" xfId="15832" xr:uid="{1B5B9513-1816-4EF9-80C7-B6B38A8ED257}"/>
    <cellStyle name="Calculation 3 4 6 2 6 2" xfId="29290" xr:uid="{82205FAA-63AC-4E0D-88B7-11FA176C26C6}"/>
    <cellStyle name="Calculation 3 4 6 2 7" xfId="18175" xr:uid="{EA1DF534-3DD5-4001-B6B4-71792FF4756D}"/>
    <cellStyle name="Calculation 3 4 6 2 7 2" xfId="31633" xr:uid="{01C824FF-5D1C-436F-A593-C2B0FF14E604}"/>
    <cellStyle name="Calculation 3 4 6 3" xfId="7318" xr:uid="{F9B7BD15-6C54-44E9-A749-90201F7E21D9}"/>
    <cellStyle name="Calculation 3 4 6 3 2" xfId="20776" xr:uid="{1D5518B8-7C34-43F5-B53A-4DC76471C2D8}"/>
    <cellStyle name="Calculation 3 4 6 4" xfId="9909" xr:uid="{AE6C7B32-39D4-4494-8DBE-3DF83EEA7CE3}"/>
    <cellStyle name="Calculation 3 4 6 4 2" xfId="23367" xr:uid="{3A03F8A9-817D-451D-98CF-959B3FAEEC26}"/>
    <cellStyle name="Calculation 3 4 6 5" xfId="12097" xr:uid="{22F8A964-105A-422E-B399-4BFCF0D48B78}"/>
    <cellStyle name="Calculation 3 4 6 5 2" xfId="25555" xr:uid="{3245AA18-184F-41E2-9C6C-5CF1D1EA0648}"/>
    <cellStyle name="Calculation 3 4 6 6" xfId="17089" xr:uid="{A3718992-3A54-4258-85E4-54617E3D7995}"/>
    <cellStyle name="Calculation 3 4 6 6 2" xfId="30547" xr:uid="{FF963C66-F3E0-480E-9B0E-640B20016599}"/>
    <cellStyle name="Calculation 3 4 7" xfId="5398" xr:uid="{C782E9A7-79F9-4E79-9DC2-08AEF0FF06E2}"/>
    <cellStyle name="Calculation 3 4 7 2" xfId="6569" xr:uid="{D863CD3A-510A-414F-BBFE-EBC179CFEAEB}"/>
    <cellStyle name="Calculation 3 4 7 2 2" xfId="9048" xr:uid="{9A3AE45F-48B1-4609-B94B-6FED9690D034}"/>
    <cellStyle name="Calculation 3 4 7 2 2 2" xfId="22506" xr:uid="{00086332-2523-4587-B415-555CF8ADAC45}"/>
    <cellStyle name="Calculation 3 4 7 2 3" xfId="11639" xr:uid="{286AD540-580E-40D1-9A22-F9F59B2FDDFC}"/>
    <cellStyle name="Calculation 3 4 7 2 3 2" xfId="25097" xr:uid="{525BDE61-0BE1-4F1E-8455-E51D12F9F10D}"/>
    <cellStyle name="Calculation 3 4 7 2 4" xfId="13847" xr:uid="{73D2EAA3-6CB3-49A7-BDFE-2C47353C2F2C}"/>
    <cellStyle name="Calculation 3 4 7 2 4 2" xfId="27305" xr:uid="{7922ADA3-8E96-4E44-81D3-3506219D0513}"/>
    <cellStyle name="Calculation 3 4 7 2 5" xfId="15026" xr:uid="{4A85ACBE-8986-4AD1-AB09-547D6E29407F}"/>
    <cellStyle name="Calculation 3 4 7 2 5 2" xfId="28484" xr:uid="{0E375D21-7E4D-4AD2-A3B2-66291A30FD3A}"/>
    <cellStyle name="Calculation 3 4 7 2 6" xfId="16391" xr:uid="{BB6C37AB-B20D-46D0-A3EE-85F208B8D2CF}"/>
    <cellStyle name="Calculation 3 4 7 2 6 2" xfId="29849" xr:uid="{EE7DBB4D-F460-439B-A856-2090EA7F331F}"/>
    <cellStyle name="Calculation 3 4 7 2 7" xfId="18734" xr:uid="{19999834-541A-44E6-8D02-8EBCC2E59109}"/>
    <cellStyle name="Calculation 3 4 7 2 7 2" xfId="32192" xr:uid="{1EEB5E55-B1F9-4594-8739-871C892631C9}"/>
    <cellStyle name="Calculation 3 4 7 3" xfId="7877" xr:uid="{33C29C76-0BB0-49E7-8C52-AEBAAAD11E84}"/>
    <cellStyle name="Calculation 3 4 7 3 2" xfId="21335" xr:uid="{10E382CA-3801-46AB-B562-F275E119FFEB}"/>
    <cellStyle name="Calculation 3 4 7 4" xfId="10468" xr:uid="{91D3C17C-9642-45D9-9687-D0543462B3FA}"/>
    <cellStyle name="Calculation 3 4 7 4 2" xfId="23926" xr:uid="{1ACB850D-646B-4677-985A-9F9D9C5A8025}"/>
    <cellStyle name="Calculation 3 4 7 5" xfId="15220" xr:uid="{350781CA-0171-43B0-993D-42AD60422BDF}"/>
    <cellStyle name="Calculation 3 4 7 5 2" xfId="28678" xr:uid="{AA4A7083-C198-4BCC-AE2E-9821D4420E2D}"/>
    <cellStyle name="Calculation 3 4 7 6" xfId="17563" xr:uid="{4C7738E9-C3BE-4FD1-BF9C-4BD00A525271}"/>
    <cellStyle name="Calculation 3 4 7 6 2" xfId="31021" xr:uid="{D0ECC084-FD8F-422F-9292-6B2394912FBE}"/>
    <cellStyle name="Calculation 3 4 8" xfId="4141" xr:uid="{C94EE51F-AD54-4FAD-B063-87240935144A}"/>
    <cellStyle name="Calculation 3 4 8 2" xfId="6655" xr:uid="{5F56E182-93E0-47A0-9D4A-C8262EE9343B}"/>
    <cellStyle name="Calculation 3 4 8 2 2" xfId="20113" xr:uid="{61D1B6D0-5AB9-4B35-B6D9-238FC6CA25C7}"/>
    <cellStyle name="Calculation 3 4 8 3" xfId="9252" xr:uid="{B2E3A5E9-67C0-4911-A1A5-2E30485B2F5A}"/>
    <cellStyle name="Calculation 3 4 8 3 2" xfId="22710" xr:uid="{B237AA5D-4377-4408-AE79-99138737A558}"/>
    <cellStyle name="Calculation 3 4 8 4" xfId="11821" xr:uid="{9299A427-325E-40E6-B578-0BE125A8AD9D}"/>
    <cellStyle name="Calculation 3 4 8 4 2" xfId="25279" xr:uid="{4CB5EB8D-7788-445A-8B11-B6025D3BC340}"/>
    <cellStyle name="Calculation 3 4 8 5" xfId="3661" xr:uid="{D2793535-55AA-4888-99EC-C2244BA28D56}"/>
    <cellStyle name="Calculation 3 4 8 5 2" xfId="19655" xr:uid="{343D5404-B5DE-4618-8EAB-104836699B35}"/>
    <cellStyle name="Calculation 3 4 8 6" xfId="12291" xr:uid="{51CA2EED-1F09-4C98-8407-74425DCAF1B4}"/>
    <cellStyle name="Calculation 3 4 8 6 2" xfId="25749" xr:uid="{715DBE50-92BB-460B-B20C-92B2A3508E9F}"/>
    <cellStyle name="Calculation 3 4 8 7" xfId="16560" xr:uid="{7765690B-CB63-49A0-B788-74EC2BE32ECC}"/>
    <cellStyle name="Calculation 3 4 8 7 2" xfId="30018" xr:uid="{BC20F2E1-78D1-46E4-8F56-E0593C087E91}"/>
    <cellStyle name="Calculation 3 4 9" xfId="3427" xr:uid="{F8ED4043-DA92-4536-952E-7971C3F25271}"/>
    <cellStyle name="Calculation 3 4 9 2" xfId="19421" xr:uid="{B24F77EB-AF89-4428-BEC3-4C54A998B84B}"/>
    <cellStyle name="Calculation 3 5" xfId="1794" xr:uid="{F76C3246-22FA-4387-A30E-741FE19473B3}"/>
    <cellStyle name="Calculation 3 5 10" xfId="3055" xr:uid="{68512AEA-2D8D-4637-BAEA-B1EF2BE69A75}"/>
    <cellStyle name="Calculation 3 5 10 2" xfId="19049" xr:uid="{7F8BCE95-403A-4350-A952-C3606C561798}"/>
    <cellStyle name="Calculation 3 5 11" xfId="12611" xr:uid="{2E1A0A1C-BBFA-440E-B6BC-0CE8DC0C90A1}"/>
    <cellStyle name="Calculation 3 5 11 2" xfId="26069" xr:uid="{85EAC5D5-1C3B-4D4D-A457-D50E32B4FCB2}"/>
    <cellStyle name="Calculation 3 5 12" xfId="18763" xr:uid="{6596A954-C343-43AC-8753-F28C8E77A0B2}"/>
    <cellStyle name="Calculation 3 5 12 2" xfId="32416" xr:uid="{B719601C-B233-446A-9CCD-00C9C24D6534}"/>
    <cellStyle name="Calculation 3 5 2" xfId="2769" xr:uid="{0EA33675-3C12-46A3-8A50-A0E047930728}"/>
    <cellStyle name="Calculation 3 5 2 2" xfId="5856" xr:uid="{8DAD6FF1-1997-4AA5-A6D4-52C0D07C8FE4}"/>
    <cellStyle name="Calculation 3 5 2 2 2" xfId="8335" xr:uid="{FC664C57-8E45-4B22-9A81-B0E37073F37F}"/>
    <cellStyle name="Calculation 3 5 2 2 2 2" xfId="21793" xr:uid="{F60EA8A9-DBF8-48B1-9241-74A03C39044B}"/>
    <cellStyle name="Calculation 3 5 2 2 3" xfId="10926" xr:uid="{037ABDFE-4A35-4DC6-A845-FD0710CBB4DA}"/>
    <cellStyle name="Calculation 3 5 2 2 3 2" xfId="24384" xr:uid="{039A29B7-1A18-47F6-B0B9-F149C50F09BB}"/>
    <cellStyle name="Calculation 3 5 2 2 4" xfId="13134" xr:uid="{0B57ABB4-88CB-49FC-9C1F-51AF22D574D6}"/>
    <cellStyle name="Calculation 3 5 2 2 4 2" xfId="26592" xr:uid="{C262199C-C98A-4BDD-8784-62EB7D9DCB45}"/>
    <cellStyle name="Calculation 3 5 2 2 5" xfId="14313" xr:uid="{4EB8B766-9442-40EE-914C-EA7FAC70BEA8}"/>
    <cellStyle name="Calculation 3 5 2 2 5 2" xfId="27771" xr:uid="{E5A1FD78-04A9-4D18-B4A6-9E9C08B5F4BB}"/>
    <cellStyle name="Calculation 3 5 2 2 6" xfId="15678" xr:uid="{E19C8BDD-CA26-45A4-9029-12E69E0817D6}"/>
    <cellStyle name="Calculation 3 5 2 2 6 2" xfId="29136" xr:uid="{FC4B4DD5-6C1E-4CCA-8069-37A9B53D3206}"/>
    <cellStyle name="Calculation 3 5 2 2 7" xfId="18021" xr:uid="{6A96CB40-E55D-423E-AE90-FF2F35DF6C01}"/>
    <cellStyle name="Calculation 3 5 2 2 7 2" xfId="31479" xr:uid="{838B4CE5-5249-4120-BE1D-817720A40CF0}"/>
    <cellStyle name="Calculation 3 5 2 3" xfId="4685" xr:uid="{2D5ECCF4-16F9-48A8-BD3C-51CAD23D3B7F}"/>
    <cellStyle name="Calculation 3 5 2 3 2" xfId="32221" xr:uid="{83C5477A-6FAA-463F-BB3C-A2E0B7786DC5}"/>
    <cellStyle name="Calculation 3 5 2 4" xfId="7164" xr:uid="{C8C1965B-8818-499E-B0DC-76FD50389F3D}"/>
    <cellStyle name="Calculation 3 5 2 4 2" xfId="20622" xr:uid="{2078808C-5C4B-430E-A140-050805F0470B}"/>
    <cellStyle name="Calculation 3 5 2 5" xfId="9755" xr:uid="{1783DAB8-8910-40E2-9E68-48288E0BF768}"/>
    <cellStyle name="Calculation 3 5 2 5 2" xfId="23213" xr:uid="{D223749A-D421-4045-8ABB-155C32B1E5B3}"/>
    <cellStyle name="Calculation 3 5 2 6" xfId="3537" xr:uid="{DB80952D-FC8B-4191-843F-727F132D1483}"/>
    <cellStyle name="Calculation 3 5 2 6 2" xfId="19531" xr:uid="{3BE545CE-6D6D-4E73-A210-BA7340F9727F}"/>
    <cellStyle name="Calculation 3 5 2 7" xfId="16963" xr:uid="{8BE954D9-37FF-4971-88C3-F6F1460418D1}"/>
    <cellStyle name="Calculation 3 5 2 7 2" xfId="30421" xr:uid="{ACD2A00B-7D20-4300-8A94-F4C602B12908}"/>
    <cellStyle name="Calculation 3 5 3" xfId="4545" xr:uid="{0C05050C-3804-4812-8E6C-94F07526A1EB}"/>
    <cellStyle name="Calculation 3 5 3 2" xfId="5716" xr:uid="{FC8E6D94-8432-42AE-89E3-27ACD52CAC4E}"/>
    <cellStyle name="Calculation 3 5 3 2 2" xfId="8195" xr:uid="{C2B4B605-DDE9-4839-A1ED-7851CA3531B2}"/>
    <cellStyle name="Calculation 3 5 3 2 2 2" xfId="21653" xr:uid="{CC363A54-FF21-425E-97FF-14768CFA4E1B}"/>
    <cellStyle name="Calculation 3 5 3 2 3" xfId="10786" xr:uid="{464BFA28-16EB-4600-840A-729F35BE0E3A}"/>
    <cellStyle name="Calculation 3 5 3 2 3 2" xfId="24244" xr:uid="{8DE99967-71AF-4497-93D7-24E1345270DA}"/>
    <cellStyle name="Calculation 3 5 3 2 4" xfId="12994" xr:uid="{F0C83144-738D-42A0-8DEE-33D272CEAFFB}"/>
    <cellStyle name="Calculation 3 5 3 2 4 2" xfId="26452" xr:uid="{0B382130-025B-4C04-8245-692701F2A54B}"/>
    <cellStyle name="Calculation 3 5 3 2 5" xfId="14173" xr:uid="{1CADE60E-F292-4DA1-84B4-12DB5FD363A4}"/>
    <cellStyle name="Calculation 3 5 3 2 5 2" xfId="27631" xr:uid="{66C61231-52B8-4999-96F5-77F085ABBD64}"/>
    <cellStyle name="Calculation 3 5 3 2 6" xfId="15538" xr:uid="{C66EF0B0-0BC3-4ADA-BB69-62841D565F04}"/>
    <cellStyle name="Calculation 3 5 3 2 6 2" xfId="28996" xr:uid="{25311030-E02E-4033-80EE-982E09A27D6B}"/>
    <cellStyle name="Calculation 3 5 3 2 7" xfId="17881" xr:uid="{97759AAB-728F-4205-A996-88EB9372C2F3}"/>
    <cellStyle name="Calculation 3 5 3 2 7 2" xfId="31339" xr:uid="{A0A62119-AE12-43CF-9F1D-2D14B0BB0DB0}"/>
    <cellStyle name="Calculation 3 5 3 3" xfId="7024" xr:uid="{00CA3F3E-ED37-4B5C-8FE3-74751F01EDE0}"/>
    <cellStyle name="Calculation 3 5 3 3 2" xfId="20482" xr:uid="{A71F903B-9946-449D-B762-1B75E2B32BE1}"/>
    <cellStyle name="Calculation 3 5 3 4" xfId="9615" xr:uid="{8E09C556-292B-4EC4-998E-504EDF9EF9A0}"/>
    <cellStyle name="Calculation 3 5 3 4 2" xfId="23073" xr:uid="{F4D42D08-DCFE-4EBD-AEFC-36D5EB7B0C5C}"/>
    <cellStyle name="Calculation 3 5 3 5" xfId="3851" xr:uid="{F2D94241-48E1-47EA-9FBB-43F4AA10FC74}"/>
    <cellStyle name="Calculation 3 5 3 5 2" xfId="19845" xr:uid="{F9914475-A66D-4A8D-A1AE-5C0BABF3FA9D}"/>
    <cellStyle name="Calculation 3 5 3 6" xfId="16842" xr:uid="{C2A67921-9649-4BDB-A861-C9FF2A87769D}"/>
    <cellStyle name="Calculation 3 5 3 6 2" xfId="30300" xr:uid="{1A115147-22A9-4EB0-8DCD-3B1C77C8DB0F}"/>
    <cellStyle name="Calculation 3 5 4" xfId="4602" xr:uid="{6030A8BB-C071-4396-A82B-B8A2D70A71F4}"/>
    <cellStyle name="Calculation 3 5 4 2" xfId="5773" xr:uid="{11B14702-DC5E-4F0C-A07E-13B24E792006}"/>
    <cellStyle name="Calculation 3 5 4 2 2" xfId="8252" xr:uid="{7F4DF21C-81F8-403A-8949-72410755D036}"/>
    <cellStyle name="Calculation 3 5 4 2 2 2" xfId="21710" xr:uid="{65787435-07FB-44E3-8133-6C998CBB628A}"/>
    <cellStyle name="Calculation 3 5 4 2 3" xfId="10843" xr:uid="{3E1F93C0-6B6A-44AA-BE54-CBC40B038C84}"/>
    <cellStyle name="Calculation 3 5 4 2 3 2" xfId="24301" xr:uid="{34629FF2-EBB9-4F0C-A9B7-31241864928F}"/>
    <cellStyle name="Calculation 3 5 4 2 4" xfId="13051" xr:uid="{3643AED4-AE5C-44C4-B5D5-810B6454BC05}"/>
    <cellStyle name="Calculation 3 5 4 2 4 2" xfId="26509" xr:uid="{7C147680-F484-4FAC-AA5C-752296A0CBF4}"/>
    <cellStyle name="Calculation 3 5 4 2 5" xfId="14230" xr:uid="{D9F28B79-B18A-4EAE-9F0C-4D986A75F551}"/>
    <cellStyle name="Calculation 3 5 4 2 5 2" xfId="27688" xr:uid="{015F4C4C-8637-4D89-8587-9211D067E768}"/>
    <cellStyle name="Calculation 3 5 4 2 6" xfId="15595" xr:uid="{5B28D93F-1C9F-43C1-8308-720272F63622}"/>
    <cellStyle name="Calculation 3 5 4 2 6 2" xfId="29053" xr:uid="{209AD32B-C1FB-4957-AB13-00CD50F38ABF}"/>
    <cellStyle name="Calculation 3 5 4 2 7" xfId="17938" xr:uid="{D72BBC12-8439-477C-959C-126346ED1666}"/>
    <cellStyle name="Calculation 3 5 4 2 7 2" xfId="31396" xr:uid="{E4492D9E-31D7-4086-B680-B98C959C66DB}"/>
    <cellStyle name="Calculation 3 5 4 3" xfId="7081" xr:uid="{9F9F8735-712B-4020-B0FB-31746A72B494}"/>
    <cellStyle name="Calculation 3 5 4 3 2" xfId="20539" xr:uid="{A6440474-FA98-4103-B967-2DD291A2AE2F}"/>
    <cellStyle name="Calculation 3 5 4 4" xfId="9672" xr:uid="{9FEDEB98-3DC7-41F7-B06C-8FD1DA3E0A0D}"/>
    <cellStyle name="Calculation 3 5 4 4 2" xfId="23130" xr:uid="{D869C013-D9A2-4DC9-9692-D5819E1E7F9E}"/>
    <cellStyle name="Calculation 3 5 4 5" xfId="12014" xr:uid="{0D4CFBB3-6BCA-45B2-B745-250273017110}"/>
    <cellStyle name="Calculation 3 5 4 5 2" xfId="25472" xr:uid="{9B1661EF-1B3F-4D3E-84DD-EEE704E8A8FE}"/>
    <cellStyle name="Calculation 3 5 4 6" xfId="16899" xr:uid="{EFA2FB3A-04B5-4C54-BC28-FB76B694E43E}"/>
    <cellStyle name="Calculation 3 5 4 6 2" xfId="30357" xr:uid="{A1F1C699-CD91-4791-BD94-A6F6AF4DE21D}"/>
    <cellStyle name="Calculation 3 5 5" xfId="4581" xr:uid="{B252E26A-187C-4432-BBDC-C8619FDF5071}"/>
    <cellStyle name="Calculation 3 5 5 2" xfId="5752" xr:uid="{675C4CBD-3404-4C21-A582-B44C6E14E9C4}"/>
    <cellStyle name="Calculation 3 5 5 2 2" xfId="8231" xr:uid="{1BDA9C6A-FFA5-4D9F-A18C-4594B527EAAE}"/>
    <cellStyle name="Calculation 3 5 5 2 2 2" xfId="21689" xr:uid="{F7330F85-95E7-46EF-AA1B-B95389FB70D5}"/>
    <cellStyle name="Calculation 3 5 5 2 3" xfId="10822" xr:uid="{23E1A144-857F-4633-BE9A-D00EA085BBE8}"/>
    <cellStyle name="Calculation 3 5 5 2 3 2" xfId="24280" xr:uid="{7D20AAD0-DB2F-4EE5-B7F6-08796EB28466}"/>
    <cellStyle name="Calculation 3 5 5 2 4" xfId="13030" xr:uid="{D71DE89C-B1CA-49B3-A0FD-6D8D41BB5835}"/>
    <cellStyle name="Calculation 3 5 5 2 4 2" xfId="26488" xr:uid="{2B42AF9A-CAE8-4DDD-89CD-C5ECA7CF3CFB}"/>
    <cellStyle name="Calculation 3 5 5 2 5" xfId="14209" xr:uid="{F4662370-058B-4FF3-AF74-C3F3EE4AC65F}"/>
    <cellStyle name="Calculation 3 5 5 2 5 2" xfId="27667" xr:uid="{EA3C4FE9-BA0D-46BF-91A9-837532B19A18}"/>
    <cellStyle name="Calculation 3 5 5 2 6" xfId="15574" xr:uid="{A8B5EA23-3622-4F3F-99C7-39F02B58C2F7}"/>
    <cellStyle name="Calculation 3 5 5 2 6 2" xfId="29032" xr:uid="{2F2F33AE-80B5-42CD-A97F-7269A753EF54}"/>
    <cellStyle name="Calculation 3 5 5 2 7" xfId="17917" xr:uid="{5FE6C8ED-0F40-4CD7-BB0A-40F76D32E60F}"/>
    <cellStyle name="Calculation 3 5 5 2 7 2" xfId="31375" xr:uid="{339B582B-1614-45EE-A3F1-9EE3D33F2CAA}"/>
    <cellStyle name="Calculation 3 5 5 3" xfId="7060" xr:uid="{7809A533-FFD0-44E6-8126-870C6CB9D6A9}"/>
    <cellStyle name="Calculation 3 5 5 3 2" xfId="20518" xr:uid="{351A1837-7A9C-4A28-9832-4FCD3B29BCC1}"/>
    <cellStyle name="Calculation 3 5 5 4" xfId="9651" xr:uid="{9171EBC8-CF56-4CA7-885E-060A90A8410B}"/>
    <cellStyle name="Calculation 3 5 5 4 2" xfId="23109" xr:uid="{808AC610-4D87-4CC5-9842-5BB90124CCB0}"/>
    <cellStyle name="Calculation 3 5 5 5" xfId="12017" xr:uid="{AA925A22-23D6-4ACC-B816-85AC9D66EDDC}"/>
    <cellStyle name="Calculation 3 5 5 5 2" xfId="25475" xr:uid="{890F1214-7DA3-419E-BAF8-1C3F40736200}"/>
    <cellStyle name="Calculation 3 5 5 6" xfId="16878" xr:uid="{6E84A6B7-C546-4292-984C-EC39EDE88CEC}"/>
    <cellStyle name="Calculation 3 5 5 6 2" xfId="30336" xr:uid="{6D6E3D68-E05E-43A8-99DC-1EBCE8AC0A8A}"/>
    <cellStyle name="Calculation 3 5 6" xfId="5314" xr:uid="{C40B9CE3-41BF-4620-AA23-6CE9EB64A4A9}"/>
    <cellStyle name="Calculation 3 5 6 2" xfId="6485" xr:uid="{40A027B8-0A9A-4C0A-B6C7-399CF3A44EF5}"/>
    <cellStyle name="Calculation 3 5 6 2 2" xfId="8964" xr:uid="{1DC49FB0-E284-451D-97EB-80C984BDEA08}"/>
    <cellStyle name="Calculation 3 5 6 2 2 2" xfId="22422" xr:uid="{7907B8D5-9C55-47BA-B699-C5C52B7ECC44}"/>
    <cellStyle name="Calculation 3 5 6 2 3" xfId="11555" xr:uid="{F8FA25A1-125F-4245-9610-6B31C58567BC}"/>
    <cellStyle name="Calculation 3 5 6 2 3 2" xfId="25013" xr:uid="{A7956B14-6335-4F2E-9F95-67F8ABA628F9}"/>
    <cellStyle name="Calculation 3 5 6 2 4" xfId="13763" xr:uid="{37718385-6703-4535-AAB3-4E19338D2BE6}"/>
    <cellStyle name="Calculation 3 5 6 2 4 2" xfId="27221" xr:uid="{6FB84E9E-602B-46F6-972F-6D3B5609EC7E}"/>
    <cellStyle name="Calculation 3 5 6 2 5" xfId="14942" xr:uid="{ECDFBE5D-8DD1-459C-8BDD-06D9F70E1B14}"/>
    <cellStyle name="Calculation 3 5 6 2 5 2" xfId="28400" xr:uid="{4E223345-2F5A-4330-9665-62EB15D7EA35}"/>
    <cellStyle name="Calculation 3 5 6 2 6" xfId="16307" xr:uid="{957B57DD-F2C2-48D1-B250-D04D9494C788}"/>
    <cellStyle name="Calculation 3 5 6 2 6 2" xfId="29765" xr:uid="{166355AB-5FC5-4AA7-B039-7540D341F2B7}"/>
    <cellStyle name="Calculation 3 5 6 2 7" xfId="18650" xr:uid="{F9E9FB88-E688-4B84-BA97-C52911688D7C}"/>
    <cellStyle name="Calculation 3 5 6 2 7 2" xfId="32108" xr:uid="{45879BA1-E627-499B-A0A9-D78F27B922AD}"/>
    <cellStyle name="Calculation 3 5 6 3" xfId="7793" xr:uid="{DD1D94E5-D328-492C-B949-D6B59AEAD2E9}"/>
    <cellStyle name="Calculation 3 5 6 3 2" xfId="21251" xr:uid="{9718E014-3F93-4E34-881F-A542B76C92F3}"/>
    <cellStyle name="Calculation 3 5 6 4" xfId="10384" xr:uid="{C203525A-938D-48C5-B730-7339E0FA6203}"/>
    <cellStyle name="Calculation 3 5 6 4 2" xfId="23842" xr:uid="{BF896F13-2A9D-4262-95E3-EA617B5E7645}"/>
    <cellStyle name="Calculation 3 5 6 5" xfId="15136" xr:uid="{C041C0C8-1462-44CE-9228-5BA177735425}"/>
    <cellStyle name="Calculation 3 5 6 5 2" xfId="28594" xr:uid="{A287D28F-E475-4767-B09A-7F187448E6EC}"/>
    <cellStyle name="Calculation 3 5 6 6" xfId="17488" xr:uid="{0EEE0E93-A5A5-4E03-90CE-02DB111B3F76}"/>
    <cellStyle name="Calculation 3 5 6 6 2" xfId="30946" xr:uid="{4BA47272-CF38-4A04-8977-381ACED89680}"/>
    <cellStyle name="Calculation 3 5 7" xfId="5411" xr:uid="{146C0BFE-1E6F-4C1D-BFA2-B5CADC1BF933}"/>
    <cellStyle name="Calculation 3 5 7 2" xfId="6582" xr:uid="{8C835A8F-CBFE-43B1-B7A1-BA32A95DB4C1}"/>
    <cellStyle name="Calculation 3 5 7 2 2" xfId="9061" xr:uid="{C4EC3C83-3760-4456-B204-B5C1638EA4DC}"/>
    <cellStyle name="Calculation 3 5 7 2 2 2" xfId="22519" xr:uid="{EB5E9D19-10DB-40AC-B550-23F6D5C5E471}"/>
    <cellStyle name="Calculation 3 5 7 2 3" xfId="11652" xr:uid="{EE8B1C4B-8B9D-400B-B5E9-D8235E299E5C}"/>
    <cellStyle name="Calculation 3 5 7 2 3 2" xfId="25110" xr:uid="{5CC99298-C109-40B1-8E04-C8D08C6803AD}"/>
    <cellStyle name="Calculation 3 5 7 2 4" xfId="13860" xr:uid="{8DC8564A-019A-4B6B-8ACD-479955A139A4}"/>
    <cellStyle name="Calculation 3 5 7 2 4 2" xfId="27318" xr:uid="{D076091C-DE7A-43CD-8CF1-FAED702F0D44}"/>
    <cellStyle name="Calculation 3 5 7 2 5" xfId="15039" xr:uid="{14FA7566-C18F-45A0-9C87-A7E093E5288E}"/>
    <cellStyle name="Calculation 3 5 7 2 5 2" xfId="28497" xr:uid="{F0D4E249-5430-4D25-A3C8-5FC0C5FD49CA}"/>
    <cellStyle name="Calculation 3 5 7 2 6" xfId="16404" xr:uid="{118D928A-4810-4AD6-AA14-67098797BA72}"/>
    <cellStyle name="Calculation 3 5 7 2 6 2" xfId="29862" xr:uid="{0A8A531D-2041-4415-B9CD-3EF6140594CB}"/>
    <cellStyle name="Calculation 3 5 7 2 7" xfId="18747" xr:uid="{4DDF731E-496E-4AD5-8AAD-BF6925452F9B}"/>
    <cellStyle name="Calculation 3 5 7 2 7 2" xfId="32205" xr:uid="{8A980A4B-686C-4F39-9C5C-7BD98D7C2C93}"/>
    <cellStyle name="Calculation 3 5 7 3" xfId="7890" xr:uid="{561C2D78-31AB-4CE3-9163-468E81B73BA7}"/>
    <cellStyle name="Calculation 3 5 7 3 2" xfId="21348" xr:uid="{DF418EBB-B49F-4518-89AC-D0B92CEE5940}"/>
    <cellStyle name="Calculation 3 5 7 4" xfId="10481" xr:uid="{A01C2FBA-6AC9-459E-9361-03C3ACA8A2D0}"/>
    <cellStyle name="Calculation 3 5 7 4 2" xfId="23939" xr:uid="{3322A0BB-CEC4-459E-80C7-6B1EA2AEF3FB}"/>
    <cellStyle name="Calculation 3 5 7 5" xfId="15233" xr:uid="{D6EF166E-FD22-488F-AE68-178FBB703187}"/>
    <cellStyle name="Calculation 3 5 7 5 2" xfId="28691" xr:uid="{E202FBA5-5CCE-42A8-8A89-A07C2444A3B0}"/>
    <cellStyle name="Calculation 3 5 7 6" xfId="17576" xr:uid="{D4979379-41FF-4F52-A805-2BC9A6A24A85}"/>
    <cellStyle name="Calculation 3 5 7 6 2" xfId="31034" xr:uid="{917492C2-2DF2-4B24-87FE-098CC5B776D8}"/>
    <cellStyle name="Calculation 3 5 8" xfId="4140" xr:uid="{0F0DF178-B2B3-4A16-A3B2-C0C5441E51C6}"/>
    <cellStyle name="Calculation 3 5 8 2" xfId="6654" xr:uid="{9332D4C9-EC25-4F59-8697-9238F6668625}"/>
    <cellStyle name="Calculation 3 5 8 2 2" xfId="20112" xr:uid="{860F7623-A764-4DB6-96D7-6CB345CC9C69}"/>
    <cellStyle name="Calculation 3 5 8 3" xfId="9251" xr:uid="{8C1C9A1D-07A0-4A99-994D-ECB420AFCC19}"/>
    <cellStyle name="Calculation 3 5 8 3 2" xfId="22709" xr:uid="{3F2E0595-B025-4B79-8136-A84D0EF28AC3}"/>
    <cellStyle name="Calculation 3 5 8 4" xfId="11820" xr:uid="{D6101D48-6F5B-489A-8F83-9C1711F57AA1}"/>
    <cellStyle name="Calculation 3 5 8 4 2" xfId="25278" xr:uid="{BFBF45CD-862C-4F1B-BD8F-2709BB9594C9}"/>
    <cellStyle name="Calculation 3 5 8 5" xfId="3660" xr:uid="{0129F73E-386E-42C7-BE98-FFB71995F1A1}"/>
    <cellStyle name="Calculation 3 5 8 5 2" xfId="19654" xr:uid="{37C470B3-E85F-4F88-B86F-FED184BFF882}"/>
    <cellStyle name="Calculation 3 5 8 6" xfId="12053" xr:uid="{228F3544-F199-4C90-A48C-102C871D6F21}"/>
    <cellStyle name="Calculation 3 5 8 6 2" xfId="25511" xr:uid="{CEC871B9-3B7E-47E6-9495-8E33193D966C}"/>
    <cellStyle name="Calculation 3 5 8 7" xfId="16559" xr:uid="{09376DE6-3EFE-480B-A7B4-E585F13FC0FE}"/>
    <cellStyle name="Calculation 3 5 8 7 2" xfId="30017" xr:uid="{42899BC5-4C2B-4996-8E59-AE96B6CA5AC0}"/>
    <cellStyle name="Calculation 3 5 9" xfId="3426" xr:uid="{AE8B4AD9-2510-4455-B0D0-CCC010AD75EC}"/>
    <cellStyle name="Calculation 3 5 9 2" xfId="19420" xr:uid="{AA172521-1276-4CE9-AF59-3C0C806F6CD8}"/>
    <cellStyle name="Calculation 3 6" xfId="1795" xr:uid="{8B48DDEA-E165-4B4F-A6F0-682E5C27B87C}"/>
    <cellStyle name="Calculation 3 6 10" xfId="3930" xr:uid="{9C094431-CF00-49C0-9D14-4520549068DD}"/>
    <cellStyle name="Calculation 3 6 10 2" xfId="19924" xr:uid="{59921BA9-96C6-4613-8115-B170C5E40A83}"/>
    <cellStyle name="Calculation 3 6 11" xfId="12547" xr:uid="{0AA727AD-BAFB-416D-9BAE-0548B5BDB473}"/>
    <cellStyle name="Calculation 3 6 11 2" xfId="26005" xr:uid="{9B0D06D9-E987-4A9D-BC0C-563518FB0F65}"/>
    <cellStyle name="Calculation 3 6 12" xfId="18764" xr:uid="{0A5E5F57-AC1A-428A-8B73-2905474E833F}"/>
    <cellStyle name="Calculation 3 6 12 2" xfId="32417" xr:uid="{B8D2B3FD-5EAF-4B6E-B024-6EA6B1A7EB0C}"/>
    <cellStyle name="Calculation 3 6 2" xfId="2770" xr:uid="{1132C87C-E7CC-4169-838D-8FF80397C4B6}"/>
    <cellStyle name="Calculation 3 6 2 2" xfId="5857" xr:uid="{2257791D-1267-4F58-8C8A-BB749140A609}"/>
    <cellStyle name="Calculation 3 6 2 2 2" xfId="8336" xr:uid="{9CC278FD-0002-4979-A96A-F4867383043A}"/>
    <cellStyle name="Calculation 3 6 2 2 2 2" xfId="21794" xr:uid="{46E26D33-FBA5-4E61-A034-8082083AA1F3}"/>
    <cellStyle name="Calculation 3 6 2 2 3" xfId="10927" xr:uid="{2D51261C-81D4-4B16-9564-E00F0965786B}"/>
    <cellStyle name="Calculation 3 6 2 2 3 2" xfId="24385" xr:uid="{073E910A-2026-48D5-9DF4-57939525E549}"/>
    <cellStyle name="Calculation 3 6 2 2 4" xfId="13135" xr:uid="{A9D0A164-DF37-4265-960C-73802B6D734E}"/>
    <cellStyle name="Calculation 3 6 2 2 4 2" xfId="26593" xr:uid="{C4AC310C-A412-474E-8567-DBDECDE0C5CD}"/>
    <cellStyle name="Calculation 3 6 2 2 5" xfId="14314" xr:uid="{8335E76E-5C73-47D5-87AD-A5FABE13B328}"/>
    <cellStyle name="Calculation 3 6 2 2 5 2" xfId="27772" xr:uid="{A8D6A525-2006-4130-8A4E-478CEBC54246}"/>
    <cellStyle name="Calculation 3 6 2 2 6" xfId="15679" xr:uid="{6E5D69AB-8580-40B9-8240-130AD6B54A8B}"/>
    <cellStyle name="Calculation 3 6 2 2 6 2" xfId="29137" xr:uid="{053EB761-A7CC-4FCC-BE5B-2564A7D88D76}"/>
    <cellStyle name="Calculation 3 6 2 2 7" xfId="18022" xr:uid="{418615B7-0C9E-42A8-BC1E-0292A5ED1F73}"/>
    <cellStyle name="Calculation 3 6 2 2 7 2" xfId="31480" xr:uid="{1CA4E1B3-4104-4123-8EDD-ABF1BDFD831F}"/>
    <cellStyle name="Calculation 3 6 2 3" xfId="4686" xr:uid="{C936B661-C2A9-4E58-BB19-BAE97EA272AE}"/>
    <cellStyle name="Calculation 3 6 2 3 2" xfId="32222" xr:uid="{1F5786BD-F7D8-4E5A-BE30-2A37D276D5E4}"/>
    <cellStyle name="Calculation 3 6 2 4" xfId="7165" xr:uid="{6C5D4693-E3C6-47E7-940C-7A8F478D4278}"/>
    <cellStyle name="Calculation 3 6 2 4 2" xfId="20623" xr:uid="{A42F731C-F1DB-4ADF-8165-1BE4FFFD7447}"/>
    <cellStyle name="Calculation 3 6 2 5" xfId="9756" xr:uid="{C56AF372-2EA8-4AA7-B475-6892237F9883}"/>
    <cellStyle name="Calculation 3 6 2 5 2" xfId="23214" xr:uid="{7F406B68-AB9B-4EA9-B71F-F36DD3A93B23}"/>
    <cellStyle name="Calculation 3 6 2 6" xfId="3460" xr:uid="{C5A424E3-4E6C-4036-AB93-A324F0B10CAC}"/>
    <cellStyle name="Calculation 3 6 2 6 2" xfId="19454" xr:uid="{81D5EFE5-2BFA-4C36-B025-7C210529625B}"/>
    <cellStyle name="Calculation 3 6 2 7" xfId="16964" xr:uid="{894F0016-3410-4D47-98A6-C8F67DEBF6C2}"/>
    <cellStyle name="Calculation 3 6 2 7 2" xfId="30422" xr:uid="{1414E60C-CF4D-4F61-A698-720B7FF0A90D}"/>
    <cellStyle name="Calculation 3 6 3" xfId="4544" xr:uid="{7B0F32D5-108B-4460-8248-B1B1D081E232}"/>
    <cellStyle name="Calculation 3 6 3 2" xfId="5715" xr:uid="{D98BDCDD-459C-4742-848E-84029F13AC19}"/>
    <cellStyle name="Calculation 3 6 3 2 2" xfId="8194" xr:uid="{9BA84AD9-B608-4974-A30D-7498072A0D72}"/>
    <cellStyle name="Calculation 3 6 3 2 2 2" xfId="21652" xr:uid="{4519901B-2C58-4AE2-8867-673A810CEF53}"/>
    <cellStyle name="Calculation 3 6 3 2 3" xfId="10785" xr:uid="{248987C2-4972-4009-8FE2-AB7DE76CD0E0}"/>
    <cellStyle name="Calculation 3 6 3 2 3 2" xfId="24243" xr:uid="{F96E3FC7-E1D7-4DB9-93FB-3C25DFCB7BE4}"/>
    <cellStyle name="Calculation 3 6 3 2 4" xfId="12993" xr:uid="{DD0C11F9-93D0-4878-A2BA-F468A06C2D31}"/>
    <cellStyle name="Calculation 3 6 3 2 4 2" xfId="26451" xr:uid="{166A3BD3-AE98-4DC5-9CC3-FA9548E5B274}"/>
    <cellStyle name="Calculation 3 6 3 2 5" xfId="14172" xr:uid="{08151C00-0662-47D3-A4B4-21A0DDA98673}"/>
    <cellStyle name="Calculation 3 6 3 2 5 2" xfId="27630" xr:uid="{5B1270F4-64ED-454D-B32C-017BA8C9041F}"/>
    <cellStyle name="Calculation 3 6 3 2 6" xfId="15537" xr:uid="{18ED5198-D959-497F-AFE7-37DECAB826FE}"/>
    <cellStyle name="Calculation 3 6 3 2 6 2" xfId="28995" xr:uid="{D180F68D-AA06-412B-9C19-A6DC17CC5C8C}"/>
    <cellStyle name="Calculation 3 6 3 2 7" xfId="17880" xr:uid="{34712967-60A0-41B8-B5DA-F948C22840C1}"/>
    <cellStyle name="Calculation 3 6 3 2 7 2" xfId="31338" xr:uid="{9233574B-7AF1-4FB8-B9C6-8F29B3495018}"/>
    <cellStyle name="Calculation 3 6 3 3" xfId="7023" xr:uid="{6F8DF725-A703-4056-B21E-A7D113D5A8F7}"/>
    <cellStyle name="Calculation 3 6 3 3 2" xfId="20481" xr:uid="{BB4B1352-0663-41C6-B617-7A56E5BCB75F}"/>
    <cellStyle name="Calculation 3 6 3 4" xfId="9614" xr:uid="{A7933224-AA50-468B-851F-FAE9445E1321}"/>
    <cellStyle name="Calculation 3 6 3 4 2" xfId="23072" xr:uid="{255E301D-E241-4540-9A24-88AEE1E3496E}"/>
    <cellStyle name="Calculation 3 6 3 5" xfId="9091" xr:uid="{BC8A128A-DBA1-42D0-B227-97FFA8ECDC9C}"/>
    <cellStyle name="Calculation 3 6 3 5 2" xfId="22549" xr:uid="{8D3B8D74-37B6-4FF0-A10D-EEA078EEE78E}"/>
    <cellStyle name="Calculation 3 6 3 6" xfId="16841" xr:uid="{6E5DD38F-324B-45FF-A19D-E1A444C0BBA9}"/>
    <cellStyle name="Calculation 3 6 3 6 2" xfId="30299" xr:uid="{8EDED157-4A76-4896-97F2-5D757F754B5A}"/>
    <cellStyle name="Calculation 3 6 4" xfId="4603" xr:uid="{427EADCA-F840-4AE3-83EA-55652528F647}"/>
    <cellStyle name="Calculation 3 6 4 2" xfId="5774" xr:uid="{D16F7A28-3C69-4065-86BD-4CE9984C3C04}"/>
    <cellStyle name="Calculation 3 6 4 2 2" xfId="8253" xr:uid="{C5DA4FCB-90BC-4341-BC22-9FD01C5AFDC8}"/>
    <cellStyle name="Calculation 3 6 4 2 2 2" xfId="21711" xr:uid="{966D1249-98B9-4796-883A-1DEC847DE385}"/>
    <cellStyle name="Calculation 3 6 4 2 3" xfId="10844" xr:uid="{235B172B-99C8-4390-AD99-A9B96E53432F}"/>
    <cellStyle name="Calculation 3 6 4 2 3 2" xfId="24302" xr:uid="{A4BC5B88-B558-4FBC-B302-CD89B62CC5BD}"/>
    <cellStyle name="Calculation 3 6 4 2 4" xfId="13052" xr:uid="{6571AFD5-113C-43CE-B545-F05495A0549A}"/>
    <cellStyle name="Calculation 3 6 4 2 4 2" xfId="26510" xr:uid="{164D62FB-5326-4302-84F2-F91939B68123}"/>
    <cellStyle name="Calculation 3 6 4 2 5" xfId="14231" xr:uid="{D6AC0F76-9247-4BAA-889C-D9DE48076217}"/>
    <cellStyle name="Calculation 3 6 4 2 5 2" xfId="27689" xr:uid="{9CCD1C89-5459-4F34-B165-28CD800211B6}"/>
    <cellStyle name="Calculation 3 6 4 2 6" xfId="15596" xr:uid="{71FB9B69-BA72-4025-A2A5-AD460B24A768}"/>
    <cellStyle name="Calculation 3 6 4 2 6 2" xfId="29054" xr:uid="{60E59DB3-AC0B-4F7E-B0C8-FF65005CBD34}"/>
    <cellStyle name="Calculation 3 6 4 2 7" xfId="17939" xr:uid="{28E43E30-4E4B-496D-B029-D845976B8695}"/>
    <cellStyle name="Calculation 3 6 4 2 7 2" xfId="31397" xr:uid="{2255CD59-20FD-463A-9BEA-1538E29BEA4B}"/>
    <cellStyle name="Calculation 3 6 4 3" xfId="7082" xr:uid="{38A9D23A-24DF-4CDB-A65A-6FDEDF47CC4E}"/>
    <cellStyle name="Calculation 3 6 4 3 2" xfId="20540" xr:uid="{C7E81FFB-59EA-4563-AD67-FCA0910A4001}"/>
    <cellStyle name="Calculation 3 6 4 4" xfId="9673" xr:uid="{565E7F34-BF70-4F33-B073-8A5D465043A2}"/>
    <cellStyle name="Calculation 3 6 4 4 2" xfId="23131" xr:uid="{BA25D263-A9AD-4FBC-9041-02C5343E6290}"/>
    <cellStyle name="Calculation 3 6 4 5" xfId="4228" xr:uid="{100FC993-950A-43BA-AFBD-A2368E3D5E15}"/>
    <cellStyle name="Calculation 3 6 4 5 2" xfId="20028" xr:uid="{B1470CD5-4C65-4920-A8A1-5CF926EC3BD1}"/>
    <cellStyle name="Calculation 3 6 4 6" xfId="16900" xr:uid="{61EEF52F-5FC2-49DE-AE0B-D15E99BCE9F0}"/>
    <cellStyle name="Calculation 3 6 4 6 2" xfId="30358" xr:uid="{FB9B0DED-715E-42CD-B0E0-AC4ADB254A48}"/>
    <cellStyle name="Calculation 3 6 5" xfId="5193" xr:uid="{CCB77BDC-FD77-4DFB-AAF7-2F7074D3F70D}"/>
    <cellStyle name="Calculation 3 6 5 2" xfId="6364" xr:uid="{9E812CEC-1422-4865-8B28-CEE3BE4B874F}"/>
    <cellStyle name="Calculation 3 6 5 2 2" xfId="8843" xr:uid="{05175134-148D-4CEB-902F-CB0DDA1FF794}"/>
    <cellStyle name="Calculation 3 6 5 2 2 2" xfId="22301" xr:uid="{E94F3A56-055E-4A53-BF70-6CA6948A0632}"/>
    <cellStyle name="Calculation 3 6 5 2 3" xfId="11434" xr:uid="{DCC59A84-2530-432C-BF90-7A4942426857}"/>
    <cellStyle name="Calculation 3 6 5 2 3 2" xfId="24892" xr:uid="{6A15175F-D7B2-498F-BA10-18BABF229783}"/>
    <cellStyle name="Calculation 3 6 5 2 4" xfId="13642" xr:uid="{EBA14B66-5A03-4823-9350-AAD167482D09}"/>
    <cellStyle name="Calculation 3 6 5 2 4 2" xfId="27100" xr:uid="{9C478516-5239-4F0A-A7C2-FEDADF5CF811}"/>
    <cellStyle name="Calculation 3 6 5 2 5" xfId="14821" xr:uid="{62E5F2BD-1CAE-4950-91AC-C9BD77B0A333}"/>
    <cellStyle name="Calculation 3 6 5 2 5 2" xfId="28279" xr:uid="{1BCE73B5-5585-4A5D-9C94-836F6CB66728}"/>
    <cellStyle name="Calculation 3 6 5 2 6" xfId="16186" xr:uid="{3E89D48E-3B63-4788-8310-FC8F19347A58}"/>
    <cellStyle name="Calculation 3 6 5 2 6 2" xfId="29644" xr:uid="{3D7742E0-1010-4CEA-9292-8C0BC216EA54}"/>
    <cellStyle name="Calculation 3 6 5 2 7" xfId="18529" xr:uid="{B565553B-A0FD-4712-9C1A-172EB4B1B388}"/>
    <cellStyle name="Calculation 3 6 5 2 7 2" xfId="31987" xr:uid="{62A33AAF-1B59-425B-BAFA-69CE4EF64C74}"/>
    <cellStyle name="Calculation 3 6 5 3" xfId="7672" xr:uid="{3F512A20-1174-48A7-A548-CFFCE853CF39}"/>
    <cellStyle name="Calculation 3 6 5 3 2" xfId="21130" xr:uid="{0D73C2A1-784F-4AAB-8DB4-304C2EA655ED}"/>
    <cellStyle name="Calculation 3 6 5 4" xfId="10263" xr:uid="{116038AF-00E9-401F-BEDD-E54E23397B19}"/>
    <cellStyle name="Calculation 3 6 5 4 2" xfId="23721" xr:uid="{0D1E28C5-9C0A-4799-8B86-670B314B2008}"/>
    <cellStyle name="Calculation 3 6 5 5" xfId="12280" xr:uid="{4D2F33C6-A257-427C-9B3E-EFDB0144BCA3}"/>
    <cellStyle name="Calculation 3 6 5 5 2" xfId="25738" xr:uid="{3E2B8482-B49C-4272-8DBD-3629D599CD76}"/>
    <cellStyle name="Calculation 3 6 5 6" xfId="17378" xr:uid="{52A21A54-E5D8-4760-84F8-AC259C9B4C1D}"/>
    <cellStyle name="Calculation 3 6 5 6 2" xfId="30836" xr:uid="{8472B399-CA77-4B28-8798-95842D0B0494}"/>
    <cellStyle name="Calculation 3 6 6" xfId="4832" xr:uid="{C9445EA4-3B01-4219-9CB2-2108DE539F7B}"/>
    <cellStyle name="Calculation 3 6 6 2" xfId="6003" xr:uid="{46758412-33C9-4F04-875F-B01A37B909ED}"/>
    <cellStyle name="Calculation 3 6 6 2 2" xfId="8482" xr:uid="{1767B975-E8F9-4A82-906C-ABEFB2E0B709}"/>
    <cellStyle name="Calculation 3 6 6 2 2 2" xfId="21940" xr:uid="{B2B224A7-2B71-47F7-B5EF-D7B6BA2313C1}"/>
    <cellStyle name="Calculation 3 6 6 2 3" xfId="11073" xr:uid="{818D3855-7DD6-497B-8773-FF56C9D4DB44}"/>
    <cellStyle name="Calculation 3 6 6 2 3 2" xfId="24531" xr:uid="{9BA3A31B-99F7-4279-9D38-3374B45F13B5}"/>
    <cellStyle name="Calculation 3 6 6 2 4" xfId="13281" xr:uid="{F6E0AC51-6169-48EB-88B3-811D9DCB5950}"/>
    <cellStyle name="Calculation 3 6 6 2 4 2" xfId="26739" xr:uid="{6507B872-A888-433E-BA57-B516BD6444F7}"/>
    <cellStyle name="Calculation 3 6 6 2 5" xfId="14460" xr:uid="{2AD4C196-21C5-4762-B165-AF51E1F05C86}"/>
    <cellStyle name="Calculation 3 6 6 2 5 2" xfId="27918" xr:uid="{7A0775A9-A073-43EB-8007-5CA01876DBE5}"/>
    <cellStyle name="Calculation 3 6 6 2 6" xfId="15825" xr:uid="{2EA1CDBF-08DD-4466-8A80-DBD5D5433CA2}"/>
    <cellStyle name="Calculation 3 6 6 2 6 2" xfId="29283" xr:uid="{C3AF8CAD-4210-4E6B-99D2-61AB559A77C7}"/>
    <cellStyle name="Calculation 3 6 6 2 7" xfId="18168" xr:uid="{061B31F5-56BE-4833-9262-BE6E9E10E4D4}"/>
    <cellStyle name="Calculation 3 6 6 2 7 2" xfId="31626" xr:uid="{DA6EF9D2-D05C-4F8F-9C70-12415529786B}"/>
    <cellStyle name="Calculation 3 6 6 3" xfId="7311" xr:uid="{DF3BF6DE-AA8F-4FB4-A38B-9E853909F01C}"/>
    <cellStyle name="Calculation 3 6 6 3 2" xfId="20769" xr:uid="{5D1B4400-AEE4-4074-A330-3AE1047058AD}"/>
    <cellStyle name="Calculation 3 6 6 4" xfId="9902" xr:uid="{8310C3FD-C0DC-4C0E-BD27-4EF6628D0C4F}"/>
    <cellStyle name="Calculation 3 6 6 4 2" xfId="23360" xr:uid="{E4A43372-2043-4077-9313-DF6DF5FDEEE8}"/>
    <cellStyle name="Calculation 3 6 6 5" xfId="12098" xr:uid="{2D19158C-85A0-4E17-A6D4-F3AFE12FCA06}"/>
    <cellStyle name="Calculation 3 6 6 5 2" xfId="25556" xr:uid="{4F56579A-EF9C-4785-AE46-103959E71625}"/>
    <cellStyle name="Calculation 3 6 6 6" xfId="17082" xr:uid="{81F7F5DD-5758-40C2-ABF4-131FE14EC4D4}"/>
    <cellStyle name="Calculation 3 6 6 6 2" xfId="30540" xr:uid="{061D26A5-489E-4918-9172-F3D933E93B3E}"/>
    <cellStyle name="Calculation 3 6 7" xfId="4426" xr:uid="{1331ECC2-A71F-45AA-BE94-8773B7820A7E}"/>
    <cellStyle name="Calculation 3 6 7 2" xfId="5597" xr:uid="{5BB8FFBB-64CA-46DE-8A8D-56C78050C839}"/>
    <cellStyle name="Calculation 3 6 7 2 2" xfId="8076" xr:uid="{4E1A050B-22B5-46DE-B67B-74EBE392EC65}"/>
    <cellStyle name="Calculation 3 6 7 2 2 2" xfId="21534" xr:uid="{96619471-00F5-4264-92AB-4F7C658E7C57}"/>
    <cellStyle name="Calculation 3 6 7 2 3" xfId="10667" xr:uid="{7ED5945D-091F-4B8B-918A-909806535ED0}"/>
    <cellStyle name="Calculation 3 6 7 2 3 2" xfId="24125" xr:uid="{2BC5793C-03E5-4679-8B8D-54D37D997313}"/>
    <cellStyle name="Calculation 3 6 7 2 4" xfId="12875" xr:uid="{243695F2-7254-4958-8B31-CD59C97F9AEC}"/>
    <cellStyle name="Calculation 3 6 7 2 4 2" xfId="26333" xr:uid="{E8EF6D34-8E27-467C-B10D-F1B82F7E1711}"/>
    <cellStyle name="Calculation 3 6 7 2 5" xfId="14054" xr:uid="{6A7CFF9B-3D23-4925-8ACE-2B725BF35277}"/>
    <cellStyle name="Calculation 3 6 7 2 5 2" xfId="27512" xr:uid="{0736D953-8D64-445D-B0C4-C16FA543372D}"/>
    <cellStyle name="Calculation 3 6 7 2 6" xfId="15419" xr:uid="{330212DF-F04E-4321-BFE8-3E9F7786FFAA}"/>
    <cellStyle name="Calculation 3 6 7 2 6 2" xfId="28877" xr:uid="{549305BA-C52F-4867-8103-19114D1E3A8E}"/>
    <cellStyle name="Calculation 3 6 7 2 7" xfId="17762" xr:uid="{5A264251-7CD4-4C56-A68C-DCADBF6C48F1}"/>
    <cellStyle name="Calculation 3 6 7 2 7 2" xfId="31220" xr:uid="{DD30B322-6B7C-43F7-A8F7-E8750056D8DA}"/>
    <cellStyle name="Calculation 3 6 7 3" xfId="6905" xr:uid="{A0D9D09D-22A9-40DB-BACB-35329BA2E7B0}"/>
    <cellStyle name="Calculation 3 6 7 3 2" xfId="20363" xr:uid="{0BD2599A-4F93-4BAE-81CB-7FEA9E57D137}"/>
    <cellStyle name="Calculation 3 6 7 4" xfId="9496" xr:uid="{9EDF74E9-12D1-4CCB-9391-33DB1E3E4FC7}"/>
    <cellStyle name="Calculation 3 6 7 4 2" xfId="22954" xr:uid="{6648D272-5B9B-40C9-9243-B05818DC467C}"/>
    <cellStyle name="Calculation 3 6 7 5" xfId="12664" xr:uid="{8E50676E-87E1-411A-891E-1DEE5ECE61D8}"/>
    <cellStyle name="Calculation 3 6 7 5 2" xfId="26122" xr:uid="{DFE25B08-BC1A-40F1-AD47-727C3AFB6823}"/>
    <cellStyle name="Calculation 3 6 7 6" xfId="16744" xr:uid="{2D570C5A-70D8-4C7B-B67F-39A5AE7B5410}"/>
    <cellStyle name="Calculation 3 6 7 6 2" xfId="30202" xr:uid="{EC9A9547-580C-4186-AEA7-001739C133E7}"/>
    <cellStyle name="Calculation 3 6 8" xfId="4139" xr:uid="{C80D2194-EFC8-4714-82F6-98FFD060C02B}"/>
    <cellStyle name="Calculation 3 6 8 2" xfId="6653" xr:uid="{1165E41B-E8E3-448F-897F-E2985C390B58}"/>
    <cellStyle name="Calculation 3 6 8 2 2" xfId="20111" xr:uid="{68AB7B51-A8F3-4C92-B42B-96CF9421F99E}"/>
    <cellStyle name="Calculation 3 6 8 3" xfId="9250" xr:uid="{FB33CCC3-B270-4433-B380-440D08EEA60C}"/>
    <cellStyle name="Calculation 3 6 8 3 2" xfId="22708" xr:uid="{15EA31DC-1740-43F9-8F3E-7783F9590851}"/>
    <cellStyle name="Calculation 3 6 8 4" xfId="11819" xr:uid="{E8213F27-4006-44E6-B43B-B207997191BB}"/>
    <cellStyle name="Calculation 3 6 8 4 2" xfId="25277" xr:uid="{F236E058-EBB1-41FD-ACAA-C2B1A36D6063}"/>
    <cellStyle name="Calculation 3 6 8 5" xfId="3875" xr:uid="{23E7C357-ED02-4AAA-A730-2C4D8A954340}"/>
    <cellStyle name="Calculation 3 6 8 5 2" xfId="19869" xr:uid="{E25EC5B5-B6AC-49F3-9978-7F60152500DB}"/>
    <cellStyle name="Calculation 3 6 8 6" xfId="12391" xr:uid="{84B51770-3144-4198-960C-FA0ABE2E700E}"/>
    <cellStyle name="Calculation 3 6 8 6 2" xfId="25849" xr:uid="{84EC188D-991A-4D8F-9173-0C4EAAAA8D04}"/>
    <cellStyle name="Calculation 3 6 8 7" xfId="16558" xr:uid="{54BD033E-99B6-490B-8688-E194F6443EFA}"/>
    <cellStyle name="Calculation 3 6 8 7 2" xfId="30016" xr:uid="{B4D0312A-FE77-487E-B4C6-B01D83BF62A9}"/>
    <cellStyle name="Calculation 3 6 9" xfId="3425" xr:uid="{94D1758F-B6FD-4C6C-A3E6-30D6F1980F20}"/>
    <cellStyle name="Calculation 3 6 9 2" xfId="19419" xr:uid="{ADDD29AB-BAD9-428A-B333-13EFE21987DD}"/>
    <cellStyle name="Calculation 3 7" xfId="1796" xr:uid="{887C4CA9-9940-45C8-B14B-24BB240C3E94}"/>
    <cellStyle name="Calculation 3 7 10" xfId="3072" xr:uid="{CA98D55A-CD0A-44D6-80FE-2EA1ACECD2BB}"/>
    <cellStyle name="Calculation 3 7 10 2" xfId="19066" xr:uid="{EF7C0724-2A38-4A4C-86F7-F07B4CDEE8D0}"/>
    <cellStyle name="Calculation 3 7 11" xfId="12685" xr:uid="{11C67E43-E6B7-4A54-8B35-BA7922192B70}"/>
    <cellStyle name="Calculation 3 7 11 2" xfId="26143" xr:uid="{60A70C8A-6FB7-4122-A1CC-D4B2007E4F86}"/>
    <cellStyle name="Calculation 3 7 12" xfId="18765" xr:uid="{5520385A-C5B2-4536-9D46-2AB7DA4E80F3}"/>
    <cellStyle name="Calculation 3 7 12 2" xfId="32418" xr:uid="{3F0CC912-6556-4048-A9F2-D09F4AFB007B}"/>
    <cellStyle name="Calculation 3 7 2" xfId="2771" xr:uid="{B299554A-7628-4E2F-B86D-C12627E071AB}"/>
    <cellStyle name="Calculation 3 7 2 2" xfId="5858" xr:uid="{D58F2AD1-FB04-414D-9F1F-294EC3433DA7}"/>
    <cellStyle name="Calculation 3 7 2 2 2" xfId="8337" xr:uid="{D52BFF36-4F59-4D23-A85B-4E143F12D52D}"/>
    <cellStyle name="Calculation 3 7 2 2 2 2" xfId="21795" xr:uid="{4BFD5BD9-1428-4643-9778-363502C59475}"/>
    <cellStyle name="Calculation 3 7 2 2 3" xfId="10928" xr:uid="{E7C2EECD-2543-4D52-9BBA-DC1996AEDC11}"/>
    <cellStyle name="Calculation 3 7 2 2 3 2" xfId="24386" xr:uid="{56DE979C-C952-4A7C-9B06-A37907BE19E0}"/>
    <cellStyle name="Calculation 3 7 2 2 4" xfId="13136" xr:uid="{6AEDC850-520F-48E9-9D9E-0C37A0E9287B}"/>
    <cellStyle name="Calculation 3 7 2 2 4 2" xfId="26594" xr:uid="{4BB53EC0-4A9B-47B2-8475-A80E749EC9A1}"/>
    <cellStyle name="Calculation 3 7 2 2 5" xfId="14315" xr:uid="{0B708B8B-2C45-4340-AEB9-6C714A84D4CD}"/>
    <cellStyle name="Calculation 3 7 2 2 5 2" xfId="27773" xr:uid="{F041DFB3-31F4-4269-83C6-915CFAF9F820}"/>
    <cellStyle name="Calculation 3 7 2 2 6" xfId="15680" xr:uid="{04FE266F-6FDB-432B-A834-DE4109FC96D8}"/>
    <cellStyle name="Calculation 3 7 2 2 6 2" xfId="29138" xr:uid="{8709476E-7009-4904-82BD-90C6DA1FC405}"/>
    <cellStyle name="Calculation 3 7 2 2 7" xfId="18023" xr:uid="{D9EBE89A-5A38-4176-BE9D-B22440427456}"/>
    <cellStyle name="Calculation 3 7 2 2 7 2" xfId="31481" xr:uid="{61D0081F-4981-40C4-941A-43E510178423}"/>
    <cellStyle name="Calculation 3 7 2 3" xfId="4687" xr:uid="{73A02C55-7C40-4097-860A-ECA33D564C14}"/>
    <cellStyle name="Calculation 3 7 2 3 2" xfId="32223" xr:uid="{4B2B8D8F-446C-49A0-9483-C0650BA14FF4}"/>
    <cellStyle name="Calculation 3 7 2 4" xfId="7166" xr:uid="{67A9FD8F-2AD1-4828-B78B-E9907618E049}"/>
    <cellStyle name="Calculation 3 7 2 4 2" xfId="20624" xr:uid="{35EBBAD4-25FA-47EC-9292-2C7BA8EA1563}"/>
    <cellStyle name="Calculation 3 7 2 5" xfId="9757" xr:uid="{99621969-4560-4CDD-93D1-DE834B09A3E1}"/>
    <cellStyle name="Calculation 3 7 2 5 2" xfId="23215" xr:uid="{F0F9F5EE-EABD-4F0C-AB91-2AB909C84892}"/>
    <cellStyle name="Calculation 3 7 2 6" xfId="12230" xr:uid="{8675566D-BDED-4F80-BB55-F9C3801BFB42}"/>
    <cellStyle name="Calculation 3 7 2 6 2" xfId="25688" xr:uid="{22F52168-4350-4809-9C98-A7B5376D23AB}"/>
    <cellStyle name="Calculation 3 7 2 7" xfId="16965" xr:uid="{B1C660D7-0B2D-407A-A9B4-7DC2FB73509A}"/>
    <cellStyle name="Calculation 3 7 2 7 2" xfId="30423" xr:uid="{7A901A66-3F32-45C2-B4CF-DDC1D28B7D9F}"/>
    <cellStyle name="Calculation 3 7 3" xfId="4543" xr:uid="{AFDB9088-4560-4063-A629-D0453D3C9D9E}"/>
    <cellStyle name="Calculation 3 7 3 2" xfId="5714" xr:uid="{AF5CBC33-34AA-466F-9ED1-470AA5B609C8}"/>
    <cellStyle name="Calculation 3 7 3 2 2" xfId="8193" xr:uid="{4F9D731A-DD31-4AB5-A27A-3B7127ADD31D}"/>
    <cellStyle name="Calculation 3 7 3 2 2 2" xfId="21651" xr:uid="{13735B84-4033-4747-9676-B3B5BBCE9D6E}"/>
    <cellStyle name="Calculation 3 7 3 2 3" xfId="10784" xr:uid="{B080A2CA-A06C-4B0D-863B-D5BCFE73C086}"/>
    <cellStyle name="Calculation 3 7 3 2 3 2" xfId="24242" xr:uid="{415C56F4-F94A-4C70-AC0E-8F2C7708DF8A}"/>
    <cellStyle name="Calculation 3 7 3 2 4" xfId="12992" xr:uid="{A9456DF9-FF28-423E-9440-F0755E4D6CA9}"/>
    <cellStyle name="Calculation 3 7 3 2 4 2" xfId="26450" xr:uid="{2AD2D7DD-B69E-421A-9645-2DCA53B1F352}"/>
    <cellStyle name="Calculation 3 7 3 2 5" xfId="14171" xr:uid="{5BE01E8D-4916-43E0-849C-382E3AA5796B}"/>
    <cellStyle name="Calculation 3 7 3 2 5 2" xfId="27629" xr:uid="{066E7AB4-68C0-44D4-9396-457C40EC340F}"/>
    <cellStyle name="Calculation 3 7 3 2 6" xfId="15536" xr:uid="{C3579C12-0C0C-4704-8ACF-DFE08604CC02}"/>
    <cellStyle name="Calculation 3 7 3 2 6 2" xfId="28994" xr:uid="{3ACE55B5-11BA-43EB-A201-19D39F90A8E9}"/>
    <cellStyle name="Calculation 3 7 3 2 7" xfId="17879" xr:uid="{F605F449-A6D8-4A96-A840-747661AE3AF8}"/>
    <cellStyle name="Calculation 3 7 3 2 7 2" xfId="31337" xr:uid="{79A16ACF-3E65-4241-92EB-477FEE1AFB09}"/>
    <cellStyle name="Calculation 3 7 3 3" xfId="7022" xr:uid="{F3EC7652-BF44-4130-AD79-BC469EC8D3B4}"/>
    <cellStyle name="Calculation 3 7 3 3 2" xfId="20480" xr:uid="{13436A1A-1E69-4453-BE05-D4054633BDA6}"/>
    <cellStyle name="Calculation 3 7 3 4" xfId="9613" xr:uid="{BA2DDACB-F76D-4EAC-B2E4-7710ECC1C8C4}"/>
    <cellStyle name="Calculation 3 7 3 4 2" xfId="23071" xr:uid="{EE6AAA15-14F7-49B5-BE5E-0C63A54636D6}"/>
    <cellStyle name="Calculation 3 7 3 5" xfId="11978" xr:uid="{C97384AD-0493-481F-AEE8-E1DB732313D0}"/>
    <cellStyle name="Calculation 3 7 3 5 2" xfId="25436" xr:uid="{9017B906-20B7-4151-84A4-E40AE5B63FDD}"/>
    <cellStyle name="Calculation 3 7 3 6" xfId="16840" xr:uid="{C81184B9-9D4D-4C09-8835-D6CD6B926061}"/>
    <cellStyle name="Calculation 3 7 3 6 2" xfId="30298" xr:uid="{97D3215F-305F-4591-819C-2735D2570A14}"/>
    <cellStyle name="Calculation 3 7 4" xfId="4604" xr:uid="{0232A134-5227-449D-AA57-E98394D1A721}"/>
    <cellStyle name="Calculation 3 7 4 2" xfId="5775" xr:uid="{6A8170CE-FD2A-4B32-9399-628118A32E0F}"/>
    <cellStyle name="Calculation 3 7 4 2 2" xfId="8254" xr:uid="{1D98E85C-0E02-409D-9312-A253EE7453AA}"/>
    <cellStyle name="Calculation 3 7 4 2 2 2" xfId="21712" xr:uid="{BC13A69D-83DC-4C02-A83D-5FF8F99400B1}"/>
    <cellStyle name="Calculation 3 7 4 2 3" xfId="10845" xr:uid="{C86FD05A-09F5-4A4A-9A69-0B658AECEEF4}"/>
    <cellStyle name="Calculation 3 7 4 2 3 2" xfId="24303" xr:uid="{B70A8054-876E-44C4-9319-6E254A86F901}"/>
    <cellStyle name="Calculation 3 7 4 2 4" xfId="13053" xr:uid="{188B25DA-3FD6-4EB2-8504-415722E72C25}"/>
    <cellStyle name="Calculation 3 7 4 2 4 2" xfId="26511" xr:uid="{F7F076AE-7BB2-4A1F-8124-42DA61340748}"/>
    <cellStyle name="Calculation 3 7 4 2 5" xfId="14232" xr:uid="{7F8C6DCA-5213-4F01-85AC-7562C72BBF17}"/>
    <cellStyle name="Calculation 3 7 4 2 5 2" xfId="27690" xr:uid="{41424B19-60A4-48F2-9598-B1757B920F68}"/>
    <cellStyle name="Calculation 3 7 4 2 6" xfId="15597" xr:uid="{B16609B5-5B66-416E-AA28-9574472764E5}"/>
    <cellStyle name="Calculation 3 7 4 2 6 2" xfId="29055" xr:uid="{3FB1D8F0-F18D-4B62-AB65-442546C9CCFB}"/>
    <cellStyle name="Calculation 3 7 4 2 7" xfId="17940" xr:uid="{492A0355-9EE8-46BC-B571-11D584E3446D}"/>
    <cellStyle name="Calculation 3 7 4 2 7 2" xfId="31398" xr:uid="{180E4BA4-AEF2-47A0-9404-A352DA210282}"/>
    <cellStyle name="Calculation 3 7 4 3" xfId="7083" xr:uid="{4FB4FB80-5513-44D1-9C41-7665446E510D}"/>
    <cellStyle name="Calculation 3 7 4 3 2" xfId="20541" xr:uid="{53658C2F-0C04-4302-9188-CF63B0F9F3C3}"/>
    <cellStyle name="Calculation 3 7 4 4" xfId="9674" xr:uid="{6418D1F1-6251-4C4B-8D15-458473CA099C}"/>
    <cellStyle name="Calculation 3 7 4 4 2" xfId="23132" xr:uid="{6F9DF272-04CD-491D-B54A-3EC0DB3B044F}"/>
    <cellStyle name="Calculation 3 7 4 5" xfId="3540" xr:uid="{F9CE50C7-9F13-446A-A4CA-DFF96C92AA40}"/>
    <cellStyle name="Calculation 3 7 4 5 2" xfId="19534" xr:uid="{9EDF0450-FC35-45A2-8BEC-CD98A8DE375A}"/>
    <cellStyle name="Calculation 3 7 4 6" xfId="16901" xr:uid="{91E927A4-DBDD-4836-BE73-39F04A6EC11C}"/>
    <cellStyle name="Calculation 3 7 4 6 2" xfId="30359" xr:uid="{0E7C6911-F6D6-4D18-9C15-F616B9150E5B}"/>
    <cellStyle name="Calculation 3 7 5" xfId="5194" xr:uid="{F71A6C34-0BEE-44D9-B53E-2B4C168CF9FD}"/>
    <cellStyle name="Calculation 3 7 5 2" xfId="6365" xr:uid="{3D7F7AF6-5175-4145-8D52-ACFF890F6710}"/>
    <cellStyle name="Calculation 3 7 5 2 2" xfId="8844" xr:uid="{AF67796E-115A-4B1D-AFBD-318F2A540D35}"/>
    <cellStyle name="Calculation 3 7 5 2 2 2" xfId="22302" xr:uid="{BC037166-64F2-4E60-8E81-A80BB0AECA06}"/>
    <cellStyle name="Calculation 3 7 5 2 3" xfId="11435" xr:uid="{81176B58-CCD6-4CBC-A204-C9B80BBF71C1}"/>
    <cellStyle name="Calculation 3 7 5 2 3 2" xfId="24893" xr:uid="{41B220CF-00D0-44B9-94B7-BF277AAD648A}"/>
    <cellStyle name="Calculation 3 7 5 2 4" xfId="13643" xr:uid="{15D23573-A455-449A-9E11-2127DFCED910}"/>
    <cellStyle name="Calculation 3 7 5 2 4 2" xfId="27101" xr:uid="{03D058F6-6966-4110-AB92-A9A5E6884783}"/>
    <cellStyle name="Calculation 3 7 5 2 5" xfId="14822" xr:uid="{FAFDBB64-1079-4165-B731-75F578392A92}"/>
    <cellStyle name="Calculation 3 7 5 2 5 2" xfId="28280" xr:uid="{95ECD51F-3CAE-4C8B-A205-64C87EE25AE1}"/>
    <cellStyle name="Calculation 3 7 5 2 6" xfId="16187" xr:uid="{A735A177-B45D-4B72-9410-306594354CC2}"/>
    <cellStyle name="Calculation 3 7 5 2 6 2" xfId="29645" xr:uid="{EFEFD347-86C0-404A-825F-EFB1335412D9}"/>
    <cellStyle name="Calculation 3 7 5 2 7" xfId="18530" xr:uid="{270A0CD1-A20B-4D40-9787-8ED28AD6C7C9}"/>
    <cellStyle name="Calculation 3 7 5 2 7 2" xfId="31988" xr:uid="{AF9E1600-38D1-4E6E-97F0-5E58240FB081}"/>
    <cellStyle name="Calculation 3 7 5 3" xfId="7673" xr:uid="{2E7D2005-651D-4BE2-A567-1007855B120C}"/>
    <cellStyle name="Calculation 3 7 5 3 2" xfId="21131" xr:uid="{595111B7-FFBC-4253-AEE9-7354043BB389}"/>
    <cellStyle name="Calculation 3 7 5 4" xfId="10264" xr:uid="{BED5A994-1815-485E-9079-3C4989C7F67C}"/>
    <cellStyle name="Calculation 3 7 5 4 2" xfId="23722" xr:uid="{EC44E502-E151-45B0-BCA1-BCA90BE7620D}"/>
    <cellStyle name="Calculation 3 7 5 5" xfId="11910" xr:uid="{06272956-E3B5-402A-8521-861A7F4C6733}"/>
    <cellStyle name="Calculation 3 7 5 5 2" xfId="25368" xr:uid="{40CE4056-DEF5-4021-A2ED-7B8C637DEC66}"/>
    <cellStyle name="Calculation 3 7 5 6" xfId="17379" xr:uid="{53F002F7-C96F-4B84-9B7C-8D9268F74AB0}"/>
    <cellStyle name="Calculation 3 7 5 6 2" xfId="30837" xr:uid="{C78CDF62-12B6-468F-BC11-84227718B8FE}"/>
    <cellStyle name="Calculation 3 7 6" xfId="5307" xr:uid="{E5D2B849-3693-4EBF-92DD-B10105ED0403}"/>
    <cellStyle name="Calculation 3 7 6 2" xfId="6478" xr:uid="{E49141AF-0F30-4640-B4D6-5A729654D74B}"/>
    <cellStyle name="Calculation 3 7 6 2 2" xfId="8957" xr:uid="{65976FB5-6790-4D2A-AF97-7E2E8138FC7D}"/>
    <cellStyle name="Calculation 3 7 6 2 2 2" xfId="22415" xr:uid="{3453BDAB-AABA-4A1B-96A8-6DA63578B187}"/>
    <cellStyle name="Calculation 3 7 6 2 3" xfId="11548" xr:uid="{898F379C-929B-423F-BC57-73C5446B82CA}"/>
    <cellStyle name="Calculation 3 7 6 2 3 2" xfId="25006" xr:uid="{FA127ADE-CBC5-43DB-9968-0AE0F20C1F04}"/>
    <cellStyle name="Calculation 3 7 6 2 4" xfId="13756" xr:uid="{749F758D-5DA2-400B-BB2A-C6D52FFDB2C5}"/>
    <cellStyle name="Calculation 3 7 6 2 4 2" xfId="27214" xr:uid="{90FCF51C-C3A5-4F56-A48D-EAC6D31C6704}"/>
    <cellStyle name="Calculation 3 7 6 2 5" xfId="14935" xr:uid="{64A80234-2D85-4771-AC45-E048EDC12E97}"/>
    <cellStyle name="Calculation 3 7 6 2 5 2" xfId="28393" xr:uid="{25B5009C-5085-49FF-B6E2-56A67AA8C630}"/>
    <cellStyle name="Calculation 3 7 6 2 6" xfId="16300" xr:uid="{B6833ED4-4C88-444D-8F2E-05FF10BD5FEC}"/>
    <cellStyle name="Calculation 3 7 6 2 6 2" xfId="29758" xr:uid="{3FDE4F7D-B83F-4A77-9260-E9F55B652FD1}"/>
    <cellStyle name="Calculation 3 7 6 2 7" xfId="18643" xr:uid="{75CACA21-C058-47F3-BA80-2ED78853BE48}"/>
    <cellStyle name="Calculation 3 7 6 2 7 2" xfId="32101" xr:uid="{45B99D3D-2BE0-4DD6-83F8-595B54D44D4A}"/>
    <cellStyle name="Calculation 3 7 6 3" xfId="7786" xr:uid="{B940B74E-15CF-4D42-A3CC-239C20D41402}"/>
    <cellStyle name="Calculation 3 7 6 3 2" xfId="21244" xr:uid="{DA2A5D66-BE69-4F87-991F-FC56CF4DCDA1}"/>
    <cellStyle name="Calculation 3 7 6 4" xfId="10377" xr:uid="{FB7D444E-9A8F-4C99-97C2-66D1BB53053B}"/>
    <cellStyle name="Calculation 3 7 6 4 2" xfId="23835" xr:uid="{740BF98F-877F-48BE-BFE1-D8DA4287396C}"/>
    <cellStyle name="Calculation 3 7 6 5" xfId="15129" xr:uid="{D43F09D8-492B-4382-A496-602370B7BC91}"/>
    <cellStyle name="Calculation 3 7 6 5 2" xfId="28587" xr:uid="{3AA5259E-0740-4068-B706-A617E2C79900}"/>
    <cellStyle name="Calculation 3 7 6 6" xfId="17481" xr:uid="{2B03E644-7AA9-47FD-870B-0FA9003E9839}"/>
    <cellStyle name="Calculation 3 7 6 6 2" xfId="30939" xr:uid="{811E4EED-2B29-4693-B01D-CA08ADF3BD75}"/>
    <cellStyle name="Calculation 3 7 7" xfId="4565" xr:uid="{37C9596D-B4AF-4E21-B6EE-EDE1FD3C1F6A}"/>
    <cellStyle name="Calculation 3 7 7 2" xfId="5736" xr:uid="{897AF256-1A03-455F-A668-970768CCAF51}"/>
    <cellStyle name="Calculation 3 7 7 2 2" xfId="8215" xr:uid="{7998C2D0-4018-49F2-841C-3F36FED37FE2}"/>
    <cellStyle name="Calculation 3 7 7 2 2 2" xfId="21673" xr:uid="{8AA4BCDE-1416-4568-BFC7-A5C3116E1A21}"/>
    <cellStyle name="Calculation 3 7 7 2 3" xfId="10806" xr:uid="{459324F7-9745-4F1E-A9F5-74D85C6A0998}"/>
    <cellStyle name="Calculation 3 7 7 2 3 2" xfId="24264" xr:uid="{3A7DF0B1-C5BC-4A94-A466-72608BA209B4}"/>
    <cellStyle name="Calculation 3 7 7 2 4" xfId="13014" xr:uid="{013E4397-F84C-409D-82B0-5A1C7F588CC9}"/>
    <cellStyle name="Calculation 3 7 7 2 4 2" xfId="26472" xr:uid="{BA05F764-3D78-415F-B50A-3D09DAA1F352}"/>
    <cellStyle name="Calculation 3 7 7 2 5" xfId="14193" xr:uid="{84FC3E54-D67E-4232-B617-BF08DA36BA3A}"/>
    <cellStyle name="Calculation 3 7 7 2 5 2" xfId="27651" xr:uid="{946FD939-9219-4D56-91C0-1661BC561A0D}"/>
    <cellStyle name="Calculation 3 7 7 2 6" xfId="15558" xr:uid="{C743C5CD-A6C5-4509-989B-476DA2AA9ABE}"/>
    <cellStyle name="Calculation 3 7 7 2 6 2" xfId="29016" xr:uid="{29866626-9D0E-4BED-B8BB-92D973A35206}"/>
    <cellStyle name="Calculation 3 7 7 2 7" xfId="17901" xr:uid="{C19F67F9-3108-439E-8505-8D627100229D}"/>
    <cellStyle name="Calculation 3 7 7 2 7 2" xfId="31359" xr:uid="{3834B958-6441-406C-9998-8B4036BAE09A}"/>
    <cellStyle name="Calculation 3 7 7 3" xfId="7044" xr:uid="{5EADC985-90B3-4446-978F-1738380F06AC}"/>
    <cellStyle name="Calculation 3 7 7 3 2" xfId="20502" xr:uid="{C9DFBCC2-2FF9-476B-91F4-D507C3F39FD6}"/>
    <cellStyle name="Calculation 3 7 7 4" xfId="9635" xr:uid="{D8445067-8DC2-4B6A-9888-AD8180E1746B}"/>
    <cellStyle name="Calculation 3 7 7 4 2" xfId="23093" xr:uid="{41E8C95A-E66A-463D-96E0-A6D3BB68B6D0}"/>
    <cellStyle name="Calculation 3 7 7 5" xfId="12598" xr:uid="{843C40CE-5163-4E7B-83C5-7B9976BEE5FA}"/>
    <cellStyle name="Calculation 3 7 7 5 2" xfId="26056" xr:uid="{A662FCC3-9F8F-4575-8644-61AEEAEE920F}"/>
    <cellStyle name="Calculation 3 7 7 6" xfId="16862" xr:uid="{60356856-4515-4CDA-9DC0-5D90E8D87DE0}"/>
    <cellStyle name="Calculation 3 7 7 6 2" xfId="30320" xr:uid="{213B1E24-2CAE-4067-B45E-583D451EE352}"/>
    <cellStyle name="Calculation 3 7 8" xfId="4138" xr:uid="{A4669544-9029-46D4-9E3C-EFF0BEBD80A0}"/>
    <cellStyle name="Calculation 3 7 8 2" xfId="6652" xr:uid="{1ABBF81C-AEBA-4182-BA0A-F773953A5D16}"/>
    <cellStyle name="Calculation 3 7 8 2 2" xfId="20110" xr:uid="{93C5F2B1-9F57-4428-A567-7CBD709EB164}"/>
    <cellStyle name="Calculation 3 7 8 3" xfId="9249" xr:uid="{B18C51A9-B9EE-4274-B461-CD53DFC20460}"/>
    <cellStyle name="Calculation 3 7 8 3 2" xfId="22707" xr:uid="{D0C2B0BF-C6DD-4159-A646-50C398C7D2A7}"/>
    <cellStyle name="Calculation 3 7 8 4" xfId="11818" xr:uid="{6D2E40F9-89AB-4292-AF12-AA752AE475B3}"/>
    <cellStyle name="Calculation 3 7 8 4 2" xfId="25276" xr:uid="{06FA53AF-7211-4178-B76A-7A53F3D0BEF9}"/>
    <cellStyle name="Calculation 3 7 8 5" xfId="3659" xr:uid="{B583A480-F1E5-4CA2-A041-86F76B874047}"/>
    <cellStyle name="Calculation 3 7 8 5 2" xfId="19653" xr:uid="{7901D804-7091-4D2E-A4AB-A82C5686511E}"/>
    <cellStyle name="Calculation 3 7 8 6" xfId="3980" xr:uid="{DF5F86C9-3472-4596-9E38-941BC0EF6267}"/>
    <cellStyle name="Calculation 3 7 8 6 2" xfId="19974" xr:uid="{A95C4F60-DFAA-435E-BCD9-302AF21DD496}"/>
    <cellStyle name="Calculation 3 7 8 7" xfId="16557" xr:uid="{3071D366-7973-49E3-95ED-90F0976A2B98}"/>
    <cellStyle name="Calculation 3 7 8 7 2" xfId="30015" xr:uid="{BE853D69-BA25-4999-A6FA-71E12CAE9927}"/>
    <cellStyle name="Calculation 3 7 9" xfId="3424" xr:uid="{456A9C17-D57F-48AE-AA9E-A51C9FA71D19}"/>
    <cellStyle name="Calculation 3 7 9 2" xfId="19418" xr:uid="{B750E4C4-F99E-4A42-98CE-42050D6773D9}"/>
    <cellStyle name="Calculation 3 8" xfId="1797" xr:uid="{E41E82AF-77C7-421E-932E-ED44E703BF77}"/>
    <cellStyle name="Calculation 3 8 10" xfId="3726" xr:uid="{879EA221-9716-44C1-A65D-D1EE2F4CF5D1}"/>
    <cellStyle name="Calculation 3 8 10 2" xfId="19720" xr:uid="{E1E4376A-438E-4F39-998C-AA5A046A8951}"/>
    <cellStyle name="Calculation 3 8 11" xfId="3443" xr:uid="{AF7257C0-6E58-4350-B681-DAC6FE130C2D}"/>
    <cellStyle name="Calculation 3 8 11 2" xfId="19437" xr:uid="{2B258B92-5D10-4BC9-A749-2E4C05CEB50A}"/>
    <cellStyle name="Calculation 3 8 12" xfId="18766" xr:uid="{90D208A7-6F07-464B-A169-E0A35F3024B7}"/>
    <cellStyle name="Calculation 3 8 12 2" xfId="32419" xr:uid="{58B54106-9AFB-4196-B830-9095140B9B54}"/>
    <cellStyle name="Calculation 3 8 2" xfId="2772" xr:uid="{88E59FD4-57FB-4416-B3B9-9675E2F0EC8A}"/>
    <cellStyle name="Calculation 3 8 2 2" xfId="5859" xr:uid="{3687DA1C-736E-42C5-9975-345B518BFC73}"/>
    <cellStyle name="Calculation 3 8 2 2 2" xfId="8338" xr:uid="{1309D2B6-DBE9-4038-8A74-A183EC10B211}"/>
    <cellStyle name="Calculation 3 8 2 2 2 2" xfId="21796" xr:uid="{33640D96-7F84-4675-AB76-800B64B19CD6}"/>
    <cellStyle name="Calculation 3 8 2 2 3" xfId="10929" xr:uid="{A0EBA9FE-2F0D-4F97-BD56-A69010D87028}"/>
    <cellStyle name="Calculation 3 8 2 2 3 2" xfId="24387" xr:uid="{B8BEA6B3-71A3-4347-8752-033FDCDBC5AE}"/>
    <cellStyle name="Calculation 3 8 2 2 4" xfId="13137" xr:uid="{C97F6CDA-A1E6-4617-8672-D686878BC64C}"/>
    <cellStyle name="Calculation 3 8 2 2 4 2" xfId="26595" xr:uid="{C6EFD1B9-87BC-4274-A6D9-18C13E0D164D}"/>
    <cellStyle name="Calculation 3 8 2 2 5" xfId="14316" xr:uid="{053FBBCE-278A-4017-B7B6-1D3FA3AAC3DD}"/>
    <cellStyle name="Calculation 3 8 2 2 5 2" xfId="27774" xr:uid="{0BCBA1EE-D351-457D-8085-9B8BE10DA727}"/>
    <cellStyle name="Calculation 3 8 2 2 6" xfId="15681" xr:uid="{3C506917-235E-467A-A61D-9E4CF5607E1D}"/>
    <cellStyle name="Calculation 3 8 2 2 6 2" xfId="29139" xr:uid="{A35E1FE1-5E2E-4A5A-BC37-38661B87F483}"/>
    <cellStyle name="Calculation 3 8 2 2 7" xfId="18024" xr:uid="{8D46430A-7A24-4096-98E2-23C8850B9C36}"/>
    <cellStyle name="Calculation 3 8 2 2 7 2" xfId="31482" xr:uid="{6A0EE69D-1ACF-45DE-870C-F3BE5FDF079C}"/>
    <cellStyle name="Calculation 3 8 2 3" xfId="4688" xr:uid="{C611D1A9-21DC-48B4-BF93-AA3F8FA5F6FC}"/>
    <cellStyle name="Calculation 3 8 2 3 2" xfId="32224" xr:uid="{17362A10-B618-4ADA-9D3D-C98FCE6F69BB}"/>
    <cellStyle name="Calculation 3 8 2 4" xfId="7167" xr:uid="{8367DA91-0195-4F6D-97C5-3C997C68EF5A}"/>
    <cellStyle name="Calculation 3 8 2 4 2" xfId="20625" xr:uid="{087BC879-8DDF-4B30-9200-026533D98AA6}"/>
    <cellStyle name="Calculation 3 8 2 5" xfId="9758" xr:uid="{98AD97EC-40CF-4E15-8C55-725475806037}"/>
    <cellStyle name="Calculation 3 8 2 5 2" xfId="23216" xr:uid="{73C8B157-A7C9-47C3-AD05-551C9370F080}"/>
    <cellStyle name="Calculation 3 8 2 6" xfId="4200" xr:uid="{9EFB9DD8-2A31-4D7F-8EEF-572A1B7B8793}"/>
    <cellStyle name="Calculation 3 8 2 6 2" xfId="20000" xr:uid="{D169A3A8-269E-4260-9419-97038958B487}"/>
    <cellStyle name="Calculation 3 8 2 7" xfId="16966" xr:uid="{DAF736F2-A606-4F0F-99EF-832916AD2213}"/>
    <cellStyle name="Calculation 3 8 2 7 2" xfId="30424" xr:uid="{0FA5EBF4-94AF-4087-9E35-6936A6C99CB1}"/>
    <cellStyle name="Calculation 3 8 3" xfId="4542" xr:uid="{CC50AF30-7960-4833-8D8B-1EEF8A9693AC}"/>
    <cellStyle name="Calculation 3 8 3 2" xfId="5713" xr:uid="{F99EE03B-DB82-4829-A5D2-CEF872F7F0DE}"/>
    <cellStyle name="Calculation 3 8 3 2 2" xfId="8192" xr:uid="{9B8F0B56-31EF-4CE9-87A3-A85B0CDFFCEF}"/>
    <cellStyle name="Calculation 3 8 3 2 2 2" xfId="21650" xr:uid="{BCA89F9C-9646-4E68-A805-6A7E8237584A}"/>
    <cellStyle name="Calculation 3 8 3 2 3" xfId="10783" xr:uid="{A965E858-6C82-416A-92E2-3E133ADF7DD4}"/>
    <cellStyle name="Calculation 3 8 3 2 3 2" xfId="24241" xr:uid="{CDC7BF46-8C1A-42A2-B0C9-4C577395527C}"/>
    <cellStyle name="Calculation 3 8 3 2 4" xfId="12991" xr:uid="{6FD693CD-E7A5-4BEE-836E-78C89046C63B}"/>
    <cellStyle name="Calculation 3 8 3 2 4 2" xfId="26449" xr:uid="{E7905DB4-807F-4ED4-9BB5-F2AD9469A0F4}"/>
    <cellStyle name="Calculation 3 8 3 2 5" xfId="14170" xr:uid="{73422AEF-93FF-4789-AE6E-BF01F4F3BFF3}"/>
    <cellStyle name="Calculation 3 8 3 2 5 2" xfId="27628" xr:uid="{A52B12E8-AEE4-4D25-A5BD-5082A9C5B8AA}"/>
    <cellStyle name="Calculation 3 8 3 2 6" xfId="15535" xr:uid="{2305C335-5A39-4609-B166-1158C11561FA}"/>
    <cellStyle name="Calculation 3 8 3 2 6 2" xfId="28993" xr:uid="{1D28EE6C-4A99-49D7-B392-B48D8CEADBAA}"/>
    <cellStyle name="Calculation 3 8 3 2 7" xfId="17878" xr:uid="{2A440739-C964-43B7-8B4A-B9D8000A9B94}"/>
    <cellStyle name="Calculation 3 8 3 2 7 2" xfId="31336" xr:uid="{DDABEBCC-8BAA-468C-841A-48F987E248CE}"/>
    <cellStyle name="Calculation 3 8 3 3" xfId="7021" xr:uid="{8C297A6D-231D-430D-BC07-BC47469CA90B}"/>
    <cellStyle name="Calculation 3 8 3 3 2" xfId="20479" xr:uid="{F6C455A2-D8BC-4763-ABB0-A2DFB92EE814}"/>
    <cellStyle name="Calculation 3 8 3 4" xfId="9612" xr:uid="{CF918E50-28B9-46B4-B09E-8209A424BF44}"/>
    <cellStyle name="Calculation 3 8 3 4 2" xfId="23070" xr:uid="{1AE59B2D-63DF-43E7-BFE8-B34CD3DE2B6B}"/>
    <cellStyle name="Calculation 3 8 3 5" xfId="11914" xr:uid="{CF368E6F-8D09-4034-A2D4-995296A45E18}"/>
    <cellStyle name="Calculation 3 8 3 5 2" xfId="25372" xr:uid="{505FC3DB-9F1B-4275-97A2-0250248BE1F7}"/>
    <cellStyle name="Calculation 3 8 3 6" xfId="16839" xr:uid="{9B207038-A191-442C-AD05-F62DF83CABEC}"/>
    <cellStyle name="Calculation 3 8 3 6 2" xfId="30297" xr:uid="{C037F62C-FB04-4D04-B11D-B830AC4C91EB}"/>
    <cellStyle name="Calculation 3 8 4" xfId="4605" xr:uid="{191EBEA7-FFAA-4B40-855B-5C0444498FE4}"/>
    <cellStyle name="Calculation 3 8 4 2" xfId="5776" xr:uid="{FBA6EA0E-0CFB-45E7-B255-C2D3B969ABC3}"/>
    <cellStyle name="Calculation 3 8 4 2 2" xfId="8255" xr:uid="{050D8438-CB18-4368-B321-F74AAC7FE7EB}"/>
    <cellStyle name="Calculation 3 8 4 2 2 2" xfId="21713" xr:uid="{278AB630-2ADC-4FA4-9E65-E77FA049854A}"/>
    <cellStyle name="Calculation 3 8 4 2 3" xfId="10846" xr:uid="{B73E70DF-C98C-4FAD-8C5C-C0438223F1E6}"/>
    <cellStyle name="Calculation 3 8 4 2 3 2" xfId="24304" xr:uid="{7EB41516-0B1A-4E46-88B0-8D1D25B7A329}"/>
    <cellStyle name="Calculation 3 8 4 2 4" xfId="13054" xr:uid="{6F70CFC3-0E2F-4C50-8967-9BF323C74A14}"/>
    <cellStyle name="Calculation 3 8 4 2 4 2" xfId="26512" xr:uid="{9BA6A311-8FFA-4D08-8F07-6F889CCEA6DA}"/>
    <cellStyle name="Calculation 3 8 4 2 5" xfId="14233" xr:uid="{56EF1D13-553C-43EF-A561-329A830C3A5B}"/>
    <cellStyle name="Calculation 3 8 4 2 5 2" xfId="27691" xr:uid="{9BA7752C-BAF5-44E0-9770-A1D97EACB19B}"/>
    <cellStyle name="Calculation 3 8 4 2 6" xfId="15598" xr:uid="{09722F17-5BD3-4C80-A9AC-C714B6B69A96}"/>
    <cellStyle name="Calculation 3 8 4 2 6 2" xfId="29056" xr:uid="{06C6941A-03AD-452D-88A2-3221E2FC4A86}"/>
    <cellStyle name="Calculation 3 8 4 2 7" xfId="17941" xr:uid="{6B266EC0-017D-4B18-88F2-7D774E737204}"/>
    <cellStyle name="Calculation 3 8 4 2 7 2" xfId="31399" xr:uid="{D9C3763F-0318-422B-96CB-8332FCC9022C}"/>
    <cellStyle name="Calculation 3 8 4 3" xfId="7084" xr:uid="{C03E052D-A656-4B12-B2E8-76197D4331F7}"/>
    <cellStyle name="Calculation 3 8 4 3 2" xfId="20542" xr:uid="{5F3CE4BC-6BEB-4370-91A1-507C196DA731}"/>
    <cellStyle name="Calculation 3 8 4 4" xfId="9675" xr:uid="{25FF90F7-EE2B-4D8D-973F-DA15FD4579AD}"/>
    <cellStyle name="Calculation 3 8 4 4 2" xfId="23133" xr:uid="{5F8205F3-4147-41E9-AE2A-DC618065D606}"/>
    <cellStyle name="Calculation 3 8 4 5" xfId="3463" xr:uid="{B9D87CDC-9BE6-47A2-9A74-0AE629F47775}"/>
    <cellStyle name="Calculation 3 8 4 5 2" xfId="19457" xr:uid="{81DA4A69-E95F-4C24-B92D-E3137DE26270}"/>
    <cellStyle name="Calculation 3 8 4 6" xfId="16902" xr:uid="{421B2038-DAB0-4C7D-BB63-E2B1871F1147}"/>
    <cellStyle name="Calculation 3 8 4 6 2" xfId="30360" xr:uid="{4427DE9C-3E49-4FD5-A684-8A101AA6846E}"/>
    <cellStyle name="Calculation 3 8 5" xfId="5209" xr:uid="{9CB3FF23-AEF3-492E-917D-C0D1101500AB}"/>
    <cellStyle name="Calculation 3 8 5 2" xfId="6380" xr:uid="{843A93DF-8C32-4EF5-AAF4-0170CDDC4357}"/>
    <cellStyle name="Calculation 3 8 5 2 2" xfId="8859" xr:uid="{4E9228E2-20D0-4191-B482-44C319CB4725}"/>
    <cellStyle name="Calculation 3 8 5 2 2 2" xfId="22317" xr:uid="{CA26E565-5C1F-4FB5-8113-F211D44A5F2D}"/>
    <cellStyle name="Calculation 3 8 5 2 3" xfId="11450" xr:uid="{AC04AAE5-95CA-457A-8BF5-F3B6D8693C3F}"/>
    <cellStyle name="Calculation 3 8 5 2 3 2" xfId="24908" xr:uid="{60FDC140-C524-4F2E-8A69-891B3E03FC54}"/>
    <cellStyle name="Calculation 3 8 5 2 4" xfId="13658" xr:uid="{303E9C81-AE4C-4702-857E-869187F65FD4}"/>
    <cellStyle name="Calculation 3 8 5 2 4 2" xfId="27116" xr:uid="{783121DF-086E-49D4-BA1F-EB3BB42D94BA}"/>
    <cellStyle name="Calculation 3 8 5 2 5" xfId="14837" xr:uid="{2B4B06F4-3303-4608-A380-03C6D5810B58}"/>
    <cellStyle name="Calculation 3 8 5 2 5 2" xfId="28295" xr:uid="{6B23786F-9CF8-4862-9A6D-E789890F949E}"/>
    <cellStyle name="Calculation 3 8 5 2 6" xfId="16202" xr:uid="{110E0BF3-0D6A-449F-A817-959E86A0F32B}"/>
    <cellStyle name="Calculation 3 8 5 2 6 2" xfId="29660" xr:uid="{4F98C66A-DC89-4203-B168-FFF9CA0A4BF7}"/>
    <cellStyle name="Calculation 3 8 5 2 7" xfId="18545" xr:uid="{3BED09EF-32B7-4CE4-910C-698395951C57}"/>
    <cellStyle name="Calculation 3 8 5 2 7 2" xfId="32003" xr:uid="{D4A16E25-BED7-4DBC-8F51-9700AC117638}"/>
    <cellStyle name="Calculation 3 8 5 3" xfId="7688" xr:uid="{7B80FC88-01B1-49FB-8B35-211A2289C06B}"/>
    <cellStyle name="Calculation 3 8 5 3 2" xfId="21146" xr:uid="{A5F79573-9790-4123-8E67-BF1F00BA752E}"/>
    <cellStyle name="Calculation 3 8 5 4" xfId="10279" xr:uid="{BA5E6895-962B-4F09-B14C-7025DEA890C5}"/>
    <cellStyle name="Calculation 3 8 5 4 2" xfId="23737" xr:uid="{B877350F-4834-4F12-81CC-332592A49A16}"/>
    <cellStyle name="Calculation 3 8 5 5" xfId="12533" xr:uid="{1A82A226-2705-4CC5-8750-8B69515492BE}"/>
    <cellStyle name="Calculation 3 8 5 5 2" xfId="25991" xr:uid="{CF42810E-DF7A-4959-A1F4-E0BA323F949C}"/>
    <cellStyle name="Calculation 3 8 5 6" xfId="17394" xr:uid="{0C5C7A95-CE76-4B89-ADBA-CB6F6DABA05E}"/>
    <cellStyle name="Calculation 3 8 5 6 2" xfId="30852" xr:uid="{FE409656-ED0E-44D0-8458-4CEAA801D6F9}"/>
    <cellStyle name="Calculation 3 8 6" xfId="4291" xr:uid="{911969E2-4860-408D-A152-125FCC955EE6}"/>
    <cellStyle name="Calculation 3 8 6 2" xfId="5462" xr:uid="{24CF0FFF-D115-4E14-8EC5-70A41342855E}"/>
    <cellStyle name="Calculation 3 8 6 2 2" xfId="7941" xr:uid="{7E15E242-D3C0-4065-BACC-B8EC10122755}"/>
    <cellStyle name="Calculation 3 8 6 2 2 2" xfId="21399" xr:uid="{27EFB955-2434-42A0-884E-513E8958285D}"/>
    <cellStyle name="Calculation 3 8 6 2 3" xfId="10532" xr:uid="{46186022-73F9-4C25-A058-C516F989CA50}"/>
    <cellStyle name="Calculation 3 8 6 2 3 2" xfId="23990" xr:uid="{9EA6E8F6-ED3D-4C68-ACF0-BFBB89B91F4B}"/>
    <cellStyle name="Calculation 3 8 6 2 4" xfId="12740" xr:uid="{9A3A4309-0F45-4C01-AC55-1AB996BB500C}"/>
    <cellStyle name="Calculation 3 8 6 2 4 2" xfId="26198" xr:uid="{E8A056E5-74EF-481B-81A0-2F5E793076CF}"/>
    <cellStyle name="Calculation 3 8 6 2 5" xfId="13919" xr:uid="{97F5944C-B85F-486B-910E-E60805AB394E}"/>
    <cellStyle name="Calculation 3 8 6 2 5 2" xfId="27377" xr:uid="{8F5C9352-7202-4187-B160-FC81A6194629}"/>
    <cellStyle name="Calculation 3 8 6 2 6" xfId="15284" xr:uid="{BFB07988-8289-4EB2-BE36-B255F5C5AC61}"/>
    <cellStyle name="Calculation 3 8 6 2 6 2" xfId="28742" xr:uid="{27E2F619-3912-48C4-9A36-963EC76A2DD5}"/>
    <cellStyle name="Calculation 3 8 6 2 7" xfId="17627" xr:uid="{19E34763-13F8-4164-95C3-7AC462746F6A}"/>
    <cellStyle name="Calculation 3 8 6 2 7 2" xfId="31085" xr:uid="{B49EA3B6-1BE7-433D-AB7D-7D25C12D5C64}"/>
    <cellStyle name="Calculation 3 8 6 3" xfId="6770" xr:uid="{6E27ADBB-1D4C-4951-A1BF-9B4DCE8A901B}"/>
    <cellStyle name="Calculation 3 8 6 3 2" xfId="20228" xr:uid="{9FD84058-9AF0-4306-A8EB-436BE337E2A9}"/>
    <cellStyle name="Calculation 3 8 6 4" xfId="9361" xr:uid="{0EAAE0E7-2029-4F6C-8BDC-9F1E646FDCD2}"/>
    <cellStyle name="Calculation 3 8 6 4 2" xfId="22819" xr:uid="{28FD7924-484C-4BCD-A8E3-E75CF70B0CD3}"/>
    <cellStyle name="Calculation 3 8 6 5" xfId="3331" xr:uid="{2F19424F-9079-4A33-9CF2-53CF4FE7A04C}"/>
    <cellStyle name="Calculation 3 8 6 5 2" xfId="19325" xr:uid="{C1348A40-4578-43F6-81E4-F4D3F3712E91}"/>
    <cellStyle name="Calculation 3 8 6 6" xfId="16638" xr:uid="{AB559D21-C739-4413-B74B-8DCFBBD9A264}"/>
    <cellStyle name="Calculation 3 8 6 6 2" xfId="30096" xr:uid="{1B63A370-38DE-4EA1-ABB7-0ABA9882FE14}"/>
    <cellStyle name="Calculation 3 8 7" xfId="5397" xr:uid="{54AAAC2D-EBF6-4C7A-BEAE-A5320E82CD86}"/>
    <cellStyle name="Calculation 3 8 7 2" xfId="6568" xr:uid="{6F2E98F5-135F-456A-8817-292BE2893CF0}"/>
    <cellStyle name="Calculation 3 8 7 2 2" xfId="9047" xr:uid="{A58CB678-561E-4E26-97BE-9124B67A832A}"/>
    <cellStyle name="Calculation 3 8 7 2 2 2" xfId="22505" xr:uid="{F6692937-3354-4751-B6C3-F3F30CF46BA3}"/>
    <cellStyle name="Calculation 3 8 7 2 3" xfId="11638" xr:uid="{B1622D40-CA7E-433D-8F81-A80AAED3A083}"/>
    <cellStyle name="Calculation 3 8 7 2 3 2" xfId="25096" xr:uid="{B7E0EF09-0C75-480F-916E-BE5F6ABEE257}"/>
    <cellStyle name="Calculation 3 8 7 2 4" xfId="13846" xr:uid="{681FD19D-0258-4682-A494-276A387BC712}"/>
    <cellStyle name="Calculation 3 8 7 2 4 2" xfId="27304" xr:uid="{5FA8D4FA-26CC-419B-AB83-3FB1B216E82F}"/>
    <cellStyle name="Calculation 3 8 7 2 5" xfId="15025" xr:uid="{62E1ECD1-BED5-4434-A86F-63D85338FCC9}"/>
    <cellStyle name="Calculation 3 8 7 2 5 2" xfId="28483" xr:uid="{BEEB855D-2642-4788-920E-78298ECF0C90}"/>
    <cellStyle name="Calculation 3 8 7 2 6" xfId="16390" xr:uid="{090C8DE8-BAB5-4ED0-9D0D-A67C29BB6DD7}"/>
    <cellStyle name="Calculation 3 8 7 2 6 2" xfId="29848" xr:uid="{DE5AE483-2AD1-44A8-8070-A70D7A5FFE1B}"/>
    <cellStyle name="Calculation 3 8 7 2 7" xfId="18733" xr:uid="{EEDBE74C-C6D4-4339-934C-6127613A74D0}"/>
    <cellStyle name="Calculation 3 8 7 2 7 2" xfId="32191" xr:uid="{B8B1DD51-CD4B-4EB4-A47D-879DE6962DAD}"/>
    <cellStyle name="Calculation 3 8 7 3" xfId="7876" xr:uid="{48FD657C-89DD-4D26-96B0-38BF6ABCA521}"/>
    <cellStyle name="Calculation 3 8 7 3 2" xfId="21334" xr:uid="{AD6C6AC5-2A67-49C6-990D-226145D13CF7}"/>
    <cellStyle name="Calculation 3 8 7 4" xfId="10467" xr:uid="{EE440746-E434-4B2C-B856-B2843ECF3B22}"/>
    <cellStyle name="Calculation 3 8 7 4 2" xfId="23925" xr:uid="{73F43830-30D8-4C3C-A50C-293ADA152C83}"/>
    <cellStyle name="Calculation 3 8 7 5" xfId="15219" xr:uid="{1705F07D-A722-4B08-8E2B-E1126994F1D6}"/>
    <cellStyle name="Calculation 3 8 7 5 2" xfId="28677" xr:uid="{DC525BEE-BB3A-4091-9C4C-190234BDE92D}"/>
    <cellStyle name="Calculation 3 8 7 6" xfId="17562" xr:uid="{F82E2312-DDE2-42CC-BD00-A6B39BE8F912}"/>
    <cellStyle name="Calculation 3 8 7 6 2" xfId="31020" xr:uid="{3F903E1D-E229-48D4-9D37-D3A640B249C9}"/>
    <cellStyle name="Calculation 3 8 8" xfId="4137" xr:uid="{2186E21E-FE0C-4690-AA61-71376FFCBE32}"/>
    <cellStyle name="Calculation 3 8 8 2" xfId="6651" xr:uid="{8A809761-CFF2-41A9-B2E4-7086A0DE4F66}"/>
    <cellStyle name="Calculation 3 8 8 2 2" xfId="20109" xr:uid="{24BAC0B7-3E7D-47D3-BE20-1CF232E9A972}"/>
    <cellStyle name="Calculation 3 8 8 3" xfId="9248" xr:uid="{66273717-424D-4613-9F6C-EF1A631F04D7}"/>
    <cellStyle name="Calculation 3 8 8 3 2" xfId="22706" xr:uid="{56C1B714-CECF-403B-828C-AB5113C68EF8}"/>
    <cellStyle name="Calculation 3 8 8 4" xfId="11817" xr:uid="{313E9F25-9079-466A-A2BC-B868DA20D504}"/>
    <cellStyle name="Calculation 3 8 8 4 2" xfId="25275" xr:uid="{7D383EB7-6CDE-4637-A00D-0F549D21E9EB}"/>
    <cellStyle name="Calculation 3 8 8 5" xfId="3658" xr:uid="{6B77A20E-38FA-40FA-8D80-EE35C205AEAD}"/>
    <cellStyle name="Calculation 3 8 8 5 2" xfId="19652" xr:uid="{F89D2D4C-1582-46DB-8FC2-3AF22AB65572}"/>
    <cellStyle name="Calculation 3 8 8 6" xfId="3945" xr:uid="{64829BEF-79A9-44C6-8796-63AEF5C10EF7}"/>
    <cellStyle name="Calculation 3 8 8 6 2" xfId="19939" xr:uid="{948C2C9F-2902-41E1-A37F-F7F991B498D0}"/>
    <cellStyle name="Calculation 3 8 8 7" xfId="16556" xr:uid="{D45AADA5-9E08-4506-B597-2F74B53D1DFC}"/>
    <cellStyle name="Calculation 3 8 8 7 2" xfId="30014" xr:uid="{D7CD3394-ED67-4C97-BE5C-3BE9B5A931FC}"/>
    <cellStyle name="Calculation 3 8 9" xfId="3423" xr:uid="{4DA73AD9-B2C5-4BB8-B8C4-F4DFA7E1F023}"/>
    <cellStyle name="Calculation 3 8 9 2" xfId="19417" xr:uid="{59D8CADF-8711-43CD-8AB6-2D8C777CD096}"/>
    <cellStyle name="Calculation 3 9" xfId="2765" xr:uid="{AEB057BE-531D-46BC-8EE8-87E3D9AE3E81}"/>
    <cellStyle name="Calculation 3 9 2" xfId="5852" xr:uid="{442F2EB8-93D5-4C6A-AA56-78E7B85631F9}"/>
    <cellStyle name="Calculation 3 9 2 2" xfId="8331" xr:uid="{7A959378-3739-45EF-A097-CB7FBBC31714}"/>
    <cellStyle name="Calculation 3 9 2 2 2" xfId="21789" xr:uid="{56C16506-D73E-4A59-915A-E6BFE47C0560}"/>
    <cellStyle name="Calculation 3 9 2 3" xfId="10922" xr:uid="{242C0CDA-A2DB-4661-B1E2-F348F02EA7E5}"/>
    <cellStyle name="Calculation 3 9 2 3 2" xfId="24380" xr:uid="{49921073-1F8A-408D-B5DE-344A0A0534D0}"/>
    <cellStyle name="Calculation 3 9 2 4" xfId="13130" xr:uid="{9EDDCC21-721B-4326-8734-D51D5F18AEC8}"/>
    <cellStyle name="Calculation 3 9 2 4 2" xfId="26588" xr:uid="{1649FA10-CB88-4B8F-8617-FD02CEA5DB0B}"/>
    <cellStyle name="Calculation 3 9 2 5" xfId="14309" xr:uid="{48751E6F-E96B-47A3-B204-BCE12F01F4F3}"/>
    <cellStyle name="Calculation 3 9 2 5 2" xfId="27767" xr:uid="{996E4C2B-C0CD-467B-9BD0-363D1FFE6E38}"/>
    <cellStyle name="Calculation 3 9 2 6" xfId="15674" xr:uid="{AC2FFF6A-CDEA-4571-BA45-75514B9E7C90}"/>
    <cellStyle name="Calculation 3 9 2 6 2" xfId="29132" xr:uid="{1312A6E5-856B-442F-9F9A-2AD5BC0C9EBC}"/>
    <cellStyle name="Calculation 3 9 2 7" xfId="18017" xr:uid="{0851DA0B-1059-4D2D-AB55-3C550F7B7337}"/>
    <cellStyle name="Calculation 3 9 2 7 2" xfId="31475" xr:uid="{97A97BCA-5ECA-468E-8A56-FC8B5EA44FF6}"/>
    <cellStyle name="Calculation 3 9 3" xfId="4681" xr:uid="{FA57997E-72C7-425D-8841-1C040516E42F}"/>
    <cellStyle name="Calculation 3 9 3 2" xfId="32217" xr:uid="{5C155306-77C2-4E62-9E17-B4B6AB48D62F}"/>
    <cellStyle name="Calculation 3 9 4" xfId="7160" xr:uid="{294CF0D4-A653-4376-869F-AC9A4318F618}"/>
    <cellStyle name="Calculation 3 9 4 2" xfId="20618" xr:uid="{3D3C510F-0E0E-41CB-B9F0-A0B37C2136EF}"/>
    <cellStyle name="Calculation 3 9 5" xfId="9751" xr:uid="{1AE672D5-DEEA-4061-88C0-3E23F7566683}"/>
    <cellStyle name="Calculation 3 9 5 2" xfId="23209" xr:uid="{586F8F69-79D2-480C-9C85-52F3F26CE2E6}"/>
    <cellStyle name="Calculation 3 9 6" xfId="3061" xr:uid="{9E7BCD18-92AF-42D6-AA56-625FF84ED6F1}"/>
    <cellStyle name="Calculation 3 9 6 2" xfId="19055" xr:uid="{7821AAB6-AEC1-437B-AABD-4C0DEDEDCCA7}"/>
    <cellStyle name="Calculation 3 9 7" xfId="16959" xr:uid="{DB34C046-6037-4402-A5C7-CFAAEDEDD34A}"/>
    <cellStyle name="Calculation 3 9 7 2" xfId="30417" xr:uid="{1A684823-711C-4A84-B7A4-690357A9F09D}"/>
    <cellStyle name="Calculation 4" xfId="1798" xr:uid="{B83E00D3-0A67-4499-8BBC-7024CD17E0B8}"/>
    <cellStyle name="Calculation 4 10" xfId="5410" xr:uid="{BA2B99FC-5945-4587-9C3D-56261CA9896D}"/>
    <cellStyle name="Calculation 4 10 2" xfId="6581" xr:uid="{DB51C219-65D4-4225-B0A1-62AEFC0B9D6F}"/>
    <cellStyle name="Calculation 4 10 2 2" xfId="9060" xr:uid="{0C816AA4-553E-4287-BD06-059EF80025E7}"/>
    <cellStyle name="Calculation 4 10 2 2 2" xfId="22518" xr:uid="{7CB65139-DEBD-4B16-822F-AC2AFF42F599}"/>
    <cellStyle name="Calculation 4 10 2 3" xfId="11651" xr:uid="{4A46AD1B-3116-4AD4-9984-401E7B725DE8}"/>
    <cellStyle name="Calculation 4 10 2 3 2" xfId="25109" xr:uid="{39E22F55-299D-4EA4-84EE-8D42A0DF22A8}"/>
    <cellStyle name="Calculation 4 10 2 4" xfId="13859" xr:uid="{036801EB-389B-4429-8C6D-2FC991A12133}"/>
    <cellStyle name="Calculation 4 10 2 4 2" xfId="27317" xr:uid="{0B2E7EAE-157B-4779-9503-D3AE123E8BC1}"/>
    <cellStyle name="Calculation 4 10 2 5" xfId="15038" xr:uid="{DFA01FF9-148A-48F0-B165-52B5587CFE95}"/>
    <cellStyle name="Calculation 4 10 2 5 2" xfId="28496" xr:uid="{3D60AF12-7DCB-45A1-B68A-6E97DE2B7AAF}"/>
    <cellStyle name="Calculation 4 10 2 6" xfId="16403" xr:uid="{58BBBE4A-388A-41C4-9B7C-83E94F1F4BCB}"/>
    <cellStyle name="Calculation 4 10 2 6 2" xfId="29861" xr:uid="{53FAB966-DDBE-4DE8-9361-333924C9CAB5}"/>
    <cellStyle name="Calculation 4 10 2 7" xfId="18746" xr:uid="{D766FF22-0C3C-4510-B992-F11430CAA3E1}"/>
    <cellStyle name="Calculation 4 10 2 7 2" xfId="32204" xr:uid="{42A46D53-B288-4533-AAC2-430C1189934D}"/>
    <cellStyle name="Calculation 4 10 3" xfId="7889" xr:uid="{F8F9D388-7B8E-45D9-BEDA-5F6B7EA52089}"/>
    <cellStyle name="Calculation 4 10 3 2" xfId="21347" xr:uid="{E9B4A17E-917E-4E22-A4C3-E8D30EAD7592}"/>
    <cellStyle name="Calculation 4 10 4" xfId="10480" xr:uid="{750022EF-0A69-4882-A99D-C31913BDBAB8}"/>
    <cellStyle name="Calculation 4 10 4 2" xfId="23938" xr:uid="{D1F6595E-DD78-411E-B693-5AF803CA16F4}"/>
    <cellStyle name="Calculation 4 10 5" xfId="15232" xr:uid="{134FF1E2-FF9D-49E5-ADCA-D6CA87EF3D00}"/>
    <cellStyle name="Calculation 4 10 5 2" xfId="28690" xr:uid="{0CE0EFD4-CF91-43BE-91BA-DDF636360B4F}"/>
    <cellStyle name="Calculation 4 10 6" xfId="17575" xr:uid="{3C06C6AC-EE54-4F5E-A79A-04C0D5E35924}"/>
    <cellStyle name="Calculation 4 10 6 2" xfId="31033" xr:uid="{28ED2503-9E39-4A86-A922-1B302F117130}"/>
    <cellStyle name="Calculation 4 11" xfId="4136" xr:uid="{69002BE6-EB8F-4F35-B32C-917B70ABE3F2}"/>
    <cellStyle name="Calculation 4 11 2" xfId="6650" xr:uid="{1C1A57F1-B172-49ED-BCB1-9500375E0ED9}"/>
    <cellStyle name="Calculation 4 11 2 2" xfId="20108" xr:uid="{944F5C98-B681-416A-B8E7-BFE5F7113377}"/>
    <cellStyle name="Calculation 4 11 3" xfId="9247" xr:uid="{CD9218B7-AE5B-402F-8592-D548ED264A22}"/>
    <cellStyle name="Calculation 4 11 3 2" xfId="22705" xr:uid="{44EB7D6A-0108-480E-BBA2-5E421D8977D9}"/>
    <cellStyle name="Calculation 4 11 4" xfId="11816" xr:uid="{AAC130DD-A318-448D-90F2-77964D482F2B}"/>
    <cellStyle name="Calculation 4 11 4 2" xfId="25274" xr:uid="{291B05AD-7562-4242-A272-AAAEDDD6AD26}"/>
    <cellStyle name="Calculation 4 11 5" xfId="3657" xr:uid="{E7D28550-8BBB-4959-B78E-F1610B9F1897}"/>
    <cellStyle name="Calculation 4 11 5 2" xfId="19651" xr:uid="{9C061593-1083-4634-9A15-5FF00EBD4FBB}"/>
    <cellStyle name="Calculation 4 11 6" xfId="12142" xr:uid="{4064FC36-225C-4BBB-8468-360234E7C409}"/>
    <cellStyle name="Calculation 4 11 6 2" xfId="25600" xr:uid="{D60D1D1E-9A4F-4E72-BBAD-C73463C6903B}"/>
    <cellStyle name="Calculation 4 11 7" xfId="16555" xr:uid="{A40CF6D5-329D-4FED-A0B6-32709BBE8A7E}"/>
    <cellStyle name="Calculation 4 11 7 2" xfId="30013" xr:uid="{37B88D34-B9AD-43A7-8798-6BF2ECD85BEE}"/>
    <cellStyle name="Calculation 4 12" xfId="3422" xr:uid="{6BCBDABC-D561-45B6-B5D7-70E443AD855E}"/>
    <cellStyle name="Calculation 4 12 2" xfId="19416" xr:uid="{33A9F53D-A788-4381-A49E-E45B93B449D5}"/>
    <cellStyle name="Calculation 4 13" xfId="3056" xr:uid="{B769A863-A417-46C4-87C1-196B63F5EC91}"/>
    <cellStyle name="Calculation 4 13 2" xfId="19050" xr:uid="{6651FB10-41DA-4AEB-B388-007F48E36834}"/>
    <cellStyle name="Calculation 4 14" xfId="12185" xr:uid="{5CABAE85-4A3A-422B-BFAB-E30873190F40}"/>
    <cellStyle name="Calculation 4 14 2" xfId="25643" xr:uid="{D829FD14-0B45-471C-B260-48D18F3774D4}"/>
    <cellStyle name="Calculation 4 15" xfId="18767" xr:uid="{647627AE-C19A-4125-8DD9-A969C4023F9E}"/>
    <cellStyle name="Calculation 4 15 2" xfId="32420" xr:uid="{466F7FFE-0D63-4D66-BD55-D8C4CB95BBD5}"/>
    <cellStyle name="Calculation 4 2" xfId="1799" xr:uid="{2C84EDF2-8DE4-478F-95D2-12B5D23D330C}"/>
    <cellStyle name="Calculation 4 2 10" xfId="3035" xr:uid="{BC213539-3D33-494D-BA6B-EDCFEDF33C4A}"/>
    <cellStyle name="Calculation 4 2 10 2" xfId="19029" xr:uid="{D8268B8C-E6C2-460E-B6A4-E90114D4C465}"/>
    <cellStyle name="Calculation 4 2 11" xfId="12136" xr:uid="{08750437-627B-4647-B36D-3C98306B8BE1}"/>
    <cellStyle name="Calculation 4 2 11 2" xfId="25594" xr:uid="{068027C6-6A69-40AD-B11D-394506B3CFC8}"/>
    <cellStyle name="Calculation 4 2 12" xfId="18768" xr:uid="{C34C7AD9-C8A8-4CF7-A2D8-29C63847FA65}"/>
    <cellStyle name="Calculation 4 2 12 2" xfId="32421" xr:uid="{BF700B74-2191-4CD2-8C05-DC742A1EF0F4}"/>
    <cellStyle name="Calculation 4 2 2" xfId="2774" xr:uid="{A0CCA446-3BC2-4E25-830A-0F9D09B38C58}"/>
    <cellStyle name="Calculation 4 2 2 2" xfId="5861" xr:uid="{27681CC5-3AFE-4DE8-8411-F86792D18A2D}"/>
    <cellStyle name="Calculation 4 2 2 2 2" xfId="8340" xr:uid="{C9BF95F1-DE80-4ECB-AC69-E56025359608}"/>
    <cellStyle name="Calculation 4 2 2 2 2 2" xfId="21798" xr:uid="{A6C40469-D503-4E53-B4C0-DAB111788DAA}"/>
    <cellStyle name="Calculation 4 2 2 2 3" xfId="10931" xr:uid="{9ED479B6-E378-4509-9A31-B835F43CC4A6}"/>
    <cellStyle name="Calculation 4 2 2 2 3 2" xfId="24389" xr:uid="{586EEFFF-C087-4437-9E7E-F0542A7EE4B0}"/>
    <cellStyle name="Calculation 4 2 2 2 4" xfId="13139" xr:uid="{9F98A833-3FB6-4BBB-A631-20B2170E4BB6}"/>
    <cellStyle name="Calculation 4 2 2 2 4 2" xfId="26597" xr:uid="{A6D67102-7C7F-4A9D-8968-4FAEDA611EE2}"/>
    <cellStyle name="Calculation 4 2 2 2 5" xfId="14318" xr:uid="{55A6011D-16AE-43B9-A2F3-F354E4FB046D}"/>
    <cellStyle name="Calculation 4 2 2 2 5 2" xfId="27776" xr:uid="{D3B80A03-7638-41C9-812D-37D76F94ABD3}"/>
    <cellStyle name="Calculation 4 2 2 2 6" xfId="15683" xr:uid="{5BF592A2-FECB-4DD1-B70B-E014B881DC9F}"/>
    <cellStyle name="Calculation 4 2 2 2 6 2" xfId="29141" xr:uid="{CBC56399-E343-44D4-8DE2-C926AF60397B}"/>
    <cellStyle name="Calculation 4 2 2 2 7" xfId="18026" xr:uid="{162E7C3C-3BD1-4972-B41A-5E8446F04B05}"/>
    <cellStyle name="Calculation 4 2 2 2 7 2" xfId="31484" xr:uid="{7CE62E15-6897-40BC-9B73-2FF6CECABEEF}"/>
    <cellStyle name="Calculation 4 2 2 3" xfId="4690" xr:uid="{9442E904-D534-41A5-9E3C-534D16C5691B}"/>
    <cellStyle name="Calculation 4 2 2 3 2" xfId="32226" xr:uid="{B9659C6E-191C-4126-A7A5-A2CC3D4FC6EF}"/>
    <cellStyle name="Calculation 4 2 2 4" xfId="7169" xr:uid="{A3D69686-267C-4B2C-92EB-1ECA856B49FB}"/>
    <cellStyle name="Calculation 4 2 2 4 2" xfId="20627" xr:uid="{FA6089DE-16F0-4BD4-95AB-FFF0F25D1D85}"/>
    <cellStyle name="Calculation 4 2 2 5" xfId="9760" xr:uid="{086E4BDA-B4D2-4CA5-962D-51404F8E4547}"/>
    <cellStyle name="Calculation 4 2 2 5 2" xfId="23218" xr:uid="{C3D737B2-C721-4803-9911-EFDC4C9E855A}"/>
    <cellStyle name="Calculation 4 2 2 6" xfId="3459" xr:uid="{029FFB90-AEAD-4019-962E-6BCECB1CF297}"/>
    <cellStyle name="Calculation 4 2 2 6 2" xfId="19453" xr:uid="{48DA4B0B-24ED-4846-9CC5-523A0DA02446}"/>
    <cellStyle name="Calculation 4 2 2 7" xfId="16968" xr:uid="{EAE2A98B-89CB-42E7-8E3E-18C0B2F6198B}"/>
    <cellStyle name="Calculation 4 2 2 7 2" xfId="30426" xr:uid="{3B7B9A42-A5E8-4E07-8892-E6DAD1FD58CB}"/>
    <cellStyle name="Calculation 4 2 3" xfId="4540" xr:uid="{0849279C-778D-4455-88C4-1F499EFA3535}"/>
    <cellStyle name="Calculation 4 2 3 2" xfId="5711" xr:uid="{09A9DBAF-E774-4EA3-9A26-0EE994A13FE2}"/>
    <cellStyle name="Calculation 4 2 3 2 2" xfId="8190" xr:uid="{3FF0A983-8ABD-43D3-8724-DE75CD99361B}"/>
    <cellStyle name="Calculation 4 2 3 2 2 2" xfId="21648" xr:uid="{8FAE6E1C-C743-4832-85DA-4EF7DB1C5B14}"/>
    <cellStyle name="Calculation 4 2 3 2 3" xfId="10781" xr:uid="{9FD637D2-225E-4511-8638-0EEEB7B8169D}"/>
    <cellStyle name="Calculation 4 2 3 2 3 2" xfId="24239" xr:uid="{FE790A2C-6880-4689-B089-7F0056CB0247}"/>
    <cellStyle name="Calculation 4 2 3 2 4" xfId="12989" xr:uid="{7AFDEB35-32E0-4873-95F0-ACAE895861F0}"/>
    <cellStyle name="Calculation 4 2 3 2 4 2" xfId="26447" xr:uid="{0526F180-B563-42A6-9745-97BF85D0934A}"/>
    <cellStyle name="Calculation 4 2 3 2 5" xfId="14168" xr:uid="{773AA942-D9DF-4BB9-852D-E4C74B3D6821}"/>
    <cellStyle name="Calculation 4 2 3 2 5 2" xfId="27626" xr:uid="{B0B38B96-9C5B-4D22-9CE8-30757DA7993D}"/>
    <cellStyle name="Calculation 4 2 3 2 6" xfId="15533" xr:uid="{2573E81C-0B4F-41B4-9B11-C6877B0DA3D6}"/>
    <cellStyle name="Calculation 4 2 3 2 6 2" xfId="28991" xr:uid="{461C48EC-0027-4578-8146-09FEB7F45084}"/>
    <cellStyle name="Calculation 4 2 3 2 7" xfId="17876" xr:uid="{FD42B24D-B636-46D0-84F1-5951A692F68F}"/>
    <cellStyle name="Calculation 4 2 3 2 7 2" xfId="31334" xr:uid="{9FBE8B62-9054-46B3-8943-18A9C9E8AF47}"/>
    <cellStyle name="Calculation 4 2 3 3" xfId="7019" xr:uid="{A105BE01-2694-4D07-9E8B-298563213C8F}"/>
    <cellStyle name="Calculation 4 2 3 3 2" xfId="20477" xr:uid="{E63A687E-5558-44E1-9AC2-4D52E9528AB8}"/>
    <cellStyle name="Calculation 4 2 3 4" xfId="9610" xr:uid="{0CA4FBAB-C773-45F8-9DA2-AE2B12255F71}"/>
    <cellStyle name="Calculation 4 2 3 4 2" xfId="23068" xr:uid="{6D913AC6-3667-4515-BE2F-64968BC53576}"/>
    <cellStyle name="Calculation 4 2 3 5" xfId="3208" xr:uid="{F313DF2E-7916-43C7-AC7E-AC47612CAAEE}"/>
    <cellStyle name="Calculation 4 2 3 5 2" xfId="19202" xr:uid="{DDA077D9-C620-458D-ACE8-8E34FCEC2E83}"/>
    <cellStyle name="Calculation 4 2 3 6" xfId="16837" xr:uid="{315E50E7-523A-4CB2-B10E-0BD44982D54C}"/>
    <cellStyle name="Calculation 4 2 3 6 2" xfId="30295" xr:uid="{362411CF-7AE5-4258-AB18-91C25141905A}"/>
    <cellStyle name="Calculation 4 2 4" xfId="4260" xr:uid="{68EC4A3D-9D05-4DC0-A677-D30FD37330AE}"/>
    <cellStyle name="Calculation 4 2 4 2" xfId="5431" xr:uid="{332FBA2E-7080-4246-B5D6-BA4678212148}"/>
    <cellStyle name="Calculation 4 2 4 2 2" xfId="7910" xr:uid="{C739B52F-74B3-40DD-99E3-424FB6EB97B0}"/>
    <cellStyle name="Calculation 4 2 4 2 2 2" xfId="21368" xr:uid="{8E17BACC-7D91-4BA9-8407-A610B6D2CFF8}"/>
    <cellStyle name="Calculation 4 2 4 2 3" xfId="10501" xr:uid="{FEAE45F8-ECB5-42F9-B489-1CCCCD556D35}"/>
    <cellStyle name="Calculation 4 2 4 2 3 2" xfId="23959" xr:uid="{0351DAAB-2A2B-4875-B8EF-714B912909DA}"/>
    <cellStyle name="Calculation 4 2 4 2 4" xfId="12709" xr:uid="{D26E18EC-6409-4CC7-A6FC-57AD145BC06D}"/>
    <cellStyle name="Calculation 4 2 4 2 4 2" xfId="26167" xr:uid="{A6DE17F5-F3DE-4C4A-A9E5-327889B437F9}"/>
    <cellStyle name="Calculation 4 2 4 2 5" xfId="13888" xr:uid="{C09E0BD4-60F2-451C-AA76-515EED127638}"/>
    <cellStyle name="Calculation 4 2 4 2 5 2" xfId="27346" xr:uid="{95A3B902-4D74-437C-B056-2916FA451156}"/>
    <cellStyle name="Calculation 4 2 4 2 6" xfId="15253" xr:uid="{53349DC2-2695-4751-9CD1-899E4DFFFBC0}"/>
    <cellStyle name="Calculation 4 2 4 2 6 2" xfId="28711" xr:uid="{7141DEAD-AF8F-4EF0-9959-4A91137DFCC2}"/>
    <cellStyle name="Calculation 4 2 4 2 7" xfId="17596" xr:uid="{FD403363-1D5B-4B01-AC6B-4C90578F3F01}"/>
    <cellStyle name="Calculation 4 2 4 2 7 2" xfId="31054" xr:uid="{BF2F97EB-C120-40F9-B228-EA3EAA8D901C}"/>
    <cellStyle name="Calculation 4 2 4 3" xfId="6739" xr:uid="{0005E4AB-459A-461F-B3EF-50C2C154E0D1}"/>
    <cellStyle name="Calculation 4 2 4 3 2" xfId="20197" xr:uid="{67263E2E-AEB4-487D-8C57-AEB7FF85F55B}"/>
    <cellStyle name="Calculation 4 2 4 4" xfId="9330" xr:uid="{E7B73FAD-81A7-4755-92B5-FB0579FE9721}"/>
    <cellStyle name="Calculation 4 2 4 4 2" xfId="22788" xr:uid="{36BD1610-A0F8-4862-99A1-C8DE11457944}"/>
    <cellStyle name="Calculation 4 2 4 5" xfId="3556" xr:uid="{281B5B2A-A497-4A55-9A32-AA99FB477C67}"/>
    <cellStyle name="Calculation 4 2 4 5 2" xfId="19550" xr:uid="{73EBE8A7-32BC-4C60-ABB9-61A3E535E467}"/>
    <cellStyle name="Calculation 4 2 4 6" xfId="16614" xr:uid="{0AE7A7A5-BE3D-4483-BD71-29110C75623E}"/>
    <cellStyle name="Calculation 4 2 4 6 2" xfId="30072" xr:uid="{EB12D3B9-9442-4513-8C3C-CF82231E67B0}"/>
    <cellStyle name="Calculation 4 2 5" xfId="5211" xr:uid="{0DBA4B66-3197-459C-9BD9-ED7F87A4D0EA}"/>
    <cellStyle name="Calculation 4 2 5 2" xfId="6382" xr:uid="{20885D5A-AAD1-4D57-9380-A3022AAAE745}"/>
    <cellStyle name="Calculation 4 2 5 2 2" xfId="8861" xr:uid="{218510BA-C322-4F65-B593-704FAC328E6C}"/>
    <cellStyle name="Calculation 4 2 5 2 2 2" xfId="22319" xr:uid="{0CD69F00-5F16-4800-8FAC-D67DBE997937}"/>
    <cellStyle name="Calculation 4 2 5 2 3" xfId="11452" xr:uid="{B9457DDA-C566-41D4-9D3E-99CC07E636B9}"/>
    <cellStyle name="Calculation 4 2 5 2 3 2" xfId="24910" xr:uid="{7A95DCCB-1129-400A-AFCD-1D7DBEA087A2}"/>
    <cellStyle name="Calculation 4 2 5 2 4" xfId="13660" xr:uid="{63B31E69-1528-418F-A258-C048123F15E1}"/>
    <cellStyle name="Calculation 4 2 5 2 4 2" xfId="27118" xr:uid="{70F21597-401A-4DDA-869E-A618ED5FEA4D}"/>
    <cellStyle name="Calculation 4 2 5 2 5" xfId="14839" xr:uid="{374DECEC-BE1C-4208-856C-F1059A716775}"/>
    <cellStyle name="Calculation 4 2 5 2 5 2" xfId="28297" xr:uid="{960CD9EF-73C9-4956-90EF-E53C9E17FEEF}"/>
    <cellStyle name="Calculation 4 2 5 2 6" xfId="16204" xr:uid="{FDDDC671-AFAD-42C3-A033-E5730DAB8966}"/>
    <cellStyle name="Calculation 4 2 5 2 6 2" xfId="29662" xr:uid="{977346F9-36C8-4338-9B59-6AE76020EEBD}"/>
    <cellStyle name="Calculation 4 2 5 2 7" xfId="18547" xr:uid="{B622D674-5071-4422-B289-A55267E346D2}"/>
    <cellStyle name="Calculation 4 2 5 2 7 2" xfId="32005" xr:uid="{BADF1F11-66A6-4818-936E-3A1C92C2BBE7}"/>
    <cellStyle name="Calculation 4 2 5 3" xfId="7690" xr:uid="{0F0F2EA6-5106-4029-A4B4-DE4D529F66A1}"/>
    <cellStyle name="Calculation 4 2 5 3 2" xfId="21148" xr:uid="{A7FE1D70-496E-476A-B85A-438EDCEE4F53}"/>
    <cellStyle name="Calculation 4 2 5 4" xfId="10281" xr:uid="{AEA00AAF-CA3A-468E-A4C3-052098D19B1D}"/>
    <cellStyle name="Calculation 4 2 5 4 2" xfId="23739" xr:uid="{2D14A343-DA2B-447E-A087-9024F32071C2}"/>
    <cellStyle name="Calculation 4 2 5 5" xfId="12070" xr:uid="{B31F4C36-FBA6-4BCB-AD27-D33F8924D0A2}"/>
    <cellStyle name="Calculation 4 2 5 5 2" xfId="25528" xr:uid="{DED776B0-30CA-4ACB-B7F1-95A77BD2FF89}"/>
    <cellStyle name="Calculation 4 2 5 6" xfId="17396" xr:uid="{DFCEE171-207C-4F67-BB34-CC38310DA6E8}"/>
    <cellStyle name="Calculation 4 2 5 6 2" xfId="30854" xr:uid="{E1E81C26-5C78-491E-BC7A-0AA04514B57E}"/>
    <cellStyle name="Calculation 4 2 6" xfId="4254" xr:uid="{75B2C60E-7A2E-4E55-9767-5EB342C676BE}"/>
    <cellStyle name="Calculation 4 2 6 2" xfId="5425" xr:uid="{1C7EB195-3837-4379-A9C4-8A42DCDEBDD5}"/>
    <cellStyle name="Calculation 4 2 6 2 2" xfId="7904" xr:uid="{55E7AF22-1733-489D-BD69-ECAB8FC3F3A7}"/>
    <cellStyle name="Calculation 4 2 6 2 2 2" xfId="21362" xr:uid="{601F7DCA-3971-4805-89C1-61C309B30A4E}"/>
    <cellStyle name="Calculation 4 2 6 2 3" xfId="10495" xr:uid="{0CEB7C79-41B7-4820-AFCA-71323046C941}"/>
    <cellStyle name="Calculation 4 2 6 2 3 2" xfId="23953" xr:uid="{DAC125DA-5E91-4268-8C7B-CA2C2B600D62}"/>
    <cellStyle name="Calculation 4 2 6 2 4" xfId="12703" xr:uid="{6FCF7376-824F-4A6D-8EBC-CCDDCF12971E}"/>
    <cellStyle name="Calculation 4 2 6 2 4 2" xfId="26161" xr:uid="{7E6CCD72-CE3D-4E61-9EAB-A99C58238E9C}"/>
    <cellStyle name="Calculation 4 2 6 2 5" xfId="13882" xr:uid="{8BD8872F-756C-4AB1-ABE2-5E32D2E05587}"/>
    <cellStyle name="Calculation 4 2 6 2 5 2" xfId="27340" xr:uid="{644EB12D-1AA4-4C15-909E-AC6A522DFB0B}"/>
    <cellStyle name="Calculation 4 2 6 2 6" xfId="15247" xr:uid="{1D92B6AC-9064-4CA8-85C9-D723389819A3}"/>
    <cellStyle name="Calculation 4 2 6 2 6 2" xfId="28705" xr:uid="{AAC3C1D7-7072-4DE6-8002-19D579CA0AE5}"/>
    <cellStyle name="Calculation 4 2 6 2 7" xfId="17590" xr:uid="{8E6C4F3C-5330-48BC-A128-9EBAC36BC964}"/>
    <cellStyle name="Calculation 4 2 6 2 7 2" xfId="31048" xr:uid="{D74672BC-6524-490B-B79C-1FBDDE834405}"/>
    <cellStyle name="Calculation 4 2 6 3" xfId="6733" xr:uid="{4ED5F8F4-0628-420E-97D2-47C2588B31CD}"/>
    <cellStyle name="Calculation 4 2 6 3 2" xfId="20191" xr:uid="{BAE5202A-4746-48F9-AFDE-CF1C2FB5F82E}"/>
    <cellStyle name="Calculation 4 2 6 4" xfId="9324" xr:uid="{F3D75AF7-64D6-4330-B52A-061207712F97}"/>
    <cellStyle name="Calculation 4 2 6 4 2" xfId="22782" xr:uid="{D8E61F6B-3761-4B69-B92F-C7300A7CDAA9}"/>
    <cellStyle name="Calculation 4 2 6 5" xfId="12398" xr:uid="{759C6617-52B8-46BA-9FB3-01FB6B21C800}"/>
    <cellStyle name="Calculation 4 2 6 5 2" xfId="25856" xr:uid="{F0DE368C-4FEF-43A5-89CC-C4EE04086C04}"/>
    <cellStyle name="Calculation 4 2 6 6" xfId="16609" xr:uid="{77401B4B-0A90-41E6-89D4-16711240E4A0}"/>
    <cellStyle name="Calculation 4 2 6 6 2" xfId="30067" xr:uid="{AC8F2912-AF5A-4E90-A921-AA2DFB9B3CC6}"/>
    <cellStyle name="Calculation 4 2 7" xfId="5128" xr:uid="{A895C6A9-99E2-4D66-A97B-239BAC5A1D6C}"/>
    <cellStyle name="Calculation 4 2 7 2" xfId="6299" xr:uid="{09675342-0055-408A-B933-92FE2FA98B51}"/>
    <cellStyle name="Calculation 4 2 7 2 2" xfId="8778" xr:uid="{6FFC807F-BF29-4809-92A3-CE22114B252E}"/>
    <cellStyle name="Calculation 4 2 7 2 2 2" xfId="22236" xr:uid="{9D0BFB3F-3620-438D-872C-F346F1B3B542}"/>
    <cellStyle name="Calculation 4 2 7 2 3" xfId="11369" xr:uid="{47E0837D-67CC-4E8D-9CE4-7FCCB941DDC2}"/>
    <cellStyle name="Calculation 4 2 7 2 3 2" xfId="24827" xr:uid="{22DC405C-19BD-44AB-8BDB-13AD62A0B9F3}"/>
    <cellStyle name="Calculation 4 2 7 2 4" xfId="13577" xr:uid="{EB0E8AE3-DEB3-4A42-B7E2-26472F0EDEA0}"/>
    <cellStyle name="Calculation 4 2 7 2 4 2" xfId="27035" xr:uid="{E790DA5B-348B-4A34-86D7-829D65EBDF7A}"/>
    <cellStyle name="Calculation 4 2 7 2 5" xfId="14756" xr:uid="{A0E42F2B-E679-4E3B-8DED-191AEED136F4}"/>
    <cellStyle name="Calculation 4 2 7 2 5 2" xfId="28214" xr:uid="{340A548F-4993-4E29-8D9A-A0D5A4286BE8}"/>
    <cellStyle name="Calculation 4 2 7 2 6" xfId="16121" xr:uid="{E82BA60C-0905-4B71-AECA-1860DCC56587}"/>
    <cellStyle name="Calculation 4 2 7 2 6 2" xfId="29579" xr:uid="{2A4463D8-7C8B-4F54-B458-7ECC1B607127}"/>
    <cellStyle name="Calculation 4 2 7 2 7" xfId="18464" xr:uid="{134E00D1-EA5E-4CB4-8504-FD1D0CB12326}"/>
    <cellStyle name="Calculation 4 2 7 2 7 2" xfId="31922" xr:uid="{2A286B21-4D1A-473F-B3EF-CE0668EEB267}"/>
    <cellStyle name="Calculation 4 2 7 3" xfId="7607" xr:uid="{09427504-C362-4D87-AEAD-944EDC46989A}"/>
    <cellStyle name="Calculation 4 2 7 3 2" xfId="21065" xr:uid="{EF476576-BE2F-46DF-A33E-C486A44F3C7F}"/>
    <cellStyle name="Calculation 4 2 7 4" xfId="10198" xr:uid="{5E4FF3BB-9071-4FEF-B13C-6A3F32ADDB08}"/>
    <cellStyle name="Calculation 4 2 7 4 2" xfId="23656" xr:uid="{23CF539D-99A6-4156-93B9-70939E4E5F22}"/>
    <cellStyle name="Calculation 4 2 7 5" xfId="12502" xr:uid="{6D4345B6-29B5-432B-AF0B-AE10E9400CD7}"/>
    <cellStyle name="Calculation 4 2 7 5 2" xfId="25960" xr:uid="{52D88E9B-F9BA-42FC-9518-7BD4460A64D1}"/>
    <cellStyle name="Calculation 4 2 7 6" xfId="17320" xr:uid="{1E5CB9F4-4725-4200-BA3E-11FDC8ABE67A}"/>
    <cellStyle name="Calculation 4 2 7 6 2" xfId="30778" xr:uid="{68E88012-7088-4778-9CDF-857B2E479A41}"/>
    <cellStyle name="Calculation 4 2 8" xfId="4135" xr:uid="{C535F655-31BF-46C4-B05F-A48C91830374}"/>
    <cellStyle name="Calculation 4 2 8 2" xfId="6649" xr:uid="{4E2ABEAD-928F-416E-A3AD-6F502E3F0DAE}"/>
    <cellStyle name="Calculation 4 2 8 2 2" xfId="20107" xr:uid="{30723F39-E7E8-48DA-AB1E-DF602FC66E00}"/>
    <cellStyle name="Calculation 4 2 8 3" xfId="9246" xr:uid="{125A677B-178A-44D0-BFA9-82305AF6EF00}"/>
    <cellStyle name="Calculation 4 2 8 3 2" xfId="22704" xr:uid="{6F77791B-0F41-43BC-AF7E-C4CD7286AEED}"/>
    <cellStyle name="Calculation 4 2 8 4" xfId="11815" xr:uid="{1DC41071-11E7-4C7F-9A60-6BAA31F3973F}"/>
    <cellStyle name="Calculation 4 2 8 4 2" xfId="25273" xr:uid="{CB77EB43-30F0-4E9B-A247-9491C34B72F9}"/>
    <cellStyle name="Calculation 4 2 8 5" xfId="3656" xr:uid="{27F314EC-18E9-41E0-809D-6FAE416DC43C}"/>
    <cellStyle name="Calculation 4 2 8 5 2" xfId="19650" xr:uid="{F24C7B58-DD18-4EE5-9C90-66F974BEB9A0}"/>
    <cellStyle name="Calculation 4 2 8 6" xfId="12679" xr:uid="{C14D0A28-ADBB-4D2D-8C8F-D1B57B73CDFE}"/>
    <cellStyle name="Calculation 4 2 8 6 2" xfId="26137" xr:uid="{1E570C10-241F-46AA-8EE4-DE5B53223151}"/>
    <cellStyle name="Calculation 4 2 8 7" xfId="16554" xr:uid="{7BEABD81-5ED4-4D7D-B80F-208B9525A677}"/>
    <cellStyle name="Calculation 4 2 8 7 2" xfId="30012" xr:uid="{A7CADBF4-119E-4E11-94FE-8CA64982DA12}"/>
    <cellStyle name="Calculation 4 2 9" xfId="3421" xr:uid="{BFCEF81B-C132-4461-B470-0FCD725ED057}"/>
    <cellStyle name="Calculation 4 2 9 2" xfId="19415" xr:uid="{5262A441-8DA0-4BCF-A9D5-72A5B83C1583}"/>
    <cellStyle name="Calculation 4 3" xfId="1800" xr:uid="{033BF39B-2E06-4603-9CC2-C993FB395635}"/>
    <cellStyle name="Calculation 4 3 10" xfId="3073" xr:uid="{E0738136-7C93-4CE6-B6EA-9029C9E3FC77}"/>
    <cellStyle name="Calculation 4 3 10 2" xfId="19067" xr:uid="{D4F31E44-9DC1-4E9A-873A-ABC7A1D96BDB}"/>
    <cellStyle name="Calculation 4 3 11" xfId="12147" xr:uid="{81D674B5-20F2-4C0E-B975-FFC932732A08}"/>
    <cellStyle name="Calculation 4 3 11 2" xfId="25605" xr:uid="{DA3548CD-2E71-41B2-BD57-6676C07403CE}"/>
    <cellStyle name="Calculation 4 3 12" xfId="18769" xr:uid="{765C0A79-8320-4EA1-B341-631D7B13195C}"/>
    <cellStyle name="Calculation 4 3 12 2" xfId="32422" xr:uid="{D7381D74-7608-4896-9178-6DE840F67EE3}"/>
    <cellStyle name="Calculation 4 3 2" xfId="2775" xr:uid="{57B02BE9-F54F-46A2-BA0A-57F655C1DFC0}"/>
    <cellStyle name="Calculation 4 3 2 2" xfId="5862" xr:uid="{C162D404-76C6-4019-9702-07CD1F72F226}"/>
    <cellStyle name="Calculation 4 3 2 2 2" xfId="8341" xr:uid="{197A8D99-651B-40E8-A376-2D8445C2BB99}"/>
    <cellStyle name="Calculation 4 3 2 2 2 2" xfId="21799" xr:uid="{DEF6C065-A801-4D47-B8C2-EDCB147365CB}"/>
    <cellStyle name="Calculation 4 3 2 2 3" xfId="10932" xr:uid="{3F194DB1-457D-44C2-89B3-47D912532880}"/>
    <cellStyle name="Calculation 4 3 2 2 3 2" xfId="24390" xr:uid="{47E1694B-9050-46EB-A32E-FE473749C716}"/>
    <cellStyle name="Calculation 4 3 2 2 4" xfId="13140" xr:uid="{AC4B9C4B-5AEF-4727-800D-D8E9DA88B061}"/>
    <cellStyle name="Calculation 4 3 2 2 4 2" xfId="26598" xr:uid="{66F8D95F-A178-4BB7-BC49-C9A1C4497982}"/>
    <cellStyle name="Calculation 4 3 2 2 5" xfId="14319" xr:uid="{309548C2-15A9-4F90-9A65-D793BEF5FB86}"/>
    <cellStyle name="Calculation 4 3 2 2 5 2" xfId="27777" xr:uid="{70A1EA33-1CFC-415E-B665-4047E79BD98C}"/>
    <cellStyle name="Calculation 4 3 2 2 6" xfId="15684" xr:uid="{AB13231D-9DEB-4E2B-AB5C-568EE2239692}"/>
    <cellStyle name="Calculation 4 3 2 2 6 2" xfId="29142" xr:uid="{689CFA7C-7FFD-4DFE-BD81-50F4267D0CD7}"/>
    <cellStyle name="Calculation 4 3 2 2 7" xfId="18027" xr:uid="{63393BA8-FD1D-4BDB-975B-B02C7D2815CF}"/>
    <cellStyle name="Calculation 4 3 2 2 7 2" xfId="31485" xr:uid="{061713E6-A717-4C4E-9E3A-EE341AAD4220}"/>
    <cellStyle name="Calculation 4 3 2 3" xfId="4691" xr:uid="{BB99D929-645A-400A-9A3E-30AE3FBDF7F0}"/>
    <cellStyle name="Calculation 4 3 2 3 2" xfId="32227" xr:uid="{5DA6E330-E924-4A1E-9017-659D83F56B00}"/>
    <cellStyle name="Calculation 4 3 2 4" xfId="7170" xr:uid="{38BBDD53-E20D-4F32-A0AF-EA78656CC6B3}"/>
    <cellStyle name="Calculation 4 3 2 4 2" xfId="20628" xr:uid="{776C3424-EF0A-4BCB-8024-C66BF5A150F4}"/>
    <cellStyle name="Calculation 4 3 2 5" xfId="9761" xr:uid="{392C8C39-0FFA-48DE-870D-8B9393A435DE}"/>
    <cellStyle name="Calculation 4 3 2 5 2" xfId="23219" xr:uid="{D684EA99-6223-4F66-86B6-C7C83D44913B}"/>
    <cellStyle name="Calculation 4 3 2 6" xfId="12678" xr:uid="{C3BFC976-AC36-48FC-B2EA-27CC389DEC7B}"/>
    <cellStyle name="Calculation 4 3 2 6 2" xfId="26136" xr:uid="{4A0F732A-1602-4604-B5B6-C08569AA2E9E}"/>
    <cellStyle name="Calculation 4 3 2 7" xfId="16969" xr:uid="{7196AEDF-7246-4489-A462-3275CD9F8A51}"/>
    <cellStyle name="Calculation 4 3 2 7 2" xfId="30427" xr:uid="{F30AB11C-A83C-4A51-8F3A-0E65758DC0D5}"/>
    <cellStyle name="Calculation 4 3 3" xfId="5149" xr:uid="{058E7969-4EE4-4E35-9C35-815A346492AC}"/>
    <cellStyle name="Calculation 4 3 3 2" xfId="6320" xr:uid="{4F49CDAD-D0A1-47A4-A6EC-6F2CA04972AE}"/>
    <cellStyle name="Calculation 4 3 3 2 2" xfId="8799" xr:uid="{D52EF946-340B-4FF0-B8B1-B7270A73FEED}"/>
    <cellStyle name="Calculation 4 3 3 2 2 2" xfId="22257" xr:uid="{B5D887D9-E43C-4D84-87DD-8449A6A850CC}"/>
    <cellStyle name="Calculation 4 3 3 2 3" xfId="11390" xr:uid="{EB1077FF-874C-46C7-9D03-03A946E5006E}"/>
    <cellStyle name="Calculation 4 3 3 2 3 2" xfId="24848" xr:uid="{B1D61D38-0942-4901-9E89-1A9487E8E991}"/>
    <cellStyle name="Calculation 4 3 3 2 4" xfId="13598" xr:uid="{EBEFB7F1-A77A-4693-BC58-28ADAC218598}"/>
    <cellStyle name="Calculation 4 3 3 2 4 2" xfId="27056" xr:uid="{AD03B8C4-55C1-433D-A0D4-2E4F57AAFD94}"/>
    <cellStyle name="Calculation 4 3 3 2 5" xfId="14777" xr:uid="{AB4BC0F7-5353-4A68-8968-42D957D250A4}"/>
    <cellStyle name="Calculation 4 3 3 2 5 2" xfId="28235" xr:uid="{FAB2E765-23C8-468E-8D71-6FB242F6E2B2}"/>
    <cellStyle name="Calculation 4 3 3 2 6" xfId="16142" xr:uid="{55FBF58D-D621-4303-8A28-242446B97A6B}"/>
    <cellStyle name="Calculation 4 3 3 2 6 2" xfId="29600" xr:uid="{48F7C171-9C3F-46CC-BE9A-206C6CEEC82D}"/>
    <cellStyle name="Calculation 4 3 3 2 7" xfId="18485" xr:uid="{2041736E-4887-49E3-B97F-4F8AC6D2A106}"/>
    <cellStyle name="Calculation 4 3 3 2 7 2" xfId="31943" xr:uid="{E7925450-BEC0-45D0-89A0-64F60276200E}"/>
    <cellStyle name="Calculation 4 3 3 3" xfId="7628" xr:uid="{9E3BB99E-3BD9-4615-B7D4-C1F3302E562B}"/>
    <cellStyle name="Calculation 4 3 3 3 2" xfId="21086" xr:uid="{FA0F7B40-194C-4CDB-8E28-DDC5C2009A07}"/>
    <cellStyle name="Calculation 4 3 3 4" xfId="10219" xr:uid="{88E97FCC-5A25-473F-A09A-F3470C2E40C8}"/>
    <cellStyle name="Calculation 4 3 3 4 2" xfId="23677" xr:uid="{70FA638F-283D-49FB-8F9F-B5970CCFD86E}"/>
    <cellStyle name="Calculation 4 3 3 5" xfId="12265" xr:uid="{5741B3BE-F92E-49DF-BBDE-09EE9C2173FE}"/>
    <cellStyle name="Calculation 4 3 3 5 2" xfId="25723" xr:uid="{A1C40F8F-95B2-4B29-AC10-DE20246AF591}"/>
    <cellStyle name="Calculation 4 3 3 6" xfId="17338" xr:uid="{2C03CF18-7F06-44A8-8F43-F144D4309674}"/>
    <cellStyle name="Calculation 4 3 3 6 2" xfId="30796" xr:uid="{399EA51D-1B2C-4B9D-AF01-AD2CF70F0581}"/>
    <cellStyle name="Calculation 4 3 4" xfId="5119" xr:uid="{3A5E901E-1F34-45BF-822E-0CE8B009D447}"/>
    <cellStyle name="Calculation 4 3 4 2" xfId="6290" xr:uid="{1DDA077D-56B2-433E-B8BD-1FB9C1960125}"/>
    <cellStyle name="Calculation 4 3 4 2 2" xfId="8769" xr:uid="{8BA99AC8-4C50-47C9-B757-9E6D3A62442A}"/>
    <cellStyle name="Calculation 4 3 4 2 2 2" xfId="22227" xr:uid="{341A5A6C-0DAC-4B7A-8560-CF4B4E1CF81F}"/>
    <cellStyle name="Calculation 4 3 4 2 3" xfId="11360" xr:uid="{45D25582-90A4-4A6A-98EE-7982997ECB0C}"/>
    <cellStyle name="Calculation 4 3 4 2 3 2" xfId="24818" xr:uid="{6DA546AA-63BD-45F3-B181-5F41701E5749}"/>
    <cellStyle name="Calculation 4 3 4 2 4" xfId="13568" xr:uid="{1E1E6D8E-B589-4A9A-A966-EECCA70D7DA1}"/>
    <cellStyle name="Calculation 4 3 4 2 4 2" xfId="27026" xr:uid="{12A76820-A6FC-4701-B926-A648EC318BD6}"/>
    <cellStyle name="Calculation 4 3 4 2 5" xfId="14747" xr:uid="{002CC8D3-CDD9-4F62-BE10-255DEAE4BB4A}"/>
    <cellStyle name="Calculation 4 3 4 2 5 2" xfId="28205" xr:uid="{89DE7949-D502-4456-87EA-817C5A3EC24E}"/>
    <cellStyle name="Calculation 4 3 4 2 6" xfId="16112" xr:uid="{784EFF8C-F99D-4734-BFF7-DBA2B02033E8}"/>
    <cellStyle name="Calculation 4 3 4 2 6 2" xfId="29570" xr:uid="{FF0DD514-A7A2-4958-9B19-688AB17A4676}"/>
    <cellStyle name="Calculation 4 3 4 2 7" xfId="18455" xr:uid="{D7B0C9DC-5CA3-4B6F-879C-E155A2A64A8F}"/>
    <cellStyle name="Calculation 4 3 4 2 7 2" xfId="31913" xr:uid="{E4D27896-8D3B-4499-AA9E-89D083D91EBA}"/>
    <cellStyle name="Calculation 4 3 4 3" xfId="7598" xr:uid="{4E4DF85D-9D7F-4983-8955-16EB8C569D55}"/>
    <cellStyle name="Calculation 4 3 4 3 2" xfId="21056" xr:uid="{DD948DF3-62AE-4CE5-AEFB-2D9288202C3F}"/>
    <cellStyle name="Calculation 4 3 4 4" xfId="10189" xr:uid="{73871423-88AB-4312-9D46-56A67A7CF48F}"/>
    <cellStyle name="Calculation 4 3 4 4 2" xfId="23647" xr:uid="{EBE4A7CA-0FDB-48CF-B58A-4B5079805DFF}"/>
    <cellStyle name="Calculation 4 3 4 5" xfId="3448" xr:uid="{CDEBDE0E-4F4D-45CB-BED0-8BE561F8EBB8}"/>
    <cellStyle name="Calculation 4 3 4 5 2" xfId="19442" xr:uid="{4CA2AB52-4314-47A2-87BA-F821069765E1}"/>
    <cellStyle name="Calculation 4 3 4 6" xfId="17312" xr:uid="{56CDF6CE-8488-49E7-9496-76D78251D904}"/>
    <cellStyle name="Calculation 4 3 4 6 2" xfId="30770" xr:uid="{DCFE2116-56E8-4F06-941B-AE75CE1ADDFB}"/>
    <cellStyle name="Calculation 4 3 5" xfId="5212" xr:uid="{8CDDEEC4-031E-4C0B-B575-687F8A195531}"/>
    <cellStyle name="Calculation 4 3 5 2" xfId="6383" xr:uid="{08387CA6-792E-4227-9996-25C5F1F60473}"/>
    <cellStyle name="Calculation 4 3 5 2 2" xfId="8862" xr:uid="{1A979936-8C26-4DB0-800D-F62236FCF1A4}"/>
    <cellStyle name="Calculation 4 3 5 2 2 2" xfId="22320" xr:uid="{589536AE-DE9A-49B3-A1A0-6B514CDB6CC5}"/>
    <cellStyle name="Calculation 4 3 5 2 3" xfId="11453" xr:uid="{54DD76BA-3BAE-4267-9548-B54A2C5D8A87}"/>
    <cellStyle name="Calculation 4 3 5 2 3 2" xfId="24911" xr:uid="{35B5CB87-AB59-4151-9AE8-42DD0FFB49A3}"/>
    <cellStyle name="Calculation 4 3 5 2 4" xfId="13661" xr:uid="{552CB4D5-02AB-4B21-B10F-CBC3417B544F}"/>
    <cellStyle name="Calculation 4 3 5 2 4 2" xfId="27119" xr:uid="{470CA63F-B2E9-4189-B3D7-E674CDA76360}"/>
    <cellStyle name="Calculation 4 3 5 2 5" xfId="14840" xr:uid="{FAA62645-6120-4A48-BB71-C407287AAD97}"/>
    <cellStyle name="Calculation 4 3 5 2 5 2" xfId="28298" xr:uid="{CB6635CC-DACC-417D-BB8D-E370689FB5ED}"/>
    <cellStyle name="Calculation 4 3 5 2 6" xfId="16205" xr:uid="{54CA83A0-FE5E-49EF-B441-90D151724B4F}"/>
    <cellStyle name="Calculation 4 3 5 2 6 2" xfId="29663" xr:uid="{63F7DD85-C76E-4D13-B364-1674115F800B}"/>
    <cellStyle name="Calculation 4 3 5 2 7" xfId="18548" xr:uid="{B4394976-EA25-4A24-8832-25A5745CBAD4}"/>
    <cellStyle name="Calculation 4 3 5 2 7 2" xfId="32006" xr:uid="{CD5021D5-7929-4E02-977D-43F45EE2B956}"/>
    <cellStyle name="Calculation 4 3 5 3" xfId="7691" xr:uid="{CA9115AE-2354-4DFE-9C14-05881B5DC40B}"/>
    <cellStyle name="Calculation 4 3 5 3 2" xfId="21149" xr:uid="{C16761A4-AB89-4B40-92C4-3715E32A1BAF}"/>
    <cellStyle name="Calculation 4 3 5 4" xfId="10282" xr:uid="{0A93F706-C30C-4DAF-825B-6798C0C239CB}"/>
    <cellStyle name="Calculation 4 3 5 4 2" xfId="23740" xr:uid="{6AF1425B-F109-4423-BA89-C2899A16450D}"/>
    <cellStyle name="Calculation 4 3 5 5" xfId="12622" xr:uid="{46CC8BDB-383B-45FA-B9EB-F74292F625DF}"/>
    <cellStyle name="Calculation 4 3 5 5 2" xfId="26080" xr:uid="{69E0545E-65F6-4BE0-A852-108B5E56F820}"/>
    <cellStyle name="Calculation 4 3 5 6" xfId="17397" xr:uid="{BF95B350-94BC-42A2-81B9-F64AAFAB6035}"/>
    <cellStyle name="Calculation 4 3 5 6 2" xfId="30855" xr:uid="{70F5D74D-806F-45CD-B203-8A99FB3213CF}"/>
    <cellStyle name="Calculation 4 3 6" xfId="5073" xr:uid="{0B12ECB6-D66E-429C-904C-696B07BEC7D0}"/>
    <cellStyle name="Calculation 4 3 6 2" xfId="6244" xr:uid="{3D510B41-5E37-4C50-95D6-B1D6BDCA00D7}"/>
    <cellStyle name="Calculation 4 3 6 2 2" xfId="8723" xr:uid="{2F887732-0739-409C-899B-E7749AE1AD13}"/>
    <cellStyle name="Calculation 4 3 6 2 2 2" xfId="22181" xr:uid="{9C0A1CF6-0E4F-40F6-8106-284DED93BD38}"/>
    <cellStyle name="Calculation 4 3 6 2 3" xfId="11314" xr:uid="{D7EECA71-DE02-4589-B633-7F5C8A9D784C}"/>
    <cellStyle name="Calculation 4 3 6 2 3 2" xfId="24772" xr:uid="{B9BA32A6-6FE6-4363-AA63-7D2B7A194E63}"/>
    <cellStyle name="Calculation 4 3 6 2 4" xfId="13522" xr:uid="{1954F740-5845-40F6-B483-1629AA3709B3}"/>
    <cellStyle name="Calculation 4 3 6 2 4 2" xfId="26980" xr:uid="{5B78CF0A-F38A-4922-A69D-D66727AFF058}"/>
    <cellStyle name="Calculation 4 3 6 2 5" xfId="14701" xr:uid="{4DB72396-24A2-413B-AAAC-8FB1EB0562B0}"/>
    <cellStyle name="Calculation 4 3 6 2 5 2" xfId="28159" xr:uid="{96C077F0-25A3-47D3-9916-2D32AB332F05}"/>
    <cellStyle name="Calculation 4 3 6 2 6" xfId="16066" xr:uid="{9AEF729A-ADAA-49E6-9257-7BE95BD789DD}"/>
    <cellStyle name="Calculation 4 3 6 2 6 2" xfId="29524" xr:uid="{C82E64CC-A363-48EA-9C6E-BA4F6C841048}"/>
    <cellStyle name="Calculation 4 3 6 2 7" xfId="18409" xr:uid="{4DC644F3-9B4C-4C8E-9A5E-EFF996F3EDE7}"/>
    <cellStyle name="Calculation 4 3 6 2 7 2" xfId="31867" xr:uid="{7D68A19D-98F9-4BFE-8005-D4CFF1BFC161}"/>
    <cellStyle name="Calculation 4 3 6 3" xfId="7552" xr:uid="{AE0EB642-FE46-46E1-82FF-19674099CE23}"/>
    <cellStyle name="Calculation 4 3 6 3 2" xfId="21010" xr:uid="{B649EED9-ECA1-4C03-BFC1-F510055C2442}"/>
    <cellStyle name="Calculation 4 3 6 4" xfId="10143" xr:uid="{FE12068A-0005-4CE7-A3FB-EEA63AD6C46F}"/>
    <cellStyle name="Calculation 4 3 6 4 2" xfId="23601" xr:uid="{FA19A733-AD66-4AA4-ABE0-E5BE503BEC7D}"/>
    <cellStyle name="Calculation 4 3 6 5" xfId="12369" xr:uid="{D4583A44-1078-4F46-B7B2-463167B8D76A}"/>
    <cellStyle name="Calculation 4 3 6 5 2" xfId="25827" xr:uid="{1EBC3A2A-DFFF-4795-BF2A-456A37898615}"/>
    <cellStyle name="Calculation 4 3 6 6" xfId="17266" xr:uid="{D3BAB789-865E-4978-9952-7981C69AE238}"/>
    <cellStyle name="Calculation 4 3 6 6 2" xfId="30724" xr:uid="{F21048CF-5035-48F7-A6D8-A8D3066D2AAE}"/>
    <cellStyle name="Calculation 4 3 7" xfId="4566" xr:uid="{9BF3EEAE-3E87-4A3E-9833-6CA8B6CF1242}"/>
    <cellStyle name="Calculation 4 3 7 2" xfId="5737" xr:uid="{EE27CFC7-0C73-4045-9F97-708DBC9A343D}"/>
    <cellStyle name="Calculation 4 3 7 2 2" xfId="8216" xr:uid="{1A67B23F-D2DB-41A8-9476-1FEE9DB0BB3D}"/>
    <cellStyle name="Calculation 4 3 7 2 2 2" xfId="21674" xr:uid="{600917D7-EAC9-47EC-A56C-C25EB4508510}"/>
    <cellStyle name="Calculation 4 3 7 2 3" xfId="10807" xr:uid="{8F5C2778-82CD-4769-8B73-66199CD97848}"/>
    <cellStyle name="Calculation 4 3 7 2 3 2" xfId="24265" xr:uid="{5903FACE-C48F-4F85-A126-8E9CBB5314E8}"/>
    <cellStyle name="Calculation 4 3 7 2 4" xfId="13015" xr:uid="{86AA5F6F-3914-4A3C-9656-D5A317BC3172}"/>
    <cellStyle name="Calculation 4 3 7 2 4 2" xfId="26473" xr:uid="{6E61F533-4FA3-4E0D-AD34-B769468ADBB6}"/>
    <cellStyle name="Calculation 4 3 7 2 5" xfId="14194" xr:uid="{85631902-8319-4579-87EE-B4DDB936EB1D}"/>
    <cellStyle name="Calculation 4 3 7 2 5 2" xfId="27652" xr:uid="{A61123C6-64A9-4FC9-940C-F5CB9ADB65C0}"/>
    <cellStyle name="Calculation 4 3 7 2 6" xfId="15559" xr:uid="{EEEC85CA-C059-41E0-ACB0-4B202F2C608B}"/>
    <cellStyle name="Calculation 4 3 7 2 6 2" xfId="29017" xr:uid="{221E0514-BB14-4A02-8A8F-1E3095CD4B5C}"/>
    <cellStyle name="Calculation 4 3 7 2 7" xfId="17902" xr:uid="{CAB32328-DDAB-4371-8239-ADEAA1F1EA86}"/>
    <cellStyle name="Calculation 4 3 7 2 7 2" xfId="31360" xr:uid="{16D3CE1C-0CF5-4A8E-AF13-E3AFDAD23540}"/>
    <cellStyle name="Calculation 4 3 7 3" xfId="7045" xr:uid="{1F742555-D793-489F-9C83-CC306B5D8A5D}"/>
    <cellStyle name="Calculation 4 3 7 3 2" xfId="20503" xr:uid="{62E226FC-D860-4157-8ED6-939E9242913D}"/>
    <cellStyle name="Calculation 4 3 7 4" xfId="9636" xr:uid="{9CEB7166-C5B8-4502-80D4-9F5EEF0878B5}"/>
    <cellStyle name="Calculation 4 3 7 4 2" xfId="23094" xr:uid="{AEF50E3D-92BA-4622-8F1E-03435A220D99}"/>
    <cellStyle name="Calculation 4 3 7 5" xfId="12434" xr:uid="{5B2988C3-5A79-4FC2-90CB-CFC77AC88BED}"/>
    <cellStyle name="Calculation 4 3 7 5 2" xfId="25892" xr:uid="{EB67EDD3-6C91-4873-AE21-2D5E7E4FEEFD}"/>
    <cellStyle name="Calculation 4 3 7 6" xfId="16863" xr:uid="{344C4836-707B-41C4-ABC3-D1D10BB25B49}"/>
    <cellStyle name="Calculation 4 3 7 6 2" xfId="30321" xr:uid="{E2651918-D677-4BD1-95D3-2DE6FBC3D99D}"/>
    <cellStyle name="Calculation 4 3 8" xfId="4134" xr:uid="{385E8787-6A60-4DAC-B050-A32EB6415298}"/>
    <cellStyle name="Calculation 4 3 8 2" xfId="6648" xr:uid="{AC66F169-E2B7-4518-A227-E046862EE2BC}"/>
    <cellStyle name="Calculation 4 3 8 2 2" xfId="20106" xr:uid="{642927AF-5C1A-4773-9A37-0F66CCECB4D9}"/>
    <cellStyle name="Calculation 4 3 8 3" xfId="9245" xr:uid="{789344B5-7D96-4301-B73D-1FEEFFE1CB5A}"/>
    <cellStyle name="Calculation 4 3 8 3 2" xfId="22703" xr:uid="{BE4B6109-FB4E-4491-BF61-4FF981913772}"/>
    <cellStyle name="Calculation 4 3 8 4" xfId="11814" xr:uid="{6D88F1FD-FDA6-4BA8-8515-710DBB9F77E2}"/>
    <cellStyle name="Calculation 4 3 8 4 2" xfId="25272" xr:uid="{B49ABD1D-382D-4AF3-B7D0-A686A970FF53}"/>
    <cellStyle name="Calculation 4 3 8 5" xfId="3655" xr:uid="{624AC3DD-7176-4FFE-B344-DF32822C2952}"/>
    <cellStyle name="Calculation 4 3 8 5 2" xfId="19649" xr:uid="{DC76F448-64C8-4913-9C6E-565B55214DE9}"/>
    <cellStyle name="Calculation 4 3 8 6" xfId="12595" xr:uid="{5F885E34-E03B-4A91-BB79-5B624357A3DA}"/>
    <cellStyle name="Calculation 4 3 8 6 2" xfId="26053" xr:uid="{8F9817F1-41A1-45B7-B049-BDF79EA7743C}"/>
    <cellStyle name="Calculation 4 3 8 7" xfId="16553" xr:uid="{F6088A0C-BF20-4A6D-8AF6-CF00B900EA98}"/>
    <cellStyle name="Calculation 4 3 8 7 2" xfId="30011" xr:uid="{DA126A7C-A708-42BA-9F7D-7F45A5F2B7BB}"/>
    <cellStyle name="Calculation 4 3 9" xfId="3420" xr:uid="{F5BD5BE9-E6DC-4E64-9BA4-9F5B910A9FEE}"/>
    <cellStyle name="Calculation 4 3 9 2" xfId="19414" xr:uid="{1004E790-D81E-42F3-BDDD-B9BC5C07ED4A}"/>
    <cellStyle name="Calculation 4 4" xfId="1801" xr:uid="{F4694B7A-A609-46D0-92D8-3E1F9E2A4E9F}"/>
    <cellStyle name="Calculation 4 4 10" xfId="3727" xr:uid="{EE4E6678-18D7-45A5-B54C-B2E3288AE657}"/>
    <cellStyle name="Calculation 4 4 10 2" xfId="19721" xr:uid="{48436EDF-F0C0-481D-96A7-52AE6BC726A4}"/>
    <cellStyle name="Calculation 4 4 11" xfId="12140" xr:uid="{CD787612-97CC-4DE1-8529-66254F357EBD}"/>
    <cellStyle name="Calculation 4 4 11 2" xfId="25598" xr:uid="{7AF6B27A-3ACA-48F6-880C-8DF2EA0F9D54}"/>
    <cellStyle name="Calculation 4 4 12" xfId="18770" xr:uid="{60F2BCAF-B7BC-48D5-BFB0-C6B75CC1A68A}"/>
    <cellStyle name="Calculation 4 4 12 2" xfId="32423" xr:uid="{00C619CD-09E3-4F05-A1C3-2EB552E4C498}"/>
    <cellStyle name="Calculation 4 4 2" xfId="2776" xr:uid="{4BF12B6A-C4D7-4D47-9F22-4BE637E6C9BB}"/>
    <cellStyle name="Calculation 4 4 2 2" xfId="5863" xr:uid="{70CDA5A2-E1FA-412F-8005-71D1DF4064E7}"/>
    <cellStyle name="Calculation 4 4 2 2 2" xfId="8342" xr:uid="{C621119C-BCFB-4B75-821E-613C4C7690FE}"/>
    <cellStyle name="Calculation 4 4 2 2 2 2" xfId="21800" xr:uid="{F4E4F901-E9DF-4415-BAB0-90D8A802F76B}"/>
    <cellStyle name="Calculation 4 4 2 2 3" xfId="10933" xr:uid="{14F62B89-D16A-422E-98AD-939A4967FF7A}"/>
    <cellStyle name="Calculation 4 4 2 2 3 2" xfId="24391" xr:uid="{F846365E-B9E2-4D9D-BBD5-97AFBD87E45E}"/>
    <cellStyle name="Calculation 4 4 2 2 4" xfId="13141" xr:uid="{76016DB1-28C4-4955-90CA-D012C0B97604}"/>
    <cellStyle name="Calculation 4 4 2 2 4 2" xfId="26599" xr:uid="{3E6F0B63-ECC3-476B-9D45-CE52DE1BAB62}"/>
    <cellStyle name="Calculation 4 4 2 2 5" xfId="14320" xr:uid="{39C520CC-A0F2-46E1-A07C-F174F037EB33}"/>
    <cellStyle name="Calculation 4 4 2 2 5 2" xfId="27778" xr:uid="{1E51E956-9AA7-452E-A1C2-3827BF949F8D}"/>
    <cellStyle name="Calculation 4 4 2 2 6" xfId="15685" xr:uid="{D55EDCCC-23CF-4F2F-A77B-04F11D525263}"/>
    <cellStyle name="Calculation 4 4 2 2 6 2" xfId="29143" xr:uid="{9AC4AD17-8791-4F08-BC8B-B98B7ED97C86}"/>
    <cellStyle name="Calculation 4 4 2 2 7" xfId="18028" xr:uid="{FB7C73C3-368A-4FF1-9FE0-657C54A3BD0B}"/>
    <cellStyle name="Calculation 4 4 2 2 7 2" xfId="31486" xr:uid="{81B19C42-548D-4F0B-B7A2-94CB6F865CA7}"/>
    <cellStyle name="Calculation 4 4 2 3" xfId="4692" xr:uid="{103DB134-5D57-4913-9EB7-24DC4869DB47}"/>
    <cellStyle name="Calculation 4 4 2 3 2" xfId="32228" xr:uid="{7F013D26-BF2B-4E41-898E-07E1BA36E3B0}"/>
    <cellStyle name="Calculation 4 4 2 4" xfId="7171" xr:uid="{CDC96FFC-853C-46A5-965E-557036DC78FB}"/>
    <cellStyle name="Calculation 4 4 2 4 2" xfId="20629" xr:uid="{EE731561-583E-4C4C-981B-27B24BA9E22F}"/>
    <cellStyle name="Calculation 4 4 2 5" xfId="9762" xr:uid="{F438DF49-1D79-4534-9E39-AC873A8FEECF}"/>
    <cellStyle name="Calculation 4 4 2 5 2" xfId="23220" xr:uid="{98259001-3B78-47B5-91A0-ED7616525A28}"/>
    <cellStyle name="Calculation 4 4 2 6" xfId="3506" xr:uid="{D0033FC0-C13B-4676-AAAD-44EA46F7B647}"/>
    <cellStyle name="Calculation 4 4 2 6 2" xfId="19500" xr:uid="{B9946F3A-617F-4579-B0DC-71A7D3F01547}"/>
    <cellStyle name="Calculation 4 4 2 7" xfId="16970" xr:uid="{18952657-9158-4F09-BD5F-863166E37F77}"/>
    <cellStyle name="Calculation 4 4 2 7 2" xfId="30428" xr:uid="{9D5C7A98-F3D7-4C90-AA5A-7635AFF3F33D}"/>
    <cellStyle name="Calculation 4 4 3" xfId="4248" xr:uid="{2E356C4B-22C2-4E6E-9217-488187F635B8}"/>
    <cellStyle name="Calculation 4 4 3 2" xfId="5419" xr:uid="{749A3577-0921-44BD-96C6-0260531A3447}"/>
    <cellStyle name="Calculation 4 4 3 2 2" xfId="7898" xr:uid="{FFB0EB8D-C3C1-41B8-9C67-566BB3D5A0D0}"/>
    <cellStyle name="Calculation 4 4 3 2 2 2" xfId="21356" xr:uid="{A6D00E57-8773-47A5-BEF8-D3C49A08686D}"/>
    <cellStyle name="Calculation 4 4 3 2 3" xfId="10489" xr:uid="{E21BCAB7-CB9D-41D6-9DF9-4F7433318B5C}"/>
    <cellStyle name="Calculation 4 4 3 2 3 2" xfId="23947" xr:uid="{ACB81FFB-9F1B-4ED3-9E25-9E544134EC86}"/>
    <cellStyle name="Calculation 4 4 3 2 4" xfId="12697" xr:uid="{813B29F7-809E-4B7F-BD04-A2253761313D}"/>
    <cellStyle name="Calculation 4 4 3 2 4 2" xfId="26155" xr:uid="{195B5EC6-BF0F-4859-AB8D-59F349DB93D2}"/>
    <cellStyle name="Calculation 4 4 3 2 5" xfId="13876" xr:uid="{11CBF53A-5E54-487D-8317-7A56E776ADB1}"/>
    <cellStyle name="Calculation 4 4 3 2 5 2" xfId="27334" xr:uid="{E0E6BA99-B2B1-407B-8F57-98E4D2078642}"/>
    <cellStyle name="Calculation 4 4 3 2 6" xfId="15241" xr:uid="{C3F24A95-CF5D-431B-A358-181F17B2588E}"/>
    <cellStyle name="Calculation 4 4 3 2 6 2" xfId="28699" xr:uid="{5CA1723B-C5D1-4744-999D-631A4F7CE5F6}"/>
    <cellStyle name="Calculation 4 4 3 2 7" xfId="17584" xr:uid="{CA7FC34B-FCFF-43C4-B2FF-942638063B05}"/>
    <cellStyle name="Calculation 4 4 3 2 7 2" xfId="31042" xr:uid="{C9EEA50C-2787-431B-9276-55A92BF910B0}"/>
    <cellStyle name="Calculation 4 4 3 3" xfId="6727" xr:uid="{AFDA64EF-2879-4CD4-B021-5A32B5261D4D}"/>
    <cellStyle name="Calculation 4 4 3 3 2" xfId="20185" xr:uid="{D0AD1328-81B0-4323-AB0D-5C1450522C24}"/>
    <cellStyle name="Calculation 4 4 3 4" xfId="9318" xr:uid="{22A1C195-C73A-4C92-8660-DC137E7F6CC5}"/>
    <cellStyle name="Calculation 4 4 3 4 2" xfId="22776" xr:uid="{40130535-0BB8-4167-8021-6CC78CF7CC59}"/>
    <cellStyle name="Calculation 4 4 3 5" xfId="12399" xr:uid="{7D58462C-7D6E-477C-AB50-70206B33BFBA}"/>
    <cellStyle name="Calculation 4 4 3 5 2" xfId="25857" xr:uid="{C1E60161-A883-434C-B83A-6390BABB40DB}"/>
    <cellStyle name="Calculation 4 4 3 6" xfId="16604" xr:uid="{D602234A-F58E-4677-B0E0-D203BD6601AA}"/>
    <cellStyle name="Calculation 4 4 3 6 2" xfId="30062" xr:uid="{DC6A6C2E-5F5D-40F9-A6D7-F248CFD5F2EB}"/>
    <cellStyle name="Calculation 4 4 4" xfId="5256" xr:uid="{032DB0C6-CA8E-4C10-9F13-8B069DE7FBC0}"/>
    <cellStyle name="Calculation 4 4 4 2" xfId="6427" xr:uid="{C9FD3716-E709-4851-8218-6FB9C8B70864}"/>
    <cellStyle name="Calculation 4 4 4 2 2" xfId="8906" xr:uid="{B364991D-06A6-480C-BE3B-8751C4C1360C}"/>
    <cellStyle name="Calculation 4 4 4 2 2 2" xfId="22364" xr:uid="{4F80A4E1-BB8A-42B8-8B1F-31BEB40F3983}"/>
    <cellStyle name="Calculation 4 4 4 2 3" xfId="11497" xr:uid="{83FD4FEE-29F0-4018-A98C-38AF581F8CD1}"/>
    <cellStyle name="Calculation 4 4 4 2 3 2" xfId="24955" xr:uid="{98E306EA-EA54-45C3-A9ED-9E75BF7454AA}"/>
    <cellStyle name="Calculation 4 4 4 2 4" xfId="13705" xr:uid="{4EC4BC36-2B10-4FB4-B831-73E22DF0E620}"/>
    <cellStyle name="Calculation 4 4 4 2 4 2" xfId="27163" xr:uid="{878D9587-D8F0-40EE-B822-6BCBEC61028C}"/>
    <cellStyle name="Calculation 4 4 4 2 5" xfId="14884" xr:uid="{CAF8D3B5-E403-489C-8D89-339D5897D0EB}"/>
    <cellStyle name="Calculation 4 4 4 2 5 2" xfId="28342" xr:uid="{D22727E4-0829-4288-8485-D6BE64A2A42E}"/>
    <cellStyle name="Calculation 4 4 4 2 6" xfId="16249" xr:uid="{40FE189F-4DD5-44F1-A19E-18CB2DA770FA}"/>
    <cellStyle name="Calculation 4 4 4 2 6 2" xfId="29707" xr:uid="{D8433575-BEDD-4D85-AFBB-4CE3B3828F97}"/>
    <cellStyle name="Calculation 4 4 4 2 7" xfId="18592" xr:uid="{20B4A1AB-C862-468C-8253-BA21D5578F8F}"/>
    <cellStyle name="Calculation 4 4 4 2 7 2" xfId="32050" xr:uid="{ACF37646-8615-47A1-B727-BD5EE617817F}"/>
    <cellStyle name="Calculation 4 4 4 3" xfId="7735" xr:uid="{8454E07B-A355-4F92-823F-FBCBCC342E5A}"/>
    <cellStyle name="Calculation 4 4 4 3 2" xfId="21193" xr:uid="{F062F511-5EC9-46ED-B52A-9A00AC779007}"/>
    <cellStyle name="Calculation 4 4 4 4" xfId="10326" xr:uid="{5378C7B9-9752-4050-B499-39D6F4074B65}"/>
    <cellStyle name="Calculation 4 4 4 4 2" xfId="23784" xr:uid="{89E124E2-E7B5-4D3B-8825-1764022B6B3F}"/>
    <cellStyle name="Calculation 4 4 4 5" xfId="15078" xr:uid="{C6B2B8C8-0556-430F-9979-F426722F67D1}"/>
    <cellStyle name="Calculation 4 4 4 5 2" xfId="28536" xr:uid="{209EDC9D-8DB6-4094-852C-07BC34D966F4}"/>
    <cellStyle name="Calculation 4 4 4 6" xfId="17436" xr:uid="{B76EC5D9-B046-41E6-8A3B-1AA37EF717E3}"/>
    <cellStyle name="Calculation 4 4 4 6 2" xfId="30894" xr:uid="{302058F3-4F18-4716-8454-185981BD8751}"/>
    <cellStyle name="Calculation 4 4 5" xfId="5213" xr:uid="{6797C39A-9971-46AF-AA6E-EE4EE19043FC}"/>
    <cellStyle name="Calculation 4 4 5 2" xfId="6384" xr:uid="{A6299E80-D7D0-4702-BA97-4144920B26A8}"/>
    <cellStyle name="Calculation 4 4 5 2 2" xfId="8863" xr:uid="{1E2A28CA-C9B6-4C27-A8E9-55EAFABD2C6F}"/>
    <cellStyle name="Calculation 4 4 5 2 2 2" xfId="22321" xr:uid="{24AEE55E-8CFF-4572-AE41-19225BB749E2}"/>
    <cellStyle name="Calculation 4 4 5 2 3" xfId="11454" xr:uid="{029469C1-B694-4749-82A9-D68B4127312B}"/>
    <cellStyle name="Calculation 4 4 5 2 3 2" xfId="24912" xr:uid="{4E637EF1-2996-4C51-B19B-D02F794690CE}"/>
    <cellStyle name="Calculation 4 4 5 2 4" xfId="13662" xr:uid="{FC33C10C-AD62-4D93-B187-CB3DE39389AF}"/>
    <cellStyle name="Calculation 4 4 5 2 4 2" xfId="27120" xr:uid="{91D7A53F-DAE1-456D-AD23-EA15385A261D}"/>
    <cellStyle name="Calculation 4 4 5 2 5" xfId="14841" xr:uid="{039D31A8-B6B0-440F-B2D5-4B34DE2C4D8D}"/>
    <cellStyle name="Calculation 4 4 5 2 5 2" xfId="28299" xr:uid="{11FFBFEF-25B6-48B0-87AA-D97252254877}"/>
    <cellStyle name="Calculation 4 4 5 2 6" xfId="16206" xr:uid="{B7A7E4CC-F01B-4710-A161-9A9574D1A412}"/>
    <cellStyle name="Calculation 4 4 5 2 6 2" xfId="29664" xr:uid="{A68867AF-9450-4C60-B3ED-779E9FDBC1AC}"/>
    <cellStyle name="Calculation 4 4 5 2 7" xfId="18549" xr:uid="{042FE5BA-07BC-4DD2-A8B2-8692699F9D67}"/>
    <cellStyle name="Calculation 4 4 5 2 7 2" xfId="32007" xr:uid="{01839FE0-E23B-4554-A15A-BBFE1815B09C}"/>
    <cellStyle name="Calculation 4 4 5 3" xfId="7692" xr:uid="{14BA8084-E0E5-4017-B1BB-C7A5F2EA0689}"/>
    <cellStyle name="Calculation 4 4 5 3 2" xfId="21150" xr:uid="{64E87FC8-57B0-4E8B-BCDC-263CC57DC1D8}"/>
    <cellStyle name="Calculation 4 4 5 4" xfId="10283" xr:uid="{95697C1D-0A82-4B58-98F2-096DA6819736}"/>
    <cellStyle name="Calculation 4 4 5 4 2" xfId="23741" xr:uid="{9295CE74-DB52-4AD7-9F67-1990E168AC08}"/>
    <cellStyle name="Calculation 4 4 5 5" xfId="3975" xr:uid="{F3922A14-61A7-44B6-ABF0-893B54FB4787}"/>
    <cellStyle name="Calculation 4 4 5 5 2" xfId="19969" xr:uid="{E9C81F04-580C-4BAB-8F90-67D0D13C2A7D}"/>
    <cellStyle name="Calculation 4 4 5 6" xfId="17398" xr:uid="{7545A0EE-79A8-4EBC-8AEF-0A9A0BFA14AB}"/>
    <cellStyle name="Calculation 4 4 5 6 2" xfId="30856" xr:uid="{5ACDE0FA-070A-465C-9530-642490E3EBC1}"/>
    <cellStyle name="Calculation 4 4 6" xfId="4557" xr:uid="{99ED023D-AED6-4DEE-8D50-CD2E43602BC6}"/>
    <cellStyle name="Calculation 4 4 6 2" xfId="5728" xr:uid="{DC13292C-82B1-4181-800E-E884D98FA183}"/>
    <cellStyle name="Calculation 4 4 6 2 2" xfId="8207" xr:uid="{D4AE715A-B98F-4E67-82F6-AC58226C26FB}"/>
    <cellStyle name="Calculation 4 4 6 2 2 2" xfId="21665" xr:uid="{3E99D239-8A9A-4707-B738-F4B5A293F6F3}"/>
    <cellStyle name="Calculation 4 4 6 2 3" xfId="10798" xr:uid="{8EB7810F-CE2F-4F3C-B1E9-B89AE9393CC8}"/>
    <cellStyle name="Calculation 4 4 6 2 3 2" xfId="24256" xr:uid="{5E2F3F0E-F9DF-47AB-9989-5BC88609A74B}"/>
    <cellStyle name="Calculation 4 4 6 2 4" xfId="13006" xr:uid="{35EFAF88-8D0F-4FBA-B208-85BBD6C78135}"/>
    <cellStyle name="Calculation 4 4 6 2 4 2" xfId="26464" xr:uid="{E8BF1962-BA8C-48BD-8091-041AC9F04C16}"/>
    <cellStyle name="Calculation 4 4 6 2 5" xfId="14185" xr:uid="{D7EA108D-BD51-4B79-96B0-E3BF202058DC}"/>
    <cellStyle name="Calculation 4 4 6 2 5 2" xfId="27643" xr:uid="{07DDEF27-A6A9-46A1-A4B7-AE1196015BE7}"/>
    <cellStyle name="Calculation 4 4 6 2 6" xfId="15550" xr:uid="{38F5E1ED-5CC9-4381-855B-D19C8C768B7A}"/>
    <cellStyle name="Calculation 4 4 6 2 6 2" xfId="29008" xr:uid="{25FABEB1-8D11-4F78-9078-6CDBF5215FF2}"/>
    <cellStyle name="Calculation 4 4 6 2 7" xfId="17893" xr:uid="{04E3845C-C44A-4684-91A7-B425EEEC7095}"/>
    <cellStyle name="Calculation 4 4 6 2 7 2" xfId="31351" xr:uid="{7A67124C-5D37-489D-895C-EDFF84F1E515}"/>
    <cellStyle name="Calculation 4 4 6 3" xfId="7036" xr:uid="{A11BA09B-696F-43E3-9651-F1E2FB27BB57}"/>
    <cellStyle name="Calculation 4 4 6 3 2" xfId="20494" xr:uid="{81A6CAD3-D463-4D49-8C42-0ED714587D95}"/>
    <cellStyle name="Calculation 4 4 6 4" xfId="9627" xr:uid="{DADF7E70-E900-4677-8C64-B9B188CD71EA}"/>
    <cellStyle name="Calculation 4 4 6 4 2" xfId="23085" xr:uid="{30C7E208-DE1F-4A25-B94E-C8ADADA1938F}"/>
    <cellStyle name="Calculation 4 4 6 5" xfId="11920" xr:uid="{5B355338-0883-4F98-BDB5-E13EB499273E}"/>
    <cellStyle name="Calculation 4 4 6 5 2" xfId="25378" xr:uid="{C6EFF56C-3154-4556-BEFF-F8EDAF7E5906}"/>
    <cellStyle name="Calculation 4 4 6 6" xfId="16854" xr:uid="{CF92847D-7108-4FE5-AEE7-E6D029BFCF8E}"/>
    <cellStyle name="Calculation 4 4 6 6 2" xfId="30312" xr:uid="{2EDBDCD7-8767-42C6-BF17-C7FB06658A12}"/>
    <cellStyle name="Calculation 4 4 7" xfId="4567" xr:uid="{556A1963-8AE9-4EF1-A3F5-01C91A11CF3B}"/>
    <cellStyle name="Calculation 4 4 7 2" xfId="5738" xr:uid="{77277B0E-ABDF-4E12-9D8F-E944CDF55169}"/>
    <cellStyle name="Calculation 4 4 7 2 2" xfId="8217" xr:uid="{4BC7460A-7A42-4AFA-BA07-00BDBB9AE563}"/>
    <cellStyle name="Calculation 4 4 7 2 2 2" xfId="21675" xr:uid="{265A79D2-DB47-4FB9-8A27-1B41B6C4EFA3}"/>
    <cellStyle name="Calculation 4 4 7 2 3" xfId="10808" xr:uid="{3A469E15-AC04-46FC-AC1F-449F89526046}"/>
    <cellStyle name="Calculation 4 4 7 2 3 2" xfId="24266" xr:uid="{89E9B422-8351-4314-A5A8-5A59B78CE4C8}"/>
    <cellStyle name="Calculation 4 4 7 2 4" xfId="13016" xr:uid="{AE82184A-8AD1-4C64-9EBD-B646EB7B4D6D}"/>
    <cellStyle name="Calculation 4 4 7 2 4 2" xfId="26474" xr:uid="{2907581F-B32C-4492-9687-A07E30EA77B7}"/>
    <cellStyle name="Calculation 4 4 7 2 5" xfId="14195" xr:uid="{6FC81444-6361-42DB-9B81-535FC33872D0}"/>
    <cellStyle name="Calculation 4 4 7 2 5 2" xfId="27653" xr:uid="{818B46E3-C6C9-4153-AA2E-B2E03E0EB9D6}"/>
    <cellStyle name="Calculation 4 4 7 2 6" xfId="15560" xr:uid="{63CC753E-D648-4746-9D08-570079462B51}"/>
    <cellStyle name="Calculation 4 4 7 2 6 2" xfId="29018" xr:uid="{C1B75B18-9ECE-4BD1-9C4B-C5D015F15C2D}"/>
    <cellStyle name="Calculation 4 4 7 2 7" xfId="17903" xr:uid="{63274092-EF0B-46D0-A412-4B42E3D4CC5E}"/>
    <cellStyle name="Calculation 4 4 7 2 7 2" xfId="31361" xr:uid="{86512066-90EC-45CD-B4E6-F014743A2BD3}"/>
    <cellStyle name="Calculation 4 4 7 3" xfId="7046" xr:uid="{75322602-A528-4E10-BF9E-997195A3400D}"/>
    <cellStyle name="Calculation 4 4 7 3 2" xfId="20504" xr:uid="{DE377369-C0C4-496E-90D8-F85F071CE917}"/>
    <cellStyle name="Calculation 4 4 7 4" xfId="9637" xr:uid="{E460529A-562D-4A80-BBD2-6C52451CB994}"/>
    <cellStyle name="Calculation 4 4 7 4 2" xfId="23095" xr:uid="{04FAA96A-D84C-4E69-A8E5-612591A9E0B9}"/>
    <cellStyle name="Calculation 4 4 7 5" xfId="12019" xr:uid="{9CF507C2-81A3-4448-9364-273C254100F5}"/>
    <cellStyle name="Calculation 4 4 7 5 2" xfId="25477" xr:uid="{49870FD4-3CF2-4E12-93AC-36D3639B5F5C}"/>
    <cellStyle name="Calculation 4 4 7 6" xfId="16864" xr:uid="{91215F4D-0356-4BED-ACF1-D9B7F74BDFD7}"/>
    <cellStyle name="Calculation 4 4 7 6 2" xfId="30322" xr:uid="{B5E1BFFF-7C91-456D-8F02-EE98C48FAD56}"/>
    <cellStyle name="Calculation 4 4 8" xfId="4133" xr:uid="{F5DBF38B-18CF-448D-8253-F3D4A3A22CC4}"/>
    <cellStyle name="Calculation 4 4 8 2" xfId="6647" xr:uid="{2E850161-9BDE-4D46-BE88-4E1685B4EE19}"/>
    <cellStyle name="Calculation 4 4 8 2 2" xfId="20105" xr:uid="{995298B2-4907-427D-9FFA-32EF9155F6C9}"/>
    <cellStyle name="Calculation 4 4 8 3" xfId="9244" xr:uid="{A1827C91-B2A8-4334-AC88-D22F5A019664}"/>
    <cellStyle name="Calculation 4 4 8 3 2" xfId="22702" xr:uid="{B0D07752-684C-43D7-9E9E-D62041CEB9F6}"/>
    <cellStyle name="Calculation 4 4 8 4" xfId="11813" xr:uid="{F7459ED5-540F-4DB0-8420-001293B3C5F5}"/>
    <cellStyle name="Calculation 4 4 8 4 2" xfId="25271" xr:uid="{7D3A367E-851F-4D47-BE8B-A69D82A47788}"/>
    <cellStyle name="Calculation 4 4 8 5" xfId="3654" xr:uid="{E0DE840C-CB46-4DD3-984D-5ECA08D158D3}"/>
    <cellStyle name="Calculation 4 4 8 5 2" xfId="19648" xr:uid="{33110077-EC94-48D8-B5A1-C4109448925A}"/>
    <cellStyle name="Calculation 4 4 8 6" xfId="12288" xr:uid="{EC83FF38-8203-4866-99AD-96DDC68219FA}"/>
    <cellStyle name="Calculation 4 4 8 6 2" xfId="25746" xr:uid="{DE0CB37E-83D0-43A5-8A51-73543B56756B}"/>
    <cellStyle name="Calculation 4 4 8 7" xfId="16552" xr:uid="{A05A9653-B74B-4CC0-A9B4-88F5F7C8F329}"/>
    <cellStyle name="Calculation 4 4 8 7 2" xfId="30010" xr:uid="{1FD5695D-5401-4E5D-B463-663BC712B8DA}"/>
    <cellStyle name="Calculation 4 4 9" xfId="3419" xr:uid="{6187A85C-39C6-48E6-9A93-D4DDAA2CD103}"/>
    <cellStyle name="Calculation 4 4 9 2" xfId="19413" xr:uid="{9F8B06DC-C7EA-4901-901B-3D4CA91427E2}"/>
    <cellStyle name="Calculation 4 5" xfId="2773" xr:uid="{95BE0E7A-B107-4321-8149-219423AD28F6}"/>
    <cellStyle name="Calculation 4 5 2" xfId="5860" xr:uid="{7F26203C-0C43-454A-9C02-1200F5388498}"/>
    <cellStyle name="Calculation 4 5 2 2" xfId="8339" xr:uid="{569BEEFE-59D1-4E14-BFB5-4D9DA93BA68E}"/>
    <cellStyle name="Calculation 4 5 2 2 2" xfId="21797" xr:uid="{A45BC9D5-AFDE-431A-960E-6119EAA8D977}"/>
    <cellStyle name="Calculation 4 5 2 3" xfId="10930" xr:uid="{75AC6712-CC1F-4BEF-9696-4BC6E38B4893}"/>
    <cellStyle name="Calculation 4 5 2 3 2" xfId="24388" xr:uid="{4D82B3DF-313D-4E74-BFCA-C97A9CB4FF38}"/>
    <cellStyle name="Calculation 4 5 2 4" xfId="13138" xr:uid="{CE625CBC-59A6-4CB6-9FC2-6F136153296E}"/>
    <cellStyle name="Calculation 4 5 2 4 2" xfId="26596" xr:uid="{CC2EA673-E91B-4BA7-A1BA-56452CF1EFD1}"/>
    <cellStyle name="Calculation 4 5 2 5" xfId="14317" xr:uid="{A89D4F8A-47D9-4881-BA7A-38E2F9D364AF}"/>
    <cellStyle name="Calculation 4 5 2 5 2" xfId="27775" xr:uid="{EB67AB2E-5F31-4C48-A30F-4C144DEBEE4D}"/>
    <cellStyle name="Calculation 4 5 2 6" xfId="15682" xr:uid="{36957D86-82E0-4B7A-8A21-268832D2E271}"/>
    <cellStyle name="Calculation 4 5 2 6 2" xfId="29140" xr:uid="{42F6D9D0-64BF-471A-A55F-DBC287E7CA2D}"/>
    <cellStyle name="Calculation 4 5 2 7" xfId="18025" xr:uid="{09F88BB5-DAA1-4960-BC99-7E4CE2C6EB85}"/>
    <cellStyle name="Calculation 4 5 2 7 2" xfId="31483" xr:uid="{4D00EBE7-0D59-4B8C-AC66-F0C2827E82A0}"/>
    <cellStyle name="Calculation 4 5 3" xfId="4689" xr:uid="{A4D04CA4-23AD-4DCC-8B3F-31550CB9F8AC}"/>
    <cellStyle name="Calculation 4 5 3 2" xfId="32225" xr:uid="{54A07E74-B217-4489-8A0B-CEBCE84A7F05}"/>
    <cellStyle name="Calculation 4 5 4" xfId="7168" xr:uid="{59EC2019-E1BD-450F-B5EB-2F4302D75DD2}"/>
    <cellStyle name="Calculation 4 5 4 2" xfId="20626" xr:uid="{DE5CDADD-CBAD-453E-8DF1-926E615B5126}"/>
    <cellStyle name="Calculation 4 5 5" xfId="9759" xr:uid="{7DCC2FF3-84FD-419C-9A3C-3E865E5B410F}"/>
    <cellStyle name="Calculation 4 5 5 2" xfId="23217" xr:uid="{3D5B1951-93F4-44EA-B1C5-F7F891DAC332}"/>
    <cellStyle name="Calculation 4 5 6" xfId="3536" xr:uid="{9A1C4446-2DB5-4053-90E3-AC60691E80FF}"/>
    <cellStyle name="Calculation 4 5 6 2" xfId="19530" xr:uid="{00F4A8F5-395C-4862-A51F-963A9005594C}"/>
    <cellStyle name="Calculation 4 5 7" xfId="16967" xr:uid="{89D101F1-F3E6-4464-8FC8-21A2B207EE23}"/>
    <cellStyle name="Calculation 4 5 7 2" xfId="30425" xr:uid="{0010D71A-ABF9-4BE7-9D5A-179ADC9126D5}"/>
    <cellStyle name="Calculation 4 6" xfId="4541" xr:uid="{2D7A3FA9-F8F6-437D-AA12-270D0DAF6EDB}"/>
    <cellStyle name="Calculation 4 6 2" xfId="5712" xr:uid="{CF419F3E-1FCD-4948-9B74-DB84A0344299}"/>
    <cellStyle name="Calculation 4 6 2 2" xfId="8191" xr:uid="{6538D99B-3DCF-4418-B5E1-1FE2376960E2}"/>
    <cellStyle name="Calculation 4 6 2 2 2" xfId="21649" xr:uid="{AF2FC361-DAD9-4A51-A1DF-C0C1F3A18F02}"/>
    <cellStyle name="Calculation 4 6 2 3" xfId="10782" xr:uid="{0715FFB5-9D89-4884-9C40-4AA93505692B}"/>
    <cellStyle name="Calculation 4 6 2 3 2" xfId="24240" xr:uid="{422E9518-C465-4524-B086-C28150B2EBE9}"/>
    <cellStyle name="Calculation 4 6 2 4" xfId="12990" xr:uid="{FEB21764-5EC4-47E7-BD5A-C0FF99458BF5}"/>
    <cellStyle name="Calculation 4 6 2 4 2" xfId="26448" xr:uid="{2B7684A4-48DA-44C1-9085-C29E58A1761A}"/>
    <cellStyle name="Calculation 4 6 2 5" xfId="14169" xr:uid="{6528B0EC-1776-44B6-B788-5B433EDF2D95}"/>
    <cellStyle name="Calculation 4 6 2 5 2" xfId="27627" xr:uid="{D6312A14-D1FF-4D2A-9740-E45EA771A517}"/>
    <cellStyle name="Calculation 4 6 2 6" xfId="15534" xr:uid="{B388DF7B-AACF-4B55-8E3B-8836B757604F}"/>
    <cellStyle name="Calculation 4 6 2 6 2" xfId="28992" xr:uid="{650FCB06-121A-497F-98D8-475BF076181C}"/>
    <cellStyle name="Calculation 4 6 2 7" xfId="17877" xr:uid="{5273F751-1C53-4DBD-A07A-3367ECDFBE9F}"/>
    <cellStyle name="Calculation 4 6 2 7 2" xfId="31335" xr:uid="{A7448CF9-6444-4A74-AB43-BB7F34534DF9}"/>
    <cellStyle name="Calculation 4 6 3" xfId="7020" xr:uid="{DBA696A9-861E-44CB-9886-462BA9CF4989}"/>
    <cellStyle name="Calculation 4 6 3 2" xfId="20478" xr:uid="{1A24C576-34D6-4BAB-800F-48D8766DD03B}"/>
    <cellStyle name="Calculation 4 6 4" xfId="9611" xr:uid="{D0BFF109-3655-4583-8A3C-7DE78D7842D0}"/>
    <cellStyle name="Calculation 4 6 4 2" xfId="23069" xr:uid="{80DC760C-6A0F-4950-BB31-31EC6FE32EC6}"/>
    <cellStyle name="Calculation 4 6 5" xfId="3516" xr:uid="{EBB91CB9-3AE1-4C42-B4E8-3801CF6C4A91}"/>
    <cellStyle name="Calculation 4 6 5 2" xfId="19510" xr:uid="{EC9F97BB-55CF-4312-BB96-1723EBB8378A}"/>
    <cellStyle name="Calculation 4 6 6" xfId="16838" xr:uid="{DC28C295-E981-40AF-850E-5F64B5402F8D}"/>
    <cellStyle name="Calculation 4 6 6 2" xfId="30296" xr:uid="{2873CAE4-2E28-4455-83D6-F67F8D0A4A6F}"/>
    <cellStyle name="Calculation 4 7" xfId="4606" xr:uid="{2950ACAA-870B-4C4A-8E52-63A0945FACD9}"/>
    <cellStyle name="Calculation 4 7 2" xfId="5777" xr:uid="{B18A2420-08E3-444C-9C98-298A2D5AA240}"/>
    <cellStyle name="Calculation 4 7 2 2" xfId="8256" xr:uid="{FA0AAAB1-6276-4085-AB4E-66B704008699}"/>
    <cellStyle name="Calculation 4 7 2 2 2" xfId="21714" xr:uid="{69178821-BB3F-41A9-8E1D-217BF6654F1A}"/>
    <cellStyle name="Calculation 4 7 2 3" xfId="10847" xr:uid="{25D57803-03E8-49C8-A5C3-8D856E14CEAE}"/>
    <cellStyle name="Calculation 4 7 2 3 2" xfId="24305" xr:uid="{00F4F4A2-8702-4537-A57D-898566A710B6}"/>
    <cellStyle name="Calculation 4 7 2 4" xfId="13055" xr:uid="{68BE5ECB-0EFE-40E0-AA10-954874198E66}"/>
    <cellStyle name="Calculation 4 7 2 4 2" xfId="26513" xr:uid="{67203D1E-7A97-4623-A211-0638579CD1EC}"/>
    <cellStyle name="Calculation 4 7 2 5" xfId="14234" xr:uid="{24CA5CF4-E305-4DD8-8006-1C2CAAABF771}"/>
    <cellStyle name="Calculation 4 7 2 5 2" xfId="27692" xr:uid="{50751C4F-4FA1-48E9-9BD0-477A50692DA3}"/>
    <cellStyle name="Calculation 4 7 2 6" xfId="15599" xr:uid="{848017C5-45B7-454A-99A7-7947304AE206}"/>
    <cellStyle name="Calculation 4 7 2 6 2" xfId="29057" xr:uid="{1CD25B2B-0674-4BE8-B9EF-F81593136824}"/>
    <cellStyle name="Calculation 4 7 2 7" xfId="17942" xr:uid="{3BC101C6-FBD9-4908-8C7B-24F93076008E}"/>
    <cellStyle name="Calculation 4 7 2 7 2" xfId="31400" xr:uid="{1834BACD-C751-442F-8847-E53E3A475B6F}"/>
    <cellStyle name="Calculation 4 7 3" xfId="7085" xr:uid="{C1827563-9C03-4ED5-8D42-3B54C789FFE2}"/>
    <cellStyle name="Calculation 4 7 3 2" xfId="20543" xr:uid="{09B47330-4524-4A83-9DF1-4C95A2FC4BF2}"/>
    <cellStyle name="Calculation 4 7 4" xfId="9676" xr:uid="{4A67FEBF-47F5-421F-91C8-E23E9FF11774}"/>
    <cellStyle name="Calculation 4 7 4 2" xfId="23134" xr:uid="{C7C753AD-FACD-4166-BEE4-0E3228435247}"/>
    <cellStyle name="Calculation 4 7 5" xfId="12330" xr:uid="{303BE986-22CF-4ED0-87DE-F3D43C221209}"/>
    <cellStyle name="Calculation 4 7 5 2" xfId="25788" xr:uid="{3498023D-E23B-4CB9-B1BC-44DA401B043B}"/>
    <cellStyle name="Calculation 4 7 6" xfId="16903" xr:uid="{6FDB29AB-AFA3-4E08-B5A0-4B479A6A5FD8}"/>
    <cellStyle name="Calculation 4 7 6 2" xfId="30361" xr:uid="{22F1F5D1-AD9F-4139-8B85-D0084FD2A585}"/>
    <cellStyle name="Calculation 4 8" xfId="5195" xr:uid="{C0945B67-2200-4BF5-A24F-68E6BD2C83C3}"/>
    <cellStyle name="Calculation 4 8 2" xfId="6366" xr:uid="{4C74848C-0E07-46FE-BCB7-C92406AD1DC8}"/>
    <cellStyle name="Calculation 4 8 2 2" xfId="8845" xr:uid="{4BF07ED5-B4FC-4246-9A70-BE198FC02B42}"/>
    <cellStyle name="Calculation 4 8 2 2 2" xfId="22303" xr:uid="{3BAAC0C9-05E3-4F7D-907A-193C2BA5D707}"/>
    <cellStyle name="Calculation 4 8 2 3" xfId="11436" xr:uid="{C3F9160E-46BC-4A5D-A5C4-02ADE87E4D53}"/>
    <cellStyle name="Calculation 4 8 2 3 2" xfId="24894" xr:uid="{CB1E6AE1-C246-4013-B954-53D540A5A02F}"/>
    <cellStyle name="Calculation 4 8 2 4" xfId="13644" xr:uid="{D0F90D91-D13A-4548-8E41-D40061B48F12}"/>
    <cellStyle name="Calculation 4 8 2 4 2" xfId="27102" xr:uid="{7825095A-6500-424C-A271-41018C682195}"/>
    <cellStyle name="Calculation 4 8 2 5" xfId="14823" xr:uid="{F0B9EEFA-3FC9-43B5-A7AC-B43541C4B55B}"/>
    <cellStyle name="Calculation 4 8 2 5 2" xfId="28281" xr:uid="{9845AB02-4FDF-478A-9C7E-FD1CB9A916E4}"/>
    <cellStyle name="Calculation 4 8 2 6" xfId="16188" xr:uid="{35092E25-79C3-400E-B07A-2BA0A2098FF1}"/>
    <cellStyle name="Calculation 4 8 2 6 2" xfId="29646" xr:uid="{E9FA760E-E0DD-4E1D-8D87-B0D153F7DE00}"/>
    <cellStyle name="Calculation 4 8 2 7" xfId="18531" xr:uid="{872B26C3-4FAC-4787-859C-05A652EE7B43}"/>
    <cellStyle name="Calculation 4 8 2 7 2" xfId="31989" xr:uid="{BCA3CCC6-E784-42A3-AF77-0A17AA23EFED}"/>
    <cellStyle name="Calculation 4 8 3" xfId="7674" xr:uid="{71DB41A9-F127-42B6-AC15-6B5D49141F99}"/>
    <cellStyle name="Calculation 4 8 3 2" xfId="21132" xr:uid="{D8C2A177-469E-4CB9-BB25-0D1D5FB36278}"/>
    <cellStyle name="Calculation 4 8 4" xfId="10265" xr:uid="{A9663BD0-983A-4CBF-B9D4-FBF27F9AABF7}"/>
    <cellStyle name="Calculation 4 8 4 2" xfId="23723" xr:uid="{1500E0A1-4FAD-4B1F-A5B4-A64D3096AB2E}"/>
    <cellStyle name="Calculation 4 8 5" xfId="3523" xr:uid="{520B5A04-40BA-45FD-9478-754DC2439F30}"/>
    <cellStyle name="Calculation 4 8 5 2" xfId="19517" xr:uid="{2F5BE59B-82C3-41D6-8E6C-F6B9D2A64A72}"/>
    <cellStyle name="Calculation 4 8 6" xfId="17380" xr:uid="{1958B865-76B5-4F92-AF60-66A5B65D0A24}"/>
    <cellStyle name="Calculation 4 8 6 2" xfId="30838" xr:uid="{021A30CD-59B2-459F-B612-BEFD70792250}"/>
    <cellStyle name="Calculation 4 9" xfId="4419" xr:uid="{87A86654-335C-45C2-9D04-57A7F820ADC7}"/>
    <cellStyle name="Calculation 4 9 2" xfId="5590" xr:uid="{4B3CEEEF-5BA6-4856-AD11-98B6EE61BA65}"/>
    <cellStyle name="Calculation 4 9 2 2" xfId="8069" xr:uid="{3BC54C58-2691-444A-849A-76B5B448987D}"/>
    <cellStyle name="Calculation 4 9 2 2 2" xfId="21527" xr:uid="{510F814B-0211-471E-871F-2F78D8075844}"/>
    <cellStyle name="Calculation 4 9 2 3" xfId="10660" xr:uid="{DAE9CF00-9348-408B-8950-AA5D884BC42D}"/>
    <cellStyle name="Calculation 4 9 2 3 2" xfId="24118" xr:uid="{98A3A425-1FFA-41E6-842D-4DDE39A6EF1E}"/>
    <cellStyle name="Calculation 4 9 2 4" xfId="12868" xr:uid="{3B0B462F-84B9-4DBC-BEB3-9FE4ABD6D24B}"/>
    <cellStyle name="Calculation 4 9 2 4 2" xfId="26326" xr:uid="{F7B4A363-697B-4C8A-968B-151B5224051E}"/>
    <cellStyle name="Calculation 4 9 2 5" xfId="14047" xr:uid="{7EA9FF66-6C04-4EE0-AEE3-762D4A7DA445}"/>
    <cellStyle name="Calculation 4 9 2 5 2" xfId="27505" xr:uid="{DE7439F6-1018-494A-8DBE-CEAE27A69E79}"/>
    <cellStyle name="Calculation 4 9 2 6" xfId="15412" xr:uid="{A1CDFB9E-CFC1-4876-9B84-6A6E928FC13C}"/>
    <cellStyle name="Calculation 4 9 2 6 2" xfId="28870" xr:uid="{FB57E22D-794D-4CE7-A337-02D8ABED652F}"/>
    <cellStyle name="Calculation 4 9 2 7" xfId="17755" xr:uid="{43ADB7DB-74E2-40CB-ABE4-98FFDD98B4B3}"/>
    <cellStyle name="Calculation 4 9 2 7 2" xfId="31213" xr:uid="{5DDF23C4-8C46-48F3-8F25-30341F393551}"/>
    <cellStyle name="Calculation 4 9 3" xfId="6898" xr:uid="{BDFFBCAC-2EBA-43AF-8C5A-D847F213DE3C}"/>
    <cellStyle name="Calculation 4 9 3 2" xfId="20356" xr:uid="{2E0C19F5-6150-4FE1-B774-0F238712BFCF}"/>
    <cellStyle name="Calculation 4 9 4" xfId="9489" xr:uid="{1C3A69A4-DB6A-4F2B-90B2-FCF51A4F0CE0}"/>
    <cellStyle name="Calculation 4 9 4 2" xfId="22947" xr:uid="{12B9D9F6-EEC6-44F7-A5C3-09361A2FF083}"/>
    <cellStyle name="Calculation 4 9 5" xfId="12633" xr:uid="{B9F71F35-64FD-4CBF-83B2-F3ADDCE99B8E}"/>
    <cellStyle name="Calculation 4 9 5 2" xfId="26091" xr:uid="{D97C6A52-E18F-4017-8872-D3A98C3A4C65}"/>
    <cellStyle name="Calculation 4 9 6" xfId="16737" xr:uid="{7F846AB2-54FF-48D3-9B9F-0AAF60E1E61F}"/>
    <cellStyle name="Calculation 4 9 6 2" xfId="30195" xr:uid="{7FA3DE92-9CF8-49CC-A80A-0E76875D5EED}"/>
    <cellStyle name="Calculation 5" xfId="1802" xr:uid="{9F11DB63-98FE-4CDA-A42E-5E5D5989B3FE}"/>
    <cellStyle name="Calculation 5 10" xfId="4568" xr:uid="{1E216CE4-43C4-4E16-BD18-C1838FABE85F}"/>
    <cellStyle name="Calculation 5 10 2" xfId="5739" xr:uid="{73EA3B67-B391-48B6-BFC9-4DFC2C41A0AD}"/>
    <cellStyle name="Calculation 5 10 2 2" xfId="8218" xr:uid="{03FBB0D1-4DBA-4A75-A156-EA925DA848CA}"/>
    <cellStyle name="Calculation 5 10 2 2 2" xfId="21676" xr:uid="{22CD0789-53EC-43A7-9633-19600B8D9E4C}"/>
    <cellStyle name="Calculation 5 10 2 3" xfId="10809" xr:uid="{34504F35-4799-4D46-8279-B5819EF7A609}"/>
    <cellStyle name="Calculation 5 10 2 3 2" xfId="24267" xr:uid="{ECE8EBA9-2B5F-40A0-9362-20F1275536D3}"/>
    <cellStyle name="Calculation 5 10 2 4" xfId="13017" xr:uid="{0D4E237D-36DC-43AB-8BA4-5EE41D91571C}"/>
    <cellStyle name="Calculation 5 10 2 4 2" xfId="26475" xr:uid="{B19D7762-784D-48E6-A79C-E412056F009B}"/>
    <cellStyle name="Calculation 5 10 2 5" xfId="14196" xr:uid="{10FF5715-C9F0-42C9-8851-DDF8D809918B}"/>
    <cellStyle name="Calculation 5 10 2 5 2" xfId="27654" xr:uid="{9B4C9D84-88EF-4273-B011-17F166FCD24B}"/>
    <cellStyle name="Calculation 5 10 2 6" xfId="15561" xr:uid="{13225486-A029-4F2B-9AEC-6FBB9B773156}"/>
    <cellStyle name="Calculation 5 10 2 6 2" xfId="29019" xr:uid="{463705C2-6B63-4C0C-AEF2-4F6A672E8989}"/>
    <cellStyle name="Calculation 5 10 2 7" xfId="17904" xr:uid="{8F4D84FE-FAC2-4788-A89B-B94C18F0EF23}"/>
    <cellStyle name="Calculation 5 10 2 7 2" xfId="31362" xr:uid="{C5CF2F51-74DC-4FBA-B406-8A645C615DC4}"/>
    <cellStyle name="Calculation 5 10 3" xfId="7047" xr:uid="{0BB71A60-274C-4B95-9A48-FA4F26E802F9}"/>
    <cellStyle name="Calculation 5 10 3 2" xfId="20505" xr:uid="{21B532DD-EAAE-4C90-999E-3CD3B665E03F}"/>
    <cellStyle name="Calculation 5 10 4" xfId="9638" xr:uid="{F250D722-049F-46B7-B7E0-9DBD42377B7F}"/>
    <cellStyle name="Calculation 5 10 4 2" xfId="23096" xr:uid="{F8CBF13E-09FD-47CF-A2CA-4DEFCD5EF50F}"/>
    <cellStyle name="Calculation 5 10 5" xfId="12325" xr:uid="{3506DF71-CB03-4148-B00F-0F0FA2C8D11C}"/>
    <cellStyle name="Calculation 5 10 5 2" xfId="25783" xr:uid="{7A0C4865-F142-4EE2-9950-994E921B47F2}"/>
    <cellStyle name="Calculation 5 10 6" xfId="16865" xr:uid="{972E1755-520E-4796-A49D-2BB94C1B5130}"/>
    <cellStyle name="Calculation 5 10 6 2" xfId="30323" xr:uid="{B8512023-DF35-48AD-A115-8265A186BE7E}"/>
    <cellStyle name="Calculation 5 11" xfId="4132" xr:uid="{CF319F20-0AE2-4902-AAFA-72852A19ABD6}"/>
    <cellStyle name="Calculation 5 11 2" xfId="6646" xr:uid="{9C48A59D-ECC8-41DD-B407-0247611EC025}"/>
    <cellStyle name="Calculation 5 11 2 2" xfId="20104" xr:uid="{230D12FC-DD6A-4949-89F5-3B72F7AF81CE}"/>
    <cellStyle name="Calculation 5 11 3" xfId="9243" xr:uid="{8BFF883B-1AD4-4A16-9751-19923ED2FC79}"/>
    <cellStyle name="Calculation 5 11 3 2" xfId="22701" xr:uid="{5EEF61B4-74AE-4E80-A54F-93F85E048DEC}"/>
    <cellStyle name="Calculation 5 11 4" xfId="11812" xr:uid="{F564C62E-F90C-42DF-907F-0298055D0E3A}"/>
    <cellStyle name="Calculation 5 11 4 2" xfId="25270" xr:uid="{02CC6BAA-7FED-4484-A7F2-245498356993}"/>
    <cellStyle name="Calculation 5 11 5" xfId="3653" xr:uid="{6529AE9A-AD34-47B0-AACA-77ABA534981D}"/>
    <cellStyle name="Calculation 5 11 5 2" xfId="19647" xr:uid="{81FE6DAD-6CC3-4193-BFC9-807369D18611}"/>
    <cellStyle name="Calculation 5 11 6" xfId="12056" xr:uid="{AEEAECF9-0919-478D-B4ED-5DBC16F3CE9E}"/>
    <cellStyle name="Calculation 5 11 6 2" xfId="25514" xr:uid="{BDC128CB-37B5-4F19-8AA7-A6FB63D3C907}"/>
    <cellStyle name="Calculation 5 11 7" xfId="16551" xr:uid="{D0674234-5B1B-47E8-A1AC-6697AED6FE91}"/>
    <cellStyle name="Calculation 5 11 7 2" xfId="30009" xr:uid="{D23DC2F6-01FF-4229-8BDC-3BA203CF0120}"/>
    <cellStyle name="Calculation 5 12" xfId="3418" xr:uid="{6527B2C9-2372-47B5-8139-7A5AF79CB537}"/>
    <cellStyle name="Calculation 5 12 2" xfId="19412" xr:uid="{E4051BA5-F8CC-4A48-975F-C71283083511}"/>
    <cellStyle name="Calculation 5 13" xfId="3728" xr:uid="{FBFB8E22-4ED7-4358-953A-2763E4F53F67}"/>
    <cellStyle name="Calculation 5 13 2" xfId="19722" xr:uid="{08B3E775-74A4-48DA-8C61-8DAE399E3EAF}"/>
    <cellStyle name="Calculation 5 14" xfId="12570" xr:uid="{8FA72072-2C4B-41A9-A7A6-3BE2DF94CB79}"/>
    <cellStyle name="Calculation 5 14 2" xfId="26028" xr:uid="{6500636F-4D32-436E-AFC0-711592923FAB}"/>
    <cellStyle name="Calculation 5 15" xfId="18771" xr:uid="{1C2AC226-C76F-451A-B70B-2135BB806D71}"/>
    <cellStyle name="Calculation 5 15 2" xfId="32424" xr:uid="{EE0FAE9A-DB7F-4116-A80E-76C99AADF4FC}"/>
    <cellStyle name="Calculation 5 2" xfId="1803" xr:uid="{70339CA6-F0BD-4356-9A27-F941CB1320CA}"/>
    <cellStyle name="Calculation 5 2 10" xfId="3729" xr:uid="{2A0B27BB-420A-46BE-9DBB-D84FC6CFFF03}"/>
    <cellStyle name="Calculation 5 2 10 2" xfId="19723" xr:uid="{0A2B8E55-FC1A-4811-AF09-532EC1B19078}"/>
    <cellStyle name="Calculation 5 2 11" xfId="12613" xr:uid="{600AC8BC-D7EE-4F0F-82C2-38473620898A}"/>
    <cellStyle name="Calculation 5 2 11 2" xfId="26071" xr:uid="{D8BC20C7-59B3-4223-8A10-D5E1C43E1DB4}"/>
    <cellStyle name="Calculation 5 2 12" xfId="18772" xr:uid="{CE9FCCAF-5725-443A-B4DC-D02BFDBFD947}"/>
    <cellStyle name="Calculation 5 2 12 2" xfId="32425" xr:uid="{79BCEF91-E7D3-473B-B80B-82322C1A83D3}"/>
    <cellStyle name="Calculation 5 2 2" xfId="2778" xr:uid="{3730F75A-58F4-4FF0-AD75-BB6FE0FF4B87}"/>
    <cellStyle name="Calculation 5 2 2 2" xfId="5865" xr:uid="{DA093490-C81C-45C8-8739-84110069AF51}"/>
    <cellStyle name="Calculation 5 2 2 2 2" xfId="8344" xr:uid="{534795C6-340C-4012-AD29-C941BA2C58DF}"/>
    <cellStyle name="Calculation 5 2 2 2 2 2" xfId="21802" xr:uid="{7D864CFE-F9C6-497F-AE99-1F99BB553072}"/>
    <cellStyle name="Calculation 5 2 2 2 3" xfId="10935" xr:uid="{2645BDDA-3E2B-4010-AC96-E3F05065D343}"/>
    <cellStyle name="Calculation 5 2 2 2 3 2" xfId="24393" xr:uid="{162A5599-2141-4A08-AB9B-02DE78100304}"/>
    <cellStyle name="Calculation 5 2 2 2 4" xfId="13143" xr:uid="{4C97FC01-945B-4C65-AD26-3EC271A466FA}"/>
    <cellStyle name="Calculation 5 2 2 2 4 2" xfId="26601" xr:uid="{ECC87FB0-4834-436C-8504-C9726274DAAF}"/>
    <cellStyle name="Calculation 5 2 2 2 5" xfId="14322" xr:uid="{1FE05BC8-D706-4D9A-A28A-33EF8EB244FE}"/>
    <cellStyle name="Calculation 5 2 2 2 5 2" xfId="27780" xr:uid="{A53C5EC6-A3F2-467E-B277-4C10261744C9}"/>
    <cellStyle name="Calculation 5 2 2 2 6" xfId="15687" xr:uid="{78D78A3F-65E6-44DC-BD60-AC907FFE6DA7}"/>
    <cellStyle name="Calculation 5 2 2 2 6 2" xfId="29145" xr:uid="{B4C3E296-8A2C-48BD-BF6C-8B3A565031A6}"/>
    <cellStyle name="Calculation 5 2 2 2 7" xfId="18030" xr:uid="{1BDA4A5E-1699-4A66-89B5-B23BEDE38D36}"/>
    <cellStyle name="Calculation 5 2 2 2 7 2" xfId="31488" xr:uid="{A48BC507-FB57-4D8A-A6E6-4F90CBB9D6C0}"/>
    <cellStyle name="Calculation 5 2 2 3" xfId="4694" xr:uid="{899E3215-BCC9-4DD3-A39E-922BA16D85B0}"/>
    <cellStyle name="Calculation 5 2 2 3 2" xfId="32230" xr:uid="{8575EC1E-761B-472B-9E9F-83EF5974B73A}"/>
    <cellStyle name="Calculation 5 2 2 4" xfId="7173" xr:uid="{67A07E2E-F159-420B-ACA2-1DF69BB6B613}"/>
    <cellStyle name="Calculation 5 2 2 4 2" xfId="20631" xr:uid="{D7C56BE6-DB4E-4CA6-A4CC-B7197C13CA59}"/>
    <cellStyle name="Calculation 5 2 2 5" xfId="9764" xr:uid="{EE3BA839-CD18-4B44-84D6-326A27EBD304}"/>
    <cellStyle name="Calculation 5 2 2 5 2" xfId="23222" xr:uid="{146D463A-95A0-4B91-B4CF-0A4232C21912}"/>
    <cellStyle name="Calculation 5 2 2 6" xfId="3458" xr:uid="{5AB04165-2A95-4CC7-9940-7E27F90D792A}"/>
    <cellStyle name="Calculation 5 2 2 6 2" xfId="19452" xr:uid="{C2C09AD9-5571-439C-BE8F-300EC42A4BB5}"/>
    <cellStyle name="Calculation 5 2 2 7" xfId="16972" xr:uid="{1B03CA00-8779-4904-B8F3-53A9AFE7570D}"/>
    <cellStyle name="Calculation 5 2 2 7 2" xfId="30430" xr:uid="{6D576367-06CA-435A-B617-664B8ECE3C75}"/>
    <cellStyle name="Calculation 5 2 3" xfId="5130" xr:uid="{7DA80484-E53B-4299-8D0D-D1C43349AEF3}"/>
    <cellStyle name="Calculation 5 2 3 2" xfId="6301" xr:uid="{8C352E96-E702-47F9-8236-83626727EC9D}"/>
    <cellStyle name="Calculation 5 2 3 2 2" xfId="8780" xr:uid="{2E9C0612-BDDD-4783-9868-FB604F0E3BE3}"/>
    <cellStyle name="Calculation 5 2 3 2 2 2" xfId="22238" xr:uid="{C12A0F87-2E18-439B-A7FB-A8DBCCD8F7A5}"/>
    <cellStyle name="Calculation 5 2 3 2 3" xfId="11371" xr:uid="{E8911D05-8611-4087-85D7-3ED2761C3C19}"/>
    <cellStyle name="Calculation 5 2 3 2 3 2" xfId="24829" xr:uid="{32CDCE04-065C-4278-BD9A-95B7ACC29B83}"/>
    <cellStyle name="Calculation 5 2 3 2 4" xfId="13579" xr:uid="{5EEAF804-E1D1-46C1-BC4E-EB48E05FE7B9}"/>
    <cellStyle name="Calculation 5 2 3 2 4 2" xfId="27037" xr:uid="{5EEC2760-B528-4509-8D82-FD48EAD554DA}"/>
    <cellStyle name="Calculation 5 2 3 2 5" xfId="14758" xr:uid="{797FC268-C76A-45AF-B06E-7CAE673D5EE6}"/>
    <cellStyle name="Calculation 5 2 3 2 5 2" xfId="28216" xr:uid="{443D022E-91C1-4D9B-8E24-DFC65D484063}"/>
    <cellStyle name="Calculation 5 2 3 2 6" xfId="16123" xr:uid="{09DF6036-6877-4C64-8C77-91F2F7309020}"/>
    <cellStyle name="Calculation 5 2 3 2 6 2" xfId="29581" xr:uid="{63212722-C51E-4349-8A9E-A7C592290ED2}"/>
    <cellStyle name="Calculation 5 2 3 2 7" xfId="18466" xr:uid="{C48DA247-B47C-4779-9CAA-CFCEEB1C9FCD}"/>
    <cellStyle name="Calculation 5 2 3 2 7 2" xfId="31924" xr:uid="{CE17C0B8-EFA8-4EC5-9F0E-B17F9903907B}"/>
    <cellStyle name="Calculation 5 2 3 3" xfId="7609" xr:uid="{1809BC00-39A4-4C33-895D-6FD91F70192E}"/>
    <cellStyle name="Calculation 5 2 3 3 2" xfId="21067" xr:uid="{EE064EA2-791B-4485-8227-FE0837F83BF3}"/>
    <cellStyle name="Calculation 5 2 3 4" xfId="10200" xr:uid="{1511EDE1-BC60-43A2-B33A-8D4740EA1052}"/>
    <cellStyle name="Calculation 5 2 3 4 2" xfId="23658" xr:uid="{2BC23EB9-C642-4560-B0BE-A27139F93FEA}"/>
    <cellStyle name="Calculation 5 2 3 5" xfId="12376" xr:uid="{C300EA76-8B9D-4C48-861B-AF2FF1CBEE87}"/>
    <cellStyle name="Calculation 5 2 3 5 2" xfId="25834" xr:uid="{12C88B1F-28A8-4E80-AE27-EE097BAB2679}"/>
    <cellStyle name="Calculation 5 2 3 6" xfId="17322" xr:uid="{F1D3F449-BD49-4E84-B704-92D7BCFC20C0}"/>
    <cellStyle name="Calculation 5 2 3 6 2" xfId="30780" xr:uid="{C5DDC058-22B8-4FE1-9081-C5E7A9484DE5}"/>
    <cellStyle name="Calculation 5 2 4" xfId="4607" xr:uid="{C37F2760-AC8B-42F6-A635-8F165C08BF8D}"/>
    <cellStyle name="Calculation 5 2 4 2" xfId="5778" xr:uid="{8B766D26-CE94-4DE2-AE10-52A9F250D21B}"/>
    <cellStyle name="Calculation 5 2 4 2 2" xfId="8257" xr:uid="{F424ABA9-6D6A-494B-A8E2-251308BB5CE6}"/>
    <cellStyle name="Calculation 5 2 4 2 2 2" xfId="21715" xr:uid="{6A0E2ABC-3EFE-495C-95ED-E59E3CFCAFF1}"/>
    <cellStyle name="Calculation 5 2 4 2 3" xfId="10848" xr:uid="{F37700AE-14D7-402A-8F81-8B4B7850ECE0}"/>
    <cellStyle name="Calculation 5 2 4 2 3 2" xfId="24306" xr:uid="{C1D66B83-EED3-4C93-872A-F5BE6CAB659C}"/>
    <cellStyle name="Calculation 5 2 4 2 4" xfId="13056" xr:uid="{D19F9623-9B36-480C-8B5B-05E20080B1A9}"/>
    <cellStyle name="Calculation 5 2 4 2 4 2" xfId="26514" xr:uid="{AEBA65F7-26C3-4C9F-88D1-E13C257565DB}"/>
    <cellStyle name="Calculation 5 2 4 2 5" xfId="14235" xr:uid="{D8278B3F-3AFE-44EF-9B8C-63CA371CA8B5}"/>
    <cellStyle name="Calculation 5 2 4 2 5 2" xfId="27693" xr:uid="{3BA71DDD-C2D5-4A55-90D8-693DD519A06C}"/>
    <cellStyle name="Calculation 5 2 4 2 6" xfId="15600" xr:uid="{B90B9316-AFB5-4FFE-AC66-0D84675BFE51}"/>
    <cellStyle name="Calculation 5 2 4 2 6 2" xfId="29058" xr:uid="{8CBE6355-978E-433C-BAF0-232B08DE02B8}"/>
    <cellStyle name="Calculation 5 2 4 2 7" xfId="17943" xr:uid="{2C53A784-8D83-4F86-BC4A-D676164F3C53}"/>
    <cellStyle name="Calculation 5 2 4 2 7 2" xfId="31401" xr:uid="{F908488C-F3BE-4F6E-92AB-9C301834C1D6}"/>
    <cellStyle name="Calculation 5 2 4 3" xfId="7086" xr:uid="{30DB9738-B390-40E4-A275-0C40D86F0232}"/>
    <cellStyle name="Calculation 5 2 4 3 2" xfId="20544" xr:uid="{EB108363-D381-4236-A5D9-B19A535B533D}"/>
    <cellStyle name="Calculation 5 2 4 4" xfId="9677" xr:uid="{09D66E8E-F082-45FC-B1E6-29DB7558FA19}"/>
    <cellStyle name="Calculation 5 2 4 4 2" xfId="23135" xr:uid="{85CAE029-3782-4AF3-A721-24169D1E4001}"/>
    <cellStyle name="Calculation 5 2 4 5" xfId="4212" xr:uid="{8A96436D-4410-4911-9E01-323AE7E03003}"/>
    <cellStyle name="Calculation 5 2 4 5 2" xfId="20012" xr:uid="{BB6975AB-FF8E-4C58-83E0-FFD06EED433B}"/>
    <cellStyle name="Calculation 5 2 4 6" xfId="16904" xr:uid="{8D85D61F-ED9E-4A04-A2F7-DACCF3CF24D4}"/>
    <cellStyle name="Calculation 5 2 4 6 2" xfId="30362" xr:uid="{FE352CE4-41AB-4ACB-BC23-FBC9C323FB5C}"/>
    <cellStyle name="Calculation 5 2 5" xfId="5217" xr:uid="{820CE3DB-08A7-4EDF-91B6-06F7176FFF90}"/>
    <cellStyle name="Calculation 5 2 5 2" xfId="6388" xr:uid="{AAA82023-5735-4F3B-AAC6-BA0669309FCA}"/>
    <cellStyle name="Calculation 5 2 5 2 2" xfId="8867" xr:uid="{B134429A-5F75-4FC1-AD51-5FFE318D630D}"/>
    <cellStyle name="Calculation 5 2 5 2 2 2" xfId="22325" xr:uid="{C2F118E3-84D0-44BD-ADE6-B9E427112130}"/>
    <cellStyle name="Calculation 5 2 5 2 3" xfId="11458" xr:uid="{7AE60E38-5382-45C8-B42D-9D31374F5DFD}"/>
    <cellStyle name="Calculation 5 2 5 2 3 2" xfId="24916" xr:uid="{A90EAE43-20AC-4E10-8075-E1854FEEEE2A}"/>
    <cellStyle name="Calculation 5 2 5 2 4" xfId="13666" xr:uid="{475A1182-6A94-46CF-B9C4-FF8468156D27}"/>
    <cellStyle name="Calculation 5 2 5 2 4 2" xfId="27124" xr:uid="{0F06A15C-EA4D-4461-A0B3-27F573EE0245}"/>
    <cellStyle name="Calculation 5 2 5 2 5" xfId="14845" xr:uid="{F8816688-8416-4712-956A-A953F87C4A65}"/>
    <cellStyle name="Calculation 5 2 5 2 5 2" xfId="28303" xr:uid="{E01086DA-2A5F-48B7-A67E-0F5945AD0413}"/>
    <cellStyle name="Calculation 5 2 5 2 6" xfId="16210" xr:uid="{11B365A4-EA81-4856-A081-D1244073DA22}"/>
    <cellStyle name="Calculation 5 2 5 2 6 2" xfId="29668" xr:uid="{21AA5C14-9260-4E66-AE6F-1CE8999DB16C}"/>
    <cellStyle name="Calculation 5 2 5 2 7" xfId="18553" xr:uid="{B4C3A22E-4BB8-4ABA-BF73-D228A5184615}"/>
    <cellStyle name="Calculation 5 2 5 2 7 2" xfId="32011" xr:uid="{D74FE9F1-7109-4FFB-9E8A-E614CAC29467}"/>
    <cellStyle name="Calculation 5 2 5 3" xfId="7696" xr:uid="{E649EF19-33E2-49CC-AC08-682F625D9231}"/>
    <cellStyle name="Calculation 5 2 5 3 2" xfId="21154" xr:uid="{12BA7267-1166-42AB-BE73-E52E6795DD39}"/>
    <cellStyle name="Calculation 5 2 5 4" xfId="10287" xr:uid="{384760B1-F2E0-477F-B9AC-4456E106F1D7}"/>
    <cellStyle name="Calculation 5 2 5 4 2" xfId="23745" xr:uid="{F65FE02F-380E-475B-A1CB-FCEDD82BA4D0}"/>
    <cellStyle name="Calculation 5 2 5 5" xfId="12272" xr:uid="{C9DB7A6F-EF4A-4CC9-96DF-94AABBCCC40F}"/>
    <cellStyle name="Calculation 5 2 5 5 2" xfId="25730" xr:uid="{33EF11E3-53AC-48E9-B48E-F7DD21D37B5A}"/>
    <cellStyle name="Calculation 5 2 5 6" xfId="17402" xr:uid="{D27B6C3A-D3C9-4E55-8F40-9E0FEF5537FA}"/>
    <cellStyle name="Calculation 5 2 5 6 2" xfId="30860" xr:uid="{5C448935-BC7B-4B8F-B018-4A8D3C60C497}"/>
    <cellStyle name="Calculation 5 2 6" xfId="5306" xr:uid="{E20D352B-9139-428E-BD1B-9C34F5BF40FD}"/>
    <cellStyle name="Calculation 5 2 6 2" xfId="6477" xr:uid="{465707DA-FCB2-4D25-A3A5-D2517D001C08}"/>
    <cellStyle name="Calculation 5 2 6 2 2" xfId="8956" xr:uid="{18D60AB2-AB59-4736-AC02-1EF96E29765C}"/>
    <cellStyle name="Calculation 5 2 6 2 2 2" xfId="22414" xr:uid="{613650F5-0F57-4058-BF8E-80CC1DD42E9D}"/>
    <cellStyle name="Calculation 5 2 6 2 3" xfId="11547" xr:uid="{40674A93-EF47-4727-AABB-CFE100D3EA9D}"/>
    <cellStyle name="Calculation 5 2 6 2 3 2" xfId="25005" xr:uid="{EA029C9C-27D9-4D7B-8478-04E5CDA96359}"/>
    <cellStyle name="Calculation 5 2 6 2 4" xfId="13755" xr:uid="{D2F0173D-50B2-4E17-953F-C11430E67F6E}"/>
    <cellStyle name="Calculation 5 2 6 2 4 2" xfId="27213" xr:uid="{4029FA72-120F-4056-84AC-602FD22DACE1}"/>
    <cellStyle name="Calculation 5 2 6 2 5" xfId="14934" xr:uid="{752571E7-3F4C-482E-A3C5-D68D3F84EE4D}"/>
    <cellStyle name="Calculation 5 2 6 2 5 2" xfId="28392" xr:uid="{62BA3921-5254-4C4E-AC3F-B818C5575C03}"/>
    <cellStyle name="Calculation 5 2 6 2 6" xfId="16299" xr:uid="{8DE81B3E-412D-4CC1-88CD-5DD45FA4143C}"/>
    <cellStyle name="Calculation 5 2 6 2 6 2" xfId="29757" xr:uid="{1B79C9E5-319B-4D3C-A4C3-15F588EB8846}"/>
    <cellStyle name="Calculation 5 2 6 2 7" xfId="18642" xr:uid="{415BE79D-EBBE-4D02-B41F-56833C2CED89}"/>
    <cellStyle name="Calculation 5 2 6 2 7 2" xfId="32100" xr:uid="{53259B59-1164-4B21-BFBB-2B5F06EA17E2}"/>
    <cellStyle name="Calculation 5 2 6 3" xfId="7785" xr:uid="{2DC6DDB5-8646-41AA-B287-B2CF8C124A31}"/>
    <cellStyle name="Calculation 5 2 6 3 2" xfId="21243" xr:uid="{4EB64138-42C4-4AEE-BAFD-9510C1AB71EB}"/>
    <cellStyle name="Calculation 5 2 6 4" xfId="10376" xr:uid="{EACD8D92-EE5D-4F7C-A2D2-D6BAB51089A7}"/>
    <cellStyle name="Calculation 5 2 6 4 2" xfId="23834" xr:uid="{1EECD663-C93F-4C3B-81C9-A903F07DABA9}"/>
    <cellStyle name="Calculation 5 2 6 5" xfId="15128" xr:uid="{309EDDB7-E373-4068-AD80-E74EE785EE21}"/>
    <cellStyle name="Calculation 5 2 6 5 2" xfId="28586" xr:uid="{83953430-0FA0-410B-B15B-FC8AEA1E0D94}"/>
    <cellStyle name="Calculation 5 2 6 6" xfId="17480" xr:uid="{F63AA9C7-297E-49BD-B054-049341EDCF76}"/>
    <cellStyle name="Calculation 5 2 6 6 2" xfId="30938" xr:uid="{F18A77E6-410B-4A86-88EB-56E5164EEA7F}"/>
    <cellStyle name="Calculation 5 2 7" xfId="4569" xr:uid="{B3CA7F49-2155-4954-998D-CA23E34EB932}"/>
    <cellStyle name="Calculation 5 2 7 2" xfId="5740" xr:uid="{D8A6DE24-21C7-4CD2-9266-820F2A9C344E}"/>
    <cellStyle name="Calculation 5 2 7 2 2" xfId="8219" xr:uid="{87B7C066-85C4-42E8-83D7-3667D4EB84D8}"/>
    <cellStyle name="Calculation 5 2 7 2 2 2" xfId="21677" xr:uid="{2FA2CC1A-920C-4B66-A290-855756D2CAC1}"/>
    <cellStyle name="Calculation 5 2 7 2 3" xfId="10810" xr:uid="{3763E712-C089-4C9F-9366-383353B49341}"/>
    <cellStyle name="Calculation 5 2 7 2 3 2" xfId="24268" xr:uid="{D133DA46-4A2C-4EE9-AD42-91FA0BC6FD99}"/>
    <cellStyle name="Calculation 5 2 7 2 4" xfId="13018" xr:uid="{D59056F8-C57D-4BFF-81AD-57A781DA53DC}"/>
    <cellStyle name="Calculation 5 2 7 2 4 2" xfId="26476" xr:uid="{51F4521B-BC7D-40FE-B99C-BFC037CAA77D}"/>
    <cellStyle name="Calculation 5 2 7 2 5" xfId="14197" xr:uid="{D9E13A08-4DB8-4D36-9A1B-A8E996C74006}"/>
    <cellStyle name="Calculation 5 2 7 2 5 2" xfId="27655" xr:uid="{2C655CA3-FE33-4199-B56A-DA862E0FF98A}"/>
    <cellStyle name="Calculation 5 2 7 2 6" xfId="15562" xr:uid="{7408CCEA-5675-4029-9C0B-C64D84AD1788}"/>
    <cellStyle name="Calculation 5 2 7 2 6 2" xfId="29020" xr:uid="{06BD2FE1-CDEF-4DDB-AE72-5E84844AFCEC}"/>
    <cellStyle name="Calculation 5 2 7 2 7" xfId="17905" xr:uid="{371C39A8-25E1-411A-978F-B488589FB3EF}"/>
    <cellStyle name="Calculation 5 2 7 2 7 2" xfId="31363" xr:uid="{03D101D5-177D-4097-9477-707BFC0DC592}"/>
    <cellStyle name="Calculation 5 2 7 3" xfId="7048" xr:uid="{3185EE34-B342-45B9-B91C-13D889E6C36F}"/>
    <cellStyle name="Calculation 5 2 7 3 2" xfId="20506" xr:uid="{7421A055-EC1D-4E8D-8E36-EB9729C261B6}"/>
    <cellStyle name="Calculation 5 2 7 4" xfId="9639" xr:uid="{47EA547D-1B3E-4B40-8417-548743BBEC8A}"/>
    <cellStyle name="Calculation 5 2 7 4 2" xfId="23097" xr:uid="{61219EAD-477A-4261-AEDA-D2490E9B3D57}"/>
    <cellStyle name="Calculation 5 2 7 5" xfId="12218" xr:uid="{9A5D2ABD-BE69-4832-9B01-76BBDDC12452}"/>
    <cellStyle name="Calculation 5 2 7 5 2" xfId="25676" xr:uid="{9A36F754-8444-41F4-89BD-68E2A183A38C}"/>
    <cellStyle name="Calculation 5 2 7 6" xfId="16866" xr:uid="{A77B3889-371E-4DF8-954A-03671C589EA3}"/>
    <cellStyle name="Calculation 5 2 7 6 2" xfId="30324" xr:uid="{793D3BA9-2621-44D7-B0F7-62BB3FD68AC3}"/>
    <cellStyle name="Calculation 5 2 8" xfId="4131" xr:uid="{0904F544-98E9-4E75-9CEC-4D9AC9A3C39C}"/>
    <cellStyle name="Calculation 5 2 8 2" xfId="6645" xr:uid="{36299646-EC10-4E53-8D27-316B38BF8ABA}"/>
    <cellStyle name="Calculation 5 2 8 2 2" xfId="20103" xr:uid="{6C50833A-BE60-43EF-9281-588F36813B1A}"/>
    <cellStyle name="Calculation 5 2 8 3" xfId="9242" xr:uid="{BA7A3F77-9731-48BA-B717-43C965799F7E}"/>
    <cellStyle name="Calculation 5 2 8 3 2" xfId="22700" xr:uid="{350503BA-35CD-4D96-858C-96A73423EE1B}"/>
    <cellStyle name="Calculation 5 2 8 4" xfId="11811" xr:uid="{7808098E-74F5-4F5A-BF71-7806C85B7C9D}"/>
    <cellStyle name="Calculation 5 2 8 4 2" xfId="25269" xr:uid="{1577BEDA-3E42-4CB7-9EEF-5C5E24A5DE34}"/>
    <cellStyle name="Calculation 5 2 8 5" xfId="3652" xr:uid="{2412934A-B364-463E-A6C0-06C5E0612EE7}"/>
    <cellStyle name="Calculation 5 2 8 5 2" xfId="19646" xr:uid="{D227F6F9-CE61-416B-978C-2A2A59B5962A}"/>
    <cellStyle name="Calculation 5 2 8 6" xfId="12388" xr:uid="{04857B39-C705-4A9C-B3D0-68F007BD3AD8}"/>
    <cellStyle name="Calculation 5 2 8 6 2" xfId="25846" xr:uid="{9CAD1FA7-71B2-4F14-B535-D9ECBC42EF10}"/>
    <cellStyle name="Calculation 5 2 8 7" xfId="16550" xr:uid="{792D29D7-1DFD-48B0-AA55-E5683412A4D7}"/>
    <cellStyle name="Calculation 5 2 8 7 2" xfId="30008" xr:uid="{AB3D1C85-5616-470F-8948-A2521034CACA}"/>
    <cellStyle name="Calculation 5 2 9" xfId="3417" xr:uid="{B9C31CAA-3369-4D81-A6E2-2BBE2F8959FE}"/>
    <cellStyle name="Calculation 5 2 9 2" xfId="19411" xr:uid="{0C44D386-F47B-4019-A5E9-80038184D754}"/>
    <cellStyle name="Calculation 5 3" xfId="1804" xr:uid="{F8893683-E420-4CA9-BE63-69B78F0A8BD6}"/>
    <cellStyle name="Calculation 5 3 10" xfId="3730" xr:uid="{373F9063-0962-4A39-ABCA-EFF7D4D721C4}"/>
    <cellStyle name="Calculation 5 3 10 2" xfId="19724" xr:uid="{75E34103-D71A-4577-B3A0-0305B1561412}"/>
    <cellStyle name="Calculation 5 3 11" xfId="12183" xr:uid="{90D945BF-C1FF-43C8-A46A-8F750FFFA7E5}"/>
    <cellStyle name="Calculation 5 3 11 2" xfId="25641" xr:uid="{8FDCBCC3-4B48-4F76-A38A-EED3C303D85E}"/>
    <cellStyle name="Calculation 5 3 12" xfId="18773" xr:uid="{EF0DAFCA-D9F4-4EA3-B7F2-5476DF1566EA}"/>
    <cellStyle name="Calculation 5 3 12 2" xfId="32426" xr:uid="{5F9F3A62-B80A-4D91-ACEC-847400A6785A}"/>
    <cellStyle name="Calculation 5 3 2" xfId="2779" xr:uid="{89E266E3-1A8A-4F3F-9B01-547C8E5CE106}"/>
    <cellStyle name="Calculation 5 3 2 2" xfId="5866" xr:uid="{AAA9EA5D-A98D-4190-AB19-6008E076C7BD}"/>
    <cellStyle name="Calculation 5 3 2 2 2" xfId="8345" xr:uid="{A9777D9A-3B4C-4343-A428-3090AE9AA988}"/>
    <cellStyle name="Calculation 5 3 2 2 2 2" xfId="21803" xr:uid="{D0B81F6E-E478-4706-BC39-2C2894858DC4}"/>
    <cellStyle name="Calculation 5 3 2 2 3" xfId="10936" xr:uid="{E538F91D-39C1-4E06-9F7D-0A632130F884}"/>
    <cellStyle name="Calculation 5 3 2 2 3 2" xfId="24394" xr:uid="{1EC06312-FB8D-4B65-8E76-D4572A9BF9DD}"/>
    <cellStyle name="Calculation 5 3 2 2 4" xfId="13144" xr:uid="{C70A278F-9782-4F5E-ACF4-9787AC3EE2D7}"/>
    <cellStyle name="Calculation 5 3 2 2 4 2" xfId="26602" xr:uid="{BF97EE36-84C1-4A26-87CB-452249C204A0}"/>
    <cellStyle name="Calculation 5 3 2 2 5" xfId="14323" xr:uid="{086AEC3B-0AFD-454B-AB2B-161820767553}"/>
    <cellStyle name="Calculation 5 3 2 2 5 2" xfId="27781" xr:uid="{0465CFF4-CC2B-4271-BA30-D3E4DCCF01CF}"/>
    <cellStyle name="Calculation 5 3 2 2 6" xfId="15688" xr:uid="{F371DDC6-59EC-4204-BFDD-22A186129D78}"/>
    <cellStyle name="Calculation 5 3 2 2 6 2" xfId="29146" xr:uid="{C75DE41B-5DAE-43B1-BEFC-C8466CFB133D}"/>
    <cellStyle name="Calculation 5 3 2 2 7" xfId="18031" xr:uid="{34041E2A-3758-4500-8873-573B97C7C9C4}"/>
    <cellStyle name="Calculation 5 3 2 2 7 2" xfId="31489" xr:uid="{9564BE99-AC33-4252-BC68-22F9174856AD}"/>
    <cellStyle name="Calculation 5 3 2 3" xfId="4695" xr:uid="{3523A0D0-DBD7-4BEB-B53C-17928A6B7BD9}"/>
    <cellStyle name="Calculation 5 3 2 3 2" xfId="32231" xr:uid="{827B49DA-6DAE-40EC-AA95-7B53CBCDBA57}"/>
    <cellStyle name="Calculation 5 3 2 4" xfId="7174" xr:uid="{FDF30ACA-2822-4BE4-84EB-94F3812DF354}"/>
    <cellStyle name="Calculation 5 3 2 4 2" xfId="20632" xr:uid="{B09C84E8-786B-43D9-BC05-B07629F96957}"/>
    <cellStyle name="Calculation 5 3 2 5" xfId="9765" xr:uid="{04449721-24F8-4825-8EEB-49553C903F2B}"/>
    <cellStyle name="Calculation 5 3 2 5 2" xfId="23223" xr:uid="{2311A22A-39BC-4E15-A881-8E9AFF1760DF}"/>
    <cellStyle name="Calculation 5 3 2 6" xfId="11938" xr:uid="{F45EFCB8-6BF0-465D-852C-85845F5C40AA}"/>
    <cellStyle name="Calculation 5 3 2 6 2" xfId="25396" xr:uid="{1C9A4CAA-49F4-473D-9C4E-881BC79A77C2}"/>
    <cellStyle name="Calculation 5 3 2 7" xfId="16973" xr:uid="{DE5FA440-0D55-4AC1-93BB-10CEC6577D50}"/>
    <cellStyle name="Calculation 5 3 2 7 2" xfId="30431" xr:uid="{6BE02140-A2D2-4708-AF56-7F75ABCF0AF2}"/>
    <cellStyle name="Calculation 5 3 3" xfId="4539" xr:uid="{C2BD460B-0811-4147-8A74-F3B79ABB763E}"/>
    <cellStyle name="Calculation 5 3 3 2" xfId="5710" xr:uid="{CF55DCEA-08BF-4FFA-92D0-02C47CDD32A8}"/>
    <cellStyle name="Calculation 5 3 3 2 2" xfId="8189" xr:uid="{93D6C8EB-AF89-4474-812E-9B417E87702F}"/>
    <cellStyle name="Calculation 5 3 3 2 2 2" xfId="21647" xr:uid="{4C435B91-9A8E-454B-B748-79600F1C550F}"/>
    <cellStyle name="Calculation 5 3 3 2 3" xfId="10780" xr:uid="{709F8585-2F06-4C73-88BD-8ADB87F6478B}"/>
    <cellStyle name="Calculation 5 3 3 2 3 2" xfId="24238" xr:uid="{01CC534C-C401-48FA-BA44-3106DC6F62AA}"/>
    <cellStyle name="Calculation 5 3 3 2 4" xfId="12988" xr:uid="{383CC2A7-147C-4F7C-996A-D864C3B42071}"/>
    <cellStyle name="Calculation 5 3 3 2 4 2" xfId="26446" xr:uid="{D4C4F1D4-6A76-4B98-99E1-64CB1E2D72F7}"/>
    <cellStyle name="Calculation 5 3 3 2 5" xfId="14167" xr:uid="{9573286D-D158-4E7D-B1D7-40808E6FD41A}"/>
    <cellStyle name="Calculation 5 3 3 2 5 2" xfId="27625" xr:uid="{03960348-3775-4CBF-9AEE-B4CB35AFA3DF}"/>
    <cellStyle name="Calculation 5 3 3 2 6" xfId="15532" xr:uid="{C01581FB-4109-47BE-A9D4-08B25D6D20BC}"/>
    <cellStyle name="Calculation 5 3 3 2 6 2" xfId="28990" xr:uid="{63BDB229-C00D-4609-BAED-6BCD0E9AEB38}"/>
    <cellStyle name="Calculation 5 3 3 2 7" xfId="17875" xr:uid="{BBE1806E-57BC-499C-BE06-8FB6208C12BF}"/>
    <cellStyle name="Calculation 5 3 3 2 7 2" xfId="31333" xr:uid="{B01C3AF2-7AE9-4A48-9ED1-DCB6838653F5}"/>
    <cellStyle name="Calculation 5 3 3 3" xfId="7018" xr:uid="{370FF3BF-CB9D-477D-9A01-C4ABCD49CD7E}"/>
    <cellStyle name="Calculation 5 3 3 3 2" xfId="20476" xr:uid="{4CD90C9B-0676-49D7-86E0-50993D46F7A9}"/>
    <cellStyle name="Calculation 5 3 3 4" xfId="9609" xr:uid="{A88429C7-30EA-4EDA-9BE7-876456CA4F16}"/>
    <cellStyle name="Calculation 5 3 3 4 2" xfId="23067" xr:uid="{186C1A6B-00C5-4782-998B-B3E4083943BB}"/>
    <cellStyle name="Calculation 5 3 3 5" xfId="3487" xr:uid="{AE978941-1EA7-4195-A76E-A570C08CB7A8}"/>
    <cellStyle name="Calculation 5 3 3 5 2" xfId="19481" xr:uid="{5FE85EAE-DF50-4E42-8491-3071CE832E53}"/>
    <cellStyle name="Calculation 5 3 3 6" xfId="16836" xr:uid="{333468E8-4CF2-4B14-8CAC-8C69B9407B10}"/>
    <cellStyle name="Calculation 5 3 3 6 2" xfId="30294" xr:uid="{29AAF51C-5C3B-4308-AEFA-12B532A3430B}"/>
    <cellStyle name="Calculation 5 3 4" xfId="4608" xr:uid="{D8937A61-40AD-483E-B626-58A1682658EF}"/>
    <cellStyle name="Calculation 5 3 4 2" xfId="5779" xr:uid="{BFB2CEE9-6F10-42FF-B754-C2793D7E86CD}"/>
    <cellStyle name="Calculation 5 3 4 2 2" xfId="8258" xr:uid="{698468A1-C530-48EB-9B10-29D42EB45A73}"/>
    <cellStyle name="Calculation 5 3 4 2 2 2" xfId="21716" xr:uid="{A39FB743-9B6B-44F0-BA84-33D645189C0A}"/>
    <cellStyle name="Calculation 5 3 4 2 3" xfId="10849" xr:uid="{597458E2-6F18-42BE-B7E5-A7683B37117A}"/>
    <cellStyle name="Calculation 5 3 4 2 3 2" xfId="24307" xr:uid="{10259E06-CB59-4028-903B-1F8E9FB34451}"/>
    <cellStyle name="Calculation 5 3 4 2 4" xfId="13057" xr:uid="{CD429ED3-7AB8-4495-B166-39D37BA9A884}"/>
    <cellStyle name="Calculation 5 3 4 2 4 2" xfId="26515" xr:uid="{49578678-8206-4275-AA11-76EBEF2681D0}"/>
    <cellStyle name="Calculation 5 3 4 2 5" xfId="14236" xr:uid="{77E2FF76-5914-4B7D-AC7E-734DDF0279E2}"/>
    <cellStyle name="Calculation 5 3 4 2 5 2" xfId="27694" xr:uid="{226B5BE3-C37D-4F57-99E0-72D91E9E3F46}"/>
    <cellStyle name="Calculation 5 3 4 2 6" xfId="15601" xr:uid="{278870CB-0EBF-4AD0-8EFA-38A011979865}"/>
    <cellStyle name="Calculation 5 3 4 2 6 2" xfId="29059" xr:uid="{1B01C792-E785-4B64-B033-4EFA85DD1C78}"/>
    <cellStyle name="Calculation 5 3 4 2 7" xfId="17944" xr:uid="{363BAC34-FC92-4D15-BBB3-D2A255B9F8FF}"/>
    <cellStyle name="Calculation 5 3 4 2 7 2" xfId="31402" xr:uid="{58AA0D6E-1CEF-4FAB-8ED7-19052BD301A8}"/>
    <cellStyle name="Calculation 5 3 4 3" xfId="7087" xr:uid="{E153C291-D3E0-4CD3-A262-1D7D911B1327}"/>
    <cellStyle name="Calculation 5 3 4 3 2" xfId="20545" xr:uid="{0D3C33FC-C49C-4D4F-BB1E-C6F4CE039BAF}"/>
    <cellStyle name="Calculation 5 3 4 4" xfId="9678" xr:uid="{27EA20D6-65A3-4D35-8A5B-CCC5C5A5825B}"/>
    <cellStyle name="Calculation 5 3 4 4 2" xfId="23136" xr:uid="{E9BA8EFD-C860-4CB1-9FD0-5710DD391AE5}"/>
    <cellStyle name="Calculation 5 3 4 5" xfId="3539" xr:uid="{5B0B8680-2672-443F-AA5D-5E7FED967CDF}"/>
    <cellStyle name="Calculation 5 3 4 5 2" xfId="19533" xr:uid="{0D5BA636-818E-4B86-A51C-60C75416DF16}"/>
    <cellStyle name="Calculation 5 3 4 6" xfId="16905" xr:uid="{38858702-5014-4F98-9369-9F6E5DC6E731}"/>
    <cellStyle name="Calculation 5 3 4 6 2" xfId="30363" xr:uid="{794FB15E-FAE5-4FA0-8F96-9A94B9623FB1}"/>
    <cellStyle name="Calculation 5 3 5" xfId="4582" xr:uid="{B31B2AAA-6DB0-4645-8EF5-D2A2182447A6}"/>
    <cellStyle name="Calculation 5 3 5 2" xfId="5753" xr:uid="{7E69FB6B-6435-4069-9D11-40967CF47B89}"/>
    <cellStyle name="Calculation 5 3 5 2 2" xfId="8232" xr:uid="{0680D5F2-9FD0-4317-9261-D6A810CC6138}"/>
    <cellStyle name="Calculation 5 3 5 2 2 2" xfId="21690" xr:uid="{8AE1436C-81D6-4DFC-B053-6F08E2C28C87}"/>
    <cellStyle name="Calculation 5 3 5 2 3" xfId="10823" xr:uid="{76A04D7D-D9ED-4342-BBA4-F2AB95DEB491}"/>
    <cellStyle name="Calculation 5 3 5 2 3 2" xfId="24281" xr:uid="{77D76D21-234F-463A-B9F2-0F0529D49A18}"/>
    <cellStyle name="Calculation 5 3 5 2 4" xfId="13031" xr:uid="{67147C58-BD96-4DFF-B6B7-C4607685ECC4}"/>
    <cellStyle name="Calculation 5 3 5 2 4 2" xfId="26489" xr:uid="{8B5191B6-0314-4F73-84EB-83B23474CC20}"/>
    <cellStyle name="Calculation 5 3 5 2 5" xfId="14210" xr:uid="{6D2F05D2-AA03-44FE-99DD-ED4416770E92}"/>
    <cellStyle name="Calculation 5 3 5 2 5 2" xfId="27668" xr:uid="{BEBD526B-F1BE-45CF-A93A-E875E35F73EF}"/>
    <cellStyle name="Calculation 5 3 5 2 6" xfId="15575" xr:uid="{32DFCB1E-4EA1-4D2E-950E-8F7522A3E1F8}"/>
    <cellStyle name="Calculation 5 3 5 2 6 2" xfId="29033" xr:uid="{1791BC38-6FC7-49F3-A8BD-5E1E87ED8978}"/>
    <cellStyle name="Calculation 5 3 5 2 7" xfId="17918" xr:uid="{DA99C22A-52E6-465A-B21C-41F943C8177F}"/>
    <cellStyle name="Calculation 5 3 5 2 7 2" xfId="31376" xr:uid="{0418BB6D-4599-4514-A001-1FD14BDAD657}"/>
    <cellStyle name="Calculation 5 3 5 3" xfId="7061" xr:uid="{3444FC5F-8190-43A1-89B7-69F7D5EA00C4}"/>
    <cellStyle name="Calculation 5 3 5 3 2" xfId="20519" xr:uid="{49C70BD4-C214-4530-862F-B8FB18545988}"/>
    <cellStyle name="Calculation 5 3 5 4" xfId="9652" xr:uid="{19DA7622-04B5-4377-9903-DF692CD922E8}"/>
    <cellStyle name="Calculation 5 3 5 4 2" xfId="23110" xr:uid="{5B117997-F1F3-458F-9C44-FD168577B1F3}"/>
    <cellStyle name="Calculation 5 3 5 5" xfId="12327" xr:uid="{4AEA35CD-70DD-410B-A9CB-59B3186CC921}"/>
    <cellStyle name="Calculation 5 3 5 5 2" xfId="25785" xr:uid="{AAB76C6B-15E8-4CB3-AFE8-63D92946F93F}"/>
    <cellStyle name="Calculation 5 3 5 6" xfId="16879" xr:uid="{5A7DA99A-DA53-47D0-A577-E1B8D75A503D}"/>
    <cellStyle name="Calculation 5 3 5 6 2" xfId="30337" xr:uid="{BF12B460-4E0C-4C6B-B659-E563F1B129D7}"/>
    <cellStyle name="Calculation 5 3 6" xfId="5072" xr:uid="{5AA1C500-0BA2-449B-8483-BA64F2C226B6}"/>
    <cellStyle name="Calculation 5 3 6 2" xfId="6243" xr:uid="{6DBF7063-4520-4083-8D02-46837144916C}"/>
    <cellStyle name="Calculation 5 3 6 2 2" xfId="8722" xr:uid="{9648E917-6CB6-4743-A002-45B8F1398766}"/>
    <cellStyle name="Calculation 5 3 6 2 2 2" xfId="22180" xr:uid="{671FA7A1-6C17-4241-8C31-0D12AC67FB48}"/>
    <cellStyle name="Calculation 5 3 6 2 3" xfId="11313" xr:uid="{57BDD218-EA8F-43EF-9EF9-53F2A0C8CA95}"/>
    <cellStyle name="Calculation 5 3 6 2 3 2" xfId="24771" xr:uid="{6890F067-A5DB-4238-AB13-6E216142689D}"/>
    <cellStyle name="Calculation 5 3 6 2 4" xfId="13521" xr:uid="{3DDDC13E-FCD3-4CA9-986D-9A4C0DDE7777}"/>
    <cellStyle name="Calculation 5 3 6 2 4 2" xfId="26979" xr:uid="{0A019FDA-4218-4FE2-AC0D-2E57DC015895}"/>
    <cellStyle name="Calculation 5 3 6 2 5" xfId="14700" xr:uid="{D708E39E-F561-4B15-9FC4-C72B4F770F6E}"/>
    <cellStyle name="Calculation 5 3 6 2 5 2" xfId="28158" xr:uid="{AFCD86BB-7102-4C35-8DB0-1A1FD7016E73}"/>
    <cellStyle name="Calculation 5 3 6 2 6" xfId="16065" xr:uid="{5480EA16-64E5-43EC-BF3D-22BC663432CF}"/>
    <cellStyle name="Calculation 5 3 6 2 6 2" xfId="29523" xr:uid="{8FAE7135-3932-4B39-9E9D-1062A64EADD4}"/>
    <cellStyle name="Calculation 5 3 6 2 7" xfId="18408" xr:uid="{51DE254D-9BE0-4BE2-A894-EC631749A5C9}"/>
    <cellStyle name="Calculation 5 3 6 2 7 2" xfId="31866" xr:uid="{6314C97D-225A-437D-BA51-70DA073BE2B8}"/>
    <cellStyle name="Calculation 5 3 6 3" xfId="7551" xr:uid="{1AD8759A-02D8-4FDB-9838-2BB6DEE0B1C0}"/>
    <cellStyle name="Calculation 5 3 6 3 2" xfId="21009" xr:uid="{FC7D9743-478B-48CB-A3C4-4245DCB8ED90}"/>
    <cellStyle name="Calculation 5 3 6 4" xfId="10142" xr:uid="{184582B9-4841-464A-A40D-98BEE9984958}"/>
    <cellStyle name="Calculation 5 3 6 4 2" xfId="23600" xr:uid="{FC324000-614A-453A-A441-EF0357E90202}"/>
    <cellStyle name="Calculation 5 3 6 5" xfId="11967" xr:uid="{CAFB05B0-5C15-46FF-B0C6-FFF7843DD71F}"/>
    <cellStyle name="Calculation 5 3 6 5 2" xfId="25425" xr:uid="{67E9616E-6B4F-4E81-88BF-6B894F4BEC26}"/>
    <cellStyle name="Calculation 5 3 6 6" xfId="17265" xr:uid="{CF553734-5843-404B-9FE8-9BC26A55B0FA}"/>
    <cellStyle name="Calculation 5 3 6 6 2" xfId="30723" xr:uid="{55012700-88AB-4FA7-8BC1-8B8002E1095F}"/>
    <cellStyle name="Calculation 5 3 7" xfId="4570" xr:uid="{EADB08C8-D528-46C3-B9D2-85040A7509A4}"/>
    <cellStyle name="Calculation 5 3 7 2" xfId="5741" xr:uid="{AFA567A9-D33B-4501-967E-2E72746342EF}"/>
    <cellStyle name="Calculation 5 3 7 2 2" xfId="8220" xr:uid="{22D54DC7-4E63-433C-8A9E-1E30AEBAA3AC}"/>
    <cellStyle name="Calculation 5 3 7 2 2 2" xfId="21678" xr:uid="{9F3B91D0-9E05-482E-A251-E2BE7966A394}"/>
    <cellStyle name="Calculation 5 3 7 2 3" xfId="10811" xr:uid="{DD767A61-42EB-44ED-B937-A5FBC03A6E41}"/>
    <cellStyle name="Calculation 5 3 7 2 3 2" xfId="24269" xr:uid="{83E5CF09-7559-478C-B311-E157B2F538C3}"/>
    <cellStyle name="Calculation 5 3 7 2 4" xfId="13019" xr:uid="{10480BDF-0FF6-4348-B9FE-26BC09778D58}"/>
    <cellStyle name="Calculation 5 3 7 2 4 2" xfId="26477" xr:uid="{AD755767-C4D3-4605-859C-9A0037CC2412}"/>
    <cellStyle name="Calculation 5 3 7 2 5" xfId="14198" xr:uid="{79E77CEB-5D84-4565-BA2B-EA9AA86CF1A1}"/>
    <cellStyle name="Calculation 5 3 7 2 5 2" xfId="27656" xr:uid="{3853E5DB-F21A-4DFE-87F1-1EDF833DAA46}"/>
    <cellStyle name="Calculation 5 3 7 2 6" xfId="15563" xr:uid="{99B343DB-5A03-4DD4-9F02-45575A2E221C}"/>
    <cellStyle name="Calculation 5 3 7 2 6 2" xfId="29021" xr:uid="{13642229-B9CC-423C-9070-4212E9F28C11}"/>
    <cellStyle name="Calculation 5 3 7 2 7" xfId="17906" xr:uid="{8BA28CFA-5471-474F-BF0B-4B8DEF0C1631}"/>
    <cellStyle name="Calculation 5 3 7 2 7 2" xfId="31364" xr:uid="{A09975F1-34AB-474C-BD24-57640AA5879B}"/>
    <cellStyle name="Calculation 5 3 7 3" xfId="7049" xr:uid="{2164509E-8591-4E9D-BDA6-38B940D9334C}"/>
    <cellStyle name="Calculation 5 3 7 3 2" xfId="20507" xr:uid="{4169A098-638C-4EBC-AC98-DC21325846E9}"/>
    <cellStyle name="Calculation 5 3 7 4" xfId="9640" xr:uid="{3398DEAC-315E-458C-959D-9954783C6F2D}"/>
    <cellStyle name="Calculation 5 3 7 4 2" xfId="23098" xr:uid="{E9C56FCD-A41A-4F14-BA41-C7B9327AACCC}"/>
    <cellStyle name="Calculation 5 3 7 5" xfId="12666" xr:uid="{569C741F-5698-49BC-8B6F-5464A1D28988}"/>
    <cellStyle name="Calculation 5 3 7 5 2" xfId="26124" xr:uid="{55BB816A-77B0-4F2E-AAEC-2EB848086E0F}"/>
    <cellStyle name="Calculation 5 3 7 6" xfId="16867" xr:uid="{12819A7D-2F4C-4BD6-B63F-9CADBB1B9E14}"/>
    <cellStyle name="Calculation 5 3 7 6 2" xfId="30325" xr:uid="{B18CB8B9-F1A5-43FF-867E-C735BF50BC3F}"/>
    <cellStyle name="Calculation 5 3 8" xfId="4130" xr:uid="{8171F9E6-32A0-4C74-A3C2-A6FC4EFF5C60}"/>
    <cellStyle name="Calculation 5 3 8 2" xfId="6644" xr:uid="{F6E9276C-D731-4CC0-930B-27B686E36A78}"/>
    <cellStyle name="Calculation 5 3 8 2 2" xfId="20102" xr:uid="{5BBCCED8-EC7C-4CA6-AD39-C224E5D7F38F}"/>
    <cellStyle name="Calculation 5 3 8 3" xfId="9241" xr:uid="{B716E7B4-4989-4410-B124-7F8EE030B4F3}"/>
    <cellStyle name="Calculation 5 3 8 3 2" xfId="22699" xr:uid="{84FDEF8F-3101-4AC4-AA97-C4A974F95E00}"/>
    <cellStyle name="Calculation 5 3 8 4" xfId="11810" xr:uid="{8C1F930E-6936-4608-9284-7CC41E987506}"/>
    <cellStyle name="Calculation 5 3 8 4 2" xfId="25268" xr:uid="{7F72F7FE-D8B6-44AA-9BB3-9ADC22267014}"/>
    <cellStyle name="Calculation 5 3 8 5" xfId="3651" xr:uid="{9F4FC1A9-B734-4817-AE77-A1A97B08D6AE}"/>
    <cellStyle name="Calculation 5 3 8 5 2" xfId="19645" xr:uid="{1F9B65DD-475E-4808-8242-5B02794E372A}"/>
    <cellStyle name="Calculation 5 3 8 6" xfId="11977" xr:uid="{FCA2CA96-CCEF-4C41-A1F4-06FE14FF1612}"/>
    <cellStyle name="Calculation 5 3 8 6 2" xfId="25435" xr:uid="{44A5E156-3831-4139-A25E-104132A5CA74}"/>
    <cellStyle name="Calculation 5 3 8 7" xfId="16549" xr:uid="{5D90B7CA-F9B3-455A-BF10-2B913ADB3BED}"/>
    <cellStyle name="Calculation 5 3 8 7 2" xfId="30007" xr:uid="{8BFB1E25-CEE4-4198-80FF-9C017B222C25}"/>
    <cellStyle name="Calculation 5 3 9" xfId="3416" xr:uid="{290197D6-9A8B-45E5-914F-B9C3A8BBBFE3}"/>
    <cellStyle name="Calculation 5 3 9 2" xfId="19410" xr:uid="{4A10562A-58F2-4229-9012-224619C55960}"/>
    <cellStyle name="Calculation 5 4" xfId="1805" xr:uid="{2F2DD155-03DE-43B1-81EF-1E6269B7F782}"/>
    <cellStyle name="Calculation 5 4 10" xfId="3731" xr:uid="{AC3DE1AE-92FA-4654-AF06-4D8CC68C589F}"/>
    <cellStyle name="Calculation 5 4 10 2" xfId="19725" xr:uid="{02371286-8685-4286-AD6C-20990A50729F}"/>
    <cellStyle name="Calculation 5 4 11" xfId="12138" xr:uid="{5EC48E01-5A91-4524-AA9C-B783B92F1EB1}"/>
    <cellStyle name="Calculation 5 4 11 2" xfId="25596" xr:uid="{682C62F0-5C7F-4BF1-9DE1-0408984BED8C}"/>
    <cellStyle name="Calculation 5 4 12" xfId="18774" xr:uid="{9CFA852D-2C57-4BF5-89F7-06C1E59D16BB}"/>
    <cellStyle name="Calculation 5 4 12 2" xfId="32427" xr:uid="{209595A0-13E2-41D2-99EF-8CF4B7D313FC}"/>
    <cellStyle name="Calculation 5 4 2" xfId="2780" xr:uid="{926FEEB0-9AE6-4672-A88F-82A7E9A54A60}"/>
    <cellStyle name="Calculation 5 4 2 2" xfId="5867" xr:uid="{059A4FC7-B1F1-4E4C-BC00-515C2E385F6B}"/>
    <cellStyle name="Calculation 5 4 2 2 2" xfId="8346" xr:uid="{AD3120F2-0FBC-4550-8DC0-819EA4B15BEB}"/>
    <cellStyle name="Calculation 5 4 2 2 2 2" xfId="21804" xr:uid="{47F17E0D-87BE-4A61-86D2-36A74BD67976}"/>
    <cellStyle name="Calculation 5 4 2 2 3" xfId="10937" xr:uid="{37EE32B8-CF45-4FBE-9729-540ED85025B5}"/>
    <cellStyle name="Calculation 5 4 2 2 3 2" xfId="24395" xr:uid="{653A9C5B-16D1-41BC-A64E-7BB1EBE653EC}"/>
    <cellStyle name="Calculation 5 4 2 2 4" xfId="13145" xr:uid="{3E6345A2-D716-4D05-8AC5-B9CA0C1FB561}"/>
    <cellStyle name="Calculation 5 4 2 2 4 2" xfId="26603" xr:uid="{1140C327-D483-4418-B9BD-29A92BF2686B}"/>
    <cellStyle name="Calculation 5 4 2 2 5" xfId="14324" xr:uid="{00DCF282-0F20-4611-A0C3-39085938591E}"/>
    <cellStyle name="Calculation 5 4 2 2 5 2" xfId="27782" xr:uid="{F5EF5A8B-3462-4FA3-982D-B64E68AC6B19}"/>
    <cellStyle name="Calculation 5 4 2 2 6" xfId="15689" xr:uid="{B6B44E38-0B20-471F-B21B-D648884C9A47}"/>
    <cellStyle name="Calculation 5 4 2 2 6 2" xfId="29147" xr:uid="{44D3A70A-9878-4AA8-BC68-5A05008F5233}"/>
    <cellStyle name="Calculation 5 4 2 2 7" xfId="18032" xr:uid="{F72B8674-4BEE-4B0A-8A68-420605EE7D85}"/>
    <cellStyle name="Calculation 5 4 2 2 7 2" xfId="31490" xr:uid="{F6AC8B7F-F14F-43CC-B2C3-4F267CB606D2}"/>
    <cellStyle name="Calculation 5 4 2 3" xfId="4696" xr:uid="{0410D35E-7D68-4616-94EF-7EC0A379F43C}"/>
    <cellStyle name="Calculation 5 4 2 3 2" xfId="32232" xr:uid="{DE4AFDB5-677D-4D34-9CD8-863FD9E8BAD1}"/>
    <cellStyle name="Calculation 5 4 2 4" xfId="7175" xr:uid="{7B4DBC86-C321-4E12-B6C4-E81BA6853098}"/>
    <cellStyle name="Calculation 5 4 2 4 2" xfId="20633" xr:uid="{AEB91A56-960C-405F-A559-8748ADC0723B}"/>
    <cellStyle name="Calculation 5 4 2 5" xfId="9766" xr:uid="{032F19D2-F206-450C-8DE0-C83C566134DC}"/>
    <cellStyle name="Calculation 5 4 2 5 2" xfId="23224" xr:uid="{869984B6-0E20-43F8-ACA5-42BA2885B0E4}"/>
    <cellStyle name="Calculation 5 4 2 6" xfId="3505" xr:uid="{AA7FF089-FC13-4D07-89DB-EC81A2361938}"/>
    <cellStyle name="Calculation 5 4 2 6 2" xfId="19499" xr:uid="{2B74B410-31F9-44FB-9E63-527FDF410E42}"/>
    <cellStyle name="Calculation 5 4 2 7" xfId="16974" xr:uid="{64F45132-A303-48DD-A200-D71CF4883516}"/>
    <cellStyle name="Calculation 5 4 2 7 2" xfId="30432" xr:uid="{4613AE1D-68AA-4196-9A5E-4CC76BEFB58A}"/>
    <cellStyle name="Calculation 5 4 3" xfId="4538" xr:uid="{065DA7DC-7948-4FBB-ADFD-058970666D42}"/>
    <cellStyle name="Calculation 5 4 3 2" xfId="5709" xr:uid="{192D0876-1928-4F56-B8C6-F998AE2BCC82}"/>
    <cellStyle name="Calculation 5 4 3 2 2" xfId="8188" xr:uid="{9315E380-B386-4F05-A310-966F49F08A37}"/>
    <cellStyle name="Calculation 5 4 3 2 2 2" xfId="21646" xr:uid="{2B3B9833-63E9-49D6-94DC-6AD3AC9334FB}"/>
    <cellStyle name="Calculation 5 4 3 2 3" xfId="10779" xr:uid="{B33FF790-28E0-4F93-BB68-91622F47DB6F}"/>
    <cellStyle name="Calculation 5 4 3 2 3 2" xfId="24237" xr:uid="{795BE2B9-5662-4CB1-B0A3-6A50ED79A1A0}"/>
    <cellStyle name="Calculation 5 4 3 2 4" xfId="12987" xr:uid="{7815B612-A774-4FB9-AEC9-6E640E1657A5}"/>
    <cellStyle name="Calculation 5 4 3 2 4 2" xfId="26445" xr:uid="{9F6AC697-EE23-46C2-B45B-576B1A9A7308}"/>
    <cellStyle name="Calculation 5 4 3 2 5" xfId="14166" xr:uid="{E8BB152E-3731-4B78-8304-443A99A2127E}"/>
    <cellStyle name="Calculation 5 4 3 2 5 2" xfId="27624" xr:uid="{030E9862-064F-42DB-B0E0-7A9B48734A77}"/>
    <cellStyle name="Calculation 5 4 3 2 6" xfId="15531" xr:uid="{5D2DA28C-C3F2-4A73-8FDC-2D019FEA604A}"/>
    <cellStyle name="Calculation 5 4 3 2 6 2" xfId="28989" xr:uid="{ADBC9494-B419-4DAF-9C01-193591C4F778}"/>
    <cellStyle name="Calculation 5 4 3 2 7" xfId="17874" xr:uid="{2C9A0286-A87C-4BE8-91A4-01DC376737FA}"/>
    <cellStyle name="Calculation 5 4 3 2 7 2" xfId="31332" xr:uid="{0616C8A4-63A6-41CB-8AD4-57C89CB60223}"/>
    <cellStyle name="Calculation 5 4 3 3" xfId="7017" xr:uid="{EA1CE3E7-CDB8-46C2-8AC9-EFA1EA8D0889}"/>
    <cellStyle name="Calculation 5 4 3 3 2" xfId="20475" xr:uid="{7EFC4FC4-2C44-4721-A5F8-E5E478438677}"/>
    <cellStyle name="Calculation 5 4 3 4" xfId="9608" xr:uid="{8024DAE5-0FEC-481B-991D-346B1160A9A5}"/>
    <cellStyle name="Calculation 5 4 3 4 2" xfId="23066" xr:uid="{8725C4D2-C51E-4E71-BFCE-DA81F2D60542}"/>
    <cellStyle name="Calculation 5 4 3 5" xfId="12662" xr:uid="{070E70EF-6942-4A15-981C-475FC82905C0}"/>
    <cellStyle name="Calculation 5 4 3 5 2" xfId="26120" xr:uid="{9CBE1938-90BC-480C-AF57-43A046595657}"/>
    <cellStyle name="Calculation 5 4 3 6" xfId="16835" xr:uid="{E324AA54-C04B-4E6D-BDA2-29D673317CE2}"/>
    <cellStyle name="Calculation 5 4 3 6 2" xfId="30293" xr:uid="{E09B96D1-EFAF-4E2A-9306-B0D21A1BE1BB}"/>
    <cellStyle name="Calculation 5 4 4" xfId="4609" xr:uid="{FD70F7C7-61DC-409C-ABDC-D72BDAA5EC60}"/>
    <cellStyle name="Calculation 5 4 4 2" xfId="5780" xr:uid="{EEC5F221-F7C3-455F-A3BE-7D96DF33AE65}"/>
    <cellStyle name="Calculation 5 4 4 2 2" xfId="8259" xr:uid="{99E646AF-9809-4D44-B41B-A1FE15881854}"/>
    <cellStyle name="Calculation 5 4 4 2 2 2" xfId="21717" xr:uid="{3D52A8C3-F8C5-404A-A8DA-2CB2BF966BD3}"/>
    <cellStyle name="Calculation 5 4 4 2 3" xfId="10850" xr:uid="{C0BEF4A4-FE3C-4E5B-9DC8-DCDC6A2C67DA}"/>
    <cellStyle name="Calculation 5 4 4 2 3 2" xfId="24308" xr:uid="{7F23AFF1-1F38-441E-87D3-42C477DF9FB6}"/>
    <cellStyle name="Calculation 5 4 4 2 4" xfId="13058" xr:uid="{BE5612D4-2840-4858-A613-BEFE423E0D91}"/>
    <cellStyle name="Calculation 5 4 4 2 4 2" xfId="26516" xr:uid="{C1299D5B-59E2-4A4C-A3B0-8AC5A737DFC5}"/>
    <cellStyle name="Calculation 5 4 4 2 5" xfId="14237" xr:uid="{1E8009E9-1652-448E-8505-16577206EA34}"/>
    <cellStyle name="Calculation 5 4 4 2 5 2" xfId="27695" xr:uid="{F657E3CB-E757-4E8F-8EB9-618FC19C5FB4}"/>
    <cellStyle name="Calculation 5 4 4 2 6" xfId="15602" xr:uid="{8AD397C4-94DA-46AB-8D1D-8D2B0CAE2E5E}"/>
    <cellStyle name="Calculation 5 4 4 2 6 2" xfId="29060" xr:uid="{5318E652-8F99-4CEE-BD05-C2F5781D55B6}"/>
    <cellStyle name="Calculation 5 4 4 2 7" xfId="17945" xr:uid="{DA758E09-89A7-4BDC-8A47-EFC360E6A7EC}"/>
    <cellStyle name="Calculation 5 4 4 2 7 2" xfId="31403" xr:uid="{5D3A5EF6-479C-4875-8271-01184173E599}"/>
    <cellStyle name="Calculation 5 4 4 3" xfId="7088" xr:uid="{3100598C-BCCC-44D6-A0D2-48ED452F8FA1}"/>
    <cellStyle name="Calculation 5 4 4 3 2" xfId="20546" xr:uid="{ADC9FEFF-1983-45B1-AD9E-050139A4B006}"/>
    <cellStyle name="Calculation 5 4 4 4" xfId="9679" xr:uid="{03B13895-AD78-4009-B8CF-B1721A4AC1C9}"/>
    <cellStyle name="Calculation 5 4 4 4 2" xfId="23137" xr:uid="{4612901C-B211-4C7D-89F5-B6FE248FBB21}"/>
    <cellStyle name="Calculation 5 4 4 5" xfId="3462" xr:uid="{DB34E0B7-BED3-4439-B829-37B37C1466C7}"/>
    <cellStyle name="Calculation 5 4 4 5 2" xfId="19456" xr:uid="{83D9C81C-EC53-43B3-8BF0-8A2A840D11B6}"/>
    <cellStyle name="Calculation 5 4 4 6" xfId="16906" xr:uid="{7FD018C9-9F8F-4EFF-8919-CE855B5FD86B}"/>
    <cellStyle name="Calculation 5 4 4 6 2" xfId="30364" xr:uid="{B760C94D-DA7D-4314-87A6-69C292CE6138}"/>
    <cellStyle name="Calculation 5 4 5" xfId="4583" xr:uid="{A48DC6CC-C66D-4778-AAE7-ECB73AF432FC}"/>
    <cellStyle name="Calculation 5 4 5 2" xfId="5754" xr:uid="{5C1AFFE1-FF76-41B2-B40C-0C8719D0DFC3}"/>
    <cellStyle name="Calculation 5 4 5 2 2" xfId="8233" xr:uid="{4618B108-4696-428A-AD21-404B43A9E0C4}"/>
    <cellStyle name="Calculation 5 4 5 2 2 2" xfId="21691" xr:uid="{B1BE010B-8903-409A-A831-7792FD3B8E02}"/>
    <cellStyle name="Calculation 5 4 5 2 3" xfId="10824" xr:uid="{59B612BA-A5F3-485D-8545-F706D954944D}"/>
    <cellStyle name="Calculation 5 4 5 2 3 2" xfId="24282" xr:uid="{888BF785-2743-48B2-920B-7C8F34770FBF}"/>
    <cellStyle name="Calculation 5 4 5 2 4" xfId="13032" xr:uid="{BD96B1CB-3F3D-44DF-906F-72D3876EA9FE}"/>
    <cellStyle name="Calculation 5 4 5 2 4 2" xfId="26490" xr:uid="{E1336246-C855-4F59-B777-00DF719A06D1}"/>
    <cellStyle name="Calculation 5 4 5 2 5" xfId="14211" xr:uid="{16A03937-F35A-44E7-823E-5B0D4AA6E17C}"/>
    <cellStyle name="Calculation 5 4 5 2 5 2" xfId="27669" xr:uid="{DB2D9E77-8DD0-499D-8EE7-F30E67B45438}"/>
    <cellStyle name="Calculation 5 4 5 2 6" xfId="15576" xr:uid="{A6EB70A5-D4A1-4BCE-856B-7791741F48C7}"/>
    <cellStyle name="Calculation 5 4 5 2 6 2" xfId="29034" xr:uid="{9F74D182-7CB5-4B8E-8C06-A0794507179C}"/>
    <cellStyle name="Calculation 5 4 5 2 7" xfId="17919" xr:uid="{80FF9706-FD7B-420D-A3CD-A764C97EACCC}"/>
    <cellStyle name="Calculation 5 4 5 2 7 2" xfId="31377" xr:uid="{04507D9F-5523-48BE-A9DC-70777ED3B942}"/>
    <cellStyle name="Calculation 5 4 5 3" xfId="7062" xr:uid="{4804221B-BDFA-4C6C-9427-BE1A9FE72479}"/>
    <cellStyle name="Calculation 5 4 5 3 2" xfId="20520" xr:uid="{A062B989-AA30-4047-8B3B-108EBEA639B6}"/>
    <cellStyle name="Calculation 5 4 5 4" xfId="9653" xr:uid="{2AD485BA-89B8-42A2-8659-FAD645AD566C}"/>
    <cellStyle name="Calculation 5 4 5 4 2" xfId="23111" xr:uid="{FEF95F21-91D8-4D4D-A58A-1074185F118D}"/>
    <cellStyle name="Calculation 5 4 5 5" xfId="12220" xr:uid="{4A07312B-4A71-4842-91D9-710CB091A6DF}"/>
    <cellStyle name="Calculation 5 4 5 5 2" xfId="25678" xr:uid="{D2490004-9734-461F-8674-A7D2516C23DC}"/>
    <cellStyle name="Calculation 5 4 5 6" xfId="16880" xr:uid="{7E97B26D-422E-4F0F-9306-E4AC187F5AB8}"/>
    <cellStyle name="Calculation 5 4 5 6 2" xfId="30338" xr:uid="{D621767A-F6B2-4204-AC5D-66F2B2808555}"/>
    <cellStyle name="Calculation 5 4 6" xfId="4556" xr:uid="{6500CDAB-2480-48C8-AA43-FD944067B8C5}"/>
    <cellStyle name="Calculation 5 4 6 2" xfId="5727" xr:uid="{EEB9F053-8CBA-4129-878D-69E0C0837100}"/>
    <cellStyle name="Calculation 5 4 6 2 2" xfId="8206" xr:uid="{4EC0FADE-50BB-49D2-90CE-458F0D5921EE}"/>
    <cellStyle name="Calculation 5 4 6 2 2 2" xfId="21664" xr:uid="{4DD379F7-7F2C-4F83-9CE0-D6F474336DAD}"/>
    <cellStyle name="Calculation 5 4 6 2 3" xfId="10797" xr:uid="{045CAFBA-DDB0-45F7-8ACA-83D4BCB1B3D9}"/>
    <cellStyle name="Calculation 5 4 6 2 3 2" xfId="24255" xr:uid="{2205A36B-96B4-47F8-9C18-8ECDC1464EAB}"/>
    <cellStyle name="Calculation 5 4 6 2 4" xfId="13005" xr:uid="{8F876B0C-4E3C-4BDE-BDA4-9DBA3ABD2144}"/>
    <cellStyle name="Calculation 5 4 6 2 4 2" xfId="26463" xr:uid="{C6726592-08B7-414E-B6E7-88B406802D7D}"/>
    <cellStyle name="Calculation 5 4 6 2 5" xfId="14184" xr:uid="{C6D5B372-5B9C-4433-A0A6-61BE70B6470E}"/>
    <cellStyle name="Calculation 5 4 6 2 5 2" xfId="27642" xr:uid="{085C40B9-1452-4D18-9F02-3B92B1A446AD}"/>
    <cellStyle name="Calculation 5 4 6 2 6" xfId="15549" xr:uid="{8B4FC040-229A-4EC0-B345-C364BC9683AA}"/>
    <cellStyle name="Calculation 5 4 6 2 6 2" xfId="29007" xr:uid="{6A3F951C-0EC8-47A5-97B0-38ED2ED6D59E}"/>
    <cellStyle name="Calculation 5 4 6 2 7" xfId="17892" xr:uid="{20B58566-C965-467B-9956-E3552DA61F24}"/>
    <cellStyle name="Calculation 5 4 6 2 7 2" xfId="31350" xr:uid="{E424E788-3E19-432D-A459-A0537C1936F2}"/>
    <cellStyle name="Calculation 5 4 6 3" xfId="7035" xr:uid="{5FFB989F-374F-4C8A-B6F0-9E9BBEE7D16C}"/>
    <cellStyle name="Calculation 5 4 6 3 2" xfId="20493" xr:uid="{558977F0-5393-4CEF-93E9-AD479CDEB82D}"/>
    <cellStyle name="Calculation 5 4 6 4" xfId="9626" xr:uid="{53B4ECBB-EBE8-479C-B52B-F6275E6F893C}"/>
    <cellStyle name="Calculation 5 4 6 4 2" xfId="23084" xr:uid="{EF2FE6A1-9007-444A-9F26-7AE456C40E79}"/>
    <cellStyle name="Calculation 5 4 6 5" xfId="12117" xr:uid="{B173E2A3-5BE8-41DF-88A3-9B68E07A74B5}"/>
    <cellStyle name="Calculation 5 4 6 5 2" xfId="25575" xr:uid="{A22E0725-AAFA-42E4-9F60-D530AB215932}"/>
    <cellStyle name="Calculation 5 4 6 6" xfId="16853" xr:uid="{B4888975-DB5B-4A6D-916E-7191CE1CF90C}"/>
    <cellStyle name="Calculation 5 4 6 6 2" xfId="30311" xr:uid="{4E0D074C-F284-47EB-B6FC-2CDBE17BC035}"/>
    <cellStyle name="Calculation 5 4 7" xfId="5192" xr:uid="{9E4C5774-FECA-4CEF-826D-34D47FDBB3C4}"/>
    <cellStyle name="Calculation 5 4 7 2" xfId="6363" xr:uid="{08710CD6-BE3F-4365-825A-9EA9F482C259}"/>
    <cellStyle name="Calculation 5 4 7 2 2" xfId="8842" xr:uid="{1D14FCF5-198F-41E7-B4CA-E9B205BD8436}"/>
    <cellStyle name="Calculation 5 4 7 2 2 2" xfId="22300" xr:uid="{A87FAD03-C358-45DE-82E9-1A6FD3588E51}"/>
    <cellStyle name="Calculation 5 4 7 2 3" xfId="11433" xr:uid="{328FF448-A57B-40C7-A246-2D0758C343E5}"/>
    <cellStyle name="Calculation 5 4 7 2 3 2" xfId="24891" xr:uid="{D44DA7F4-0E09-4E3A-B058-3CA76CBC72A5}"/>
    <cellStyle name="Calculation 5 4 7 2 4" xfId="13641" xr:uid="{8B4A96B2-D301-49BC-8EBB-FA8E0A20F75D}"/>
    <cellStyle name="Calculation 5 4 7 2 4 2" xfId="27099" xr:uid="{10988EB0-1700-4065-9676-B8ECE1FC0C52}"/>
    <cellStyle name="Calculation 5 4 7 2 5" xfId="14820" xr:uid="{D1F45A8D-53DF-4C99-B99D-CB51DAB757B6}"/>
    <cellStyle name="Calculation 5 4 7 2 5 2" xfId="28278" xr:uid="{04D5F354-7BBA-48C4-B11D-C9D7B41BD8AC}"/>
    <cellStyle name="Calculation 5 4 7 2 6" xfId="16185" xr:uid="{EA07CDE4-C123-4F32-98F7-28011EA18CD0}"/>
    <cellStyle name="Calculation 5 4 7 2 6 2" xfId="29643" xr:uid="{405E5228-EAE8-468F-A67E-22B5194C6CA5}"/>
    <cellStyle name="Calculation 5 4 7 2 7" xfId="18528" xr:uid="{D42A0174-2728-4979-8CF0-B7AE62D456DD}"/>
    <cellStyle name="Calculation 5 4 7 2 7 2" xfId="31986" xr:uid="{708A3598-E663-4C0E-A718-EF53B78337CD}"/>
    <cellStyle name="Calculation 5 4 7 3" xfId="7671" xr:uid="{0078B92C-A2A0-498A-BC01-BA86FB4066DE}"/>
    <cellStyle name="Calculation 5 4 7 3 2" xfId="21129" xr:uid="{D4B70F03-12E5-4250-B02E-E9997EFB8CA6}"/>
    <cellStyle name="Calculation 5 4 7 4" xfId="10262" xr:uid="{9655709C-BC37-40A5-B2A2-5E9AF4D26E8F}"/>
    <cellStyle name="Calculation 5 4 7 4 2" xfId="23720" xr:uid="{48995774-2CB5-41F4-9F8C-44747A775C01}"/>
    <cellStyle name="Calculation 5 4 7 5" xfId="12071" xr:uid="{C400F695-0DF4-4699-8008-B442239F194C}"/>
    <cellStyle name="Calculation 5 4 7 5 2" xfId="25529" xr:uid="{6F0862A8-1D31-4453-8A81-FCA9F3AD5FF3}"/>
    <cellStyle name="Calculation 5 4 7 6" xfId="17377" xr:uid="{9A2EBD3B-F345-408C-BA51-C5BCE7F81022}"/>
    <cellStyle name="Calculation 5 4 7 6 2" xfId="30835" xr:uid="{95F7B1B5-35F5-41B8-B51E-CEC31FDD372D}"/>
    <cellStyle name="Calculation 5 4 8" xfId="4129" xr:uid="{FD9680C9-B4BD-42E2-8984-4898C1884E13}"/>
    <cellStyle name="Calculation 5 4 8 2" xfId="6643" xr:uid="{3F1BE230-539F-408E-9B0A-1431910D6AB3}"/>
    <cellStyle name="Calculation 5 4 8 2 2" xfId="20101" xr:uid="{9B9E1E69-1BB1-4DAD-8B3A-8CD29644D0BC}"/>
    <cellStyle name="Calculation 5 4 8 3" xfId="9240" xr:uid="{7C9DBA16-E992-476B-8941-D50F69182721}"/>
    <cellStyle name="Calculation 5 4 8 3 2" xfId="22698" xr:uid="{96002E31-3EC0-4944-B876-25A272828FEE}"/>
    <cellStyle name="Calculation 5 4 8 4" xfId="11809" xr:uid="{AF2799EA-5891-4EB3-BBB7-66873E021537}"/>
    <cellStyle name="Calculation 5 4 8 4 2" xfId="25267" xr:uid="{A1C3E3AC-5A9D-4FAB-AF35-0E0EA11CF25D}"/>
    <cellStyle name="Calculation 5 4 8 5" xfId="3650" xr:uid="{D4ED8428-D172-42B8-BB79-484A69C755A6}"/>
    <cellStyle name="Calculation 5 4 8 5 2" xfId="19644" xr:uid="{1A65EB6F-AB26-45CF-BAFD-55C10653788B}"/>
    <cellStyle name="Calculation 5 4 8 6" xfId="12128" xr:uid="{FFE55478-1B8B-4B40-A6E6-097ECE5C413D}"/>
    <cellStyle name="Calculation 5 4 8 6 2" xfId="25586" xr:uid="{06670187-72DD-42B9-8472-352B69E11173}"/>
    <cellStyle name="Calculation 5 4 8 7" xfId="16548" xr:uid="{41D30BC5-331D-4CF6-B167-E10C00315FCA}"/>
    <cellStyle name="Calculation 5 4 8 7 2" xfId="30006" xr:uid="{AAC95F41-C7E0-430B-A30C-B5451CC26362}"/>
    <cellStyle name="Calculation 5 4 9" xfId="3415" xr:uid="{AE113474-F791-462F-AD0E-B7C17AAC7228}"/>
    <cellStyle name="Calculation 5 4 9 2" xfId="19409" xr:uid="{05B7C7C7-5E6C-4854-9CB4-3FAC16DD3109}"/>
    <cellStyle name="Calculation 5 5" xfId="2777" xr:uid="{B9C0ACE5-DE4E-4FA6-B7AC-AE11F9E7A0F5}"/>
    <cellStyle name="Calculation 5 5 2" xfId="5864" xr:uid="{E2C44FFB-8332-4D43-9FFF-0195C5A2CF48}"/>
    <cellStyle name="Calculation 5 5 2 2" xfId="8343" xr:uid="{3BC407E7-B320-4BB1-B8A9-22DA6CBA4651}"/>
    <cellStyle name="Calculation 5 5 2 2 2" xfId="21801" xr:uid="{2884AB02-40F6-49D7-BE34-3FFADF9CCEB4}"/>
    <cellStyle name="Calculation 5 5 2 3" xfId="10934" xr:uid="{25581545-9E7D-4CA6-9754-201CA2A7845A}"/>
    <cellStyle name="Calculation 5 5 2 3 2" xfId="24392" xr:uid="{5374034E-14D6-4171-BD36-2BE5F8B90E61}"/>
    <cellStyle name="Calculation 5 5 2 4" xfId="13142" xr:uid="{0E17E24D-5650-4CB0-AD87-B92BD824E421}"/>
    <cellStyle name="Calculation 5 5 2 4 2" xfId="26600" xr:uid="{DC71C4B3-44A7-4A2F-8404-D2D753C3FB59}"/>
    <cellStyle name="Calculation 5 5 2 5" xfId="14321" xr:uid="{AF2D6CCC-B68F-4593-AE75-08F0BB000183}"/>
    <cellStyle name="Calculation 5 5 2 5 2" xfId="27779" xr:uid="{A4F4157A-18A7-483E-A9BD-AE0B311D7528}"/>
    <cellStyle name="Calculation 5 5 2 6" xfId="15686" xr:uid="{AEB9CA47-09DE-4191-A428-246AA308CB04}"/>
    <cellStyle name="Calculation 5 5 2 6 2" xfId="29144" xr:uid="{82EEBCC1-30CA-4957-AF37-BC58588CBF30}"/>
    <cellStyle name="Calculation 5 5 2 7" xfId="18029" xr:uid="{927D6AAC-A465-45C0-A840-65CED6814069}"/>
    <cellStyle name="Calculation 5 5 2 7 2" xfId="31487" xr:uid="{82C7518B-6314-4898-92B4-89BB77B50F09}"/>
    <cellStyle name="Calculation 5 5 3" xfId="4693" xr:uid="{33BFB65C-B20C-4648-83A4-168172B3C8F4}"/>
    <cellStyle name="Calculation 5 5 3 2" xfId="32229" xr:uid="{5931D1EA-13A8-4E9B-8C67-464EB380827F}"/>
    <cellStyle name="Calculation 5 5 4" xfId="7172" xr:uid="{D8D7D552-FE07-42E8-8869-39A040545872}"/>
    <cellStyle name="Calculation 5 5 4 2" xfId="20630" xr:uid="{7F4C1129-AB63-4AEC-85AE-3A25CB74E582}"/>
    <cellStyle name="Calculation 5 5 5" xfId="9763" xr:uid="{F5073138-D261-483C-9485-6473D4CF141A}"/>
    <cellStyle name="Calculation 5 5 5 2" xfId="23221" xr:uid="{31AED396-5620-4C60-A2DB-31828CD9B35E}"/>
    <cellStyle name="Calculation 5 5 6" xfId="3535" xr:uid="{2365883D-9DDF-49F1-A0AA-8C577012349A}"/>
    <cellStyle name="Calculation 5 5 6 2" xfId="19529" xr:uid="{707E35F8-DBEB-431A-A7D0-E6D56FB44C0C}"/>
    <cellStyle name="Calculation 5 5 7" xfId="16971" xr:uid="{2D9D3795-FE8E-4E82-B57E-B92D8A794C51}"/>
    <cellStyle name="Calculation 5 5 7 2" xfId="30429" xr:uid="{67BA00C1-5E1E-4C60-9327-CC2B4F83A116}"/>
    <cellStyle name="Calculation 5 6" xfId="5165" xr:uid="{F4C435E7-0866-40F8-AEB1-6E51142D706A}"/>
    <cellStyle name="Calculation 5 6 2" xfId="6336" xr:uid="{190D344D-30E6-4422-A1E0-0607A94158D0}"/>
    <cellStyle name="Calculation 5 6 2 2" xfId="8815" xr:uid="{27800336-D4ED-4FA0-B17E-D692C57BC6FF}"/>
    <cellStyle name="Calculation 5 6 2 2 2" xfId="22273" xr:uid="{2FFB1AA5-6D1D-4155-B7EC-BEB1B34AC94B}"/>
    <cellStyle name="Calculation 5 6 2 3" xfId="11406" xr:uid="{8DDD0A06-3290-4B26-814E-6746D2D1557A}"/>
    <cellStyle name="Calculation 5 6 2 3 2" xfId="24864" xr:uid="{92CDCD49-0BAC-418C-AC58-75FF0D6EB5D5}"/>
    <cellStyle name="Calculation 5 6 2 4" xfId="13614" xr:uid="{B1F61814-DA95-48EC-96ED-4BFC711E5453}"/>
    <cellStyle name="Calculation 5 6 2 4 2" xfId="27072" xr:uid="{C52363F2-C31C-4175-ABE1-C2C6EC37DEDC}"/>
    <cellStyle name="Calculation 5 6 2 5" xfId="14793" xr:uid="{30E0A8A2-31E6-4755-8482-E897CAC8896F}"/>
    <cellStyle name="Calculation 5 6 2 5 2" xfId="28251" xr:uid="{70F86197-7BB0-4970-8B42-8230526ABB97}"/>
    <cellStyle name="Calculation 5 6 2 6" xfId="16158" xr:uid="{C6538DC8-034E-4945-BB5B-186108622598}"/>
    <cellStyle name="Calculation 5 6 2 6 2" xfId="29616" xr:uid="{5623EF0C-297A-4226-B966-DD210683E893}"/>
    <cellStyle name="Calculation 5 6 2 7" xfId="18501" xr:uid="{94E1304B-2FF8-4C11-B1A4-930373685EE0}"/>
    <cellStyle name="Calculation 5 6 2 7 2" xfId="31959" xr:uid="{DCA370B2-6080-4627-883E-5CCAC0328D51}"/>
    <cellStyle name="Calculation 5 6 3" xfId="7644" xr:uid="{BC7F536C-DAD1-4D88-9365-A36F7EDB916E}"/>
    <cellStyle name="Calculation 5 6 3 2" xfId="21102" xr:uid="{C23FD359-28FB-4A95-B395-BDFEAA0AED9C}"/>
    <cellStyle name="Calculation 5 6 4" xfId="10235" xr:uid="{F2DA9434-CDE8-4C8A-8E39-F768C3B2D17C}"/>
    <cellStyle name="Calculation 5 6 4 2" xfId="23693" xr:uid="{2CA7EA08-B28E-4131-8CBC-0C831E35ED44}"/>
    <cellStyle name="Calculation 5 6 5" xfId="12191" xr:uid="{50826FD6-CD8B-463B-ABB9-11456BC3FAB1}"/>
    <cellStyle name="Calculation 5 6 5 2" xfId="25649" xr:uid="{284112A6-0513-4D98-B859-65091F190174}"/>
    <cellStyle name="Calculation 5 6 6" xfId="17352" xr:uid="{B39094D3-930C-42E4-8E32-6D1CFD694E44}"/>
    <cellStyle name="Calculation 5 6 6 2" xfId="30810" xr:uid="{8966C951-52CF-484D-BC8B-6B4FA52A2017}"/>
    <cellStyle name="Calculation 5 7" xfId="4287" xr:uid="{6C61EB9A-983F-4B6F-959A-1B7B66A4FF2E}"/>
    <cellStyle name="Calculation 5 7 2" xfId="5458" xr:uid="{5BB3CCAA-B968-4319-8EA6-57817C3E0722}"/>
    <cellStyle name="Calculation 5 7 2 2" xfId="7937" xr:uid="{E2141F4E-8C51-4C2F-9927-9F0FAC0B095A}"/>
    <cellStyle name="Calculation 5 7 2 2 2" xfId="21395" xr:uid="{C89C6D50-719E-4824-AFBB-B92C1637F76A}"/>
    <cellStyle name="Calculation 5 7 2 3" xfId="10528" xr:uid="{B3828763-5C8F-40A0-A1BF-42F808F942B7}"/>
    <cellStyle name="Calculation 5 7 2 3 2" xfId="23986" xr:uid="{70180E92-EDAC-43DA-BFD8-2E5C76177774}"/>
    <cellStyle name="Calculation 5 7 2 4" xfId="12736" xr:uid="{8A3A4AB4-37B3-4CEC-B9BA-111654555D13}"/>
    <cellStyle name="Calculation 5 7 2 4 2" xfId="26194" xr:uid="{2147C6E0-A28D-477A-8CAC-3788D9858B2B}"/>
    <cellStyle name="Calculation 5 7 2 5" xfId="13915" xr:uid="{6902854C-8288-4D96-9B2E-3217332CD41A}"/>
    <cellStyle name="Calculation 5 7 2 5 2" xfId="27373" xr:uid="{EC914F20-7AC2-4505-80C3-72AB56904D5D}"/>
    <cellStyle name="Calculation 5 7 2 6" xfId="15280" xr:uid="{FC058512-2909-45F6-8C7F-29F0BA22CC2B}"/>
    <cellStyle name="Calculation 5 7 2 6 2" xfId="28738" xr:uid="{A962935A-7109-4821-9319-51B64831B8CB}"/>
    <cellStyle name="Calculation 5 7 2 7" xfId="17623" xr:uid="{CA12D1FE-1ADF-4A82-BB26-606F2CEB413C}"/>
    <cellStyle name="Calculation 5 7 2 7 2" xfId="31081" xr:uid="{B8C82325-74FD-44B7-960B-6D6A4FD02AA5}"/>
    <cellStyle name="Calculation 5 7 3" xfId="6766" xr:uid="{88854847-70A6-47C8-B327-D0E9A7841AEA}"/>
    <cellStyle name="Calculation 5 7 3 2" xfId="20224" xr:uid="{8D493ED2-C168-45E6-96DC-97B062E7DB16}"/>
    <cellStyle name="Calculation 5 7 4" xfId="9357" xr:uid="{8CCC27BB-5E38-4316-A799-3FE94713B099}"/>
    <cellStyle name="Calculation 5 7 4 2" xfId="22815" xr:uid="{E6086D2F-38BA-4E2C-9D2A-B0DEE4F4194C}"/>
    <cellStyle name="Calculation 5 7 5" xfId="11900" xr:uid="{8188132E-9929-4CD2-B690-23682206EC85}"/>
    <cellStyle name="Calculation 5 7 5 2" xfId="25358" xr:uid="{F5FD7771-70FB-464A-85E3-8F31896553B3}"/>
    <cellStyle name="Calculation 5 7 6" xfId="16635" xr:uid="{3535D65F-36C9-4C1D-8058-E9DFF03010E0}"/>
    <cellStyle name="Calculation 5 7 6 2" xfId="30093" xr:uid="{4E15F4EC-D263-4F83-B647-D3074CF8891C}"/>
    <cellStyle name="Calculation 5 8" xfId="5214" xr:uid="{F61B1DCE-1304-48AF-A712-CC86AEED7B2B}"/>
    <cellStyle name="Calculation 5 8 2" xfId="6385" xr:uid="{6D18F701-594C-4A74-B6BE-7EA0BB58A820}"/>
    <cellStyle name="Calculation 5 8 2 2" xfId="8864" xr:uid="{71EC505F-9CCA-4D6F-9217-CBD82FCB6912}"/>
    <cellStyle name="Calculation 5 8 2 2 2" xfId="22322" xr:uid="{3CCB2427-175F-41F6-87E0-BD10C6DEF613}"/>
    <cellStyle name="Calculation 5 8 2 3" xfId="11455" xr:uid="{C176821F-3CDB-4366-808A-4641323A7D66}"/>
    <cellStyle name="Calculation 5 8 2 3 2" xfId="24913" xr:uid="{3A3047F1-56F2-4B32-AFEE-01AEDB9BA959}"/>
    <cellStyle name="Calculation 5 8 2 4" xfId="13663" xr:uid="{E231B667-F063-4446-8C0C-F885A1438842}"/>
    <cellStyle name="Calculation 5 8 2 4 2" xfId="27121" xr:uid="{9C8E683B-1AF9-41A7-818E-F3B6B17B4024}"/>
    <cellStyle name="Calculation 5 8 2 5" xfId="14842" xr:uid="{F720E8F6-0C66-4587-857C-AFE1FCCFCFF4}"/>
    <cellStyle name="Calculation 5 8 2 5 2" xfId="28300" xr:uid="{9CFF73DA-37DB-4A1A-944F-A25721F2C269}"/>
    <cellStyle name="Calculation 5 8 2 6" xfId="16207" xr:uid="{F4DADFAB-2044-4870-B21B-08C362843450}"/>
    <cellStyle name="Calculation 5 8 2 6 2" xfId="29665" xr:uid="{A67A1CC0-CF9C-4D99-87D0-ED7B6BC29EA1}"/>
    <cellStyle name="Calculation 5 8 2 7" xfId="18550" xr:uid="{F667955D-1ADD-421E-BAD2-5BAF4C781FAD}"/>
    <cellStyle name="Calculation 5 8 2 7 2" xfId="32008" xr:uid="{13ABC657-01CC-439D-8C89-13703B084387}"/>
    <cellStyle name="Calculation 5 8 3" xfId="7693" xr:uid="{25C02D92-F87E-470E-9E66-EC9C92348251}"/>
    <cellStyle name="Calculation 5 8 3 2" xfId="21151" xr:uid="{5C28163A-22AB-45EB-9716-E95B6A621C0E}"/>
    <cellStyle name="Calculation 5 8 4" xfId="10284" xr:uid="{099B03D1-CB66-464D-8A7C-4981D8BAFBD8}"/>
    <cellStyle name="Calculation 5 8 4 2" xfId="23742" xr:uid="{DFCD3855-55F1-41B1-B16D-64176E537EDC}"/>
    <cellStyle name="Calculation 5 8 5" xfId="12511" xr:uid="{047633CB-FEC4-41C1-B06B-1D0CFD70C9B2}"/>
    <cellStyle name="Calculation 5 8 5 2" xfId="25969" xr:uid="{DB51D76E-CDDE-4AE6-B411-346471F366D3}"/>
    <cellStyle name="Calculation 5 8 6" xfId="17399" xr:uid="{AB59E961-B965-41AC-9FCB-E9EC0DD420D3}"/>
    <cellStyle name="Calculation 5 8 6 2" xfId="30857" xr:uid="{73CAC803-86FA-451C-A20B-FCECA2DE2A49}"/>
    <cellStyle name="Calculation 5 9" xfId="5294" xr:uid="{4571A5DC-9AE3-4F17-91B9-48CA341852DA}"/>
    <cellStyle name="Calculation 5 9 2" xfId="6465" xr:uid="{6F46F4BB-0944-47B3-97A5-12EF0B5106F0}"/>
    <cellStyle name="Calculation 5 9 2 2" xfId="8944" xr:uid="{18169CDD-921A-4BA2-A18A-8B00C9A4E228}"/>
    <cellStyle name="Calculation 5 9 2 2 2" xfId="22402" xr:uid="{D51EE325-90E1-4DD6-87EF-05D3957C5CA8}"/>
    <cellStyle name="Calculation 5 9 2 3" xfId="11535" xr:uid="{63012191-A7DE-487F-9DB6-A2E7E184FF26}"/>
    <cellStyle name="Calculation 5 9 2 3 2" xfId="24993" xr:uid="{85B5DCC3-4FEB-4278-8F73-F477DA6D906F}"/>
    <cellStyle name="Calculation 5 9 2 4" xfId="13743" xr:uid="{7C079947-C2A3-4AAB-AFA3-CFDB5BBD38F3}"/>
    <cellStyle name="Calculation 5 9 2 4 2" xfId="27201" xr:uid="{1672BF5C-2C1D-4772-BB63-9514EA9EC806}"/>
    <cellStyle name="Calculation 5 9 2 5" xfId="14922" xr:uid="{D6549D9D-783F-4C70-8383-E9A1F30D840C}"/>
    <cellStyle name="Calculation 5 9 2 5 2" xfId="28380" xr:uid="{0C02FA64-784E-4540-AF23-15987C321099}"/>
    <cellStyle name="Calculation 5 9 2 6" xfId="16287" xr:uid="{2F56BEDD-5E15-4387-B67E-80F82390D76D}"/>
    <cellStyle name="Calculation 5 9 2 6 2" xfId="29745" xr:uid="{2DFF219B-5119-4396-976F-24C681C32271}"/>
    <cellStyle name="Calculation 5 9 2 7" xfId="18630" xr:uid="{C3857FC9-2153-46F3-9816-DBC8C85D189D}"/>
    <cellStyle name="Calculation 5 9 2 7 2" xfId="32088" xr:uid="{A7A3E69C-56E1-4AA3-B450-F9E157ECBFAD}"/>
    <cellStyle name="Calculation 5 9 3" xfId="7773" xr:uid="{0630444D-56E8-4875-8E1C-AD7F9AC1FB16}"/>
    <cellStyle name="Calculation 5 9 3 2" xfId="21231" xr:uid="{C4126E5A-492B-4290-9DAB-1F0A74C4C688}"/>
    <cellStyle name="Calculation 5 9 4" xfId="10364" xr:uid="{51D480A8-FCF6-4EFD-A127-3AF2056884B1}"/>
    <cellStyle name="Calculation 5 9 4 2" xfId="23822" xr:uid="{558766C9-4F14-468D-8D82-FB5C78406D02}"/>
    <cellStyle name="Calculation 5 9 5" xfId="15116" xr:uid="{72BD5603-5EED-4BCE-88FB-F3342FC2770E}"/>
    <cellStyle name="Calculation 5 9 5 2" xfId="28574" xr:uid="{7FA225B2-FEC0-4397-AA48-807483DABD83}"/>
    <cellStyle name="Calculation 5 9 6" xfId="17469" xr:uid="{772EAB43-6BD8-4CB4-8E7F-5E8E2042FEE1}"/>
    <cellStyle name="Calculation 5 9 6 2" xfId="30927" xr:uid="{109D899E-F2CD-47E5-B7C0-87A409D4CD2E}"/>
    <cellStyle name="Calculation 6" xfId="1806" xr:uid="{FBE5183E-1B41-46D5-B3A9-642ABAFCC77E}"/>
    <cellStyle name="Calculation 6 10" xfId="5196" xr:uid="{09B4FD17-0708-4803-A591-568B0F3846DF}"/>
    <cellStyle name="Calculation 6 10 2" xfId="6367" xr:uid="{B0A6CADA-8BE6-49FF-AD51-A770AFB944B4}"/>
    <cellStyle name="Calculation 6 10 2 2" xfId="8846" xr:uid="{099AB794-7927-4D87-933E-A34FEAF99A1B}"/>
    <cellStyle name="Calculation 6 10 2 2 2" xfId="22304" xr:uid="{65ACF44A-FD51-4DE0-887C-0BBD9A380484}"/>
    <cellStyle name="Calculation 6 10 2 3" xfId="11437" xr:uid="{3AC5D71B-5ED3-4088-A3F4-D491C7593E12}"/>
    <cellStyle name="Calculation 6 10 2 3 2" xfId="24895" xr:uid="{74FA1558-643C-4A0D-9C5E-8D9212DE3EB4}"/>
    <cellStyle name="Calculation 6 10 2 4" xfId="13645" xr:uid="{3B0EEB7A-F5FA-4B9A-BEF6-C2EF572DD4F7}"/>
    <cellStyle name="Calculation 6 10 2 4 2" xfId="27103" xr:uid="{D26A7474-1FBE-4399-BDD5-85385E6D3845}"/>
    <cellStyle name="Calculation 6 10 2 5" xfId="14824" xr:uid="{299697A5-484A-43DE-8764-2D192C09A7CE}"/>
    <cellStyle name="Calculation 6 10 2 5 2" xfId="28282" xr:uid="{2C6A21EB-768B-412C-A48D-DA4E1FA1F1B1}"/>
    <cellStyle name="Calculation 6 10 2 6" xfId="16189" xr:uid="{D2FE20A7-18AF-4F1B-B56F-686DB6C7393C}"/>
    <cellStyle name="Calculation 6 10 2 6 2" xfId="29647" xr:uid="{737FBFA8-725C-4CEB-BDB9-82EC5C8D7E8A}"/>
    <cellStyle name="Calculation 6 10 2 7" xfId="18532" xr:uid="{5CC8BD9D-F665-4A9D-8FE9-33ADD34A06D3}"/>
    <cellStyle name="Calculation 6 10 2 7 2" xfId="31990" xr:uid="{324BB19D-F6C3-4B9B-A9D2-83160D3EFC30}"/>
    <cellStyle name="Calculation 6 10 3" xfId="7675" xr:uid="{63359B09-E61F-4C71-B327-D1AAAE863DC5}"/>
    <cellStyle name="Calculation 6 10 3 2" xfId="21133" xr:uid="{36F978ED-F452-4FC6-ABDE-A7023D49A293}"/>
    <cellStyle name="Calculation 6 10 4" xfId="10266" xr:uid="{03021C7B-9192-4FF6-925E-F5E595AFC421}"/>
    <cellStyle name="Calculation 6 10 4 2" xfId="23724" xr:uid="{DF62FA93-96B1-4CD0-A9DF-BA3C21E771E0}"/>
    <cellStyle name="Calculation 6 10 5" xfId="4237" xr:uid="{CA356F55-6197-4325-B96F-914CF165EC30}"/>
    <cellStyle name="Calculation 6 10 5 2" xfId="20037" xr:uid="{5EC69DE1-A6BA-4EF3-9082-FAD249629BE0}"/>
    <cellStyle name="Calculation 6 10 6" xfId="17381" xr:uid="{C3010E64-99E8-4062-B7FB-40AA39A98279}"/>
    <cellStyle name="Calculation 6 10 6 2" xfId="30839" xr:uid="{767F9F66-B99E-4365-9C52-1AE24FCD7475}"/>
    <cellStyle name="Calculation 6 11" xfId="4128" xr:uid="{ED6E7D5A-C233-4AE5-9D43-FF8AB1111A65}"/>
    <cellStyle name="Calculation 6 11 2" xfId="6642" xr:uid="{E419023A-C32E-4C42-A37D-0027D58AC544}"/>
    <cellStyle name="Calculation 6 11 2 2" xfId="20100" xr:uid="{D4B81C8A-AB02-46DE-83ED-1093718405C6}"/>
    <cellStyle name="Calculation 6 11 3" xfId="9239" xr:uid="{B3FE7C4B-CD53-4C5A-99E3-2C7732CF9051}"/>
    <cellStyle name="Calculation 6 11 3 2" xfId="22697" xr:uid="{510B9ED9-B857-4A7C-B677-F8B517FBAB1D}"/>
    <cellStyle name="Calculation 6 11 4" xfId="11808" xr:uid="{59978857-C2E3-443C-B936-AFC2C4547519}"/>
    <cellStyle name="Calculation 6 11 4 2" xfId="25266" xr:uid="{090C0160-BFF0-4659-ACFB-EF07CEF43791}"/>
    <cellStyle name="Calculation 6 11 5" xfId="3649" xr:uid="{EE2A1962-748F-48F0-BA71-CC4D21D07D8B}"/>
    <cellStyle name="Calculation 6 11 5 2" xfId="19643" xr:uid="{B784B7D4-6996-4AB9-982D-EA41DA97AD4D}"/>
    <cellStyle name="Calculation 6 11 6" xfId="11939" xr:uid="{80DFEF39-1DCE-4D09-B4AF-798439F55F20}"/>
    <cellStyle name="Calculation 6 11 6 2" xfId="25397" xr:uid="{57A1FA69-560F-4C2B-9886-DC70C8726EE3}"/>
    <cellStyle name="Calculation 6 11 7" xfId="16547" xr:uid="{1AAC3316-3BF9-437E-8A50-32343D648141}"/>
    <cellStyle name="Calculation 6 11 7 2" xfId="30005" xr:uid="{8F4EBE57-9169-43DE-A0F4-D1715443229E}"/>
    <cellStyle name="Calculation 6 12" xfId="3414" xr:uid="{08358AAC-F16B-4FA8-9DC3-758DB2D9DE1F}"/>
    <cellStyle name="Calculation 6 12 2" xfId="19408" xr:uid="{005F724D-0E04-4710-82BC-21EB1F1B1C93}"/>
    <cellStyle name="Calculation 6 13" xfId="3732" xr:uid="{90F5969E-81F5-4726-BFFA-52F0BA5CD4AD}"/>
    <cellStyle name="Calculation 6 13 2" xfId="19726" xr:uid="{D3DD3F52-3A1A-41FA-ABE9-C0C5E24C44BA}"/>
    <cellStyle name="Calculation 6 14" xfId="12145" xr:uid="{E1698CE9-CD4D-4AB5-BAC7-46D5E975C430}"/>
    <cellStyle name="Calculation 6 14 2" xfId="25603" xr:uid="{76A7B53D-354C-4A60-B50E-41F831BFDF51}"/>
    <cellStyle name="Calculation 6 15" xfId="18775" xr:uid="{A09599F8-02AB-424A-92FE-913F9F25B4A7}"/>
    <cellStyle name="Calculation 6 15 2" xfId="32428" xr:uid="{B06797A0-BAA0-4B18-B285-CAC4058FE103}"/>
    <cellStyle name="Calculation 6 2" xfId="1807" xr:uid="{6436A172-FE9A-4E6D-A549-B83675554542}"/>
    <cellStyle name="Calculation 6 2 10" xfId="3733" xr:uid="{1D95A621-DBF6-4E47-8354-5CC854E78B76}"/>
    <cellStyle name="Calculation 6 2 10 2" xfId="19727" xr:uid="{F488886B-9703-4816-A77A-2BB959178BEB}"/>
    <cellStyle name="Calculation 6 2 11" xfId="12638" xr:uid="{49EECE30-DF17-424A-9902-F0F43B0428CA}"/>
    <cellStyle name="Calculation 6 2 11 2" xfId="26096" xr:uid="{954EB675-AB86-42A0-AE91-40A31666E5F9}"/>
    <cellStyle name="Calculation 6 2 12" xfId="18776" xr:uid="{750902CD-6A04-4083-A0D1-AE48B912EFDF}"/>
    <cellStyle name="Calculation 6 2 12 2" xfId="32429" xr:uid="{57FD5BA0-B795-46E9-9803-AF5BCE175658}"/>
    <cellStyle name="Calculation 6 2 2" xfId="2782" xr:uid="{F0E38914-31DB-4AF1-8078-581E4A42BC62}"/>
    <cellStyle name="Calculation 6 2 2 2" xfId="5869" xr:uid="{2475C69C-FF65-4316-93AE-F64F603E4944}"/>
    <cellStyle name="Calculation 6 2 2 2 2" xfId="8348" xr:uid="{4B5425F0-ED26-401A-AA48-C94BA80AE050}"/>
    <cellStyle name="Calculation 6 2 2 2 2 2" xfId="21806" xr:uid="{23B05E88-CD3E-4801-9933-23C70DCA9BA2}"/>
    <cellStyle name="Calculation 6 2 2 2 3" xfId="10939" xr:uid="{FD13F7B0-A3FB-4A4F-9CE4-3E4C6E811BC8}"/>
    <cellStyle name="Calculation 6 2 2 2 3 2" xfId="24397" xr:uid="{53A2B0EF-E452-48AC-BE2C-250657C122F2}"/>
    <cellStyle name="Calculation 6 2 2 2 4" xfId="13147" xr:uid="{54EB5A52-A6E1-4603-8619-9D85A82DEB7A}"/>
    <cellStyle name="Calculation 6 2 2 2 4 2" xfId="26605" xr:uid="{FF9C1BDA-D04C-4BF2-93DF-AB059070C5A2}"/>
    <cellStyle name="Calculation 6 2 2 2 5" xfId="14326" xr:uid="{26C4CE7E-B2DD-44E8-A526-2742B2830C24}"/>
    <cellStyle name="Calculation 6 2 2 2 5 2" xfId="27784" xr:uid="{7082F92D-0DDA-4747-A7F9-477A632C986F}"/>
    <cellStyle name="Calculation 6 2 2 2 6" xfId="15691" xr:uid="{ECF9533E-DC88-4F3F-9B62-FC84E4A47058}"/>
    <cellStyle name="Calculation 6 2 2 2 6 2" xfId="29149" xr:uid="{AC756644-A013-48B1-8555-52553C048307}"/>
    <cellStyle name="Calculation 6 2 2 2 7" xfId="18034" xr:uid="{FD87D415-E60A-475F-849C-0D8F5D92E20C}"/>
    <cellStyle name="Calculation 6 2 2 2 7 2" xfId="31492" xr:uid="{217E68E4-EC95-4A99-97CE-28AA13174154}"/>
    <cellStyle name="Calculation 6 2 2 3" xfId="4698" xr:uid="{63C6A205-02F9-46D9-B80A-BA6AE1CC7430}"/>
    <cellStyle name="Calculation 6 2 2 3 2" xfId="32234" xr:uid="{913A822F-E6DC-4314-BBDE-A5CC6D41D1AA}"/>
    <cellStyle name="Calculation 6 2 2 4" xfId="7177" xr:uid="{8B3BE9C2-7ADE-4E68-BCAA-5A2FD07EA8D5}"/>
    <cellStyle name="Calculation 6 2 2 4 2" xfId="20635" xr:uid="{52205F06-255C-4B3A-84F3-968715F4C12F}"/>
    <cellStyle name="Calculation 6 2 2 5" xfId="9768" xr:uid="{632B9C63-6277-4EDD-A2C6-482719A292E1}"/>
    <cellStyle name="Calculation 6 2 2 5 2" xfId="23226" xr:uid="{F08ED845-8FD6-4192-8F80-9A3D89C5AC10}"/>
    <cellStyle name="Calculation 6 2 2 6" xfId="3457" xr:uid="{E0B4C7BD-AB0B-453A-ADDA-0F0323898D39}"/>
    <cellStyle name="Calculation 6 2 2 6 2" xfId="19451" xr:uid="{7003D411-6A75-4974-82ED-21664C2CC9BB}"/>
    <cellStyle name="Calculation 6 2 2 7" xfId="16976" xr:uid="{1A5E0E4A-D4DE-410C-ABCF-D61D20C213E2}"/>
    <cellStyle name="Calculation 6 2 2 7 2" xfId="30434" xr:uid="{E5CBE845-3705-43E1-A25A-58513B2EBBF2}"/>
    <cellStyle name="Calculation 6 2 3" xfId="4536" xr:uid="{1E9C1160-8348-4B52-92A3-7B599AE9BAB6}"/>
    <cellStyle name="Calculation 6 2 3 2" xfId="5707" xr:uid="{1CC3CC69-1991-4B7E-91E5-4F14CC6AC228}"/>
    <cellStyle name="Calculation 6 2 3 2 2" xfId="8186" xr:uid="{592C9364-7CC8-47E4-A679-282BB4F0E9F1}"/>
    <cellStyle name="Calculation 6 2 3 2 2 2" xfId="21644" xr:uid="{A27B8EBC-99FD-4B17-9D5F-AB91ED74D894}"/>
    <cellStyle name="Calculation 6 2 3 2 3" xfId="10777" xr:uid="{25971A12-32B4-4814-A691-2939625926F2}"/>
    <cellStyle name="Calculation 6 2 3 2 3 2" xfId="24235" xr:uid="{5D1F521E-2859-48D6-A3AD-423355EB490B}"/>
    <cellStyle name="Calculation 6 2 3 2 4" xfId="12985" xr:uid="{7BC22FE1-239D-4CAE-A7B1-01C7ADB5732C}"/>
    <cellStyle name="Calculation 6 2 3 2 4 2" xfId="26443" xr:uid="{E95287AA-B43D-4795-8D95-F565C32F7B46}"/>
    <cellStyle name="Calculation 6 2 3 2 5" xfId="14164" xr:uid="{5295A2AA-C31C-4CAF-957E-446A3BDA61D1}"/>
    <cellStyle name="Calculation 6 2 3 2 5 2" xfId="27622" xr:uid="{873B787A-01B3-438B-B17D-A0C68A222263}"/>
    <cellStyle name="Calculation 6 2 3 2 6" xfId="15529" xr:uid="{B5AC3B27-4ED4-45C4-B1E5-7E03099D8324}"/>
    <cellStyle name="Calculation 6 2 3 2 6 2" xfId="28987" xr:uid="{4DEB2E0B-405E-4122-9406-DB5F25DB0306}"/>
    <cellStyle name="Calculation 6 2 3 2 7" xfId="17872" xr:uid="{93AACE64-0A8C-4C82-B1C4-E221990034EF}"/>
    <cellStyle name="Calculation 6 2 3 2 7 2" xfId="31330" xr:uid="{10DD11AB-1908-4E10-9B15-3D734C433C4D}"/>
    <cellStyle name="Calculation 6 2 3 3" xfId="7015" xr:uid="{523C7240-5DAD-4957-9065-516CBE4B168F}"/>
    <cellStyle name="Calculation 6 2 3 3 2" xfId="20473" xr:uid="{6775E5C2-8C0A-4940-99AB-B19130E80C84}"/>
    <cellStyle name="Calculation 6 2 3 4" xfId="9606" xr:uid="{D14749A9-C2FD-4D5B-8A4D-8A4DED250B84}"/>
    <cellStyle name="Calculation 6 2 3 4 2" xfId="23064" xr:uid="{1A107A7B-42FC-4193-8606-B3303149BD00}"/>
    <cellStyle name="Calculation 6 2 3 5" xfId="12632" xr:uid="{DD42F015-C610-4BBB-8A38-3FE866AC7AE6}"/>
    <cellStyle name="Calculation 6 2 3 5 2" xfId="26090" xr:uid="{60D7264C-A173-4650-ADDE-68CB31D0A054}"/>
    <cellStyle name="Calculation 6 2 3 6" xfId="16833" xr:uid="{68C94126-F645-4FF5-8987-DD88FD0505B5}"/>
    <cellStyle name="Calculation 6 2 3 6 2" xfId="30291" xr:uid="{9CD9BF2B-D7F0-44FE-B73D-39F6FA36B90E}"/>
    <cellStyle name="Calculation 6 2 4" xfId="4611" xr:uid="{0C7879CE-D89D-4335-8648-D581B3EDBEE4}"/>
    <cellStyle name="Calculation 6 2 4 2" xfId="5782" xr:uid="{D6E2D00C-508F-4238-AC39-BC34E9549024}"/>
    <cellStyle name="Calculation 6 2 4 2 2" xfId="8261" xr:uid="{1B33B2D0-4C0E-44AF-8AD4-F657BAFDE78B}"/>
    <cellStyle name="Calculation 6 2 4 2 2 2" xfId="21719" xr:uid="{472670EA-C51C-48AC-896F-FCFE06129389}"/>
    <cellStyle name="Calculation 6 2 4 2 3" xfId="10852" xr:uid="{4B70BFAC-B2AC-45D8-9176-A5162167D29C}"/>
    <cellStyle name="Calculation 6 2 4 2 3 2" xfId="24310" xr:uid="{E9F342FC-3087-496A-AD35-7F3C440BD23B}"/>
    <cellStyle name="Calculation 6 2 4 2 4" xfId="13060" xr:uid="{5CC0CC1F-21D4-405E-BF2F-B33D15310F46}"/>
    <cellStyle name="Calculation 6 2 4 2 4 2" xfId="26518" xr:uid="{65B5CA81-7847-4432-82C3-EAEEE8C99A6E}"/>
    <cellStyle name="Calculation 6 2 4 2 5" xfId="14239" xr:uid="{1B2650B2-2F3C-496C-83CA-CE3E4482D09F}"/>
    <cellStyle name="Calculation 6 2 4 2 5 2" xfId="27697" xr:uid="{E1A8EB6E-08FD-4CC0-B298-BDC6F251889C}"/>
    <cellStyle name="Calculation 6 2 4 2 6" xfId="15604" xr:uid="{E162F0AD-7A66-41AA-B9C1-5962C0861A78}"/>
    <cellStyle name="Calculation 6 2 4 2 6 2" xfId="29062" xr:uid="{EA702DC7-08FA-4147-A327-506CF1240FD0}"/>
    <cellStyle name="Calculation 6 2 4 2 7" xfId="17947" xr:uid="{2F0E9CEE-6586-4149-8A7F-8C37708716D0}"/>
    <cellStyle name="Calculation 6 2 4 2 7 2" xfId="31405" xr:uid="{2E1A722B-A651-473D-92DD-C71B0BEC53E4}"/>
    <cellStyle name="Calculation 6 2 4 3" xfId="7090" xr:uid="{26CE0494-0C91-43A0-8091-8336D372F225}"/>
    <cellStyle name="Calculation 6 2 4 3 2" xfId="20548" xr:uid="{B65E473A-9F71-415D-B949-A7ABC4FF5D2A}"/>
    <cellStyle name="Calculation 6 2 4 4" xfId="9681" xr:uid="{E4503D9F-9BDC-481C-983F-A747E43CC53D}"/>
    <cellStyle name="Calculation 6 2 4 4 2" xfId="23139" xr:uid="{B982A315-2C11-4D98-9A99-DA92617E6A3D}"/>
    <cellStyle name="Calculation 6 2 4 5" xfId="4221" xr:uid="{1633940F-2936-4CDF-8E6C-E33A21FF28EB}"/>
    <cellStyle name="Calculation 6 2 4 5 2" xfId="20021" xr:uid="{60967477-681F-48F6-8083-8EDCE47664FD}"/>
    <cellStyle name="Calculation 6 2 4 6" xfId="16908" xr:uid="{8B429A54-8D53-4EE5-B2CD-F301A4487303}"/>
    <cellStyle name="Calculation 6 2 4 6 2" xfId="30366" xr:uid="{DB57D87B-B600-4147-8F71-EC12DE474556}"/>
    <cellStyle name="Calculation 6 2 5" xfId="4585" xr:uid="{E7090698-F2EB-4607-85AA-EE2AD768D5A5}"/>
    <cellStyle name="Calculation 6 2 5 2" xfId="5756" xr:uid="{33A6E901-55EC-406A-A049-EC0CAC89FD87}"/>
    <cellStyle name="Calculation 6 2 5 2 2" xfId="8235" xr:uid="{C349EDB3-BD78-47EF-9CD1-8044EB9D2D88}"/>
    <cellStyle name="Calculation 6 2 5 2 2 2" xfId="21693" xr:uid="{EB7C99B2-F096-4797-BAA0-3BD934EC8084}"/>
    <cellStyle name="Calculation 6 2 5 2 3" xfId="10826" xr:uid="{087EEFFD-FAD3-4490-AFEC-6C36E8B2B2C1}"/>
    <cellStyle name="Calculation 6 2 5 2 3 2" xfId="24284" xr:uid="{CA6C6DA3-932B-4570-9A11-EF414A91AE9C}"/>
    <cellStyle name="Calculation 6 2 5 2 4" xfId="13034" xr:uid="{34820BA6-3156-4DAC-9B11-6301DCC53D45}"/>
    <cellStyle name="Calculation 6 2 5 2 4 2" xfId="26492" xr:uid="{55B7DF11-6406-4BFE-ADF6-192CDB56D459}"/>
    <cellStyle name="Calculation 6 2 5 2 5" xfId="14213" xr:uid="{09A4F100-BF43-4F53-B005-82EF93228B96}"/>
    <cellStyle name="Calculation 6 2 5 2 5 2" xfId="27671" xr:uid="{6AB0CE54-0264-4A12-ACC7-371AE44CDBC3}"/>
    <cellStyle name="Calculation 6 2 5 2 6" xfId="15578" xr:uid="{507A3CB3-296A-4D50-B48F-4CECCF7E6324}"/>
    <cellStyle name="Calculation 6 2 5 2 6 2" xfId="29036" xr:uid="{AC8DA416-3AE7-445E-8A19-EB932F985C6C}"/>
    <cellStyle name="Calculation 6 2 5 2 7" xfId="17921" xr:uid="{A62BB09C-3016-4C48-AEDF-55D968ACF922}"/>
    <cellStyle name="Calculation 6 2 5 2 7 2" xfId="31379" xr:uid="{DB5CEFA9-3143-4348-8542-C90F6E57B4B1}"/>
    <cellStyle name="Calculation 6 2 5 3" xfId="7064" xr:uid="{6B8C8E1E-B3BD-4322-9F6D-A5E744FE85B6}"/>
    <cellStyle name="Calculation 6 2 5 3 2" xfId="20522" xr:uid="{C8FFA567-CB66-4DFC-B278-E5DB0B1BB733}"/>
    <cellStyle name="Calculation 6 2 5 4" xfId="9655" xr:uid="{9A7103F7-B4AD-455A-AFD8-2D210319E9FE}"/>
    <cellStyle name="Calculation 6 2 5 4 2" xfId="23113" xr:uid="{E8886E5C-4F66-43FE-83BA-7F07CA291136}"/>
    <cellStyle name="Calculation 6 2 5 5" xfId="11936" xr:uid="{34DE0145-3289-4785-941C-6E2DE92E739F}"/>
    <cellStyle name="Calculation 6 2 5 5 2" xfId="25394" xr:uid="{3F2237B2-CBCF-4AFD-92B6-530D05831A35}"/>
    <cellStyle name="Calculation 6 2 5 6" xfId="16882" xr:uid="{C5B5D16D-AD5E-42A8-8F59-B90D43811498}"/>
    <cellStyle name="Calculation 6 2 5 6 2" xfId="30340" xr:uid="{B5B3623A-988C-44CD-ABB4-8561B8BBF73A}"/>
    <cellStyle name="Calculation 6 2 6" xfId="4554" xr:uid="{42718ED7-55D5-48C4-A7FE-266BCD343F11}"/>
    <cellStyle name="Calculation 6 2 6 2" xfId="5725" xr:uid="{6792F65D-FAE3-4ABA-A1B6-25D3F81ACC4B}"/>
    <cellStyle name="Calculation 6 2 6 2 2" xfId="8204" xr:uid="{9B018A6B-A5CB-476D-929C-6A7A2F02F338}"/>
    <cellStyle name="Calculation 6 2 6 2 2 2" xfId="21662" xr:uid="{24B803FD-B759-41CB-B613-357909F9FC33}"/>
    <cellStyle name="Calculation 6 2 6 2 3" xfId="10795" xr:uid="{CA3B17E5-EF00-4ABE-A710-8025DD56DB36}"/>
    <cellStyle name="Calculation 6 2 6 2 3 2" xfId="24253" xr:uid="{982052D7-9695-4636-82DC-137D7260710B}"/>
    <cellStyle name="Calculation 6 2 6 2 4" xfId="13003" xr:uid="{C1453167-F71F-46B5-86EB-5EEADF3E4299}"/>
    <cellStyle name="Calculation 6 2 6 2 4 2" xfId="26461" xr:uid="{94283CA3-8A8D-4AB6-80B8-47F7BFCCD5E9}"/>
    <cellStyle name="Calculation 6 2 6 2 5" xfId="14182" xr:uid="{CA03D1F4-2269-487B-99ED-1721EB941F44}"/>
    <cellStyle name="Calculation 6 2 6 2 5 2" xfId="27640" xr:uid="{D3E9054E-7FBE-4F17-9E99-0C7CDF3EFDA2}"/>
    <cellStyle name="Calculation 6 2 6 2 6" xfId="15547" xr:uid="{416E8973-EC28-4519-A598-86EB7AE594A1}"/>
    <cellStyle name="Calculation 6 2 6 2 6 2" xfId="29005" xr:uid="{D5F987A7-6938-4E0D-9A93-4DCF369E4F7F}"/>
    <cellStyle name="Calculation 6 2 6 2 7" xfId="17890" xr:uid="{8FB1F390-598F-4EFB-92EC-90028CC26F57}"/>
    <cellStyle name="Calculation 6 2 6 2 7 2" xfId="31348" xr:uid="{276B1712-BA4C-4F2B-9D00-DCD5E9BB785B}"/>
    <cellStyle name="Calculation 6 2 6 3" xfId="7033" xr:uid="{BECAC5A7-EE09-4CFC-B1B9-E4F1143F3343}"/>
    <cellStyle name="Calculation 6 2 6 3 2" xfId="20491" xr:uid="{23387564-AB6C-414A-AB29-16367616CB8F}"/>
    <cellStyle name="Calculation 6 2 6 4" xfId="9624" xr:uid="{00C14489-13AD-42AC-BA57-8E80594339E6}"/>
    <cellStyle name="Calculation 6 2 6 4 2" xfId="23082" xr:uid="{4971E505-61FD-4F67-8934-B6A4EC25A3F1}"/>
    <cellStyle name="Calculation 6 2 6 5" xfId="12323" xr:uid="{2098BCB9-D879-4FB8-9A61-B52297214113}"/>
    <cellStyle name="Calculation 6 2 6 5 2" xfId="25781" xr:uid="{AE9F3862-E916-4CF6-8CE0-EF2666F94C9E}"/>
    <cellStyle name="Calculation 6 2 6 6" xfId="16851" xr:uid="{00C651C8-1DF4-44A6-AB30-AE39ADDBCA17}"/>
    <cellStyle name="Calculation 6 2 6 6 2" xfId="30309" xr:uid="{64D133EC-CFE5-4495-9299-C8359F21DE93}"/>
    <cellStyle name="Calculation 6 2 7" xfId="5210" xr:uid="{9818684E-867E-4970-AA77-6CB25AF6B338}"/>
    <cellStyle name="Calculation 6 2 7 2" xfId="6381" xr:uid="{D485D09B-A279-49E1-B4D8-23DB84B86D06}"/>
    <cellStyle name="Calculation 6 2 7 2 2" xfId="8860" xr:uid="{F0C54840-0558-49EE-A78E-A700616BE125}"/>
    <cellStyle name="Calculation 6 2 7 2 2 2" xfId="22318" xr:uid="{2A128210-FF63-4DC7-B17A-1D24301F6CE0}"/>
    <cellStyle name="Calculation 6 2 7 2 3" xfId="11451" xr:uid="{3F849E00-9AEC-4758-BC4C-043487F61D1A}"/>
    <cellStyle name="Calculation 6 2 7 2 3 2" xfId="24909" xr:uid="{0C3B8191-CB4B-442D-8202-0BCFF3CA2892}"/>
    <cellStyle name="Calculation 6 2 7 2 4" xfId="13659" xr:uid="{AB3F0E26-0215-44E8-9BB9-6402194CA12E}"/>
    <cellStyle name="Calculation 6 2 7 2 4 2" xfId="27117" xr:uid="{11CA65F6-6CAF-44A1-960A-52512DF40293}"/>
    <cellStyle name="Calculation 6 2 7 2 5" xfId="14838" xr:uid="{B1EBB692-4AC8-45BC-B378-613FBF1A03C8}"/>
    <cellStyle name="Calculation 6 2 7 2 5 2" xfId="28296" xr:uid="{1EC2C347-530F-4AD9-AAEC-7B481F02A8D9}"/>
    <cellStyle name="Calculation 6 2 7 2 6" xfId="16203" xr:uid="{5B0DDF2F-3594-4B2C-A3B3-30B66F02F1C0}"/>
    <cellStyle name="Calculation 6 2 7 2 6 2" xfId="29661" xr:uid="{1EA20EFA-60B2-49DA-9799-2BFFAE7D6E14}"/>
    <cellStyle name="Calculation 6 2 7 2 7" xfId="18546" xr:uid="{6BAB1EBC-7248-422F-A9ED-2300BC8EEF45}"/>
    <cellStyle name="Calculation 6 2 7 2 7 2" xfId="32004" xr:uid="{4FFFC8C6-AE77-4096-8054-582B2C2F393C}"/>
    <cellStyle name="Calculation 6 2 7 3" xfId="7689" xr:uid="{89A4E699-8640-4333-A371-6444A3E249F5}"/>
    <cellStyle name="Calculation 6 2 7 3 2" xfId="21147" xr:uid="{B6AEEE94-3FE9-49D0-BCA5-8FEF193B88B8}"/>
    <cellStyle name="Calculation 6 2 7 4" xfId="10280" xr:uid="{74502FEF-6C06-478E-AC24-B85689584BED}"/>
    <cellStyle name="Calculation 6 2 7 4 2" xfId="23738" xr:uid="{67B111EA-CDC6-435D-8890-A17511E6BB68}"/>
    <cellStyle name="Calculation 6 2 7 5" xfId="12271" xr:uid="{93E8C851-27A9-4588-8542-58C98CADF687}"/>
    <cellStyle name="Calculation 6 2 7 5 2" xfId="25729" xr:uid="{90910CB2-FE04-4393-9D55-3DC337713F23}"/>
    <cellStyle name="Calculation 6 2 7 6" xfId="17395" xr:uid="{9B9D23DC-54F1-45BF-82A8-F9EC02E6AF6D}"/>
    <cellStyle name="Calculation 6 2 7 6 2" xfId="30853" xr:uid="{3A0E9ABA-D588-4A08-ABF4-7D0B7F034B24}"/>
    <cellStyle name="Calculation 6 2 8" xfId="4127" xr:uid="{AEE03827-7496-4AB4-B9F5-C631CCFBB1AA}"/>
    <cellStyle name="Calculation 6 2 8 2" xfId="6641" xr:uid="{74AF5D91-C20A-41CF-9775-8C87316F548A}"/>
    <cellStyle name="Calculation 6 2 8 2 2" xfId="20099" xr:uid="{544AA063-20D6-4774-A8B3-8E9E32A27454}"/>
    <cellStyle name="Calculation 6 2 8 3" xfId="9238" xr:uid="{F21C73F5-D514-4BE4-83B3-4A28F526C242}"/>
    <cellStyle name="Calculation 6 2 8 3 2" xfId="22696" xr:uid="{00DD2760-FD59-4B9D-9ABC-F48ED236B104}"/>
    <cellStyle name="Calculation 6 2 8 4" xfId="11807" xr:uid="{CB170C36-A006-4A1F-9891-CC777D0E28EA}"/>
    <cellStyle name="Calculation 6 2 8 4 2" xfId="25265" xr:uid="{28C13847-03CE-4518-B7AB-CCD2DA9E930F}"/>
    <cellStyle name="Calculation 6 2 8 5" xfId="3648" xr:uid="{E9582C43-BCDC-4F90-80EC-FDF322A47D6F}"/>
    <cellStyle name="Calculation 6 2 8 5 2" xfId="19642" xr:uid="{5C1FE9EF-961F-455F-A813-3B349E4E48B3}"/>
    <cellStyle name="Calculation 6 2 8 6" xfId="12289" xr:uid="{C362EDFA-97A3-4405-81A1-3DD2CCC44891}"/>
    <cellStyle name="Calculation 6 2 8 6 2" xfId="25747" xr:uid="{7CBD09DF-45FF-4CD1-8540-5BC2C572AAA8}"/>
    <cellStyle name="Calculation 6 2 8 7" xfId="16546" xr:uid="{F9BE1947-5562-4BE1-A87E-4DEB84BF25FC}"/>
    <cellStyle name="Calculation 6 2 8 7 2" xfId="30004" xr:uid="{9D4C59FE-EFEC-4ED1-8060-94BDD9465046}"/>
    <cellStyle name="Calculation 6 2 9" xfId="3413" xr:uid="{0D97A4C7-DDB0-413A-9C44-92D3CC17853F}"/>
    <cellStyle name="Calculation 6 2 9 2" xfId="19407" xr:uid="{6E360A81-B87D-4028-B3B7-5683A4B707DD}"/>
    <cellStyle name="Calculation 6 3" xfId="1808" xr:uid="{2F7EA120-57A5-44D2-8149-9670B627CAA4}"/>
    <cellStyle name="Calculation 6 3 10" xfId="3734" xr:uid="{07FBFBE8-6CD9-4466-9B2F-FBC5EBC83E35}"/>
    <cellStyle name="Calculation 6 3 10 2" xfId="19728" xr:uid="{A0CEDDA1-E71C-49A0-99AA-54F53BF33804}"/>
    <cellStyle name="Calculation 6 3 11" xfId="12568" xr:uid="{CF9FAC5D-0611-46AD-A2E4-ACBE91385574}"/>
    <cellStyle name="Calculation 6 3 11 2" xfId="26026" xr:uid="{E5FF06FE-967F-43C5-BC9B-EA7407F1ADE5}"/>
    <cellStyle name="Calculation 6 3 12" xfId="18777" xr:uid="{4DFB6329-BEFB-4E04-8CC7-17042EE0579A}"/>
    <cellStyle name="Calculation 6 3 12 2" xfId="32430" xr:uid="{16189BD2-D417-4813-B26B-90ED81BA6A8D}"/>
    <cellStyle name="Calculation 6 3 2" xfId="2783" xr:uid="{85396C4A-2BD6-43F5-8F7F-6A9C0A6491AD}"/>
    <cellStyle name="Calculation 6 3 2 2" xfId="5870" xr:uid="{9D5C9764-05E0-44FB-8A4B-896D9550E855}"/>
    <cellStyle name="Calculation 6 3 2 2 2" xfId="8349" xr:uid="{9FF8C010-871B-4A0E-929F-C6E7794C1BE5}"/>
    <cellStyle name="Calculation 6 3 2 2 2 2" xfId="21807" xr:uid="{C43E843B-63F9-4BFD-885A-F24CE168495C}"/>
    <cellStyle name="Calculation 6 3 2 2 3" xfId="10940" xr:uid="{5B9D3A50-680A-42C1-9866-DA469A78663B}"/>
    <cellStyle name="Calculation 6 3 2 2 3 2" xfId="24398" xr:uid="{07BC5245-A4D3-440C-9128-9B5932A12454}"/>
    <cellStyle name="Calculation 6 3 2 2 4" xfId="13148" xr:uid="{EAAC0812-1240-46FF-A0EE-F398CC1DEF8B}"/>
    <cellStyle name="Calculation 6 3 2 2 4 2" xfId="26606" xr:uid="{4888EBD1-5634-40D4-83C9-9126F22ECB24}"/>
    <cellStyle name="Calculation 6 3 2 2 5" xfId="14327" xr:uid="{4E4D2D55-7BCE-4300-8BBC-BD70EC92B977}"/>
    <cellStyle name="Calculation 6 3 2 2 5 2" xfId="27785" xr:uid="{438A7BE4-D508-4C52-ADE0-13B89766B6C4}"/>
    <cellStyle name="Calculation 6 3 2 2 6" xfId="15692" xr:uid="{6B6BB215-C546-430D-B272-294509DBBBD4}"/>
    <cellStyle name="Calculation 6 3 2 2 6 2" xfId="29150" xr:uid="{2AB5896C-8606-481B-8E96-B815851C6250}"/>
    <cellStyle name="Calculation 6 3 2 2 7" xfId="18035" xr:uid="{4A9422C9-0C8B-45E0-92A7-12F348F59260}"/>
    <cellStyle name="Calculation 6 3 2 2 7 2" xfId="31493" xr:uid="{A4062355-9230-4D1B-AF73-C1A88FF40171}"/>
    <cellStyle name="Calculation 6 3 2 3" xfId="4699" xr:uid="{F7FAAEAD-E77C-4927-A66C-BA01C7145773}"/>
    <cellStyle name="Calculation 6 3 2 3 2" xfId="32235" xr:uid="{E6BEE7F1-D6B6-4BC7-853C-23811942398F}"/>
    <cellStyle name="Calculation 6 3 2 4" xfId="7178" xr:uid="{2E155217-25A0-4AD4-BBDD-01E3EA105C9F}"/>
    <cellStyle name="Calculation 6 3 2 4 2" xfId="20636" xr:uid="{DF066938-DFC4-4325-8BC3-C6C89EB9F24D}"/>
    <cellStyle name="Calculation 6 3 2 5" xfId="9769" xr:uid="{26B72344-C64A-4176-ACF3-881DEFB15524}"/>
    <cellStyle name="Calculation 6 3 2 5 2" xfId="23227" xr:uid="{CD6832EC-B056-401F-97FB-B7DADA54DADC}"/>
    <cellStyle name="Calculation 6 3 2 6" xfId="3082" xr:uid="{47818D4E-7FE4-43BB-B136-D2C884E48265}"/>
    <cellStyle name="Calculation 6 3 2 6 2" xfId="19076" xr:uid="{B942DB03-C207-4436-B6E1-FAB8CE31E7F3}"/>
    <cellStyle name="Calculation 6 3 2 7" xfId="16977" xr:uid="{DFFB7AD7-78A4-4E0B-977D-18A8B1C9822C}"/>
    <cellStyle name="Calculation 6 3 2 7 2" xfId="30435" xr:uid="{AAE3050D-DB54-4568-8F85-0DB0981B5E23}"/>
    <cellStyle name="Calculation 6 3 3" xfId="4535" xr:uid="{4E87025F-5908-4D41-B72C-BA0C9A588C3D}"/>
    <cellStyle name="Calculation 6 3 3 2" xfId="5706" xr:uid="{F65B5A6D-5285-493F-94FA-2EDAD42F6ABA}"/>
    <cellStyle name="Calculation 6 3 3 2 2" xfId="8185" xr:uid="{73A52EC5-0934-4E3E-93B4-9457D856AF49}"/>
    <cellStyle name="Calculation 6 3 3 2 2 2" xfId="21643" xr:uid="{0C15F4FB-941A-45A9-8E1D-213427444268}"/>
    <cellStyle name="Calculation 6 3 3 2 3" xfId="10776" xr:uid="{437C81EF-AF04-4058-8DA9-8B422F12B39B}"/>
    <cellStyle name="Calculation 6 3 3 2 3 2" xfId="24234" xr:uid="{185DCC91-63F2-4BF3-ABC0-BF58E5775C27}"/>
    <cellStyle name="Calculation 6 3 3 2 4" xfId="12984" xr:uid="{D480D1B1-321C-4549-95B8-3DEA0A469693}"/>
    <cellStyle name="Calculation 6 3 3 2 4 2" xfId="26442" xr:uid="{55DB9917-F8C4-47F3-9CA3-353105572AFC}"/>
    <cellStyle name="Calculation 6 3 3 2 5" xfId="14163" xr:uid="{6A855B84-CC51-4CA0-B2EE-690C6631A1B4}"/>
    <cellStyle name="Calculation 6 3 3 2 5 2" xfId="27621" xr:uid="{B956C14B-686B-4FC8-9A21-636C95D8934B}"/>
    <cellStyle name="Calculation 6 3 3 2 6" xfId="15528" xr:uid="{4718E577-DCCA-48AA-99AC-1EAFB4BE04AE}"/>
    <cellStyle name="Calculation 6 3 3 2 6 2" xfId="28986" xr:uid="{1B1AE31C-0E32-4AF6-A8D5-27BD4137C37C}"/>
    <cellStyle name="Calculation 6 3 3 2 7" xfId="17871" xr:uid="{9011C9DE-1852-443F-B496-913346038FF6}"/>
    <cellStyle name="Calculation 6 3 3 2 7 2" xfId="31329" xr:uid="{263E92B4-879F-45A9-A739-CBDFBE6F8C01}"/>
    <cellStyle name="Calculation 6 3 3 3" xfId="7014" xr:uid="{34594C4F-2ECB-4208-8951-3FD44E5EBA3A}"/>
    <cellStyle name="Calculation 6 3 3 3 2" xfId="20472" xr:uid="{249EC0CD-70D5-4814-8E24-65127F5893B4}"/>
    <cellStyle name="Calculation 6 3 3 4" xfId="9605" xr:uid="{D62F61AC-AA5A-4436-B0A8-9BF37EC6C74C}"/>
    <cellStyle name="Calculation 6 3 3 4 2" xfId="23063" xr:uid="{822E2D5C-0941-4D2D-9B9C-D78A2EA05B02}"/>
    <cellStyle name="Calculation 6 3 3 5" xfId="12314" xr:uid="{ADCA7E1D-1DB4-4476-B597-F54084111BF9}"/>
    <cellStyle name="Calculation 6 3 3 5 2" xfId="25772" xr:uid="{71BB2563-3107-4158-88B5-905FD0B179DB}"/>
    <cellStyle name="Calculation 6 3 3 6" xfId="16832" xr:uid="{ED856D18-546A-40DF-B08F-59D8A9D8FCA7}"/>
    <cellStyle name="Calculation 6 3 3 6 2" xfId="30290" xr:uid="{1527CE1B-368F-4FEE-88D0-7884825A24E9}"/>
    <cellStyle name="Calculation 6 3 4" xfId="4612" xr:uid="{3F9B5934-7E57-4D98-B8E2-96DF8E9F8B4B}"/>
    <cellStyle name="Calculation 6 3 4 2" xfId="5783" xr:uid="{6A9F9728-D127-47CB-B82D-B7316FE17F82}"/>
    <cellStyle name="Calculation 6 3 4 2 2" xfId="8262" xr:uid="{099AC24E-6204-4693-8B28-698B91CBE329}"/>
    <cellStyle name="Calculation 6 3 4 2 2 2" xfId="21720" xr:uid="{41040378-DCF8-4F35-8A88-D35E1F40B0F9}"/>
    <cellStyle name="Calculation 6 3 4 2 3" xfId="10853" xr:uid="{0F257262-2A54-4CEC-8D42-F7A93D8B3773}"/>
    <cellStyle name="Calculation 6 3 4 2 3 2" xfId="24311" xr:uid="{E02BDA2B-E073-412A-95A9-12911491C53D}"/>
    <cellStyle name="Calculation 6 3 4 2 4" xfId="13061" xr:uid="{13DB91C0-19D2-4111-A135-F22363B6F06F}"/>
    <cellStyle name="Calculation 6 3 4 2 4 2" xfId="26519" xr:uid="{0C363D11-D3F3-433F-B042-3D343D973658}"/>
    <cellStyle name="Calculation 6 3 4 2 5" xfId="14240" xr:uid="{4DDEC6DB-6CF9-4634-A092-F81C6A282F38}"/>
    <cellStyle name="Calculation 6 3 4 2 5 2" xfId="27698" xr:uid="{1D44E9F5-5B39-4F15-AC08-FCEC40FC7493}"/>
    <cellStyle name="Calculation 6 3 4 2 6" xfId="15605" xr:uid="{ACF414F4-D6E9-43CC-A747-9C3080CF9F48}"/>
    <cellStyle name="Calculation 6 3 4 2 6 2" xfId="29063" xr:uid="{FCD0FBC5-ED9C-472C-B1A4-6A81C3411ED2}"/>
    <cellStyle name="Calculation 6 3 4 2 7" xfId="17948" xr:uid="{19FAC982-154D-4597-826D-3D81F9A378CF}"/>
    <cellStyle name="Calculation 6 3 4 2 7 2" xfId="31406" xr:uid="{1BA5F2AF-74EF-4903-BBC7-97F77D6E550F}"/>
    <cellStyle name="Calculation 6 3 4 3" xfId="7091" xr:uid="{519D888F-C7C9-4EB5-909E-EB753CC9161A}"/>
    <cellStyle name="Calculation 6 3 4 3 2" xfId="20549" xr:uid="{12465D34-8744-4C4C-A95D-216D35C440C0}"/>
    <cellStyle name="Calculation 6 3 4 4" xfId="9682" xr:uid="{0FB10B56-5255-4B16-8750-33A65FFC3484}"/>
    <cellStyle name="Calculation 6 3 4 4 2" xfId="23140" xr:uid="{C81E8C14-CECF-4AC0-8FF1-C5491237EF59}"/>
    <cellStyle name="Calculation 6 3 4 5" xfId="3538" xr:uid="{C8494569-FE50-4707-AC25-1DA95C4E3F47}"/>
    <cellStyle name="Calculation 6 3 4 5 2" xfId="19532" xr:uid="{35577649-63A4-472D-81FE-DF97A63B0F6D}"/>
    <cellStyle name="Calculation 6 3 4 6" xfId="16909" xr:uid="{75837445-C749-4C8F-91A3-883A5CDCCF85}"/>
    <cellStyle name="Calculation 6 3 4 6 2" xfId="30367" xr:uid="{C2DFFB04-759A-4F76-A77C-E14ED289000B}"/>
    <cellStyle name="Calculation 6 3 5" xfId="4586" xr:uid="{C077BA50-4A53-46ED-A595-1BD0FE96D779}"/>
    <cellStyle name="Calculation 6 3 5 2" xfId="5757" xr:uid="{519BCAE4-8B8B-4E7E-A5B9-1AECDD023B96}"/>
    <cellStyle name="Calculation 6 3 5 2 2" xfId="8236" xr:uid="{BA8CD526-DC8A-42F0-8069-31D92BB3E2DD}"/>
    <cellStyle name="Calculation 6 3 5 2 2 2" xfId="21694" xr:uid="{EA38767F-99C3-4FE1-9530-67BF4016BE20}"/>
    <cellStyle name="Calculation 6 3 5 2 3" xfId="10827" xr:uid="{FE98169E-CF62-41D2-B4BC-926938348001}"/>
    <cellStyle name="Calculation 6 3 5 2 3 2" xfId="24285" xr:uid="{209CED6A-7036-42DD-96D6-20DFB9AAA030}"/>
    <cellStyle name="Calculation 6 3 5 2 4" xfId="13035" xr:uid="{65AD825E-4281-4B21-A7A6-FDFC02866254}"/>
    <cellStyle name="Calculation 6 3 5 2 4 2" xfId="26493" xr:uid="{4236C70B-6B30-4AA8-AA37-A14135249838}"/>
    <cellStyle name="Calculation 6 3 5 2 5" xfId="14214" xr:uid="{19B54880-7504-4224-94C6-BE9FA0E4D32A}"/>
    <cellStyle name="Calculation 6 3 5 2 5 2" xfId="27672" xr:uid="{798564ED-76FD-4414-BD27-252FDEE4FBD3}"/>
    <cellStyle name="Calculation 6 3 5 2 6" xfId="15579" xr:uid="{A361AFDE-8C2D-4231-BEE7-F1876CD920EB}"/>
    <cellStyle name="Calculation 6 3 5 2 6 2" xfId="29037" xr:uid="{6CCE7F39-225A-4CF1-8C54-481D2C997D55}"/>
    <cellStyle name="Calculation 6 3 5 2 7" xfId="17922" xr:uid="{1F6F323D-4EC8-4F5D-B856-66B51BC6766A}"/>
    <cellStyle name="Calculation 6 3 5 2 7 2" xfId="31380" xr:uid="{15F5CBE8-6EF0-4CDB-BFE6-53A7588143C8}"/>
    <cellStyle name="Calculation 6 3 5 3" xfId="7065" xr:uid="{EB05045B-3FED-4D01-B9AF-9BF882B836B7}"/>
    <cellStyle name="Calculation 6 3 5 3 2" xfId="20523" xr:uid="{D6106461-4F14-4501-B916-69BD0F005DE2}"/>
    <cellStyle name="Calculation 6 3 5 4" xfId="9656" xr:uid="{A8CDC483-D184-466A-A6B0-02D930F7B544}"/>
    <cellStyle name="Calculation 6 3 5 4 2" xfId="23114" xr:uid="{821AB5E2-DA5B-44C9-B88B-88A32F8CCB9D}"/>
    <cellStyle name="Calculation 6 3 5 5" xfId="6697" xr:uid="{5548D64C-8D16-4A26-82B6-D0FA7CE4CBCD}"/>
    <cellStyle name="Calculation 6 3 5 5 2" xfId="20155" xr:uid="{9FB7EACD-978E-47BA-8952-718C490623F4}"/>
    <cellStyle name="Calculation 6 3 5 6" xfId="16883" xr:uid="{D38168A6-A862-4E2D-97D1-A2AF11E28A04}"/>
    <cellStyle name="Calculation 6 3 5 6 2" xfId="30341" xr:uid="{646C3E17-1D0F-4806-9A6D-E655C9EF1FD9}"/>
    <cellStyle name="Calculation 6 3 6" xfId="4553" xr:uid="{BBF782FC-0FC8-4F8B-8FAE-A2EF43C20009}"/>
    <cellStyle name="Calculation 6 3 6 2" xfId="5724" xr:uid="{E3D2F0C2-0EDF-4748-8ABA-2BFB3EEE4A78}"/>
    <cellStyle name="Calculation 6 3 6 2 2" xfId="8203" xr:uid="{BEB5300B-8A4C-498E-B535-6E36ED844A75}"/>
    <cellStyle name="Calculation 6 3 6 2 2 2" xfId="21661" xr:uid="{8F8001F7-5D8C-4CC7-B97A-AC9A80BEDBFA}"/>
    <cellStyle name="Calculation 6 3 6 2 3" xfId="10794" xr:uid="{4DAC424C-3D48-4007-A81B-1A29744048EE}"/>
    <cellStyle name="Calculation 6 3 6 2 3 2" xfId="24252" xr:uid="{84A129D8-357C-4A92-9723-F026505095C7}"/>
    <cellStyle name="Calculation 6 3 6 2 4" xfId="13002" xr:uid="{CF906448-9E01-443F-8DE5-F4C3ABE4BDC1}"/>
    <cellStyle name="Calculation 6 3 6 2 4 2" xfId="26460" xr:uid="{8D98DDA6-9280-41C5-B5B2-9AAA01D8146D}"/>
    <cellStyle name="Calculation 6 3 6 2 5" xfId="14181" xr:uid="{61015D8D-E639-403E-A6BE-71D76BBA8687}"/>
    <cellStyle name="Calculation 6 3 6 2 5 2" xfId="27639" xr:uid="{08604873-1D1E-4679-83A3-AA4085D23FC6}"/>
    <cellStyle name="Calculation 6 3 6 2 6" xfId="15546" xr:uid="{1B2F8341-30A6-4C3B-9128-454D419A6A68}"/>
    <cellStyle name="Calculation 6 3 6 2 6 2" xfId="29004" xr:uid="{6C6F42AA-BC02-4D81-ABD5-53E1FE6E2392}"/>
    <cellStyle name="Calculation 6 3 6 2 7" xfId="17889" xr:uid="{5909298D-A30D-4EEF-91DD-1777ADF1B555}"/>
    <cellStyle name="Calculation 6 3 6 2 7 2" xfId="31347" xr:uid="{10EE483B-7722-42C5-9F4E-FCEEC474E181}"/>
    <cellStyle name="Calculation 6 3 6 3" xfId="7032" xr:uid="{EB6B0FB6-99A9-464C-84D2-A41AC0A2552A}"/>
    <cellStyle name="Calculation 6 3 6 3 2" xfId="20490" xr:uid="{4F382D74-C16D-4687-A450-F520A214862D}"/>
    <cellStyle name="Calculation 6 3 6 4" xfId="9623" xr:uid="{6561274C-2291-41CC-B164-FA84D83A7531}"/>
    <cellStyle name="Calculation 6 3 6 4 2" xfId="23081" xr:uid="{C315A283-473C-4F65-99CC-D5B0D2C827EE}"/>
    <cellStyle name="Calculation 6 3 6 5" xfId="12021" xr:uid="{60F684C0-312B-4B37-8A8A-BC8225B313EE}"/>
    <cellStyle name="Calculation 6 3 6 5 2" xfId="25479" xr:uid="{C7F1E0D2-E512-4890-B9AD-F023B1BD3920}"/>
    <cellStyle name="Calculation 6 3 6 6" xfId="16850" xr:uid="{A5AB35F9-692B-42C5-B30E-19D0ECC3F6AA}"/>
    <cellStyle name="Calculation 6 3 6 6 2" xfId="30308" xr:uid="{DB98542E-2336-426D-B288-B65DE9BD9EB1}"/>
    <cellStyle name="Calculation 6 3 7" xfId="5198" xr:uid="{60CB32AA-A7E0-4667-BC38-4C5D4C2FAF6F}"/>
    <cellStyle name="Calculation 6 3 7 2" xfId="6369" xr:uid="{4298E94C-15FA-4187-80F5-A76D8FC6E8FE}"/>
    <cellStyle name="Calculation 6 3 7 2 2" xfId="8848" xr:uid="{17562DBC-09FC-4398-B56C-BDB3FC2B7CE4}"/>
    <cellStyle name="Calculation 6 3 7 2 2 2" xfId="22306" xr:uid="{F0C31A84-4179-4B7B-AC64-36A658F352D5}"/>
    <cellStyle name="Calculation 6 3 7 2 3" xfId="11439" xr:uid="{C2D4138C-1CBD-4FBA-8A5A-53B616181583}"/>
    <cellStyle name="Calculation 6 3 7 2 3 2" xfId="24897" xr:uid="{934135B1-CF6F-474A-9E2E-AF61C9193E12}"/>
    <cellStyle name="Calculation 6 3 7 2 4" xfId="13647" xr:uid="{62A55991-071E-47F6-9ACA-5FC1FE7DBC0A}"/>
    <cellStyle name="Calculation 6 3 7 2 4 2" xfId="27105" xr:uid="{E6909C3D-7E9C-489D-8B8E-0F8BD981A646}"/>
    <cellStyle name="Calculation 6 3 7 2 5" xfId="14826" xr:uid="{79C5C9AB-F439-4C06-B217-F1E69DE4D63B}"/>
    <cellStyle name="Calculation 6 3 7 2 5 2" xfId="28284" xr:uid="{A14F05BB-A457-4080-A4A5-4595C1545769}"/>
    <cellStyle name="Calculation 6 3 7 2 6" xfId="16191" xr:uid="{8F07B326-CA7E-466D-B368-E73C28D06EDF}"/>
    <cellStyle name="Calculation 6 3 7 2 6 2" xfId="29649" xr:uid="{64F505FF-A0BA-4D4C-AC45-59C72010D682}"/>
    <cellStyle name="Calculation 6 3 7 2 7" xfId="18534" xr:uid="{8218064E-2712-41E8-A949-D1C3A8720F30}"/>
    <cellStyle name="Calculation 6 3 7 2 7 2" xfId="31992" xr:uid="{CBF04828-0FB0-46E8-A356-3E9530C1827F}"/>
    <cellStyle name="Calculation 6 3 7 3" xfId="7677" xr:uid="{326327E7-57C9-4878-AD73-5F691D6DFE7F}"/>
    <cellStyle name="Calculation 6 3 7 3 2" xfId="21135" xr:uid="{A3642075-7546-4721-AB6D-84072C3ECC33}"/>
    <cellStyle name="Calculation 6 3 7 4" xfId="10268" xr:uid="{F8567670-C5AE-4C05-85E6-E8BFE68204BD}"/>
    <cellStyle name="Calculation 6 3 7 4 2" xfId="23726" xr:uid="{DFBB2D44-02B6-4197-BDB9-43AF996A3CDE}"/>
    <cellStyle name="Calculation 6 3 7 5" xfId="11915" xr:uid="{E705D437-4DD2-4892-86CA-F38949D487EB}"/>
    <cellStyle name="Calculation 6 3 7 5 2" xfId="25373" xr:uid="{9350B536-A81D-42C1-A66A-DCA0A05BF619}"/>
    <cellStyle name="Calculation 6 3 7 6" xfId="17383" xr:uid="{316CB320-C78D-4B72-9104-2AE4F6A6F700}"/>
    <cellStyle name="Calculation 6 3 7 6 2" xfId="30841" xr:uid="{EC050DEE-7A71-49A7-80A2-73251D0A8242}"/>
    <cellStyle name="Calculation 6 3 8" xfId="4126" xr:uid="{4C1C7085-A91C-4E7E-AB4F-1BE80941823F}"/>
    <cellStyle name="Calculation 6 3 8 2" xfId="6640" xr:uid="{20244DB5-228A-43A6-A4D3-F0C4831B083E}"/>
    <cellStyle name="Calculation 6 3 8 2 2" xfId="20098" xr:uid="{68741D41-4764-40DA-A937-6EA75EA52211}"/>
    <cellStyle name="Calculation 6 3 8 3" xfId="9237" xr:uid="{86A4E61A-4CCE-4871-B14F-3763D49202DE}"/>
    <cellStyle name="Calculation 6 3 8 3 2" xfId="22695" xr:uid="{41B75DBE-1EB4-4471-AA33-61E3A10BCFEC}"/>
    <cellStyle name="Calculation 6 3 8 4" xfId="11806" xr:uid="{75609847-A2B2-4758-87FD-FFBE394F0A35}"/>
    <cellStyle name="Calculation 6 3 8 4 2" xfId="25264" xr:uid="{B42782EF-1DAD-4FB1-8D5C-60F3489C3961}"/>
    <cellStyle name="Calculation 6 3 8 5" xfId="3647" xr:uid="{001F905D-DA3D-44CF-8BB0-D2C25FFCD13B}"/>
    <cellStyle name="Calculation 6 3 8 5 2" xfId="19641" xr:uid="{63388106-5318-474E-97FB-C457C978D921}"/>
    <cellStyle name="Calculation 6 3 8 6" xfId="12055" xr:uid="{608D6A0C-DACD-4ABA-B652-B55EEF74F12F}"/>
    <cellStyle name="Calculation 6 3 8 6 2" xfId="25513" xr:uid="{CEAFCC53-2C20-4666-B67E-F686B07940DB}"/>
    <cellStyle name="Calculation 6 3 8 7" xfId="16545" xr:uid="{B19D12A4-CAFF-4BA0-9DE4-6BFE37DA7496}"/>
    <cellStyle name="Calculation 6 3 8 7 2" xfId="30003" xr:uid="{4E32AF35-7D4B-4290-93BC-3BC09C485F54}"/>
    <cellStyle name="Calculation 6 3 9" xfId="3412" xr:uid="{D630CA1C-2ADF-41B7-B160-854865F4B121}"/>
    <cellStyle name="Calculation 6 3 9 2" xfId="19406" xr:uid="{C44CD956-B446-411D-8501-B791A7765724}"/>
    <cellStyle name="Calculation 6 4" xfId="1809" xr:uid="{DB8E81FD-F0C1-484C-9B9B-40E2DD93DA32}"/>
    <cellStyle name="Calculation 6 4 10" xfId="3735" xr:uid="{C14B0FE2-7870-4800-8327-1257BCFA5E49}"/>
    <cellStyle name="Calculation 6 4 10 2" xfId="19729" xr:uid="{C6A75814-D0D5-42E7-9C66-E0F847451DAF}"/>
    <cellStyle name="Calculation 6 4 11" xfId="3442" xr:uid="{17878AC6-FA47-444E-8EB7-EF0BB423FC3A}"/>
    <cellStyle name="Calculation 6 4 11 2" xfId="19436" xr:uid="{5165D718-CB9A-4078-B749-FD44A34F5633}"/>
    <cellStyle name="Calculation 6 4 12" xfId="18778" xr:uid="{C02CBF74-583C-42CB-A14E-81331E12560B}"/>
    <cellStyle name="Calculation 6 4 12 2" xfId="32431" xr:uid="{FFE3416D-14A8-4220-AE04-A053682EB5DA}"/>
    <cellStyle name="Calculation 6 4 2" xfId="2784" xr:uid="{05B9AC1D-BF05-453D-ACCE-E694A4FEA9F1}"/>
    <cellStyle name="Calculation 6 4 2 2" xfId="5871" xr:uid="{45BDB972-5EC9-47F9-A982-8D3320989A54}"/>
    <cellStyle name="Calculation 6 4 2 2 2" xfId="8350" xr:uid="{FAD01D0D-AC59-4692-B5E0-5FE27C191BCD}"/>
    <cellStyle name="Calculation 6 4 2 2 2 2" xfId="21808" xr:uid="{C5DAD80A-9DCF-4670-8D2A-E2E5C2CC0A7F}"/>
    <cellStyle name="Calculation 6 4 2 2 3" xfId="10941" xr:uid="{A4636055-B901-4AC7-98C6-8594F54F4099}"/>
    <cellStyle name="Calculation 6 4 2 2 3 2" xfId="24399" xr:uid="{D5B1B054-B3F7-46DD-AB0D-50637D7DD335}"/>
    <cellStyle name="Calculation 6 4 2 2 4" xfId="13149" xr:uid="{C4DE4457-6E1E-4EFF-913E-60A9E3F5136C}"/>
    <cellStyle name="Calculation 6 4 2 2 4 2" xfId="26607" xr:uid="{66181A56-546F-494C-A973-11D976BA463C}"/>
    <cellStyle name="Calculation 6 4 2 2 5" xfId="14328" xr:uid="{233D2FCE-647A-4FFC-A523-CB90E74B57D4}"/>
    <cellStyle name="Calculation 6 4 2 2 5 2" xfId="27786" xr:uid="{F5843DE3-F005-4D2C-9281-4DD2246A7C45}"/>
    <cellStyle name="Calculation 6 4 2 2 6" xfId="15693" xr:uid="{72C5A269-3A8D-4570-A900-7BE70466DDE7}"/>
    <cellStyle name="Calculation 6 4 2 2 6 2" xfId="29151" xr:uid="{AE4DDE2A-D0A0-4670-86AB-CA13C479A7EE}"/>
    <cellStyle name="Calculation 6 4 2 2 7" xfId="18036" xr:uid="{7F891A25-29BE-4945-A9B1-FAFC7411E9EB}"/>
    <cellStyle name="Calculation 6 4 2 2 7 2" xfId="31494" xr:uid="{DCCC6389-0032-4741-B829-675C72198473}"/>
    <cellStyle name="Calculation 6 4 2 3" xfId="4700" xr:uid="{521D185B-1342-4920-9184-048EA2B90328}"/>
    <cellStyle name="Calculation 6 4 2 3 2" xfId="32236" xr:uid="{A952A426-9D49-492B-9BDD-D2DB05908F06}"/>
    <cellStyle name="Calculation 6 4 2 4" xfId="7179" xr:uid="{BB14E513-3DE4-4B0F-B38F-0F613549434B}"/>
    <cellStyle name="Calculation 6 4 2 4 2" xfId="20637" xr:uid="{18C4E15A-D881-4A17-A078-84D1C928EB65}"/>
    <cellStyle name="Calculation 6 4 2 5" xfId="9770" xr:uid="{76D54E3F-7168-4521-B270-EF19C2AC6938}"/>
    <cellStyle name="Calculation 6 4 2 5 2" xfId="23228" xr:uid="{5704C49A-AFAE-461F-AA75-9CE88BD3CF07}"/>
    <cellStyle name="Calculation 6 4 2 6" xfId="12449" xr:uid="{A5389989-322C-4398-8F9D-B1B87E2ACAA5}"/>
    <cellStyle name="Calculation 6 4 2 6 2" xfId="25907" xr:uid="{FA54D5B5-4BB2-4451-8FB9-4A23C8734D0B}"/>
    <cellStyle name="Calculation 6 4 2 7" xfId="16978" xr:uid="{2E2E21DD-D7AF-4F69-BF54-E9DC5D947969}"/>
    <cellStyle name="Calculation 6 4 2 7 2" xfId="30436" xr:uid="{729894E9-25CA-4DE0-BC3B-0F5D858F3082}"/>
    <cellStyle name="Calculation 6 4 3" xfId="4534" xr:uid="{01ADA4C3-6334-463F-960B-1256F7D15D27}"/>
    <cellStyle name="Calculation 6 4 3 2" xfId="5705" xr:uid="{BCE20AC7-2BBE-435C-8383-C65BAB8EC329}"/>
    <cellStyle name="Calculation 6 4 3 2 2" xfId="8184" xr:uid="{766C277B-CF69-41F8-9C5D-AEB32CFC8078}"/>
    <cellStyle name="Calculation 6 4 3 2 2 2" xfId="21642" xr:uid="{6556DE8C-FF80-4E77-A532-DB2DAB00C537}"/>
    <cellStyle name="Calculation 6 4 3 2 3" xfId="10775" xr:uid="{5434DEEC-ED62-4F5E-923C-7C50A05D6C4B}"/>
    <cellStyle name="Calculation 6 4 3 2 3 2" xfId="24233" xr:uid="{49FEB73D-2897-4ECF-A9C4-833C4B0A045D}"/>
    <cellStyle name="Calculation 6 4 3 2 4" xfId="12983" xr:uid="{898670BF-994C-4EF9-95A5-BCA76CB6614C}"/>
    <cellStyle name="Calculation 6 4 3 2 4 2" xfId="26441" xr:uid="{4FEFD857-08F5-45E5-8457-C73A3E027AFA}"/>
    <cellStyle name="Calculation 6 4 3 2 5" xfId="14162" xr:uid="{AD6C578F-5405-4BC4-BE87-D7E32C59C91D}"/>
    <cellStyle name="Calculation 6 4 3 2 5 2" xfId="27620" xr:uid="{738F3A6C-0135-4A05-9C98-25C40522DC7B}"/>
    <cellStyle name="Calculation 6 4 3 2 6" xfId="15527" xr:uid="{DAB60734-6F59-455F-8F30-C07BC88EF044}"/>
    <cellStyle name="Calculation 6 4 3 2 6 2" xfId="28985" xr:uid="{8851399B-5549-4BAD-B3C8-A5A13A6A657B}"/>
    <cellStyle name="Calculation 6 4 3 2 7" xfId="17870" xr:uid="{9C3C3649-9397-4942-8D50-A677396CEC68}"/>
    <cellStyle name="Calculation 6 4 3 2 7 2" xfId="31328" xr:uid="{805A167E-CE11-4F99-804D-43B206B0DAF4}"/>
    <cellStyle name="Calculation 6 4 3 3" xfId="7013" xr:uid="{7E6E232D-EB60-4687-A011-25F018CCD59C}"/>
    <cellStyle name="Calculation 6 4 3 3 2" xfId="20471" xr:uid="{223BE513-D313-43D9-991E-9C329F274639}"/>
    <cellStyle name="Calculation 6 4 3 4" xfId="9604" xr:uid="{651D9C49-4548-479B-8643-9D8AAA433B4E}"/>
    <cellStyle name="Calculation 6 4 3 4 2" xfId="23062" xr:uid="{15D2B483-B463-4DD4-80DD-55506C610827}"/>
    <cellStyle name="Calculation 6 4 3 5" xfId="12030" xr:uid="{7E661147-0006-475A-9A0F-77F96158DE22}"/>
    <cellStyle name="Calculation 6 4 3 5 2" xfId="25488" xr:uid="{BA523827-6163-4F3D-9DAC-B97A8E7480B9}"/>
    <cellStyle name="Calculation 6 4 3 6" xfId="16831" xr:uid="{95F9BF79-4BD5-4EAD-B347-CF20C23424A1}"/>
    <cellStyle name="Calculation 6 4 3 6 2" xfId="30289" xr:uid="{B210DC02-9322-4AE3-A3CA-DDFF084DCC76}"/>
    <cellStyle name="Calculation 6 4 4" xfId="4613" xr:uid="{6FE12A19-7369-4836-8CDD-206284AD7854}"/>
    <cellStyle name="Calculation 6 4 4 2" xfId="5784" xr:uid="{EDCF0588-4DDC-4DDA-9F0D-BA473694C006}"/>
    <cellStyle name="Calculation 6 4 4 2 2" xfId="8263" xr:uid="{F1B216A7-A389-49CF-9754-4AFB2FCB13B7}"/>
    <cellStyle name="Calculation 6 4 4 2 2 2" xfId="21721" xr:uid="{DB8B9298-E3DB-474E-868A-2CEA4E06330E}"/>
    <cellStyle name="Calculation 6 4 4 2 3" xfId="10854" xr:uid="{D2C95491-3B09-4846-9129-E67B57DD9CD5}"/>
    <cellStyle name="Calculation 6 4 4 2 3 2" xfId="24312" xr:uid="{91C88BF9-E4CB-4D65-9BD0-22AE961D6E23}"/>
    <cellStyle name="Calculation 6 4 4 2 4" xfId="13062" xr:uid="{574DDA25-2D60-4D46-945C-C9ED5554F508}"/>
    <cellStyle name="Calculation 6 4 4 2 4 2" xfId="26520" xr:uid="{1B597E95-4005-4F95-B104-45BE649126FA}"/>
    <cellStyle name="Calculation 6 4 4 2 5" xfId="14241" xr:uid="{ECAC22E4-635F-43E8-9636-5BC2B60AAB9C}"/>
    <cellStyle name="Calculation 6 4 4 2 5 2" xfId="27699" xr:uid="{0B8D37C6-7ED4-40EC-8218-9A1AA59CA75D}"/>
    <cellStyle name="Calculation 6 4 4 2 6" xfId="15606" xr:uid="{9EAF8E01-C71C-4B91-8199-6F06523C5AD9}"/>
    <cellStyle name="Calculation 6 4 4 2 6 2" xfId="29064" xr:uid="{7D005DF3-D7E5-4AB6-A4C7-9618EEACEA65}"/>
    <cellStyle name="Calculation 6 4 4 2 7" xfId="17949" xr:uid="{2A3A1030-5825-4D1F-B328-2705D22CF121}"/>
    <cellStyle name="Calculation 6 4 4 2 7 2" xfId="31407" xr:uid="{6099CC0E-D68F-43AE-83D5-031C1514F77D}"/>
    <cellStyle name="Calculation 6 4 4 3" xfId="7092" xr:uid="{F2CFE644-1C89-4EE0-9353-F424DCDA71E2}"/>
    <cellStyle name="Calculation 6 4 4 3 2" xfId="20550" xr:uid="{9566E1C3-4ED1-44C2-B96D-EB93C82B980E}"/>
    <cellStyle name="Calculation 6 4 4 4" xfId="9683" xr:uid="{903FE32C-981A-4D25-8B01-E48BC6005AA6}"/>
    <cellStyle name="Calculation 6 4 4 4 2" xfId="23141" xr:uid="{66A9F6C8-98E4-4448-81C4-CD1855BB05B2}"/>
    <cellStyle name="Calculation 6 4 4 5" xfId="3461" xr:uid="{6B9B2117-FBD5-44C3-BB92-C2BFAE16506C}"/>
    <cellStyle name="Calculation 6 4 4 5 2" xfId="19455" xr:uid="{C533AF0B-94C0-4BDE-8036-2AB6D6C4DF6F}"/>
    <cellStyle name="Calculation 6 4 4 6" xfId="16910" xr:uid="{4AA6FA68-F666-490D-8CA1-B93BCAC98106}"/>
    <cellStyle name="Calculation 6 4 4 6 2" xfId="30368" xr:uid="{0FBE126A-4AF1-4825-A3A0-BD1CD6D6C672}"/>
    <cellStyle name="Calculation 6 4 5" xfId="4587" xr:uid="{CA2733D5-02D5-417C-A0B7-2479C6438772}"/>
    <cellStyle name="Calculation 6 4 5 2" xfId="5758" xr:uid="{4B3FE01B-3AE7-4B83-BCC8-C029C3A1289D}"/>
    <cellStyle name="Calculation 6 4 5 2 2" xfId="8237" xr:uid="{F4B80DD2-3C1C-4487-BD93-36B3F9FC9B36}"/>
    <cellStyle name="Calculation 6 4 5 2 2 2" xfId="21695" xr:uid="{31E86838-3516-425F-B04C-31F0E2271E51}"/>
    <cellStyle name="Calculation 6 4 5 2 3" xfId="10828" xr:uid="{1FAE76CA-16CD-44C1-B3A3-27A73BAE6AFE}"/>
    <cellStyle name="Calculation 6 4 5 2 3 2" xfId="24286" xr:uid="{741363C1-D3C4-48D7-A9D8-794F8166FD6B}"/>
    <cellStyle name="Calculation 6 4 5 2 4" xfId="13036" xr:uid="{07A24BED-FBC1-49C2-A4CF-44ABA992AE23}"/>
    <cellStyle name="Calculation 6 4 5 2 4 2" xfId="26494" xr:uid="{CBFB0DD6-8644-4F77-93EE-86151B08E9C9}"/>
    <cellStyle name="Calculation 6 4 5 2 5" xfId="14215" xr:uid="{6A6D80CE-7AF7-4327-B692-AD862596FB48}"/>
    <cellStyle name="Calculation 6 4 5 2 5 2" xfId="27673" xr:uid="{BC6F99E0-5162-4F76-AD00-893048BA8AF8}"/>
    <cellStyle name="Calculation 6 4 5 2 6" xfId="15580" xr:uid="{6F4CC0A8-5930-49BC-828C-1F0AC9840A4E}"/>
    <cellStyle name="Calculation 6 4 5 2 6 2" xfId="29038" xr:uid="{DC54E1D7-42EC-4EA4-80C8-79E32C8F295F}"/>
    <cellStyle name="Calculation 6 4 5 2 7" xfId="17923" xr:uid="{FBF8EC36-EC37-44C2-8756-D77A1F336AA9}"/>
    <cellStyle name="Calculation 6 4 5 2 7 2" xfId="31381" xr:uid="{550DA507-24CE-471F-AC96-3975F84B77EE}"/>
    <cellStyle name="Calculation 6 4 5 3" xfId="7066" xr:uid="{143A4C1F-62A6-460E-BA2A-A368A1D5DEA8}"/>
    <cellStyle name="Calculation 6 4 5 3 2" xfId="20524" xr:uid="{62CB90C6-A53A-4E81-B607-2D19A3D94472}"/>
    <cellStyle name="Calculation 6 4 5 4" xfId="9657" xr:uid="{673AEF8E-73DB-4865-ADA6-CD9898369A55}"/>
    <cellStyle name="Calculation 6 4 5 4 2" xfId="23115" xr:uid="{F46DE016-E998-46B4-A681-2C12E058921A}"/>
    <cellStyle name="Calculation 6 4 5 5" xfId="12438" xr:uid="{6B1F94B4-8BF3-4893-A911-B1592EB775B5}"/>
    <cellStyle name="Calculation 6 4 5 5 2" xfId="25896" xr:uid="{795FBCFF-A66E-46F8-B737-5B0920F9C849}"/>
    <cellStyle name="Calculation 6 4 5 6" xfId="16884" xr:uid="{5E22E158-474A-4489-855E-5EA2F7340041}"/>
    <cellStyle name="Calculation 6 4 5 6 2" xfId="30342" xr:uid="{67C05067-C591-4758-A15B-726210BC3510}"/>
    <cellStyle name="Calculation 6 4 6" xfId="4552" xr:uid="{048AB1B2-1341-460D-B2D3-8D2D75B752AC}"/>
    <cellStyle name="Calculation 6 4 6 2" xfId="5723" xr:uid="{D7068CFA-A440-4FD3-AC29-31FC0A1AF0ED}"/>
    <cellStyle name="Calculation 6 4 6 2 2" xfId="8202" xr:uid="{99E176A8-F679-4761-BBF8-C607F7320CB5}"/>
    <cellStyle name="Calculation 6 4 6 2 2 2" xfId="21660" xr:uid="{30F81C7C-CCF6-48F4-8E01-E80793683853}"/>
    <cellStyle name="Calculation 6 4 6 2 3" xfId="10793" xr:uid="{661B498E-F023-48CD-8F29-59A6715786FD}"/>
    <cellStyle name="Calculation 6 4 6 2 3 2" xfId="24251" xr:uid="{4ED9447D-C098-4080-B378-B1517D8006E4}"/>
    <cellStyle name="Calculation 6 4 6 2 4" xfId="13001" xr:uid="{308EEEAC-650A-4BD5-B00D-D9108EF5A0D5}"/>
    <cellStyle name="Calculation 6 4 6 2 4 2" xfId="26459" xr:uid="{86B1E1F2-21F2-4587-917C-B5543555614F}"/>
    <cellStyle name="Calculation 6 4 6 2 5" xfId="14180" xr:uid="{ACE5FD50-8583-4007-A684-951429222F94}"/>
    <cellStyle name="Calculation 6 4 6 2 5 2" xfId="27638" xr:uid="{6142A9E5-38F8-4A2A-8DD9-9E1D0A278BA9}"/>
    <cellStyle name="Calculation 6 4 6 2 6" xfId="15545" xr:uid="{1259664B-C8C0-44D3-BF1C-9C0064FB1E2C}"/>
    <cellStyle name="Calculation 6 4 6 2 6 2" xfId="29003" xr:uid="{D025BF61-0F8A-40C3-B5FB-CE05A5284220}"/>
    <cellStyle name="Calculation 6 4 6 2 7" xfId="17888" xr:uid="{9814E3FB-E0A1-4825-9836-9C9188D211D5}"/>
    <cellStyle name="Calculation 6 4 6 2 7 2" xfId="31346" xr:uid="{AB469194-3143-475D-91A9-C824376652DD}"/>
    <cellStyle name="Calculation 6 4 6 3" xfId="7031" xr:uid="{B66D1846-311F-411B-AE18-F8E211E984EB}"/>
    <cellStyle name="Calculation 6 4 6 3 2" xfId="20489" xr:uid="{7D32D9F1-6A64-48E7-9D92-F7E4B889EC29}"/>
    <cellStyle name="Calculation 6 4 6 4" xfId="9622" xr:uid="{577E828F-86AC-4E50-B567-5A7EED2238C6}"/>
    <cellStyle name="Calculation 6 4 6 4 2" xfId="23080" xr:uid="{9BFD7E14-D311-4071-AE5D-D90D90EE0950}"/>
    <cellStyle name="Calculation 6 4 6 5" xfId="12432" xr:uid="{F471338B-96FC-4ED4-8039-2E7DF68A1E01}"/>
    <cellStyle name="Calculation 6 4 6 5 2" xfId="25890" xr:uid="{31BF6AE0-300A-48DD-97C7-1EFB495096DC}"/>
    <cellStyle name="Calculation 6 4 6 6" xfId="16849" xr:uid="{86B3B195-08D6-4727-90EE-53CE76093BA4}"/>
    <cellStyle name="Calculation 6 4 6 6 2" xfId="30307" xr:uid="{7973A3CB-72BD-4F1E-A141-8574938B436B}"/>
    <cellStyle name="Calculation 6 4 7" xfId="4295" xr:uid="{D7BB7C8D-B6DC-4C4B-9045-BC499E55CA52}"/>
    <cellStyle name="Calculation 6 4 7 2" xfId="5466" xr:uid="{565EA67F-E347-42A6-8963-95A796BD9BEF}"/>
    <cellStyle name="Calculation 6 4 7 2 2" xfId="7945" xr:uid="{96F324D7-DDD2-488C-AC3B-52DD557CCAEB}"/>
    <cellStyle name="Calculation 6 4 7 2 2 2" xfId="21403" xr:uid="{8866094D-3B97-4F56-A9BD-0D6F09DEC2F6}"/>
    <cellStyle name="Calculation 6 4 7 2 3" xfId="10536" xr:uid="{544A9705-151F-4B08-9767-89D254BD1048}"/>
    <cellStyle name="Calculation 6 4 7 2 3 2" xfId="23994" xr:uid="{76A690E3-A6A4-485D-AFA9-2B0C1FA22E9A}"/>
    <cellStyle name="Calculation 6 4 7 2 4" xfId="12744" xr:uid="{1656B5C1-3F4F-4BF6-915B-803B539DEB93}"/>
    <cellStyle name="Calculation 6 4 7 2 4 2" xfId="26202" xr:uid="{3515E93C-31CB-4655-B7BB-C17AFA7CB1E9}"/>
    <cellStyle name="Calculation 6 4 7 2 5" xfId="13923" xr:uid="{B38961AC-1593-4D0D-95D1-F51632E6149A}"/>
    <cellStyle name="Calculation 6 4 7 2 5 2" xfId="27381" xr:uid="{95163E06-6ECA-4E66-9AC0-670C29FD9449}"/>
    <cellStyle name="Calculation 6 4 7 2 6" xfId="15288" xr:uid="{C1DCEA1A-9B9D-4781-97F5-615DC25F2396}"/>
    <cellStyle name="Calculation 6 4 7 2 6 2" xfId="28746" xr:uid="{3E19D4F9-2649-487B-AE22-9C690E0B695D}"/>
    <cellStyle name="Calculation 6 4 7 2 7" xfId="17631" xr:uid="{C3C92F89-5142-4BA6-844F-65CF5137AD71}"/>
    <cellStyle name="Calculation 6 4 7 2 7 2" xfId="31089" xr:uid="{6F1AD664-E32E-48D3-B498-97474B7AE38B}"/>
    <cellStyle name="Calculation 6 4 7 3" xfId="6774" xr:uid="{AB21F98C-5059-4E61-AD95-0B5653028590}"/>
    <cellStyle name="Calculation 6 4 7 3 2" xfId="20232" xr:uid="{EB971D7A-C068-4701-9FF0-51C88A867E69}"/>
    <cellStyle name="Calculation 6 4 7 4" xfId="9365" xr:uid="{F8C044F1-DF86-4C22-9361-18DF67286026}"/>
    <cellStyle name="Calculation 6 4 7 4 2" xfId="22823" xr:uid="{C5F4B567-34FE-4508-BF83-AED9FEC65724}"/>
    <cellStyle name="Calculation 6 4 7 5" xfId="11931" xr:uid="{6D9FD3C5-23DD-4FC5-A114-792D2176FD4F}"/>
    <cellStyle name="Calculation 6 4 7 5 2" xfId="25389" xr:uid="{46C8FEE5-870B-4D3F-AE22-B855F2921436}"/>
    <cellStyle name="Calculation 6 4 7 6" xfId="16642" xr:uid="{84D23E5F-CCA6-41C3-B03E-43DCE727458F}"/>
    <cellStyle name="Calculation 6 4 7 6 2" xfId="30100" xr:uid="{3623443C-18A4-4392-9D15-D733CF12B2FC}"/>
    <cellStyle name="Calculation 6 4 8" xfId="4125" xr:uid="{243BF54E-2756-44CB-9095-25292F2E2A59}"/>
    <cellStyle name="Calculation 6 4 8 2" xfId="6639" xr:uid="{DBFBF742-8985-48CB-80A9-587A53F6FF67}"/>
    <cellStyle name="Calculation 6 4 8 2 2" xfId="20097" xr:uid="{C1E8D1FC-5C89-4F21-AD0D-C98CB4E74F99}"/>
    <cellStyle name="Calculation 6 4 8 3" xfId="9236" xr:uid="{98AB2A76-9015-4601-A6F4-3FCE0A568468}"/>
    <cellStyle name="Calculation 6 4 8 3 2" xfId="22694" xr:uid="{2DA03401-49E5-43EB-8EA0-DDBDEC3B2C0A}"/>
    <cellStyle name="Calculation 6 4 8 4" xfId="11805" xr:uid="{FD43605F-357A-4A8E-B035-CD93FBFD59AC}"/>
    <cellStyle name="Calculation 6 4 8 4 2" xfId="25263" xr:uid="{A81D9EF2-2F10-4DAB-B1A0-6603C0D7377A}"/>
    <cellStyle name="Calculation 6 4 8 5" xfId="3646" xr:uid="{E9268963-2DEE-4C2B-9DD5-77105842F443}"/>
    <cellStyle name="Calculation 6 4 8 5 2" xfId="19640" xr:uid="{904A796A-0222-4D3C-8ACA-FD1A21268A88}"/>
    <cellStyle name="Calculation 6 4 8 6" xfId="12389" xr:uid="{20CB4A1E-1D6F-49C6-B4BB-81F28ECDA088}"/>
    <cellStyle name="Calculation 6 4 8 6 2" xfId="25847" xr:uid="{593E1258-ADE8-46A7-BF35-19EF4C8F5AE6}"/>
    <cellStyle name="Calculation 6 4 8 7" xfId="16544" xr:uid="{3E54449B-73F1-4573-946C-B0D457BE07B8}"/>
    <cellStyle name="Calculation 6 4 8 7 2" xfId="30002" xr:uid="{2016BF8C-19F8-4C85-B6E0-016F0804BECD}"/>
    <cellStyle name="Calculation 6 4 9" xfId="3411" xr:uid="{18152AEC-E847-418C-A2E4-92B1C0FCB547}"/>
    <cellStyle name="Calculation 6 4 9 2" xfId="19405" xr:uid="{829048DC-73C5-4AB9-AEF8-0B73A2606258}"/>
    <cellStyle name="Calculation 6 5" xfId="2781" xr:uid="{F31C16AE-E6CC-4A0C-9652-AAF5443525F1}"/>
    <cellStyle name="Calculation 6 5 2" xfId="5868" xr:uid="{B28A28FF-647E-4CB2-8EA3-D4CA14978C19}"/>
    <cellStyle name="Calculation 6 5 2 2" xfId="8347" xr:uid="{C72DA4B7-CABC-449D-83BA-36CFE272390B}"/>
    <cellStyle name="Calculation 6 5 2 2 2" xfId="21805" xr:uid="{B6EC0331-4BE4-4205-9028-0C6AB4CF5D32}"/>
    <cellStyle name="Calculation 6 5 2 3" xfId="10938" xr:uid="{A778D130-4325-43A2-9675-A96E3124D778}"/>
    <cellStyle name="Calculation 6 5 2 3 2" xfId="24396" xr:uid="{13C6D495-99DA-4C0A-815B-6ADAA2F22006}"/>
    <cellStyle name="Calculation 6 5 2 4" xfId="13146" xr:uid="{5E10B12D-5631-4C99-945F-D82386DA6C69}"/>
    <cellStyle name="Calculation 6 5 2 4 2" xfId="26604" xr:uid="{8D5432CE-8BCF-454E-A0B7-1E6F7ECEF2B3}"/>
    <cellStyle name="Calculation 6 5 2 5" xfId="14325" xr:uid="{961968B8-A092-477C-B7F5-FD11F09B3DD2}"/>
    <cellStyle name="Calculation 6 5 2 5 2" xfId="27783" xr:uid="{EE8A0E59-F73A-42B3-8960-11483FA1ECEE}"/>
    <cellStyle name="Calculation 6 5 2 6" xfId="15690" xr:uid="{A7174C70-8773-49A4-9B44-F6D48BEE08B5}"/>
    <cellStyle name="Calculation 6 5 2 6 2" xfId="29148" xr:uid="{17BCBF73-3D78-4900-9F9A-C951D6DEC227}"/>
    <cellStyle name="Calculation 6 5 2 7" xfId="18033" xr:uid="{CD89CC13-80A6-48B5-9F46-F2A69483E25C}"/>
    <cellStyle name="Calculation 6 5 2 7 2" xfId="31491" xr:uid="{0AC44E78-DA50-4722-AB66-4A90D098ECA7}"/>
    <cellStyle name="Calculation 6 5 3" xfId="4697" xr:uid="{9910BF98-973A-45D4-85B6-CF599A0FA757}"/>
    <cellStyle name="Calculation 6 5 3 2" xfId="32233" xr:uid="{BD026C8A-A448-4596-BB98-19BDA35F5E47}"/>
    <cellStyle name="Calculation 6 5 4" xfId="7176" xr:uid="{2BA6DCEC-9D78-46AA-96F8-44C7556FED87}"/>
    <cellStyle name="Calculation 6 5 4 2" xfId="20634" xr:uid="{B1F4283B-0D24-40D9-BEC8-ECC6AC7F80F2}"/>
    <cellStyle name="Calculation 6 5 5" xfId="9767" xr:uid="{AFDD1F64-B50B-4F47-B7C0-038ADB11CFF2}"/>
    <cellStyle name="Calculation 6 5 5 2" xfId="23225" xr:uid="{6F6F3B86-0F0C-4AA7-B6F2-0E9150CFD8C3}"/>
    <cellStyle name="Calculation 6 5 6" xfId="3534" xr:uid="{CB3669C4-EE7F-4E14-83E1-191E737D9D0E}"/>
    <cellStyle name="Calculation 6 5 6 2" xfId="19528" xr:uid="{7911A788-B558-4324-BAE5-3D4ED9F74F4C}"/>
    <cellStyle name="Calculation 6 5 7" xfId="16975" xr:uid="{BA454B1F-6DAA-4F07-8D65-127EF2216104}"/>
    <cellStyle name="Calculation 6 5 7 2" xfId="30433" xr:uid="{395622EA-C0C8-40F3-8B3E-A4BE98996C02}"/>
    <cellStyle name="Calculation 6 6" xfId="4537" xr:uid="{62F4D796-09E0-4A28-A00F-B5B76A678559}"/>
    <cellStyle name="Calculation 6 6 2" xfId="5708" xr:uid="{A8AA4402-1BC8-4A2A-BD58-E8CDD7310199}"/>
    <cellStyle name="Calculation 6 6 2 2" xfId="8187" xr:uid="{BD8B7B60-0C0B-4EF1-BF9D-B4FE1749B7E8}"/>
    <cellStyle name="Calculation 6 6 2 2 2" xfId="21645" xr:uid="{1D7C6CFE-099D-4211-9AD5-FB14E76440A8}"/>
    <cellStyle name="Calculation 6 6 2 3" xfId="10778" xr:uid="{2ED206B5-8DAF-4521-A5C1-DE4481C517AC}"/>
    <cellStyle name="Calculation 6 6 2 3 2" xfId="24236" xr:uid="{C46D8CE6-7190-4BB3-8102-275DFA3C22E3}"/>
    <cellStyle name="Calculation 6 6 2 4" xfId="12986" xr:uid="{4661BF42-7B51-4D93-B092-949A0C5D21A4}"/>
    <cellStyle name="Calculation 6 6 2 4 2" xfId="26444" xr:uid="{80B64003-7EE5-4C86-9222-D68700869C98}"/>
    <cellStyle name="Calculation 6 6 2 5" xfId="14165" xr:uid="{9034E936-39DA-44AD-89E8-5705D1E76DCA}"/>
    <cellStyle name="Calculation 6 6 2 5 2" xfId="27623" xr:uid="{A9CDD3CE-279F-47A8-8BDC-15ECFEE0EC73}"/>
    <cellStyle name="Calculation 6 6 2 6" xfId="15530" xr:uid="{90F9CE10-8282-41A1-9014-FDDCD735B095}"/>
    <cellStyle name="Calculation 6 6 2 6 2" xfId="28988" xr:uid="{4CEABBF8-EF1D-43AC-AB12-251072B6FDD8}"/>
    <cellStyle name="Calculation 6 6 2 7" xfId="17873" xr:uid="{70DA8965-B8E1-4A6D-935A-02D9AA0E84EF}"/>
    <cellStyle name="Calculation 6 6 2 7 2" xfId="31331" xr:uid="{0CE30A93-C86D-4C63-89F4-3815D71247D2}"/>
    <cellStyle name="Calculation 6 6 3" xfId="7016" xr:uid="{689D42DC-D35C-4AAF-B45D-74101DFF7F1B}"/>
    <cellStyle name="Calculation 6 6 3 2" xfId="20474" xr:uid="{86B83515-4CAD-4371-AC1C-D90BDC1177E7}"/>
    <cellStyle name="Calculation 6 6 4" xfId="9607" xr:uid="{71F93CCA-FB24-41A4-9679-664747FE92F7}"/>
    <cellStyle name="Calculation 6 6 4 2" xfId="23065" xr:uid="{310653E4-659C-4BCC-9496-FE0F0FBA299E}"/>
    <cellStyle name="Calculation 6 6 5" xfId="9070" xr:uid="{99B44D7F-CB60-4DB9-B0F9-03EB0460BED7}"/>
    <cellStyle name="Calculation 6 6 5 2" xfId="22528" xr:uid="{47986B41-94D8-4C44-82FD-62BDEDD596DA}"/>
    <cellStyle name="Calculation 6 6 6" xfId="16834" xr:uid="{C34F69BC-868C-4607-8777-687A1629407C}"/>
    <cellStyle name="Calculation 6 6 6 2" xfId="30292" xr:uid="{15B5BCD8-9AA6-4195-B4F8-6FC786A45BC1}"/>
    <cellStyle name="Calculation 6 7" xfId="4610" xr:uid="{36EE9383-FC8E-46BA-AF75-08F7FEF95812}"/>
    <cellStyle name="Calculation 6 7 2" xfId="5781" xr:uid="{3E815033-20AF-4179-B04F-44EA1273AFD9}"/>
    <cellStyle name="Calculation 6 7 2 2" xfId="8260" xr:uid="{AEE3EAF7-9DB6-475F-80E3-AC8D140483D9}"/>
    <cellStyle name="Calculation 6 7 2 2 2" xfId="21718" xr:uid="{D0C0B30B-E397-41ED-A22C-C70D4C0AA37A}"/>
    <cellStyle name="Calculation 6 7 2 3" xfId="10851" xr:uid="{68CB4BB4-5A0A-44FF-A47B-BB61188F8396}"/>
    <cellStyle name="Calculation 6 7 2 3 2" xfId="24309" xr:uid="{4B8506E8-403B-4D68-936B-7C3E7173A75B}"/>
    <cellStyle name="Calculation 6 7 2 4" xfId="13059" xr:uid="{5E380C9A-6B35-48AA-8E8F-771384490E11}"/>
    <cellStyle name="Calculation 6 7 2 4 2" xfId="26517" xr:uid="{351FF591-2082-4D7B-BDF5-E0EB91C9CAF7}"/>
    <cellStyle name="Calculation 6 7 2 5" xfId="14238" xr:uid="{750FDB8E-3D89-4856-BCCF-0B802591CDE3}"/>
    <cellStyle name="Calculation 6 7 2 5 2" xfId="27696" xr:uid="{0EC14CD5-456F-4E0F-B04C-E9519A83082F}"/>
    <cellStyle name="Calculation 6 7 2 6" xfId="15603" xr:uid="{104D1094-A010-433A-8034-D3C034333929}"/>
    <cellStyle name="Calculation 6 7 2 6 2" xfId="29061" xr:uid="{807DD7F1-FFC3-4081-A3E5-23A060B71B70}"/>
    <cellStyle name="Calculation 6 7 2 7" xfId="17946" xr:uid="{2B4B9ED1-023A-4C20-8DDA-05F8FB020E3E}"/>
    <cellStyle name="Calculation 6 7 2 7 2" xfId="31404" xr:uid="{6B0AE793-BA87-4A11-8058-D731145F62A2}"/>
    <cellStyle name="Calculation 6 7 3" xfId="7089" xr:uid="{4A8653CD-CAF4-4A6F-A8E4-202C755886B4}"/>
    <cellStyle name="Calculation 6 7 3 2" xfId="20547" xr:uid="{D0913CDE-C863-407A-A0AD-213C469901BB}"/>
    <cellStyle name="Calculation 6 7 4" xfId="9680" xr:uid="{10C36032-E50E-4773-A6C7-0FC83DD00DD3}"/>
    <cellStyle name="Calculation 6 7 4 2" xfId="23138" xr:uid="{E60F9FA7-CF1A-4582-913A-F2A796A6A3B9}"/>
    <cellStyle name="Calculation 6 7 5" xfId="12223" xr:uid="{74922C23-2B58-4D46-8472-65C693B2F994}"/>
    <cellStyle name="Calculation 6 7 5 2" xfId="25681" xr:uid="{8D6C75D5-170A-45B8-90C8-2CD1B67B68B8}"/>
    <cellStyle name="Calculation 6 7 6" xfId="16907" xr:uid="{3163F2F6-8D8C-4E84-87C0-4A3815DDF62F}"/>
    <cellStyle name="Calculation 6 7 6 2" xfId="30365" xr:uid="{2A27B41C-4B41-40F5-875B-6149005A38BB}"/>
    <cellStyle name="Calculation 6 8" xfId="4584" xr:uid="{68D61420-313B-4697-AF7E-37D9172B968E}"/>
    <cellStyle name="Calculation 6 8 2" xfId="5755" xr:uid="{7F260F9E-A241-428D-839A-C10C02EB433E}"/>
    <cellStyle name="Calculation 6 8 2 2" xfId="8234" xr:uid="{F71ACA67-A07A-4861-9AF8-FAFBBB8243C8}"/>
    <cellStyle name="Calculation 6 8 2 2 2" xfId="21692" xr:uid="{81585665-6D43-43FD-A810-51CD959319B6}"/>
    <cellStyle name="Calculation 6 8 2 3" xfId="10825" xr:uid="{A50970C9-F9B8-40F6-98EA-FB0D236F6334}"/>
    <cellStyle name="Calculation 6 8 2 3 2" xfId="24283" xr:uid="{141B7F91-8DDF-405A-BA54-F5D31629C17F}"/>
    <cellStyle name="Calculation 6 8 2 4" xfId="13033" xr:uid="{359A8BEB-0883-4AEC-A568-CB7F35B910FE}"/>
    <cellStyle name="Calculation 6 8 2 4 2" xfId="26491" xr:uid="{8C396B4F-F7A0-41C6-9C4B-002EF73E143B}"/>
    <cellStyle name="Calculation 6 8 2 5" xfId="14212" xr:uid="{2812276D-4FCC-432E-8401-174C80BE7743}"/>
    <cellStyle name="Calculation 6 8 2 5 2" xfId="27670" xr:uid="{968FDEC7-3572-4ACB-9987-0961D0DF4F39}"/>
    <cellStyle name="Calculation 6 8 2 6" xfId="15577" xr:uid="{4F471239-AB70-467F-95A4-80F083B33EC3}"/>
    <cellStyle name="Calculation 6 8 2 6 2" xfId="29035" xr:uid="{EC825F6A-E994-4346-8476-AFEF9BA903C4}"/>
    <cellStyle name="Calculation 6 8 2 7" xfId="17920" xr:uid="{521F0046-C65D-430D-8E17-69A769F7A180}"/>
    <cellStyle name="Calculation 6 8 2 7 2" xfId="31378" xr:uid="{DD714CED-E89C-4330-AFA4-7C6B7D67B120}"/>
    <cellStyle name="Calculation 6 8 3" xfId="7063" xr:uid="{8D55B8CA-9459-4496-B2E6-51FAE80F7630}"/>
    <cellStyle name="Calculation 6 8 3 2" xfId="20521" xr:uid="{83F5358A-9F03-4152-B3A2-2B002493F22C}"/>
    <cellStyle name="Calculation 6 8 4" xfId="9654" xr:uid="{B7573C19-AE84-40B7-897F-23BF8704AF9F}"/>
    <cellStyle name="Calculation 6 8 4 2" xfId="23112" xr:uid="{8D5BA22E-5019-46DF-88E0-AADD2EE75710}"/>
    <cellStyle name="Calculation 6 8 5" xfId="12114" xr:uid="{025B8045-D677-4CE3-92E6-BF493C152A74}"/>
    <cellStyle name="Calculation 6 8 5 2" xfId="25572" xr:uid="{0801B10B-5F70-4352-9D8D-02EDE6A52EF3}"/>
    <cellStyle name="Calculation 6 8 6" xfId="16881" xr:uid="{199C4724-89D3-46E1-B4B5-C63EC225F96B}"/>
    <cellStyle name="Calculation 6 8 6 2" xfId="30339" xr:uid="{4FBDEA59-A54F-4C6F-B5CD-07A658216E5C}"/>
    <cellStyle name="Calculation 6 9" xfId="4555" xr:uid="{2CB0DEAE-18BB-4425-92D1-720D46B5998C}"/>
    <cellStyle name="Calculation 6 9 2" xfId="5726" xr:uid="{0556FE0C-F01F-4E7C-8A97-DE22F364EE39}"/>
    <cellStyle name="Calculation 6 9 2 2" xfId="8205" xr:uid="{058D3210-D504-4FFE-A2A5-257F55E3C6BC}"/>
    <cellStyle name="Calculation 6 9 2 2 2" xfId="21663" xr:uid="{B8052FFD-88F6-4E2B-9D0A-90816B30773C}"/>
    <cellStyle name="Calculation 6 9 2 3" xfId="10796" xr:uid="{A7748662-25ED-4C18-929E-C2846E1DC068}"/>
    <cellStyle name="Calculation 6 9 2 3 2" xfId="24254" xr:uid="{ADF5546E-D6CC-4599-8442-B9C55505076D}"/>
    <cellStyle name="Calculation 6 9 2 4" xfId="13004" xr:uid="{C90B6B38-EC3E-46FB-A427-F0B277E015BE}"/>
    <cellStyle name="Calculation 6 9 2 4 2" xfId="26462" xr:uid="{15AB6027-2529-49C7-B20A-639260533B2F}"/>
    <cellStyle name="Calculation 6 9 2 5" xfId="14183" xr:uid="{AB1E42C7-DB02-4EF9-B93D-73411B408A2E}"/>
    <cellStyle name="Calculation 6 9 2 5 2" xfId="27641" xr:uid="{2A34CDA0-F844-496F-84EA-73970BA6F8FC}"/>
    <cellStyle name="Calculation 6 9 2 6" xfId="15548" xr:uid="{F23A1EFD-A73E-4D82-B4D9-E96839C71E1B}"/>
    <cellStyle name="Calculation 6 9 2 6 2" xfId="29006" xr:uid="{65E1213B-23A4-4AD6-8C3C-30C659B7694F}"/>
    <cellStyle name="Calculation 6 9 2 7" xfId="17891" xr:uid="{863763D3-AD3B-487E-A8DC-37E5951D5597}"/>
    <cellStyle name="Calculation 6 9 2 7 2" xfId="31349" xr:uid="{2409D373-4242-446D-9DBC-15C58E06FC31}"/>
    <cellStyle name="Calculation 6 9 3" xfId="7034" xr:uid="{288BCFE7-E627-4E14-A6A4-51E27C0669C8}"/>
    <cellStyle name="Calculation 6 9 3 2" xfId="20492" xr:uid="{3E5AB538-D6E6-4972-8C1D-88E013DEFC20}"/>
    <cellStyle name="Calculation 6 9 4" xfId="9625" xr:uid="{92F19C6C-99BB-424D-A4EC-4CB668194BB8}"/>
    <cellStyle name="Calculation 6 9 4 2" xfId="23083" xr:uid="{86D4B0CB-17E0-4066-BB34-64FB3E65F976}"/>
    <cellStyle name="Calculation 6 9 5" xfId="12647" xr:uid="{D5A283D6-17FB-403A-84A4-ECFE447D984B}"/>
    <cellStyle name="Calculation 6 9 5 2" xfId="26105" xr:uid="{6B8F8557-592C-456F-9AB6-8F6B95603263}"/>
    <cellStyle name="Calculation 6 9 6" xfId="16852" xr:uid="{0F336C3B-8DFD-4F1B-9941-52B90D361328}"/>
    <cellStyle name="Calculation 6 9 6 2" xfId="30310" xr:uid="{5F826F55-98CB-4213-8B24-51B262AD9DCA}"/>
    <cellStyle name="Calculation 7" xfId="1810" xr:uid="{46C0FC31-0D1F-4460-964C-6F95CBB9A53E}"/>
    <cellStyle name="Calculation 7 10" xfId="5320" xr:uid="{5B99AC16-F66E-43F2-9CDF-4B989185B928}"/>
    <cellStyle name="Calculation 7 10 2" xfId="6491" xr:uid="{E6401577-6D5C-4F67-BC73-45D5FFE77815}"/>
    <cellStyle name="Calculation 7 10 2 2" xfId="8970" xr:uid="{38F4F981-FFA1-40C8-A1E3-F179E4580655}"/>
    <cellStyle name="Calculation 7 10 2 2 2" xfId="22428" xr:uid="{0679AA67-9260-401A-AA0A-9D6BA1F1400B}"/>
    <cellStyle name="Calculation 7 10 2 3" xfId="11561" xr:uid="{3BB3D23B-8082-401E-809C-A426D9E9D43F}"/>
    <cellStyle name="Calculation 7 10 2 3 2" xfId="25019" xr:uid="{825D3FAE-D3C9-4FE0-9D7D-00C714808211}"/>
    <cellStyle name="Calculation 7 10 2 4" xfId="13769" xr:uid="{39AC391A-0031-4447-B409-217EC9EA393D}"/>
    <cellStyle name="Calculation 7 10 2 4 2" xfId="27227" xr:uid="{15E5D85D-1F64-4D98-AE59-252713C652E4}"/>
    <cellStyle name="Calculation 7 10 2 5" xfId="14948" xr:uid="{D2072F31-5219-4C74-830C-A06318DC5BBC}"/>
    <cellStyle name="Calculation 7 10 2 5 2" xfId="28406" xr:uid="{36EA7631-1ADE-4FB7-B7FF-B5182DACF0EC}"/>
    <cellStyle name="Calculation 7 10 2 6" xfId="16313" xr:uid="{1AB2EC6C-23D4-4591-A5C1-25CC7CE4AA80}"/>
    <cellStyle name="Calculation 7 10 2 6 2" xfId="29771" xr:uid="{345BD93A-0759-44FC-AFA3-26A509353136}"/>
    <cellStyle name="Calculation 7 10 2 7" xfId="18656" xr:uid="{7DC60093-F550-45FA-B4D5-3715D9730E8E}"/>
    <cellStyle name="Calculation 7 10 2 7 2" xfId="32114" xr:uid="{7D9DEECF-6D71-4BEB-9D53-3DB5290F1B1C}"/>
    <cellStyle name="Calculation 7 10 3" xfId="7799" xr:uid="{3675762A-E748-44F9-98E5-3085E69DCDBC}"/>
    <cellStyle name="Calculation 7 10 3 2" xfId="21257" xr:uid="{1B6F5E6E-DC37-4AC3-B56F-BA8B7DF56FDC}"/>
    <cellStyle name="Calculation 7 10 4" xfId="10390" xr:uid="{35183E31-12C9-4A56-874E-6395E40E157F}"/>
    <cellStyle name="Calculation 7 10 4 2" xfId="23848" xr:uid="{361E5E98-9A12-4CA8-AEF7-9439B7B9DC0A}"/>
    <cellStyle name="Calculation 7 10 5" xfId="15142" xr:uid="{C8F900E8-66B6-4521-A88F-1DD7FA7D67D8}"/>
    <cellStyle name="Calculation 7 10 5 2" xfId="28600" xr:uid="{D0CBD773-8228-4D6C-A007-6A681898BEEF}"/>
    <cellStyle name="Calculation 7 10 6" xfId="17494" xr:uid="{1494C146-49E3-4CEC-9D96-5F97115DD6CD}"/>
    <cellStyle name="Calculation 7 10 6 2" xfId="30952" xr:uid="{97ABCA27-EB27-4449-9DA6-9F130133FE15}"/>
    <cellStyle name="Calculation 7 11" xfId="4124" xr:uid="{4F1AA558-330E-4A93-BA28-4DDB581A1388}"/>
    <cellStyle name="Calculation 7 11 2" xfId="6638" xr:uid="{D592F5BD-A160-4F87-BA2D-0641A8FACCB2}"/>
    <cellStyle name="Calculation 7 11 2 2" xfId="20096" xr:uid="{3D4D41B1-539A-4036-A75A-F34D06DD368D}"/>
    <cellStyle name="Calculation 7 11 3" xfId="9235" xr:uid="{3044D93D-6877-40F4-BA1B-88C4CB9B95A9}"/>
    <cellStyle name="Calculation 7 11 3 2" xfId="22693" xr:uid="{CF8E97E7-BBF8-48F9-9DF6-CA4B2B63165F}"/>
    <cellStyle name="Calculation 7 11 4" xfId="11804" xr:uid="{A6C43947-CF6F-4012-BD1E-CBA2C193CC66}"/>
    <cellStyle name="Calculation 7 11 4 2" xfId="25262" xr:uid="{899D6390-E235-4F30-B8B7-144956CA7167}"/>
    <cellStyle name="Calculation 7 11 5" xfId="3645" xr:uid="{95A21CAD-525B-488E-B254-833EF074158F}"/>
    <cellStyle name="Calculation 7 11 5 2" xfId="19639" xr:uid="{31FD142A-028A-41F2-B3E1-AB17006118AE}"/>
    <cellStyle name="Calculation 7 11 6" xfId="3342" xr:uid="{4D8F8969-F20E-4F5E-AC91-475EE8D6D74C}"/>
    <cellStyle name="Calculation 7 11 6 2" xfId="19336" xr:uid="{6FED750A-59B2-414A-A125-C8CB06D6D93B}"/>
    <cellStyle name="Calculation 7 11 7" xfId="16543" xr:uid="{BEF23B4B-FECD-422C-8D72-4E21963CF8E5}"/>
    <cellStyle name="Calculation 7 11 7 2" xfId="30001" xr:uid="{69BACF1C-D281-45E9-BAD7-4F0B77029D07}"/>
    <cellStyle name="Calculation 7 12" xfId="3949" xr:uid="{CC2CC05B-9D63-41AA-BDCC-5171B6ED5237}"/>
    <cellStyle name="Calculation 7 12 2" xfId="19943" xr:uid="{08F22E9A-6049-4026-B880-B993347490BB}"/>
    <cellStyle name="Calculation 7 13" xfId="3736" xr:uid="{14A40052-9048-4841-9366-1F7E41B7D74D}"/>
    <cellStyle name="Calculation 7 13 2" xfId="19730" xr:uid="{E53BB64C-9156-40FF-B445-CA495CB7F9AB}"/>
    <cellStyle name="Calculation 7 14" xfId="3441" xr:uid="{2038A71E-550C-4C58-9D23-3AB105DBA1B2}"/>
    <cellStyle name="Calculation 7 14 2" xfId="19435" xr:uid="{4270580B-3C21-4C47-B750-C6CFC841BAC5}"/>
    <cellStyle name="Calculation 7 15" xfId="18779" xr:uid="{C84F8D2D-30A8-47A5-8501-B262096788C5}"/>
    <cellStyle name="Calculation 7 15 2" xfId="32432" xr:uid="{EF4C4679-C8B2-402D-A333-22CA659C3965}"/>
    <cellStyle name="Calculation 7 2" xfId="1811" xr:uid="{8AFF9ADD-D70F-479D-ABF9-D3DE1263EA4B}"/>
    <cellStyle name="Calculation 7 2 10" xfId="3062" xr:uid="{BF63E596-01BF-4D30-9562-8C453E6D959E}"/>
    <cellStyle name="Calculation 7 2 10 2" xfId="19056" xr:uid="{E6D42893-A5D6-4C34-B877-4CEA0AD07BCF}"/>
    <cellStyle name="Calculation 7 2 11" xfId="3440" xr:uid="{E2112FF8-30DA-499A-B5F9-BD89021EFAC2}"/>
    <cellStyle name="Calculation 7 2 11 2" xfId="19434" xr:uid="{23524796-19BE-401B-ADE1-87734A38CE99}"/>
    <cellStyle name="Calculation 7 2 12" xfId="18780" xr:uid="{BB878F29-EE1D-4ADF-A5F6-9EF28E88E780}"/>
    <cellStyle name="Calculation 7 2 12 2" xfId="32433" xr:uid="{23F537E1-E4E6-4A73-8994-70BB0D120386}"/>
    <cellStyle name="Calculation 7 2 2" xfId="2786" xr:uid="{1A8702FE-F67C-485D-8544-60FAD9F728BF}"/>
    <cellStyle name="Calculation 7 2 2 2" xfId="5873" xr:uid="{D4B24AB7-6AF4-4176-9A69-49A04A14EB8D}"/>
    <cellStyle name="Calculation 7 2 2 2 2" xfId="8352" xr:uid="{DD905505-C7FD-436D-BD44-FFBA27F106BF}"/>
    <cellStyle name="Calculation 7 2 2 2 2 2" xfId="21810" xr:uid="{6AAC703D-0E0B-495B-A050-89F86B627FD1}"/>
    <cellStyle name="Calculation 7 2 2 2 3" xfId="10943" xr:uid="{767190E9-1621-4E5D-B95B-BB88A979D24D}"/>
    <cellStyle name="Calculation 7 2 2 2 3 2" xfId="24401" xr:uid="{2B5595B0-FCFD-447D-B178-BA86629A3695}"/>
    <cellStyle name="Calculation 7 2 2 2 4" xfId="13151" xr:uid="{14912128-D3B1-465B-BD86-7A2DB770E41F}"/>
    <cellStyle name="Calculation 7 2 2 2 4 2" xfId="26609" xr:uid="{358B08D9-1396-4753-820B-C5C6E35AD9C3}"/>
    <cellStyle name="Calculation 7 2 2 2 5" xfId="14330" xr:uid="{C5663AE1-712D-45F9-986E-01D5E0F7D619}"/>
    <cellStyle name="Calculation 7 2 2 2 5 2" xfId="27788" xr:uid="{C20B6383-CC89-4AB1-958E-372E26820B54}"/>
    <cellStyle name="Calculation 7 2 2 2 6" xfId="15695" xr:uid="{A24FB015-3283-4814-9FBE-352607053CCC}"/>
    <cellStyle name="Calculation 7 2 2 2 6 2" xfId="29153" xr:uid="{598CC9B8-440D-4BD3-BD63-598382AE10BA}"/>
    <cellStyle name="Calculation 7 2 2 2 7" xfId="18038" xr:uid="{722B84F8-6E94-4059-ADA4-07ACDE82FD8A}"/>
    <cellStyle name="Calculation 7 2 2 2 7 2" xfId="31496" xr:uid="{7C1FA3E3-CCEF-4784-9CA8-7E8FDDD29AA5}"/>
    <cellStyle name="Calculation 7 2 2 3" xfId="4702" xr:uid="{C0BC88BE-F185-45A1-B01C-DCFB31279006}"/>
    <cellStyle name="Calculation 7 2 2 3 2" xfId="32238" xr:uid="{8E56486F-66A8-4073-95E6-30ECF46A4E6D}"/>
    <cellStyle name="Calculation 7 2 2 4" xfId="7181" xr:uid="{B7943E85-C270-41C6-B6BB-DFC6D54A77FC}"/>
    <cellStyle name="Calculation 7 2 2 4 2" xfId="20639" xr:uid="{1E8FE43A-4B6E-476E-A17C-8E2154C4112B}"/>
    <cellStyle name="Calculation 7 2 2 5" xfId="9772" xr:uid="{90ACF394-0EA8-426E-8A18-169F7135C604}"/>
    <cellStyle name="Calculation 7 2 2 5 2" xfId="23230" xr:uid="{4FC18D79-0736-4401-A6F4-7B57B1917B82}"/>
    <cellStyle name="Calculation 7 2 2 6" xfId="12340" xr:uid="{52683146-BD56-4ED8-8469-83E1BA6F855A}"/>
    <cellStyle name="Calculation 7 2 2 6 2" xfId="25798" xr:uid="{AB868A1A-EAFA-4230-B41D-D59F24E375E8}"/>
    <cellStyle name="Calculation 7 2 2 7" xfId="16980" xr:uid="{D5AFE73B-10FE-4416-9161-02811BC7042A}"/>
    <cellStyle name="Calculation 7 2 2 7 2" xfId="30438" xr:uid="{B0F67F86-86F3-4537-8BB7-8CF72D8B7B7F}"/>
    <cellStyle name="Calculation 7 2 3" xfId="4532" xr:uid="{91836838-3D1E-4B11-AEF6-B0F9DA05BFAE}"/>
    <cellStyle name="Calculation 7 2 3 2" xfId="5703" xr:uid="{6BCE1B91-99F2-4FF3-AEF9-6F2D172DAE8F}"/>
    <cellStyle name="Calculation 7 2 3 2 2" xfId="8182" xr:uid="{04B782ED-2753-430F-8C7D-4624C8B84F72}"/>
    <cellStyle name="Calculation 7 2 3 2 2 2" xfId="21640" xr:uid="{DDE65DEA-ACBD-4DAC-8931-51A34854C132}"/>
    <cellStyle name="Calculation 7 2 3 2 3" xfId="10773" xr:uid="{2592FDF6-7DB4-46D0-B9B8-2EFDC580DF88}"/>
    <cellStyle name="Calculation 7 2 3 2 3 2" xfId="24231" xr:uid="{B893D035-DDAE-46A0-AD98-8BF81A80BD97}"/>
    <cellStyle name="Calculation 7 2 3 2 4" xfId="12981" xr:uid="{107405AC-5596-4834-B00B-46FB2A397A6B}"/>
    <cellStyle name="Calculation 7 2 3 2 4 2" xfId="26439" xr:uid="{D7B8700B-C124-4804-86BE-8518EC76A394}"/>
    <cellStyle name="Calculation 7 2 3 2 5" xfId="14160" xr:uid="{316843A8-E164-4F33-88F7-50E31468D8F8}"/>
    <cellStyle name="Calculation 7 2 3 2 5 2" xfId="27618" xr:uid="{17CE821E-AD55-4C4F-9437-20945283110B}"/>
    <cellStyle name="Calculation 7 2 3 2 6" xfId="15525" xr:uid="{0ED93306-4525-4F97-B852-88A856F18406}"/>
    <cellStyle name="Calculation 7 2 3 2 6 2" xfId="28983" xr:uid="{1923A4DA-472E-4E48-9178-AE7FBC8B2217}"/>
    <cellStyle name="Calculation 7 2 3 2 7" xfId="17868" xr:uid="{2246AA62-AFD3-4A41-89C5-EE3F4DAC13CB}"/>
    <cellStyle name="Calculation 7 2 3 2 7 2" xfId="31326" xr:uid="{5CC95E10-68B1-4018-87DA-31174E05E3DC}"/>
    <cellStyle name="Calculation 7 2 3 3" xfId="7011" xr:uid="{6629304E-DA16-4DA7-AFE9-FFF390BF0BC3}"/>
    <cellStyle name="Calculation 7 2 3 3 2" xfId="20469" xr:uid="{FCEADDB8-416A-4213-95CD-ED36EB054B8B}"/>
    <cellStyle name="Calculation 7 2 3 4" xfId="9602" xr:uid="{1BC8BEF9-F4BB-408C-B066-868682B7D23E}"/>
    <cellStyle name="Calculation 7 2 3 4 2" xfId="23060" xr:uid="{768DAF5D-3455-43BC-A83F-24873192D867}"/>
    <cellStyle name="Calculation 7 2 3 5" xfId="12161" xr:uid="{A2E820CC-1C48-4520-BBEF-87C37DAD0F73}"/>
    <cellStyle name="Calculation 7 2 3 5 2" xfId="25619" xr:uid="{FC6EAE7B-E340-4BE4-A678-2FF8A6EBFAB2}"/>
    <cellStyle name="Calculation 7 2 3 6" xfId="16829" xr:uid="{0A0A04F6-2E54-4F46-9FCF-13A9819F7C59}"/>
    <cellStyle name="Calculation 7 2 3 6 2" xfId="30287" xr:uid="{560E2950-69D6-4B32-9126-E387B56D0574}"/>
    <cellStyle name="Calculation 7 2 4" xfId="4615" xr:uid="{3566BF4F-67AF-4B6C-B9AC-CEEA5CD2CB6E}"/>
    <cellStyle name="Calculation 7 2 4 2" xfId="5786" xr:uid="{248E50D1-7EAD-4791-85BE-44DC9BE3B7E9}"/>
    <cellStyle name="Calculation 7 2 4 2 2" xfId="8265" xr:uid="{2E48ED02-32CE-4A15-81B4-57850A515B75}"/>
    <cellStyle name="Calculation 7 2 4 2 2 2" xfId="21723" xr:uid="{8F298656-C575-4F79-A9B3-74A5F2A19047}"/>
    <cellStyle name="Calculation 7 2 4 2 3" xfId="10856" xr:uid="{28CFADF6-2BA2-413A-8353-27E79097BE0B}"/>
    <cellStyle name="Calculation 7 2 4 2 3 2" xfId="24314" xr:uid="{81842496-16CF-4C69-BF71-21C06F4F5DD1}"/>
    <cellStyle name="Calculation 7 2 4 2 4" xfId="13064" xr:uid="{E6036803-71AA-4D97-BFFE-1570AE9C2E25}"/>
    <cellStyle name="Calculation 7 2 4 2 4 2" xfId="26522" xr:uid="{F78A7473-E727-47B5-98CD-5A0B6927C519}"/>
    <cellStyle name="Calculation 7 2 4 2 5" xfId="14243" xr:uid="{D0DC00F8-8DA1-45A7-BD5E-3BF6BD4BD16A}"/>
    <cellStyle name="Calculation 7 2 4 2 5 2" xfId="27701" xr:uid="{6AB21E66-7997-4BF3-9FEA-C7A6B9A8A24D}"/>
    <cellStyle name="Calculation 7 2 4 2 6" xfId="15608" xr:uid="{86F10543-CB59-41EB-AB4F-1CA1EDF690C4}"/>
    <cellStyle name="Calculation 7 2 4 2 6 2" xfId="29066" xr:uid="{CB650385-756F-4521-8C33-064E44B48080}"/>
    <cellStyle name="Calculation 7 2 4 2 7" xfId="17951" xr:uid="{4625FB0B-6BE0-4953-BDB6-1CF42DA76E50}"/>
    <cellStyle name="Calculation 7 2 4 2 7 2" xfId="31409" xr:uid="{81CD72A2-D55C-450F-BEE1-424A40BC5D02}"/>
    <cellStyle name="Calculation 7 2 4 3" xfId="7094" xr:uid="{9CA46D5F-2BA0-43BD-B908-819DA98E316E}"/>
    <cellStyle name="Calculation 7 2 4 3 2" xfId="20552" xr:uid="{AEC76E19-E626-42FF-A147-A859BFFEE998}"/>
    <cellStyle name="Calculation 7 2 4 4" xfId="9685" xr:uid="{8249A464-9797-42BF-9F51-12B474C48DCF}"/>
    <cellStyle name="Calculation 7 2 4 4 2" xfId="23143" xr:uid="{A74ABE8C-9D31-4FA8-9BD9-A732CD99E1C2}"/>
    <cellStyle name="Calculation 7 2 4 5" xfId="12551" xr:uid="{304A3909-D907-4E8E-8FEB-8835EA2CF6CF}"/>
    <cellStyle name="Calculation 7 2 4 5 2" xfId="26009" xr:uid="{D01B0494-4B2C-4D6B-8A7D-67FBF87FB6A7}"/>
    <cellStyle name="Calculation 7 2 4 6" xfId="16912" xr:uid="{EC105CF7-47E6-4D75-83BC-8A119C7387EE}"/>
    <cellStyle name="Calculation 7 2 4 6 2" xfId="30370" xr:uid="{9787241E-14FB-410F-A35D-B48DA4BF756E}"/>
    <cellStyle name="Calculation 7 2 5" xfId="5364" xr:uid="{0793B71F-12F6-4C01-932B-6B6F141E0AB5}"/>
    <cellStyle name="Calculation 7 2 5 2" xfId="6535" xr:uid="{FFB709F1-4149-4FC0-8727-C3A3EBBA20A6}"/>
    <cellStyle name="Calculation 7 2 5 2 2" xfId="9014" xr:uid="{22BE32E0-CCF4-4BEF-93F3-AFB965091997}"/>
    <cellStyle name="Calculation 7 2 5 2 2 2" xfId="22472" xr:uid="{EFC07B73-187C-4F97-A6CF-25A568372F74}"/>
    <cellStyle name="Calculation 7 2 5 2 3" xfId="11605" xr:uid="{41EF8F8E-705C-4C4D-8F55-6112D9EA1AEE}"/>
    <cellStyle name="Calculation 7 2 5 2 3 2" xfId="25063" xr:uid="{ED662B0F-AEE2-46AD-9396-4B5E5349F88B}"/>
    <cellStyle name="Calculation 7 2 5 2 4" xfId="13813" xr:uid="{AE61A02C-C372-46A3-B299-7A2B7E713F7E}"/>
    <cellStyle name="Calculation 7 2 5 2 4 2" xfId="27271" xr:uid="{2B7E9FC3-9669-4DF2-A755-81FD512710D2}"/>
    <cellStyle name="Calculation 7 2 5 2 5" xfId="14992" xr:uid="{D0CD6FCE-D488-43D4-8BBD-257296B42F03}"/>
    <cellStyle name="Calculation 7 2 5 2 5 2" xfId="28450" xr:uid="{AC2ABC5C-533C-4471-9412-A67BDC882880}"/>
    <cellStyle name="Calculation 7 2 5 2 6" xfId="16357" xr:uid="{083A92F9-EE87-40BE-9807-521993E67184}"/>
    <cellStyle name="Calculation 7 2 5 2 6 2" xfId="29815" xr:uid="{41BB04D8-8B28-4B64-8C47-FB43CFC0ED19}"/>
    <cellStyle name="Calculation 7 2 5 2 7" xfId="18700" xr:uid="{27FB3D4E-54A5-43B5-B447-B93BABC7DCBF}"/>
    <cellStyle name="Calculation 7 2 5 2 7 2" xfId="32158" xr:uid="{CC4900DB-FF80-456E-8115-BA640AF601AE}"/>
    <cellStyle name="Calculation 7 2 5 3" xfId="7843" xr:uid="{8E20099B-DF62-4F68-9591-1DE9CE147DF5}"/>
    <cellStyle name="Calculation 7 2 5 3 2" xfId="21301" xr:uid="{4B0E944B-AEA8-47F0-BCD6-6C3E8EC4D4D3}"/>
    <cellStyle name="Calculation 7 2 5 4" xfId="10434" xr:uid="{208A00EC-F8B2-463F-9304-BF19D785A986}"/>
    <cellStyle name="Calculation 7 2 5 4 2" xfId="23892" xr:uid="{114A0AD7-1619-4E93-B531-F7D4B657602D}"/>
    <cellStyle name="Calculation 7 2 5 5" xfId="15186" xr:uid="{32D3E304-41C2-4CE8-8CA0-B2A35A4978EB}"/>
    <cellStyle name="Calculation 7 2 5 5 2" xfId="28644" xr:uid="{7847F8AC-CF4D-4B2E-9D35-A04082310FC4}"/>
    <cellStyle name="Calculation 7 2 5 6" xfId="17535" xr:uid="{507C6E11-1C45-4D2C-8B60-23276003599A}"/>
    <cellStyle name="Calculation 7 2 5 6 2" xfId="30993" xr:uid="{00A2A649-DD99-4A3C-9AB0-280F0FF93882}"/>
    <cellStyle name="Calculation 7 2 6" xfId="5292" xr:uid="{8F729611-7964-4634-8707-BFDEF3207960}"/>
    <cellStyle name="Calculation 7 2 6 2" xfId="6463" xr:uid="{76EF6C2F-5A4B-4CA5-9679-2FC881E9DC9C}"/>
    <cellStyle name="Calculation 7 2 6 2 2" xfId="8942" xr:uid="{AD19B7EC-E05A-4CB2-AD2F-70C3DF7CD6DF}"/>
    <cellStyle name="Calculation 7 2 6 2 2 2" xfId="22400" xr:uid="{9D21337A-7332-4CDA-BCF6-51444A5013EA}"/>
    <cellStyle name="Calculation 7 2 6 2 3" xfId="11533" xr:uid="{60A16C4A-7106-4C69-BE17-528842D3F459}"/>
    <cellStyle name="Calculation 7 2 6 2 3 2" xfId="24991" xr:uid="{357BA7D2-9C6E-4F93-88E4-C596609FEEED}"/>
    <cellStyle name="Calculation 7 2 6 2 4" xfId="13741" xr:uid="{47F48A32-EFA6-423D-B165-82A66168046D}"/>
    <cellStyle name="Calculation 7 2 6 2 4 2" xfId="27199" xr:uid="{CE91EE3E-557E-4710-B462-C7386C3E0F28}"/>
    <cellStyle name="Calculation 7 2 6 2 5" xfId="14920" xr:uid="{52F1B317-520C-41E7-81D4-E9ACDF9E320A}"/>
    <cellStyle name="Calculation 7 2 6 2 5 2" xfId="28378" xr:uid="{741BB2D3-F939-4DA1-B559-382E0B6912D8}"/>
    <cellStyle name="Calculation 7 2 6 2 6" xfId="16285" xr:uid="{F796524D-4B0C-4406-983A-74EB1A02A10A}"/>
    <cellStyle name="Calculation 7 2 6 2 6 2" xfId="29743" xr:uid="{9FDBD217-6179-4792-ACFA-C58C16D4BB76}"/>
    <cellStyle name="Calculation 7 2 6 2 7" xfId="18628" xr:uid="{40CEE9F8-5DAB-4B85-A53E-4EDC532EC6A3}"/>
    <cellStyle name="Calculation 7 2 6 2 7 2" xfId="32086" xr:uid="{A616D88C-3E0E-4CB5-AFB3-010A9CBF5CB5}"/>
    <cellStyle name="Calculation 7 2 6 3" xfId="7771" xr:uid="{FA2E113B-A4D4-4DD0-9303-2BD49D98B787}"/>
    <cellStyle name="Calculation 7 2 6 3 2" xfId="21229" xr:uid="{FFB4A589-5C22-4DDC-9EBD-4BD2D0B89E26}"/>
    <cellStyle name="Calculation 7 2 6 4" xfId="10362" xr:uid="{16F322B5-5948-4178-AA34-99EA76FA0CBD}"/>
    <cellStyle name="Calculation 7 2 6 4 2" xfId="23820" xr:uid="{F0AF7142-2B33-4441-8351-802B5CBA0A9A}"/>
    <cellStyle name="Calculation 7 2 6 5" xfId="15114" xr:uid="{0A7AF9CB-7C53-4EB1-89A6-EF7DD7871805}"/>
    <cellStyle name="Calculation 7 2 6 5 2" xfId="28572" xr:uid="{E0D30FC2-D416-4F38-B574-B7DCFF985E59}"/>
    <cellStyle name="Calculation 7 2 6 6" xfId="17467" xr:uid="{8FD686FF-ABDC-4D8B-88D0-7A60A93FEAD9}"/>
    <cellStyle name="Calculation 7 2 6 6 2" xfId="30925" xr:uid="{F3AA54D9-A547-4B61-A49F-196723016BC8}"/>
    <cellStyle name="Calculation 7 2 7" xfId="4800" xr:uid="{F5EDB8FB-A5C2-4E25-867E-970385D2135B}"/>
    <cellStyle name="Calculation 7 2 7 2" xfId="5971" xr:uid="{4D84FFB3-4E8A-4D98-A669-F800DB7F4928}"/>
    <cellStyle name="Calculation 7 2 7 2 2" xfId="8450" xr:uid="{EDF9BC45-9240-4544-85C6-5113ACCB9D58}"/>
    <cellStyle name="Calculation 7 2 7 2 2 2" xfId="21908" xr:uid="{4FED2322-85E5-4C5F-B454-4B90ACB9FC4B}"/>
    <cellStyle name="Calculation 7 2 7 2 3" xfId="11041" xr:uid="{C18F61D7-3CBB-4E8D-8B6F-A14F1072CF0B}"/>
    <cellStyle name="Calculation 7 2 7 2 3 2" xfId="24499" xr:uid="{A56E67DB-0017-4BE4-B399-49648AA9BD05}"/>
    <cellStyle name="Calculation 7 2 7 2 4" xfId="13249" xr:uid="{249BB07B-46CC-4999-A7F6-AFF399410438}"/>
    <cellStyle name="Calculation 7 2 7 2 4 2" xfId="26707" xr:uid="{584019FB-1290-4E42-8FC1-1C82901B6EAE}"/>
    <cellStyle name="Calculation 7 2 7 2 5" xfId="14428" xr:uid="{E6EB2ADC-C5EC-4015-8346-202CAAD6A9D0}"/>
    <cellStyle name="Calculation 7 2 7 2 5 2" xfId="27886" xr:uid="{FAC03160-7D87-441F-9F84-2ECA56C7BF96}"/>
    <cellStyle name="Calculation 7 2 7 2 6" xfId="15793" xr:uid="{4185A7C6-FE06-4C70-9E13-4AA7961ED4B2}"/>
    <cellStyle name="Calculation 7 2 7 2 6 2" xfId="29251" xr:uid="{2B05CF35-532C-4C4A-8A04-12B9AA2582A7}"/>
    <cellStyle name="Calculation 7 2 7 2 7" xfId="18136" xr:uid="{6CC74C3C-2D21-4353-AB88-90D513A47858}"/>
    <cellStyle name="Calculation 7 2 7 2 7 2" xfId="31594" xr:uid="{5FF119A0-F73C-42E0-8910-73A619CF173B}"/>
    <cellStyle name="Calculation 7 2 7 3" xfId="7279" xr:uid="{CE65CB0E-A628-42DA-AE83-1F32B3EF30E1}"/>
    <cellStyle name="Calculation 7 2 7 3 2" xfId="20737" xr:uid="{F753C82C-A73D-4C73-8745-ED6CD7D75233}"/>
    <cellStyle name="Calculation 7 2 7 4" xfId="9870" xr:uid="{79519806-23B0-483A-AAA9-920A4F33F261}"/>
    <cellStyle name="Calculation 7 2 7 4 2" xfId="23328" xr:uid="{292D2725-E6B2-4813-A43F-155FEAEBF0F1}"/>
    <cellStyle name="Calculation 7 2 7 5" xfId="12461" xr:uid="{D5357DDE-4F5C-4F61-BD77-B4AE7A8B32EE}"/>
    <cellStyle name="Calculation 7 2 7 5 2" xfId="25919" xr:uid="{6E88FDEE-3D8E-403B-B5FC-6A6665DF4562}"/>
    <cellStyle name="Calculation 7 2 7 6" xfId="17050" xr:uid="{9E59226A-1242-47BE-8E11-533DCC8C08F2}"/>
    <cellStyle name="Calculation 7 2 7 6 2" xfId="30508" xr:uid="{976C4EF9-F643-4204-A9AC-3EE80FB24761}"/>
    <cellStyle name="Calculation 7 2 8" xfId="4172" xr:uid="{51EAA680-982B-46CE-B2A2-A158F31854AA}"/>
    <cellStyle name="Calculation 7 2 8 2" xfId="6686" xr:uid="{E85B5DC8-6C87-4536-9B87-FA9B4BE76084}"/>
    <cellStyle name="Calculation 7 2 8 2 2" xfId="20144" xr:uid="{5ABC7825-23B3-480B-A05F-1E8BA0F18079}"/>
    <cellStyle name="Calculation 7 2 8 3" xfId="9283" xr:uid="{DC013F42-67BD-45A9-88C5-8EBD92F128B5}"/>
    <cellStyle name="Calculation 7 2 8 3 2" xfId="22741" xr:uid="{A3335EA0-C971-414F-A130-CAA7015C28EC}"/>
    <cellStyle name="Calculation 7 2 8 4" xfId="11852" xr:uid="{A1B5C5F4-076B-44C6-BE2E-987D500CFA85}"/>
    <cellStyle name="Calculation 7 2 8 4 2" xfId="25310" xr:uid="{9733DABC-712C-42FA-829F-753C8E107884}"/>
    <cellStyle name="Calculation 7 2 8 5" xfId="4199" xr:uid="{EA7612EF-0C2A-455B-BF32-A0BDBAF9C0A5}"/>
    <cellStyle name="Calculation 7 2 8 5 2" xfId="19999" xr:uid="{D0376FD8-5D15-4A0C-AA66-58F921F852D2}"/>
    <cellStyle name="Calculation 7 2 8 6" xfId="12657" xr:uid="{592C74F1-BBCA-461E-A693-3070AA028DDF}"/>
    <cellStyle name="Calculation 7 2 8 6 2" xfId="26115" xr:uid="{F4613E52-98C8-4564-BB75-E136771030A1}"/>
    <cellStyle name="Calculation 7 2 8 7" xfId="16591" xr:uid="{B6FF6AD8-C12D-467F-B9ED-95B8F6B70B07}"/>
    <cellStyle name="Calculation 7 2 8 7 2" xfId="30049" xr:uid="{7CDF1AE4-3772-4E56-91FA-E1C2CA8993EC}"/>
    <cellStyle name="Calculation 7 2 9" xfId="3984" xr:uid="{83C80D5A-8DD0-40A2-97B1-A00807031D78}"/>
    <cellStyle name="Calculation 7 2 9 2" xfId="19978" xr:uid="{0D6CEB2C-F2E5-48E3-8720-44C017D406F3}"/>
    <cellStyle name="Calculation 7 3" xfId="1812" xr:uid="{DBCF2302-AED2-42BA-808B-2F73AAB53C16}"/>
    <cellStyle name="Calculation 7 3 10" xfId="3878" xr:uid="{6006CD5A-BAFD-412F-90EC-D4DA1BC15197}"/>
    <cellStyle name="Calculation 7 3 10 2" xfId="19872" xr:uid="{0A816957-8DD2-45A3-B292-FE664B46310F}"/>
    <cellStyle name="Calculation 7 3 11" xfId="3439" xr:uid="{EC682022-ADCA-4A9E-8293-289BCF85C583}"/>
    <cellStyle name="Calculation 7 3 11 2" xfId="19433" xr:uid="{C1C81CEE-C2CC-4DDE-BDF6-0241E134311A}"/>
    <cellStyle name="Calculation 7 3 12" xfId="18781" xr:uid="{58395FFA-97F1-4550-85D1-492B8CF65A78}"/>
    <cellStyle name="Calculation 7 3 12 2" xfId="32434" xr:uid="{8C11AC94-B9AA-4EFC-AAE2-AEAE805B5C50}"/>
    <cellStyle name="Calculation 7 3 2" xfId="2787" xr:uid="{1571790E-165B-4649-948A-DD2F2C16B55F}"/>
    <cellStyle name="Calculation 7 3 2 2" xfId="5874" xr:uid="{1C013949-A13B-4106-B28B-5710C0066620}"/>
    <cellStyle name="Calculation 7 3 2 2 2" xfId="8353" xr:uid="{88BEA214-F120-486E-B90B-2AEFA8B0F6AD}"/>
    <cellStyle name="Calculation 7 3 2 2 2 2" xfId="21811" xr:uid="{3EC75C74-87D0-4527-AAE8-CB44B3AA7C2C}"/>
    <cellStyle name="Calculation 7 3 2 2 3" xfId="10944" xr:uid="{68AEAB15-368D-44FA-A222-70DA48F514A2}"/>
    <cellStyle name="Calculation 7 3 2 2 3 2" xfId="24402" xr:uid="{CC1EF52D-FDD0-4AEB-99B7-C859535A5F00}"/>
    <cellStyle name="Calculation 7 3 2 2 4" xfId="13152" xr:uid="{4E2C4F65-32BA-441D-9BAD-21E7FCC75802}"/>
    <cellStyle name="Calculation 7 3 2 2 4 2" xfId="26610" xr:uid="{E465BFAB-321E-43F3-91CD-1CF2721378F8}"/>
    <cellStyle name="Calculation 7 3 2 2 5" xfId="14331" xr:uid="{D0F7581A-4147-4EC9-BC2E-CCDB711CC7CA}"/>
    <cellStyle name="Calculation 7 3 2 2 5 2" xfId="27789" xr:uid="{DC366900-4CF6-434F-8519-0C8B2B9B321F}"/>
    <cellStyle name="Calculation 7 3 2 2 6" xfId="15696" xr:uid="{A344E796-CBC5-4C8E-A807-CB862AC39288}"/>
    <cellStyle name="Calculation 7 3 2 2 6 2" xfId="29154" xr:uid="{75B9A5C7-49FB-4275-BE3E-9FB1D4BE41F4}"/>
    <cellStyle name="Calculation 7 3 2 2 7" xfId="18039" xr:uid="{3F59D15D-683A-4782-98B8-9D9DD65F4140}"/>
    <cellStyle name="Calculation 7 3 2 2 7 2" xfId="31497" xr:uid="{A10EBEAC-C163-49E8-AD47-C2E430DCF531}"/>
    <cellStyle name="Calculation 7 3 2 3" xfId="4703" xr:uid="{698C33C4-A520-4173-BF8D-0F106FB079E0}"/>
    <cellStyle name="Calculation 7 3 2 3 2" xfId="32239" xr:uid="{56347875-D50F-4B58-98B8-D1F07C171858}"/>
    <cellStyle name="Calculation 7 3 2 4" xfId="7182" xr:uid="{628B7FE7-8570-437E-94AC-81AC14AF5935}"/>
    <cellStyle name="Calculation 7 3 2 4 2" xfId="20640" xr:uid="{B6EB9E68-D42A-4E85-B055-86F4705D6BFD}"/>
    <cellStyle name="Calculation 7 3 2 5" xfId="9773" xr:uid="{DD86969B-EC51-46A4-829D-ED47D9FDBCB4}"/>
    <cellStyle name="Calculation 7 3 2 5 2" xfId="23231" xr:uid="{99268C0D-8C72-4AF9-9F43-725EADC9C837}"/>
    <cellStyle name="Calculation 7 3 2 6" xfId="12231" xr:uid="{6AF7C42E-9716-4E92-9B62-5570332B4EF0}"/>
    <cellStyle name="Calculation 7 3 2 6 2" xfId="25689" xr:uid="{21F345E2-0D47-4587-B053-EB8E0975BDB8}"/>
    <cellStyle name="Calculation 7 3 2 7" xfId="16981" xr:uid="{DCADCE7B-B58E-4010-BD49-AF6EFE75B2C4}"/>
    <cellStyle name="Calculation 7 3 2 7 2" xfId="30439" xr:uid="{56423124-2DF3-4D33-9416-A07000E7458D}"/>
    <cellStyle name="Calculation 7 3 3" xfId="4531" xr:uid="{5838F88C-9762-4366-8D58-C252F2B4CB92}"/>
    <cellStyle name="Calculation 7 3 3 2" xfId="5702" xr:uid="{02154A8B-D0C9-417C-9871-249D501589A7}"/>
    <cellStyle name="Calculation 7 3 3 2 2" xfId="8181" xr:uid="{A901B8D4-E640-432A-A5E6-F210A0A4A9CF}"/>
    <cellStyle name="Calculation 7 3 3 2 2 2" xfId="21639" xr:uid="{2C378F51-779E-4FFF-9B6B-9FFBB70B1EF3}"/>
    <cellStyle name="Calculation 7 3 3 2 3" xfId="10772" xr:uid="{DF5A41FD-C9DB-4ABC-82B9-C885D7FE8B20}"/>
    <cellStyle name="Calculation 7 3 3 2 3 2" xfId="24230" xr:uid="{8B546749-19C3-4698-9498-33C2B9520C0F}"/>
    <cellStyle name="Calculation 7 3 3 2 4" xfId="12980" xr:uid="{5FBED45A-05DD-450D-B261-8E8CA46D077A}"/>
    <cellStyle name="Calculation 7 3 3 2 4 2" xfId="26438" xr:uid="{CFACB196-3F9A-4813-902A-03292B5AE554}"/>
    <cellStyle name="Calculation 7 3 3 2 5" xfId="14159" xr:uid="{52E3E542-D33E-490D-96C0-A6CC94F94766}"/>
    <cellStyle name="Calculation 7 3 3 2 5 2" xfId="27617" xr:uid="{EDD77352-DA59-40CA-AE16-71E97D20C54A}"/>
    <cellStyle name="Calculation 7 3 3 2 6" xfId="15524" xr:uid="{BB911486-9E7B-4D2C-8920-DC8D62450DCA}"/>
    <cellStyle name="Calculation 7 3 3 2 6 2" xfId="28982" xr:uid="{18DE3AD2-5CB7-41CA-A7AD-BAE71EC0BBFE}"/>
    <cellStyle name="Calculation 7 3 3 2 7" xfId="17867" xr:uid="{F282B337-42F1-4276-A757-7DAB5A60FBC0}"/>
    <cellStyle name="Calculation 7 3 3 2 7 2" xfId="31325" xr:uid="{AE8B9A12-80F9-449A-92B6-C6D3709D404C}"/>
    <cellStyle name="Calculation 7 3 3 3" xfId="7010" xr:uid="{4DC003B2-22F2-448C-8742-A9B62689124E}"/>
    <cellStyle name="Calculation 7 3 3 3 2" xfId="20468" xr:uid="{3C8E997E-02CE-42CA-9605-61F7CBD3954A}"/>
    <cellStyle name="Calculation 7 3 3 4" xfId="9601" xr:uid="{A42BA21E-E4FF-4514-8725-0F88EE77C1C3}"/>
    <cellStyle name="Calculation 7 3 3 4 2" xfId="23059" xr:uid="{780AB854-C558-46D8-B533-C99866BE2FE0}"/>
    <cellStyle name="Calculation 7 3 3 5" xfId="12677" xr:uid="{6902E9DE-9C2D-42DC-9D3C-6CF6AE34A775}"/>
    <cellStyle name="Calculation 7 3 3 5 2" xfId="26135" xr:uid="{10994D0D-3809-46D8-A978-BAE76769B0CD}"/>
    <cellStyle name="Calculation 7 3 3 6" xfId="16828" xr:uid="{4DE173E1-09EA-4237-B247-676B64428737}"/>
    <cellStyle name="Calculation 7 3 3 6 2" xfId="30286" xr:uid="{2CD081DC-CEC2-4D92-9EFE-D5A513BB9D6A}"/>
    <cellStyle name="Calculation 7 3 4" xfId="4616" xr:uid="{F7F90E29-892E-4577-BD40-72800274F892}"/>
    <cellStyle name="Calculation 7 3 4 2" xfId="5787" xr:uid="{B15D9700-6A3D-4387-9E55-9C27E523340D}"/>
    <cellStyle name="Calculation 7 3 4 2 2" xfId="8266" xr:uid="{B3EC13B2-D2FF-41EC-B970-B809D1EDB27A}"/>
    <cellStyle name="Calculation 7 3 4 2 2 2" xfId="21724" xr:uid="{7B827D3F-6FCC-490D-BC48-ACB1D3050237}"/>
    <cellStyle name="Calculation 7 3 4 2 3" xfId="10857" xr:uid="{C67D81BA-7BCB-4465-9720-36F3C40E0BD0}"/>
    <cellStyle name="Calculation 7 3 4 2 3 2" xfId="24315" xr:uid="{9529BDCA-450F-4892-847D-FAEC5EFD01FA}"/>
    <cellStyle name="Calculation 7 3 4 2 4" xfId="13065" xr:uid="{C901C582-0B68-486B-986E-D682B2FE83B9}"/>
    <cellStyle name="Calculation 7 3 4 2 4 2" xfId="26523" xr:uid="{2D15F73D-73AF-4314-AC5E-58A8466BAB5F}"/>
    <cellStyle name="Calculation 7 3 4 2 5" xfId="14244" xr:uid="{C430689C-EC80-414C-BF44-868291F286A8}"/>
    <cellStyle name="Calculation 7 3 4 2 5 2" xfId="27702" xr:uid="{80315BBC-22C6-4FDD-B1FF-A69612EA92C4}"/>
    <cellStyle name="Calculation 7 3 4 2 6" xfId="15609" xr:uid="{9C5F5D45-E99A-4D4B-ABFB-40EC5B870838}"/>
    <cellStyle name="Calculation 7 3 4 2 6 2" xfId="29067" xr:uid="{23F14985-B9BA-4688-9EA2-33472DA19F9A}"/>
    <cellStyle name="Calculation 7 3 4 2 7" xfId="17952" xr:uid="{F6952907-E990-4E22-B5C7-D23BB3517AD0}"/>
    <cellStyle name="Calculation 7 3 4 2 7 2" xfId="31410" xr:uid="{68A8B0DC-D424-47BA-8BD1-6665CAB1E17F}"/>
    <cellStyle name="Calculation 7 3 4 3" xfId="7095" xr:uid="{0AC0E1FA-E8F9-4BCB-935A-4FE8370FFA0D}"/>
    <cellStyle name="Calculation 7 3 4 3 2" xfId="20553" xr:uid="{AE73E72B-54E6-4DFE-8F95-B93BCE379314}"/>
    <cellStyle name="Calculation 7 3 4 4" xfId="9686" xr:uid="{E95F8464-D0D0-4D0C-82CD-C4DED4396776}"/>
    <cellStyle name="Calculation 7 3 4 4 2" xfId="23144" xr:uid="{BEDAD97C-39E6-41A3-9444-0766FF397FD4}"/>
    <cellStyle name="Calculation 7 3 4 5" xfId="3809" xr:uid="{CFF28A68-8EBB-46F3-A83D-3FAE9ED39961}"/>
    <cellStyle name="Calculation 7 3 4 5 2" xfId="19803" xr:uid="{62A69DFD-B09A-462C-91AB-1B2FFB40A124}"/>
    <cellStyle name="Calculation 7 3 4 6" xfId="16913" xr:uid="{9C7DE5B3-FE97-4F2B-AA1A-8FC2AD9905A3}"/>
    <cellStyle name="Calculation 7 3 4 6 2" xfId="30371" xr:uid="{91CC645F-87FB-4C8F-A018-1B55A3D2F829}"/>
    <cellStyle name="Calculation 7 3 5" xfId="5291" xr:uid="{EE9A6F46-6A81-432A-8AFA-3C025123918D}"/>
    <cellStyle name="Calculation 7 3 5 2" xfId="6462" xr:uid="{F2A8FF59-7FED-4206-A585-50F584E22225}"/>
    <cellStyle name="Calculation 7 3 5 2 2" xfId="8941" xr:uid="{52465142-9CC2-4E9D-B53D-23E9003B88BB}"/>
    <cellStyle name="Calculation 7 3 5 2 2 2" xfId="22399" xr:uid="{265B00E9-801D-4C03-95C6-26BFC672A94D}"/>
    <cellStyle name="Calculation 7 3 5 2 3" xfId="11532" xr:uid="{41FDC7B4-E45C-4DC6-8974-846190572153}"/>
    <cellStyle name="Calculation 7 3 5 2 3 2" xfId="24990" xr:uid="{F2F534E3-F51A-42A9-8A26-E157ECA0CED3}"/>
    <cellStyle name="Calculation 7 3 5 2 4" xfId="13740" xr:uid="{D847F927-E22D-47C8-B9B6-0C7B43C95478}"/>
    <cellStyle name="Calculation 7 3 5 2 4 2" xfId="27198" xr:uid="{1363AAFD-5C0C-434F-B077-31F400EB95B3}"/>
    <cellStyle name="Calculation 7 3 5 2 5" xfId="14919" xr:uid="{28D667BC-E489-41D9-9B04-97B69B8A5A19}"/>
    <cellStyle name="Calculation 7 3 5 2 5 2" xfId="28377" xr:uid="{A28A301F-2D75-4FE9-BB3A-D768624F9991}"/>
    <cellStyle name="Calculation 7 3 5 2 6" xfId="16284" xr:uid="{EF611623-FB78-4BC7-B264-894466D02829}"/>
    <cellStyle name="Calculation 7 3 5 2 6 2" xfId="29742" xr:uid="{3551D8EF-2D33-4517-9251-966B2E6CC569}"/>
    <cellStyle name="Calculation 7 3 5 2 7" xfId="18627" xr:uid="{5A4DD0FB-F436-49B7-B3C8-8F1FB747A81A}"/>
    <cellStyle name="Calculation 7 3 5 2 7 2" xfId="32085" xr:uid="{392F0CBC-13FB-4F51-829E-97E84F550AE8}"/>
    <cellStyle name="Calculation 7 3 5 3" xfId="7770" xr:uid="{86CE6912-BB3E-45D8-9FEF-F2D5AFC03931}"/>
    <cellStyle name="Calculation 7 3 5 3 2" xfId="21228" xr:uid="{9568BE4E-05C8-44C2-BB61-64BDC03D56E9}"/>
    <cellStyle name="Calculation 7 3 5 4" xfId="10361" xr:uid="{79756652-02F3-4D75-BA0D-38A0DC084056}"/>
    <cellStyle name="Calculation 7 3 5 4 2" xfId="23819" xr:uid="{BDC86381-9E12-4A99-9E55-E4D6FEBA3D31}"/>
    <cellStyle name="Calculation 7 3 5 5" xfId="15113" xr:uid="{244EBFE8-3398-47C6-98E8-80AA09E0232E}"/>
    <cellStyle name="Calculation 7 3 5 5 2" xfId="28571" xr:uid="{1EA899ED-B268-41AA-B601-58FD651B2DD9}"/>
    <cellStyle name="Calculation 7 3 5 6" xfId="17466" xr:uid="{E234E09F-BC25-4FDE-9BC4-789338ECCF2C}"/>
    <cellStyle name="Calculation 7 3 5 6 2" xfId="30924" xr:uid="{3775F50A-7346-4CB4-BA50-659045B0E21F}"/>
    <cellStyle name="Calculation 7 3 6" xfId="5185" xr:uid="{75B2C407-2CB9-47D8-9856-B6F10DEA5083}"/>
    <cellStyle name="Calculation 7 3 6 2" xfId="6356" xr:uid="{493E6181-C9F0-4B40-B9ED-FB516BBAF954}"/>
    <cellStyle name="Calculation 7 3 6 2 2" xfId="8835" xr:uid="{73F3825F-1E37-472F-BFA9-6BCE0A5BEFD2}"/>
    <cellStyle name="Calculation 7 3 6 2 2 2" xfId="22293" xr:uid="{1C3AEC28-B063-4065-9B2B-A86BE5297E24}"/>
    <cellStyle name="Calculation 7 3 6 2 3" xfId="11426" xr:uid="{2E089706-075E-48B7-9E89-3FAA5054717A}"/>
    <cellStyle name="Calculation 7 3 6 2 3 2" xfId="24884" xr:uid="{A62B0934-9176-4F77-A7D7-83AF95EE9F2F}"/>
    <cellStyle name="Calculation 7 3 6 2 4" xfId="13634" xr:uid="{2ED0A61E-199C-46E8-9559-96D02E880584}"/>
    <cellStyle name="Calculation 7 3 6 2 4 2" xfId="27092" xr:uid="{DFA033D4-A922-40A2-8D6C-C9CE930CA04E}"/>
    <cellStyle name="Calculation 7 3 6 2 5" xfId="14813" xr:uid="{B1856429-395D-4D85-909A-9228BBAF9C9F}"/>
    <cellStyle name="Calculation 7 3 6 2 5 2" xfId="28271" xr:uid="{71063763-FDAF-4BB2-8585-5FCC96191C6D}"/>
    <cellStyle name="Calculation 7 3 6 2 6" xfId="16178" xr:uid="{0839204E-31A5-4ADC-817B-C775656735A8}"/>
    <cellStyle name="Calculation 7 3 6 2 6 2" xfId="29636" xr:uid="{7E8C8E63-78E8-4C2C-8454-86CC7688EB5A}"/>
    <cellStyle name="Calculation 7 3 6 2 7" xfId="18521" xr:uid="{EBF87ED4-8C95-44E3-90B3-701026EB8CED}"/>
    <cellStyle name="Calculation 7 3 6 2 7 2" xfId="31979" xr:uid="{4F509240-2E8B-4A85-98F7-1ED02B84FADC}"/>
    <cellStyle name="Calculation 7 3 6 3" xfId="7664" xr:uid="{274959A8-2AF9-4150-A246-2EA0ED799F09}"/>
    <cellStyle name="Calculation 7 3 6 3 2" xfId="21122" xr:uid="{4F43FE3C-5C80-43C7-91E5-D1A618D1CC94}"/>
    <cellStyle name="Calculation 7 3 6 4" xfId="10255" xr:uid="{E1696124-C089-46F6-B074-A3A722CA6D64}"/>
    <cellStyle name="Calculation 7 3 6 4 2" xfId="23713" xr:uid="{26607606-FE9A-462B-A48C-5F94DC2C7BC6}"/>
    <cellStyle name="Calculation 7 3 6 5" xfId="3883" xr:uid="{A2ACCE82-CC9F-4A8D-9711-7169A4C581D0}"/>
    <cellStyle name="Calculation 7 3 6 5 2" xfId="19877" xr:uid="{6E4C3ECF-11F6-46F3-93E3-1270C30CD959}"/>
    <cellStyle name="Calculation 7 3 6 6" xfId="17370" xr:uid="{61F6324A-91E4-4FCE-9AB5-84BAB9BD16FB}"/>
    <cellStyle name="Calculation 7 3 6 6 2" xfId="30828" xr:uid="{83083DC3-2393-4AAE-8EBC-82F49699C3CD}"/>
    <cellStyle name="Calculation 7 3 7" xfId="5402" xr:uid="{1D2825B4-E579-48BD-83CF-78A93EF11CA5}"/>
    <cellStyle name="Calculation 7 3 7 2" xfId="6573" xr:uid="{38541C42-F52A-4F94-840D-5B19736C6053}"/>
    <cellStyle name="Calculation 7 3 7 2 2" xfId="9052" xr:uid="{9EBA83FA-E452-4A9B-975C-5E318C9A05F4}"/>
    <cellStyle name="Calculation 7 3 7 2 2 2" xfId="22510" xr:uid="{0080F29F-04E0-451A-918F-231B29EAD0BD}"/>
    <cellStyle name="Calculation 7 3 7 2 3" xfId="11643" xr:uid="{60AC24A1-3B0F-422D-AF28-F44003E57C2A}"/>
    <cellStyle name="Calculation 7 3 7 2 3 2" xfId="25101" xr:uid="{06327A25-CA1A-4985-9278-B832673A4C64}"/>
    <cellStyle name="Calculation 7 3 7 2 4" xfId="13851" xr:uid="{40A6B777-D6C1-4452-8198-517D96B9985B}"/>
    <cellStyle name="Calculation 7 3 7 2 4 2" xfId="27309" xr:uid="{7952D4C5-54DD-4D0C-A086-8FA8F4D417D5}"/>
    <cellStyle name="Calculation 7 3 7 2 5" xfId="15030" xr:uid="{56DC9304-7024-42C4-A588-09D87B17F20C}"/>
    <cellStyle name="Calculation 7 3 7 2 5 2" xfId="28488" xr:uid="{9C7357C7-670C-42E0-928C-B78A101D6BBB}"/>
    <cellStyle name="Calculation 7 3 7 2 6" xfId="16395" xr:uid="{3F2A379A-AAA2-43C5-8189-0CABA244E396}"/>
    <cellStyle name="Calculation 7 3 7 2 6 2" xfId="29853" xr:uid="{A769D045-D9A4-4257-A777-253FC768DAF9}"/>
    <cellStyle name="Calculation 7 3 7 2 7" xfId="18738" xr:uid="{C90B8419-3238-4568-B0A8-A5C94014CE4A}"/>
    <cellStyle name="Calculation 7 3 7 2 7 2" xfId="32196" xr:uid="{3DC3F5BA-9456-4950-BD28-79D5B7DE5C5A}"/>
    <cellStyle name="Calculation 7 3 7 3" xfId="7881" xr:uid="{955BDDDE-B26C-404C-92DE-10410E9836AC}"/>
    <cellStyle name="Calculation 7 3 7 3 2" xfId="21339" xr:uid="{E9C864B1-B583-48EA-9321-0AF7EF651F03}"/>
    <cellStyle name="Calculation 7 3 7 4" xfId="10472" xr:uid="{85FB52B7-5547-41E9-AE59-4A3D50A6FD94}"/>
    <cellStyle name="Calculation 7 3 7 4 2" xfId="23930" xr:uid="{3E1AC8D6-6CC4-494E-8D21-03E4F7E652E6}"/>
    <cellStyle name="Calculation 7 3 7 5" xfId="15224" xr:uid="{B97B744B-389E-4A4C-8A61-4B8F6908B64A}"/>
    <cellStyle name="Calculation 7 3 7 5 2" xfId="28682" xr:uid="{2AEDB91C-4880-4AD9-8955-ABA26EC057A7}"/>
    <cellStyle name="Calculation 7 3 7 6" xfId="17567" xr:uid="{81378519-2302-417E-9E42-0DF1C86D3484}"/>
    <cellStyle name="Calculation 7 3 7 6 2" xfId="31025" xr:uid="{0C110ACC-2627-4BA5-8C00-00A1845A5315}"/>
    <cellStyle name="Calculation 7 3 8" xfId="4182" xr:uid="{0B52DBC3-B98A-4F9E-939F-60AB1DE02041}"/>
    <cellStyle name="Calculation 7 3 8 2" xfId="6696" xr:uid="{6CF6AEC1-553E-4833-9E6E-07AFE7220534}"/>
    <cellStyle name="Calculation 7 3 8 2 2" xfId="20154" xr:uid="{0872D556-D528-41CC-9892-75BEEC041238}"/>
    <cellStyle name="Calculation 7 3 8 3" xfId="9293" xr:uid="{A79D7551-F980-4C47-84AB-2B7856EA94B5}"/>
    <cellStyle name="Calculation 7 3 8 3 2" xfId="22751" xr:uid="{4D0DBFB7-C9AC-4289-A92E-E9238BE2FAF9}"/>
    <cellStyle name="Calculation 7 3 8 4" xfId="11862" xr:uid="{7EFC2F96-266F-4A13-87D4-A722BC044B3E}"/>
    <cellStyle name="Calculation 7 3 8 4 2" xfId="25320" xr:uid="{C2120E2F-47D4-4576-A288-E57919F76350}"/>
    <cellStyle name="Calculation 7 3 8 5" xfId="3690" xr:uid="{267AC390-5A41-41A4-85E8-17BF6BCB1978}"/>
    <cellStyle name="Calculation 7 3 8 5 2" xfId="19684" xr:uid="{BF4381A5-2372-4F2D-93A8-0B645412219F}"/>
    <cellStyle name="Calculation 7 3 8 6" xfId="12396" xr:uid="{A036D968-89BE-40AB-ACF2-8B0906418914}"/>
    <cellStyle name="Calculation 7 3 8 6 2" xfId="25854" xr:uid="{6954EE73-89D3-44FB-9388-72117414BB73}"/>
    <cellStyle name="Calculation 7 3 8 7" xfId="16601" xr:uid="{FB992835-2978-40CC-951F-0082C9AF43AC}"/>
    <cellStyle name="Calculation 7 3 8 7 2" xfId="30059" xr:uid="{8407390E-2D2F-4325-AAC3-A60F81978607}"/>
    <cellStyle name="Calculation 7 3 9" xfId="3914" xr:uid="{5C6B0D76-F0E7-47E0-86FA-C80F6E69022A}"/>
    <cellStyle name="Calculation 7 3 9 2" xfId="19908" xr:uid="{FB3BF845-9013-47B4-8AA4-B1B52990238D}"/>
    <cellStyle name="Calculation 7 4" xfId="1813" xr:uid="{396F66C8-E134-428B-BF6F-196FA8BA3DC9}"/>
    <cellStyle name="Calculation 7 4 10" xfId="3048" xr:uid="{1A0C469E-7EA7-43F6-82BE-03588D912FB2}"/>
    <cellStyle name="Calculation 7 4 10 2" xfId="19042" xr:uid="{458A7EA2-1FDB-485D-AF31-76F1DFB07FA8}"/>
    <cellStyle name="Calculation 7 4 11" xfId="3839" xr:uid="{094EA140-A534-4237-81D7-E443D3640BFC}"/>
    <cellStyle name="Calculation 7 4 11 2" xfId="19833" xr:uid="{287ED8EA-91B8-4958-BC47-F455E17FAAD6}"/>
    <cellStyle name="Calculation 7 4 12" xfId="18782" xr:uid="{9133B3B0-4ECD-449C-ADA5-6ADC893024F7}"/>
    <cellStyle name="Calculation 7 4 12 2" xfId="32435" xr:uid="{0D6AD804-8249-426D-94A5-7A74C0F9F6E8}"/>
    <cellStyle name="Calculation 7 4 2" xfId="2788" xr:uid="{556CC8F1-C798-43AA-9784-3CDEDA5C6050}"/>
    <cellStyle name="Calculation 7 4 2 2" xfId="5875" xr:uid="{3BA5B2A2-E475-455C-A68D-3EB065EEE6DC}"/>
    <cellStyle name="Calculation 7 4 2 2 2" xfId="8354" xr:uid="{7427E5D5-7ACB-4BC3-A29C-6E33E2D1A71B}"/>
    <cellStyle name="Calculation 7 4 2 2 2 2" xfId="21812" xr:uid="{34455A9D-6B01-489F-B851-6E86161350D6}"/>
    <cellStyle name="Calculation 7 4 2 2 3" xfId="10945" xr:uid="{142C2B18-8D55-4CB0-B47D-CB90BADC8226}"/>
    <cellStyle name="Calculation 7 4 2 2 3 2" xfId="24403" xr:uid="{803A487D-8E1D-4DAC-90C3-24006033EA53}"/>
    <cellStyle name="Calculation 7 4 2 2 4" xfId="13153" xr:uid="{6987FAB8-40C0-4037-8CAA-5FF3D4B732D5}"/>
    <cellStyle name="Calculation 7 4 2 2 4 2" xfId="26611" xr:uid="{C2EDBB1D-6ED5-40F4-BAA2-A6A8A0565B86}"/>
    <cellStyle name="Calculation 7 4 2 2 5" xfId="14332" xr:uid="{8AE79860-916C-44AC-8ABE-AD25DF4610E4}"/>
    <cellStyle name="Calculation 7 4 2 2 5 2" xfId="27790" xr:uid="{A75905E4-8D99-427A-8C91-AA4F1494E215}"/>
    <cellStyle name="Calculation 7 4 2 2 6" xfId="15697" xr:uid="{9C3AD02A-F739-4D79-A43A-1F602654BDAB}"/>
    <cellStyle name="Calculation 7 4 2 2 6 2" xfId="29155" xr:uid="{2617FE1D-18D4-48F1-B938-353D78860B23}"/>
    <cellStyle name="Calculation 7 4 2 2 7" xfId="18040" xr:uid="{21F7D838-1361-456F-A84A-40B36EFB1B06}"/>
    <cellStyle name="Calculation 7 4 2 2 7 2" xfId="31498" xr:uid="{78F70028-A935-4D1A-A1EE-7F488413559C}"/>
    <cellStyle name="Calculation 7 4 2 3" xfId="4704" xr:uid="{07E30C99-C62D-4D91-810C-4C6BA6502F08}"/>
    <cellStyle name="Calculation 7 4 2 3 2" xfId="32240" xr:uid="{1E838D03-F58F-4358-BCCB-B502E624E095}"/>
    <cellStyle name="Calculation 7 4 2 4" xfId="7183" xr:uid="{EB827F98-C12F-4707-98F8-2CAC8ACB57FB}"/>
    <cellStyle name="Calculation 7 4 2 4 2" xfId="20641" xr:uid="{BD948DF2-1120-4728-BC2E-EDCB3A33A00F}"/>
    <cellStyle name="Calculation 7 4 2 5" xfId="9774" xr:uid="{CE1A0EBD-7FE3-4700-B0E8-EC54F30C198F}"/>
    <cellStyle name="Calculation 7 4 2 5 2" xfId="23232" xr:uid="{2487A2BD-A389-4204-B97A-8157381C42D2}"/>
    <cellStyle name="Calculation 7 4 2 6" xfId="12525" xr:uid="{7C206525-C54A-418C-A9F8-61B1FAB07843}"/>
    <cellStyle name="Calculation 7 4 2 6 2" xfId="25983" xr:uid="{8959BB8C-6AEB-4CE0-8E90-3993DE013C4F}"/>
    <cellStyle name="Calculation 7 4 2 7" xfId="16982" xr:uid="{728FAF87-EF03-408E-8DDE-FC8315BB2615}"/>
    <cellStyle name="Calculation 7 4 2 7 2" xfId="30440" xr:uid="{9FC7111D-AC92-42BF-84CA-361C6DF96725}"/>
    <cellStyle name="Calculation 7 4 3" xfId="4530" xr:uid="{067222F0-A247-46D6-99CB-BAA787EDB06C}"/>
    <cellStyle name="Calculation 7 4 3 2" xfId="5701" xr:uid="{1243B246-85B3-4F4E-94E1-C64F30345D73}"/>
    <cellStyle name="Calculation 7 4 3 2 2" xfId="8180" xr:uid="{69655565-090F-4ABF-922B-D1ACB9CCA260}"/>
    <cellStyle name="Calculation 7 4 3 2 2 2" xfId="21638" xr:uid="{3235957A-DC24-4742-9F41-B4BA3B2C735D}"/>
    <cellStyle name="Calculation 7 4 3 2 3" xfId="10771" xr:uid="{39884216-AF71-460F-BBA3-5C48C62C2F33}"/>
    <cellStyle name="Calculation 7 4 3 2 3 2" xfId="24229" xr:uid="{1DE33181-5502-4657-B573-A6B623536502}"/>
    <cellStyle name="Calculation 7 4 3 2 4" xfId="12979" xr:uid="{E4ACAF50-077A-419A-893B-AC6C0E33C93C}"/>
    <cellStyle name="Calculation 7 4 3 2 4 2" xfId="26437" xr:uid="{6107BA79-7128-42AF-9400-2E5781EDB83A}"/>
    <cellStyle name="Calculation 7 4 3 2 5" xfId="14158" xr:uid="{F666864F-36DC-406E-B1D3-3DA215ABB7E8}"/>
    <cellStyle name="Calculation 7 4 3 2 5 2" xfId="27616" xr:uid="{2B6FED45-F16E-429B-A8E2-FE32DD1F1A75}"/>
    <cellStyle name="Calculation 7 4 3 2 6" xfId="15523" xr:uid="{126B108E-8662-4649-8CEC-12846A2BB760}"/>
    <cellStyle name="Calculation 7 4 3 2 6 2" xfId="28981" xr:uid="{736B2A1E-7F43-43B8-A4FF-7D782247D875}"/>
    <cellStyle name="Calculation 7 4 3 2 7" xfId="17866" xr:uid="{D34E3B9F-CD5F-42A0-AA3C-8C80AF1E90A9}"/>
    <cellStyle name="Calculation 7 4 3 2 7 2" xfId="31324" xr:uid="{B7A4283A-A235-47C3-B127-8E8257F7486E}"/>
    <cellStyle name="Calculation 7 4 3 3" xfId="7009" xr:uid="{75D7F411-4590-44A4-8E35-956F15FD1855}"/>
    <cellStyle name="Calculation 7 4 3 3 2" xfId="20467" xr:uid="{7BFCCCB0-1AEC-4F9B-AED9-BB763F9D7C6E}"/>
    <cellStyle name="Calculation 7 4 3 4" xfId="9600" xr:uid="{2C3ECFD1-A5B9-45AC-92E3-708118D5CACD}"/>
    <cellStyle name="Calculation 7 4 3 4 2" xfId="23058" xr:uid="{94B40472-17DF-4AF8-9545-728CC77BDAB2}"/>
    <cellStyle name="Calculation 7 4 3 5" xfId="12217" xr:uid="{37C780F9-EA9F-4431-AD97-A11DA47966EC}"/>
    <cellStyle name="Calculation 7 4 3 5 2" xfId="25675" xr:uid="{7A15D33E-3D53-433E-B654-6A383A6C0CA3}"/>
    <cellStyle name="Calculation 7 4 3 6" xfId="16827" xr:uid="{D49FA148-E609-4F54-8AFE-68C83275BDAC}"/>
    <cellStyle name="Calculation 7 4 3 6 2" xfId="30285" xr:uid="{A55C7B0D-4B59-4105-927F-0B1472FDCE09}"/>
    <cellStyle name="Calculation 7 4 4" xfId="4617" xr:uid="{D41394ED-5F56-4AEC-9620-675E32B82028}"/>
    <cellStyle name="Calculation 7 4 4 2" xfId="5788" xr:uid="{11424E2E-B0F9-4688-AE36-13B4778E3C23}"/>
    <cellStyle name="Calculation 7 4 4 2 2" xfId="8267" xr:uid="{6674D81B-A2B0-4277-BE05-EA51AB3D78FB}"/>
    <cellStyle name="Calculation 7 4 4 2 2 2" xfId="21725" xr:uid="{CC1E118C-BE68-4E1D-AA36-6C424D5D187A}"/>
    <cellStyle name="Calculation 7 4 4 2 3" xfId="10858" xr:uid="{8E51EE04-6F5E-4871-90F1-16D1C83F3C50}"/>
    <cellStyle name="Calculation 7 4 4 2 3 2" xfId="24316" xr:uid="{0129745C-A525-4F4F-B9A2-E3D866108807}"/>
    <cellStyle name="Calculation 7 4 4 2 4" xfId="13066" xr:uid="{0FEB1CCD-33AE-4811-BD1D-E5433E320C78}"/>
    <cellStyle name="Calculation 7 4 4 2 4 2" xfId="26524" xr:uid="{D0B3D3B5-8E8A-4F2D-AAA6-8A4F097CC978}"/>
    <cellStyle name="Calculation 7 4 4 2 5" xfId="14245" xr:uid="{7547EE70-DAD5-467A-8861-F83803B9945D}"/>
    <cellStyle name="Calculation 7 4 4 2 5 2" xfId="27703" xr:uid="{B5677E60-8955-4D6E-A015-030EFEF91EBC}"/>
    <cellStyle name="Calculation 7 4 4 2 6" xfId="15610" xr:uid="{11F5B6CF-E113-4BC3-9512-4C4C91A531C4}"/>
    <cellStyle name="Calculation 7 4 4 2 6 2" xfId="29068" xr:uid="{0FA3EA43-F9C9-42D5-98C8-3DCF4868448B}"/>
    <cellStyle name="Calculation 7 4 4 2 7" xfId="17953" xr:uid="{DC07C4A6-729A-482D-ACC1-15F211A8D8C7}"/>
    <cellStyle name="Calculation 7 4 4 2 7 2" xfId="31411" xr:uid="{CE858499-1DA7-44E4-BA4E-E0BF708374DC}"/>
    <cellStyle name="Calculation 7 4 4 3" xfId="7096" xr:uid="{BD4FDB4E-A827-4212-BED2-3DE1BC0A4A08}"/>
    <cellStyle name="Calculation 7 4 4 3 2" xfId="20554" xr:uid="{D498FB12-C971-4FFE-BB24-C79041CF0639}"/>
    <cellStyle name="Calculation 7 4 4 4" xfId="9687" xr:uid="{F6ABE6BB-523E-4100-B885-DEB01391D474}"/>
    <cellStyle name="Calculation 7 4 4 4 2" xfId="23145" xr:uid="{08E040D1-C610-4E1B-81D8-7FA2671A58CA}"/>
    <cellStyle name="Calculation 7 4 4 5" xfId="9089" xr:uid="{EAB0B5D9-CF0B-432F-B4FE-5E6FA23BB74B}"/>
    <cellStyle name="Calculation 7 4 4 5 2" xfId="22547" xr:uid="{F26B82F7-C8C5-4127-A6F1-C32FDD592549}"/>
    <cellStyle name="Calculation 7 4 4 6" xfId="16914" xr:uid="{794FDA92-1140-43F5-B2AF-580475C14D2D}"/>
    <cellStyle name="Calculation 7 4 4 6 2" xfId="30372" xr:uid="{4194F442-4A59-4C21-9D1F-62836D69B9F4}"/>
    <cellStyle name="Calculation 7 4 5" xfId="4588" xr:uid="{507CA947-F643-4C7A-B914-F50359D7E7B9}"/>
    <cellStyle name="Calculation 7 4 5 2" xfId="5759" xr:uid="{C46225AA-9FBA-4734-A969-A445EAC8F2B0}"/>
    <cellStyle name="Calculation 7 4 5 2 2" xfId="8238" xr:uid="{A4630C60-18E2-4210-86BC-93425051A945}"/>
    <cellStyle name="Calculation 7 4 5 2 2 2" xfId="21696" xr:uid="{83A8B407-D488-499C-B411-BADE157AB548}"/>
    <cellStyle name="Calculation 7 4 5 2 3" xfId="10829" xr:uid="{CCBAC78F-0B60-4301-A2AF-5609FB811B7A}"/>
    <cellStyle name="Calculation 7 4 5 2 3 2" xfId="24287" xr:uid="{53BC589B-7DC6-4A46-9EFE-76710B32399E}"/>
    <cellStyle name="Calculation 7 4 5 2 4" xfId="13037" xr:uid="{A07F9EF2-3517-43EA-AC65-40A320BB4EBF}"/>
    <cellStyle name="Calculation 7 4 5 2 4 2" xfId="26495" xr:uid="{977CE526-1F40-4135-93E4-AF7EF039331E}"/>
    <cellStyle name="Calculation 7 4 5 2 5" xfId="14216" xr:uid="{8DE3E3C9-C6EF-4A2F-9969-C528CC724D6E}"/>
    <cellStyle name="Calculation 7 4 5 2 5 2" xfId="27674" xr:uid="{7ED61FF6-BBF4-4140-8889-8EC58776F396}"/>
    <cellStyle name="Calculation 7 4 5 2 6" xfId="15581" xr:uid="{6FCB1A1D-E97E-4F3F-B846-6C870CD338EB}"/>
    <cellStyle name="Calculation 7 4 5 2 6 2" xfId="29039" xr:uid="{8ACC3642-AF8E-4EE4-A5BA-7552E04B0689}"/>
    <cellStyle name="Calculation 7 4 5 2 7" xfId="17924" xr:uid="{8B276FD8-91A6-4D75-8966-68C5C63096A5}"/>
    <cellStyle name="Calculation 7 4 5 2 7 2" xfId="31382" xr:uid="{14B16AA1-A6FA-46ED-9B6B-B237BB02B56D}"/>
    <cellStyle name="Calculation 7 4 5 3" xfId="7067" xr:uid="{EE2CE2F0-890D-4A83-B5FB-BAE672FE3BF7}"/>
    <cellStyle name="Calculation 7 4 5 3 2" xfId="20525" xr:uid="{DC6D5C9B-B952-4803-B395-5B14EE88005D}"/>
    <cellStyle name="Calculation 7 4 5 4" xfId="9658" xr:uid="{EB31B1A8-CA09-4475-9F82-B13B3494C401}"/>
    <cellStyle name="Calculation 7 4 5 4 2" xfId="23116" xr:uid="{0648233E-8879-43E1-A3BB-2E602007C62F}"/>
    <cellStyle name="Calculation 7 4 5 5" xfId="12015" xr:uid="{9805F34C-9648-4816-9605-1AE7E5E16392}"/>
    <cellStyle name="Calculation 7 4 5 5 2" xfId="25473" xr:uid="{C6A74DC7-8701-4217-B073-1D7E0734C800}"/>
    <cellStyle name="Calculation 7 4 5 6" xfId="16885" xr:uid="{2937A15E-9F18-4F72-A0EC-71EACC8D8DFE}"/>
    <cellStyle name="Calculation 7 4 5 6 2" xfId="30343" xr:uid="{759A07FA-BE24-4F4E-8391-F7432AE02DAE}"/>
    <cellStyle name="Calculation 7 4 6" xfId="5232" xr:uid="{672ABB39-B531-4FEC-9273-21803694FFBD}"/>
    <cellStyle name="Calculation 7 4 6 2" xfId="6403" xr:uid="{638AF88E-DD23-4D8E-A915-8EEB813086BB}"/>
    <cellStyle name="Calculation 7 4 6 2 2" xfId="8882" xr:uid="{EFF2CF48-7CB2-4493-9991-F2961A7A136C}"/>
    <cellStyle name="Calculation 7 4 6 2 2 2" xfId="22340" xr:uid="{4DDA2771-EDF2-412F-83DD-83BAC37369F5}"/>
    <cellStyle name="Calculation 7 4 6 2 3" xfId="11473" xr:uid="{52C1737A-2B7A-4569-812A-1963D23BF623}"/>
    <cellStyle name="Calculation 7 4 6 2 3 2" xfId="24931" xr:uid="{588D799B-96A7-4A96-A00E-E3AFEFB37916}"/>
    <cellStyle name="Calculation 7 4 6 2 4" xfId="13681" xr:uid="{2C7ADC26-5EF1-4D72-B5E2-C1F6B149CEC8}"/>
    <cellStyle name="Calculation 7 4 6 2 4 2" xfId="27139" xr:uid="{BE169F02-F50D-4447-A394-C20D84C5CFA5}"/>
    <cellStyle name="Calculation 7 4 6 2 5" xfId="14860" xr:uid="{9A59E4BD-CE37-4FA0-8C1C-5A69FD02FE18}"/>
    <cellStyle name="Calculation 7 4 6 2 5 2" xfId="28318" xr:uid="{0D6C1C7C-7F87-4421-B25F-B6D1B1C56043}"/>
    <cellStyle name="Calculation 7 4 6 2 6" xfId="16225" xr:uid="{E36472E9-B639-4BB1-8257-3D17271E9A7A}"/>
    <cellStyle name="Calculation 7 4 6 2 6 2" xfId="29683" xr:uid="{91CB5FB5-9D94-41F7-B8A7-85EA7D33D6F5}"/>
    <cellStyle name="Calculation 7 4 6 2 7" xfId="18568" xr:uid="{DE5FCFAF-B4CE-48A1-9BF2-E043DA66EEAE}"/>
    <cellStyle name="Calculation 7 4 6 2 7 2" xfId="32026" xr:uid="{727D5456-C356-49A0-B070-E72649B56C6A}"/>
    <cellStyle name="Calculation 7 4 6 3" xfId="7711" xr:uid="{B5C41379-B06E-4A3D-BD4B-5EF5D07E4655}"/>
    <cellStyle name="Calculation 7 4 6 3 2" xfId="21169" xr:uid="{ACAEAD0C-0D13-4992-A3CF-3AC73E02E70A}"/>
    <cellStyle name="Calculation 7 4 6 4" xfId="10302" xr:uid="{6965B4AF-C2B2-49CD-A568-C1916540351F}"/>
    <cellStyle name="Calculation 7 4 6 4 2" xfId="23760" xr:uid="{95BED29E-C635-48DE-85B3-357EDAE99C55}"/>
    <cellStyle name="Calculation 7 4 6 5" xfId="15054" xr:uid="{EF9BF700-4048-425A-B1B4-19026348E564}"/>
    <cellStyle name="Calculation 7 4 6 5 2" xfId="28512" xr:uid="{FD62EF09-5CAD-47D6-A2CE-C58230D6A3D7}"/>
    <cellStyle name="Calculation 7 4 6 6" xfId="17415" xr:uid="{8476BCB0-EEB1-473B-A827-1D92888399CC}"/>
    <cellStyle name="Calculation 7 4 6 6 2" xfId="30873" xr:uid="{302463B5-4A6C-497B-9028-2424DFB9EE35}"/>
    <cellStyle name="Calculation 7 4 7" xfId="5293" xr:uid="{BD6424FE-0A68-451B-9693-E5900E7DAFB9}"/>
    <cellStyle name="Calculation 7 4 7 2" xfId="6464" xr:uid="{DA546048-3F1B-499F-AB37-3B5C5F87CDB3}"/>
    <cellStyle name="Calculation 7 4 7 2 2" xfId="8943" xr:uid="{C531C77E-6B68-4862-9F66-540409961F7A}"/>
    <cellStyle name="Calculation 7 4 7 2 2 2" xfId="22401" xr:uid="{ECFF288C-C459-48E9-AB7B-6DA512535302}"/>
    <cellStyle name="Calculation 7 4 7 2 3" xfId="11534" xr:uid="{E4DE4A1A-CA45-42F1-8C39-5DF548A31F0A}"/>
    <cellStyle name="Calculation 7 4 7 2 3 2" xfId="24992" xr:uid="{FD78B92A-9AF9-467D-95A7-EAC7CF9CF6B2}"/>
    <cellStyle name="Calculation 7 4 7 2 4" xfId="13742" xr:uid="{EFD6D385-D8F3-4456-922B-A3A4EFB3CCC1}"/>
    <cellStyle name="Calculation 7 4 7 2 4 2" xfId="27200" xr:uid="{FBE1F42F-909B-4489-B8ED-EF353842ED99}"/>
    <cellStyle name="Calculation 7 4 7 2 5" xfId="14921" xr:uid="{5A204FFA-DD22-4839-87EF-5CDBCC60107E}"/>
    <cellStyle name="Calculation 7 4 7 2 5 2" xfId="28379" xr:uid="{8D5952E1-66CC-4217-BBE1-C1578C2EC3AC}"/>
    <cellStyle name="Calculation 7 4 7 2 6" xfId="16286" xr:uid="{34CF4E7F-5244-42F4-B323-F414E93B0AAD}"/>
    <cellStyle name="Calculation 7 4 7 2 6 2" xfId="29744" xr:uid="{86C5DEFD-0183-4F17-BFE9-3AF2F8982871}"/>
    <cellStyle name="Calculation 7 4 7 2 7" xfId="18629" xr:uid="{EEEAD5AE-5974-487B-AF18-132EC934B131}"/>
    <cellStyle name="Calculation 7 4 7 2 7 2" xfId="32087" xr:uid="{9E92EFCE-3765-4577-8714-498D857DD74D}"/>
    <cellStyle name="Calculation 7 4 7 3" xfId="7772" xr:uid="{C1384D0E-7DBD-4952-A554-B5C8DEA76108}"/>
    <cellStyle name="Calculation 7 4 7 3 2" xfId="21230" xr:uid="{25C66594-062A-4131-8B54-E0FA5A3C14C6}"/>
    <cellStyle name="Calculation 7 4 7 4" xfId="10363" xr:uid="{85840374-31DF-405C-BC9A-14664B71C940}"/>
    <cellStyle name="Calculation 7 4 7 4 2" xfId="23821" xr:uid="{9DF132E2-AD0D-40B6-AEAA-20D2072E7500}"/>
    <cellStyle name="Calculation 7 4 7 5" xfId="15115" xr:uid="{E51B61C2-CCE4-498C-9978-9FDBF220326B}"/>
    <cellStyle name="Calculation 7 4 7 5 2" xfId="28573" xr:uid="{F808CC2D-8B6D-4E47-946B-09690888F769}"/>
    <cellStyle name="Calculation 7 4 7 6" xfId="17468" xr:uid="{D5A1E48A-38CE-46FD-9915-93C561495EFC}"/>
    <cellStyle name="Calculation 7 4 7 6 2" xfId="30926" xr:uid="{D10C81A0-6A0E-4692-B93F-6D78EAEB5671}"/>
    <cellStyle name="Calculation 7 4 8" xfId="4161" xr:uid="{7C306D6C-70C5-4423-9CA3-C038DE153B39}"/>
    <cellStyle name="Calculation 7 4 8 2" xfId="6675" xr:uid="{1D7B6F46-47AC-4135-83B3-F4908F905090}"/>
    <cellStyle name="Calculation 7 4 8 2 2" xfId="20133" xr:uid="{A39020F3-31EA-4BE9-A402-F9CA6C5E8E7E}"/>
    <cellStyle name="Calculation 7 4 8 3" xfId="9272" xr:uid="{1FB0199E-E4DD-409A-BAB2-27308C5F0E02}"/>
    <cellStyle name="Calculation 7 4 8 3 2" xfId="22730" xr:uid="{0E487095-FA8A-4D4C-BA74-DF537E48895B}"/>
    <cellStyle name="Calculation 7 4 8 4" xfId="11841" xr:uid="{85C9D2B5-E996-4F44-B2BC-0BE92390B037}"/>
    <cellStyle name="Calculation 7 4 8 4 2" xfId="25299" xr:uid="{ECDEEAE3-8FD2-49A9-96A6-4133BE32BCD0}"/>
    <cellStyle name="Calculation 7 4 8 5" xfId="3679" xr:uid="{A4014882-966C-4CD5-A3F8-D11C24CE0F49}"/>
    <cellStyle name="Calculation 7 4 8 5 2" xfId="19673" xr:uid="{A9FD5D2F-F674-42A0-B1A4-1C1346A94414}"/>
    <cellStyle name="Calculation 7 4 8 6" xfId="12052" xr:uid="{1DD2BE47-6376-4F1A-BD0B-8BE015FF1D92}"/>
    <cellStyle name="Calculation 7 4 8 6 2" xfId="25510" xr:uid="{4610AD8F-65E2-4E45-9C6A-BDBAFCA73A11}"/>
    <cellStyle name="Calculation 7 4 8 7" xfId="16580" xr:uid="{12AA1A71-8102-4497-BCF2-ED74E809F304}"/>
    <cellStyle name="Calculation 7 4 8 7 2" xfId="30038" xr:uid="{FCA85C08-5CCF-4E59-85E5-DBC547378C35}"/>
    <cellStyle name="Calculation 7 4 9" xfId="3410" xr:uid="{9EF25FDF-61E2-4A0A-8E06-4E47E1B9C588}"/>
    <cellStyle name="Calculation 7 4 9 2" xfId="19404" xr:uid="{AD6B26D8-A844-4954-BB9C-A4110587C546}"/>
    <cellStyle name="Calculation 7 5" xfId="2785" xr:uid="{DB2F1A25-DF09-44D1-8C9B-8E89A64E5C0A}"/>
    <cellStyle name="Calculation 7 5 2" xfId="5872" xr:uid="{6373DCEB-DD72-4426-ABDF-0429C856AF4F}"/>
    <cellStyle name="Calculation 7 5 2 2" xfId="8351" xr:uid="{D3C7FB47-038A-402A-8530-B806A4F90B1C}"/>
    <cellStyle name="Calculation 7 5 2 2 2" xfId="21809" xr:uid="{641CA203-34CF-44D4-A404-A648EC499705}"/>
    <cellStyle name="Calculation 7 5 2 3" xfId="10942" xr:uid="{B4FFC35D-71B5-4E4B-BFC8-46DD0E5610F3}"/>
    <cellStyle name="Calculation 7 5 2 3 2" xfId="24400" xr:uid="{37E2BC3A-6377-4BC6-BE2C-FF91DD6BA5F7}"/>
    <cellStyle name="Calculation 7 5 2 4" xfId="13150" xr:uid="{0C594E30-A63D-4AB5-BA6B-5916CF4295D3}"/>
    <cellStyle name="Calculation 7 5 2 4 2" xfId="26608" xr:uid="{C4904C89-8822-4E7E-8D1C-A3EDEFC37D92}"/>
    <cellStyle name="Calculation 7 5 2 5" xfId="14329" xr:uid="{7F2D65F2-4424-478C-A8B6-C792E249F0EF}"/>
    <cellStyle name="Calculation 7 5 2 5 2" xfId="27787" xr:uid="{91C98079-E3A8-4812-AFB1-292F5DF12EAF}"/>
    <cellStyle name="Calculation 7 5 2 6" xfId="15694" xr:uid="{9DC9DDF9-8A42-4A08-93D8-067CBFC0DE44}"/>
    <cellStyle name="Calculation 7 5 2 6 2" xfId="29152" xr:uid="{782A9206-1EBA-4054-BA26-F9A9481CB33B}"/>
    <cellStyle name="Calculation 7 5 2 7" xfId="18037" xr:uid="{7148B51B-70F2-41A3-96FD-959810AB7632}"/>
    <cellStyle name="Calculation 7 5 2 7 2" xfId="31495" xr:uid="{DA93A18F-4345-4535-9333-9F781B7D739C}"/>
    <cellStyle name="Calculation 7 5 3" xfId="4701" xr:uid="{718806A3-0359-4175-B95D-AAB56D82DF38}"/>
    <cellStyle name="Calculation 7 5 3 2" xfId="32237" xr:uid="{A4B9556A-1653-4EA1-BB0A-AD454723A3FB}"/>
    <cellStyle name="Calculation 7 5 4" xfId="7180" xr:uid="{9332E934-134A-48AD-9064-56B20D65F3C5}"/>
    <cellStyle name="Calculation 7 5 4 2" xfId="20638" xr:uid="{D12A2ACB-EF38-47D1-8CAF-56050CF6BA28}"/>
    <cellStyle name="Calculation 7 5 5" xfId="9771" xr:uid="{E0F91AFC-85B8-4A09-8840-3A041DD2B363}"/>
    <cellStyle name="Calculation 7 5 5 2" xfId="23229" xr:uid="{B7566973-8DAA-4A90-B2BA-0B8D066924EF}"/>
    <cellStyle name="Calculation 7 5 6" xfId="12004" xr:uid="{55BD98AE-EF7E-4426-AB3C-78DE30F89AE4}"/>
    <cellStyle name="Calculation 7 5 6 2" xfId="25462" xr:uid="{21269E97-10A7-4CBF-9A21-8430EAA2CCBA}"/>
    <cellStyle name="Calculation 7 5 7" xfId="16979" xr:uid="{11A29C59-78FA-42E2-83C7-DA785306B088}"/>
    <cellStyle name="Calculation 7 5 7 2" xfId="30437" xr:uid="{56EED10E-81A9-4F7B-95BB-7E7305365E23}"/>
    <cellStyle name="Calculation 7 6" xfId="4533" xr:uid="{8C13B634-9437-48C1-89E0-3B769C0B68E9}"/>
    <cellStyle name="Calculation 7 6 2" xfId="5704" xr:uid="{941BC948-183A-4517-99E9-95527331A538}"/>
    <cellStyle name="Calculation 7 6 2 2" xfId="8183" xr:uid="{F00542A0-F793-4DC4-8E13-2E1074B2B707}"/>
    <cellStyle name="Calculation 7 6 2 2 2" xfId="21641" xr:uid="{B086F3EF-217D-481E-9480-AD572F106922}"/>
    <cellStyle name="Calculation 7 6 2 3" xfId="10774" xr:uid="{CD54ADEC-6121-4715-BFB0-6338FB698ED4}"/>
    <cellStyle name="Calculation 7 6 2 3 2" xfId="24232" xr:uid="{87A138E9-BF0A-42B4-B026-9986B1976391}"/>
    <cellStyle name="Calculation 7 6 2 4" xfId="12982" xr:uid="{EFDFA796-E890-456E-A757-6AFC59A38745}"/>
    <cellStyle name="Calculation 7 6 2 4 2" xfId="26440" xr:uid="{84FCC3FF-759B-41CA-943B-888C373E5FFD}"/>
    <cellStyle name="Calculation 7 6 2 5" xfId="14161" xr:uid="{4316C8E6-D8C4-49A2-AC82-EC1CCA35414A}"/>
    <cellStyle name="Calculation 7 6 2 5 2" xfId="27619" xr:uid="{CF98FEE0-0D3B-4079-A0A5-1D80074133D0}"/>
    <cellStyle name="Calculation 7 6 2 6" xfId="15526" xr:uid="{A73C714F-E3DE-4271-9414-7BC61555A1B5}"/>
    <cellStyle name="Calculation 7 6 2 6 2" xfId="28984" xr:uid="{9469EBE7-DFC2-4E1D-A4FD-8D883D227BAB}"/>
    <cellStyle name="Calculation 7 6 2 7" xfId="17869" xr:uid="{A09222B8-DB02-4960-A9A7-390C970A9769}"/>
    <cellStyle name="Calculation 7 6 2 7 2" xfId="31327" xr:uid="{280B6F1B-10A0-4D61-AFB4-7F1EAAD12EA8}"/>
    <cellStyle name="Calculation 7 6 3" xfId="7012" xr:uid="{32569D3B-D78D-445F-BCAE-FC728D6F09C1}"/>
    <cellStyle name="Calculation 7 6 3 2" xfId="20470" xr:uid="{A7E259B1-C654-410C-896F-4886BB7062A9}"/>
    <cellStyle name="Calculation 7 6 4" xfId="9603" xr:uid="{A75FF749-27E9-4AA1-B06C-8CE22995C0B4}"/>
    <cellStyle name="Calculation 7 6 4 2" xfId="23061" xr:uid="{60C23B4A-6FE6-4991-A8C8-87A89A47F864}"/>
    <cellStyle name="Calculation 7 6 5" xfId="12423" xr:uid="{20087A84-2155-4DDF-B565-3CB941862F4A}"/>
    <cellStyle name="Calculation 7 6 5 2" xfId="25881" xr:uid="{B91EB016-8CD0-4452-8883-E585AEBEF189}"/>
    <cellStyle name="Calculation 7 6 6" xfId="16830" xr:uid="{4FD9B655-383E-441F-8696-EE1F14664E5E}"/>
    <cellStyle name="Calculation 7 6 6 2" xfId="30288" xr:uid="{2EB1F163-C41C-476B-A8BE-6BF986B9D864}"/>
    <cellStyle name="Calculation 7 7" xfId="4614" xr:uid="{94EEB4FB-546C-4F57-BA71-597A8A27A300}"/>
    <cellStyle name="Calculation 7 7 2" xfId="5785" xr:uid="{ECE7B62D-61D4-4986-AB45-BA7B0D737E70}"/>
    <cellStyle name="Calculation 7 7 2 2" xfId="8264" xr:uid="{360C77F6-6F9D-4A81-9D41-40FA5701F9CB}"/>
    <cellStyle name="Calculation 7 7 2 2 2" xfId="21722" xr:uid="{F92BC52E-3686-490D-97C2-979845F42BC5}"/>
    <cellStyle name="Calculation 7 7 2 3" xfId="10855" xr:uid="{0F775684-D68C-4CFF-AAA0-DFFF2B084D83}"/>
    <cellStyle name="Calculation 7 7 2 3 2" xfId="24313" xr:uid="{5F5EE4D6-CB30-4FD8-BFD7-8908AAFDE377}"/>
    <cellStyle name="Calculation 7 7 2 4" xfId="13063" xr:uid="{64B54D46-4338-4912-AA99-1354DE42BBEE}"/>
    <cellStyle name="Calculation 7 7 2 4 2" xfId="26521" xr:uid="{1D1E8D32-983B-45B4-AD0E-18E1145E3A43}"/>
    <cellStyle name="Calculation 7 7 2 5" xfId="14242" xr:uid="{E4D6ECAF-1AF9-4B0D-9E4F-643C7F5D7F02}"/>
    <cellStyle name="Calculation 7 7 2 5 2" xfId="27700" xr:uid="{1E9280AA-184E-4B94-9C38-0134A3EC157E}"/>
    <cellStyle name="Calculation 7 7 2 6" xfId="15607" xr:uid="{C000F483-A84C-4DF0-A469-DD8371092B4A}"/>
    <cellStyle name="Calculation 7 7 2 6 2" xfId="29065" xr:uid="{0311AE62-6AF8-433F-B583-E3A5CD3CD27E}"/>
    <cellStyle name="Calculation 7 7 2 7" xfId="17950" xr:uid="{61B7893B-ED53-4DCD-907B-2B486261AFE4}"/>
    <cellStyle name="Calculation 7 7 2 7 2" xfId="31408" xr:uid="{3DDB9DC8-8A25-4223-8BF5-8BAE020E2204}"/>
    <cellStyle name="Calculation 7 7 3" xfId="7093" xr:uid="{E017B6B4-2966-45AC-BA83-E9BC70F50B09}"/>
    <cellStyle name="Calculation 7 7 3 2" xfId="20551" xr:uid="{A53A000D-AEAB-4074-9C9C-41356CC4EEE7}"/>
    <cellStyle name="Calculation 7 7 4" xfId="9684" xr:uid="{E4470B2D-6BAC-472C-932F-F5B74E779E10}"/>
    <cellStyle name="Calculation 7 7 4 2" xfId="23142" xr:uid="{59047B7A-008F-49A1-B805-3E80C19A9054}"/>
    <cellStyle name="Calculation 7 7 5" xfId="12113" xr:uid="{25A33231-B58D-4570-BE77-7F024257141C}"/>
    <cellStyle name="Calculation 7 7 5 2" xfId="25571" xr:uid="{8A297505-A649-4067-9CF7-F1CD520CB8E4}"/>
    <cellStyle name="Calculation 7 7 6" xfId="16911" xr:uid="{2BDB6174-FE21-4552-B978-5F6E5CEDAA25}"/>
    <cellStyle name="Calculation 7 7 6 2" xfId="30369" xr:uid="{B9EDE103-37A3-4A8F-B5EB-E4595A0F51C9}"/>
    <cellStyle name="Calculation 7 8" xfId="5335" xr:uid="{F9D0D566-0006-4F2A-BB9C-B72D3C3659D0}"/>
    <cellStyle name="Calculation 7 8 2" xfId="6506" xr:uid="{DFDF044C-836E-4DBE-95E9-D5E9370840EF}"/>
    <cellStyle name="Calculation 7 8 2 2" xfId="8985" xr:uid="{514E2DD7-20E6-43C1-8FFA-446FE4D0C5B7}"/>
    <cellStyle name="Calculation 7 8 2 2 2" xfId="22443" xr:uid="{D73DFC91-3903-488B-9D25-85C454F83657}"/>
    <cellStyle name="Calculation 7 8 2 3" xfId="11576" xr:uid="{6DB969E8-54CE-4E1E-AF09-4CEBCD83853A}"/>
    <cellStyle name="Calculation 7 8 2 3 2" xfId="25034" xr:uid="{F5E7D5F2-0EBF-42CD-998F-7B1BF28E03FB}"/>
    <cellStyle name="Calculation 7 8 2 4" xfId="13784" xr:uid="{ADE9FEAB-8616-4950-AD4B-9229D0C37F75}"/>
    <cellStyle name="Calculation 7 8 2 4 2" xfId="27242" xr:uid="{0557D137-B7FD-45FA-A198-F447646B6958}"/>
    <cellStyle name="Calculation 7 8 2 5" xfId="14963" xr:uid="{68A8B443-4CBE-4EDD-B7FA-D385059E66EA}"/>
    <cellStyle name="Calculation 7 8 2 5 2" xfId="28421" xr:uid="{C0E087EA-1001-4998-A0CF-9548D4255F69}"/>
    <cellStyle name="Calculation 7 8 2 6" xfId="16328" xr:uid="{092A6ECF-173D-41A1-B9B0-F84E1AC8A355}"/>
    <cellStyle name="Calculation 7 8 2 6 2" xfId="29786" xr:uid="{EED6CF51-4756-452E-988D-CB7137B21F64}"/>
    <cellStyle name="Calculation 7 8 2 7" xfId="18671" xr:uid="{088B01C0-2AB4-48C5-964A-2F94D6EFE0A7}"/>
    <cellStyle name="Calculation 7 8 2 7 2" xfId="32129" xr:uid="{76C967B0-3C8F-4643-AE57-5D9FFD6B7193}"/>
    <cellStyle name="Calculation 7 8 3" xfId="7814" xr:uid="{70160AE5-726C-455C-8A5B-E1F3AEBA6AB6}"/>
    <cellStyle name="Calculation 7 8 3 2" xfId="21272" xr:uid="{934F2CF6-1E78-46E2-81D6-25C918416319}"/>
    <cellStyle name="Calculation 7 8 4" xfId="10405" xr:uid="{2396C6B9-FD93-4BBE-A483-A7FBABA13C5B}"/>
    <cellStyle name="Calculation 7 8 4 2" xfId="23863" xr:uid="{D869D783-62DF-40EA-AFCF-7B7027FDFAA1}"/>
    <cellStyle name="Calculation 7 8 5" xfId="15157" xr:uid="{B405696E-8893-4799-8FCD-22ABA324D0E8}"/>
    <cellStyle name="Calculation 7 8 5 2" xfId="28615" xr:uid="{A46AA6C6-8B1E-4E34-B47E-0136D0E846AD}"/>
    <cellStyle name="Calculation 7 8 6" xfId="17509" xr:uid="{D0638648-5E32-4ED5-B9A7-C1A2EB763252}"/>
    <cellStyle name="Calculation 7 8 6 2" xfId="30967" xr:uid="{3A4A0BD6-7590-418E-AC06-E684BF11D787}"/>
    <cellStyle name="Calculation 7 9" xfId="5229" xr:uid="{1BD251E1-D182-4A19-B485-BD518916659D}"/>
    <cellStyle name="Calculation 7 9 2" xfId="6400" xr:uid="{D69DDB11-8F11-4B58-AD77-0B6D1ADA0BB7}"/>
    <cellStyle name="Calculation 7 9 2 2" xfId="8879" xr:uid="{E9BC14FE-50E2-401E-8911-12ECB710A5A8}"/>
    <cellStyle name="Calculation 7 9 2 2 2" xfId="22337" xr:uid="{0F99ED31-0504-46CF-85BC-7883B3204FDD}"/>
    <cellStyle name="Calculation 7 9 2 3" xfId="11470" xr:uid="{815BB348-312C-41C0-B7A4-99E8C867FC90}"/>
    <cellStyle name="Calculation 7 9 2 3 2" xfId="24928" xr:uid="{DA0AD0D6-3CF0-4259-B021-C46883A17CAE}"/>
    <cellStyle name="Calculation 7 9 2 4" xfId="13678" xr:uid="{21DB364C-5422-471D-B89C-01682ADBAFD9}"/>
    <cellStyle name="Calculation 7 9 2 4 2" xfId="27136" xr:uid="{B8CB66CE-7C5C-46EF-8558-481179072E5D}"/>
    <cellStyle name="Calculation 7 9 2 5" xfId="14857" xr:uid="{89E4078D-6F34-4FE5-8D60-BA93AFAD99E9}"/>
    <cellStyle name="Calculation 7 9 2 5 2" xfId="28315" xr:uid="{0F033136-4816-4368-A948-7DBAB9BB3D9E}"/>
    <cellStyle name="Calculation 7 9 2 6" xfId="16222" xr:uid="{E7601190-E263-4DFB-962D-6028231F0834}"/>
    <cellStyle name="Calculation 7 9 2 6 2" xfId="29680" xr:uid="{73C40183-A40A-4A53-A6E2-2F4E58431132}"/>
    <cellStyle name="Calculation 7 9 2 7" xfId="18565" xr:uid="{4F6E496B-60A8-4835-AD31-43F9A318E11B}"/>
    <cellStyle name="Calculation 7 9 2 7 2" xfId="32023" xr:uid="{47A3B269-903D-42C2-BF44-A07A23250E2D}"/>
    <cellStyle name="Calculation 7 9 3" xfId="7708" xr:uid="{8684A3F3-734B-4A12-AFFE-44A3A38E0E50}"/>
    <cellStyle name="Calculation 7 9 3 2" xfId="21166" xr:uid="{7C38093E-6206-4318-9BE2-B67D36752216}"/>
    <cellStyle name="Calculation 7 9 4" xfId="10299" xr:uid="{95FBBEAA-1464-4614-BDC3-4D108A67FA4D}"/>
    <cellStyle name="Calculation 7 9 4 2" xfId="23757" xr:uid="{41E4EAD1-EA1B-4E02-9CB2-1432BD86A1C2}"/>
    <cellStyle name="Calculation 7 9 5" xfId="15051" xr:uid="{58D5432D-AB89-42B9-8100-2B07A900AFE7}"/>
    <cellStyle name="Calculation 7 9 5 2" xfId="28509" xr:uid="{0AEA3897-DCE5-4242-B089-488D69DFD8F7}"/>
    <cellStyle name="Calculation 7 9 6" xfId="17412" xr:uid="{447BAF19-1FE8-4031-8AFB-FB4C13692331}"/>
    <cellStyle name="Calculation 7 9 6 2" xfId="30870" xr:uid="{46CE1864-09D4-4342-9C40-DDC9DE6A5D92}"/>
    <cellStyle name="CeasedAndNew" xfId="1814" xr:uid="{CB9FB797-D83F-4620-8250-BA1D2697C00C}"/>
    <cellStyle name="CeasedAndNew 2" xfId="1815" xr:uid="{F930CDF6-DBF7-4A45-8388-667E4B0BBCDC}"/>
    <cellStyle name="CeasedAndNew 2 2" xfId="1816" xr:uid="{91BA266B-295A-4E7A-8BA2-67DD31B37004}"/>
    <cellStyle name="CeasedAndNew 3" xfId="1817" xr:uid="{C5B12628-FB9D-46CD-A860-089D423595C9}"/>
    <cellStyle name="Check Cell" xfId="276" builtinId="23" customBuiltin="1"/>
    <cellStyle name="Check Cell 2" xfId="1818" xr:uid="{35B99826-9EC9-4B72-BE54-27C5B2E4F2DE}"/>
    <cellStyle name="Check Cell 2 2" xfId="1819" xr:uid="{D24B3709-EEA2-4EA6-A426-1816B22174C5}"/>
    <cellStyle name="Check Cell 2 2 2" xfId="1820" xr:uid="{76EFDF60-6FBC-42D0-BCB4-67E9151FFE12}"/>
    <cellStyle name="Check Cell 2 2 3" xfId="1821" xr:uid="{C6EFC437-7D56-4ED4-A4CA-42780DB5D3D5}"/>
    <cellStyle name="Check Cell 2 2 4" xfId="1822" xr:uid="{DCD6471B-4383-40A8-8385-4612DF871064}"/>
    <cellStyle name="Check Cell 2 2 5" xfId="1823" xr:uid="{385D9C07-F44B-4C99-80F9-0793826C3F54}"/>
    <cellStyle name="Check Cell 2 3" xfId="1824" xr:uid="{31DC537D-CE12-4A79-842E-98147C5AAE79}"/>
    <cellStyle name="Check Cell 2 4" xfId="1825" xr:uid="{F24F1A8D-4526-475C-A11D-F1A43FE2B802}"/>
    <cellStyle name="Check Cell 2 5" xfId="1826" xr:uid="{518BB185-664F-4595-B3BA-214477FFF53E}"/>
    <cellStyle name="Check Cell 2 6" xfId="1827" xr:uid="{0BEBB34C-EF08-4523-B951-C066D875421B}"/>
    <cellStyle name="Check Cell 2 7" xfId="1828" xr:uid="{8572D5CC-6E78-4D4D-8650-0298292179D8}"/>
    <cellStyle name="Check Cell 2 8" xfId="1829" xr:uid="{D1BEB62A-5A24-4FA2-BCFA-2BCF639871EA}"/>
    <cellStyle name="Check Cell 3" xfId="1830" xr:uid="{7F5D0AEC-05C5-4D70-B5EB-DABD90CB5FF0}"/>
    <cellStyle name="Check Cell 3 2" xfId="1831" xr:uid="{ED51AE73-FACA-4654-9895-23C44D7A633D}"/>
    <cellStyle name="Check Cell 3 3" xfId="1832" xr:uid="{EC6D9668-564B-4BD5-A61E-2A6A3F98771C}"/>
    <cellStyle name="Check Cell 3 4" xfId="1833" xr:uid="{17DFAD6B-AB21-442B-84AB-5496FD8BC9BE}"/>
    <cellStyle name="Check Cell 3 5" xfId="1834" xr:uid="{00F337C2-7C82-4126-89F6-AC6414D2604A}"/>
    <cellStyle name="Check Cell 3 6" xfId="1835" xr:uid="{B92D151B-4F95-4053-B62B-818DBE261D2E}"/>
    <cellStyle name="Check Cell 3 7" xfId="1836" xr:uid="{8AB38D5F-73F6-4B8D-B69B-447EFC550742}"/>
    <cellStyle name="Check Cell 3 8" xfId="1837" xr:uid="{AC9327D4-5983-4313-A35E-A098D9A391DD}"/>
    <cellStyle name="Check Cell 4" xfId="1838" xr:uid="{F8B9657E-022A-4C2A-8FF7-3C480AFF82EF}"/>
    <cellStyle name="Check Cell 4 2" xfId="1839" xr:uid="{308FBCD7-3DC4-4A16-83C0-A0CC62ED65BD}"/>
    <cellStyle name="Check Cell 4 3" xfId="1840" xr:uid="{CA7BC3FF-61A7-4EB4-B8F8-9E5477183402}"/>
    <cellStyle name="Check Cell 4 4" xfId="1841" xr:uid="{1C087DE6-F39E-4DC8-BE1F-C7FB2D1AFA55}"/>
    <cellStyle name="Check Cell 5" xfId="1842" xr:uid="{AAC1B2C6-53F4-4671-AF7F-641E1C04A3BD}"/>
    <cellStyle name="Check Cell 5 2" xfId="1843" xr:uid="{63671855-4347-4D71-8245-27434A75DB69}"/>
    <cellStyle name="Check Cell 5 3" xfId="1844" xr:uid="{3EB5D56A-F9AA-43C9-BD13-C5B7CEF2435C}"/>
    <cellStyle name="Check Cell 5 4" xfId="1845" xr:uid="{40F992DB-0518-4EF8-A278-F1BA252C8056}"/>
    <cellStyle name="Check Cell 6" xfId="1846" xr:uid="{C65978B5-B04D-4A84-B461-54B1126B5FC1}"/>
    <cellStyle name="Check Cell 6 2" xfId="1847" xr:uid="{44325189-ECA6-497E-A689-7C667CF3B258}"/>
    <cellStyle name="Check Cell 6 3" xfId="1848" xr:uid="{8C9D4A32-6566-403A-9F21-F9B71E17E5A0}"/>
    <cellStyle name="Check Cell 6 4" xfId="1849" xr:uid="{FFDBD631-BD3A-4523-B635-A3A130070CF9}"/>
    <cellStyle name="Check Cell 7" xfId="1850" xr:uid="{1BE5413E-BF8E-4463-8413-2D349F879B3E}"/>
    <cellStyle name="Check Cell 7 2" xfId="1851" xr:uid="{830449C1-B967-466D-A98D-7CDEEED09225}"/>
    <cellStyle name="Check Cell 7 3" xfId="1852" xr:uid="{1D0C5583-F03D-4F0E-9770-48A4EF06D639}"/>
    <cellStyle name="Check Cell 7 4" xfId="1853" xr:uid="{B77A67D7-7B7C-4BFB-BBC1-AEDFE8CFFBEA}"/>
    <cellStyle name="Emphasis 1" xfId="1854" xr:uid="{A544927C-6744-495F-BDC1-FEBA104E1286}"/>
    <cellStyle name="Emphasis 2" xfId="1855" xr:uid="{7A295444-5EAB-44F4-9914-03DBE98CE67B}"/>
    <cellStyle name="Emphasis 3" xfId="1856" xr:uid="{D0A73963-C4D9-4D35-A9A2-157864E49834}"/>
    <cellStyle name="Explanatory Text" xfId="278" builtinId="53" customBuiltin="1"/>
    <cellStyle name="Explanatory Text 2" xfId="1857" xr:uid="{D6CC107D-E054-4DC3-BC08-B5BE0FE56DB2}"/>
    <cellStyle name="Explanatory Text 2 2" xfId="1858" xr:uid="{B976C3AF-BC30-4E7C-93FE-23A6255D77F3}"/>
    <cellStyle name="Explanatory Text 2 2 2" xfId="1859" xr:uid="{9E4390AF-1668-4061-9BA4-A179683912DB}"/>
    <cellStyle name="Explanatory Text 2 2 3" xfId="1860" xr:uid="{FF27132D-806A-428D-8E7C-10F7C393BF5B}"/>
    <cellStyle name="Explanatory Text 2 2 4" xfId="1861" xr:uid="{622909B2-7ABD-4961-97AE-BE24D562F15C}"/>
    <cellStyle name="Explanatory Text 2 2 5" xfId="1862" xr:uid="{F9694898-00D4-4796-81E7-317B3C8F8692}"/>
    <cellStyle name="Explanatory Text 2 3" xfId="1863" xr:uid="{4B47E01B-EF84-4879-AFAB-FA7E07AD5396}"/>
    <cellStyle name="Explanatory Text 2 4" xfId="1864" xr:uid="{825326E0-B74B-4E2D-85FF-4E6532D3C33A}"/>
    <cellStyle name="Explanatory Text 2 5" xfId="1865" xr:uid="{905CDA5D-1E13-450C-AE55-E19187F85F4D}"/>
    <cellStyle name="Explanatory Text 2 6" xfId="1866" xr:uid="{AA2A2CAD-CA90-4F63-ADEC-FB64A8B6633F}"/>
    <cellStyle name="Explanatory Text 2 7" xfId="1867" xr:uid="{48563297-DD64-4657-AFC2-C4CF6FCEBA22}"/>
    <cellStyle name="Explanatory Text 2 8" xfId="1868" xr:uid="{D2813713-3923-48F6-B4E6-F47636918D3A}"/>
    <cellStyle name="Explanatory Text 3" xfId="1869" xr:uid="{A880A9A2-EEC4-4E9F-B034-D4C72C675979}"/>
    <cellStyle name="Explanatory Text 3 2" xfId="1870" xr:uid="{EE1016B5-8AB8-49E0-A1A9-106785D89304}"/>
    <cellStyle name="Explanatory Text 3 3" xfId="1871" xr:uid="{3FC7C793-9887-4D9F-9B9A-035F4CA89E1B}"/>
    <cellStyle name="Explanatory Text 3 4" xfId="1872" xr:uid="{BC1F749F-509B-4F67-9DB3-F890EF7D210F}"/>
    <cellStyle name="Explanatory Text 3 5" xfId="1873" xr:uid="{71AB50B5-897B-4046-A7BD-E883EAFE35BE}"/>
    <cellStyle name="Explanatory Text 3 6" xfId="1874" xr:uid="{B4825762-8A73-4CC0-BFE4-554C7A077D1F}"/>
    <cellStyle name="Explanatory Text 3 7" xfId="1875" xr:uid="{1F78AFEA-5735-4E21-923A-65D901807EFE}"/>
    <cellStyle name="Explanatory Text 3 8" xfId="1876" xr:uid="{9726307F-A0F7-4D89-9EED-B14533060DB8}"/>
    <cellStyle name="Explanatory Text 4" xfId="1877" xr:uid="{DCF1E427-6E47-4D7B-A869-1D7285529053}"/>
    <cellStyle name="Explanatory Text 4 2" xfId="1878" xr:uid="{9109CEFD-84B4-4BEC-B6DA-5FBBAED407AA}"/>
    <cellStyle name="Explanatory Text 4 3" xfId="1879" xr:uid="{B2B31E6B-D68E-4201-A291-6FCA8699B3BF}"/>
    <cellStyle name="Explanatory Text 4 4" xfId="1880" xr:uid="{941900EE-4C86-45E3-8AA0-FE4F70B7134B}"/>
    <cellStyle name="Explanatory Text 5" xfId="1881" xr:uid="{4D417C7E-9BC5-4413-9EA3-141D0386B950}"/>
    <cellStyle name="Explanatory Text 5 2" xfId="1882" xr:uid="{0F583F2E-F2B1-4FAC-A74D-53285BC9DB3D}"/>
    <cellStyle name="Explanatory Text 5 3" xfId="1883" xr:uid="{08549DF7-5CC3-4405-9B57-14AEF5C7C290}"/>
    <cellStyle name="Explanatory Text 5 4" xfId="1884" xr:uid="{B835FA98-36F6-4C8B-AE01-5C9A64AC83BB}"/>
    <cellStyle name="Explanatory Text 6" xfId="1885" xr:uid="{D93534A6-3534-4D65-9B76-84512011464A}"/>
    <cellStyle name="Explanatory Text 6 2" xfId="1886" xr:uid="{D181F1E9-B527-462A-B976-A095D2E94FBB}"/>
    <cellStyle name="Explanatory Text 6 3" xfId="1887" xr:uid="{48083438-952F-428B-B267-3A6C60A779F3}"/>
    <cellStyle name="Explanatory Text 6 4" xfId="1888" xr:uid="{399A549F-8042-41F5-B6EF-96467A6E0529}"/>
    <cellStyle name="Explanatory Text 7" xfId="1889" xr:uid="{9426863F-7420-4831-B6CA-4A8843BE472F}"/>
    <cellStyle name="Explanatory Text 7 2" xfId="1890" xr:uid="{2A0D5032-56E8-4953-B66A-D4D0CFDDFA76}"/>
    <cellStyle name="Explanatory Text 7 3" xfId="1891" xr:uid="{1D75A468-2E56-42D0-A1DE-D86A721E96ED}"/>
    <cellStyle name="Explanatory Text 7 4" xfId="1892" xr:uid="{02BB324E-1D7E-4C78-8780-952EF106F032}"/>
    <cellStyle name="Good" xfId="270" builtinId="26" customBuiltin="1"/>
    <cellStyle name="Good 2" xfId="1893" xr:uid="{6FCA98F9-9108-49EC-8BD3-A0BDC0254C1A}"/>
    <cellStyle name="Good 2 2" xfId="1894" xr:uid="{199E55CE-888F-4027-90B5-3B87A17DDF59}"/>
    <cellStyle name="Good 2 2 2" xfId="1895" xr:uid="{FF1F388B-89D4-4A95-91AF-547229291D0C}"/>
    <cellStyle name="Good 2 2 3" xfId="1896" xr:uid="{177362DD-667B-4AC5-AB3C-741B6F4F8295}"/>
    <cellStyle name="Good 2 2 4" xfId="1897" xr:uid="{5966616C-1D25-4802-BED6-A7EC9A0AF190}"/>
    <cellStyle name="Good 2 2 5" xfId="1898" xr:uid="{DA6A03FD-D8E9-4E5D-81DA-43AD872C80D7}"/>
    <cellStyle name="Good 2 3" xfId="1899" xr:uid="{68B28B63-424F-446D-BD33-0CB302DC9664}"/>
    <cellStyle name="Good 2 4" xfId="1900" xr:uid="{A11A5ED3-4E98-4C4B-9964-8F964862EFA5}"/>
    <cellStyle name="Good 2 5" xfId="1901" xr:uid="{C7C5E577-3ACC-49B7-B141-F25A6B5F0446}"/>
    <cellStyle name="Good 2 6" xfId="1902" xr:uid="{5362BEAA-12FE-4C4B-9CE8-A72E4C3A543B}"/>
    <cellStyle name="Good 2 7" xfId="1903" xr:uid="{49DC4E20-842B-4CD8-AFBC-23A7CB7FC289}"/>
    <cellStyle name="Good 2 8" xfId="1904" xr:uid="{30AFF3AE-2E33-46EF-A5B8-10917D2C28E5}"/>
    <cellStyle name="Good 3" xfId="1905" xr:uid="{C34DDA81-4A29-4A54-8BCF-098072A0EB6F}"/>
    <cellStyle name="Good 3 2" xfId="1906" xr:uid="{2648D702-C001-4FFA-B5B7-D2AA8DBAA411}"/>
    <cellStyle name="Good 3 3" xfId="1907" xr:uid="{F0D25276-3742-4732-A043-C03532B3E47C}"/>
    <cellStyle name="Good 3 4" xfId="1908" xr:uid="{7C28C854-8A0D-4AFD-85F3-1E7383EC226E}"/>
    <cellStyle name="Good 3 5" xfId="1909" xr:uid="{95B9492D-3EF4-4EBE-A924-A030F827264A}"/>
    <cellStyle name="Good 3 6" xfId="1910" xr:uid="{6825ABEF-90A4-4582-BA88-16797DA26DC7}"/>
    <cellStyle name="Good 3 7" xfId="1911" xr:uid="{55C61F8E-4D14-45B8-B26F-385CA8BC1E63}"/>
    <cellStyle name="Good 3 8" xfId="1912" xr:uid="{5C7CA4BE-2AE5-4D3A-AE57-AAB8B3F92EA0}"/>
    <cellStyle name="Good 4" xfId="1913" xr:uid="{69AEBB0C-F635-4887-8DEC-71142E1DB82E}"/>
    <cellStyle name="Good 4 2" xfId="1914" xr:uid="{BE3D387D-F69C-4B7D-A9B1-8BFD198B761F}"/>
    <cellStyle name="Good 4 3" xfId="1915" xr:uid="{BC289E7C-1139-4C37-B961-32B961036006}"/>
    <cellStyle name="Good 4 4" xfId="1916" xr:uid="{9F0CADF3-E723-42F1-BA57-92B95729E4F9}"/>
    <cellStyle name="Good 5" xfId="1917" xr:uid="{AA947208-EF0A-41D1-85A8-FC5F13AEA43A}"/>
    <cellStyle name="Good 5 2" xfId="1918" xr:uid="{6E77FB85-2560-4789-9511-0B98658A5687}"/>
    <cellStyle name="Good 5 3" xfId="1919" xr:uid="{4850FCCD-4325-43B2-B867-520AECAC9B11}"/>
    <cellStyle name="Good 5 4" xfId="1920" xr:uid="{6CEE673A-E019-4C8D-8ECB-9D04976D47F4}"/>
    <cellStyle name="Good 6" xfId="1921" xr:uid="{F9BE9451-5FAF-4A86-9B12-253DE8A90428}"/>
    <cellStyle name="Good 6 2" xfId="1922" xr:uid="{9D99BA1F-8DE9-4843-848B-A92CD2931119}"/>
    <cellStyle name="Good 6 3" xfId="1923" xr:uid="{639F841C-8146-4C19-97BF-9253069A2E26}"/>
    <cellStyle name="Good 6 4" xfId="1924" xr:uid="{FA7B83F4-7CBF-46CF-8349-A45A0625890B}"/>
    <cellStyle name="Good 7" xfId="1925" xr:uid="{EE735C41-A810-4583-B887-40CB706AD40B}"/>
    <cellStyle name="Good 7 2" xfId="1926" xr:uid="{D1A60A81-869D-4EFE-9844-92F5793CC344}"/>
    <cellStyle name="Good 7 3" xfId="1927" xr:uid="{900949BF-C0FD-4A81-A1EC-E363A40EBEF4}"/>
    <cellStyle name="Good 7 4" xfId="1928" xr:uid="{61BA4F53-207D-4C0E-A5C7-6296ACBF793B}"/>
    <cellStyle name="Heading 1" xfId="266" builtinId="16" customBuiltin="1"/>
    <cellStyle name="Heading 1 2" xfId="1929" xr:uid="{A1D86422-1E83-42D8-8A17-48AB34BEC6E8}"/>
    <cellStyle name="Heading 1 2 2" xfId="1930" xr:uid="{03B04860-06C7-4FE4-A0C5-799D1F3EE79C}"/>
    <cellStyle name="Heading 1 2 2 2" xfId="1931" xr:uid="{ACA9C242-11D9-481C-8784-190A7047A57C}"/>
    <cellStyle name="Heading 1 2 2 3" xfId="1932" xr:uid="{90055D52-60C1-4142-BA07-56F4B32734DB}"/>
    <cellStyle name="Heading 1 2 2 4" xfId="1933" xr:uid="{E57501FC-E63A-4FDF-A64C-524F1FA6F3A2}"/>
    <cellStyle name="Heading 1 2 2 5" xfId="1934" xr:uid="{6E058048-8BAA-4D92-BC75-350A2563834A}"/>
    <cellStyle name="Heading 1 2 3" xfId="1935" xr:uid="{05701B89-2319-409C-BA1F-E36931FB8D57}"/>
    <cellStyle name="Heading 1 2 4" xfId="1936" xr:uid="{35A68B63-698A-44E1-ABF1-6E6C101D84AA}"/>
    <cellStyle name="Heading 1 2 5" xfId="1937" xr:uid="{80DD7279-6C27-4A5A-8F1C-9E0011D6D343}"/>
    <cellStyle name="Heading 1 2 6" xfId="1938" xr:uid="{93CF80CE-781F-47EB-8232-D1EA002E13CC}"/>
    <cellStyle name="Heading 1 2 7" xfId="1939" xr:uid="{262241F3-5D8B-4A34-B9D6-46D50AA45699}"/>
    <cellStyle name="Heading 1 2 8" xfId="1940" xr:uid="{6C826B08-FD49-4FFA-975F-F9766BA775E3}"/>
    <cellStyle name="Heading 1 3" xfId="1941" xr:uid="{AE71A1CA-E952-47EF-85CD-97E69FAC19E1}"/>
    <cellStyle name="Heading 1 3 2" xfId="1942" xr:uid="{E55277EF-88D7-44F3-BAB1-23ADA5EB6F44}"/>
    <cellStyle name="Heading 1 3 3" xfId="1943" xr:uid="{4C18906F-8DD1-4476-AA29-7D8577BECDE5}"/>
    <cellStyle name="Heading 1 3 4" xfId="1944" xr:uid="{E57759D9-BA58-4998-AFA7-54A8EFF79092}"/>
    <cellStyle name="Heading 1 3 5" xfId="1945" xr:uid="{6AE3DD7F-A9EE-4612-9140-33C541375386}"/>
    <cellStyle name="Heading 1 3 6" xfId="1946" xr:uid="{2F2B564C-8AF0-4F88-BCF2-B4A58ED04D73}"/>
    <cellStyle name="Heading 1 3 7" xfId="1947" xr:uid="{C69E50DE-03A3-4AF4-94A0-F92C863C8B04}"/>
    <cellStyle name="Heading 1 3 8" xfId="1948" xr:uid="{E1E5C2FA-3C9F-4965-9244-FD2094E8F6F8}"/>
    <cellStyle name="Heading 1 4" xfId="1949" xr:uid="{3FA506D2-1BBA-4B1C-BC76-FCB151952D8D}"/>
    <cellStyle name="Heading 1 4 2" xfId="1950" xr:uid="{98CAC51C-65AB-4386-80BB-EF021C9205AE}"/>
    <cellStyle name="Heading 1 4 3" xfId="1951" xr:uid="{06FAAA7D-3DC1-47D9-9B85-5CE1BF921D52}"/>
    <cellStyle name="Heading 1 4 4" xfId="1952" xr:uid="{16967BCD-AC3B-406A-9252-2A3894A0A574}"/>
    <cellStyle name="Heading 1 5" xfId="1953" xr:uid="{27FE15FE-FAEB-4404-AA70-04860166274D}"/>
    <cellStyle name="Heading 1 5 2" xfId="1954" xr:uid="{CDC6C764-E8FC-433B-B2E7-9704EEAF59D8}"/>
    <cellStyle name="Heading 1 5 3" xfId="1955" xr:uid="{38EE7788-288B-4B7F-9A59-203BF003960A}"/>
    <cellStyle name="Heading 1 5 4" xfId="1956" xr:uid="{CE8A0FDD-4DA9-4678-8D12-BB275CEA6E8A}"/>
    <cellStyle name="Heading 1 6" xfId="1957" xr:uid="{D881BB58-F4DD-416C-8B97-14D3AC656922}"/>
    <cellStyle name="Heading 1 6 2" xfId="1958" xr:uid="{887D0484-D8CB-48A2-ADAB-5AC2BB1FB6F3}"/>
    <cellStyle name="Heading 1 6 3" xfId="1959" xr:uid="{20810E80-5362-40F6-8B04-5380C3649CAC}"/>
    <cellStyle name="Heading 1 6 4" xfId="1960" xr:uid="{191190BC-64AB-4913-B666-D648B3129950}"/>
    <cellStyle name="Heading 1 7" xfId="1961" xr:uid="{0A664454-D57F-4CF8-81B3-E30BE754416A}"/>
    <cellStyle name="Heading 1 7 2" xfId="1962" xr:uid="{B7731A89-CCDC-46C2-A1F8-11DB08A9010D}"/>
    <cellStyle name="Heading 1 7 3" xfId="1963" xr:uid="{A84D0486-8C74-4C20-B597-25A9B15C2E11}"/>
    <cellStyle name="Heading 1 7 4" xfId="1964" xr:uid="{D5D76F9D-7107-43B1-BF8D-D7536B51415D}"/>
    <cellStyle name="Heading 2" xfId="267" builtinId="17" customBuiltin="1"/>
    <cellStyle name="Heading 2 10" xfId="301" xr:uid="{3CC980F8-7160-4E2C-A4EE-C1A3B0449A51}"/>
    <cellStyle name="Heading 2 10 2" xfId="1965" xr:uid="{C27937F0-E833-4AD4-9DE8-2C7F0295FF36}"/>
    <cellStyle name="Heading 2 10 3" xfId="1966" xr:uid="{9A2127F5-0B98-43F5-879B-CE73BCFE541D}"/>
    <cellStyle name="Heading 2 10 4" xfId="1967" xr:uid="{07DF9F79-67BE-4C76-8F64-C9F82EC9DFC4}"/>
    <cellStyle name="Heading 2 2" xfId="1968" xr:uid="{D938E7EF-F2F8-4000-B02A-B5E1C11B9495}"/>
    <cellStyle name="Heading 2 2 10" xfId="1969" xr:uid="{3ACEEDAB-894B-491E-BE13-B9590BDA8634}"/>
    <cellStyle name="Heading 2 2 11" xfId="1970" xr:uid="{950A54EE-9B75-4701-990A-58B1A927DBA6}"/>
    <cellStyle name="Heading 2 2 2" xfId="1971" xr:uid="{930F75AA-FAF8-40F6-B859-3FCB9EA15FBD}"/>
    <cellStyle name="Heading 2 2 3" xfId="1972" xr:uid="{AE3EF2F6-E4ED-474A-8603-1452D3394FED}"/>
    <cellStyle name="Heading 2 2 4" xfId="1973" xr:uid="{D33CB0A7-E622-47AE-960E-CAC73974F6F1}"/>
    <cellStyle name="Heading 2 2 5" xfId="1974" xr:uid="{7BEC2F37-11CE-4DED-AF0B-56837CDF6FA0}"/>
    <cellStyle name="Heading 2 2 6" xfId="1975" xr:uid="{C63986F1-58EE-4774-83A5-AB3B00F2C156}"/>
    <cellStyle name="Heading 2 2 7" xfId="1976" xr:uid="{9A8D033F-ADE2-43A9-B6DE-13D703541B41}"/>
    <cellStyle name="Heading 2 2 8" xfId="1977" xr:uid="{2C9A7C1F-1978-4496-B324-92B5421266AF}"/>
    <cellStyle name="Heading 2 2 9" xfId="1978" xr:uid="{3E5E49D0-8CF7-4AE7-AD55-94A9443DFBAA}"/>
    <cellStyle name="Heading 2 3" xfId="1979" xr:uid="{E5D90C13-FFCE-45F2-BE02-444809BCFBF7}"/>
    <cellStyle name="Heading 2 3 2" xfId="1980" xr:uid="{BD03E3F3-8E18-497C-A9ED-775421CD8B44}"/>
    <cellStyle name="Heading 2 3 3" xfId="1981" xr:uid="{6E0727FA-4083-4661-A5DB-27615B24BC32}"/>
    <cellStyle name="Heading 2 3 4" xfId="1982" xr:uid="{B5677211-E75A-4DF5-98D6-C76CD4F93B60}"/>
    <cellStyle name="Heading 2 3 5" xfId="1983" xr:uid="{9067BDEE-F27A-4BA4-A9B1-D7F953E26220}"/>
    <cellStyle name="Heading 2 3 6" xfId="1984" xr:uid="{CAE8E005-DAF4-4D45-A818-07933B6C1E6F}"/>
    <cellStyle name="Heading 2 3 7" xfId="1985" xr:uid="{68435D0D-BB73-46BF-9476-A2BFC4E4C143}"/>
    <cellStyle name="Heading 2 3 8" xfId="1986" xr:uid="{59715355-CC94-40B0-9972-4BB9A732897B}"/>
    <cellStyle name="Heading 2 4" xfId="1987" xr:uid="{CA178898-424E-41FE-A7C5-09C380F25330}"/>
    <cellStyle name="Heading 2 4 2" xfId="1988" xr:uid="{1C03754C-DE96-4317-B113-5B1AC191C5D2}"/>
    <cellStyle name="Heading 2 4 3" xfId="1989" xr:uid="{A65075E1-90B5-4D4B-9FF6-95B2290CC810}"/>
    <cellStyle name="Heading 2 4 4" xfId="1990" xr:uid="{F39D3FB2-284D-43DA-8902-673B75BEB10C}"/>
    <cellStyle name="Heading 2 4 5" xfId="1991" xr:uid="{7E0B6BED-88CC-4706-845E-16AB229BB699}"/>
    <cellStyle name="Heading 2 4 6" xfId="1992" xr:uid="{040BE5B6-E11B-4C47-9355-79631EB252F2}"/>
    <cellStyle name="Heading 2 4 7" xfId="1993" xr:uid="{F9EB3BD6-CC4A-42BA-B24A-CF150E614575}"/>
    <cellStyle name="Heading 2 4 8" xfId="1994" xr:uid="{59289528-6667-4FEE-8F3F-E4F966E03DF0}"/>
    <cellStyle name="Heading 2 5" xfId="1995" xr:uid="{57069304-1C4F-47B9-814E-7C480E54A639}"/>
    <cellStyle name="Heading 2 5 2" xfId="1996" xr:uid="{ED1039AA-CF36-4E89-B554-17715F479B35}"/>
    <cellStyle name="Heading 2 5 3" xfId="1997" xr:uid="{E1BAFC20-B894-40AD-8B41-9178D40A2AA9}"/>
    <cellStyle name="Heading 2 5 4" xfId="1998" xr:uid="{B2F9099A-99FA-4B06-BC2A-3B99BB4DCEE3}"/>
    <cellStyle name="Heading 2 5 5" xfId="1999" xr:uid="{098F42C9-EE5F-4CDF-B47D-23410D861C62}"/>
    <cellStyle name="Heading 2 5 6" xfId="2000" xr:uid="{B46764C4-4CE2-461A-9528-2B2E86FA1FEB}"/>
    <cellStyle name="Heading 2 5 7" xfId="2001" xr:uid="{BF5E5037-635D-4B8B-946D-27D30BE13597}"/>
    <cellStyle name="Heading 2 5 8" xfId="2002" xr:uid="{19BA12B2-131C-4CCA-8269-03D8F1E710D3}"/>
    <cellStyle name="Heading 2 6" xfId="2003" xr:uid="{695F5B4E-16EA-431B-8FC9-4011D412AB5D}"/>
    <cellStyle name="Heading 2 6 2" xfId="2004" xr:uid="{809A5EB4-3DB5-4D36-84D5-24D43D2FF57C}"/>
    <cellStyle name="Heading 2 6 3" xfId="2005" xr:uid="{2B89FBDA-2E17-4BDC-9FCD-43B4EF6BB69F}"/>
    <cellStyle name="Heading 2 6 4" xfId="2006" xr:uid="{608C9DFA-F842-4151-81FF-E569042711C7}"/>
    <cellStyle name="Heading 2 6 5" xfId="2007" xr:uid="{CF885343-2513-4B89-9E08-CC56759C5D11}"/>
    <cellStyle name="Heading 2 6 6" xfId="2008" xr:uid="{81B952D5-0CEB-4B4A-9F98-652BB7C556AA}"/>
    <cellStyle name="Heading 2 6 7" xfId="2009" xr:uid="{A8728C40-9553-42C6-8230-79D8E6D48ADC}"/>
    <cellStyle name="Heading 2 6 8" xfId="2010" xr:uid="{D9AA1D12-57A5-4AFA-AF2C-52F71D28C1B8}"/>
    <cellStyle name="Heading 2 7" xfId="2011" xr:uid="{1276B974-3DB5-41ED-8356-054EF1FB6E58}"/>
    <cellStyle name="Heading 2 7 2" xfId="2012" xr:uid="{05D51322-51FC-459E-A905-3C819DF1C814}"/>
    <cellStyle name="Heading 2 7 3" xfId="2013" xr:uid="{0A550A8C-4CDA-4D14-907C-BF16CB8AFE3F}"/>
    <cellStyle name="Heading 2 7 4" xfId="2014" xr:uid="{CE990509-AFFE-4A6A-A8B0-5632647915E0}"/>
    <cellStyle name="Heading 2 8" xfId="2015" xr:uid="{A6A3FE5F-B9C4-4F94-8ECC-8FEF35C12E5B}"/>
    <cellStyle name="Heading 2 8 2" xfId="2016" xr:uid="{A6215E4E-CE7C-4D1D-B9CA-44FDC2490996}"/>
    <cellStyle name="Heading 2 8 3" xfId="2017" xr:uid="{CAC3C67F-D19F-454B-B5B4-3B0A4F47B355}"/>
    <cellStyle name="Heading 2 8 4" xfId="2018" xr:uid="{2A85A9DE-D917-4EAB-8074-7DA41DBE6607}"/>
    <cellStyle name="Heading 2 9" xfId="2019" xr:uid="{82B21F1A-BA0E-4DF5-82B8-38002E46AE8B}"/>
    <cellStyle name="Heading 2 9 2" xfId="2020" xr:uid="{5C6DDB86-C25C-4CFB-9570-62880238A5FE}"/>
    <cellStyle name="Heading 2 9 3" xfId="2021" xr:uid="{7AC431E5-0E4F-4A8B-BA2B-0941AC3A7033}"/>
    <cellStyle name="Heading 2 9 4" xfId="2022" xr:uid="{AD51D302-5A0B-4323-A905-090F0CAF30C8}"/>
    <cellStyle name="Heading 3" xfId="268" builtinId="18" customBuiltin="1"/>
    <cellStyle name="Heading 3 10" xfId="302" xr:uid="{47348935-3C92-41F9-BEDC-EC4FCCEA3230}"/>
    <cellStyle name="Heading 3 10 2" xfId="2023" xr:uid="{94495A35-6ADA-4930-8C78-36F3810FDC59}"/>
    <cellStyle name="Heading 3 10 3" xfId="2024" xr:uid="{1774D6A6-B580-4578-9DF4-8B8B3826ADF8}"/>
    <cellStyle name="Heading 3 10 4" xfId="2025" xr:uid="{B63E6B9E-BA31-422D-B85D-DB34A2A37676}"/>
    <cellStyle name="Heading 3 2" xfId="2026" xr:uid="{5294B940-A03A-438F-8016-6A5D116C9248}"/>
    <cellStyle name="Heading 3 2 2" xfId="2027" xr:uid="{358E5EA8-BBB8-4732-B547-F62203608AE2}"/>
    <cellStyle name="Heading 3 2 2 2" xfId="2028" xr:uid="{162D40F8-4D88-4B9D-B358-2C56F56542AC}"/>
    <cellStyle name="Heading 3 2 2 2 2" xfId="2029" xr:uid="{E3A65343-CC96-424D-8410-E5F17D90D379}"/>
    <cellStyle name="Heading 3 2 2 2 3" xfId="2030" xr:uid="{A7372242-D6E7-4465-B63A-2CA396CE7A04}"/>
    <cellStyle name="Heading 3 2 2 2 4" xfId="2031" xr:uid="{94D55E11-5D68-4890-9F8F-8339BCC4C48B}"/>
    <cellStyle name="Heading 3 2 2 2 5" xfId="2032" xr:uid="{EDF668A3-34B2-4368-A1CA-FB379C7AA009}"/>
    <cellStyle name="Heading 3 2 2 3" xfId="2033" xr:uid="{E7D8F428-E8D0-45BA-B45B-E9157A01A942}"/>
    <cellStyle name="Heading 3 2 2 4" xfId="2034" xr:uid="{82BDC862-EAFC-43EC-A8AE-B68895919226}"/>
    <cellStyle name="Heading 3 2 2 5" xfId="2035" xr:uid="{F8A45299-E065-4C55-AD83-A6D2F3CF2D00}"/>
    <cellStyle name="Heading 3 2 3" xfId="2036" xr:uid="{614A937A-14BF-45AB-8797-50DBA54AE6E5}"/>
    <cellStyle name="Heading 3 2 4" xfId="2037" xr:uid="{6235F489-8E7C-48A7-BB44-64CBF43E2421}"/>
    <cellStyle name="Heading 3 2 5" xfId="2038" xr:uid="{3418FC3B-42DA-4BED-8551-D911082E1C83}"/>
    <cellStyle name="Heading 3 2 6" xfId="2039" xr:uid="{0277CBE9-E139-4203-BBE1-BD029407A5B1}"/>
    <cellStyle name="Heading 3 2 7" xfId="2040" xr:uid="{B94825CE-1BE7-4842-B6A9-992DBA711BED}"/>
    <cellStyle name="Heading 3 3" xfId="2041" xr:uid="{838675F4-CC96-4271-A51A-97D2EAEE5B17}"/>
    <cellStyle name="Heading 3 3 2" xfId="2042" xr:uid="{80BBBD8D-C7D7-4944-BC1F-5DE1AD970131}"/>
    <cellStyle name="Heading 3 3 3" xfId="2043" xr:uid="{8B773EB2-2B31-440E-9BFF-35D49C6D60D6}"/>
    <cellStyle name="Heading 3 3 4" xfId="2044" xr:uid="{243469D1-BB55-4F49-9339-DAE5743F398E}"/>
    <cellStyle name="Heading 3 3 5" xfId="2045" xr:uid="{0326648C-7AB1-4E28-8F86-72C16D0F70D4}"/>
    <cellStyle name="Heading 3 3 6" xfId="2046" xr:uid="{BE2CE11D-9A98-4360-9B54-F011E7A0DCA0}"/>
    <cellStyle name="Heading 3 3 7" xfId="2047" xr:uid="{5B8FBE12-55A7-43E2-B3ED-1C61EBAD6BD3}"/>
    <cellStyle name="Heading 3 3 8" xfId="2048" xr:uid="{BADA7356-A20A-4B53-8A44-152A35D3A3A8}"/>
    <cellStyle name="Heading 3 4" xfId="2049" xr:uid="{60F257E9-C5A3-4C7A-8AC5-28728EEFAE44}"/>
    <cellStyle name="Heading 3 4 2" xfId="2050" xr:uid="{C33B1C64-E9C5-4090-A868-82DECA1CEBAF}"/>
    <cellStyle name="Heading 3 4 3" xfId="2051" xr:uid="{43F70BCF-DEB7-4B52-993A-AA64FFD9F8E5}"/>
    <cellStyle name="Heading 3 4 4" xfId="2052" xr:uid="{2AAFEA8F-1AC3-403E-8AA3-FE88F622C558}"/>
    <cellStyle name="Heading 3 4 5" xfId="2053" xr:uid="{2C955BFE-2B6A-4CCB-A835-E3FE4D287FEA}"/>
    <cellStyle name="Heading 3 4 6" xfId="2054" xr:uid="{C6CD621C-1EB9-40B1-8F73-45D47BDD17EF}"/>
    <cellStyle name="Heading 3 4 7" xfId="2055" xr:uid="{55946645-F418-45D2-9EC8-15761FC23AB7}"/>
    <cellStyle name="Heading 3 4 8" xfId="2056" xr:uid="{10813AF6-9660-480E-9BD8-22E323945002}"/>
    <cellStyle name="Heading 3 5" xfId="2057" xr:uid="{BB023205-6D94-46DD-B8BD-4520125A0FE0}"/>
    <cellStyle name="Heading 3 5 2" xfId="2058" xr:uid="{56B62AE1-2017-49AF-99BA-CC8AD391BB83}"/>
    <cellStyle name="Heading 3 5 3" xfId="2059" xr:uid="{9561BE1E-9B62-47E2-B739-595C6152BCA9}"/>
    <cellStyle name="Heading 3 5 4" xfId="2060" xr:uid="{F7198D25-DD8A-49EF-B538-BD55E5823DDC}"/>
    <cellStyle name="Heading 3 5 5" xfId="2061" xr:uid="{69FAD8B1-DE0D-4489-9EE4-89C0D9B79FAA}"/>
    <cellStyle name="Heading 3 5 6" xfId="2062" xr:uid="{72CD52D2-D0DE-43C8-A380-64A44DC7EE0A}"/>
    <cellStyle name="Heading 3 5 7" xfId="2063" xr:uid="{7082767D-39D0-4CB0-85B5-66AAD9CD64F0}"/>
    <cellStyle name="Heading 3 5 8" xfId="2064" xr:uid="{B580BFD3-88A9-4B6D-8C8A-DD1F15DF860A}"/>
    <cellStyle name="Heading 3 6" xfId="2065" xr:uid="{2461C773-3C10-4DB5-A69B-0A57E3289C78}"/>
    <cellStyle name="Heading 3 6 2" xfId="2066" xr:uid="{E79E7581-5BBB-4D9F-B62C-3E8955D674AC}"/>
    <cellStyle name="Heading 3 6 3" xfId="2067" xr:uid="{6EB437C7-16FB-424E-BE97-B4326D16048A}"/>
    <cellStyle name="Heading 3 6 4" xfId="2068" xr:uid="{6B407481-39D3-4271-AE64-8B6F1C2E7F73}"/>
    <cellStyle name="Heading 3 6 5" xfId="2069" xr:uid="{8A6F271D-8B7D-436A-A1D5-AE46F783DC39}"/>
    <cellStyle name="Heading 3 6 6" xfId="2070" xr:uid="{A88D1237-497F-4E5F-9CBD-E28180340A98}"/>
    <cellStyle name="Heading 3 6 7" xfId="2071" xr:uid="{B432C49E-C6A1-46A4-BAA7-AC82A75C6332}"/>
    <cellStyle name="Heading 3 6 8" xfId="2072" xr:uid="{2DBD57BB-8CA6-4427-BED7-4A80D445EF6B}"/>
    <cellStyle name="Heading 3 7" xfId="2073" xr:uid="{3533A24F-233D-4015-82AE-950A910748D5}"/>
    <cellStyle name="Heading 3 7 2" xfId="2074" xr:uid="{20297016-0633-46DC-817E-6E5AF16A8C9A}"/>
    <cellStyle name="Heading 3 7 3" xfId="2075" xr:uid="{685B90D3-6AAD-4512-9C87-62B2AA88B349}"/>
    <cellStyle name="Heading 3 7 4" xfId="2076" xr:uid="{7480B4EC-B9DB-47DE-9FCF-2F52077DF2E5}"/>
    <cellStyle name="Heading 3 8" xfId="2077" xr:uid="{54353A20-C3AF-4320-86A7-3121988A94AC}"/>
    <cellStyle name="Heading 3 8 2" xfId="2078" xr:uid="{C0E695EC-F0FF-4926-8C16-46AEA9B5942D}"/>
    <cellStyle name="Heading 3 8 3" xfId="2079" xr:uid="{C6CC3AD9-C277-4B37-B89E-5E68353F4109}"/>
    <cellStyle name="Heading 3 8 4" xfId="2080" xr:uid="{ECB3806B-AA08-45E5-A428-BA52A4A8A303}"/>
    <cellStyle name="Heading 3 9" xfId="2081" xr:uid="{796ACD30-B09D-4FE6-97D9-3A9653A1D87F}"/>
    <cellStyle name="Heading 3 9 2" xfId="2082" xr:uid="{B17003C7-6BB5-4336-AE15-B57EDA15B29D}"/>
    <cellStyle name="Heading 3 9 3" xfId="2083" xr:uid="{FC62CF34-7ACD-492A-A5FA-E5306ADBCB05}"/>
    <cellStyle name="Heading 3 9 4" xfId="2084" xr:uid="{132E7A3F-A849-4FB5-B8FE-621A0A1B6F1E}"/>
    <cellStyle name="Heading 4" xfId="269" builtinId="19" customBuiltin="1"/>
    <cellStyle name="Heading 4 2" xfId="2085" xr:uid="{87F1E8E0-6CA8-4CB8-A1CE-8D92C7B752A6}"/>
    <cellStyle name="Heading 4 2 2" xfId="2086" xr:uid="{540853E8-82F8-41F1-897F-768B37D3D4A3}"/>
    <cellStyle name="Heading 4 2 2 2" xfId="2087" xr:uid="{79B10566-6EF2-4DAA-84F1-F15E25916DFB}"/>
    <cellStyle name="Heading 4 2 2 3" xfId="2088" xr:uid="{26E1CAA9-C946-4EF8-9D0D-26315E966168}"/>
    <cellStyle name="Heading 4 2 2 4" xfId="2089" xr:uid="{FBAF17C4-87D3-4B2A-B55C-4750257D7595}"/>
    <cellStyle name="Heading 4 2 2 5" xfId="2090" xr:uid="{3BC63877-D15B-44F3-8EB8-F987DC634402}"/>
    <cellStyle name="Heading 4 2 3" xfId="2091" xr:uid="{2FCAF1BC-970C-4951-9778-9495013D8744}"/>
    <cellStyle name="Heading 4 2 4" xfId="2092" xr:uid="{4EE51E80-83B9-4C9C-B7DC-A1B25FDA809A}"/>
    <cellStyle name="Heading 4 2 5" xfId="2093" xr:uid="{8945086A-2735-4C68-A0AA-90B413D5AF94}"/>
    <cellStyle name="Heading 4 2 6" xfId="2094" xr:uid="{2C2504ED-8B3A-42E5-99F1-013244BF69D3}"/>
    <cellStyle name="Heading 4 2 7" xfId="2095" xr:uid="{9CEF3E03-D664-44B5-9956-B13770CD40C8}"/>
    <cellStyle name="Heading 4 2 8" xfId="2096" xr:uid="{2AE47BFD-C3DF-4BEB-A3EC-5074BA5D8472}"/>
    <cellStyle name="Heading 4 3" xfId="2097" xr:uid="{23400817-D73C-4DD2-ABE6-25F645D258EB}"/>
    <cellStyle name="Heading 4 3 2" xfId="2098" xr:uid="{ADB8326B-869E-4AD0-B2C0-8E001369C885}"/>
    <cellStyle name="Heading 4 3 3" xfId="2099" xr:uid="{DFA37B4F-701F-451B-A6BC-DD15E31162D0}"/>
    <cellStyle name="Heading 4 3 4" xfId="2100" xr:uid="{5D5E960C-04A4-4AD4-9162-6314E350A6FF}"/>
    <cellStyle name="Heading 4 3 5" xfId="2101" xr:uid="{A67AF823-AA5C-4808-8508-DF856E8A7874}"/>
    <cellStyle name="Heading 4 3 6" xfId="2102" xr:uid="{E7F23D5E-1AD2-4035-8848-C7C0ECB03D46}"/>
    <cellStyle name="Heading 4 3 7" xfId="2103" xr:uid="{CE29C9A5-F7F1-4CF7-ADD6-BAB3AD49FA94}"/>
    <cellStyle name="Heading 4 3 8" xfId="2104" xr:uid="{E3DE4787-3598-4C8A-B022-5B001FC410F1}"/>
    <cellStyle name="Heading 4 4" xfId="2105" xr:uid="{E7F86431-4680-48C4-AD73-FDA443EEDF19}"/>
    <cellStyle name="Heading 4 4 2" xfId="2106" xr:uid="{D2161B95-B2B2-449A-92C2-7F8B5F0D5E4A}"/>
    <cellStyle name="Heading 4 4 3" xfId="2107" xr:uid="{FA6EA0F7-7130-4F36-A1A3-AA1D73A142D0}"/>
    <cellStyle name="Heading 4 4 4" xfId="2108" xr:uid="{9349C00E-6ADE-4BA5-AB09-7A8C659143A6}"/>
    <cellStyle name="Heading 4 5" xfId="2109" xr:uid="{514487D5-464C-49AA-A034-445A43352CA3}"/>
    <cellStyle name="Heading 4 5 2" xfId="2110" xr:uid="{6D12EA01-4C9E-4CEE-9145-67B3BBE56712}"/>
    <cellStyle name="Heading 4 5 3" xfId="2111" xr:uid="{1EAA11B4-B0FC-4C14-8382-E9EBEFEF962C}"/>
    <cellStyle name="Heading 4 5 4" xfId="2112" xr:uid="{026B8EA2-98CC-4BD4-8240-D3FBDBB002A8}"/>
    <cellStyle name="Heading 4 6" xfId="2113" xr:uid="{6B2E2FEA-A1F9-4CC9-8AE0-0C2150BDE740}"/>
    <cellStyle name="Heading 4 6 2" xfId="2114" xr:uid="{6B31EE13-44B9-456E-AEEE-11929AD203FF}"/>
    <cellStyle name="Heading 4 6 3" xfId="2115" xr:uid="{E81A9EDD-D348-4144-88A8-D6A234C186C8}"/>
    <cellStyle name="Heading 4 6 4" xfId="2116" xr:uid="{6074B979-E8D5-4308-A673-DF21DD149309}"/>
    <cellStyle name="Heading 4 7" xfId="2117" xr:uid="{092868FA-E3F2-4961-BB12-A9656F6F2429}"/>
    <cellStyle name="Heading 4 7 2" xfId="2118" xr:uid="{4E25957C-B6E0-459D-9924-131F41B1777C}"/>
    <cellStyle name="Heading 4 7 3" xfId="2119" xr:uid="{7FE4CD2F-97C8-40CE-8CAB-37F4026C5187}"/>
    <cellStyle name="Heading 4 7 4" xfId="2120" xr:uid="{D78557DB-C2A0-44D0-966E-D0FB7F3B1B97}"/>
    <cellStyle name="Hyperlink" xfId="147" builtinId="8"/>
    <cellStyle name="Hyperlink 2" xfId="148" xr:uid="{00000000-0005-0000-0000-000093000000}"/>
    <cellStyle name="Hyperlink 2 2" xfId="2676" xr:uid="{C411A06B-630C-4CCB-A1D3-6FA4B1A90F9B}"/>
    <cellStyle name="Hyperlink 2 3" xfId="2754" xr:uid="{632FCED7-134E-43AE-A167-EB2E167B1294}"/>
    <cellStyle name="Hyperlink 3" xfId="313" xr:uid="{C8503490-EAA6-4728-9ED3-4728FC86E738}"/>
    <cellStyle name="Hyperlink 4" xfId="2716" xr:uid="{A88009A0-BC03-4808-BB00-877C85C229A2}"/>
    <cellStyle name="Input" xfId="272" builtinId="20" customBuiltin="1"/>
    <cellStyle name="Input 2" xfId="2121" xr:uid="{F27A8686-93ED-4331-9505-60FE7FDC19EB}"/>
    <cellStyle name="Input 2 10" xfId="5177" xr:uid="{D36AD740-9B94-487D-B4AC-2D524EAF5715}"/>
    <cellStyle name="Input 2 10 2" xfId="6348" xr:uid="{1A1B308E-44FB-44FF-B086-9E623C7E3F37}"/>
    <cellStyle name="Input 2 10 2 2" xfId="8827" xr:uid="{CE74FB61-4CB3-425F-B388-31F3C8329D45}"/>
    <cellStyle name="Input 2 10 2 2 2" xfId="22285" xr:uid="{CAC3C080-10A0-4CAF-A262-4670C63556F3}"/>
    <cellStyle name="Input 2 10 2 3" xfId="11418" xr:uid="{D951886E-603B-4357-947E-105B0992AF58}"/>
    <cellStyle name="Input 2 10 2 3 2" xfId="24876" xr:uid="{0EBB0071-0F3A-43B4-AA38-BEEA01D54353}"/>
    <cellStyle name="Input 2 10 2 4" xfId="13626" xr:uid="{41F5FC5E-7960-49C5-A44E-98434C37F789}"/>
    <cellStyle name="Input 2 10 2 4 2" xfId="27084" xr:uid="{D7020C25-F2E3-4639-A282-C9665E9D79E7}"/>
    <cellStyle name="Input 2 10 2 5" xfId="14805" xr:uid="{4A7164F7-14AE-4DCD-8A64-1AE49E7EA9A8}"/>
    <cellStyle name="Input 2 10 2 5 2" xfId="28263" xr:uid="{747ABB21-5129-457D-BD8F-6A12CF48CBE7}"/>
    <cellStyle name="Input 2 10 2 6" xfId="16170" xr:uid="{4C9DBFD1-30E3-41CA-825E-31A50D5A3766}"/>
    <cellStyle name="Input 2 10 2 6 2" xfId="29628" xr:uid="{D4CD02EC-D55B-4566-9891-D8F299785CC9}"/>
    <cellStyle name="Input 2 10 2 7" xfId="18513" xr:uid="{A49E37D5-517E-4B3B-BA3A-2ABA3FB89F70}"/>
    <cellStyle name="Input 2 10 2 7 2" xfId="31971" xr:uid="{C302AF00-7FD6-48E0-8104-B83222B5738E}"/>
    <cellStyle name="Input 2 10 3" xfId="7656" xr:uid="{3343558F-9756-4E1A-A7F0-FAC2026E42FC}"/>
    <cellStyle name="Input 2 10 3 2" xfId="21114" xr:uid="{61A63327-DECB-42F6-9EA5-2475099AA483}"/>
    <cellStyle name="Input 2 10 4" xfId="10247" xr:uid="{9B062A93-ABA1-4C45-8E0F-8881FF58B276}"/>
    <cellStyle name="Input 2 10 4 2" xfId="23705" xr:uid="{1F5261FB-CEDF-423A-823F-A6B219C4033C}"/>
    <cellStyle name="Input 2 10 5" xfId="12269" xr:uid="{BBE96BE7-5941-4FC5-9A1A-3E96683754D4}"/>
    <cellStyle name="Input 2 10 5 2" xfId="25727" xr:uid="{AA96CF11-BFCB-4E20-A294-C5F362C2AE5A}"/>
    <cellStyle name="Input 2 10 6" xfId="17362" xr:uid="{5A3F809E-3ED4-4979-A56C-1245C53C4080}"/>
    <cellStyle name="Input 2 10 6 2" xfId="30820" xr:uid="{17AA50DE-F3A6-474A-8265-86B31AFF46E8}"/>
    <cellStyle name="Input 2 11" xfId="4277" xr:uid="{C26596E5-2899-4291-9E7D-964845C277AD}"/>
    <cellStyle name="Input 2 11 2" xfId="5448" xr:uid="{19F76106-2B78-438E-BD1E-FE7883DAC4C2}"/>
    <cellStyle name="Input 2 11 2 2" xfId="7927" xr:uid="{C2D52C3B-0070-41A9-8084-60A1517F10D1}"/>
    <cellStyle name="Input 2 11 2 2 2" xfId="21385" xr:uid="{734C8D12-FDB8-4E09-A0BE-51C90A60F802}"/>
    <cellStyle name="Input 2 11 2 3" xfId="10518" xr:uid="{3DC67BA6-CF50-4832-A7BB-1F266F33D455}"/>
    <cellStyle name="Input 2 11 2 3 2" xfId="23976" xr:uid="{53232810-7C1A-4DBC-B356-44928B0E25D0}"/>
    <cellStyle name="Input 2 11 2 4" xfId="12726" xr:uid="{3442EE8A-3709-479D-BD03-02104212326D}"/>
    <cellStyle name="Input 2 11 2 4 2" xfId="26184" xr:uid="{2B1C8BD1-E6E7-4BE1-BA30-51AC08DBCE6F}"/>
    <cellStyle name="Input 2 11 2 5" xfId="13905" xr:uid="{110C805D-BE79-4C82-92EC-1FC4C46892CD}"/>
    <cellStyle name="Input 2 11 2 5 2" xfId="27363" xr:uid="{3048DD6C-D07C-4F01-8DD8-643EA0E56A4E}"/>
    <cellStyle name="Input 2 11 2 6" xfId="15270" xr:uid="{3275B895-3D8F-4465-B6DA-6BCAD1716C72}"/>
    <cellStyle name="Input 2 11 2 6 2" xfId="28728" xr:uid="{047FB2F5-259F-42C5-964E-E922AE9CB6E5}"/>
    <cellStyle name="Input 2 11 2 7" xfId="17613" xr:uid="{31B0CFAD-3844-4A14-9FA5-4559FB14E13D}"/>
    <cellStyle name="Input 2 11 2 7 2" xfId="31071" xr:uid="{FEBCCD9F-EDFE-455E-A8AE-9420075436DC}"/>
    <cellStyle name="Input 2 11 3" xfId="6756" xr:uid="{1B10B8B9-C5FA-4D4D-92BD-743D9F9EACF4}"/>
    <cellStyle name="Input 2 11 3 2" xfId="20214" xr:uid="{4249F561-EF35-4770-87B9-D2C0C06BDD10}"/>
    <cellStyle name="Input 2 11 4" xfId="9347" xr:uid="{A5A4DDC6-D49F-4405-8616-C218F048387B}"/>
    <cellStyle name="Input 2 11 4 2" xfId="22805" xr:uid="{54377A59-2AE2-460B-AB0B-6A1851056B5D}"/>
    <cellStyle name="Input 2 11 5" xfId="12202" xr:uid="{8B687742-F992-4B08-BC41-193564A442D5}"/>
    <cellStyle name="Input 2 11 5 2" xfId="25660" xr:uid="{595CE29F-32A2-4361-B627-8AF3CA5805D2}"/>
    <cellStyle name="Input 2 11 6" xfId="16627" xr:uid="{7F457BEB-B114-4E89-BA4C-12190414986D}"/>
    <cellStyle name="Input 2 11 6 2" xfId="30085" xr:uid="{43ACCF6C-1EEC-4A22-AC71-1F8630480785}"/>
    <cellStyle name="Input 2 12" xfId="4629" xr:uid="{FAF20F9C-2A03-4F02-987B-F1AEE9472D0B}"/>
    <cellStyle name="Input 2 12 2" xfId="5800" xr:uid="{9F28A761-ABE7-44AE-9DBA-9BD936AE8983}"/>
    <cellStyle name="Input 2 12 2 2" xfId="8279" xr:uid="{94388FC2-D6EC-41B8-BEB4-3AE22A3D5900}"/>
    <cellStyle name="Input 2 12 2 2 2" xfId="21737" xr:uid="{46B1C0F2-51E7-424D-9369-DE55980FB960}"/>
    <cellStyle name="Input 2 12 2 3" xfId="10870" xr:uid="{7A80C03C-6FF9-46E5-9A36-03BDCBD1A9EB}"/>
    <cellStyle name="Input 2 12 2 3 2" xfId="24328" xr:uid="{33CB71F7-D2AE-4B38-89F0-AF1A8E776CDF}"/>
    <cellStyle name="Input 2 12 2 4" xfId="13078" xr:uid="{02203BB4-4511-4400-AF17-1BFD9E9D834D}"/>
    <cellStyle name="Input 2 12 2 4 2" xfId="26536" xr:uid="{7EA60EC5-E9AE-41C0-8CE7-5EB0BF66678B}"/>
    <cellStyle name="Input 2 12 2 5" xfId="14257" xr:uid="{9DCCAB6C-EB2C-48BE-AC25-F0D5E286B8D7}"/>
    <cellStyle name="Input 2 12 2 5 2" xfId="27715" xr:uid="{F8916C0D-9DCE-4DFA-A02D-8EA8F17470FC}"/>
    <cellStyle name="Input 2 12 2 6" xfId="15622" xr:uid="{F1C9C893-D97D-4735-92AA-F78AE24B4695}"/>
    <cellStyle name="Input 2 12 2 6 2" xfId="29080" xr:uid="{E3ADE3EC-6670-4A71-94E7-A839D535F167}"/>
    <cellStyle name="Input 2 12 2 7" xfId="17965" xr:uid="{57B6D7CD-B193-4F74-9D5B-9E7F1A53EF6D}"/>
    <cellStyle name="Input 2 12 2 7 2" xfId="31423" xr:uid="{F5FB830F-2AA7-4C84-AA07-5D1250B67A3C}"/>
    <cellStyle name="Input 2 12 3" xfId="7108" xr:uid="{1B5481CC-9EF1-4F0B-8ACD-B157C0803C74}"/>
    <cellStyle name="Input 2 12 3 2" xfId="20566" xr:uid="{6A73D434-1EF6-44EC-82F9-697E02134D4F}"/>
    <cellStyle name="Input 2 12 4" xfId="9699" xr:uid="{59D9F3EC-E033-426B-A538-54DCF76CCECC}"/>
    <cellStyle name="Input 2 12 4 2" xfId="23157" xr:uid="{BD928D25-541C-41E6-84CB-7FC798067C97}"/>
    <cellStyle name="Input 2 12 5" xfId="12441" xr:uid="{4FC854EF-2329-421E-B0DC-905E0387721D}"/>
    <cellStyle name="Input 2 12 5 2" xfId="25899" xr:uid="{CC808D7E-2234-4A2A-A399-A6D9F7928E27}"/>
    <cellStyle name="Input 2 12 6" xfId="16926" xr:uid="{846933A8-F6C5-43B9-A016-8E53B5A15B6A}"/>
    <cellStyle name="Input 2 12 6 2" xfId="30384" xr:uid="{B2AA5CDE-F0F4-4645-AD72-C6B7E2AC63E2}"/>
    <cellStyle name="Input 2 13" xfId="4529" xr:uid="{622CD3F3-0FE0-4E6F-8EAB-5E4BB5A2F668}"/>
    <cellStyle name="Input 2 13 2" xfId="5700" xr:uid="{01F65807-0CFE-4817-A29E-F1FBE41D29B2}"/>
    <cellStyle name="Input 2 13 2 2" xfId="8179" xr:uid="{AD6DEB9B-C56A-461B-B861-566C57E67961}"/>
    <cellStyle name="Input 2 13 2 2 2" xfId="21637" xr:uid="{9D9E3EF5-EE00-4982-BE90-A12A43B41A80}"/>
    <cellStyle name="Input 2 13 2 3" xfId="10770" xr:uid="{0A284FF8-6C93-4235-90BA-0BECBCFF2526}"/>
    <cellStyle name="Input 2 13 2 3 2" xfId="24228" xr:uid="{667951C2-D37A-4D24-A904-70319C124D6F}"/>
    <cellStyle name="Input 2 13 2 4" xfId="12978" xr:uid="{D2F3489C-99DC-4237-B9AB-1213A594F024}"/>
    <cellStyle name="Input 2 13 2 4 2" xfId="26436" xr:uid="{DE1049E4-7FE3-4692-8FC7-FF6AEABD51FB}"/>
    <cellStyle name="Input 2 13 2 5" xfId="14157" xr:uid="{6AFCAB4A-B2E2-421B-94C2-21038E7037F3}"/>
    <cellStyle name="Input 2 13 2 5 2" xfId="27615" xr:uid="{CA644C0E-31FC-4731-8202-B00B5DE552B7}"/>
    <cellStyle name="Input 2 13 2 6" xfId="15522" xr:uid="{E5B2C424-73B8-4B6B-89E9-4058F5CDB7B8}"/>
    <cellStyle name="Input 2 13 2 6 2" xfId="28980" xr:uid="{AE576A24-4C54-4703-BCD2-9A4F12891543}"/>
    <cellStyle name="Input 2 13 2 7" xfId="17865" xr:uid="{9CC86B92-7BD3-4091-9E8F-C637E4060EF9}"/>
    <cellStyle name="Input 2 13 2 7 2" xfId="31323" xr:uid="{203D2702-E75A-4616-819E-CF1FDD713F9D}"/>
    <cellStyle name="Input 2 13 3" xfId="7008" xr:uid="{94455A73-D136-4DE0-B3C9-1496560B17C4}"/>
    <cellStyle name="Input 2 13 3 2" xfId="20466" xr:uid="{6DF20DB0-A0AF-4BE2-A9FE-FE1BA0425159}"/>
    <cellStyle name="Input 2 13 4" xfId="9599" xr:uid="{AA8AE1D8-2A43-4AD0-8D27-DAD584DBB70F}"/>
    <cellStyle name="Input 2 13 4 2" xfId="23057" xr:uid="{E7E33ED7-7A2E-4048-BF2A-AD095555D711}"/>
    <cellStyle name="Input 2 13 5" xfId="12321" xr:uid="{10D6C22C-6BA4-47CF-B73B-B0EE27F13D2C}"/>
    <cellStyle name="Input 2 13 5 2" xfId="25779" xr:uid="{79B3B5D9-94B7-451F-AEC9-653F25DD6255}"/>
    <cellStyle name="Input 2 13 6" xfId="16826" xr:uid="{C975A74D-F7C0-4B3D-AB76-CFF17B92B0F1}"/>
    <cellStyle name="Input 2 13 6 2" xfId="30284" xr:uid="{878D903D-CE68-46FA-A0BB-10FC26798873}"/>
    <cellStyle name="Input 2 14" xfId="5363" xr:uid="{BAC82F73-4EE6-402C-BF02-7D6DD217C68C}"/>
    <cellStyle name="Input 2 14 2" xfId="6534" xr:uid="{3143B241-0741-4396-9FAF-A79398024975}"/>
    <cellStyle name="Input 2 14 2 2" xfId="9013" xr:uid="{F6ACC945-40F6-44F6-AECA-9C25A6B182DF}"/>
    <cellStyle name="Input 2 14 2 2 2" xfId="22471" xr:uid="{F88C9A2A-C117-4EA3-A2F0-99C9ED760290}"/>
    <cellStyle name="Input 2 14 2 3" xfId="11604" xr:uid="{624534D9-DB4C-4255-B6F3-441A7C220F17}"/>
    <cellStyle name="Input 2 14 2 3 2" xfId="25062" xr:uid="{AA797F5D-54A2-4734-9B68-785D5248CF8D}"/>
    <cellStyle name="Input 2 14 2 4" xfId="13812" xr:uid="{730187BB-31AD-4F76-A18E-9A1F916FD3AE}"/>
    <cellStyle name="Input 2 14 2 4 2" xfId="27270" xr:uid="{A4CB1CE8-E607-43F9-995E-9FFCF9410E01}"/>
    <cellStyle name="Input 2 14 2 5" xfId="14991" xr:uid="{5B226B8A-9631-44AB-8946-513A2C9F862E}"/>
    <cellStyle name="Input 2 14 2 5 2" xfId="28449" xr:uid="{199BABAF-3E34-46AA-8928-E9B4E975491C}"/>
    <cellStyle name="Input 2 14 2 6" xfId="16356" xr:uid="{CCBE2882-CEEF-4ADD-98DC-56AA4CA5D697}"/>
    <cellStyle name="Input 2 14 2 6 2" xfId="29814" xr:uid="{786DEC59-3760-4FF8-A8C8-191A1B9533BA}"/>
    <cellStyle name="Input 2 14 2 7" xfId="18699" xr:uid="{8989BEC7-2493-427D-A195-89ED5B586917}"/>
    <cellStyle name="Input 2 14 2 7 2" xfId="32157" xr:uid="{D7890813-154F-48C2-9BB0-24B0B767C169}"/>
    <cellStyle name="Input 2 14 3" xfId="7842" xr:uid="{E49DBE0A-94B1-4095-A6F5-8050C7658F10}"/>
    <cellStyle name="Input 2 14 3 2" xfId="21300" xr:uid="{E735B344-FC02-4CD7-A5A3-C7A2EAC838B4}"/>
    <cellStyle name="Input 2 14 4" xfId="10433" xr:uid="{7D29615D-D152-4C64-8150-608EAA0BB6C6}"/>
    <cellStyle name="Input 2 14 4 2" xfId="23891" xr:uid="{094940C5-23BC-4CC9-9B3C-BBA5BFCC3154}"/>
    <cellStyle name="Input 2 14 5" xfId="15185" xr:uid="{9527F56A-FB1B-404A-9AB5-9F4128026E7A}"/>
    <cellStyle name="Input 2 14 5 2" xfId="28643" xr:uid="{CE96FBCE-A265-4769-9F7A-5ABB671444BB}"/>
    <cellStyle name="Input 2 14 6" xfId="17534" xr:uid="{65A18E3B-49DD-4757-A65E-07D7C8C7F596}"/>
    <cellStyle name="Input 2 14 6 2" xfId="30992" xr:uid="{2F4F4E91-AB42-488E-9A53-B69F55C72D28}"/>
    <cellStyle name="Input 2 15" xfId="4123" xr:uid="{4A4641CD-3D35-491A-BF38-BF2CC9851A3E}"/>
    <cellStyle name="Input 2 15 2" xfId="6637" xr:uid="{A174D8E7-50AE-4259-A32F-863120A769B3}"/>
    <cellStyle name="Input 2 15 2 2" xfId="20095" xr:uid="{1E0D2924-9684-4582-A40B-E5B4814EA738}"/>
    <cellStyle name="Input 2 15 3" xfId="9234" xr:uid="{AAE8EE64-7895-42B0-B2A1-76393EE650F3}"/>
    <cellStyle name="Input 2 15 3 2" xfId="22692" xr:uid="{C04DB788-8ED3-432B-9B9E-98704DE73599}"/>
    <cellStyle name="Input 2 15 4" xfId="11803" xr:uid="{6082CE73-8EA4-45AE-9EF1-2AEFEC8C284E}"/>
    <cellStyle name="Input 2 15 4 2" xfId="25261" xr:uid="{A0D533FB-C074-432C-8C6F-755F43A8D8A5}"/>
    <cellStyle name="Input 2 15 5" xfId="9314" xr:uid="{E0A85CC3-54C1-4CEB-B1FA-CB4618DBCD87}"/>
    <cellStyle name="Input 2 15 5 2" xfId="22772" xr:uid="{A7048B9F-3AB4-4379-B35E-8E31B4BAD8A9}"/>
    <cellStyle name="Input 2 15 6" xfId="3911" xr:uid="{9B66ADAC-4F47-4159-9E4C-16B626E1339D}"/>
    <cellStyle name="Input 2 15 6 2" xfId="19905" xr:uid="{A533250D-C606-4BF1-AD24-318E63A2EECA}"/>
    <cellStyle name="Input 2 15 7" xfId="16542" xr:uid="{8CE9F78E-AF7E-4C59-B835-1ED9CA5684D2}"/>
    <cellStyle name="Input 2 15 7 2" xfId="30000" xr:uid="{52FC0039-ADAC-4F0C-879B-8F2040815672}"/>
    <cellStyle name="Input 2 16" xfId="3306" xr:uid="{F1C7EC9C-254E-4CAA-82D3-1D8AA1A03488}"/>
    <cellStyle name="Input 2 16 2" xfId="19300" xr:uid="{4EBF7E87-B2CA-4C86-9A5C-979E4ECCC169}"/>
    <cellStyle name="Input 2 17" xfId="3753" xr:uid="{58C5BF72-C805-490C-BB16-7DD8D70C7C7F}"/>
    <cellStyle name="Input 2 17 2" xfId="19747" xr:uid="{AF7BA5EE-C324-4106-8A89-89531578A513}"/>
    <cellStyle name="Input 2 18" xfId="3869" xr:uid="{D0CD6C50-EC48-48D5-8631-168CFFD5296D}"/>
    <cellStyle name="Input 2 18 2" xfId="19863" xr:uid="{EA617763-553F-4B6F-862B-F12BFD21E0E6}"/>
    <cellStyle name="Input 2 19" xfId="18783" xr:uid="{9ADD2024-8AAD-43E7-BB8C-1546EAF25D4F}"/>
    <cellStyle name="Input 2 19 2" xfId="32436" xr:uid="{9EFB2FA6-08E4-472E-B8BB-610FFEA140FA}"/>
    <cellStyle name="Input 2 2" xfId="2122" xr:uid="{1B190C9A-6165-40FE-86B5-A39B42E85626}"/>
    <cellStyle name="Input 2 2 2" xfId="2123" xr:uid="{DF69E3F0-C67C-4BCC-BDD2-1E9FDA384D21}"/>
    <cellStyle name="Input 2 2 2 10" xfId="3057" xr:uid="{1A7457AB-2177-4F82-82A0-BE5CB9DC0635}"/>
    <cellStyle name="Input 2 2 2 10 2" xfId="19051" xr:uid="{B33728C8-00AA-4CFA-A76E-113E05A63B40}"/>
    <cellStyle name="Input 2 2 2 11" xfId="13867" xr:uid="{D1066CD3-6E83-48EA-A28A-CC34C1A36D9A}"/>
    <cellStyle name="Input 2 2 2 11 2" xfId="27325" xr:uid="{D88C0834-CA35-4C01-9758-97C000486FFB}"/>
    <cellStyle name="Input 2 2 2 12" xfId="18784" xr:uid="{315A00AA-9BAE-480B-9075-2CBD84DD1F54}"/>
    <cellStyle name="Input 2 2 2 12 2" xfId="32437" xr:uid="{E4DA75F0-A433-409E-8B66-924840A91081}"/>
    <cellStyle name="Input 2 2 2 2" xfId="2790" xr:uid="{89C3A986-4020-457E-A623-5298197036D5}"/>
    <cellStyle name="Input 2 2 2 2 2" xfId="6039" xr:uid="{3C7D3A79-775D-4643-A912-327F2B993F2B}"/>
    <cellStyle name="Input 2 2 2 2 2 2" xfId="8518" xr:uid="{8312817E-5537-49E4-96A4-F004CCDC25A5}"/>
    <cellStyle name="Input 2 2 2 2 2 2 2" xfId="21976" xr:uid="{4E0E110B-0CC4-44A9-8A4E-E56285CE7416}"/>
    <cellStyle name="Input 2 2 2 2 2 3" xfId="11109" xr:uid="{2ED8E6CF-67EC-487F-B2D3-007C72A24F4B}"/>
    <cellStyle name="Input 2 2 2 2 2 3 2" xfId="24567" xr:uid="{510CEF45-7CF6-463D-93B7-D07DF964081C}"/>
    <cellStyle name="Input 2 2 2 2 2 4" xfId="13317" xr:uid="{C4EC09F9-8A96-46E0-8916-AE2879342729}"/>
    <cellStyle name="Input 2 2 2 2 2 4 2" xfId="26775" xr:uid="{E74BCB42-6DDE-4D91-B31E-ED5C4FC49290}"/>
    <cellStyle name="Input 2 2 2 2 2 5" xfId="14496" xr:uid="{CF6BDB92-AA07-4F61-981A-5795327892A0}"/>
    <cellStyle name="Input 2 2 2 2 2 5 2" xfId="27954" xr:uid="{D85AD7DE-F03A-4A54-82E1-C4DE7E815987}"/>
    <cellStyle name="Input 2 2 2 2 2 6" xfId="15861" xr:uid="{40113277-8422-478D-8745-2EE7CC5A7488}"/>
    <cellStyle name="Input 2 2 2 2 2 6 2" xfId="29319" xr:uid="{D9A796E4-C254-4B27-B7FB-143C38972078}"/>
    <cellStyle name="Input 2 2 2 2 2 7" xfId="18204" xr:uid="{792665BF-C86E-46DE-A086-BE7B90C86912}"/>
    <cellStyle name="Input 2 2 2 2 2 7 2" xfId="31662" xr:uid="{F2846FF0-B971-42F2-A175-DCD14F263B9E}"/>
    <cellStyle name="Input 2 2 2 2 3" xfId="4868" xr:uid="{2BE0ED2F-B3EA-4E01-874A-430267469296}"/>
    <cellStyle name="Input 2 2 2 2 3 2" xfId="32242" xr:uid="{FEED56B7-A2A6-4928-B7A5-65F6A20CABA6}"/>
    <cellStyle name="Input 2 2 2 2 4" xfId="7347" xr:uid="{FF023800-3B79-4FCC-894C-5C4F93F464A7}"/>
    <cellStyle name="Input 2 2 2 2 4 2" xfId="20805" xr:uid="{165251A9-5585-4CC3-8E7A-CD1423FC1A73}"/>
    <cellStyle name="Input 2 2 2 2 5" xfId="9938" xr:uid="{D8FF8C86-BAEB-4666-BEFD-46585F3B33AE}"/>
    <cellStyle name="Input 2 2 2 2 5 2" xfId="23396" xr:uid="{CA554928-7865-4E24-8BEE-9B6541495D99}"/>
    <cellStyle name="Input 2 2 2 2 6" xfId="6704" xr:uid="{0CEEB9CF-9EAD-4C39-A8EF-E85F82F5C20E}"/>
    <cellStyle name="Input 2 2 2 2 6 2" xfId="20162" xr:uid="{768E2AB5-FB48-4B87-B632-CB732A4C7AD6}"/>
    <cellStyle name="Input 2 2 2 2 7" xfId="17118" xr:uid="{BFC66282-5D2B-4A07-B3EC-D68D9FCE0C0C}"/>
    <cellStyle name="Input 2 2 2 2 7 2" xfId="30576" xr:uid="{E85D0A9B-95E8-45DA-8F23-5C915799BD94}"/>
    <cellStyle name="Input 2 2 2 3" xfId="4470" xr:uid="{D3CFA18E-E006-446F-8BEA-2A037998B272}"/>
    <cellStyle name="Input 2 2 2 3 2" xfId="5641" xr:uid="{2C26177B-D15B-4C49-BBDD-B1B13145282E}"/>
    <cellStyle name="Input 2 2 2 3 2 2" xfId="8120" xr:uid="{C5498E1C-FA57-4403-80A7-8197750E848D}"/>
    <cellStyle name="Input 2 2 2 3 2 2 2" xfId="21578" xr:uid="{AB3D16A7-C201-46DB-A8CA-5F086A7E65BE}"/>
    <cellStyle name="Input 2 2 2 3 2 3" xfId="10711" xr:uid="{702562AC-A21E-4C8D-8F22-3FC99FF3E32C}"/>
    <cellStyle name="Input 2 2 2 3 2 3 2" xfId="24169" xr:uid="{47683151-913E-474C-AAD0-BE504ACCEE14}"/>
    <cellStyle name="Input 2 2 2 3 2 4" xfId="12919" xr:uid="{9E304A4A-7A49-42AA-A1D7-80336C2B5D9B}"/>
    <cellStyle name="Input 2 2 2 3 2 4 2" xfId="26377" xr:uid="{C9C0A5F3-E7B9-40BF-A512-9503FD3CA8A6}"/>
    <cellStyle name="Input 2 2 2 3 2 5" xfId="14098" xr:uid="{6D2EE7DE-0205-46BE-B05A-9B4106F1AD65}"/>
    <cellStyle name="Input 2 2 2 3 2 5 2" xfId="27556" xr:uid="{201260A7-6093-47B3-AA1A-BFA1E71213C5}"/>
    <cellStyle name="Input 2 2 2 3 2 6" xfId="15463" xr:uid="{67B120BE-4338-41DD-B34A-919D370ABDD5}"/>
    <cellStyle name="Input 2 2 2 3 2 6 2" xfId="28921" xr:uid="{88F04D73-2E40-4622-A8A1-ACF1178A1630}"/>
    <cellStyle name="Input 2 2 2 3 2 7" xfId="17806" xr:uid="{2C68A77B-7FEA-4D20-AD77-D86C914E2459}"/>
    <cellStyle name="Input 2 2 2 3 2 7 2" xfId="31264" xr:uid="{BD310E3A-0A2A-4FD5-9FD5-59D58DAAC118}"/>
    <cellStyle name="Input 2 2 2 3 3" xfId="6949" xr:uid="{A2BD5C5D-4522-40EC-A98E-5779F27AC974}"/>
    <cellStyle name="Input 2 2 2 3 3 2" xfId="20407" xr:uid="{E71E2021-3F91-492B-A4C1-733429D2F9A0}"/>
    <cellStyle name="Input 2 2 2 3 4" xfId="9540" xr:uid="{B6E7A3FB-F82A-4562-9EA5-68CA16B6D685}"/>
    <cellStyle name="Input 2 2 2 3 4 2" xfId="22998" xr:uid="{B9EB2CAE-93D7-47FE-9BC6-B9E801B67E7F}"/>
    <cellStyle name="Input 2 2 2 3 5" xfId="12668" xr:uid="{E6336D2E-F2EA-4538-9540-B4EBCA886628}"/>
    <cellStyle name="Input 2 2 2 3 5 2" xfId="26126" xr:uid="{A68F230A-EC76-4CE2-A938-89E847E1F75E}"/>
    <cellStyle name="Input 2 2 2 3 6" xfId="16788" xr:uid="{29734465-6927-47F9-AE11-D92C9EC8E0F6}"/>
    <cellStyle name="Input 2 2 2 3 6 2" xfId="30246" xr:uid="{9326B662-F031-4ED7-AC3E-6BF525E53A40}"/>
    <cellStyle name="Input 2 2 2 4" xfId="5231" xr:uid="{413BB8B6-3807-4566-B6AE-EE953F7882C1}"/>
    <cellStyle name="Input 2 2 2 4 2" xfId="6402" xr:uid="{6F9B6653-1BE2-40B0-9AF8-0D6D6E56C615}"/>
    <cellStyle name="Input 2 2 2 4 2 2" xfId="8881" xr:uid="{CC3E0E0A-F2B3-4F50-B047-7C9FDEF983A6}"/>
    <cellStyle name="Input 2 2 2 4 2 2 2" xfId="22339" xr:uid="{22289F7D-6BEF-4C5F-95F7-254EF2CBC72F}"/>
    <cellStyle name="Input 2 2 2 4 2 3" xfId="11472" xr:uid="{A66666F6-E315-42BC-A5C3-E13DB632AE9A}"/>
    <cellStyle name="Input 2 2 2 4 2 3 2" xfId="24930" xr:uid="{25B7A8FB-5060-4B05-A157-03D8F8BB115C}"/>
    <cellStyle name="Input 2 2 2 4 2 4" xfId="13680" xr:uid="{2B8963A6-7F36-4AFF-B29A-756A497E60E3}"/>
    <cellStyle name="Input 2 2 2 4 2 4 2" xfId="27138" xr:uid="{AA01673B-1BCD-471A-9E57-F4491CE3E9AB}"/>
    <cellStyle name="Input 2 2 2 4 2 5" xfId="14859" xr:uid="{DA53D84E-74D4-4ED3-985E-6BD1B40FF917}"/>
    <cellStyle name="Input 2 2 2 4 2 5 2" xfId="28317" xr:uid="{4F690773-0DCB-4C12-9936-EC97F1699D23}"/>
    <cellStyle name="Input 2 2 2 4 2 6" xfId="16224" xr:uid="{4F5C1967-E80A-4FF6-8D9A-C6EAC0F24312}"/>
    <cellStyle name="Input 2 2 2 4 2 6 2" xfId="29682" xr:uid="{F7F2E90A-D92F-4F1E-A77A-F4A6242863DE}"/>
    <cellStyle name="Input 2 2 2 4 2 7" xfId="18567" xr:uid="{B9851072-29B2-42CB-BEAF-F1C8AB2FB1C4}"/>
    <cellStyle name="Input 2 2 2 4 2 7 2" xfId="32025" xr:uid="{730BCD68-BEC0-45A6-9BA3-DFCA3BD7219C}"/>
    <cellStyle name="Input 2 2 2 4 3" xfId="7710" xr:uid="{6BEB25DC-B414-44F8-91D4-B4B9203F2C3F}"/>
    <cellStyle name="Input 2 2 2 4 3 2" xfId="21168" xr:uid="{250FE8ED-4691-4272-BB29-1C99B29F5E95}"/>
    <cellStyle name="Input 2 2 2 4 4" xfId="10301" xr:uid="{EFBAAE68-3C28-4A6B-9348-D108CC8CEE33}"/>
    <cellStyle name="Input 2 2 2 4 4 2" xfId="23759" xr:uid="{89585D39-155D-44BF-B7D4-B2C1EF4ECBC8}"/>
    <cellStyle name="Input 2 2 2 4 5" xfId="15053" xr:uid="{C8908808-EA37-4DD6-99D1-74D5278B84EB}"/>
    <cellStyle name="Input 2 2 2 4 5 2" xfId="28511" xr:uid="{E331BB48-43BB-4FEB-8490-03205B56215B}"/>
    <cellStyle name="Input 2 2 2 4 6" xfId="17414" xr:uid="{1A84F5AC-E4AC-49F2-AA7F-AC7C439EC9BD}"/>
    <cellStyle name="Input 2 2 2 4 6 2" xfId="30872" xr:uid="{37C91609-49AB-414C-ADC2-1E59A202FC10}"/>
    <cellStyle name="Input 2 2 2 5" xfId="4631" xr:uid="{B81D881E-F6E4-462F-87C1-FEE95454900C}"/>
    <cellStyle name="Input 2 2 2 5 2" xfId="5802" xr:uid="{E250ABB2-CCCB-4690-B573-665C955959EE}"/>
    <cellStyle name="Input 2 2 2 5 2 2" xfId="8281" xr:uid="{AD81E72A-966B-44AF-A92F-A77242672E73}"/>
    <cellStyle name="Input 2 2 2 5 2 2 2" xfId="21739" xr:uid="{F0B914B6-67B8-47A2-A8B9-622EEADACE35}"/>
    <cellStyle name="Input 2 2 2 5 2 3" xfId="10872" xr:uid="{A09C19FB-A84B-451B-BD4F-FA9F7F87271A}"/>
    <cellStyle name="Input 2 2 2 5 2 3 2" xfId="24330" xr:uid="{15C227D3-CACE-40B1-B08B-26B066BFFFFB}"/>
    <cellStyle name="Input 2 2 2 5 2 4" xfId="13080" xr:uid="{D1ADDED2-7CEA-414C-89E2-529DEAA94CA9}"/>
    <cellStyle name="Input 2 2 2 5 2 4 2" xfId="26538" xr:uid="{79A7CF87-C096-4A0F-9AE2-7BD54917445E}"/>
    <cellStyle name="Input 2 2 2 5 2 5" xfId="14259" xr:uid="{0B617BC2-52B0-41B4-8BC6-B660853267C3}"/>
    <cellStyle name="Input 2 2 2 5 2 5 2" xfId="27717" xr:uid="{84E5B129-866F-48E0-90A2-32A39213291D}"/>
    <cellStyle name="Input 2 2 2 5 2 6" xfId="15624" xr:uid="{ED54DB87-C206-4B9C-A503-FE3F44C7D3DB}"/>
    <cellStyle name="Input 2 2 2 5 2 6 2" xfId="29082" xr:uid="{856540E8-BCAE-4A01-BD2F-E9736776B6A4}"/>
    <cellStyle name="Input 2 2 2 5 2 7" xfId="17967" xr:uid="{EB1E6C37-F6C7-4B85-8C69-05D62FBCA855}"/>
    <cellStyle name="Input 2 2 2 5 2 7 2" xfId="31425" xr:uid="{844EA6B4-5FCF-4E8E-B28B-59BA0F4A7578}"/>
    <cellStyle name="Input 2 2 2 5 3" xfId="7110" xr:uid="{4199E0A2-E394-4C12-8392-B13164589172}"/>
    <cellStyle name="Input 2 2 2 5 3 2" xfId="20568" xr:uid="{01D97318-C6C3-437D-94E9-CC9AC2292827}"/>
    <cellStyle name="Input 2 2 2 5 4" xfId="9701" xr:uid="{39C5BBF5-8573-4DFC-A8F3-EEE5D14141F0}"/>
    <cellStyle name="Input 2 2 2 5 4 2" xfId="23159" xr:uid="{3A9FAA55-4D3E-42DA-B601-393F17818116}"/>
    <cellStyle name="Input 2 2 2 5 5" xfId="12332" xr:uid="{5E98C7E4-F74E-4514-BBC9-02628D1606B2}"/>
    <cellStyle name="Input 2 2 2 5 5 2" xfId="25790" xr:uid="{C0663BA1-4A00-4E8E-B9D5-450449ECF337}"/>
    <cellStyle name="Input 2 2 2 5 6" xfId="16928" xr:uid="{92B8A380-8E50-47A3-A1CB-09E02A71E2AE}"/>
    <cellStyle name="Input 2 2 2 5 6 2" xfId="30386" xr:uid="{FCA2D301-D584-4F16-BA21-0ED1DD5AB5CB}"/>
    <cellStyle name="Input 2 2 2 6" xfId="5310" xr:uid="{4F7D745E-F961-4467-8504-2F677B9F4CB1}"/>
    <cellStyle name="Input 2 2 2 6 2" xfId="6481" xr:uid="{1F2953F7-84F9-4836-B374-4B9093EFB5FD}"/>
    <cellStyle name="Input 2 2 2 6 2 2" xfId="8960" xr:uid="{B661823B-5131-4762-B394-23730A6A16B7}"/>
    <cellStyle name="Input 2 2 2 6 2 2 2" xfId="22418" xr:uid="{3F470F84-4AB6-46AC-AC49-E348D964102C}"/>
    <cellStyle name="Input 2 2 2 6 2 3" xfId="11551" xr:uid="{C462235C-BEF0-4F09-8B2B-C177FEEFEC2D}"/>
    <cellStyle name="Input 2 2 2 6 2 3 2" xfId="25009" xr:uid="{BF872390-DB23-45A4-B0D8-D629647E71FD}"/>
    <cellStyle name="Input 2 2 2 6 2 4" xfId="13759" xr:uid="{67EE9CA7-A3DB-47D7-9F4B-0BC05B1DF6CD}"/>
    <cellStyle name="Input 2 2 2 6 2 4 2" xfId="27217" xr:uid="{151A376E-7E6E-4CA0-977A-8F1CCDD0B513}"/>
    <cellStyle name="Input 2 2 2 6 2 5" xfId="14938" xr:uid="{31F00E4B-C95E-4F57-9659-2EE371455A32}"/>
    <cellStyle name="Input 2 2 2 6 2 5 2" xfId="28396" xr:uid="{18F293CF-33AF-4959-9B8A-E3CBE50951C2}"/>
    <cellStyle name="Input 2 2 2 6 2 6" xfId="16303" xr:uid="{78FC6300-F29B-44F1-8B04-FEAB62AFAB37}"/>
    <cellStyle name="Input 2 2 2 6 2 6 2" xfId="29761" xr:uid="{45E18B9F-BDA3-4013-BD3E-CEC664D808F3}"/>
    <cellStyle name="Input 2 2 2 6 2 7" xfId="18646" xr:uid="{54654631-4FA6-4606-9004-9DA50478C17F}"/>
    <cellStyle name="Input 2 2 2 6 2 7 2" xfId="32104" xr:uid="{28952767-950B-444A-BE8B-21154587E83F}"/>
    <cellStyle name="Input 2 2 2 6 3" xfId="7789" xr:uid="{7D59A17E-D887-4813-8FCF-6156D1254B5B}"/>
    <cellStyle name="Input 2 2 2 6 3 2" xfId="21247" xr:uid="{E168FC3D-DAE3-4047-AD48-578ED6B52D27}"/>
    <cellStyle name="Input 2 2 2 6 4" xfId="10380" xr:uid="{FDC1E661-6E01-48EA-A74B-8AB35253F3C9}"/>
    <cellStyle name="Input 2 2 2 6 4 2" xfId="23838" xr:uid="{40897531-CD34-4FD3-8032-7A2B30AAE41F}"/>
    <cellStyle name="Input 2 2 2 6 5" xfId="15132" xr:uid="{D5B851A0-589E-4AA3-9E70-9562C7262FB8}"/>
    <cellStyle name="Input 2 2 2 6 5 2" xfId="28590" xr:uid="{7A6F9AF4-29C4-47BE-916C-1372E11F7DD6}"/>
    <cellStyle name="Input 2 2 2 6 6" xfId="17484" xr:uid="{69046D8E-3A0D-4443-A618-6C514923EF1E}"/>
    <cellStyle name="Input 2 2 2 6 6 2" xfId="30942" xr:uid="{EB808E41-E029-4472-8E89-70645CF7687D}"/>
    <cellStyle name="Input 2 2 2 7" xfId="5409" xr:uid="{E4EED950-D7E7-495C-9866-BC4C56BB159F}"/>
    <cellStyle name="Input 2 2 2 7 2" xfId="6580" xr:uid="{5A9DD719-D6B8-4EC7-B3FD-EDF39F81F3FC}"/>
    <cellStyle name="Input 2 2 2 7 2 2" xfId="9059" xr:uid="{973966DC-CE9A-47AA-BC8C-D2682AB274CC}"/>
    <cellStyle name="Input 2 2 2 7 2 2 2" xfId="22517" xr:uid="{BFFB19D4-29FB-4B32-A2DF-4FBE27F944C8}"/>
    <cellStyle name="Input 2 2 2 7 2 3" xfId="11650" xr:uid="{FF2FE602-AF10-467C-94FD-26A227AFE885}"/>
    <cellStyle name="Input 2 2 2 7 2 3 2" xfId="25108" xr:uid="{8E7E1E24-F36F-4797-96C8-A59075B60E48}"/>
    <cellStyle name="Input 2 2 2 7 2 4" xfId="13858" xr:uid="{020BCFE9-4482-4AE4-8444-7570B582C3A3}"/>
    <cellStyle name="Input 2 2 2 7 2 4 2" xfId="27316" xr:uid="{10242632-5053-4343-98F2-E3D6B79C9E87}"/>
    <cellStyle name="Input 2 2 2 7 2 5" xfId="15037" xr:uid="{69D0D0BA-3201-4365-B88A-577B0249FF3B}"/>
    <cellStyle name="Input 2 2 2 7 2 5 2" xfId="28495" xr:uid="{4168BA60-9275-4615-ADE4-B2C8D0C71D93}"/>
    <cellStyle name="Input 2 2 2 7 2 6" xfId="16402" xr:uid="{51A3C672-D569-4793-8CE8-ACC2E9B6AD3A}"/>
    <cellStyle name="Input 2 2 2 7 2 6 2" xfId="29860" xr:uid="{50433ADC-95B5-471E-B37F-0D6A59ECD76D}"/>
    <cellStyle name="Input 2 2 2 7 2 7" xfId="18745" xr:uid="{3761142B-5AF1-43BB-96FC-8AFCBF0723E7}"/>
    <cellStyle name="Input 2 2 2 7 2 7 2" xfId="32203" xr:uid="{591210F6-5754-4E59-A600-09935D55D036}"/>
    <cellStyle name="Input 2 2 2 7 3" xfId="7888" xr:uid="{AC9EC2DF-DC3C-4F28-9C9D-BFBCAB36EC24}"/>
    <cellStyle name="Input 2 2 2 7 3 2" xfId="21346" xr:uid="{E887A451-6D57-4995-A808-F15513032CEA}"/>
    <cellStyle name="Input 2 2 2 7 4" xfId="10479" xr:uid="{FE6D74EC-1929-4997-BFDD-0F12B5FD9D08}"/>
    <cellStyle name="Input 2 2 2 7 4 2" xfId="23937" xr:uid="{C4769BAA-58B7-44DE-9448-6F915C9F78D3}"/>
    <cellStyle name="Input 2 2 2 7 5" xfId="15231" xr:uid="{7F4CFE9A-9332-489C-B340-57F2A715E724}"/>
    <cellStyle name="Input 2 2 2 7 5 2" xfId="28689" xr:uid="{208AE1A8-04EC-44BB-B57F-62600A3E58BE}"/>
    <cellStyle name="Input 2 2 2 7 6" xfId="17574" xr:uid="{79C3A8FE-E5D2-44C2-92A8-6CC5E6C88270}"/>
    <cellStyle name="Input 2 2 2 7 6 2" xfId="31032" xr:uid="{03C816F0-0895-4731-B1DE-CB1EECAC8A22}"/>
    <cellStyle name="Input 2 2 2 8" xfId="4122" xr:uid="{F725D4C2-7D00-4B2E-A289-95FB158ECCF8}"/>
    <cellStyle name="Input 2 2 2 8 2" xfId="6636" xr:uid="{0C1D6488-7DBB-4E2A-9DEB-ADCAEFAC6AE1}"/>
    <cellStyle name="Input 2 2 2 8 2 2" xfId="20094" xr:uid="{CFBEB0C8-735E-40CB-8C05-54303F61FEE3}"/>
    <cellStyle name="Input 2 2 2 8 3" xfId="9233" xr:uid="{2B2552AE-77AA-4B99-967B-F2F25DC40189}"/>
    <cellStyle name="Input 2 2 2 8 3 2" xfId="22691" xr:uid="{354AEF29-0CF1-4C50-B8CF-9EBA04130A96}"/>
    <cellStyle name="Input 2 2 2 8 4" xfId="11802" xr:uid="{35F98DFA-F862-4645-AED9-6169ECEB226D}"/>
    <cellStyle name="Input 2 2 2 8 4 2" xfId="25260" xr:uid="{70D1F7C2-2FC7-4835-B8A2-AB008F58CB79}"/>
    <cellStyle name="Input 2 2 2 8 5" xfId="9311" xr:uid="{34174DCA-FA73-4058-BBBC-EDAF8E7B1124}"/>
    <cellStyle name="Input 2 2 2 8 5 2" xfId="22769" xr:uid="{0F30F01E-3EBD-499F-9222-7CA56DC757EF}"/>
    <cellStyle name="Input 2 2 2 8 6" xfId="12600" xr:uid="{0EA704F4-DD35-4871-92A6-5A9C99D4689F}"/>
    <cellStyle name="Input 2 2 2 8 6 2" xfId="26058" xr:uid="{E7F397F0-710B-4994-A580-80E082D207E4}"/>
    <cellStyle name="Input 2 2 2 8 7" xfId="16541" xr:uid="{7651D64E-1392-47D9-B8D9-FF3FB8FDAFDA}"/>
    <cellStyle name="Input 2 2 2 8 7 2" xfId="29999" xr:uid="{F9FD7E84-4092-4918-B134-9759B15BC76D}"/>
    <cellStyle name="Input 2 2 2 9" xfId="3304" xr:uid="{A2C86CFC-CBEA-4EE3-9492-768E4D9CCE10}"/>
    <cellStyle name="Input 2 2 2 9 2" xfId="19298" xr:uid="{0C9A4C26-85F8-4650-8E91-71B4ED5570D4}"/>
    <cellStyle name="Input 2 2 3" xfId="2124" xr:uid="{AA1D47E9-BC53-4826-8878-A7D050B1B637}"/>
    <cellStyle name="Input 2 2 3 10" xfId="3037" xr:uid="{48D07CF5-8B35-4F4A-8D91-ABAB7C40D96C}"/>
    <cellStyle name="Input 2 2 3 10 2" xfId="19031" xr:uid="{356304CD-04E1-4544-9579-2D52F67EB3A7}"/>
    <cellStyle name="Input 2 2 3 11" xfId="3747" xr:uid="{E0B6E13B-891F-4F92-99CC-6C468F8621F9}"/>
    <cellStyle name="Input 2 2 3 11 2" xfId="19741" xr:uid="{A16EAB20-5B61-4629-881E-D7F23188FF27}"/>
    <cellStyle name="Input 2 2 3 12" xfId="18785" xr:uid="{F056237B-ED86-4BF4-BD6D-F9CD2FDAA702}"/>
    <cellStyle name="Input 2 2 3 12 2" xfId="32438" xr:uid="{FB58B4B5-0502-461C-8551-615ED828EEDB}"/>
    <cellStyle name="Input 2 2 3 2" xfId="2791" xr:uid="{DF772EBA-F1ED-4FD9-9852-11EF5EA258A1}"/>
    <cellStyle name="Input 2 2 3 2 2" xfId="6040" xr:uid="{3624CD76-316E-4805-A4E9-1EC957FCF27E}"/>
    <cellStyle name="Input 2 2 3 2 2 2" xfId="8519" xr:uid="{60D7270C-7CF2-4DF6-906C-1FAEA08A8F3B}"/>
    <cellStyle name="Input 2 2 3 2 2 2 2" xfId="21977" xr:uid="{AF9BE346-9C77-4632-B882-3DA08D68B2BE}"/>
    <cellStyle name="Input 2 2 3 2 2 3" xfId="11110" xr:uid="{CD01FA01-DFCB-4443-8505-7AF8A8ED1C29}"/>
    <cellStyle name="Input 2 2 3 2 2 3 2" xfId="24568" xr:uid="{9C050C64-076A-4451-BEC7-A61AC3DB620F}"/>
    <cellStyle name="Input 2 2 3 2 2 4" xfId="13318" xr:uid="{602F7F08-5E81-403A-A41E-4DFA4197C3C8}"/>
    <cellStyle name="Input 2 2 3 2 2 4 2" xfId="26776" xr:uid="{B567F690-BDED-43F9-AEF8-D310F681124C}"/>
    <cellStyle name="Input 2 2 3 2 2 5" xfId="14497" xr:uid="{C2D4A881-8202-4029-98B0-EBA011CA8288}"/>
    <cellStyle name="Input 2 2 3 2 2 5 2" xfId="27955" xr:uid="{658B696C-7CA4-4631-BB8E-07773B2690FE}"/>
    <cellStyle name="Input 2 2 3 2 2 6" xfId="15862" xr:uid="{BDF8D607-8CB4-4C72-B0D1-644DCD0C4FF0}"/>
    <cellStyle name="Input 2 2 3 2 2 6 2" xfId="29320" xr:uid="{FAB970D2-433D-4187-9A42-95682FFD5AC0}"/>
    <cellStyle name="Input 2 2 3 2 2 7" xfId="18205" xr:uid="{27285023-BB00-4D23-AC8E-3355921C6219}"/>
    <cellStyle name="Input 2 2 3 2 2 7 2" xfId="31663" xr:uid="{819FABC7-4E52-44D6-AA1C-A3F66D5FFB46}"/>
    <cellStyle name="Input 2 2 3 2 3" xfId="4869" xr:uid="{EF191CBA-5186-4DAB-B3EC-BB721637E4A5}"/>
    <cellStyle name="Input 2 2 3 2 3 2" xfId="32243" xr:uid="{FB7F9F24-0D2B-4F22-8CB9-A3A8E113433D}"/>
    <cellStyle name="Input 2 2 3 2 4" xfId="7348" xr:uid="{53341752-7561-4F4A-93BA-BCD83C0BBE7C}"/>
    <cellStyle name="Input 2 2 3 2 4 2" xfId="20806" xr:uid="{05626145-C2E5-4208-8FA3-623A88498B5D}"/>
    <cellStyle name="Input 2 2 3 2 5" xfId="9939" xr:uid="{29F7FA23-1FA4-444E-831B-37DE86A9B91E}"/>
    <cellStyle name="Input 2 2 3 2 5 2" xfId="23397" xr:uid="{41DC6BB0-D2D9-44F5-AE1F-C55E6E0A5768}"/>
    <cellStyle name="Input 2 2 3 2 6" xfId="12528" xr:uid="{D5E09773-6BF5-45A1-AC35-922CB8C6445C}"/>
    <cellStyle name="Input 2 2 3 2 6 2" xfId="25986" xr:uid="{A7AF81D6-EE24-4021-B7EC-68444A51E19A}"/>
    <cellStyle name="Input 2 2 3 2 7" xfId="17119" xr:uid="{B81170C2-E639-4442-81CE-5AE584561C36}"/>
    <cellStyle name="Input 2 2 3 2 7 2" xfId="30577" xr:uid="{E478D08F-D157-462D-B8F1-2178F0320844}"/>
    <cellStyle name="Input 2 2 3 3" xfId="5159" xr:uid="{D7397967-9F8D-447A-AC9C-0F9DA870869B}"/>
    <cellStyle name="Input 2 2 3 3 2" xfId="6330" xr:uid="{A8890825-F7AC-421A-9051-D3EBC857548D}"/>
    <cellStyle name="Input 2 2 3 3 2 2" xfId="8809" xr:uid="{04DB31B4-F9E6-443F-B1CA-A4FFA3CD129D}"/>
    <cellStyle name="Input 2 2 3 3 2 2 2" xfId="22267" xr:uid="{ECA57614-B822-4FA2-9675-0D5DCE03729F}"/>
    <cellStyle name="Input 2 2 3 3 2 3" xfId="11400" xr:uid="{B687D891-8E63-4996-9B38-2E3006CCB55B}"/>
    <cellStyle name="Input 2 2 3 3 2 3 2" xfId="24858" xr:uid="{DD00B710-2A4A-4A80-A1DB-F4BE1B9DB34D}"/>
    <cellStyle name="Input 2 2 3 3 2 4" xfId="13608" xr:uid="{A83C8909-D271-4A33-8E33-E067B5C99879}"/>
    <cellStyle name="Input 2 2 3 3 2 4 2" xfId="27066" xr:uid="{C816E793-66FA-4285-8ECE-C58AF7777481}"/>
    <cellStyle name="Input 2 2 3 3 2 5" xfId="14787" xr:uid="{FC0F89B0-4F35-4168-A5BD-EABC50955ED9}"/>
    <cellStyle name="Input 2 2 3 3 2 5 2" xfId="28245" xr:uid="{5E952EE1-F1AD-4FF3-87F7-150D92491E97}"/>
    <cellStyle name="Input 2 2 3 3 2 6" xfId="16152" xr:uid="{D6418EBB-C229-4F50-AD0E-7933D237EC46}"/>
    <cellStyle name="Input 2 2 3 3 2 6 2" xfId="29610" xr:uid="{E7327762-18BF-48FD-98ED-D93E18BA8D7E}"/>
    <cellStyle name="Input 2 2 3 3 2 7" xfId="18495" xr:uid="{DC5FCB2E-12C3-4D44-9D9C-4913EF73EB56}"/>
    <cellStyle name="Input 2 2 3 3 2 7 2" xfId="31953" xr:uid="{71A8FA94-2723-4E4E-A96E-07E1E33AA035}"/>
    <cellStyle name="Input 2 2 3 3 3" xfId="7638" xr:uid="{0E6FD7F4-90D4-4A43-957D-04D0C8970C61}"/>
    <cellStyle name="Input 2 2 3 3 3 2" xfId="21096" xr:uid="{9AC6B8DB-3147-4F28-90E0-6582C15814F0}"/>
    <cellStyle name="Input 2 2 3 3 4" xfId="10229" xr:uid="{4BBA17FA-4AA3-4312-BB92-69CFBE73CB46}"/>
    <cellStyle name="Input 2 2 3 3 4 2" xfId="23687" xr:uid="{A8CC18CD-3064-4239-94A2-390828EA395F}"/>
    <cellStyle name="Input 2 2 3 3 5" xfId="3215" xr:uid="{06133D84-51F8-4478-B722-5169CC86FD47}"/>
    <cellStyle name="Input 2 2 3 3 5 2" xfId="19209" xr:uid="{C3261599-D971-4D26-B700-14DB71CDF80A}"/>
    <cellStyle name="Input 2 2 3 3 6" xfId="17346" xr:uid="{8AD5A328-A17E-467D-9819-9074836E5620}"/>
    <cellStyle name="Input 2 2 3 3 6 2" xfId="30804" xr:uid="{816C8D87-D573-43C0-A91D-992E9B45D917}"/>
    <cellStyle name="Input 2 2 3 4" xfId="5266" xr:uid="{A549CA2B-6C30-48C8-99D8-2F6A8901F4A5}"/>
    <cellStyle name="Input 2 2 3 4 2" xfId="6437" xr:uid="{98C06664-223D-42A3-AE16-839F2C570146}"/>
    <cellStyle name="Input 2 2 3 4 2 2" xfId="8916" xr:uid="{19F7CD04-33DC-49B3-B717-C93735BD1887}"/>
    <cellStyle name="Input 2 2 3 4 2 2 2" xfId="22374" xr:uid="{F9630546-36CD-4EBD-890A-D35144EE12CC}"/>
    <cellStyle name="Input 2 2 3 4 2 3" xfId="11507" xr:uid="{C73EA749-F1C4-4584-B781-0EC6CF9BE00D}"/>
    <cellStyle name="Input 2 2 3 4 2 3 2" xfId="24965" xr:uid="{6EEFF778-5B5A-468A-9D1F-074E1A5D3343}"/>
    <cellStyle name="Input 2 2 3 4 2 4" xfId="13715" xr:uid="{436D2B4F-5740-4222-B0A3-B8A34DD771F5}"/>
    <cellStyle name="Input 2 2 3 4 2 4 2" xfId="27173" xr:uid="{839B2DDD-86FC-4E53-BBA8-9C9822987303}"/>
    <cellStyle name="Input 2 2 3 4 2 5" xfId="14894" xr:uid="{DBC3B2B3-D4CD-469A-BC72-784AA43B1B4D}"/>
    <cellStyle name="Input 2 2 3 4 2 5 2" xfId="28352" xr:uid="{3F64CF1E-168B-42CB-BA95-314988B88DCA}"/>
    <cellStyle name="Input 2 2 3 4 2 6" xfId="16259" xr:uid="{3A1C83DD-1F9C-4F95-B12D-33DC1C1ED073}"/>
    <cellStyle name="Input 2 2 3 4 2 6 2" xfId="29717" xr:uid="{97AEF3B3-D35F-48D4-90AF-BE03704E0A8C}"/>
    <cellStyle name="Input 2 2 3 4 2 7" xfId="18602" xr:uid="{6653A9E8-ACBE-489E-B7AD-0F2FDF72B11A}"/>
    <cellStyle name="Input 2 2 3 4 2 7 2" xfId="32060" xr:uid="{2F294873-88D9-4AAB-8905-9CC3484BDD55}"/>
    <cellStyle name="Input 2 2 3 4 3" xfId="7745" xr:uid="{08B3E968-C1EE-44C1-90E0-6950991A48D4}"/>
    <cellStyle name="Input 2 2 3 4 3 2" xfId="21203" xr:uid="{75BB5857-A9C4-4976-AE16-20484A0F8FBC}"/>
    <cellStyle name="Input 2 2 3 4 4" xfId="10336" xr:uid="{251636EC-9718-493A-A2E8-234ADDBACA2C}"/>
    <cellStyle name="Input 2 2 3 4 4 2" xfId="23794" xr:uid="{01FD2112-D75B-4196-8E82-DE7D22D36021}"/>
    <cellStyle name="Input 2 2 3 4 5" xfId="15088" xr:uid="{D84B7931-71A1-445E-98B5-913A4C942904}"/>
    <cellStyle name="Input 2 2 3 4 5 2" xfId="28546" xr:uid="{602B1658-38FB-4232-8BF5-DB7B38FF0E32}"/>
    <cellStyle name="Input 2 2 3 4 6" xfId="17444" xr:uid="{30B9E8FF-71CB-4347-B52F-A891C81E4B82}"/>
    <cellStyle name="Input 2 2 3 4 6 2" xfId="30902" xr:uid="{E2F2A23D-FC87-45C8-9196-2EFD80737E0B}"/>
    <cellStyle name="Input 2 2 3 5" xfId="4632" xr:uid="{8E60049C-BB69-40C4-8B88-30FDCDB16551}"/>
    <cellStyle name="Input 2 2 3 5 2" xfId="5803" xr:uid="{E4CE2F5B-7A60-4B56-9C95-ACC1F6D7FAF4}"/>
    <cellStyle name="Input 2 2 3 5 2 2" xfId="8282" xr:uid="{530FE3F6-11AE-40C8-A13B-8A578F80D836}"/>
    <cellStyle name="Input 2 2 3 5 2 2 2" xfId="21740" xr:uid="{D11D293F-1179-4BD4-9411-F4F059BDA647}"/>
    <cellStyle name="Input 2 2 3 5 2 3" xfId="10873" xr:uid="{2DF3BB25-30DC-4C0C-9E77-71506D8FCDD3}"/>
    <cellStyle name="Input 2 2 3 5 2 3 2" xfId="24331" xr:uid="{73833AA2-8A9B-441A-A7F2-AB0749A2E4BD}"/>
    <cellStyle name="Input 2 2 3 5 2 4" xfId="13081" xr:uid="{EA227EC7-2DB1-47A3-B4A9-B07CE3484A53}"/>
    <cellStyle name="Input 2 2 3 5 2 4 2" xfId="26539" xr:uid="{B3E8D7F5-B400-4A33-9C2E-3D447A9481B8}"/>
    <cellStyle name="Input 2 2 3 5 2 5" xfId="14260" xr:uid="{08CB0F6A-521D-41B3-9B06-0AAB202F10C7}"/>
    <cellStyle name="Input 2 2 3 5 2 5 2" xfId="27718" xr:uid="{8CAAF324-222F-4C22-A47F-F62D2BEA1FCD}"/>
    <cellStyle name="Input 2 2 3 5 2 6" xfId="15625" xr:uid="{5FFC6ABE-2F5B-48F3-9D51-19DDAD923F6F}"/>
    <cellStyle name="Input 2 2 3 5 2 6 2" xfId="29083" xr:uid="{8840AB07-D842-4AFA-92FF-C23792C243DE}"/>
    <cellStyle name="Input 2 2 3 5 2 7" xfId="17968" xr:uid="{37367B47-420F-4E5A-AF31-8D044F26B0F3}"/>
    <cellStyle name="Input 2 2 3 5 2 7 2" xfId="31426" xr:uid="{C962B362-227E-4ED9-B674-FF6734198E78}"/>
    <cellStyle name="Input 2 2 3 5 3" xfId="7111" xr:uid="{7C7C1582-697B-4BA6-80A0-279698FAA41C}"/>
    <cellStyle name="Input 2 2 3 5 3 2" xfId="20569" xr:uid="{E460C7D9-C5B6-45F3-92BA-05571EAFD47B}"/>
    <cellStyle name="Input 2 2 3 5 4" xfId="9702" xr:uid="{2153225C-4B18-4200-8775-6ADA2C0C6256}"/>
    <cellStyle name="Input 2 2 3 5 4 2" xfId="23160" xr:uid="{3AE600DE-0259-4590-ACD1-824EA5C95CCA}"/>
    <cellStyle name="Input 2 2 3 5 5" xfId="12225" xr:uid="{E30723C4-235C-4675-BB0D-4CD76F461578}"/>
    <cellStyle name="Input 2 2 3 5 5 2" xfId="25683" xr:uid="{EEB31355-612E-4993-B049-62438DD2AB15}"/>
    <cellStyle name="Input 2 2 3 5 6" xfId="16929" xr:uid="{3333486A-FBE4-4387-AED1-21299CA7C74B}"/>
    <cellStyle name="Input 2 2 3 5 6 2" xfId="30387" xr:uid="{5FA69835-B1CA-4F56-9B82-97FC8DBDF11B}"/>
    <cellStyle name="Input 2 2 3 6" xfId="4831" xr:uid="{6C428616-5611-4B52-9B12-01C8EE9E526C}"/>
    <cellStyle name="Input 2 2 3 6 2" xfId="6002" xr:uid="{0B4C4CEB-DC90-4B2B-8414-37BD07BB83D9}"/>
    <cellStyle name="Input 2 2 3 6 2 2" xfId="8481" xr:uid="{A41D53C9-4191-4EAC-8790-2C3FDE81A8EF}"/>
    <cellStyle name="Input 2 2 3 6 2 2 2" xfId="21939" xr:uid="{13BF0696-B85C-40C2-A4E8-85D887491B0B}"/>
    <cellStyle name="Input 2 2 3 6 2 3" xfId="11072" xr:uid="{7E9EC72A-836A-41F1-8156-8A5288894B00}"/>
    <cellStyle name="Input 2 2 3 6 2 3 2" xfId="24530" xr:uid="{F56F9384-6AB3-4D26-87DE-6FC7EA305EA6}"/>
    <cellStyle name="Input 2 2 3 6 2 4" xfId="13280" xr:uid="{7077FF82-5A97-4959-8F3F-44B2234D5AA1}"/>
    <cellStyle name="Input 2 2 3 6 2 4 2" xfId="26738" xr:uid="{6DA5C5D4-76AA-462B-A877-22C6690276B3}"/>
    <cellStyle name="Input 2 2 3 6 2 5" xfId="14459" xr:uid="{E72B31DA-C0AA-4AEE-ADE2-F2CA52BAF934}"/>
    <cellStyle name="Input 2 2 3 6 2 5 2" xfId="27917" xr:uid="{D08534D2-C75D-48B3-88CE-C935B1C100AE}"/>
    <cellStyle name="Input 2 2 3 6 2 6" xfId="15824" xr:uid="{27FB2FDB-D403-409F-8A4F-E5A750865159}"/>
    <cellStyle name="Input 2 2 3 6 2 6 2" xfId="29282" xr:uid="{39CA1AF8-035F-4A94-90D5-8493454D56D1}"/>
    <cellStyle name="Input 2 2 3 6 2 7" xfId="18167" xr:uid="{4C57922A-D4EE-454D-B2A1-A9B88631586B}"/>
    <cellStyle name="Input 2 2 3 6 2 7 2" xfId="31625" xr:uid="{1A1F85AB-275A-4B71-B862-1F5D6D7C3308}"/>
    <cellStyle name="Input 2 2 3 6 3" xfId="7310" xr:uid="{1B07AD7D-6769-4AA1-95D8-86E4CD68EF98}"/>
    <cellStyle name="Input 2 2 3 6 3 2" xfId="20768" xr:uid="{E3C81054-1CC5-4E00-B8B2-130E4C7580A3}"/>
    <cellStyle name="Input 2 2 3 6 4" xfId="9901" xr:uid="{0E0C3FC2-4048-43E9-BA0E-FCD5ED485F40}"/>
    <cellStyle name="Input 2 2 3 6 4 2" xfId="23359" xr:uid="{8A03A74E-365A-40B2-8C37-28E4A2A4D115}"/>
    <cellStyle name="Input 2 2 3 6 5" xfId="12246" xr:uid="{CF4364BF-38C9-429E-BAB5-FBA5FF58790E}"/>
    <cellStyle name="Input 2 2 3 6 5 2" xfId="25704" xr:uid="{AB811E7B-2AF6-4400-9C92-15423029E195}"/>
    <cellStyle name="Input 2 2 3 6 6" xfId="17081" xr:uid="{48CEAD65-4001-41D7-B5A1-DA43820A9AAB}"/>
    <cellStyle name="Input 2 2 3 6 6 2" xfId="30539" xr:uid="{E29A3C0F-0D4B-4F7E-91CF-A5CCEE555F45}"/>
    <cellStyle name="Input 2 2 3 7" xfId="5184" xr:uid="{759BC9DC-6D3A-456C-BEB1-47233DE80ABD}"/>
    <cellStyle name="Input 2 2 3 7 2" xfId="6355" xr:uid="{B3065676-D1F2-48F4-9125-4EE4CB239B60}"/>
    <cellStyle name="Input 2 2 3 7 2 2" xfId="8834" xr:uid="{431A6B9A-D982-40E4-95EA-61A9CFBFE745}"/>
    <cellStyle name="Input 2 2 3 7 2 2 2" xfId="22292" xr:uid="{1684E1D6-4D45-43E8-99F4-E46A43B2AF01}"/>
    <cellStyle name="Input 2 2 3 7 2 3" xfId="11425" xr:uid="{72DD1A1F-C114-4466-A1F2-E2E119C4F422}"/>
    <cellStyle name="Input 2 2 3 7 2 3 2" xfId="24883" xr:uid="{86FECC4F-8815-4B7D-BC11-2F7C0DE10250}"/>
    <cellStyle name="Input 2 2 3 7 2 4" xfId="13633" xr:uid="{DD1F5F4B-2916-4E3A-9D20-26DA2DB901BD}"/>
    <cellStyle name="Input 2 2 3 7 2 4 2" xfId="27091" xr:uid="{FC2CB0D2-2E5A-4C83-97DF-D31D89649058}"/>
    <cellStyle name="Input 2 2 3 7 2 5" xfId="14812" xr:uid="{9512D8A3-14AC-48D7-B012-26A1A0C89D9B}"/>
    <cellStyle name="Input 2 2 3 7 2 5 2" xfId="28270" xr:uid="{E8832A98-8688-4150-A471-AE99BA7CC9FA}"/>
    <cellStyle name="Input 2 2 3 7 2 6" xfId="16177" xr:uid="{62DB36C9-C423-4A92-9E61-1F92501F1CB9}"/>
    <cellStyle name="Input 2 2 3 7 2 6 2" xfId="29635" xr:uid="{FECCCA72-946C-4E34-ACD0-2B271473B199}"/>
    <cellStyle name="Input 2 2 3 7 2 7" xfId="18520" xr:uid="{648DF922-9DE6-4887-AB4A-67EE12138BA1}"/>
    <cellStyle name="Input 2 2 3 7 2 7 2" xfId="31978" xr:uid="{F2D357BD-1E93-4F07-9CFF-87C3B6A59E04}"/>
    <cellStyle name="Input 2 2 3 7 3" xfId="7663" xr:uid="{F56A678C-52A4-4B14-9792-692D56B5BF7B}"/>
    <cellStyle name="Input 2 2 3 7 3 2" xfId="21121" xr:uid="{C14704ED-5E5C-432F-9539-0BB6779FA805}"/>
    <cellStyle name="Input 2 2 3 7 4" xfId="10254" xr:uid="{31786FD6-47EC-4788-9F18-95DA7F1B5204}"/>
    <cellStyle name="Input 2 2 3 7 4 2" xfId="23712" xr:uid="{47AA05E3-6D38-4CAC-8C7F-C31D339DE799}"/>
    <cellStyle name="Input 2 2 3 7 5" xfId="12075" xr:uid="{31AAAD10-902A-459F-83BB-83DCFBCCDAF5}"/>
    <cellStyle name="Input 2 2 3 7 5 2" xfId="25533" xr:uid="{6EF3B88C-8774-4D8E-897C-6C1949553AFC}"/>
    <cellStyle name="Input 2 2 3 7 6" xfId="17369" xr:uid="{797A7000-23DA-42B0-8875-5E88F266F7A5}"/>
    <cellStyle name="Input 2 2 3 7 6 2" xfId="30827" xr:uid="{412D7C32-7DCA-4CBC-B9BA-DE4DC1EDC3CA}"/>
    <cellStyle name="Input 2 2 3 8" xfId="4121" xr:uid="{864C40CD-92B3-4D03-A88B-54FCD9AD7DF3}"/>
    <cellStyle name="Input 2 2 3 8 2" xfId="6635" xr:uid="{A03CB508-4B6D-4B08-AB17-3DBB95F0ED7A}"/>
    <cellStyle name="Input 2 2 3 8 2 2" xfId="20093" xr:uid="{E6AA955F-5DE3-4A7E-B1ED-277EFF48BF5C}"/>
    <cellStyle name="Input 2 2 3 8 3" xfId="9232" xr:uid="{4DD9FC8F-93C2-4E8B-8943-476E2A597BCE}"/>
    <cellStyle name="Input 2 2 3 8 3 2" xfId="22690" xr:uid="{5660E702-8951-4C44-A49D-8CC23EDF3035}"/>
    <cellStyle name="Input 2 2 3 8 4" xfId="11801" xr:uid="{E5B03D13-7AE2-4746-BF9F-ABDF3D74529F}"/>
    <cellStyle name="Input 2 2 3 8 4 2" xfId="25259" xr:uid="{51738F6A-A7E0-48EC-83FC-32B2AD52274C}"/>
    <cellStyle name="Input 2 2 3 8 5" xfId="9309" xr:uid="{DD407EE6-E515-4729-A13A-035C4A3DCD81}"/>
    <cellStyle name="Input 2 2 3 8 5 2" xfId="22767" xr:uid="{50CB57D9-8CCA-4950-A226-1F3CF0BE74A1}"/>
    <cellStyle name="Input 2 2 3 8 6" xfId="12130" xr:uid="{D52371F1-D470-4531-869B-C47C2DE68B32}"/>
    <cellStyle name="Input 2 2 3 8 6 2" xfId="25588" xr:uid="{C0A07B01-9CDE-4978-8991-27EB3F8C6E76}"/>
    <cellStyle name="Input 2 2 3 8 7" xfId="16540" xr:uid="{76B1EB87-9611-48BA-A63F-D31478765AB8}"/>
    <cellStyle name="Input 2 2 3 8 7 2" xfId="29998" xr:uid="{5C5BE79D-1B17-4E36-B613-349648DAFC30}"/>
    <cellStyle name="Input 2 2 3 9" xfId="3303" xr:uid="{D0DB0754-BB44-46C3-AA44-040FB3EE92E0}"/>
    <cellStyle name="Input 2 2 3 9 2" xfId="19297" xr:uid="{A5CCAB75-F7BD-4C3F-903F-14CA7AAF182D}"/>
    <cellStyle name="Input 2 2 4" xfId="2125" xr:uid="{BFFC5FCA-EA79-4FB6-B056-FC380FCB7103}"/>
    <cellStyle name="Input 2 2 4 10" xfId="3074" xr:uid="{E8B3878E-0F6D-45D3-903D-09A484B9EE88}"/>
    <cellStyle name="Input 2 2 4 10 2" xfId="19068" xr:uid="{47E0EB33-EC79-4407-BEEE-EC9889919EEB}"/>
    <cellStyle name="Input 2 2 4 11" xfId="3036" xr:uid="{6DFEF6A9-187C-4505-9349-AC02E934572F}"/>
    <cellStyle name="Input 2 2 4 11 2" xfId="19030" xr:uid="{9C105554-3656-4DC7-BDC0-EBC0053C937D}"/>
    <cellStyle name="Input 2 2 4 12" xfId="18786" xr:uid="{03E85296-9BD2-4D92-8343-26D52C14E9BC}"/>
    <cellStyle name="Input 2 2 4 12 2" xfId="32439" xr:uid="{4F060A3D-882A-434A-9E4F-E495CD1AAA0E}"/>
    <cellStyle name="Input 2 2 4 2" xfId="2792" xr:uid="{3660283C-365D-4508-90D9-0E088D4152D8}"/>
    <cellStyle name="Input 2 2 4 2 2" xfId="6041" xr:uid="{B9206D75-E709-48A3-929E-E16524C49648}"/>
    <cellStyle name="Input 2 2 4 2 2 2" xfId="8520" xr:uid="{CB62051C-2800-4939-B51D-83D972813BFB}"/>
    <cellStyle name="Input 2 2 4 2 2 2 2" xfId="21978" xr:uid="{7008931F-D6D5-40F2-BF35-5AB61972C38A}"/>
    <cellStyle name="Input 2 2 4 2 2 3" xfId="11111" xr:uid="{CF680972-F31D-4C90-8680-99845F8B18A8}"/>
    <cellStyle name="Input 2 2 4 2 2 3 2" xfId="24569" xr:uid="{9276CBA7-4645-4AD1-89C1-60415FAD2EB8}"/>
    <cellStyle name="Input 2 2 4 2 2 4" xfId="13319" xr:uid="{0864E026-E2E4-440C-B728-45D0A5489A36}"/>
    <cellStyle name="Input 2 2 4 2 2 4 2" xfId="26777" xr:uid="{6813A053-235F-4625-A377-E76C8F611FF9}"/>
    <cellStyle name="Input 2 2 4 2 2 5" xfId="14498" xr:uid="{E7D7BFA3-9C81-496B-A0BE-068B94436A61}"/>
    <cellStyle name="Input 2 2 4 2 2 5 2" xfId="27956" xr:uid="{76FEC315-67E7-43A8-8E7E-6396E6440F92}"/>
    <cellStyle name="Input 2 2 4 2 2 6" xfId="15863" xr:uid="{2A3449B4-E883-428F-A219-2122D9DCC537}"/>
    <cellStyle name="Input 2 2 4 2 2 6 2" xfId="29321" xr:uid="{120CDD2E-E83F-44D0-A4DF-CB403066713C}"/>
    <cellStyle name="Input 2 2 4 2 2 7" xfId="18206" xr:uid="{BECF0DBB-60A2-43AC-BDFF-37A54CF8A96F}"/>
    <cellStyle name="Input 2 2 4 2 2 7 2" xfId="31664" xr:uid="{DFCB444D-04FD-4136-99A6-6EFB09DE56D2}"/>
    <cellStyle name="Input 2 2 4 2 3" xfId="4870" xr:uid="{680A857E-E88B-4949-B469-46B2324F817B}"/>
    <cellStyle name="Input 2 2 4 2 3 2" xfId="32244" xr:uid="{B9AB7126-3500-4EEB-9DFB-7518232F6F76}"/>
    <cellStyle name="Input 2 2 4 2 4" xfId="7349" xr:uid="{5E77198A-7342-49DF-B4C0-643C93ABD38A}"/>
    <cellStyle name="Input 2 2 4 2 4 2" xfId="20807" xr:uid="{547672D4-9110-4521-AAB4-BF0211DD80C7}"/>
    <cellStyle name="Input 2 2 4 2 5" xfId="9940" xr:uid="{56C7CB95-B8F1-4301-A2D0-65564DFC0D4D}"/>
    <cellStyle name="Input 2 2 4 2 5 2" xfId="23398" xr:uid="{EF34A079-6F04-4C0D-BED9-41C643CDDA0F}"/>
    <cellStyle name="Input 2 2 4 2 6" xfId="12588" xr:uid="{7D6FEE41-9997-4041-A6A6-B5A7D11FC154}"/>
    <cellStyle name="Input 2 2 4 2 6 2" xfId="26046" xr:uid="{8FA93108-AA22-47D8-BFC5-770A537BBD06}"/>
    <cellStyle name="Input 2 2 4 2 7" xfId="17120" xr:uid="{9B9BDD2F-FF56-47BF-8A2F-BBCB64C29CB5}"/>
    <cellStyle name="Input 2 2 4 2 7 2" xfId="30578" xr:uid="{7FD23C5E-BDBF-438E-8020-2F9BDA83095E}"/>
    <cellStyle name="Input 2 2 4 3" xfId="5176" xr:uid="{7867DF5E-749B-4571-8546-1793BA260F5F}"/>
    <cellStyle name="Input 2 2 4 3 2" xfId="6347" xr:uid="{D6C17CF4-BBC9-4D49-B37C-A2B889F9E39F}"/>
    <cellStyle name="Input 2 2 4 3 2 2" xfId="8826" xr:uid="{4F36E575-90F6-4146-BF60-C44139990D2F}"/>
    <cellStyle name="Input 2 2 4 3 2 2 2" xfId="22284" xr:uid="{AA48BAFB-54AA-4B75-9293-49E1644E6DD5}"/>
    <cellStyle name="Input 2 2 4 3 2 3" xfId="11417" xr:uid="{B4F8AF3E-1D49-490C-AD1E-B16F9C114194}"/>
    <cellStyle name="Input 2 2 4 3 2 3 2" xfId="24875" xr:uid="{D66B2268-89BE-4060-8DA9-F0A4DE996435}"/>
    <cellStyle name="Input 2 2 4 3 2 4" xfId="13625" xr:uid="{F18CE0C4-7529-47FA-8B82-ED0F97F96B9B}"/>
    <cellStyle name="Input 2 2 4 3 2 4 2" xfId="27083" xr:uid="{8165AAC7-D21C-45A5-86C0-B36CA505F28E}"/>
    <cellStyle name="Input 2 2 4 3 2 5" xfId="14804" xr:uid="{A54AA450-D142-43FC-8B40-A118A5686443}"/>
    <cellStyle name="Input 2 2 4 3 2 5 2" xfId="28262" xr:uid="{CC0C7853-B050-4DA1-AA7A-A6B2B477B45F}"/>
    <cellStyle name="Input 2 2 4 3 2 6" xfId="16169" xr:uid="{BB80D0E9-839C-4AEB-B9FB-154925EF82D7}"/>
    <cellStyle name="Input 2 2 4 3 2 6 2" xfId="29627" xr:uid="{04F0DE23-9E42-4D7B-9680-43405F21A693}"/>
    <cellStyle name="Input 2 2 4 3 2 7" xfId="18512" xr:uid="{E8EA21B5-DCCB-4BE9-A2E0-BE86E7ED2FBB}"/>
    <cellStyle name="Input 2 2 4 3 2 7 2" xfId="31970" xr:uid="{1907D029-FF99-4A09-80E4-F923AEEF3D45}"/>
    <cellStyle name="Input 2 2 4 3 3" xfId="7655" xr:uid="{481CAB13-EA01-47CA-B1D9-EE64B3DDDACD}"/>
    <cellStyle name="Input 2 2 4 3 3 2" xfId="21113" xr:uid="{5010B807-EF22-4D44-A16B-7BE237742132}"/>
    <cellStyle name="Input 2 2 4 3 4" xfId="10246" xr:uid="{6E55BCE0-89F3-4288-89CA-75DF8F44B6B2}"/>
    <cellStyle name="Input 2 2 4 3 4 2" xfId="23704" xr:uid="{E7F18095-593E-4EE9-844D-AEBBC65A9ED2}"/>
    <cellStyle name="Input 2 2 4 3 5" xfId="12381" xr:uid="{58139E33-C937-48FB-9891-3F859C6679F5}"/>
    <cellStyle name="Input 2 2 4 3 5 2" xfId="25839" xr:uid="{F5AECC93-EC4B-4BF8-8D61-A76DEC927610}"/>
    <cellStyle name="Input 2 2 4 3 6" xfId="17361" xr:uid="{7522E732-0666-456A-9849-F269579727D2}"/>
    <cellStyle name="Input 2 2 4 3 6 2" xfId="30819" xr:uid="{91451D75-6E17-4052-A63D-D6E83481D48C}"/>
    <cellStyle name="Input 2 2 4 4" xfId="4278" xr:uid="{E2A0235D-6C0D-491C-A431-0258D07DF991}"/>
    <cellStyle name="Input 2 2 4 4 2" xfId="5449" xr:uid="{F37A1189-3691-4543-8994-DFCFE833ADE4}"/>
    <cellStyle name="Input 2 2 4 4 2 2" xfId="7928" xr:uid="{2E66E641-2AFC-40F9-BFB5-5A8BAED6B53D}"/>
    <cellStyle name="Input 2 2 4 4 2 2 2" xfId="21386" xr:uid="{FB566DF4-E512-4DF1-945C-B14241E2CA73}"/>
    <cellStyle name="Input 2 2 4 4 2 3" xfId="10519" xr:uid="{87537CA2-9F1B-46EC-9EEB-A29DFB4637E8}"/>
    <cellStyle name="Input 2 2 4 4 2 3 2" xfId="23977" xr:uid="{356D0010-55D4-4370-9694-7A955ABFFFD6}"/>
    <cellStyle name="Input 2 2 4 4 2 4" xfId="12727" xr:uid="{84000E2F-9B12-4A04-B167-66195A7DC1A5}"/>
    <cellStyle name="Input 2 2 4 4 2 4 2" xfId="26185" xr:uid="{302F7254-53D2-4459-8A50-C92CAF895474}"/>
    <cellStyle name="Input 2 2 4 4 2 5" xfId="13906" xr:uid="{EF8FB1C1-87D6-43E9-A6CF-5D3784FCFB06}"/>
    <cellStyle name="Input 2 2 4 4 2 5 2" xfId="27364" xr:uid="{D408E74C-8565-416B-9A2A-BD89729289EB}"/>
    <cellStyle name="Input 2 2 4 4 2 6" xfId="15271" xr:uid="{C8FEB1F6-57D3-4945-A66B-CCC332668730}"/>
    <cellStyle name="Input 2 2 4 4 2 6 2" xfId="28729" xr:uid="{8471A98A-151A-42C3-B029-BB3E8CE460D5}"/>
    <cellStyle name="Input 2 2 4 4 2 7" xfId="17614" xr:uid="{DAF79482-E564-4286-BFA6-1FD792F8A278}"/>
    <cellStyle name="Input 2 2 4 4 2 7 2" xfId="31072" xr:uid="{7FFF52D7-B4EA-4908-9849-E5002FAA6A73}"/>
    <cellStyle name="Input 2 2 4 4 3" xfId="6757" xr:uid="{AA133A22-38DE-4EE0-8E2B-381CFD3AA74D}"/>
    <cellStyle name="Input 2 2 4 4 3 2" xfId="20215" xr:uid="{EFDA1C68-B9E5-46A8-B51D-D4A7EEF7BD0C}"/>
    <cellStyle name="Input 2 2 4 4 4" xfId="9348" xr:uid="{9A56139B-B157-4F50-8A32-15E788DF409D}"/>
    <cellStyle name="Input 2 2 4 4 4 2" xfId="22806" xr:uid="{75551C07-BC8E-4ABF-99E9-69E967D2F262}"/>
    <cellStyle name="Input 2 2 4 4 5" xfId="12123" xr:uid="{09CBCC36-67D4-44B4-B224-1EA1CEC71BAC}"/>
    <cellStyle name="Input 2 2 4 4 5 2" xfId="25581" xr:uid="{806D7B77-C728-4ED4-AF45-F6C1106F68D7}"/>
    <cellStyle name="Input 2 2 4 4 6" xfId="16628" xr:uid="{851564FD-03F3-466C-A275-41BDE3FCCD9C}"/>
    <cellStyle name="Input 2 2 4 4 6 2" xfId="30086" xr:uid="{34071DCD-8F70-4F7E-B46C-6C32B5FC56DE}"/>
    <cellStyle name="Input 2 2 4 5" xfId="4633" xr:uid="{065C962D-04C9-495C-A92F-0B9D5344AB9D}"/>
    <cellStyle name="Input 2 2 4 5 2" xfId="5804" xr:uid="{1E65D887-71DA-4E07-A8BE-6273B2FA22F0}"/>
    <cellStyle name="Input 2 2 4 5 2 2" xfId="8283" xr:uid="{B53AD18E-1092-4E0E-A652-1FA9C3BC6BC1}"/>
    <cellStyle name="Input 2 2 4 5 2 2 2" xfId="21741" xr:uid="{2CB44489-E57F-43A6-A45C-47C65EFAD471}"/>
    <cellStyle name="Input 2 2 4 5 2 3" xfId="10874" xr:uid="{56D4E8A9-0B66-4051-B98E-13242B07C2AB}"/>
    <cellStyle name="Input 2 2 4 5 2 3 2" xfId="24332" xr:uid="{953B3C34-512B-4EB8-8ABE-87973EFB0EC3}"/>
    <cellStyle name="Input 2 2 4 5 2 4" xfId="13082" xr:uid="{076DB934-35C1-49FB-A4F0-5E8B923F45CC}"/>
    <cellStyle name="Input 2 2 4 5 2 4 2" xfId="26540" xr:uid="{BA7F6426-D611-4405-9C26-C9E54C37F6DA}"/>
    <cellStyle name="Input 2 2 4 5 2 5" xfId="14261" xr:uid="{66742159-9FB6-44FC-8965-ACD70453919E}"/>
    <cellStyle name="Input 2 2 4 5 2 5 2" xfId="27719" xr:uid="{71940329-0564-4E11-8F90-3B968794FCD1}"/>
    <cellStyle name="Input 2 2 4 5 2 6" xfId="15626" xr:uid="{6C7694E8-0E84-4657-899A-8BC85B59B504}"/>
    <cellStyle name="Input 2 2 4 5 2 6 2" xfId="29084" xr:uid="{AC4AD80E-26F7-4E78-9338-5DE55AC913C3}"/>
    <cellStyle name="Input 2 2 4 5 2 7" xfId="17969" xr:uid="{EFFF1F14-8362-459E-9690-760EA717C31A}"/>
    <cellStyle name="Input 2 2 4 5 2 7 2" xfId="31427" xr:uid="{0963259A-996F-4E55-A3FC-B2352CB0479F}"/>
    <cellStyle name="Input 2 2 4 5 3" xfId="7112" xr:uid="{9076F60D-14DB-4429-BACA-BA62D5240E55}"/>
    <cellStyle name="Input 2 2 4 5 3 2" xfId="20570" xr:uid="{AA6EF3A1-560E-478A-B892-6E2705C8D20D}"/>
    <cellStyle name="Input 2 2 4 5 4" xfId="9703" xr:uid="{11F43470-697B-4AA4-8D21-C265ED0C66A2}"/>
    <cellStyle name="Input 2 2 4 5 4 2" xfId="23161" xr:uid="{58455B27-C2EB-468C-BC08-BF1F24B4CB97}"/>
    <cellStyle name="Input 2 2 4 5 5" xfId="12112" xr:uid="{77427871-D877-42DF-9A36-F4F269CF09E1}"/>
    <cellStyle name="Input 2 2 4 5 5 2" xfId="25570" xr:uid="{D8568FE3-9F56-4F76-A241-40E0ABA78023}"/>
    <cellStyle name="Input 2 2 4 5 6" xfId="16930" xr:uid="{D0B11B5D-EB19-4196-986B-21AA699C186A}"/>
    <cellStyle name="Input 2 2 4 5 6 2" xfId="30388" xr:uid="{A8254FA8-8FE9-4592-8508-FFFBE2311179}"/>
    <cellStyle name="Input 2 2 4 6" xfId="4528" xr:uid="{AE8C452C-35F6-4F61-A05F-23B5CC99D980}"/>
    <cellStyle name="Input 2 2 4 6 2" xfId="5699" xr:uid="{E2FE7504-0BC5-44BD-A8AB-F4193E5CC366}"/>
    <cellStyle name="Input 2 2 4 6 2 2" xfId="8178" xr:uid="{AC808A40-81D1-4BAB-AC24-F24FF2DAC68C}"/>
    <cellStyle name="Input 2 2 4 6 2 2 2" xfId="21636" xr:uid="{73E309AA-2146-4410-B8B8-947A59B47DD1}"/>
    <cellStyle name="Input 2 2 4 6 2 3" xfId="10769" xr:uid="{C4DB2FEB-27F2-4F47-81B9-6FB709A82DC2}"/>
    <cellStyle name="Input 2 2 4 6 2 3 2" xfId="24227" xr:uid="{16C19775-9E48-4924-8F00-88C7A2CAA96D}"/>
    <cellStyle name="Input 2 2 4 6 2 4" xfId="12977" xr:uid="{0BB62DEC-1AA2-44A5-AC2C-44201ACC05C4}"/>
    <cellStyle name="Input 2 2 4 6 2 4 2" xfId="26435" xr:uid="{DFB39A2C-8F0C-4187-9BBB-403A5D6A1F32}"/>
    <cellStyle name="Input 2 2 4 6 2 5" xfId="14156" xr:uid="{58A11A20-422D-4ECB-BA9E-A6315A5A81D7}"/>
    <cellStyle name="Input 2 2 4 6 2 5 2" xfId="27614" xr:uid="{223F5FD4-ED1D-4ED8-BE28-28BEED0A6C7D}"/>
    <cellStyle name="Input 2 2 4 6 2 6" xfId="15521" xr:uid="{AF02868D-F293-4CCB-9D4A-3C681409886F}"/>
    <cellStyle name="Input 2 2 4 6 2 6 2" xfId="28979" xr:uid="{F7A9C697-C689-4E4F-950B-9209E06B341E}"/>
    <cellStyle name="Input 2 2 4 6 2 7" xfId="17864" xr:uid="{909DB9DF-4014-49B6-B441-C0BD6FFA1368}"/>
    <cellStyle name="Input 2 2 4 6 2 7 2" xfId="31322" xr:uid="{04011CD2-84D2-4E1C-937C-C784EC7AABE1}"/>
    <cellStyle name="Input 2 2 4 6 3" xfId="7007" xr:uid="{7565A795-B6EC-4D64-B020-5B7C08A9C0C1}"/>
    <cellStyle name="Input 2 2 4 6 3 2" xfId="20465" xr:uid="{2812F3A7-408B-499D-B433-D6C29BEF4B47}"/>
    <cellStyle name="Input 2 2 4 6 4" xfId="9598" xr:uid="{C731959C-5937-4B3B-B118-27847161AC19}"/>
    <cellStyle name="Input 2 2 4 6 4 2" xfId="23056" xr:uid="{C4E37D06-582B-4BC7-9973-FD3261D49F26}"/>
    <cellStyle name="Input 2 2 4 6 5" xfId="3465" xr:uid="{DAD001DB-8E79-460B-9955-3F2DE46F22DA}"/>
    <cellStyle name="Input 2 2 4 6 5 2" xfId="19459" xr:uid="{E3482D5C-2CB7-4B2C-A23A-75922E488C7B}"/>
    <cellStyle name="Input 2 2 4 6 6" xfId="16825" xr:uid="{65FD4EB3-FC28-4850-8565-64A7FF36C14D}"/>
    <cellStyle name="Input 2 2 4 6 6 2" xfId="30283" xr:uid="{1D9DFF1A-40EC-4398-A2D1-3C83364C4C45}"/>
    <cellStyle name="Input 2 2 4 7" xfId="5133" xr:uid="{0004BAD1-72A0-4311-B1B8-F429AC87E17E}"/>
    <cellStyle name="Input 2 2 4 7 2" xfId="6304" xr:uid="{5CBF7462-AC9F-4F69-BCFD-4E61F89AF0A5}"/>
    <cellStyle name="Input 2 2 4 7 2 2" xfId="8783" xr:uid="{E001A249-5E97-43F2-A28B-3EA2ABB7E23E}"/>
    <cellStyle name="Input 2 2 4 7 2 2 2" xfId="22241" xr:uid="{E63C5BB3-1E29-450E-9507-247BAF1E2859}"/>
    <cellStyle name="Input 2 2 4 7 2 3" xfId="11374" xr:uid="{0EFA1478-C34F-4EC2-8A14-0A9608799EA9}"/>
    <cellStyle name="Input 2 2 4 7 2 3 2" xfId="24832" xr:uid="{F35423DC-9F89-4A8D-9D06-FF5181D701CC}"/>
    <cellStyle name="Input 2 2 4 7 2 4" xfId="13582" xr:uid="{5CCCFB5A-7625-4367-B852-2D9D382ABEFF}"/>
    <cellStyle name="Input 2 2 4 7 2 4 2" xfId="27040" xr:uid="{60CF0F6E-387D-4436-A04A-41D3F1E9E30D}"/>
    <cellStyle name="Input 2 2 4 7 2 5" xfId="14761" xr:uid="{502BE056-01C3-4663-844A-3D26A546F7ED}"/>
    <cellStyle name="Input 2 2 4 7 2 5 2" xfId="28219" xr:uid="{4F342824-9DED-434B-9C94-F54BAE682D55}"/>
    <cellStyle name="Input 2 2 4 7 2 6" xfId="16126" xr:uid="{F805BFF8-136F-4D42-8978-D281422BF633}"/>
    <cellStyle name="Input 2 2 4 7 2 6 2" xfId="29584" xr:uid="{95DDD118-2985-482D-AC6B-E5F9C4271024}"/>
    <cellStyle name="Input 2 2 4 7 2 7" xfId="18469" xr:uid="{E6D51CAB-8DB8-4C28-B674-BD74BAD0317A}"/>
    <cellStyle name="Input 2 2 4 7 2 7 2" xfId="31927" xr:uid="{771E67B9-AAB0-45E9-A415-91FA5EC0772E}"/>
    <cellStyle name="Input 2 2 4 7 3" xfId="7612" xr:uid="{D22522CA-01C2-4297-B685-2DF5D309E071}"/>
    <cellStyle name="Input 2 2 4 7 3 2" xfId="21070" xr:uid="{E6C4F254-9367-4ACA-AC3C-7C9979D40313}"/>
    <cellStyle name="Input 2 2 4 7 4" xfId="10203" xr:uid="{D624ECAB-31FA-4535-B8E9-496AA1C25FED}"/>
    <cellStyle name="Input 2 2 4 7 4 2" xfId="23661" xr:uid="{B4C7A8B5-B7B7-48A3-AEE6-B0F2FBF918FF}"/>
    <cellStyle name="Input 2 2 4 7 5" xfId="12188" xr:uid="{450F073D-31C0-4CCD-BAF9-B094BAB7B992}"/>
    <cellStyle name="Input 2 2 4 7 5 2" xfId="25646" xr:uid="{FF9DEFC8-5462-41D1-A3B1-742A3604A6EA}"/>
    <cellStyle name="Input 2 2 4 7 6" xfId="17325" xr:uid="{C1BE0F8C-1ECF-4AB0-A879-EF96FF9AB117}"/>
    <cellStyle name="Input 2 2 4 7 6 2" xfId="30783" xr:uid="{93BF9BFC-D921-417D-A45E-BEC14B897A00}"/>
    <cellStyle name="Input 2 2 4 8" xfId="4120" xr:uid="{6EF26C13-1B61-4C25-8340-4EFB90086504}"/>
    <cellStyle name="Input 2 2 4 8 2" xfId="6634" xr:uid="{4D810555-9534-4842-A1E5-E1CA285F7FD4}"/>
    <cellStyle name="Input 2 2 4 8 2 2" xfId="20092" xr:uid="{67ECAC1F-1B21-43BC-B4D0-FD799D52DFD8}"/>
    <cellStyle name="Input 2 2 4 8 3" xfId="9231" xr:uid="{70D2905E-F7AD-46EF-ABE1-E7548A6F4920}"/>
    <cellStyle name="Input 2 2 4 8 3 2" xfId="22689" xr:uid="{4919F04C-44CA-4086-8D3F-8FA1638E98F8}"/>
    <cellStyle name="Input 2 2 4 8 4" xfId="11800" xr:uid="{59BA8631-EA86-48AF-9908-C7BDA7D7AA55}"/>
    <cellStyle name="Input 2 2 4 8 4 2" xfId="25258" xr:uid="{54706711-177C-4614-8401-8BD62E08CD9E}"/>
    <cellStyle name="Input 2 2 4 8 5" xfId="9307" xr:uid="{5E44AEB0-71F2-4CC0-BCFE-A16B37A0E602}"/>
    <cellStyle name="Input 2 2 4 8 5 2" xfId="22765" xr:uid="{D0CB3DD1-7757-4411-9498-AA334820D2F3}"/>
    <cellStyle name="Input 2 2 4 8 6" xfId="12197" xr:uid="{634E046B-8BC1-43B5-AB9C-399B7080E425}"/>
    <cellStyle name="Input 2 2 4 8 6 2" xfId="25655" xr:uid="{A521687F-C4B2-477F-A6EB-D654BCB106DC}"/>
    <cellStyle name="Input 2 2 4 8 7" xfId="16539" xr:uid="{BDA4DD05-B870-41DD-B6A1-121C657AB0B0}"/>
    <cellStyle name="Input 2 2 4 8 7 2" xfId="29997" xr:uid="{0955B51F-91FF-4567-A685-B90D9F568C41}"/>
    <cellStyle name="Input 2 2 4 9" xfId="3302" xr:uid="{F8E1EADC-C9E9-4A8D-AF83-56EA42735450}"/>
    <cellStyle name="Input 2 2 4 9 2" xfId="19296" xr:uid="{0FAADF7E-C421-4DA6-84B2-A3CAFFD7CA7F}"/>
    <cellStyle name="Input 2 2 5" xfId="2126" xr:uid="{D1DC2155-AC32-4AC9-A75E-B29E1B74EB55}"/>
    <cellStyle name="Input 2 2 5 10" xfId="3754" xr:uid="{485CB3F9-5A4B-45EF-9A00-13E0C4FBB6EC}"/>
    <cellStyle name="Input 2 2 5 10 2" xfId="19748" xr:uid="{228CA181-9CF1-472C-988B-65F5BCF092FD}"/>
    <cellStyle name="Input 2 2 5 11" xfId="3737" xr:uid="{A8831795-136D-4230-9217-5F191D8718FF}"/>
    <cellStyle name="Input 2 2 5 11 2" xfId="19731" xr:uid="{F9E8EB3E-DD2F-45DC-BB77-9755489A3D45}"/>
    <cellStyle name="Input 2 2 5 12" xfId="18787" xr:uid="{5E4BF227-1A08-43B3-9CF2-33BFDC898860}"/>
    <cellStyle name="Input 2 2 5 12 2" xfId="32440" xr:uid="{6B9DC2CF-8520-4CD5-A721-DA022A5B841E}"/>
    <cellStyle name="Input 2 2 5 2" xfId="2793" xr:uid="{21D4C7D7-3B81-47AF-8053-5A532B586E56}"/>
    <cellStyle name="Input 2 2 5 2 2" xfId="6042" xr:uid="{D3978FF8-0641-43FB-9D0B-5FFB9A583970}"/>
    <cellStyle name="Input 2 2 5 2 2 2" xfId="8521" xr:uid="{AD4E38E4-3E9C-417E-9B9A-4BA3E13231BC}"/>
    <cellStyle name="Input 2 2 5 2 2 2 2" xfId="21979" xr:uid="{27D4505A-409D-4857-9011-80FA061166F6}"/>
    <cellStyle name="Input 2 2 5 2 2 3" xfId="11112" xr:uid="{82B9E3A5-C694-4B43-BFB0-17420EA08A0A}"/>
    <cellStyle name="Input 2 2 5 2 2 3 2" xfId="24570" xr:uid="{E6FA3F0D-6F50-4126-A428-CB4008F99E01}"/>
    <cellStyle name="Input 2 2 5 2 2 4" xfId="13320" xr:uid="{DF836743-4C64-4E48-A7C8-80A6AA987B9E}"/>
    <cellStyle name="Input 2 2 5 2 2 4 2" xfId="26778" xr:uid="{FFA9FB05-8B0A-4BF7-B87F-4538DADE3AAE}"/>
    <cellStyle name="Input 2 2 5 2 2 5" xfId="14499" xr:uid="{7F6B8AF5-C3E5-4E42-AA95-077951333D9D}"/>
    <cellStyle name="Input 2 2 5 2 2 5 2" xfId="27957" xr:uid="{2146519A-0139-4816-8ACA-88F091D7E610}"/>
    <cellStyle name="Input 2 2 5 2 2 6" xfId="15864" xr:uid="{2C1E5996-13B1-4898-ACC9-2398DE1AE471}"/>
    <cellStyle name="Input 2 2 5 2 2 6 2" xfId="29322" xr:uid="{ED6B3E02-75C1-4574-BA9D-22DB5C62D402}"/>
    <cellStyle name="Input 2 2 5 2 2 7" xfId="18207" xr:uid="{2F40759D-0C6B-45CD-BC2F-79B8ED709916}"/>
    <cellStyle name="Input 2 2 5 2 2 7 2" xfId="31665" xr:uid="{C0BC5405-9D8D-453C-9939-248D1D7FC1DD}"/>
    <cellStyle name="Input 2 2 5 2 3" xfId="4871" xr:uid="{D379A912-4476-42F3-A321-0572DE7E11F2}"/>
    <cellStyle name="Input 2 2 5 2 3 2" xfId="32245" xr:uid="{384CAF37-46EA-4618-92BC-C9219DAA5D55}"/>
    <cellStyle name="Input 2 2 5 2 4" xfId="7350" xr:uid="{98965BEA-AA0A-40E4-A3EE-DDB3DFBC1763}"/>
    <cellStyle name="Input 2 2 5 2 4 2" xfId="20808" xr:uid="{450AFBF7-FF94-4990-804E-8F25C77774CD}"/>
    <cellStyle name="Input 2 2 5 2 5" xfId="9941" xr:uid="{78490C5C-8B12-48FD-8AEC-064C0072BC60}"/>
    <cellStyle name="Input 2 2 5 2 5 2" xfId="23399" xr:uid="{299EB9F8-00DC-4C5C-B495-2A7C37EA886E}"/>
    <cellStyle name="Input 2 2 5 2 6" xfId="12250" xr:uid="{A9468698-2DA3-4022-9475-980B9BF760DE}"/>
    <cellStyle name="Input 2 2 5 2 6 2" xfId="25708" xr:uid="{6F071E1F-4080-4004-8CB3-2966B06BB209}"/>
    <cellStyle name="Input 2 2 5 2 7" xfId="17121" xr:uid="{01911E56-C7D2-452A-AAC5-02CCBA206882}"/>
    <cellStyle name="Input 2 2 5 2 7 2" xfId="30579" xr:uid="{3FE4455B-4DEF-47E1-9178-69EF150AD51E}"/>
    <cellStyle name="Input 2 2 5 3" xfId="5141" xr:uid="{91CB47B7-4651-48B6-83C3-69083E69E4C8}"/>
    <cellStyle name="Input 2 2 5 3 2" xfId="6312" xr:uid="{3F90F74D-6D6E-4299-A765-3F859E5B9A49}"/>
    <cellStyle name="Input 2 2 5 3 2 2" xfId="8791" xr:uid="{690B92FB-C684-42D3-8D36-FD813DA7E9ED}"/>
    <cellStyle name="Input 2 2 5 3 2 2 2" xfId="22249" xr:uid="{4E71BDEB-2705-4EBE-A27D-ED4C5CC6BA5D}"/>
    <cellStyle name="Input 2 2 5 3 2 3" xfId="11382" xr:uid="{E1BFC962-9C75-4B11-B394-F42CD4AC9846}"/>
    <cellStyle name="Input 2 2 5 3 2 3 2" xfId="24840" xr:uid="{B57DCCB1-8729-4835-8DC8-64E357DDC0D2}"/>
    <cellStyle name="Input 2 2 5 3 2 4" xfId="13590" xr:uid="{C37E775F-7204-44B9-ADE9-E8886B8ED972}"/>
    <cellStyle name="Input 2 2 5 3 2 4 2" xfId="27048" xr:uid="{557F9BB3-F9A5-4F7D-92C9-C4A3A90D43D2}"/>
    <cellStyle name="Input 2 2 5 3 2 5" xfId="14769" xr:uid="{5C1C5CD3-5B0A-4FCD-A03B-622036A9AAB9}"/>
    <cellStyle name="Input 2 2 5 3 2 5 2" xfId="28227" xr:uid="{8EBECC7B-4075-430C-9843-13F1C33D49ED}"/>
    <cellStyle name="Input 2 2 5 3 2 6" xfId="16134" xr:uid="{D6BEC8BA-6538-40B4-ABA0-DC5A7A5D3524}"/>
    <cellStyle name="Input 2 2 5 3 2 6 2" xfId="29592" xr:uid="{B5C4FF5D-679A-4E5E-B844-D5C13EB6B938}"/>
    <cellStyle name="Input 2 2 5 3 2 7" xfId="18477" xr:uid="{CB43E638-058B-4432-911E-FFA481237354}"/>
    <cellStyle name="Input 2 2 5 3 2 7 2" xfId="31935" xr:uid="{9C84745E-9D33-4E2B-87A9-9E2E5CDF2AD7}"/>
    <cellStyle name="Input 2 2 5 3 3" xfId="7620" xr:uid="{9F55D253-8EC5-41E7-B35C-3C9301728A7F}"/>
    <cellStyle name="Input 2 2 5 3 3 2" xfId="21078" xr:uid="{AC731550-33DD-4168-B3D6-F0EDF607A061}"/>
    <cellStyle name="Input 2 2 5 3 4" xfId="10211" xr:uid="{9501AA1D-A520-49B7-A53F-29A58EAD13CB}"/>
    <cellStyle name="Input 2 2 5 3 4 2" xfId="23669" xr:uid="{771DE85F-FDE2-44CB-8C98-38CC32F82829}"/>
    <cellStyle name="Input 2 2 5 3 5" xfId="12561" xr:uid="{2F85B97C-04F4-4629-970E-356E52A5EC0B}"/>
    <cellStyle name="Input 2 2 5 3 5 2" xfId="26019" xr:uid="{9F840219-1D1C-46FD-A37B-C5C20D9E9FBA}"/>
    <cellStyle name="Input 2 2 5 3 6" xfId="17331" xr:uid="{FCF01B18-B420-4DA6-9267-42A0CB801B00}"/>
    <cellStyle name="Input 2 2 5 3 6 2" xfId="30789" xr:uid="{E001F9F6-E339-40B1-B225-A2D3EBF9DC6F}"/>
    <cellStyle name="Input 2 2 5 4" xfId="4804" xr:uid="{FE96403F-76E5-4B3D-96BE-1ADD5123311D}"/>
    <cellStyle name="Input 2 2 5 4 2" xfId="5975" xr:uid="{461C9104-D143-43C3-B63E-B4E857CF57C6}"/>
    <cellStyle name="Input 2 2 5 4 2 2" xfId="8454" xr:uid="{209CFE43-3872-43A7-8185-3676A3842F2A}"/>
    <cellStyle name="Input 2 2 5 4 2 2 2" xfId="21912" xr:uid="{B2B5C510-F073-46F0-A96E-A626E4E19CD0}"/>
    <cellStyle name="Input 2 2 5 4 2 3" xfId="11045" xr:uid="{6DDF3573-9ADF-4B68-93C6-019C46D3FE00}"/>
    <cellStyle name="Input 2 2 5 4 2 3 2" xfId="24503" xr:uid="{1F44B0E0-7A6A-4D91-9650-039FBDA498E4}"/>
    <cellStyle name="Input 2 2 5 4 2 4" xfId="13253" xr:uid="{D315FF43-73E6-45F6-BB17-18366E2E38F7}"/>
    <cellStyle name="Input 2 2 5 4 2 4 2" xfId="26711" xr:uid="{91154C3C-9824-464B-9F8F-A3D406FE6C25}"/>
    <cellStyle name="Input 2 2 5 4 2 5" xfId="14432" xr:uid="{15181477-7050-4FC4-A398-3AF127C39112}"/>
    <cellStyle name="Input 2 2 5 4 2 5 2" xfId="27890" xr:uid="{9A5E4315-778F-457E-9CA7-9D13B178E2FD}"/>
    <cellStyle name="Input 2 2 5 4 2 6" xfId="15797" xr:uid="{8319DEC5-1957-4D6B-BE9F-B9FBD395AE73}"/>
    <cellStyle name="Input 2 2 5 4 2 6 2" xfId="29255" xr:uid="{5FDEA41D-732F-4E7D-BAE7-E1A5AFE48A99}"/>
    <cellStyle name="Input 2 2 5 4 2 7" xfId="18140" xr:uid="{EF4D1C66-0767-4001-AAC3-2A80AF951440}"/>
    <cellStyle name="Input 2 2 5 4 2 7 2" xfId="31598" xr:uid="{72B45E68-F715-4A34-98F5-D9B5CD21D727}"/>
    <cellStyle name="Input 2 2 5 4 3" xfId="7283" xr:uid="{BECD6DDE-F1EE-4C76-826B-25C1AA05975D}"/>
    <cellStyle name="Input 2 2 5 4 3 2" xfId="20741" xr:uid="{C2102DBD-93D8-4B89-B6CC-C75CCA9E91FD}"/>
    <cellStyle name="Input 2 2 5 4 4" xfId="9874" xr:uid="{B3184DD5-36E6-4497-96EE-A2D20B237CCB}"/>
    <cellStyle name="Input 2 2 5 4 4 2" xfId="23332" xr:uid="{FF30453A-4BB5-4421-ABA7-15F68B194F26}"/>
    <cellStyle name="Input 2 2 5 4 5" xfId="12102" xr:uid="{AD80DF2C-B312-41E0-8D72-F4B7138CAD9F}"/>
    <cellStyle name="Input 2 2 5 4 5 2" xfId="25560" xr:uid="{C16FC6D3-5A46-4379-AB8D-5F434E123AEE}"/>
    <cellStyle name="Input 2 2 5 4 6" xfId="17054" xr:uid="{CFD06075-8F9A-4D3C-A52E-3BFDDA93AC72}"/>
    <cellStyle name="Input 2 2 5 4 6 2" xfId="30512" xr:uid="{E769DA3B-C42B-46ED-A0DD-E70B21A0176E}"/>
    <cellStyle name="Input 2 2 5 5" xfId="5197" xr:uid="{225C6350-F33E-4393-B2C0-B9863F261365}"/>
    <cellStyle name="Input 2 2 5 5 2" xfId="6368" xr:uid="{7322C45E-508A-427B-84CE-0D052EB40114}"/>
    <cellStyle name="Input 2 2 5 5 2 2" xfId="8847" xr:uid="{B43F2FAE-3751-4CFB-A384-B0938DD0F05D}"/>
    <cellStyle name="Input 2 2 5 5 2 2 2" xfId="22305" xr:uid="{D7A13B66-05A6-4016-B0F5-185FE27C2EBE}"/>
    <cellStyle name="Input 2 2 5 5 2 3" xfId="11438" xr:uid="{C70D448F-61BF-4A3E-B0DF-63256D56B012}"/>
    <cellStyle name="Input 2 2 5 5 2 3 2" xfId="24896" xr:uid="{A8AA4F4B-DD56-479F-B48C-650254D03A1D}"/>
    <cellStyle name="Input 2 2 5 5 2 4" xfId="13646" xr:uid="{CF31A65B-D78A-4011-870C-35D25017BD94}"/>
    <cellStyle name="Input 2 2 5 5 2 4 2" xfId="27104" xr:uid="{72DE43B5-D9B0-475B-9D72-9966B956A9E7}"/>
    <cellStyle name="Input 2 2 5 5 2 5" xfId="14825" xr:uid="{AEE97285-9B0F-45AD-919D-B83243E3824A}"/>
    <cellStyle name="Input 2 2 5 5 2 5 2" xfId="28283" xr:uid="{4072DA9D-9F4F-4738-9E60-315BFB4FCF7F}"/>
    <cellStyle name="Input 2 2 5 5 2 6" xfId="16190" xr:uid="{A38A1899-6AD9-4534-91E3-45753F69F54A}"/>
    <cellStyle name="Input 2 2 5 5 2 6 2" xfId="29648" xr:uid="{C648AA2B-EB6C-4878-B6E6-A9CE83F4AA21}"/>
    <cellStyle name="Input 2 2 5 5 2 7" xfId="18533" xr:uid="{662858CA-29D2-4538-A4A3-AF4F828A8B86}"/>
    <cellStyle name="Input 2 2 5 5 2 7 2" xfId="31991" xr:uid="{85B3BBED-EE4A-4831-9731-7ABD69FD6CA4}"/>
    <cellStyle name="Input 2 2 5 5 3" xfId="7676" xr:uid="{7CDF5467-82C7-4F50-9392-D133BCD286AE}"/>
    <cellStyle name="Input 2 2 5 5 3 2" xfId="21134" xr:uid="{187EEE0F-5B0C-4ECE-B679-6C99C639B108}"/>
    <cellStyle name="Input 2 2 5 5 4" xfId="10267" xr:uid="{C5068223-DB08-4C3A-862D-6E3059D2DD3E}"/>
    <cellStyle name="Input 2 2 5 5 4 2" xfId="23725" xr:uid="{372B8528-D114-4955-BFB7-A81E659F8727}"/>
    <cellStyle name="Input 2 2 5 5 5" xfId="3940" xr:uid="{A02F2E2A-568E-4ECD-B157-9B961D46528D}"/>
    <cellStyle name="Input 2 2 5 5 5 2" xfId="19934" xr:uid="{624BFCF3-0E68-4C06-83A5-0DF8D55E4CC2}"/>
    <cellStyle name="Input 2 2 5 5 6" xfId="17382" xr:uid="{1DC8CE03-56EC-40C1-9774-DD7E15A05EE2}"/>
    <cellStyle name="Input 2 2 5 5 6 2" xfId="30840" xr:uid="{E98E2DDC-E697-4382-B5FA-D1780060F96F}"/>
    <cellStyle name="Input 2 2 5 6" xfId="4838" xr:uid="{FCB120B8-C279-4789-A370-63793CD3DE9A}"/>
    <cellStyle name="Input 2 2 5 6 2" xfId="6009" xr:uid="{31D2E442-D75A-4947-A69D-5A2AE312D7C6}"/>
    <cellStyle name="Input 2 2 5 6 2 2" xfId="8488" xr:uid="{C68BB6B1-45AD-4430-8731-1BB153433365}"/>
    <cellStyle name="Input 2 2 5 6 2 2 2" xfId="21946" xr:uid="{A63CE6F7-B5FC-4069-9638-75775A0C8EEA}"/>
    <cellStyle name="Input 2 2 5 6 2 3" xfId="11079" xr:uid="{87E92262-FB32-46BC-8D3E-E2D01DB12744}"/>
    <cellStyle name="Input 2 2 5 6 2 3 2" xfId="24537" xr:uid="{78498766-E881-4019-9020-9584A6AD1F21}"/>
    <cellStyle name="Input 2 2 5 6 2 4" xfId="13287" xr:uid="{1F427FBF-8FC4-404B-9BB7-B5F6F6649703}"/>
    <cellStyle name="Input 2 2 5 6 2 4 2" xfId="26745" xr:uid="{140D6F00-D425-4BF2-9EE6-EA0ECFB702B4}"/>
    <cellStyle name="Input 2 2 5 6 2 5" xfId="14466" xr:uid="{4DB74280-7D53-493B-B7C4-7F15A2CAED63}"/>
    <cellStyle name="Input 2 2 5 6 2 5 2" xfId="27924" xr:uid="{1ACCCB29-9EF4-4D1A-89F2-86D0531CAB06}"/>
    <cellStyle name="Input 2 2 5 6 2 6" xfId="15831" xr:uid="{7C7FD6AA-AD9E-4AC8-A127-7A61A368C23F}"/>
    <cellStyle name="Input 2 2 5 6 2 6 2" xfId="29289" xr:uid="{04E363DF-23AE-4714-896B-BD8F5E6CCFBC}"/>
    <cellStyle name="Input 2 2 5 6 2 7" xfId="18174" xr:uid="{DECEA926-8C7C-4DDC-866A-FA67FF23FB82}"/>
    <cellStyle name="Input 2 2 5 6 2 7 2" xfId="31632" xr:uid="{C80163C6-C6CB-4689-918C-A6DDBB2A4017}"/>
    <cellStyle name="Input 2 2 5 6 3" xfId="7317" xr:uid="{1F816D0F-F798-4CA7-9B30-AFAA25BFE56E}"/>
    <cellStyle name="Input 2 2 5 6 3 2" xfId="20775" xr:uid="{E08A6284-7F9D-4AB2-8A4E-F6754C16A639}"/>
    <cellStyle name="Input 2 2 5 6 4" xfId="9908" xr:uid="{C9A2387A-2083-477E-9D17-82F0F045F275}"/>
    <cellStyle name="Input 2 2 5 6 4 2" xfId="23366" xr:uid="{5CA1C5EB-13E8-46F8-810F-105C53DD162B}"/>
    <cellStyle name="Input 2 2 5 6 5" xfId="12247" xr:uid="{41F936E1-C315-405E-80E5-D886CA06117D}"/>
    <cellStyle name="Input 2 2 5 6 5 2" xfId="25705" xr:uid="{DFCE5E2E-315D-4C41-A588-4EFC4CA02D4A}"/>
    <cellStyle name="Input 2 2 5 6 6" xfId="17088" xr:uid="{3978089F-5F1A-419E-B852-06D9BEDDEAF5}"/>
    <cellStyle name="Input 2 2 5 6 6 2" xfId="30546" xr:uid="{394FF278-7CF2-4A55-9E13-7A3B43E36259}"/>
    <cellStyle name="Input 2 2 5 7" xfId="5396" xr:uid="{E10F0B73-835F-435D-9A1E-623AE986FFB8}"/>
    <cellStyle name="Input 2 2 5 7 2" xfId="6567" xr:uid="{C13E735F-D4E8-4990-A12C-DA52983D9271}"/>
    <cellStyle name="Input 2 2 5 7 2 2" xfId="9046" xr:uid="{F336C47F-E328-4CEC-9FC1-C47A79C2D9B8}"/>
    <cellStyle name="Input 2 2 5 7 2 2 2" xfId="22504" xr:uid="{10089CD7-035E-4516-82A6-66A0E0FAF057}"/>
    <cellStyle name="Input 2 2 5 7 2 3" xfId="11637" xr:uid="{DEFDEAD6-BED4-4C4A-AFD7-5FF4BD7C2E97}"/>
    <cellStyle name="Input 2 2 5 7 2 3 2" xfId="25095" xr:uid="{D554C653-2D21-438D-B587-BB8C4432EBDB}"/>
    <cellStyle name="Input 2 2 5 7 2 4" xfId="13845" xr:uid="{BD1CA653-CBBF-4B29-9935-09725797F78B}"/>
    <cellStyle name="Input 2 2 5 7 2 4 2" xfId="27303" xr:uid="{6D61E340-6393-4ACB-B8BE-28EC33B3A922}"/>
    <cellStyle name="Input 2 2 5 7 2 5" xfId="15024" xr:uid="{FEFC67B3-76D2-4833-9249-619F18EDA4AF}"/>
    <cellStyle name="Input 2 2 5 7 2 5 2" xfId="28482" xr:uid="{20E18943-AA42-4234-8186-42D31CE7E344}"/>
    <cellStyle name="Input 2 2 5 7 2 6" xfId="16389" xr:uid="{735FAF15-B52D-4247-A4ED-A6C712E65931}"/>
    <cellStyle name="Input 2 2 5 7 2 6 2" xfId="29847" xr:uid="{1A5DD32A-137E-4FC1-83E6-DED6A8136C22}"/>
    <cellStyle name="Input 2 2 5 7 2 7" xfId="18732" xr:uid="{5A460A1C-6BF7-464D-B499-7DAE617388DB}"/>
    <cellStyle name="Input 2 2 5 7 2 7 2" xfId="32190" xr:uid="{4CF21536-143F-4420-BE90-302AEB22F244}"/>
    <cellStyle name="Input 2 2 5 7 3" xfId="7875" xr:uid="{8C3266CC-5B87-4CC9-B2C0-997DEEB5420F}"/>
    <cellStyle name="Input 2 2 5 7 3 2" xfId="21333" xr:uid="{58058A2D-D1CB-4831-98F5-798CA212AB68}"/>
    <cellStyle name="Input 2 2 5 7 4" xfId="10466" xr:uid="{3DE7186C-80A0-49BF-B734-E9553786ECBD}"/>
    <cellStyle name="Input 2 2 5 7 4 2" xfId="23924" xr:uid="{4B19D86D-5A27-42F0-8CA6-B416F8E10312}"/>
    <cellStyle name="Input 2 2 5 7 5" xfId="15218" xr:uid="{1C8D407B-81B2-4A43-8004-51D5150B9E3A}"/>
    <cellStyle name="Input 2 2 5 7 5 2" xfId="28676" xr:uid="{6D6D83AC-7122-4E7C-934C-40C0C55833D4}"/>
    <cellStyle name="Input 2 2 5 7 6" xfId="17561" xr:uid="{39A2E605-327E-412E-91B3-A79398FB69BC}"/>
    <cellStyle name="Input 2 2 5 7 6 2" xfId="31019" xr:uid="{E3F06EAC-DFDF-48F6-A260-D58371A52559}"/>
    <cellStyle name="Input 2 2 5 8" xfId="4119" xr:uid="{25795EAE-3C98-4F30-80F2-1C2ED45B87D7}"/>
    <cellStyle name="Input 2 2 5 8 2" xfId="6633" xr:uid="{6A6FCD77-D9BF-45A3-BBDB-13D375B50390}"/>
    <cellStyle name="Input 2 2 5 8 2 2" xfId="20091" xr:uid="{E0B07406-1F6E-4316-B7E5-44D0E1DC0397}"/>
    <cellStyle name="Input 2 2 5 8 3" xfId="9230" xr:uid="{089A257C-1B74-46E7-8326-9FCB0F3659F9}"/>
    <cellStyle name="Input 2 2 5 8 3 2" xfId="22688" xr:uid="{27E18A05-8231-40AE-B4A1-9AABFAB87099}"/>
    <cellStyle name="Input 2 2 5 8 4" xfId="11799" xr:uid="{5CCC4892-75F9-44A5-92C5-23A358BD30C2}"/>
    <cellStyle name="Input 2 2 5 8 4 2" xfId="25257" xr:uid="{17F0A838-98EB-47E7-BA6E-F87A2BF54BB7}"/>
    <cellStyle name="Input 2 2 5 8 5" xfId="9305" xr:uid="{816E7765-AAFE-42AB-B748-50ACC5CCE79F}"/>
    <cellStyle name="Input 2 2 5 8 5 2" xfId="22763" xr:uid="{F7980C90-19DA-4479-829E-D5887C458F1B}"/>
    <cellStyle name="Input 2 2 5 8 6" xfId="12286" xr:uid="{CC7040EE-48D3-439D-A29B-498E48C0A657}"/>
    <cellStyle name="Input 2 2 5 8 6 2" xfId="25744" xr:uid="{E4F02A0E-3ACB-488B-8A6C-9A6B109A091F}"/>
    <cellStyle name="Input 2 2 5 8 7" xfId="16538" xr:uid="{9340D434-04BB-49DE-9A87-E84E6AA03A66}"/>
    <cellStyle name="Input 2 2 5 8 7 2" xfId="29996" xr:uid="{5FC304B2-3176-44F6-9742-2D81892DAEB4}"/>
    <cellStyle name="Input 2 2 5 9" xfId="3301" xr:uid="{39C6DA30-E055-49C6-8ADB-B9387463627A}"/>
    <cellStyle name="Input 2 2 5 9 2" xfId="19295" xr:uid="{17E2EB6C-D676-459F-BBA1-3035FDC7CC6B}"/>
    <cellStyle name="Input 2 3" xfId="2127" xr:uid="{1F1D776F-7692-4168-A9F5-6C10B83F8518}"/>
    <cellStyle name="Input 2 4" xfId="2128" xr:uid="{1530C81E-5491-402E-BDCF-05B6AAE4A630}"/>
    <cellStyle name="Input 2 5" xfId="2129" xr:uid="{97110B31-7210-4A58-B72E-510240163043}"/>
    <cellStyle name="Input 2 6" xfId="2130" xr:uid="{199254B4-E257-4940-A835-CAE806D685BE}"/>
    <cellStyle name="Input 2 6 10" xfId="3755" xr:uid="{2B595780-BDAC-4694-88CE-60DA23CC308B}"/>
    <cellStyle name="Input 2 6 10 2" xfId="19749" xr:uid="{81982826-A98A-4AC3-A39C-BB18CC3C3E42}"/>
    <cellStyle name="Input 2 6 11" xfId="3752" xr:uid="{6A553D13-BD70-4954-8B7A-7CF8B7EC777B}"/>
    <cellStyle name="Input 2 6 11 2" xfId="19746" xr:uid="{A0334942-7792-4662-8AD9-AE7ED6AF392E}"/>
    <cellStyle name="Input 2 6 12" xfId="18788" xr:uid="{9D5894DA-6AB6-4B54-B071-474C86236F7A}"/>
    <cellStyle name="Input 2 6 12 2" xfId="32441" xr:uid="{7955894B-6022-4FB0-8708-562B87C30B44}"/>
    <cellStyle name="Input 2 6 2" xfId="2794" xr:uid="{A1C72375-1EFB-4C92-9EB2-367422F56BC4}"/>
    <cellStyle name="Input 2 6 2 2" xfId="6046" xr:uid="{4E1B0142-8C5E-410A-AC05-8F9C47372D61}"/>
    <cellStyle name="Input 2 6 2 2 2" xfId="8525" xr:uid="{0C309586-B31E-4022-8405-C58542A51722}"/>
    <cellStyle name="Input 2 6 2 2 2 2" xfId="21983" xr:uid="{D1FCE59A-2098-4CF5-B135-672E88DA6122}"/>
    <cellStyle name="Input 2 6 2 2 3" xfId="11116" xr:uid="{341BFC50-82BF-4EA9-AC9F-86973321E46A}"/>
    <cellStyle name="Input 2 6 2 2 3 2" xfId="24574" xr:uid="{3EE6E760-8289-44A0-B57A-63641BCDDE94}"/>
    <cellStyle name="Input 2 6 2 2 4" xfId="13324" xr:uid="{A0AA3545-959E-4EC5-ACEE-160060378E56}"/>
    <cellStyle name="Input 2 6 2 2 4 2" xfId="26782" xr:uid="{0C523CE8-A14F-4186-AD27-78F983D5FA53}"/>
    <cellStyle name="Input 2 6 2 2 5" xfId="14503" xr:uid="{5181D9B8-63D1-4839-828E-2EE2EBB5924C}"/>
    <cellStyle name="Input 2 6 2 2 5 2" xfId="27961" xr:uid="{7D5D485D-2257-4455-8ACC-3475EA1074D0}"/>
    <cellStyle name="Input 2 6 2 2 6" xfId="15868" xr:uid="{45F66A7D-065C-42CE-8F46-209ECA277B47}"/>
    <cellStyle name="Input 2 6 2 2 6 2" xfId="29326" xr:uid="{74FAC4E7-1937-4FB2-8732-A38DCB4EBCE1}"/>
    <cellStyle name="Input 2 6 2 2 7" xfId="18211" xr:uid="{828AC9A7-E5E6-43BE-934E-84B52470E0FA}"/>
    <cellStyle name="Input 2 6 2 2 7 2" xfId="31669" xr:uid="{356CC57E-1E9C-4980-BBA7-339CAAC56BFF}"/>
    <cellStyle name="Input 2 6 2 3" xfId="4875" xr:uid="{BE5A6BED-5471-4861-989A-72B346859ECB}"/>
    <cellStyle name="Input 2 6 2 3 2" xfId="32246" xr:uid="{8E399959-C314-4ED6-B56C-77B7703647F9}"/>
    <cellStyle name="Input 2 6 2 4" xfId="7354" xr:uid="{C3A038D6-7D54-4955-9EBD-FA305FC1227A}"/>
    <cellStyle name="Input 2 6 2 4 2" xfId="20812" xr:uid="{9F2A697E-12CD-424E-B077-80943AC109CF}"/>
    <cellStyle name="Input 2 6 2 5" xfId="9945" xr:uid="{FDFDEA3C-DFA1-475B-B92B-AE49BA245DD3}"/>
    <cellStyle name="Input 2 6 2 5 2" xfId="23403" xr:uid="{93D3BECB-B268-4005-80F7-9E4889A0B034}"/>
    <cellStyle name="Input 2 6 2 6" xfId="12470" xr:uid="{B437A926-E08D-4A56-9313-2CAE4F4BAD41}"/>
    <cellStyle name="Input 2 6 2 6 2" xfId="25928" xr:uid="{9938F5ED-CF19-4F17-8CA2-ADEBF03001E4}"/>
    <cellStyle name="Input 2 6 2 7" xfId="17125" xr:uid="{FE5F5CB9-A9F0-461B-8B65-BF90E997E56E}"/>
    <cellStyle name="Input 2 6 2 7 2" xfId="30583" xr:uid="{A0F59797-8A07-4C7E-82C2-6C918ABC025A}"/>
    <cellStyle name="Input 2 6 3" xfId="4466" xr:uid="{4336D12C-B8D2-4266-A705-1317C6C0ED71}"/>
    <cellStyle name="Input 2 6 3 2" xfId="5637" xr:uid="{E69F209C-132F-4EC7-B363-D70FE4BC20A1}"/>
    <cellStyle name="Input 2 6 3 2 2" xfId="8116" xr:uid="{A4EF7638-9079-4050-B118-E15D00B8B873}"/>
    <cellStyle name="Input 2 6 3 2 2 2" xfId="21574" xr:uid="{137C63D3-EF62-4A67-948E-2E9270AE4610}"/>
    <cellStyle name="Input 2 6 3 2 3" xfId="10707" xr:uid="{0AB3B728-7EF3-4F41-9D8E-9E6FAADC04DB}"/>
    <cellStyle name="Input 2 6 3 2 3 2" xfId="24165" xr:uid="{50656A9F-C0D9-476D-A243-A1E4EA61B711}"/>
    <cellStyle name="Input 2 6 3 2 4" xfId="12915" xr:uid="{BE9C7C9A-5217-4773-A0D3-FD1C5A4DA9C0}"/>
    <cellStyle name="Input 2 6 3 2 4 2" xfId="26373" xr:uid="{4840EA82-7911-480C-B414-7A92C20B6289}"/>
    <cellStyle name="Input 2 6 3 2 5" xfId="14094" xr:uid="{504A863E-EBBB-4C39-B603-9F9E3736B685}"/>
    <cellStyle name="Input 2 6 3 2 5 2" xfId="27552" xr:uid="{27714D7B-5043-4EC2-8E91-8B0C877FFDB0}"/>
    <cellStyle name="Input 2 6 3 2 6" xfId="15459" xr:uid="{4658545A-F819-4353-A98A-6E95228694CA}"/>
    <cellStyle name="Input 2 6 3 2 6 2" xfId="28917" xr:uid="{F00CDB38-0704-46C5-93F8-41155280C2B9}"/>
    <cellStyle name="Input 2 6 3 2 7" xfId="17802" xr:uid="{E9114E8A-7D0C-4DFA-B834-15F58F802B5F}"/>
    <cellStyle name="Input 2 6 3 2 7 2" xfId="31260" xr:uid="{8CB0ECFE-627E-4584-8831-75F98905F602}"/>
    <cellStyle name="Input 2 6 3 3" xfId="6945" xr:uid="{5ACD7511-2658-49C2-9885-46C072EA8903}"/>
    <cellStyle name="Input 2 6 3 3 2" xfId="20403" xr:uid="{F7B2C7FD-90BE-424F-8EB7-3F7F561785B0}"/>
    <cellStyle name="Input 2 6 3 4" xfId="9536" xr:uid="{0EC57FED-BBBA-4B42-886B-B805BB98A1E0}"/>
    <cellStyle name="Input 2 6 3 4 2" xfId="22994" xr:uid="{A97E2D81-7C46-48B7-A464-93DF305A729C}"/>
    <cellStyle name="Input 2 6 3 5" xfId="12038" xr:uid="{334D9B27-6A51-400C-9628-4B47E079711B}"/>
    <cellStyle name="Input 2 6 3 5 2" xfId="25496" xr:uid="{1212B6DB-29B2-4FCA-91A4-F263BA31B835}"/>
    <cellStyle name="Input 2 6 3 6" xfId="16784" xr:uid="{E988C595-AE6E-4589-9F33-92DB3F6D1A0F}"/>
    <cellStyle name="Input 2 6 3 6 2" xfId="30242" xr:uid="{36D2E0A4-5C55-4BDC-AEE9-B87B40D2054A}"/>
    <cellStyle name="Input 2 6 4" xfId="4806" xr:uid="{458AEB6D-36B5-412F-96B8-6E7374DF20F9}"/>
    <cellStyle name="Input 2 6 4 2" xfId="5977" xr:uid="{A36FE8D2-B181-46A1-85D7-5EA0641CBEF5}"/>
    <cellStyle name="Input 2 6 4 2 2" xfId="8456" xr:uid="{84AC212F-1CE2-4BC1-9EEA-D617E0E9D09F}"/>
    <cellStyle name="Input 2 6 4 2 2 2" xfId="21914" xr:uid="{1C4F99BE-23F5-49BC-ABD4-F7EDA165CB3B}"/>
    <cellStyle name="Input 2 6 4 2 3" xfId="11047" xr:uid="{1C5326AA-40CE-4BAC-84CF-D2149BCCB76B}"/>
    <cellStyle name="Input 2 6 4 2 3 2" xfId="24505" xr:uid="{50EEF6A3-991C-46F1-AE6F-24AE61E477BB}"/>
    <cellStyle name="Input 2 6 4 2 4" xfId="13255" xr:uid="{51D91E8D-690C-4D0D-993D-B469B13A61EA}"/>
    <cellStyle name="Input 2 6 4 2 4 2" xfId="26713" xr:uid="{18BB31CD-C79D-46B9-9F26-2586751C63A6}"/>
    <cellStyle name="Input 2 6 4 2 5" xfId="14434" xr:uid="{625B120B-DC95-4C7D-BB9E-3C4FDAF91E69}"/>
    <cellStyle name="Input 2 6 4 2 5 2" xfId="27892" xr:uid="{2786B37A-6BDC-41B8-BD31-FC3F11B2138F}"/>
    <cellStyle name="Input 2 6 4 2 6" xfId="15799" xr:uid="{65FE3EFB-8D9E-4BD2-A999-5F4699B75811}"/>
    <cellStyle name="Input 2 6 4 2 6 2" xfId="29257" xr:uid="{A9E9E8AA-30F5-4DF2-BFEC-AF021847FB5A}"/>
    <cellStyle name="Input 2 6 4 2 7" xfId="18142" xr:uid="{752CE15C-6F60-416B-B87A-0E20357FD5BF}"/>
    <cellStyle name="Input 2 6 4 2 7 2" xfId="31600" xr:uid="{4ED2F90A-4BA4-4E36-A659-8B3E0051B119}"/>
    <cellStyle name="Input 2 6 4 3" xfId="7285" xr:uid="{6ADEC0D3-A18C-4687-914B-EF9189116CA2}"/>
    <cellStyle name="Input 2 6 4 3 2" xfId="20743" xr:uid="{2D4350D7-C9B7-4117-9636-E3ADF79F8508}"/>
    <cellStyle name="Input 2 6 4 4" xfId="9876" xr:uid="{86F46942-C791-46DA-9802-1B59370AF54D}"/>
    <cellStyle name="Input 2 6 4 4 2" xfId="23334" xr:uid="{F3F0767F-9533-42A2-AA65-C290EB88D11E}"/>
    <cellStyle name="Input 2 6 4 5" xfId="3271" xr:uid="{BE152073-2612-4F0E-A982-FEF97D09D75C}"/>
    <cellStyle name="Input 2 6 4 5 2" xfId="19265" xr:uid="{7D62A506-DF0B-44F3-8004-425894F3F135}"/>
    <cellStyle name="Input 2 6 4 6" xfId="17056" xr:uid="{7E851CA8-D17B-4B97-91C7-7784E4010034}"/>
    <cellStyle name="Input 2 6 4 6 2" xfId="30514" xr:uid="{BEA6C85A-6F3A-41C7-8F70-0941C21F8EA5}"/>
    <cellStyle name="Input 2 6 5" xfId="5207" xr:uid="{4EAABFAE-1007-40D9-B415-AADDD10530F6}"/>
    <cellStyle name="Input 2 6 5 2" xfId="6378" xr:uid="{ADBDF891-A62F-43BD-A0C1-D84FA0EF4276}"/>
    <cellStyle name="Input 2 6 5 2 2" xfId="8857" xr:uid="{DF757A8F-DB49-41FB-B186-4F7F8D67B634}"/>
    <cellStyle name="Input 2 6 5 2 2 2" xfId="22315" xr:uid="{726D5E7E-3EB2-4A07-B21E-9D5F45D80CB8}"/>
    <cellStyle name="Input 2 6 5 2 3" xfId="11448" xr:uid="{F53A3B8F-61EF-4938-8355-AB0CBB4E8778}"/>
    <cellStyle name="Input 2 6 5 2 3 2" xfId="24906" xr:uid="{659DF1EF-646E-4773-9436-0E185CAB6AD8}"/>
    <cellStyle name="Input 2 6 5 2 4" xfId="13656" xr:uid="{F8BF6486-B8AB-4BA1-98AB-96B85C9BC2F7}"/>
    <cellStyle name="Input 2 6 5 2 4 2" xfId="27114" xr:uid="{9C4B5481-F400-4665-B9AE-29A04A413A42}"/>
    <cellStyle name="Input 2 6 5 2 5" xfId="14835" xr:uid="{F3AFDCF3-35D9-4748-B82F-8B9B5EDEEA05}"/>
    <cellStyle name="Input 2 6 5 2 5 2" xfId="28293" xr:uid="{CCEDF1E7-6B68-45E2-A890-2A30BDF43020}"/>
    <cellStyle name="Input 2 6 5 2 6" xfId="16200" xr:uid="{62ABECB4-A4B2-4272-B249-BD7CC69093C1}"/>
    <cellStyle name="Input 2 6 5 2 6 2" xfId="29658" xr:uid="{BF7FA09E-6000-4F19-AFCC-BA5E9536614C}"/>
    <cellStyle name="Input 2 6 5 2 7" xfId="18543" xr:uid="{2C34E3AF-4466-4253-AD6C-2DF2BDB38FE9}"/>
    <cellStyle name="Input 2 6 5 2 7 2" xfId="32001" xr:uid="{B83D9B52-1D36-4B7A-80BD-CE8231A5C515}"/>
    <cellStyle name="Input 2 6 5 3" xfId="7686" xr:uid="{40D7EE32-6F8C-41E0-86DA-87C57A15EC8D}"/>
    <cellStyle name="Input 2 6 5 3 2" xfId="21144" xr:uid="{54D88547-6C40-4639-9E06-31979C11F9E6}"/>
    <cellStyle name="Input 2 6 5 4" xfId="10277" xr:uid="{2FF97E78-B5B6-41A2-84DD-1047259BC2A5}"/>
    <cellStyle name="Input 2 6 5 4 2" xfId="23735" xr:uid="{ED14BD71-391B-4210-8CE7-3E5BCA597C9F}"/>
    <cellStyle name="Input 2 6 5 5" xfId="3520" xr:uid="{B2A2F332-1947-4583-90CF-FCE665B42437}"/>
    <cellStyle name="Input 2 6 5 5 2" xfId="19514" xr:uid="{7617E706-4A10-497A-8D6F-4EC0B44DCA5C}"/>
    <cellStyle name="Input 2 6 5 6" xfId="17392" xr:uid="{1AF69B8F-819F-44A2-BF18-A0FD522772C8}"/>
    <cellStyle name="Input 2 6 5 6 2" xfId="30850" xr:uid="{644217FD-5FA8-4402-82DD-395C0381E093}"/>
    <cellStyle name="Input 2 6 6" xfId="4418" xr:uid="{85F71620-0B64-4749-81B1-B53DA39F34D4}"/>
    <cellStyle name="Input 2 6 6 2" xfId="5589" xr:uid="{AB14D723-88AF-4BAB-9B68-5DDA435D4710}"/>
    <cellStyle name="Input 2 6 6 2 2" xfId="8068" xr:uid="{BE7CAB27-2347-4B20-B44F-D3653D8EE494}"/>
    <cellStyle name="Input 2 6 6 2 2 2" xfId="21526" xr:uid="{C12BB98F-695F-49A1-9E0E-F80829F0FE36}"/>
    <cellStyle name="Input 2 6 6 2 3" xfId="10659" xr:uid="{4E5BDCA9-250E-48B7-AB99-FF51F3D4ECE8}"/>
    <cellStyle name="Input 2 6 6 2 3 2" xfId="24117" xr:uid="{274CA604-C857-41AE-8403-CB8ACCEED64F}"/>
    <cellStyle name="Input 2 6 6 2 4" xfId="12867" xr:uid="{CE7F8CE3-D92C-4A78-8E36-14A1B69B492B}"/>
    <cellStyle name="Input 2 6 6 2 4 2" xfId="26325" xr:uid="{F6E62F40-BAA8-44E1-BE1A-9351BF2CD32E}"/>
    <cellStyle name="Input 2 6 6 2 5" xfId="14046" xr:uid="{391587D4-DDBA-4201-A32E-70D4DF173A30}"/>
    <cellStyle name="Input 2 6 6 2 5 2" xfId="27504" xr:uid="{45A34A50-1090-4557-B21A-0DDC5ED215F9}"/>
    <cellStyle name="Input 2 6 6 2 6" xfId="15411" xr:uid="{E08FE626-C0F3-40FD-B0AB-6F9953DAE45A}"/>
    <cellStyle name="Input 2 6 6 2 6 2" xfId="28869" xr:uid="{5D91E3C4-0CCF-4E0F-B71F-E8ED4B5D1C69}"/>
    <cellStyle name="Input 2 6 6 2 7" xfId="17754" xr:uid="{F4828CC4-6CD5-4CB3-8460-72C9F256AF96}"/>
    <cellStyle name="Input 2 6 6 2 7 2" xfId="31212" xr:uid="{74FA3FBA-7D3A-4C67-BAB6-3B6D02F6EEEB}"/>
    <cellStyle name="Input 2 6 6 3" xfId="6897" xr:uid="{2EDABA04-3464-4E55-926A-84950A57BD01}"/>
    <cellStyle name="Input 2 6 6 3 2" xfId="20355" xr:uid="{BB442DDE-5043-4F13-9B1D-09C8F3002C6A}"/>
    <cellStyle name="Input 2 6 6 4" xfId="9488" xr:uid="{4805F6B3-2D81-49B0-8848-0C1EC1DFE25F}"/>
    <cellStyle name="Input 2 6 6 4 2" xfId="22946" xr:uid="{A125A0C3-4375-4CEB-B873-59E09CD5D94F}"/>
    <cellStyle name="Input 2 6 6 5" xfId="12307" xr:uid="{9B830314-9DD9-4E64-9BFF-3DBC713833BC}"/>
    <cellStyle name="Input 2 6 6 5 2" xfId="25765" xr:uid="{8A58458E-461F-425C-9935-D8DF1DA3B2E6}"/>
    <cellStyle name="Input 2 6 6 6" xfId="16736" xr:uid="{7586CD52-489E-4A58-82FF-329C0212BA61}"/>
    <cellStyle name="Input 2 6 6 6 2" xfId="30194" xr:uid="{4BE174DC-107C-42A8-9B0D-DAE6C7A62990}"/>
    <cellStyle name="Input 2 6 7" xfId="5395" xr:uid="{38112340-9140-427C-BF27-56066C316879}"/>
    <cellStyle name="Input 2 6 7 2" xfId="6566" xr:uid="{014EE91D-444D-4670-949F-99629D053B86}"/>
    <cellStyle name="Input 2 6 7 2 2" xfId="9045" xr:uid="{BF5EB406-377E-4DC9-A1A8-85E4E18A8AFD}"/>
    <cellStyle name="Input 2 6 7 2 2 2" xfId="22503" xr:uid="{C7A4C8E8-FED1-4646-8CAE-5331E64FB311}"/>
    <cellStyle name="Input 2 6 7 2 3" xfId="11636" xr:uid="{72757E45-7B2D-4600-AA6E-2195393D6357}"/>
    <cellStyle name="Input 2 6 7 2 3 2" xfId="25094" xr:uid="{C0F3F1B3-AD2E-4DB4-AC86-2A17A5E02E7F}"/>
    <cellStyle name="Input 2 6 7 2 4" xfId="13844" xr:uid="{A332A28F-786C-4E38-9D4E-1806683F2C55}"/>
    <cellStyle name="Input 2 6 7 2 4 2" xfId="27302" xr:uid="{6C995E26-7C11-4A83-97CA-1D3EF751C73B}"/>
    <cellStyle name="Input 2 6 7 2 5" xfId="15023" xr:uid="{FB7BE64C-D8CF-485D-832A-5417D0084D50}"/>
    <cellStyle name="Input 2 6 7 2 5 2" xfId="28481" xr:uid="{65ECF0E9-5B5C-4FFC-AB45-E57957C0A149}"/>
    <cellStyle name="Input 2 6 7 2 6" xfId="16388" xr:uid="{ED326769-9C8C-4048-94AC-AA9881556E0C}"/>
    <cellStyle name="Input 2 6 7 2 6 2" xfId="29846" xr:uid="{C94096E6-2F79-4213-867B-6A91FCA22E57}"/>
    <cellStyle name="Input 2 6 7 2 7" xfId="18731" xr:uid="{57847CDD-2D3D-4D6F-B64D-7322E68D5ADD}"/>
    <cellStyle name="Input 2 6 7 2 7 2" xfId="32189" xr:uid="{F449E430-3BF5-4400-926F-E0A30C0858EE}"/>
    <cellStyle name="Input 2 6 7 3" xfId="7874" xr:uid="{03ACA1DF-AC49-4BB6-9B44-D911CB6861BC}"/>
    <cellStyle name="Input 2 6 7 3 2" xfId="21332" xr:uid="{8D99CB26-B4B8-41FF-98E1-6C31ECAE588B}"/>
    <cellStyle name="Input 2 6 7 4" xfId="10465" xr:uid="{43B3161E-B37A-4BBB-BBF5-8829A6687B09}"/>
    <cellStyle name="Input 2 6 7 4 2" xfId="23923" xr:uid="{E1C7EEBD-EF1A-4E8C-996A-A3C640B74F6A}"/>
    <cellStyle name="Input 2 6 7 5" xfId="15217" xr:uid="{C52269A1-A27D-4D26-B5B9-547DED43BA7B}"/>
    <cellStyle name="Input 2 6 7 5 2" xfId="28675" xr:uid="{7CFF40C4-B2F6-46B0-BA13-9D74AB96D098}"/>
    <cellStyle name="Input 2 6 7 6" xfId="17560" xr:uid="{7866CD86-8092-449B-9D51-162B6D59E0F2}"/>
    <cellStyle name="Input 2 6 7 6 2" xfId="31018" xr:uid="{32FB973C-E58E-43B0-837B-D19221390703}"/>
    <cellStyle name="Input 2 6 8" xfId="4118" xr:uid="{6032FD3A-F76F-4D44-8C34-2C2B26D896EA}"/>
    <cellStyle name="Input 2 6 8 2" xfId="6632" xr:uid="{268453A3-8BDA-4606-AB9D-79F997C714BE}"/>
    <cellStyle name="Input 2 6 8 2 2" xfId="20090" xr:uid="{ADB980E3-F9C9-492C-83E2-63609DF9C282}"/>
    <cellStyle name="Input 2 6 8 3" xfId="9229" xr:uid="{838143B2-945B-48FC-9042-511378EC797B}"/>
    <cellStyle name="Input 2 6 8 3 2" xfId="22687" xr:uid="{7BF00C40-DA6E-4F64-88F2-550009C476B1}"/>
    <cellStyle name="Input 2 6 8 4" xfId="11798" xr:uid="{B0F5919A-486B-483B-AA18-228EB6B1A231}"/>
    <cellStyle name="Input 2 6 8 4 2" xfId="25256" xr:uid="{2FF19F7C-0E12-4962-AC49-851E90F51855}"/>
    <cellStyle name="Input 2 6 8 5" xfId="9299" xr:uid="{19FA58D8-0439-474F-83C7-A02C3B11B067}"/>
    <cellStyle name="Input 2 6 8 5 2" xfId="22757" xr:uid="{F5CDDC4A-1A7D-400E-9B6F-EFB57872219C}"/>
    <cellStyle name="Input 2 6 8 6" xfId="12058" xr:uid="{B772350D-110C-4FA4-A2DB-DF32A13BA340}"/>
    <cellStyle name="Input 2 6 8 6 2" xfId="25516" xr:uid="{22E26EC5-7646-408E-87FA-2A3A7492E9B6}"/>
    <cellStyle name="Input 2 6 8 7" xfId="16537" xr:uid="{D15FA671-A34B-45D7-A589-0E41477DBBF1}"/>
    <cellStyle name="Input 2 6 8 7 2" xfId="29995" xr:uid="{FE5C0EA4-4E89-4331-A5E3-75EDCAF07B29}"/>
    <cellStyle name="Input 2 6 9" xfId="3297" xr:uid="{457620BC-27F4-4287-967E-971504C2A08F}"/>
    <cellStyle name="Input 2 6 9 2" xfId="19291" xr:uid="{EA14A7CC-B000-47CE-9CA4-0F3716A9AFFA}"/>
    <cellStyle name="Input 2 7" xfId="2131" xr:uid="{DD368527-44E1-407C-8D12-0811FC5D999F}"/>
    <cellStyle name="Input 2 7 10" xfId="3058" xr:uid="{9AA99F81-F2D3-4691-AF02-61CB4EDC5578}"/>
    <cellStyle name="Input 2 7 10 2" xfId="19052" xr:uid="{8168CF7E-AE26-424F-882A-1BC2060425F7}"/>
    <cellStyle name="Input 2 7 11" xfId="3746" xr:uid="{57CA5A17-A4E3-498F-ADF5-5912E198DF78}"/>
    <cellStyle name="Input 2 7 11 2" xfId="19740" xr:uid="{904408D9-69B1-4A51-A615-7D1948AB85A3}"/>
    <cellStyle name="Input 2 7 12" xfId="18789" xr:uid="{F063CCCE-148A-4AE9-8E71-3580AA4AE3A6}"/>
    <cellStyle name="Input 2 7 12 2" xfId="32442" xr:uid="{DCC9C1B9-30BA-48FB-B241-B45AD8C61463}"/>
    <cellStyle name="Input 2 7 2" xfId="2795" xr:uid="{6FA2FA51-496D-4C84-ACFC-4479AC502DF6}"/>
    <cellStyle name="Input 2 7 2 2" xfId="6047" xr:uid="{378F92FB-309A-4E97-8B76-56893F1D6A57}"/>
    <cellStyle name="Input 2 7 2 2 2" xfId="8526" xr:uid="{667DC511-42AE-4ABF-B68A-826C4F86B329}"/>
    <cellStyle name="Input 2 7 2 2 2 2" xfId="21984" xr:uid="{0EAB9D09-E6B2-4D57-8C65-789DDC9A64F2}"/>
    <cellStyle name="Input 2 7 2 2 3" xfId="11117" xr:uid="{E4C4F743-C7F0-490D-83B0-32D2D77530FA}"/>
    <cellStyle name="Input 2 7 2 2 3 2" xfId="24575" xr:uid="{A819F345-C23B-43B8-80D5-AE3592392404}"/>
    <cellStyle name="Input 2 7 2 2 4" xfId="13325" xr:uid="{3E650FBD-36A7-4842-9956-A53F971FAB8E}"/>
    <cellStyle name="Input 2 7 2 2 4 2" xfId="26783" xr:uid="{DBD99DBA-58ED-4B8D-A10C-876D10E217C3}"/>
    <cellStyle name="Input 2 7 2 2 5" xfId="14504" xr:uid="{88BE3E64-C27D-4A56-8BD8-40EDA4F63FB4}"/>
    <cellStyle name="Input 2 7 2 2 5 2" xfId="27962" xr:uid="{7E4B037F-0E83-4A8D-A3AF-A05AE9105502}"/>
    <cellStyle name="Input 2 7 2 2 6" xfId="15869" xr:uid="{33BFAF63-216C-4A3C-A366-B2053CE1B73F}"/>
    <cellStyle name="Input 2 7 2 2 6 2" xfId="29327" xr:uid="{246CD4C9-3688-4B12-9898-383CBDA08C7C}"/>
    <cellStyle name="Input 2 7 2 2 7" xfId="18212" xr:uid="{47B7F920-FE61-41E9-81B6-924CAE641A4C}"/>
    <cellStyle name="Input 2 7 2 2 7 2" xfId="31670" xr:uid="{582B5E72-F0AB-4003-9615-B816F6D38B74}"/>
    <cellStyle name="Input 2 7 2 3" xfId="4876" xr:uid="{973D4C9D-E7AF-492C-86FD-ECE6565B18BB}"/>
    <cellStyle name="Input 2 7 2 3 2" xfId="32247" xr:uid="{6B3D150C-8CD3-4A59-84E3-43EFE76C96F7}"/>
    <cellStyle name="Input 2 7 2 4" xfId="7355" xr:uid="{BDBFE076-46B4-4526-9F07-1B2D82901109}"/>
    <cellStyle name="Input 2 7 2 4 2" xfId="20813" xr:uid="{33E9E369-A9F0-403F-AE74-192D11C7B7D8}"/>
    <cellStyle name="Input 2 7 2 5" xfId="9946" xr:uid="{A8BA52B8-7BD1-4C60-985C-2C04FD697D93}"/>
    <cellStyle name="Input 2 7 2 5 2" xfId="23404" xr:uid="{2B53D719-25B4-49C3-B92E-1F27F6FCE8FD}"/>
    <cellStyle name="Input 2 7 2 6" xfId="12537" xr:uid="{A8EA03DC-DB6D-4519-AB31-06D7A57E9A77}"/>
    <cellStyle name="Input 2 7 2 6 2" xfId="25995" xr:uid="{619C19F2-FD85-4E2E-9520-1C9940A4DDA0}"/>
    <cellStyle name="Input 2 7 2 7" xfId="17126" xr:uid="{85C9B355-4AF9-47D6-9B63-8BC3B18CB0C6}"/>
    <cellStyle name="Input 2 7 2 7 2" xfId="30584" xr:uid="{425FDEDA-5C53-478D-B63E-66F43F866696}"/>
    <cellStyle name="Input 2 7 3" xfId="4465" xr:uid="{AD4D9F56-12FC-42B1-9AD2-814614BF953E}"/>
    <cellStyle name="Input 2 7 3 2" xfId="5636" xr:uid="{61B44A44-D667-4E2C-823E-5CF2AE99BDBD}"/>
    <cellStyle name="Input 2 7 3 2 2" xfId="8115" xr:uid="{3A065355-DB35-4FAD-B29C-971AC85FEAE7}"/>
    <cellStyle name="Input 2 7 3 2 2 2" xfId="21573" xr:uid="{CA13B1D5-36B4-49EE-BD43-A748A533D40B}"/>
    <cellStyle name="Input 2 7 3 2 3" xfId="10706" xr:uid="{6320CF25-A22E-4F31-9021-F812300A64CC}"/>
    <cellStyle name="Input 2 7 3 2 3 2" xfId="24164" xr:uid="{D08937E7-C80D-4040-88C4-95BA69E0CD72}"/>
    <cellStyle name="Input 2 7 3 2 4" xfId="12914" xr:uid="{E5BF779A-EC5A-4003-9951-F73CB395F482}"/>
    <cellStyle name="Input 2 7 3 2 4 2" xfId="26372" xr:uid="{DCA14B28-88D2-4236-87E0-B80247013D3A}"/>
    <cellStyle name="Input 2 7 3 2 5" xfId="14093" xr:uid="{B03C0856-C798-47F4-8453-04B1E8BD354F}"/>
    <cellStyle name="Input 2 7 3 2 5 2" xfId="27551" xr:uid="{8DFFFF2C-26F6-40C1-9CA1-3C1FB5C9309F}"/>
    <cellStyle name="Input 2 7 3 2 6" xfId="15458" xr:uid="{ABDEBE1A-8A2B-4A39-9B73-1BB6C020265B}"/>
    <cellStyle name="Input 2 7 3 2 6 2" xfId="28916" xr:uid="{C7A40D03-D3A3-49AB-AE51-9DBA47AB2E70}"/>
    <cellStyle name="Input 2 7 3 2 7" xfId="17801" xr:uid="{F53410EC-1B8A-4E19-8A36-F1636818A846}"/>
    <cellStyle name="Input 2 7 3 2 7 2" xfId="31259" xr:uid="{B19A5C80-684B-4833-9B67-53DEC8736767}"/>
    <cellStyle name="Input 2 7 3 3" xfId="6944" xr:uid="{B80246C3-7349-45DA-840D-9941B5B7E1B9}"/>
    <cellStyle name="Input 2 7 3 3 2" xfId="20402" xr:uid="{A4FE83DC-A67A-4500-92FF-19D1AA467FE0}"/>
    <cellStyle name="Input 2 7 3 4" xfId="9535" xr:uid="{95B2CAEE-1771-42F0-B004-A5DE563EC8EC}"/>
    <cellStyle name="Input 2 7 3 4 2" xfId="22993" xr:uid="{3E4B8357-2608-4516-A6F6-B4E9D09256CF}"/>
    <cellStyle name="Input 2 7 3 5" xfId="12415" xr:uid="{DCBAC7A1-096A-40BA-A0C0-6D267392DCC1}"/>
    <cellStyle name="Input 2 7 3 5 2" xfId="25873" xr:uid="{8947074E-5092-4C0B-8D57-13DA61B02E70}"/>
    <cellStyle name="Input 2 7 3 6" xfId="16783" xr:uid="{37BE52EE-B427-4F20-8D23-F8F634D42FFD}"/>
    <cellStyle name="Input 2 7 3 6 2" xfId="30241" xr:uid="{DB8742FA-FD73-42F0-B96F-A5ECC5483A77}"/>
    <cellStyle name="Input 2 7 4" xfId="4807" xr:uid="{0A4E1809-8F66-4300-9409-F519306F46EA}"/>
    <cellStyle name="Input 2 7 4 2" xfId="5978" xr:uid="{D077C1A8-FE9E-4975-B5C3-DE650D6CE47A}"/>
    <cellStyle name="Input 2 7 4 2 2" xfId="8457" xr:uid="{705D045B-2EC2-48FA-A24A-62A556C131F4}"/>
    <cellStyle name="Input 2 7 4 2 2 2" xfId="21915" xr:uid="{34B4006B-9A4D-4891-8447-CC9EF694790C}"/>
    <cellStyle name="Input 2 7 4 2 3" xfId="11048" xr:uid="{6AEFDC49-FEC5-401D-A1E8-B5D08230FF23}"/>
    <cellStyle name="Input 2 7 4 2 3 2" xfId="24506" xr:uid="{944908DF-628B-4FEB-B433-B36AA639365D}"/>
    <cellStyle name="Input 2 7 4 2 4" xfId="13256" xr:uid="{6BA59E63-4149-480B-AC40-1ED92432F4E0}"/>
    <cellStyle name="Input 2 7 4 2 4 2" xfId="26714" xr:uid="{C21919B6-5413-46C1-A19F-0614EF932167}"/>
    <cellStyle name="Input 2 7 4 2 5" xfId="14435" xr:uid="{C97B18C4-F0FF-44C9-BA0A-CCD0DEFCEA6E}"/>
    <cellStyle name="Input 2 7 4 2 5 2" xfId="27893" xr:uid="{A0673D19-BDC0-45D3-B4EE-39DA8160D987}"/>
    <cellStyle name="Input 2 7 4 2 6" xfId="15800" xr:uid="{CF22E18C-E8A9-4784-9976-2D83C518661B}"/>
    <cellStyle name="Input 2 7 4 2 6 2" xfId="29258" xr:uid="{6A760A43-912D-4B5A-9A93-161BE232B7D6}"/>
    <cellStyle name="Input 2 7 4 2 7" xfId="18143" xr:uid="{75E6A14B-19C9-41A4-B5C8-3C3E64E9124D}"/>
    <cellStyle name="Input 2 7 4 2 7 2" xfId="31601" xr:uid="{2D6CE349-AE4E-4F04-B0E8-86013A291AA6}"/>
    <cellStyle name="Input 2 7 4 3" xfId="7286" xr:uid="{F3B5993C-52B6-408B-8217-BBAC52D5E758}"/>
    <cellStyle name="Input 2 7 4 3 2" xfId="20744" xr:uid="{500A2A7C-43D9-4EC6-91C4-45E48D71F706}"/>
    <cellStyle name="Input 2 7 4 4" xfId="9877" xr:uid="{5507F220-5229-435D-B3BE-0C3193AD85A7}"/>
    <cellStyle name="Input 2 7 4 4 2" xfId="23335" xr:uid="{A577E770-E823-4C8B-B081-52F6E3FC7FC3}"/>
    <cellStyle name="Input 2 7 4 5" xfId="12462" xr:uid="{AC772BEC-E23E-4F59-872E-B50AFD752537}"/>
    <cellStyle name="Input 2 7 4 5 2" xfId="25920" xr:uid="{B7D9C33F-54E3-4C5C-A7C9-FCD88211C4CE}"/>
    <cellStyle name="Input 2 7 4 6" xfId="17057" xr:uid="{E3E6D1E1-CB56-413D-B494-6E0E849752D9}"/>
    <cellStyle name="Input 2 7 4 6 2" xfId="30515" xr:uid="{EBF1F0FC-7F14-46B4-B097-1623F9F3F827}"/>
    <cellStyle name="Input 2 7 5" xfId="5203" xr:uid="{A5098EE4-ACD6-4EBF-8597-D0E5F6E8A562}"/>
    <cellStyle name="Input 2 7 5 2" xfId="6374" xr:uid="{2953DFA8-CA89-4447-B8B1-BE39B80CD4FC}"/>
    <cellStyle name="Input 2 7 5 2 2" xfId="8853" xr:uid="{AD66BF6B-3736-4C60-9C80-48ABC2C9C6EF}"/>
    <cellStyle name="Input 2 7 5 2 2 2" xfId="22311" xr:uid="{67BC3167-696D-476B-9A8C-F4E5F2E9B4DE}"/>
    <cellStyle name="Input 2 7 5 2 3" xfId="11444" xr:uid="{7EF313CF-5399-4ACE-8598-DD79A96F965A}"/>
    <cellStyle name="Input 2 7 5 2 3 2" xfId="24902" xr:uid="{F7C19A77-2F3A-4670-ACE7-D42C66B5823F}"/>
    <cellStyle name="Input 2 7 5 2 4" xfId="13652" xr:uid="{EAF97FAD-49D5-4CD7-8DFF-3BA245B104E8}"/>
    <cellStyle name="Input 2 7 5 2 4 2" xfId="27110" xr:uid="{516EE25D-F9D3-4781-B0BF-900149C470FB}"/>
    <cellStyle name="Input 2 7 5 2 5" xfId="14831" xr:uid="{0B2F3E08-56DC-459F-B45D-E3F995238185}"/>
    <cellStyle name="Input 2 7 5 2 5 2" xfId="28289" xr:uid="{BCB703B8-2FF3-4F77-884B-AD3072FF37A1}"/>
    <cellStyle name="Input 2 7 5 2 6" xfId="16196" xr:uid="{7D872B65-3464-4DE9-B1E5-91E8E6FFDEA1}"/>
    <cellStyle name="Input 2 7 5 2 6 2" xfId="29654" xr:uid="{2F1F696C-3CA8-4A31-AA3A-F4DC185AB35B}"/>
    <cellStyle name="Input 2 7 5 2 7" xfId="18539" xr:uid="{4B86F786-E1E7-498E-8F8F-A40E76F4EF1B}"/>
    <cellStyle name="Input 2 7 5 2 7 2" xfId="31997" xr:uid="{843B3FBA-925D-48B5-8B44-BE75B2EC2F80}"/>
    <cellStyle name="Input 2 7 5 3" xfId="7682" xr:uid="{0159DBC1-251B-446C-B3E5-0B2E2F11177D}"/>
    <cellStyle name="Input 2 7 5 3 2" xfId="21140" xr:uid="{9A255A67-3807-4067-9C19-147BB5020652}"/>
    <cellStyle name="Input 2 7 5 4" xfId="10273" xr:uid="{EA10AC7E-7B03-4C1D-9F26-6F5483DEC15D}"/>
    <cellStyle name="Input 2 7 5 4 2" xfId="23731" xr:uid="{1A65D12B-EF85-4BC1-9158-1C6DCE1DF2F0}"/>
    <cellStyle name="Input 2 7 5 5" xfId="3521" xr:uid="{B5DA480C-68EB-4E4E-838C-A28EA316806F}"/>
    <cellStyle name="Input 2 7 5 5 2" xfId="19515" xr:uid="{D7AE8352-1607-4025-95DE-0ECBC10D120C}"/>
    <cellStyle name="Input 2 7 5 6" xfId="17388" xr:uid="{49F15361-E99C-48AA-B604-16C328BE92D1}"/>
    <cellStyle name="Input 2 7 5 6 2" xfId="30846" xr:uid="{BFB091D7-4F31-48AE-97FA-3696E8514591}"/>
    <cellStyle name="Input 2 7 6" xfId="4844" xr:uid="{CCA315C3-7483-44DC-AED1-55B9D34300D8}"/>
    <cellStyle name="Input 2 7 6 2" xfId="6015" xr:uid="{9ECCDD47-38CF-48AD-A365-E0FF656CA29B}"/>
    <cellStyle name="Input 2 7 6 2 2" xfId="8494" xr:uid="{26A503A8-1D4F-4746-8B96-C3450B546EFC}"/>
    <cellStyle name="Input 2 7 6 2 2 2" xfId="21952" xr:uid="{6B7B6443-ACC5-4AAD-8BE3-65841682D788}"/>
    <cellStyle name="Input 2 7 6 2 3" xfId="11085" xr:uid="{1FDE8A25-3F41-47BE-963D-E34F696CC227}"/>
    <cellStyle name="Input 2 7 6 2 3 2" xfId="24543" xr:uid="{BEC7DC33-308C-4888-B000-0DC50B7E51FE}"/>
    <cellStyle name="Input 2 7 6 2 4" xfId="13293" xr:uid="{8B307605-669B-4DDE-8C75-7C965021FB39}"/>
    <cellStyle name="Input 2 7 6 2 4 2" xfId="26751" xr:uid="{6F020775-6950-46CC-9161-718326FBF2E1}"/>
    <cellStyle name="Input 2 7 6 2 5" xfId="14472" xr:uid="{BF855086-E4F6-474D-9CA3-83A043D30D3D}"/>
    <cellStyle name="Input 2 7 6 2 5 2" xfId="27930" xr:uid="{D71A89BC-1068-4745-9984-BF5D9B084F58}"/>
    <cellStyle name="Input 2 7 6 2 6" xfId="15837" xr:uid="{86F551A6-9364-4CA0-9497-771388187275}"/>
    <cellStyle name="Input 2 7 6 2 6 2" xfId="29295" xr:uid="{C2A8720F-01FF-4C02-92CA-A6CDAECAAAFC}"/>
    <cellStyle name="Input 2 7 6 2 7" xfId="18180" xr:uid="{87391870-58A2-430F-B580-FA5F43B11FB4}"/>
    <cellStyle name="Input 2 7 6 2 7 2" xfId="31638" xr:uid="{C1AA4BEA-CBE0-4785-B340-C35A336AD153}"/>
    <cellStyle name="Input 2 7 6 3" xfId="7323" xr:uid="{421A520E-DF77-4555-BCA6-31C5933D5D53}"/>
    <cellStyle name="Input 2 7 6 3 2" xfId="20781" xr:uid="{42B4A864-7BBC-46B5-BD22-A3AD70CD33EE}"/>
    <cellStyle name="Input 2 7 6 4" xfId="9914" xr:uid="{60C1274E-D00E-4A4D-BE7F-A501410CF5C9}"/>
    <cellStyle name="Input 2 7 6 4 2" xfId="23372" xr:uid="{0D821A80-AE17-47F5-B4D9-A51755073D67}"/>
    <cellStyle name="Input 2 7 6 5" xfId="12354" xr:uid="{12948189-949E-4F1E-9E6C-A876461B960B}"/>
    <cellStyle name="Input 2 7 6 5 2" xfId="25812" xr:uid="{EF2DE530-B872-4933-AE51-44AA06A4826B}"/>
    <cellStyle name="Input 2 7 6 6" xfId="17094" xr:uid="{2F3E5312-0950-42F4-82C8-B5A3BCFB2614}"/>
    <cellStyle name="Input 2 7 6 6 2" xfId="30552" xr:uid="{81747FFF-FA6E-4FFA-9054-8D58ADBA936F}"/>
    <cellStyle name="Input 2 7 7" xfId="5408" xr:uid="{C995F6E1-D8EF-4A75-B5EA-95D6E587F144}"/>
    <cellStyle name="Input 2 7 7 2" xfId="6579" xr:uid="{0BB4D738-D36A-45A0-BC44-49BC9F2357CF}"/>
    <cellStyle name="Input 2 7 7 2 2" xfId="9058" xr:uid="{5B445913-E646-4DCA-9D32-04110AC18D3B}"/>
    <cellStyle name="Input 2 7 7 2 2 2" xfId="22516" xr:uid="{A49CE7EC-CD4B-4113-AC2C-552DF08877D1}"/>
    <cellStyle name="Input 2 7 7 2 3" xfId="11649" xr:uid="{D6BFA5F4-BB8E-4044-B526-855F848379E5}"/>
    <cellStyle name="Input 2 7 7 2 3 2" xfId="25107" xr:uid="{E4A16AE8-B14D-458D-8714-5A427F1882F3}"/>
    <cellStyle name="Input 2 7 7 2 4" xfId="13857" xr:uid="{D8FC0488-1A4D-41BB-A918-49C4358B519D}"/>
    <cellStyle name="Input 2 7 7 2 4 2" xfId="27315" xr:uid="{9BAA0410-847E-4696-81E7-B57FA0D8908C}"/>
    <cellStyle name="Input 2 7 7 2 5" xfId="15036" xr:uid="{3096FAE8-9467-4A4D-8234-493410020E6A}"/>
    <cellStyle name="Input 2 7 7 2 5 2" xfId="28494" xr:uid="{72C754C7-74E8-45D2-AA60-3BDB1EEF9C7B}"/>
    <cellStyle name="Input 2 7 7 2 6" xfId="16401" xr:uid="{D417B62A-92E8-4282-AE6D-7394157A52BD}"/>
    <cellStyle name="Input 2 7 7 2 6 2" xfId="29859" xr:uid="{9076C295-5F2F-4E69-BC32-AE0A9B8C16BE}"/>
    <cellStyle name="Input 2 7 7 2 7" xfId="18744" xr:uid="{E3C89358-2AC9-434C-8A48-E5D427E43FE9}"/>
    <cellStyle name="Input 2 7 7 2 7 2" xfId="32202" xr:uid="{11015253-71AD-4768-AD2B-6F0E6AAC734A}"/>
    <cellStyle name="Input 2 7 7 3" xfId="7887" xr:uid="{31E4D22A-4172-49F1-BF54-5252EA9E7F3B}"/>
    <cellStyle name="Input 2 7 7 3 2" xfId="21345" xr:uid="{6CAF114F-B212-4066-8673-BFAA3B14D0B8}"/>
    <cellStyle name="Input 2 7 7 4" xfId="10478" xr:uid="{B09F9517-589B-4109-BBD3-3105547C4EEF}"/>
    <cellStyle name="Input 2 7 7 4 2" xfId="23936" xr:uid="{A49B1CFE-305C-4961-A23F-B6F4CB804030}"/>
    <cellStyle name="Input 2 7 7 5" xfId="15230" xr:uid="{458AB72C-2EEC-4C02-8845-A4286E7C4A07}"/>
    <cellStyle name="Input 2 7 7 5 2" xfId="28688" xr:uid="{8524AEED-DD32-438B-8116-03D210BD0DE1}"/>
    <cellStyle name="Input 2 7 7 6" xfId="17573" xr:uid="{E6F2963A-BBDE-4421-8B4B-366C974AD74E}"/>
    <cellStyle name="Input 2 7 7 6 2" xfId="31031" xr:uid="{DF9E4F64-F40E-436F-B50B-81335E8D79E0}"/>
    <cellStyle name="Input 2 7 8" xfId="4117" xr:uid="{7B746FBE-3C91-4395-AC4C-A95CB139A5B1}"/>
    <cellStyle name="Input 2 7 8 2" xfId="6631" xr:uid="{7AC9C343-7369-4DCD-856A-B30621E01E2B}"/>
    <cellStyle name="Input 2 7 8 2 2" xfId="20089" xr:uid="{F8FE6CB4-AA11-4E40-94E9-D8B50EBBDCB6}"/>
    <cellStyle name="Input 2 7 8 3" xfId="9228" xr:uid="{C57B0454-B648-4BEF-87DD-541AC166B306}"/>
    <cellStyle name="Input 2 7 8 3 2" xfId="22686" xr:uid="{CA0B700C-E2A8-4327-9BC0-A42FD6261481}"/>
    <cellStyle name="Input 2 7 8 4" xfId="11797" xr:uid="{59E8A553-C2D3-4E19-BC8B-49D35CD14C04}"/>
    <cellStyle name="Input 2 7 8 4 2" xfId="25255" xr:uid="{535E06A5-7DE4-4125-9DEE-541B9A8D9C60}"/>
    <cellStyle name="Input 2 7 8 5" xfId="9302" xr:uid="{202AACEA-A56D-4966-A19E-C6876F358311}"/>
    <cellStyle name="Input 2 7 8 5 2" xfId="22760" xr:uid="{2900CFF6-5B91-456A-85C7-3F1882307FF9}"/>
    <cellStyle name="Input 2 7 8 6" xfId="12386" xr:uid="{E8BA4AAA-8962-4A5B-BDA6-D4C5A3DE7CDC}"/>
    <cellStyle name="Input 2 7 8 6 2" xfId="25844" xr:uid="{9BA4B14A-34A9-40B8-88F2-4B591A68DD8D}"/>
    <cellStyle name="Input 2 7 8 7" xfId="16536" xr:uid="{BD2446F9-E69A-4FE8-9CC1-662A052088AC}"/>
    <cellStyle name="Input 2 7 8 7 2" xfId="29994" xr:uid="{A83BF379-08C8-459F-927B-739648A01612}"/>
    <cellStyle name="Input 2 7 9" xfId="3296" xr:uid="{D327EF1D-9579-43E1-8261-16D10BD57BE9}"/>
    <cellStyle name="Input 2 7 9 2" xfId="19290" xr:uid="{537A49A1-8A4E-4C6A-848B-8DE7D9C9B916}"/>
    <cellStyle name="Input 2 8" xfId="2132" xr:uid="{1801E92D-8501-4957-81A0-5EEAEE364450}"/>
    <cellStyle name="Input 2 8 10" xfId="3038" xr:uid="{3179CC63-DCFA-4B4E-919D-952181284756}"/>
    <cellStyle name="Input 2 8 10 2" xfId="19032" xr:uid="{0560F4C1-B3A6-4506-A783-60994865D928}"/>
    <cellStyle name="Input 2 8 11" xfId="3203" xr:uid="{72CCD806-EE49-4C63-9F70-50974ECDE495}"/>
    <cellStyle name="Input 2 8 11 2" xfId="19197" xr:uid="{2FB20BE8-C14C-44ED-9033-0D4D1892259A}"/>
    <cellStyle name="Input 2 8 12" xfId="18790" xr:uid="{2131B153-859F-4CAB-A910-741D3F92E945}"/>
    <cellStyle name="Input 2 8 12 2" xfId="32443" xr:uid="{180955F5-1717-487B-A77F-0FA2B64C9CAA}"/>
    <cellStyle name="Input 2 8 2" xfId="2796" xr:uid="{035B3B35-297C-4143-B2C7-6637DA51FB09}"/>
    <cellStyle name="Input 2 8 2 2" xfId="6048" xr:uid="{2E326083-760A-4943-A68B-ED05D5B2DDD4}"/>
    <cellStyle name="Input 2 8 2 2 2" xfId="8527" xr:uid="{10BBF4CD-9093-47C2-AA9F-BE86F225339D}"/>
    <cellStyle name="Input 2 8 2 2 2 2" xfId="21985" xr:uid="{0E6BE65F-33F8-4942-BE64-4223CB495514}"/>
    <cellStyle name="Input 2 8 2 2 3" xfId="11118" xr:uid="{7E3EF82F-1039-4245-B775-7FD128CAB5A7}"/>
    <cellStyle name="Input 2 8 2 2 3 2" xfId="24576" xr:uid="{AE776F69-C6B8-4222-A6C2-E2E483F2AC17}"/>
    <cellStyle name="Input 2 8 2 2 4" xfId="13326" xr:uid="{3676841A-886E-4D7C-AD79-74FC71163166}"/>
    <cellStyle name="Input 2 8 2 2 4 2" xfId="26784" xr:uid="{CB121872-6D37-426B-9860-5B2D9F9B1447}"/>
    <cellStyle name="Input 2 8 2 2 5" xfId="14505" xr:uid="{245A2F66-D4E7-478F-AF45-330F7AF303D4}"/>
    <cellStyle name="Input 2 8 2 2 5 2" xfId="27963" xr:uid="{9B454D8D-F7F0-490C-AB76-23037A35FC57}"/>
    <cellStyle name="Input 2 8 2 2 6" xfId="15870" xr:uid="{EA628C1E-F594-42A6-8E8B-1EE01259F3A7}"/>
    <cellStyle name="Input 2 8 2 2 6 2" xfId="29328" xr:uid="{90225EB5-3D87-401E-852E-0BDF45B2B99D}"/>
    <cellStyle name="Input 2 8 2 2 7" xfId="18213" xr:uid="{D49BCF22-2A8A-4E0B-A204-4C5DE8711D63}"/>
    <cellStyle name="Input 2 8 2 2 7 2" xfId="31671" xr:uid="{EC45BC33-E62E-4601-8E27-50ADB4AE086B}"/>
    <cellStyle name="Input 2 8 2 3" xfId="4877" xr:uid="{3AE81CD0-71D3-4422-9A78-FE7DD894D49C}"/>
    <cellStyle name="Input 2 8 2 3 2" xfId="32248" xr:uid="{158EE409-8D88-41F1-8A52-F5B043307DA7}"/>
    <cellStyle name="Input 2 8 2 4" xfId="7356" xr:uid="{D85B0A68-D23D-46F5-AAD2-E16767F04610}"/>
    <cellStyle name="Input 2 8 2 4 2" xfId="20814" xr:uid="{65367EFA-41F1-43FC-950C-1DCA9D24B097}"/>
    <cellStyle name="Input 2 8 2 5" xfId="9947" xr:uid="{5AEAB74A-A402-461D-B40E-8CF5146735E3}"/>
    <cellStyle name="Input 2 8 2 5 2" xfId="23405" xr:uid="{D20511A5-CFA5-4830-A2D0-C433737E6D01}"/>
    <cellStyle name="Input 2 8 2 6" xfId="11945" xr:uid="{FDA56F70-9E76-4E61-B3CA-551B65D74737}"/>
    <cellStyle name="Input 2 8 2 6 2" xfId="25403" xr:uid="{D1FCFD20-91CA-4C30-A1DB-3A27EA99B513}"/>
    <cellStyle name="Input 2 8 2 7" xfId="17127" xr:uid="{3D0F94BB-6623-4B81-83CA-356E6046AD55}"/>
    <cellStyle name="Input 2 8 2 7 2" xfId="30585" xr:uid="{64DE018E-6FD6-47C2-A545-F220C7BC5058}"/>
    <cellStyle name="Input 2 8 3" xfId="4464" xr:uid="{735333FD-DF38-4FB8-94C5-6A4988CBBBD1}"/>
    <cellStyle name="Input 2 8 3 2" xfId="5635" xr:uid="{28CC79AE-B5A1-476C-801D-410D94DF34FA}"/>
    <cellStyle name="Input 2 8 3 2 2" xfId="8114" xr:uid="{9D50DA4B-6202-45FA-9E1D-0A7BA704FFAA}"/>
    <cellStyle name="Input 2 8 3 2 2 2" xfId="21572" xr:uid="{A4CE6F9A-D762-4C6E-A4C5-DACE54EDD758}"/>
    <cellStyle name="Input 2 8 3 2 3" xfId="10705" xr:uid="{A0E4508B-3BA4-430D-9E3F-008931AC85CB}"/>
    <cellStyle name="Input 2 8 3 2 3 2" xfId="24163" xr:uid="{35851D10-0214-46EB-8DF5-D883549DD5B6}"/>
    <cellStyle name="Input 2 8 3 2 4" xfId="12913" xr:uid="{0523D410-6EEB-4D24-AC44-8351D864185B}"/>
    <cellStyle name="Input 2 8 3 2 4 2" xfId="26371" xr:uid="{FB4A79B0-8B2C-4D14-93AC-D7FB9DB77D87}"/>
    <cellStyle name="Input 2 8 3 2 5" xfId="14092" xr:uid="{194F52CD-3386-4DF5-99E0-D9C6ECB22AE7}"/>
    <cellStyle name="Input 2 8 3 2 5 2" xfId="27550" xr:uid="{6C21A02F-67E1-4290-88DB-C0A2DB3C9185}"/>
    <cellStyle name="Input 2 8 3 2 6" xfId="15457" xr:uid="{5A3B7490-09BF-4D45-B814-794348C55505}"/>
    <cellStyle name="Input 2 8 3 2 6 2" xfId="28915" xr:uid="{BCCAB801-9143-41F8-8C61-208AB3E4F127}"/>
    <cellStyle name="Input 2 8 3 2 7" xfId="17800" xr:uid="{F3122D3C-9933-4472-AD42-DCEE0431155F}"/>
    <cellStyle name="Input 2 8 3 2 7 2" xfId="31258" xr:uid="{25457F05-4A69-4544-BE5B-6F40F39AC3CB}"/>
    <cellStyle name="Input 2 8 3 3" xfId="6943" xr:uid="{6B6510C1-90FB-4DD2-A46F-D585A597FF9F}"/>
    <cellStyle name="Input 2 8 3 3 2" xfId="20401" xr:uid="{E27E627B-1DAF-4455-BB20-2D84A23754E8}"/>
    <cellStyle name="Input 2 8 3 4" xfId="9534" xr:uid="{5048BAA8-34DA-4F5B-87F8-33DD72CE73B3}"/>
    <cellStyle name="Input 2 8 3 4 2" xfId="22992" xr:uid="{1FB531E4-EC28-42C9-BE40-E4DE4BC6DFE8}"/>
    <cellStyle name="Input 2 8 3 5" xfId="12580" xr:uid="{301201C2-422C-4355-8A05-114409FD2BB8}"/>
    <cellStyle name="Input 2 8 3 5 2" xfId="26038" xr:uid="{448D67D6-37DC-4D6B-BA9D-E4D41851D70C}"/>
    <cellStyle name="Input 2 8 3 6" xfId="16782" xr:uid="{3D029F6D-ABE2-4144-A4BF-FF864EF66DBB}"/>
    <cellStyle name="Input 2 8 3 6 2" xfId="30240" xr:uid="{5969B7E0-F725-4CC9-AF76-551AF08CF172}"/>
    <cellStyle name="Input 2 8 4" xfId="4808" xr:uid="{14CC2A1B-FF3F-414C-B45F-97EBA192320E}"/>
    <cellStyle name="Input 2 8 4 2" xfId="5979" xr:uid="{30303F4D-7050-4C5E-BBFB-5821A86091ED}"/>
    <cellStyle name="Input 2 8 4 2 2" xfId="8458" xr:uid="{48F84796-E18A-4263-B61E-15C7A61788C3}"/>
    <cellStyle name="Input 2 8 4 2 2 2" xfId="21916" xr:uid="{3F499000-6493-4F28-B323-4290E7D9600F}"/>
    <cellStyle name="Input 2 8 4 2 3" xfId="11049" xr:uid="{CF8DF005-F843-4C1F-937D-89B0A6603228}"/>
    <cellStyle name="Input 2 8 4 2 3 2" xfId="24507" xr:uid="{8023CCC9-6524-4557-A9CE-5E9E95CCAE03}"/>
    <cellStyle name="Input 2 8 4 2 4" xfId="13257" xr:uid="{C1DF0647-C3CD-4B09-8F60-67B39BA8D15D}"/>
    <cellStyle name="Input 2 8 4 2 4 2" xfId="26715" xr:uid="{A609E9B0-4067-4C3F-808E-1BECB8A80A0A}"/>
    <cellStyle name="Input 2 8 4 2 5" xfId="14436" xr:uid="{EE75C94B-AA49-4363-8309-AED234EA3A5D}"/>
    <cellStyle name="Input 2 8 4 2 5 2" xfId="27894" xr:uid="{30CE9CA8-31D1-4F62-8BB3-EF71F46F0D41}"/>
    <cellStyle name="Input 2 8 4 2 6" xfId="15801" xr:uid="{D9F1ED2A-A56E-43C8-9354-8819BA586D7A}"/>
    <cellStyle name="Input 2 8 4 2 6 2" xfId="29259" xr:uid="{3D1C63EE-12EB-4B46-8188-789C00DA735E}"/>
    <cellStyle name="Input 2 8 4 2 7" xfId="18144" xr:uid="{D4A9BC39-E3D6-449E-96E7-F202DA3ED058}"/>
    <cellStyle name="Input 2 8 4 2 7 2" xfId="31602" xr:uid="{27453439-F09C-4109-A26A-1FFC891B3A38}"/>
    <cellStyle name="Input 2 8 4 3" xfId="7287" xr:uid="{6041E50A-82B8-4148-8D88-10268AAEDADC}"/>
    <cellStyle name="Input 2 8 4 3 2" xfId="20745" xr:uid="{11009085-FC30-43F6-865E-D4ACA25133CA}"/>
    <cellStyle name="Input 2 8 4 4" xfId="9878" xr:uid="{9921BA37-7217-4BAD-BB95-1EE15AE58623}"/>
    <cellStyle name="Input 2 8 4 4 2" xfId="23336" xr:uid="{E79C2797-B5DC-4085-B718-7EBE600D6A8B}"/>
    <cellStyle name="Input 2 8 4 5" xfId="11991" xr:uid="{856CB328-C1E0-4A43-B395-228604407BA8}"/>
    <cellStyle name="Input 2 8 4 5 2" xfId="25449" xr:uid="{C8C7313F-FC51-4DFD-9425-5F7808E23B88}"/>
    <cellStyle name="Input 2 8 4 6" xfId="17058" xr:uid="{C639C463-B7B0-4517-9AB8-446063C60756}"/>
    <cellStyle name="Input 2 8 4 6 2" xfId="30516" xr:uid="{4BCFA56A-6736-49C1-868C-D1D633DB5DEE}"/>
    <cellStyle name="Input 2 8 5" xfId="5208" xr:uid="{96F58916-D31D-4061-8C8E-804203AFB7CD}"/>
    <cellStyle name="Input 2 8 5 2" xfId="6379" xr:uid="{B10181D4-106E-4B46-AC92-5D953734A654}"/>
    <cellStyle name="Input 2 8 5 2 2" xfId="8858" xr:uid="{EE4BE8D8-C81D-4411-940F-76C467CFAB86}"/>
    <cellStyle name="Input 2 8 5 2 2 2" xfId="22316" xr:uid="{CFF6A922-D050-491C-8298-63693D1E1FC7}"/>
    <cellStyle name="Input 2 8 5 2 3" xfId="11449" xr:uid="{32EE6DA9-6078-4F6B-B394-1FB12DB333E8}"/>
    <cellStyle name="Input 2 8 5 2 3 2" xfId="24907" xr:uid="{09088095-2033-406F-B69C-A03077E1BA20}"/>
    <cellStyle name="Input 2 8 5 2 4" xfId="13657" xr:uid="{4AF37FAD-769B-4493-88C3-3A3CC409A692}"/>
    <cellStyle name="Input 2 8 5 2 4 2" xfId="27115" xr:uid="{50002939-B17A-4816-80D4-405F8C8072AB}"/>
    <cellStyle name="Input 2 8 5 2 5" xfId="14836" xr:uid="{5D2D6AAA-BEE7-4CEB-9DDF-0C64AD1EB403}"/>
    <cellStyle name="Input 2 8 5 2 5 2" xfId="28294" xr:uid="{34460C2F-5690-4409-9E73-4A1371F3D773}"/>
    <cellStyle name="Input 2 8 5 2 6" xfId="16201" xr:uid="{1D9116C2-7530-4CD3-872C-1B49576509EE}"/>
    <cellStyle name="Input 2 8 5 2 6 2" xfId="29659" xr:uid="{8A397DD0-FA08-482F-BF63-93A45DFC3CAC}"/>
    <cellStyle name="Input 2 8 5 2 7" xfId="18544" xr:uid="{50277C82-6893-4204-AC1F-A8BAD4330C3C}"/>
    <cellStyle name="Input 2 8 5 2 7 2" xfId="32002" xr:uid="{316D957A-461C-47E9-955D-B831370ACE5E}"/>
    <cellStyle name="Input 2 8 5 3" xfId="7687" xr:uid="{1D0E90E7-1ECB-4EC1-97B4-E65F5B71615A}"/>
    <cellStyle name="Input 2 8 5 3 2" xfId="21145" xr:uid="{F62F0EE7-5804-4713-B5F5-044DE114619C}"/>
    <cellStyle name="Input 2 8 5 4" xfId="10278" xr:uid="{8FF8B097-98DE-4FB2-BD1D-224858740CFB}"/>
    <cellStyle name="Input 2 8 5 4 2" xfId="23736" xr:uid="{398D7E9F-3BE6-441C-924C-C4B9CC2039F1}"/>
    <cellStyle name="Input 2 8 5 5" xfId="11897" xr:uid="{59DFC44C-F1D2-4709-9639-3042DF095225}"/>
    <cellStyle name="Input 2 8 5 5 2" xfId="25355" xr:uid="{5794E97A-458B-4788-819A-9CF93F6DEA14}"/>
    <cellStyle name="Input 2 8 5 6" xfId="17393" xr:uid="{E2FA271A-08EF-4AB1-BFBF-57B7AA529EB0}"/>
    <cellStyle name="Input 2 8 5 6 2" xfId="30851" xr:uid="{081C437A-B3FF-40A6-8E00-F3510B99A1A0}"/>
    <cellStyle name="Input 2 8 6" xfId="4830" xr:uid="{0BD6C7F0-D5A0-4D6C-8DAF-6EA9FE84F5C7}"/>
    <cellStyle name="Input 2 8 6 2" xfId="6001" xr:uid="{97107298-4423-4202-9718-31DFBBF94321}"/>
    <cellStyle name="Input 2 8 6 2 2" xfId="8480" xr:uid="{5EB4A64E-B58A-4BAA-988A-04C285D5A18D}"/>
    <cellStyle name="Input 2 8 6 2 2 2" xfId="21938" xr:uid="{B436FD75-90F1-4538-8606-FFC5B3FAA1A1}"/>
    <cellStyle name="Input 2 8 6 2 3" xfId="11071" xr:uid="{2B52CBEE-6B44-42F8-A51F-8F572117E033}"/>
    <cellStyle name="Input 2 8 6 2 3 2" xfId="24529" xr:uid="{766E7D4E-3C87-44CC-A192-984F29AAB2E7}"/>
    <cellStyle name="Input 2 8 6 2 4" xfId="13279" xr:uid="{23469C0A-DDE4-4815-B0BB-2A3F9F05337C}"/>
    <cellStyle name="Input 2 8 6 2 4 2" xfId="26737" xr:uid="{950C9A63-792C-4206-8A29-AD18CCD0DEE1}"/>
    <cellStyle name="Input 2 8 6 2 5" xfId="14458" xr:uid="{97FA4F8D-342A-4AEB-A80A-745E0E52F325}"/>
    <cellStyle name="Input 2 8 6 2 5 2" xfId="27916" xr:uid="{80A646D1-821A-4164-9E07-1263FFC9E1A1}"/>
    <cellStyle name="Input 2 8 6 2 6" xfId="15823" xr:uid="{8CA2F4F0-5A74-4EF6-94D2-8DF9ADA9512A}"/>
    <cellStyle name="Input 2 8 6 2 6 2" xfId="29281" xr:uid="{602A64AF-9740-4775-B605-15808C791236}"/>
    <cellStyle name="Input 2 8 6 2 7" xfId="18166" xr:uid="{052D1274-DE68-4FB0-A013-76FBF9E386C0}"/>
    <cellStyle name="Input 2 8 6 2 7 2" xfId="31624" xr:uid="{892C81EE-9B69-485F-AF7D-C5B270DAC571}"/>
    <cellStyle name="Input 2 8 6 3" xfId="7309" xr:uid="{C7338364-C86B-480D-B4E2-0B60F9BF6113}"/>
    <cellStyle name="Input 2 8 6 3 2" xfId="20767" xr:uid="{0F9C1ABA-2C53-4FE1-902E-0068A2E9715F}"/>
    <cellStyle name="Input 2 8 6 4" xfId="9900" xr:uid="{2A702C38-32E9-4FE3-B22F-89DB64726D7E}"/>
    <cellStyle name="Input 2 8 6 4 2" xfId="23358" xr:uid="{4F061E9D-0C20-4D7F-89C8-E341208D0738}"/>
    <cellStyle name="Input 2 8 6 5" xfId="12589" xr:uid="{9370570B-56B9-495B-BDC6-B91B9447881E}"/>
    <cellStyle name="Input 2 8 6 5 2" xfId="26047" xr:uid="{C5B5E0BC-6827-43A6-A00E-229F16148B2C}"/>
    <cellStyle name="Input 2 8 6 6" xfId="17080" xr:uid="{A4417695-7570-4EB5-9574-69C5B79F3971}"/>
    <cellStyle name="Input 2 8 6 6 2" xfId="30538" xr:uid="{8090ECB7-2504-4213-A8EF-3BB53E73FA31}"/>
    <cellStyle name="Input 2 8 7" xfId="4293" xr:uid="{5954468D-1CFF-4085-94A4-A73E93BE4489}"/>
    <cellStyle name="Input 2 8 7 2" xfId="5464" xr:uid="{68FD3791-4C8D-436A-BD45-584F82BB801B}"/>
    <cellStyle name="Input 2 8 7 2 2" xfId="7943" xr:uid="{7192E3E4-775F-4B65-ABF1-AB808CAAD733}"/>
    <cellStyle name="Input 2 8 7 2 2 2" xfId="21401" xr:uid="{E1CE9375-53AE-4C7B-9F57-A5BE369CF355}"/>
    <cellStyle name="Input 2 8 7 2 3" xfId="10534" xr:uid="{1A5A6F41-2BB1-451B-8D1C-FB88408283F4}"/>
    <cellStyle name="Input 2 8 7 2 3 2" xfId="23992" xr:uid="{4CD66B71-04B7-447A-8DBA-AA09C6243B25}"/>
    <cellStyle name="Input 2 8 7 2 4" xfId="12742" xr:uid="{FB7E5D02-D73E-49A2-A35B-E818990352B1}"/>
    <cellStyle name="Input 2 8 7 2 4 2" xfId="26200" xr:uid="{9167071F-C9F2-4E46-98DB-0FE7EA002029}"/>
    <cellStyle name="Input 2 8 7 2 5" xfId="13921" xr:uid="{B34AF21E-690C-4982-9ED3-751107531922}"/>
    <cellStyle name="Input 2 8 7 2 5 2" xfId="27379" xr:uid="{18423806-3532-455E-BE4F-54D3EE39B1DB}"/>
    <cellStyle name="Input 2 8 7 2 6" xfId="15286" xr:uid="{8D4DB2E9-61D6-494A-A618-A85AC787A22A}"/>
    <cellStyle name="Input 2 8 7 2 6 2" xfId="28744" xr:uid="{FCA313B3-EE96-4DB7-9C2B-4DE3AECFDCC3}"/>
    <cellStyle name="Input 2 8 7 2 7" xfId="17629" xr:uid="{5C06F618-196F-43CD-94C5-D6367982936D}"/>
    <cellStyle name="Input 2 8 7 2 7 2" xfId="31087" xr:uid="{58D1801F-51D6-4B2B-91EB-D9B66BC70DF9}"/>
    <cellStyle name="Input 2 8 7 3" xfId="6772" xr:uid="{CE56C704-3FD5-4AF9-A245-BCEFE9301B6E}"/>
    <cellStyle name="Input 2 8 7 3 2" xfId="20230" xr:uid="{669B6178-6F1E-482C-9BB0-25BF849AEB98}"/>
    <cellStyle name="Input 2 8 7 4" xfId="9363" xr:uid="{8A5AC5BB-59A9-42A7-A876-B630BAD46A61}"/>
    <cellStyle name="Input 2 8 7 4 2" xfId="22821" xr:uid="{39656F55-783B-4379-ABAE-7F2D83F78F84}"/>
    <cellStyle name="Input 2 8 7 5" xfId="12046" xr:uid="{EB8DE2A4-6E44-4F1F-B126-C59C74D4A5A2}"/>
    <cellStyle name="Input 2 8 7 5 2" xfId="25504" xr:uid="{F3EEBABA-2617-4C62-B816-0F73215E4851}"/>
    <cellStyle name="Input 2 8 7 6" xfId="16640" xr:uid="{515687C4-3499-4014-BE9D-5CAD3CC524C6}"/>
    <cellStyle name="Input 2 8 7 6 2" xfId="30098" xr:uid="{4F50CFF6-760B-431E-B7E2-E53CD3797574}"/>
    <cellStyle name="Input 2 8 8" xfId="4116" xr:uid="{5E0CE489-47FC-4680-A465-202E32559EED}"/>
    <cellStyle name="Input 2 8 8 2" xfId="6630" xr:uid="{1343A73D-B8E6-4678-A3BC-C77C4BA781AB}"/>
    <cellStyle name="Input 2 8 8 2 2" xfId="20088" xr:uid="{E7311F07-A871-4DB1-892F-A06EA8B2F9CE}"/>
    <cellStyle name="Input 2 8 8 3" xfId="9227" xr:uid="{F2BA0EAC-6764-409A-B7A0-657F1F814708}"/>
    <cellStyle name="Input 2 8 8 3 2" xfId="22685" xr:uid="{8D1639E7-8727-4C4B-87F5-95A505919969}"/>
    <cellStyle name="Input 2 8 8 4" xfId="11796" xr:uid="{8F9A312D-548C-4255-AE91-A5C456191A6F}"/>
    <cellStyle name="Input 2 8 8 4 2" xfId="25254" xr:uid="{63BA77E4-A391-4C55-A766-D7BE3E93E509}"/>
    <cellStyle name="Input 2 8 8 5" xfId="9298" xr:uid="{FAB241DD-91D9-4ADF-BE71-D7FC37891785}"/>
    <cellStyle name="Input 2 8 8 5 2" xfId="22756" xr:uid="{671517AE-80AC-4B9A-8C8B-152B81CC9557}"/>
    <cellStyle name="Input 2 8 8 6" xfId="12536" xr:uid="{65A8C01E-C24F-4C49-A8D5-870582F368A6}"/>
    <cellStyle name="Input 2 8 8 6 2" xfId="25994" xr:uid="{95695AAA-6034-4D50-BB81-B4EA04954335}"/>
    <cellStyle name="Input 2 8 8 7" xfId="16535" xr:uid="{8E8651A5-7700-4001-AEEA-BFB936467B1E}"/>
    <cellStyle name="Input 2 8 8 7 2" xfId="29993" xr:uid="{D285108E-DCCC-4C7E-81C8-BE3795AE3FAA}"/>
    <cellStyle name="Input 2 8 9" xfId="3295" xr:uid="{923F61B6-A3B1-4D47-9EF7-928F41D968E6}"/>
    <cellStyle name="Input 2 8 9 2" xfId="19289" xr:uid="{6BAC2F51-39AD-42A7-A263-D5B577B0F6B4}"/>
    <cellStyle name="Input 2 9" xfId="2789" xr:uid="{04D9C6B6-9C34-4034-85BD-4959B9216259}"/>
    <cellStyle name="Input 2 9 2" xfId="6037" xr:uid="{F49C388A-9EED-40AE-BD9F-98354A28B16F}"/>
    <cellStyle name="Input 2 9 2 2" xfId="8516" xr:uid="{1426D9C4-0777-46D5-9C56-A77CD4DB3544}"/>
    <cellStyle name="Input 2 9 2 2 2" xfId="21974" xr:uid="{28AA76C2-E171-4342-9D2F-19D04ECED1E4}"/>
    <cellStyle name="Input 2 9 2 3" xfId="11107" xr:uid="{C5DBC196-C1C9-40DC-A4E3-E3DE3DD8E391}"/>
    <cellStyle name="Input 2 9 2 3 2" xfId="24565" xr:uid="{69EA0A55-0B4D-41D1-9CF5-6A57AAC2915F}"/>
    <cellStyle name="Input 2 9 2 4" xfId="13315" xr:uid="{EF14BE7F-B549-4913-AFDA-6E92CCE3F491}"/>
    <cellStyle name="Input 2 9 2 4 2" xfId="26773" xr:uid="{9D734644-3616-4BDB-9CCB-674C81E4778B}"/>
    <cellStyle name="Input 2 9 2 5" xfId="14494" xr:uid="{E77F86BF-DAE0-4559-ACB2-5469CE3BB321}"/>
    <cellStyle name="Input 2 9 2 5 2" xfId="27952" xr:uid="{F7D60AA8-D40F-47D2-9ADD-A7F432CB98D9}"/>
    <cellStyle name="Input 2 9 2 6" xfId="15859" xr:uid="{C879A950-6355-4A6B-B99F-00615D316FD7}"/>
    <cellStyle name="Input 2 9 2 6 2" xfId="29317" xr:uid="{F2CD9B79-F2A0-4783-8E49-CCA086984255}"/>
    <cellStyle name="Input 2 9 2 7" xfId="18202" xr:uid="{9DCF4B92-5D8C-4464-99FF-1D1A78D10A9A}"/>
    <cellStyle name="Input 2 9 2 7 2" xfId="31660" xr:uid="{DB82508E-0C50-43EA-8785-AEFEC735081C}"/>
    <cellStyle name="Input 2 9 3" xfId="4866" xr:uid="{F83B9084-AC99-4828-A29F-8F1D3F94FC19}"/>
    <cellStyle name="Input 2 9 3 2" xfId="32241" xr:uid="{DB1B09BF-6997-4D41-BE85-BC9381FCE8E0}"/>
    <cellStyle name="Input 2 9 4" xfId="7345" xr:uid="{1A5E85CD-D979-4928-AB07-31878C0267A4}"/>
    <cellStyle name="Input 2 9 4 2" xfId="20803" xr:uid="{59CB01BE-4F59-4478-86CE-629A12761B28}"/>
    <cellStyle name="Input 2 9 5" xfId="9936" xr:uid="{8EA696BC-7C3A-422D-93F6-E83CE2B5AB69}"/>
    <cellStyle name="Input 2 9 5 2" xfId="23394" xr:uid="{6FF8C6A5-8542-485B-BB60-17DC378DFA37}"/>
    <cellStyle name="Input 2 9 6" xfId="3497" xr:uid="{077CAA06-FDCD-4E2B-87F7-88998C71EC91}"/>
    <cellStyle name="Input 2 9 6 2" xfId="19491" xr:uid="{32CDF56E-44F0-4A3B-958E-19C2DB147913}"/>
    <cellStyle name="Input 2 9 7" xfId="17116" xr:uid="{0A90FC68-5DD6-494B-AC4F-509E7A71F13C}"/>
    <cellStyle name="Input 2 9 7 2" xfId="30574" xr:uid="{E8CC3DF7-DB38-4CDF-95A9-B458DE73D013}"/>
    <cellStyle name="Input 3" xfId="2133" xr:uid="{1B1B5E0F-C842-40A7-A5F8-2A45CB669ABE}"/>
    <cellStyle name="Input 3 10" xfId="4463" xr:uid="{5BAB69F0-B605-445F-9EF5-86945C95E7EC}"/>
    <cellStyle name="Input 3 10 2" xfId="5634" xr:uid="{3C42D378-7026-43B0-8399-87596407A8FA}"/>
    <cellStyle name="Input 3 10 2 2" xfId="8113" xr:uid="{0F85B501-8878-4131-A664-5FF85213D183}"/>
    <cellStyle name="Input 3 10 2 2 2" xfId="21571" xr:uid="{A4B0BCA7-3CD4-438E-8E79-01056A1C0671}"/>
    <cellStyle name="Input 3 10 2 3" xfId="10704" xr:uid="{7BA3E08D-C509-4FCF-8310-7B4EE12B81E4}"/>
    <cellStyle name="Input 3 10 2 3 2" xfId="24162" xr:uid="{0E928762-5E52-4487-A905-8C16B6412E14}"/>
    <cellStyle name="Input 3 10 2 4" xfId="12912" xr:uid="{A85308F9-B748-4469-8820-4EEAD40016C4}"/>
    <cellStyle name="Input 3 10 2 4 2" xfId="26370" xr:uid="{D436AD0F-DAD5-4441-B601-32A9BCECBC4A}"/>
    <cellStyle name="Input 3 10 2 5" xfId="14091" xr:uid="{A42613E9-2EB8-486E-B616-394762A21111}"/>
    <cellStyle name="Input 3 10 2 5 2" xfId="27549" xr:uid="{6FF2A67B-15C9-465E-94AB-60BBBB0D13BE}"/>
    <cellStyle name="Input 3 10 2 6" xfId="15456" xr:uid="{E0ACA8E1-A292-4A18-83AA-414A59143457}"/>
    <cellStyle name="Input 3 10 2 6 2" xfId="28914" xr:uid="{514BA03F-1626-4DF7-9F92-A580EFBFEA8D}"/>
    <cellStyle name="Input 3 10 2 7" xfId="17799" xr:uid="{BF88C88C-38C2-4B9E-8907-7CCC0312C260}"/>
    <cellStyle name="Input 3 10 2 7 2" xfId="31257" xr:uid="{B2368AC7-5B1E-433A-9E68-5CAE4C711E17}"/>
    <cellStyle name="Input 3 10 3" xfId="6942" xr:uid="{BC8A5A8A-CF73-4357-8C6A-351884F78765}"/>
    <cellStyle name="Input 3 10 3 2" xfId="20400" xr:uid="{A8E53AAE-31A1-4B3A-8A13-79E6EA1157CC}"/>
    <cellStyle name="Input 3 10 4" xfId="9533" xr:uid="{1270509A-8DE3-46E8-AA74-1E7886E4963B}"/>
    <cellStyle name="Input 3 10 4 2" xfId="22991" xr:uid="{4541C185-2896-40D9-8787-F4D36E6D0B22}"/>
    <cellStyle name="Input 3 10 5" xfId="12645" xr:uid="{2D7ED0F2-77B0-4013-82E7-E10966F5BE53}"/>
    <cellStyle name="Input 3 10 5 2" xfId="26103" xr:uid="{4FCD5CC6-F192-4498-9572-1C9CDBB912A6}"/>
    <cellStyle name="Input 3 10 6" xfId="16781" xr:uid="{FB8BDE65-2015-4D3D-BF9C-0CCB5E5F3ADF}"/>
    <cellStyle name="Input 3 10 6 2" xfId="30239" xr:uid="{D4F1CCA3-A49F-4BC4-97BE-0D94E46538CF}"/>
    <cellStyle name="Input 3 11" xfId="4809" xr:uid="{C48E91DC-4F0C-428D-A713-A73918E2EDA8}"/>
    <cellStyle name="Input 3 11 2" xfId="5980" xr:uid="{887E5134-7494-415C-8126-4AC05951C76B}"/>
    <cellStyle name="Input 3 11 2 2" xfId="8459" xr:uid="{A0C2B386-ECD3-414C-A2F5-0EAEC198FFE3}"/>
    <cellStyle name="Input 3 11 2 2 2" xfId="21917" xr:uid="{1AB2DA64-B7FB-4479-8482-C14E413B187C}"/>
    <cellStyle name="Input 3 11 2 3" xfId="11050" xr:uid="{D1271667-BAB2-4B6C-B1AA-BF4E17FB1164}"/>
    <cellStyle name="Input 3 11 2 3 2" xfId="24508" xr:uid="{47BCFD5B-BBF7-4F76-A861-BFF1E34CA1B1}"/>
    <cellStyle name="Input 3 11 2 4" xfId="13258" xr:uid="{6BC2D9D0-7973-4B2D-8633-1CCDBA21D53B}"/>
    <cellStyle name="Input 3 11 2 4 2" xfId="26716" xr:uid="{81A1E4B1-BDDD-4DDF-AC00-849EE74CFB71}"/>
    <cellStyle name="Input 3 11 2 5" xfId="14437" xr:uid="{8EA89CF6-90A1-4D2B-87FF-1AAFD956A993}"/>
    <cellStyle name="Input 3 11 2 5 2" xfId="27895" xr:uid="{20BACA00-AAD9-4AC4-99E3-3429E7D58C5E}"/>
    <cellStyle name="Input 3 11 2 6" xfId="15802" xr:uid="{2C984CC9-A44E-43D3-9ABD-2AF8BB1C1DB4}"/>
    <cellStyle name="Input 3 11 2 6 2" xfId="29260" xr:uid="{3CC29380-3446-4B1B-B19B-112018C21473}"/>
    <cellStyle name="Input 3 11 2 7" xfId="18145" xr:uid="{810A7AF8-C513-420F-9AAE-CA05D0F9E138}"/>
    <cellStyle name="Input 3 11 2 7 2" xfId="31603" xr:uid="{164684A6-F8AF-41E5-B7DB-4B8E860FB59D}"/>
    <cellStyle name="Input 3 11 3" xfId="7288" xr:uid="{E2DA43F9-FCE7-4BC2-8B51-93877CC963F7}"/>
    <cellStyle name="Input 3 11 3 2" xfId="20746" xr:uid="{79724C9C-9500-4E35-A46C-E25205F31729}"/>
    <cellStyle name="Input 3 11 4" xfId="9879" xr:uid="{C773144F-3511-4C16-BF4B-259A6A766317}"/>
    <cellStyle name="Input 3 11 4 2" xfId="23337" xr:uid="{98295C71-C0DD-49DA-9CB2-CF9F4F468EEA}"/>
    <cellStyle name="Input 3 11 5" xfId="12352" xr:uid="{4D0FA3AF-6FCD-4221-B109-C16375FC0D5B}"/>
    <cellStyle name="Input 3 11 5 2" xfId="25810" xr:uid="{EE62BF92-D545-4597-BE2B-B0B8E29B0D77}"/>
    <cellStyle name="Input 3 11 6" xfId="17059" xr:uid="{C65701B0-A1E9-4CF4-9C51-64F7948D405E}"/>
    <cellStyle name="Input 3 11 6 2" xfId="30517" xr:uid="{2CC2D193-247E-4636-BFC0-5D07AB2C6D74}"/>
    <cellStyle name="Input 3 12" xfId="5202" xr:uid="{C3EBE86E-8697-4B8D-B1DC-1937066389D8}"/>
    <cellStyle name="Input 3 12 2" xfId="6373" xr:uid="{574276D0-EC49-4CF7-8C0F-F7D61F5D5B33}"/>
    <cellStyle name="Input 3 12 2 2" xfId="8852" xr:uid="{58928112-E376-4067-AB0F-A1A7F27E5370}"/>
    <cellStyle name="Input 3 12 2 2 2" xfId="22310" xr:uid="{607D4732-0764-4524-A454-EF2BA9283F67}"/>
    <cellStyle name="Input 3 12 2 3" xfId="11443" xr:uid="{6EF31322-7492-4A87-876F-3443D2D09CAC}"/>
    <cellStyle name="Input 3 12 2 3 2" xfId="24901" xr:uid="{9EBC4A1E-590D-4C15-A21A-35EED06C30F4}"/>
    <cellStyle name="Input 3 12 2 4" xfId="13651" xr:uid="{2A9B9E45-3B66-438D-9529-A286A44B1A35}"/>
    <cellStyle name="Input 3 12 2 4 2" xfId="27109" xr:uid="{2D8629D1-2E10-4FED-ADFA-ECECF04D5FA5}"/>
    <cellStyle name="Input 3 12 2 5" xfId="14830" xr:uid="{3C6D2668-AEA6-4EF2-96F1-2A7A36C0F83C}"/>
    <cellStyle name="Input 3 12 2 5 2" xfId="28288" xr:uid="{0F16AD7C-B78A-4522-A292-13DB3BF25598}"/>
    <cellStyle name="Input 3 12 2 6" xfId="16195" xr:uid="{E26464AE-1793-4EEB-A628-6A5B15B309E2}"/>
    <cellStyle name="Input 3 12 2 6 2" xfId="29653" xr:uid="{92E290D9-B984-4397-AA15-E03B87F43F4F}"/>
    <cellStyle name="Input 3 12 2 7" xfId="18538" xr:uid="{F16D1F20-97BA-4FF1-B752-D2FF6F12D454}"/>
    <cellStyle name="Input 3 12 2 7 2" xfId="31996" xr:uid="{7DD4D99B-198F-4489-B19C-F67EB34DCD93}"/>
    <cellStyle name="Input 3 12 3" xfId="7681" xr:uid="{057796E0-1A64-4168-AAB0-6E69BA2988CA}"/>
    <cellStyle name="Input 3 12 3 2" xfId="21139" xr:uid="{802018D9-418D-4C90-97AA-C1ABC1125CFA}"/>
    <cellStyle name="Input 3 12 4" xfId="10272" xr:uid="{1E55DEE0-9F43-44CD-A275-1C92D9440044}"/>
    <cellStyle name="Input 3 12 4 2" xfId="23730" xr:uid="{7646B0B4-657E-40A7-B834-A4C1A9F29395}"/>
    <cellStyle name="Input 3 12 5" xfId="3492" xr:uid="{D9CF393A-7429-4FE8-96EF-ABFF22F558DF}"/>
    <cellStyle name="Input 3 12 5 2" xfId="19486" xr:uid="{42186BE0-8585-46F1-8F47-A132E9321284}"/>
    <cellStyle name="Input 3 12 6" xfId="17387" xr:uid="{847803E1-A6BB-4288-A8E2-09680E00FBAD}"/>
    <cellStyle name="Input 3 12 6 2" xfId="30845" xr:uid="{C0340FA4-1FCF-4E6E-96A7-A4B0B9DC2528}"/>
    <cellStyle name="Input 3 13" xfId="4527" xr:uid="{EEB563C7-C27B-4C63-8189-0FFF5AD9F135}"/>
    <cellStyle name="Input 3 13 2" xfId="5698" xr:uid="{13762596-0DF4-4524-AAF6-FB12C37633E1}"/>
    <cellStyle name="Input 3 13 2 2" xfId="8177" xr:uid="{2092B734-8D7D-41DC-9F72-A10F7A38432B}"/>
    <cellStyle name="Input 3 13 2 2 2" xfId="21635" xr:uid="{E6176777-A059-4C80-B8BA-108368CB134E}"/>
    <cellStyle name="Input 3 13 2 3" xfId="10768" xr:uid="{3B043DC4-DCB9-48C4-9A11-1BB84AF2BE5B}"/>
    <cellStyle name="Input 3 13 2 3 2" xfId="24226" xr:uid="{316E70E4-9812-43BC-8D7E-1B1249E45414}"/>
    <cellStyle name="Input 3 13 2 4" xfId="12976" xr:uid="{68D37A1B-750A-4A17-B6CC-869CE7343599}"/>
    <cellStyle name="Input 3 13 2 4 2" xfId="26434" xr:uid="{BA292574-FDEA-4233-8357-89A6A46A2295}"/>
    <cellStyle name="Input 3 13 2 5" xfId="14155" xr:uid="{95558B53-4CB2-4AC9-9A6E-7A959B4A83E8}"/>
    <cellStyle name="Input 3 13 2 5 2" xfId="27613" xr:uid="{FF780622-8303-407A-BFB5-6A52B4831BCE}"/>
    <cellStyle name="Input 3 13 2 6" xfId="15520" xr:uid="{709F2FB0-E8C3-463B-A9EB-31CA5B9681AB}"/>
    <cellStyle name="Input 3 13 2 6 2" xfId="28978" xr:uid="{BF3DA324-DD9E-41F0-8FB5-B7B65AC20421}"/>
    <cellStyle name="Input 3 13 2 7" xfId="17863" xr:uid="{696B9E65-B7B9-44FD-AE19-166D566406C9}"/>
    <cellStyle name="Input 3 13 2 7 2" xfId="31321" xr:uid="{2216B8F2-87CB-413A-BAD8-C41C4973ADA9}"/>
    <cellStyle name="Input 3 13 3" xfId="7006" xr:uid="{6A718353-8215-45C9-9999-477826917F26}"/>
    <cellStyle name="Input 3 13 3 2" xfId="20464" xr:uid="{2F4DFE35-B64F-4A5F-A81A-E08239A4CE6E}"/>
    <cellStyle name="Input 3 13 4" xfId="9597" xr:uid="{653F0E65-EFCB-48C1-93E7-7338C46C571E}"/>
    <cellStyle name="Input 3 13 4 2" xfId="23055" xr:uid="{5DC51B69-6EC2-4E61-A7C9-E0973B36F5FE}"/>
    <cellStyle name="Input 3 13 5" xfId="3871" xr:uid="{A0CC72D7-5CBF-45A6-97FC-D04D58E222F2}"/>
    <cellStyle name="Input 3 13 5 2" xfId="19865" xr:uid="{5BAB1B6C-3C88-4C5F-8C65-3F60ED190598}"/>
    <cellStyle name="Input 3 13 6" xfId="16824" xr:uid="{F0C0EC20-EB93-4BB9-8B7C-135EB3693381}"/>
    <cellStyle name="Input 3 13 6 2" xfId="30282" xr:uid="{70FCAB28-1CB6-418C-B5D5-CDC65154CF63}"/>
    <cellStyle name="Input 3 14" xfId="5334" xr:uid="{279824EE-D8FA-4AE2-9529-5901BC6B437A}"/>
    <cellStyle name="Input 3 14 2" xfId="6505" xr:uid="{0AFE5553-DA15-4EEB-A5C0-FE1C33386BEA}"/>
    <cellStyle name="Input 3 14 2 2" xfId="8984" xr:uid="{9ED40D1D-9C36-45EA-8173-0DD03B587F1A}"/>
    <cellStyle name="Input 3 14 2 2 2" xfId="22442" xr:uid="{58EF52A1-D6A0-4247-B6D1-298196332734}"/>
    <cellStyle name="Input 3 14 2 3" xfId="11575" xr:uid="{5BF90A12-5DBF-4D32-BE99-FEFDB7F7F418}"/>
    <cellStyle name="Input 3 14 2 3 2" xfId="25033" xr:uid="{35C2869A-DAD8-4C77-AA3D-4D56E48B6EB7}"/>
    <cellStyle name="Input 3 14 2 4" xfId="13783" xr:uid="{62506287-0D60-4C3D-9464-349197507549}"/>
    <cellStyle name="Input 3 14 2 4 2" xfId="27241" xr:uid="{3030FBE4-2781-4EE6-8B04-39521E174B7E}"/>
    <cellStyle name="Input 3 14 2 5" xfId="14962" xr:uid="{44B5A5A1-1CEB-4305-9724-F16E2B42297B}"/>
    <cellStyle name="Input 3 14 2 5 2" xfId="28420" xr:uid="{50AE048A-72E0-4922-9027-A0D87ED292CF}"/>
    <cellStyle name="Input 3 14 2 6" xfId="16327" xr:uid="{802E12DC-FDE2-40AE-B386-7DFC9FDD132A}"/>
    <cellStyle name="Input 3 14 2 6 2" xfId="29785" xr:uid="{CB6D2057-039A-490F-AB17-0C10C655680C}"/>
    <cellStyle name="Input 3 14 2 7" xfId="18670" xr:uid="{558C1884-2A22-49BF-A651-D5EF035C9267}"/>
    <cellStyle name="Input 3 14 2 7 2" xfId="32128" xr:uid="{88C3B6AB-5BDC-477F-8E22-4949D5874642}"/>
    <cellStyle name="Input 3 14 3" xfId="7813" xr:uid="{0374D671-19A4-445B-97D5-6FBEFDC7829C}"/>
    <cellStyle name="Input 3 14 3 2" xfId="21271" xr:uid="{BD596F1A-74F3-4B30-AF46-98DC38B45CD2}"/>
    <cellStyle name="Input 3 14 4" xfId="10404" xr:uid="{A9483FCD-99E1-4B61-AC84-35593AD76EF5}"/>
    <cellStyle name="Input 3 14 4 2" xfId="23862" xr:uid="{AD23F774-2121-4AF5-949C-F4E9C188FDB0}"/>
    <cellStyle name="Input 3 14 5" xfId="15156" xr:uid="{64D3F9FB-B9CD-4A51-B545-7A708B8023DC}"/>
    <cellStyle name="Input 3 14 5 2" xfId="28614" xr:uid="{288CFB01-1664-4EF7-A8F1-EA8C198B614B}"/>
    <cellStyle name="Input 3 14 6" xfId="17508" xr:uid="{44571428-079B-41F5-ACD5-8A30EE191F64}"/>
    <cellStyle name="Input 3 14 6 2" xfId="30966" xr:uid="{1ECF101B-1D3C-44AD-BBE9-1F4A5619488A}"/>
    <cellStyle name="Input 3 15" xfId="4115" xr:uid="{1D6048FC-01A4-44FB-9F77-A281A84D7D66}"/>
    <cellStyle name="Input 3 15 2" xfId="6629" xr:uid="{75E24B03-D8CF-4CF7-8B33-101DDC385AE7}"/>
    <cellStyle name="Input 3 15 2 2" xfId="20087" xr:uid="{A5A2C036-A4CA-48AE-9AC2-51D1C9E0F97D}"/>
    <cellStyle name="Input 3 15 3" xfId="9226" xr:uid="{E4248AF6-6252-4008-B6F9-0C79C47696C4}"/>
    <cellStyle name="Input 3 15 3 2" xfId="22684" xr:uid="{E60D1B41-ACE1-4904-B106-AF266BF0BE49}"/>
    <cellStyle name="Input 3 15 4" xfId="11795" xr:uid="{368FBC3C-84A2-4766-8658-6F8909D7B012}"/>
    <cellStyle name="Input 3 15 4 2" xfId="25253" xr:uid="{FE640112-D9FF-4A6A-BC24-E1A66A557761}"/>
    <cellStyle name="Input 3 15 5" xfId="9297" xr:uid="{0B8A43E1-E869-42D8-A2F3-1CABA649EAF9}"/>
    <cellStyle name="Input 3 15 5 2" xfId="22755" xr:uid="{F00181CA-6DFE-4D8F-AF42-B92746DDCCE4}"/>
    <cellStyle name="Input 3 15 6" xfId="12129" xr:uid="{0211851C-5EA0-49C5-8CBB-165ED58A52DA}"/>
    <cellStyle name="Input 3 15 6 2" xfId="25587" xr:uid="{8E75389D-81AD-40A3-995C-641C107F31BA}"/>
    <cellStyle name="Input 3 15 7" xfId="16534" xr:uid="{69149AE0-1E96-49F7-AF81-871B68102BDE}"/>
    <cellStyle name="Input 3 15 7 2" xfId="29992" xr:uid="{DD04250E-89B4-4806-8118-88DB94787E91}"/>
    <cellStyle name="Input 3 16" xfId="3294" xr:uid="{1E40C647-A6B0-4C34-BF25-16FC49436E9E}"/>
    <cellStyle name="Input 3 16 2" xfId="19288" xr:uid="{7449DE9D-C6A2-4800-80DF-7ED6F67DDAA8}"/>
    <cellStyle name="Input 3 17" xfId="3075" xr:uid="{40B9DA63-30BC-4832-AD81-20374F5EE2A9}"/>
    <cellStyle name="Input 3 17 2" xfId="19069" xr:uid="{35840FA3-4203-4E29-A8AC-2B1F0737F331}"/>
    <cellStyle name="Input 3 18" xfId="3738" xr:uid="{E75F1D52-C93D-464E-924D-421F123A2E58}"/>
    <cellStyle name="Input 3 18 2" xfId="19732" xr:uid="{8B8D32AD-D22F-4D7C-84C5-CC8E09FE436A}"/>
    <cellStyle name="Input 3 19" xfId="18791" xr:uid="{C8427E8D-9F43-4599-B78E-0F3E16DB5141}"/>
    <cellStyle name="Input 3 19 2" xfId="32444" xr:uid="{A5B1E9E9-E924-4ABB-A39A-8069011CBD5E}"/>
    <cellStyle name="Input 3 2" xfId="2134" xr:uid="{73621710-87A6-4474-BEFF-3C75134C4EF5}"/>
    <cellStyle name="Input 3 2 10" xfId="3756" xr:uid="{29DC4A16-718F-4558-8FBB-3B99AE0C2747}"/>
    <cellStyle name="Input 3 2 10 2" xfId="19750" xr:uid="{AC7EE0D5-C0F4-4C21-B2D1-7A1A5C9F8223}"/>
    <cellStyle name="Input 3 2 11" xfId="9084" xr:uid="{0F7349D5-B2C1-4840-A256-FF9F11718E65}"/>
    <cellStyle name="Input 3 2 11 2" xfId="22542" xr:uid="{27F00CCD-2C07-4CF5-ACC7-438BB744E9B3}"/>
    <cellStyle name="Input 3 2 12" xfId="18792" xr:uid="{D067DF0F-6215-4FAD-B7E5-F585F2B820B7}"/>
    <cellStyle name="Input 3 2 12 2" xfId="32445" xr:uid="{897F49AC-D79A-435C-8347-DDF14E64CF68}"/>
    <cellStyle name="Input 3 2 2" xfId="2798" xr:uid="{7CC2DCCF-EA53-4F56-82E3-844DB0E33E75}"/>
    <cellStyle name="Input 3 2 2 2" xfId="6050" xr:uid="{1F2191C0-3E15-4415-9F95-F57079B821EF}"/>
    <cellStyle name="Input 3 2 2 2 2" xfId="8529" xr:uid="{B3A08F9C-EC32-4CDF-824F-EDFA465E5F49}"/>
    <cellStyle name="Input 3 2 2 2 2 2" xfId="21987" xr:uid="{3AD73780-59B0-432B-9E84-E0227AE1D543}"/>
    <cellStyle name="Input 3 2 2 2 3" xfId="11120" xr:uid="{6873125C-59FB-4FA8-A45C-48B7C519FC72}"/>
    <cellStyle name="Input 3 2 2 2 3 2" xfId="24578" xr:uid="{6E46B8D0-21AC-4EDB-B5F9-852126E9F3EB}"/>
    <cellStyle name="Input 3 2 2 2 4" xfId="13328" xr:uid="{F050C518-D390-48C0-8029-F178E84E8AE2}"/>
    <cellStyle name="Input 3 2 2 2 4 2" xfId="26786" xr:uid="{D090367E-A7D9-4461-AAB8-8EA4C80C45B2}"/>
    <cellStyle name="Input 3 2 2 2 5" xfId="14507" xr:uid="{9492F04C-5763-4171-AB41-4971AFAA5CA0}"/>
    <cellStyle name="Input 3 2 2 2 5 2" xfId="27965" xr:uid="{439DD206-BDC0-4CA9-AB1F-6F19AC300A1B}"/>
    <cellStyle name="Input 3 2 2 2 6" xfId="15872" xr:uid="{E847F29F-E1A1-4F1D-B660-ADC9767665A2}"/>
    <cellStyle name="Input 3 2 2 2 6 2" xfId="29330" xr:uid="{7A4AD6EF-69BF-42C4-8B34-2366A5734B09}"/>
    <cellStyle name="Input 3 2 2 2 7" xfId="18215" xr:uid="{50BB4DE0-86C4-4653-B2B4-A0AD59AA65BF}"/>
    <cellStyle name="Input 3 2 2 2 7 2" xfId="31673" xr:uid="{2375B61E-22CE-4608-A06E-3DD6A95170C1}"/>
    <cellStyle name="Input 3 2 2 3" xfId="4879" xr:uid="{D1B30454-7B4A-4D9D-948B-CA1F604AC53B}"/>
    <cellStyle name="Input 3 2 2 3 2" xfId="32250" xr:uid="{D82F1B33-AAF3-4EEF-AA78-1978B7B677AA}"/>
    <cellStyle name="Input 3 2 2 4" xfId="7358" xr:uid="{E1033494-4A92-40D9-AB9F-42C5E6942636}"/>
    <cellStyle name="Input 3 2 2 4 2" xfId="20816" xr:uid="{95C9F1FB-4436-4633-9DBD-11C44FD15EA3}"/>
    <cellStyle name="Input 3 2 2 5" xfId="9949" xr:uid="{5BB74899-755E-4CA2-B506-2EA882D6A457}"/>
    <cellStyle name="Input 3 2 2 5 2" xfId="23407" xr:uid="{AE903286-8F5A-442C-AA7D-E7336520F594}"/>
    <cellStyle name="Input 3 2 2 6" xfId="3086" xr:uid="{0CB4ED42-EAA2-43E8-A48B-186D9F6D5FB0}"/>
    <cellStyle name="Input 3 2 2 6 2" xfId="19080" xr:uid="{288FB4C2-7BC5-4332-A700-0C5D18C311EE}"/>
    <cellStyle name="Input 3 2 2 7" xfId="17129" xr:uid="{24753339-4E8D-43C3-8991-86245609E9C6}"/>
    <cellStyle name="Input 3 2 2 7 2" xfId="30587" xr:uid="{E26AE7D8-1A16-49DA-8165-82BF9E9B354D}"/>
    <cellStyle name="Input 3 2 3" xfId="4462" xr:uid="{E5FA6CD7-4E1C-4ADD-9756-B792AF2C573A}"/>
    <cellStyle name="Input 3 2 3 2" xfId="5633" xr:uid="{270CC4D1-BB41-47FF-B64B-4C8A978DA4E3}"/>
    <cellStyle name="Input 3 2 3 2 2" xfId="8112" xr:uid="{043F87EA-193A-49B0-A067-B14746E97BCF}"/>
    <cellStyle name="Input 3 2 3 2 2 2" xfId="21570" xr:uid="{959AEC80-E6DD-42ED-9F68-35472B2B4424}"/>
    <cellStyle name="Input 3 2 3 2 3" xfId="10703" xr:uid="{EBFF605B-5CC4-4237-8CA0-DA9793458AC3}"/>
    <cellStyle name="Input 3 2 3 2 3 2" xfId="24161" xr:uid="{ADCA2973-E446-47D0-B533-FF092A6C7013}"/>
    <cellStyle name="Input 3 2 3 2 4" xfId="12911" xr:uid="{8B147439-2DD8-4051-8F0E-22010C82D3EC}"/>
    <cellStyle name="Input 3 2 3 2 4 2" xfId="26369" xr:uid="{5E6B85ED-1E87-42D1-B2D2-CD25DC1A50D8}"/>
    <cellStyle name="Input 3 2 3 2 5" xfId="14090" xr:uid="{050A3150-2494-45CD-B12E-0FDD9D3F981C}"/>
    <cellStyle name="Input 3 2 3 2 5 2" xfId="27548" xr:uid="{EB58C52D-D478-4965-B1FC-A0E082CB100B}"/>
    <cellStyle name="Input 3 2 3 2 6" xfId="15455" xr:uid="{C8E9A971-91E4-42FA-93F8-56FDFDCCCFE0}"/>
    <cellStyle name="Input 3 2 3 2 6 2" xfId="28913" xr:uid="{8B1B8807-F77C-4CE3-8520-F1B05FAFB22A}"/>
    <cellStyle name="Input 3 2 3 2 7" xfId="17798" xr:uid="{919FC142-FE0C-4136-AC5C-F4001860C90E}"/>
    <cellStyle name="Input 3 2 3 2 7 2" xfId="31256" xr:uid="{A168867F-BEA0-42D1-B95A-8986B5DF80BC}"/>
    <cellStyle name="Input 3 2 3 3" xfId="6941" xr:uid="{064274B5-7E3C-4BEA-A27C-4A8B3FF3CDD1}"/>
    <cellStyle name="Input 3 2 3 3 2" xfId="20399" xr:uid="{9DBD546A-AB19-4588-A0E7-CD6CFBF2EC0D}"/>
    <cellStyle name="Input 3 2 3 4" xfId="9532" xr:uid="{A0B085BC-191B-46A7-A1EC-58DCB1446F2E}"/>
    <cellStyle name="Input 3 2 3 4 2" xfId="22990" xr:uid="{C7267DFB-6313-4B89-A169-CD097EA39364}"/>
    <cellStyle name="Input 3 2 3 5" xfId="12215" xr:uid="{2E58A9E7-B94A-41AC-A603-D65114C9E617}"/>
    <cellStyle name="Input 3 2 3 5 2" xfId="25673" xr:uid="{A2DF1ED2-AE60-4845-86E9-D5515BCF82E1}"/>
    <cellStyle name="Input 3 2 3 6" xfId="16780" xr:uid="{C0EF83D7-642F-4A54-BE0D-E77D3FB70488}"/>
    <cellStyle name="Input 3 2 3 6 2" xfId="30238" xr:uid="{B2C34EF4-31FE-473C-8EAE-4EE70C0DB3B4}"/>
    <cellStyle name="Input 3 2 4" xfId="4810" xr:uid="{3820E00A-74F4-474E-8C7A-C371AF81F99E}"/>
    <cellStyle name="Input 3 2 4 2" xfId="5981" xr:uid="{F5CD7425-9E1A-4025-8DD5-3DA4F036DB39}"/>
    <cellStyle name="Input 3 2 4 2 2" xfId="8460" xr:uid="{FFF9146C-D68E-4DD0-ADE3-21B8D07E9441}"/>
    <cellStyle name="Input 3 2 4 2 2 2" xfId="21918" xr:uid="{E9B5E8E1-560A-40F5-8E47-F5F8EE4417E8}"/>
    <cellStyle name="Input 3 2 4 2 3" xfId="11051" xr:uid="{94814F52-3034-4198-A9A8-ACFCBECD1CA0}"/>
    <cellStyle name="Input 3 2 4 2 3 2" xfId="24509" xr:uid="{C91CED0B-5772-4494-9FDE-1C25BC0D2AEC}"/>
    <cellStyle name="Input 3 2 4 2 4" xfId="13259" xr:uid="{E5AC6E29-D653-46FD-AD56-88B469854B29}"/>
    <cellStyle name="Input 3 2 4 2 4 2" xfId="26717" xr:uid="{D1E207C0-E289-4958-A775-AB57530FE203}"/>
    <cellStyle name="Input 3 2 4 2 5" xfId="14438" xr:uid="{F4FC2CE6-90C0-4038-B338-4725CEDBE06E}"/>
    <cellStyle name="Input 3 2 4 2 5 2" xfId="27896" xr:uid="{3E7C1D92-010A-46D8-9273-0181AA8F853C}"/>
    <cellStyle name="Input 3 2 4 2 6" xfId="15803" xr:uid="{AF4ADB55-34EE-477B-BDB5-02907E9527CA}"/>
    <cellStyle name="Input 3 2 4 2 6 2" xfId="29261" xr:uid="{6D2C79E3-9EF9-42C9-933F-1CA4F59F570E}"/>
    <cellStyle name="Input 3 2 4 2 7" xfId="18146" xr:uid="{5F6D56CD-D6D8-4D46-A53E-4E84A6AA0E96}"/>
    <cellStyle name="Input 3 2 4 2 7 2" xfId="31604" xr:uid="{2FA54473-A4FA-462A-B824-6DF25256BF0B}"/>
    <cellStyle name="Input 3 2 4 3" xfId="7289" xr:uid="{0F12934F-373E-4E29-BF37-B3F71C3597CF}"/>
    <cellStyle name="Input 3 2 4 3 2" xfId="20747" xr:uid="{C49BFC3B-076B-450B-90AC-C0A5DF10F4E7}"/>
    <cellStyle name="Input 3 2 4 4" xfId="9880" xr:uid="{FFCA7998-A13D-441C-8E3B-EDB76AE78DEA}"/>
    <cellStyle name="Input 3 2 4 4 2" xfId="23338" xr:uid="{A9A5C8F6-314B-4355-AE4F-15D234B9E85D}"/>
    <cellStyle name="Input 3 2 4 5" xfId="12243" xr:uid="{8B03955C-D36A-4D1E-A85B-2170AEF3DCAE}"/>
    <cellStyle name="Input 3 2 4 5 2" xfId="25701" xr:uid="{8E5C34C4-D9AF-4867-BC18-2009EA47314F}"/>
    <cellStyle name="Input 3 2 4 6" xfId="17060" xr:uid="{49857332-7F12-4667-BB91-07345D609880}"/>
    <cellStyle name="Input 3 2 4 6 2" xfId="30518" xr:uid="{A561F9E1-A078-498B-8D43-B8DF49461DE1}"/>
    <cellStyle name="Input 3 2 5" xfId="5216" xr:uid="{F352E387-A64F-41CD-9FC7-BE5F3A3074FA}"/>
    <cellStyle name="Input 3 2 5 2" xfId="6387" xr:uid="{5CA6834A-D8D0-404A-A45E-E329986639EA}"/>
    <cellStyle name="Input 3 2 5 2 2" xfId="8866" xr:uid="{3CFE5755-881F-4363-9D41-7F3561A5B92B}"/>
    <cellStyle name="Input 3 2 5 2 2 2" xfId="22324" xr:uid="{E4A8102C-E5F3-474D-8F64-25839F0A8820}"/>
    <cellStyle name="Input 3 2 5 2 3" xfId="11457" xr:uid="{11375999-75FB-4D0E-A3EC-313CD98E5B25}"/>
    <cellStyle name="Input 3 2 5 2 3 2" xfId="24915" xr:uid="{89D11898-8DA8-4826-8524-A0436F4070E2}"/>
    <cellStyle name="Input 3 2 5 2 4" xfId="13665" xr:uid="{8575C440-5802-4160-8D95-E5C22794E98F}"/>
    <cellStyle name="Input 3 2 5 2 4 2" xfId="27123" xr:uid="{B437DDE1-9911-4D61-8C07-6DEFA6E95873}"/>
    <cellStyle name="Input 3 2 5 2 5" xfId="14844" xr:uid="{628BE5B7-8EFD-4DE9-9667-07D46C7C651C}"/>
    <cellStyle name="Input 3 2 5 2 5 2" xfId="28302" xr:uid="{B95508E5-DC95-46AC-8C00-F6A8E4A18CBC}"/>
    <cellStyle name="Input 3 2 5 2 6" xfId="16209" xr:uid="{9D1A41BC-09F0-4D0A-9ACC-D29F38845224}"/>
    <cellStyle name="Input 3 2 5 2 6 2" xfId="29667" xr:uid="{7454F32A-FE5D-4EC3-926F-660CFDC5C055}"/>
    <cellStyle name="Input 3 2 5 2 7" xfId="18552" xr:uid="{F9BA2C79-20B8-4399-BC65-8D805B31FF7F}"/>
    <cellStyle name="Input 3 2 5 2 7 2" xfId="32010" xr:uid="{63B82FB4-59DD-49A2-812B-F3246DFBA838}"/>
    <cellStyle name="Input 3 2 5 3" xfId="7695" xr:uid="{77172DEC-E08B-4AD0-95FB-C88D03480630}"/>
    <cellStyle name="Input 3 2 5 3 2" xfId="21153" xr:uid="{296A547F-AAF5-4A89-A672-06A375517DD4}"/>
    <cellStyle name="Input 3 2 5 4" xfId="10286" xr:uid="{5CD6D0BA-5131-4A2F-92BD-363726240C44}"/>
    <cellStyle name="Input 3 2 5 4 2" xfId="23744" xr:uid="{9BCDBB1D-085A-4D26-91B1-5CB266387890}"/>
    <cellStyle name="Input 3 2 5 5" xfId="12382" xr:uid="{443ACB5A-17EF-4486-B9BA-7726BBAEC142}"/>
    <cellStyle name="Input 3 2 5 5 2" xfId="25840" xr:uid="{52910E1C-4BDD-4395-B9BC-D5820A7D52BE}"/>
    <cellStyle name="Input 3 2 5 6" xfId="17401" xr:uid="{2C8A0D20-C63F-4B5D-9D32-5191F90E1970}"/>
    <cellStyle name="Input 3 2 5 6 2" xfId="30859" xr:uid="{A94B426C-D8E5-412A-9942-E3707649A631}"/>
    <cellStyle name="Input 3 2 6" xfId="5345" xr:uid="{0E1E27BD-413A-48C6-80E1-C7F6D8422501}"/>
    <cellStyle name="Input 3 2 6 2" xfId="6516" xr:uid="{2A276C8B-DB7C-4CC5-BA3A-70AF27149997}"/>
    <cellStyle name="Input 3 2 6 2 2" xfId="8995" xr:uid="{A2A0AC16-4AD5-4AD2-B9FD-D26D3C679F68}"/>
    <cellStyle name="Input 3 2 6 2 2 2" xfId="22453" xr:uid="{8AFAD9B1-1722-497F-8930-8D6373E0A764}"/>
    <cellStyle name="Input 3 2 6 2 3" xfId="11586" xr:uid="{716F6218-2CA5-42AF-99F0-22CD9C234FF8}"/>
    <cellStyle name="Input 3 2 6 2 3 2" xfId="25044" xr:uid="{67064B8C-6410-4A80-919D-E1DE77A10456}"/>
    <cellStyle name="Input 3 2 6 2 4" xfId="13794" xr:uid="{EB083E83-C4D3-4915-9ECA-3C6BD208CD44}"/>
    <cellStyle name="Input 3 2 6 2 4 2" xfId="27252" xr:uid="{EDF6BFBE-8C19-4F81-8A7B-1515358644B8}"/>
    <cellStyle name="Input 3 2 6 2 5" xfId="14973" xr:uid="{744E1AEE-13DB-4A31-B9C0-9012FA4D13C6}"/>
    <cellStyle name="Input 3 2 6 2 5 2" xfId="28431" xr:uid="{8739909B-7523-42C3-ADC1-DEEB325F16C5}"/>
    <cellStyle name="Input 3 2 6 2 6" xfId="16338" xr:uid="{3D5D7B5A-B300-4AC4-BC77-916DC5F8CF17}"/>
    <cellStyle name="Input 3 2 6 2 6 2" xfId="29796" xr:uid="{7FB5A95A-F7A9-4B80-BDA1-D6715C410A7D}"/>
    <cellStyle name="Input 3 2 6 2 7" xfId="18681" xr:uid="{8D3E4E24-210A-4DAC-A7DF-332DA3B0FB5B}"/>
    <cellStyle name="Input 3 2 6 2 7 2" xfId="32139" xr:uid="{1057DFDD-6A8F-47B3-A44B-D64ED4FA4335}"/>
    <cellStyle name="Input 3 2 6 3" xfId="7824" xr:uid="{52469FDE-252A-4782-8E37-232B649D28AA}"/>
    <cellStyle name="Input 3 2 6 3 2" xfId="21282" xr:uid="{C8D275FB-6788-47ED-A739-93D1AF01181A}"/>
    <cellStyle name="Input 3 2 6 4" xfId="10415" xr:uid="{49BCC54D-183E-4B09-94EE-DCF3BDAD8466}"/>
    <cellStyle name="Input 3 2 6 4 2" xfId="23873" xr:uid="{5C3B7E9C-4FB6-495F-A9CE-DB1512F489C1}"/>
    <cellStyle name="Input 3 2 6 5" xfId="15167" xr:uid="{6F7B6443-FD72-488B-BBE6-4B23FEA0C56E}"/>
    <cellStyle name="Input 3 2 6 5 2" xfId="28625" xr:uid="{B6775F47-8E6B-4D8F-B1F2-B97A6D903A20}"/>
    <cellStyle name="Input 3 2 6 6" xfId="17516" xr:uid="{3686EBA8-ED01-4CBD-A2AD-F2F851A6A94A}"/>
    <cellStyle name="Input 3 2 6 6 2" xfId="30974" xr:uid="{5A78BB4A-23D2-4EDB-B879-82847F36CDC2}"/>
    <cellStyle name="Input 3 2 7" xfId="5394" xr:uid="{88CE6AF1-869B-4F1B-A6E6-3F7CAC3976BD}"/>
    <cellStyle name="Input 3 2 7 2" xfId="6565" xr:uid="{3983D422-2E29-44F8-95D5-66438DB0E434}"/>
    <cellStyle name="Input 3 2 7 2 2" xfId="9044" xr:uid="{2CCAB12D-0D08-41D9-9CA4-4833AAA219B0}"/>
    <cellStyle name="Input 3 2 7 2 2 2" xfId="22502" xr:uid="{6EC0E7F3-6A0F-4135-B30F-D3F5E3AEAA76}"/>
    <cellStyle name="Input 3 2 7 2 3" xfId="11635" xr:uid="{834A156E-2EDC-470F-9850-ED8EB5FFE059}"/>
    <cellStyle name="Input 3 2 7 2 3 2" xfId="25093" xr:uid="{44721173-2E4B-4D80-BE4C-872B10CFE435}"/>
    <cellStyle name="Input 3 2 7 2 4" xfId="13843" xr:uid="{C8DEF54A-1EF9-4D75-AC85-DC79841CF479}"/>
    <cellStyle name="Input 3 2 7 2 4 2" xfId="27301" xr:uid="{BC309843-1536-430F-A136-799AB346E830}"/>
    <cellStyle name="Input 3 2 7 2 5" xfId="15022" xr:uid="{B915611B-22D5-427F-9CEF-F80B50F03FBD}"/>
    <cellStyle name="Input 3 2 7 2 5 2" xfId="28480" xr:uid="{B9E7B192-3E59-474C-BCFF-5099BD678A65}"/>
    <cellStyle name="Input 3 2 7 2 6" xfId="16387" xr:uid="{12BC2E81-E601-4F7F-BD88-79A02D9C484E}"/>
    <cellStyle name="Input 3 2 7 2 6 2" xfId="29845" xr:uid="{7324F68D-A1F2-4CF4-9B21-C1236FDC735F}"/>
    <cellStyle name="Input 3 2 7 2 7" xfId="18730" xr:uid="{DFF217A6-AF87-4C92-91F1-E106E4183B25}"/>
    <cellStyle name="Input 3 2 7 2 7 2" xfId="32188" xr:uid="{646F279A-EBB9-4315-870F-EAD69B547A55}"/>
    <cellStyle name="Input 3 2 7 3" xfId="7873" xr:uid="{2AFEEE68-3F85-41F2-A062-16E1893B48B3}"/>
    <cellStyle name="Input 3 2 7 3 2" xfId="21331" xr:uid="{BB5770C7-7A30-44F7-9955-0A91368B14FB}"/>
    <cellStyle name="Input 3 2 7 4" xfId="10464" xr:uid="{F7BB1969-DE71-472F-B0A0-F8A292567DF4}"/>
    <cellStyle name="Input 3 2 7 4 2" xfId="23922" xr:uid="{25256931-D354-4730-8FDC-8FC4EB64D1C1}"/>
    <cellStyle name="Input 3 2 7 5" xfId="15216" xr:uid="{6475EA5A-85DE-4498-9139-17EE79DED5A8}"/>
    <cellStyle name="Input 3 2 7 5 2" xfId="28674" xr:uid="{C0C53BFD-C66B-4A46-90F0-F49D61ED8CC2}"/>
    <cellStyle name="Input 3 2 7 6" xfId="17559" xr:uid="{2B7399B6-6E26-44F9-BDAD-AC5E1575A514}"/>
    <cellStyle name="Input 3 2 7 6 2" xfId="31017" xr:uid="{5E637933-427E-45AC-A3C1-68C73F9F0F07}"/>
    <cellStyle name="Input 3 2 8" xfId="4114" xr:uid="{F5CE1267-AB6F-45D2-AC08-051020E96F80}"/>
    <cellStyle name="Input 3 2 8 2" xfId="6628" xr:uid="{33257012-37D9-46FE-AE86-89EF5261F25A}"/>
    <cellStyle name="Input 3 2 8 2 2" xfId="20086" xr:uid="{24C1DF83-B8E3-449D-83BF-4C3299CC63EE}"/>
    <cellStyle name="Input 3 2 8 3" xfId="9225" xr:uid="{AE90F71D-B01C-4DC9-8700-9B25178E6092}"/>
    <cellStyle name="Input 3 2 8 3 2" xfId="22683" xr:uid="{ACC3DAA5-BD90-4F9C-8F81-3782753B61F3}"/>
    <cellStyle name="Input 3 2 8 4" xfId="11794" xr:uid="{7FEAA0DC-6AAB-498E-91B4-A8E5D185477B}"/>
    <cellStyle name="Input 3 2 8 4 2" xfId="25252" xr:uid="{B81C88CF-F31D-477C-A29D-DCE604E0347B}"/>
    <cellStyle name="Input 3 2 8 5" xfId="3644" xr:uid="{C6491996-23B9-4AAF-8DB8-8C9C1CEBBA76}"/>
    <cellStyle name="Input 3 2 8 5 2" xfId="19638" xr:uid="{6D599D66-53DF-4F6A-B072-AD96FF2D54BE}"/>
    <cellStyle name="Input 3 2 8 6" xfId="12574" xr:uid="{F9C52276-3623-4F52-8F28-01F1AFB65EC5}"/>
    <cellStyle name="Input 3 2 8 6 2" xfId="26032" xr:uid="{FF41F83A-86A0-46A1-917F-7069A097A2EF}"/>
    <cellStyle name="Input 3 2 8 7" xfId="16533" xr:uid="{4CA3C0E4-057B-4E0A-A0E3-DE3754DC0E6B}"/>
    <cellStyle name="Input 3 2 8 7 2" xfId="29991" xr:uid="{706D5D3C-6BE5-45A0-A574-F31BB7F2B6E8}"/>
    <cellStyle name="Input 3 2 9" xfId="3293" xr:uid="{0CB1EFF7-35A4-437E-8A46-AA817B7BD414}"/>
    <cellStyle name="Input 3 2 9 2" xfId="19287" xr:uid="{517AA684-6A30-4B33-AE81-F0AD10B38262}"/>
    <cellStyle name="Input 3 3" xfId="2135" xr:uid="{127B502C-E969-4A01-8CE9-EAB93251C619}"/>
    <cellStyle name="Input 3 3 10" xfId="3894" xr:uid="{4D157D6C-5606-466B-8FD8-A980C365C295}"/>
    <cellStyle name="Input 3 3 10 2" xfId="19888" xr:uid="{C6471A62-BFDE-4F13-9BCE-382CCE64DF5A}"/>
    <cellStyle name="Input 3 3 11" xfId="3409" xr:uid="{567BCCFA-FD04-406E-B748-81A03227FE5B}"/>
    <cellStyle name="Input 3 3 11 2" xfId="19403" xr:uid="{5A070F5C-5111-4372-990D-7B6DD6124C50}"/>
    <cellStyle name="Input 3 3 12" xfId="18793" xr:uid="{25F9E788-9DA7-432B-98E8-5759532A44C3}"/>
    <cellStyle name="Input 3 3 12 2" xfId="32446" xr:uid="{E7E446C9-61D8-42AB-AAA6-F8F7EE05CD42}"/>
    <cellStyle name="Input 3 3 2" xfId="2799" xr:uid="{BA694725-2336-4E50-BB3D-B6AD0C7A7BE5}"/>
    <cellStyle name="Input 3 3 2 2" xfId="6051" xr:uid="{596CA32D-49D3-4605-B2FA-AC0D6FC24D60}"/>
    <cellStyle name="Input 3 3 2 2 2" xfId="8530" xr:uid="{26051EDD-571F-4AC7-BE80-150F4DAE3B6D}"/>
    <cellStyle name="Input 3 3 2 2 2 2" xfId="21988" xr:uid="{86CDAFE1-5481-4059-8C26-E2286DD3EE35}"/>
    <cellStyle name="Input 3 3 2 2 3" xfId="11121" xr:uid="{76CA8E8F-B148-4192-83CD-01AD0F8D898E}"/>
    <cellStyle name="Input 3 3 2 2 3 2" xfId="24579" xr:uid="{35CB7277-69E3-4434-8CF3-9CD064EFF40E}"/>
    <cellStyle name="Input 3 3 2 2 4" xfId="13329" xr:uid="{B55B33B2-ACD7-4D13-9EB5-A175423045C3}"/>
    <cellStyle name="Input 3 3 2 2 4 2" xfId="26787" xr:uid="{CF68D316-7384-42CC-8378-F8B4660D4CA2}"/>
    <cellStyle name="Input 3 3 2 2 5" xfId="14508" xr:uid="{DDB2E745-4F7F-4F33-873E-2FAD1EEBA2E8}"/>
    <cellStyle name="Input 3 3 2 2 5 2" xfId="27966" xr:uid="{41314127-042A-432A-BA5A-627247E98807}"/>
    <cellStyle name="Input 3 3 2 2 6" xfId="15873" xr:uid="{B4F1E460-3986-47DB-AB84-D53FAAE98796}"/>
    <cellStyle name="Input 3 3 2 2 6 2" xfId="29331" xr:uid="{8743DCF1-DA70-40A1-A434-2BFE5A7EE473}"/>
    <cellStyle name="Input 3 3 2 2 7" xfId="18216" xr:uid="{589E2F97-E3FA-4730-BCBF-CC6BB0D558D0}"/>
    <cellStyle name="Input 3 3 2 2 7 2" xfId="31674" xr:uid="{B1E5EE24-F11B-47B1-9A3A-FABA1324A567}"/>
    <cellStyle name="Input 3 3 2 3" xfId="4880" xr:uid="{32439947-E627-47CF-89D3-D217D58D00BD}"/>
    <cellStyle name="Input 3 3 2 3 2" xfId="32251" xr:uid="{29B25260-E7C9-4651-88B9-6D22C99BAFDF}"/>
    <cellStyle name="Input 3 3 2 4" xfId="7359" xr:uid="{4E4DF8F6-1657-4188-BFDA-0AE62CB26AF6}"/>
    <cellStyle name="Input 3 3 2 4 2" xfId="20817" xr:uid="{62BF8E2A-03F2-458F-B074-7B50E9E5BBC2}"/>
    <cellStyle name="Input 3 3 2 5" xfId="9950" xr:uid="{7BEFE497-F272-4B97-932D-45B460426D0C}"/>
    <cellStyle name="Input 3 3 2 5 2" xfId="23408" xr:uid="{9A9137C3-5D67-4E84-83B5-D98F75F9B13F}"/>
    <cellStyle name="Input 3 3 2 6" xfId="3034" xr:uid="{F3C5E9EA-D060-4DF0-A0A5-0B20090DF4DF}"/>
    <cellStyle name="Input 3 3 2 6 2" xfId="19028" xr:uid="{6D692CF1-6D6D-4956-9AFB-842A26F85338}"/>
    <cellStyle name="Input 3 3 2 7" xfId="17130" xr:uid="{B4EEFF62-BD56-40A5-8036-F53AAE44B3DE}"/>
    <cellStyle name="Input 3 3 2 7 2" xfId="30588" xr:uid="{6E214344-1200-4A49-8887-935741B95D73}"/>
    <cellStyle name="Input 3 3 3" xfId="4461" xr:uid="{36F04E89-74A8-45E0-BD15-74A7A7B14A26}"/>
    <cellStyle name="Input 3 3 3 2" xfId="5632" xr:uid="{062363FC-A513-4058-986C-1C2D4C0BD4B7}"/>
    <cellStyle name="Input 3 3 3 2 2" xfId="8111" xr:uid="{DE989066-1248-495E-935A-12F8758F2123}"/>
    <cellStyle name="Input 3 3 3 2 2 2" xfId="21569" xr:uid="{0133A6E1-009D-4888-90D3-1CAAB6366CD5}"/>
    <cellStyle name="Input 3 3 3 2 3" xfId="10702" xr:uid="{4C0936EB-6CDE-4519-AB31-C705C318BF72}"/>
    <cellStyle name="Input 3 3 3 2 3 2" xfId="24160" xr:uid="{0EA3D472-09DA-49F0-94CD-7BDD182D7ECE}"/>
    <cellStyle name="Input 3 3 3 2 4" xfId="12910" xr:uid="{3B670698-BE8C-4F2F-A749-EE54FEDF0711}"/>
    <cellStyle name="Input 3 3 3 2 4 2" xfId="26368" xr:uid="{838318F8-3AA8-4A0A-8DE3-CB3AC3E26DBB}"/>
    <cellStyle name="Input 3 3 3 2 5" xfId="14089" xr:uid="{8999A709-0DCC-4ED9-A24E-889C9F31EF96}"/>
    <cellStyle name="Input 3 3 3 2 5 2" xfId="27547" xr:uid="{1553D398-0E31-4256-9E2B-17291E90BCC5}"/>
    <cellStyle name="Input 3 3 3 2 6" xfId="15454" xr:uid="{53BE1F6A-D27C-4DCF-ABD8-57373982BDC4}"/>
    <cellStyle name="Input 3 3 3 2 6 2" xfId="28912" xr:uid="{46456175-B8BB-4475-BAD7-F0FBDEAFB999}"/>
    <cellStyle name="Input 3 3 3 2 7" xfId="17797" xr:uid="{6909C619-3CCE-48A8-A89A-002A06EED370}"/>
    <cellStyle name="Input 3 3 3 2 7 2" xfId="31255" xr:uid="{B4EF361E-BE2F-4927-A693-E69004D99402}"/>
    <cellStyle name="Input 3 3 3 3" xfId="6940" xr:uid="{46747DCA-6E73-4B1E-9766-14337FB4FC8A}"/>
    <cellStyle name="Input 3 3 3 3 2" xfId="20398" xr:uid="{7C960B52-16EC-4263-88F0-866D7B219021}"/>
    <cellStyle name="Input 3 3 3 4" xfId="9531" xr:uid="{4E79181C-BB09-48C6-BD4D-580BECB11393}"/>
    <cellStyle name="Input 3 3 3 4 2" xfId="22989" xr:uid="{4F3B7917-44F9-4905-9BBA-9705D3E1317C}"/>
    <cellStyle name="Input 3 3 3 5" xfId="12313" xr:uid="{FD54EA74-8A58-4DBB-AC86-420E4FC5DAF1}"/>
    <cellStyle name="Input 3 3 3 5 2" xfId="25771" xr:uid="{10968F79-CBDE-424B-B45A-3BBCAAFD463E}"/>
    <cellStyle name="Input 3 3 3 6" xfId="16779" xr:uid="{6092163B-DB26-490A-A362-A8BCE04814F6}"/>
    <cellStyle name="Input 3 3 3 6 2" xfId="30237" xr:uid="{35DFDF0E-C2D2-47F7-94E3-C93D3BB4E515}"/>
    <cellStyle name="Input 3 3 4" xfId="4811" xr:uid="{6B7B5CAC-124D-43C1-A3A1-9EE756C1C665}"/>
    <cellStyle name="Input 3 3 4 2" xfId="5982" xr:uid="{396AD52C-0D2E-4681-9AB1-D69531E37257}"/>
    <cellStyle name="Input 3 3 4 2 2" xfId="8461" xr:uid="{004F9FEB-1916-4819-8472-316F0A06D69A}"/>
    <cellStyle name="Input 3 3 4 2 2 2" xfId="21919" xr:uid="{DFAF9C3F-B719-4B27-B015-0B41BBAD9F85}"/>
    <cellStyle name="Input 3 3 4 2 3" xfId="11052" xr:uid="{3AAF0CC2-8128-4019-9A7F-6B58FCD6A8D5}"/>
    <cellStyle name="Input 3 3 4 2 3 2" xfId="24510" xr:uid="{C91A7660-8F1A-445C-88A7-53C219C11AB0}"/>
    <cellStyle name="Input 3 3 4 2 4" xfId="13260" xr:uid="{9E9E0CAB-F54A-4DC3-BD7A-C381C2C40633}"/>
    <cellStyle name="Input 3 3 4 2 4 2" xfId="26718" xr:uid="{61754FB9-3108-4C7E-8088-B75F20814109}"/>
    <cellStyle name="Input 3 3 4 2 5" xfId="14439" xr:uid="{C098FD96-3707-402F-9874-9DE05ACD7F59}"/>
    <cellStyle name="Input 3 3 4 2 5 2" xfId="27897" xr:uid="{7C7AF1E3-0826-40A0-8670-95255511B8AE}"/>
    <cellStyle name="Input 3 3 4 2 6" xfId="15804" xr:uid="{E067CC3B-1D4A-4E9E-A994-27EE498F3B41}"/>
    <cellStyle name="Input 3 3 4 2 6 2" xfId="29262" xr:uid="{E7532FE2-8486-4154-9518-05C9F80CA9D1}"/>
    <cellStyle name="Input 3 3 4 2 7" xfId="18147" xr:uid="{4DDCBDD7-E6B1-4173-8BA9-4E4CF56FDDC9}"/>
    <cellStyle name="Input 3 3 4 2 7 2" xfId="31605" xr:uid="{BBF9F0DD-BA99-4682-9D53-26513DC0DA7E}"/>
    <cellStyle name="Input 3 3 4 3" xfId="7290" xr:uid="{74EB1D03-0426-48D0-B1F4-38A2477BC585}"/>
    <cellStyle name="Input 3 3 4 3 2" xfId="20748" xr:uid="{44A49423-89B6-4995-A87A-3F992EB799E8}"/>
    <cellStyle name="Input 3 3 4 4" xfId="9881" xr:uid="{DECFC447-0963-4415-8C72-1A7814D58015}"/>
    <cellStyle name="Input 3 3 4 4 2" xfId="23339" xr:uid="{21573039-93CA-49B4-9A65-3406E5CBBCA6}"/>
    <cellStyle name="Input 3 3 4 5" xfId="12101" xr:uid="{663A835F-C5C2-4284-9838-1764DF200E2A}"/>
    <cellStyle name="Input 3 3 4 5 2" xfId="25559" xr:uid="{C9B9E4ED-B94D-4CBA-88A2-FDBC362D5EAB}"/>
    <cellStyle name="Input 3 3 4 6" xfId="17061" xr:uid="{53C777C9-8710-4C40-B4B5-F6DFD0C3A21F}"/>
    <cellStyle name="Input 3 3 4 6 2" xfId="30519" xr:uid="{888D0E18-F36D-469F-ABDF-E893001A2192}"/>
    <cellStyle name="Input 3 3 5" xfId="4634" xr:uid="{DDFBCDD5-7C36-4073-BBFC-2D40D6811CCF}"/>
    <cellStyle name="Input 3 3 5 2" xfId="5805" xr:uid="{1CFEE1DB-6E65-41CE-85F4-6870B9888D7D}"/>
    <cellStyle name="Input 3 3 5 2 2" xfId="8284" xr:uid="{6160ABB4-8E5B-4B13-967C-85E57252D96B}"/>
    <cellStyle name="Input 3 3 5 2 2 2" xfId="21742" xr:uid="{1A99CD49-F8B7-4594-9785-C089ED892D47}"/>
    <cellStyle name="Input 3 3 5 2 3" xfId="10875" xr:uid="{1FF167CC-D96E-4EE1-ADC1-62522CCCB1E0}"/>
    <cellStyle name="Input 3 3 5 2 3 2" xfId="24333" xr:uid="{754DEE38-0A1C-4E6F-9699-87509F824B4C}"/>
    <cellStyle name="Input 3 3 5 2 4" xfId="13083" xr:uid="{2251C0BC-CB13-478A-A61D-32789BA43B57}"/>
    <cellStyle name="Input 3 3 5 2 4 2" xfId="26541" xr:uid="{F2C28D31-4CD5-487F-9805-768E3BD94833}"/>
    <cellStyle name="Input 3 3 5 2 5" xfId="14262" xr:uid="{F1587909-7C15-4239-9A70-D1B41A53F725}"/>
    <cellStyle name="Input 3 3 5 2 5 2" xfId="27720" xr:uid="{664C3894-4622-4411-A0F6-4138DC29A563}"/>
    <cellStyle name="Input 3 3 5 2 6" xfId="15627" xr:uid="{009DF1B2-2892-45D4-8B07-D71DEC24495A}"/>
    <cellStyle name="Input 3 3 5 2 6 2" xfId="29085" xr:uid="{149264C0-F74E-48DA-B320-CC3960D73A06}"/>
    <cellStyle name="Input 3 3 5 2 7" xfId="17970" xr:uid="{89EC870B-ECB1-4077-BACE-75C8153397A1}"/>
    <cellStyle name="Input 3 3 5 2 7 2" xfId="31428" xr:uid="{049DF34B-D515-432F-9C2D-AF3BFBB687FF}"/>
    <cellStyle name="Input 3 3 5 3" xfId="7113" xr:uid="{1685F435-811A-4A9F-B1DB-B4A93D37C0FC}"/>
    <cellStyle name="Input 3 3 5 3 2" xfId="20571" xr:uid="{06931936-3168-40FD-98DA-3B99199FA19C}"/>
    <cellStyle name="Input 3 3 5 4" xfId="9704" xr:uid="{C055D5D1-1A71-417C-AE62-7197854892C4}"/>
    <cellStyle name="Input 3 3 5 4 2" xfId="23162" xr:uid="{BE8941E0-F424-4343-92FF-A0AC1357BE43}"/>
    <cellStyle name="Input 3 3 5 5" xfId="12576" xr:uid="{4C390953-F963-43C9-B133-F3F735903D0A}"/>
    <cellStyle name="Input 3 3 5 5 2" xfId="26034" xr:uid="{AAE70A8E-42A4-4C3C-8FAC-AA4AEE0BCE5A}"/>
    <cellStyle name="Input 3 3 5 6" xfId="16931" xr:uid="{A5C78356-FCBC-499A-B060-DD6362BA6118}"/>
    <cellStyle name="Input 3 3 5 6 2" xfId="30389" xr:uid="{2266C29F-BBD6-4BE2-A9B8-4DF703D828ED}"/>
    <cellStyle name="Input 3 3 6" xfId="5299" xr:uid="{799D53B9-701C-4487-996D-868260FAF002}"/>
    <cellStyle name="Input 3 3 6 2" xfId="6470" xr:uid="{8BBF2042-5147-47C8-A26C-4115A47CF454}"/>
    <cellStyle name="Input 3 3 6 2 2" xfId="8949" xr:uid="{905D5990-71BD-4881-ABDE-6E3A9458864E}"/>
    <cellStyle name="Input 3 3 6 2 2 2" xfId="22407" xr:uid="{4DBD610B-9011-4D9A-A339-FBC04494BD99}"/>
    <cellStyle name="Input 3 3 6 2 3" xfId="11540" xr:uid="{C02BE9F1-D622-46A2-8C80-BC2997541618}"/>
    <cellStyle name="Input 3 3 6 2 3 2" xfId="24998" xr:uid="{674E1077-F86D-4AB4-8FE6-8649CB19C0B6}"/>
    <cellStyle name="Input 3 3 6 2 4" xfId="13748" xr:uid="{F1BE59BD-796E-420E-A210-7E6777ADA0EF}"/>
    <cellStyle name="Input 3 3 6 2 4 2" xfId="27206" xr:uid="{870FACC4-29ED-4CC6-8C03-F3E1304450D3}"/>
    <cellStyle name="Input 3 3 6 2 5" xfId="14927" xr:uid="{1EFC63D6-322E-43B4-BA42-6ED938821FAB}"/>
    <cellStyle name="Input 3 3 6 2 5 2" xfId="28385" xr:uid="{73A0EEE9-AB9C-43E7-8A18-A9E45323E0F9}"/>
    <cellStyle name="Input 3 3 6 2 6" xfId="16292" xr:uid="{31178656-8D0E-40B0-8397-ABFFC25680CE}"/>
    <cellStyle name="Input 3 3 6 2 6 2" xfId="29750" xr:uid="{B7F09217-94F5-442F-B80C-9E0491B2B6E8}"/>
    <cellStyle name="Input 3 3 6 2 7" xfId="18635" xr:uid="{E32F369E-153F-4C9D-8FF2-099D45C04A81}"/>
    <cellStyle name="Input 3 3 6 2 7 2" xfId="32093" xr:uid="{2E3BBD9A-99DA-4972-B83A-5E72CF7DEAF0}"/>
    <cellStyle name="Input 3 3 6 3" xfId="7778" xr:uid="{CC6326F4-DB9A-4A1D-85CB-CEFB320878A7}"/>
    <cellStyle name="Input 3 3 6 3 2" xfId="21236" xr:uid="{54657055-3541-4EEA-9F2E-127129114E2E}"/>
    <cellStyle name="Input 3 3 6 4" xfId="10369" xr:uid="{2102FB97-295E-4465-B4E7-3CB98BA54648}"/>
    <cellStyle name="Input 3 3 6 4 2" xfId="23827" xr:uid="{B41A00D2-DB36-482C-92D6-7EECEC4F301E}"/>
    <cellStyle name="Input 3 3 6 5" xfId="15121" xr:uid="{B50755C8-DB2F-49A6-B43E-9AAEB348744A}"/>
    <cellStyle name="Input 3 3 6 5 2" xfId="28579" xr:uid="{97DEA2D2-CC15-4CAB-9B13-D2CBBD67C85C}"/>
    <cellStyle name="Input 3 3 6 6" xfId="17474" xr:uid="{C5E30646-5DC3-43B3-A986-EB9BE318FCCF}"/>
    <cellStyle name="Input 3 3 6 6 2" xfId="30932" xr:uid="{3D61F7CE-A664-4AC0-97D8-2F85B78D83C1}"/>
    <cellStyle name="Input 3 3 7" xfId="5407" xr:uid="{2CC48377-6AA9-4850-8225-20C45B1F788D}"/>
    <cellStyle name="Input 3 3 7 2" xfId="6578" xr:uid="{A3C74406-67F1-4353-A7AD-B433AF846AD9}"/>
    <cellStyle name="Input 3 3 7 2 2" xfId="9057" xr:uid="{386C8495-30C8-4B77-A838-5ECE199BB9B1}"/>
    <cellStyle name="Input 3 3 7 2 2 2" xfId="22515" xr:uid="{6090B4E2-40BC-445A-9575-33279107E91A}"/>
    <cellStyle name="Input 3 3 7 2 3" xfId="11648" xr:uid="{D50E3E03-BC34-40D8-ABA7-66205CDCF0AA}"/>
    <cellStyle name="Input 3 3 7 2 3 2" xfId="25106" xr:uid="{C076D990-9AA1-4F18-AADB-274470B41524}"/>
    <cellStyle name="Input 3 3 7 2 4" xfId="13856" xr:uid="{22DA4EB3-73DA-4D11-A50D-A9951E0A2629}"/>
    <cellStyle name="Input 3 3 7 2 4 2" xfId="27314" xr:uid="{FF33A2F6-FD15-46A4-837B-E11DE7275D08}"/>
    <cellStyle name="Input 3 3 7 2 5" xfId="15035" xr:uid="{44ED4444-5826-4E0B-9F82-CC5A7F5A7F3A}"/>
    <cellStyle name="Input 3 3 7 2 5 2" xfId="28493" xr:uid="{25EFA9E3-8EAB-41F0-A5ED-2324116341EF}"/>
    <cellStyle name="Input 3 3 7 2 6" xfId="16400" xr:uid="{D34B6AB9-A93B-4783-BA0D-7CBF3B15176E}"/>
    <cellStyle name="Input 3 3 7 2 6 2" xfId="29858" xr:uid="{DC189C66-7039-47FD-95E3-0370C4043499}"/>
    <cellStyle name="Input 3 3 7 2 7" xfId="18743" xr:uid="{5482D996-525B-4CE8-9B5D-ACFCAB36F7CC}"/>
    <cellStyle name="Input 3 3 7 2 7 2" xfId="32201" xr:uid="{47BE4A1D-5FDE-45BA-ADCA-B9FF0793F1EB}"/>
    <cellStyle name="Input 3 3 7 3" xfId="7886" xr:uid="{56A66BC1-387D-4252-B74C-D7FAF139CC8B}"/>
    <cellStyle name="Input 3 3 7 3 2" xfId="21344" xr:uid="{E4E92BDA-9564-413A-8A8F-0C80C7FBC037}"/>
    <cellStyle name="Input 3 3 7 4" xfId="10477" xr:uid="{766374E0-42CA-4A9D-95D6-B6277CC30F4D}"/>
    <cellStyle name="Input 3 3 7 4 2" xfId="23935" xr:uid="{F5830A34-178D-4100-AC8A-D920DFADCDCA}"/>
    <cellStyle name="Input 3 3 7 5" xfId="15229" xr:uid="{554C466B-173B-4775-AD88-715CC8BC08C1}"/>
    <cellStyle name="Input 3 3 7 5 2" xfId="28687" xr:uid="{8DEF2AE7-8631-40B9-B171-39200584DC31}"/>
    <cellStyle name="Input 3 3 7 6" xfId="17572" xr:uid="{F019F472-C88D-4B89-B757-9D4704A9D59A}"/>
    <cellStyle name="Input 3 3 7 6 2" xfId="31030" xr:uid="{370CAE43-2E32-49CE-9BDC-ABF4AD926EFA}"/>
    <cellStyle name="Input 3 3 8" xfId="4113" xr:uid="{47A2E4AD-EA84-487C-A9BE-0FE663CDCBF8}"/>
    <cellStyle name="Input 3 3 8 2" xfId="6627" xr:uid="{D0B3484B-8997-4A83-9C38-B067E5031532}"/>
    <cellStyle name="Input 3 3 8 2 2" xfId="20085" xr:uid="{BCD69BE6-E558-406C-B582-4A54D1061592}"/>
    <cellStyle name="Input 3 3 8 3" xfId="9224" xr:uid="{E23582F7-B286-4763-A41C-F11FF9A3FB23}"/>
    <cellStyle name="Input 3 3 8 3 2" xfId="22682" xr:uid="{4B4C4E4F-3B41-4580-896F-F7273318C7E6}"/>
    <cellStyle name="Input 3 3 8 4" xfId="11793" xr:uid="{20714052-767D-4F72-9F98-8D798C70EFB2}"/>
    <cellStyle name="Input 3 3 8 4 2" xfId="25251" xr:uid="{100C96A8-2556-4EE3-9C73-916C5F4383BC}"/>
    <cellStyle name="Input 3 3 8 5" xfId="3643" xr:uid="{D6D49C8E-3B82-49A6-AD91-C2934D0EF3CE}"/>
    <cellStyle name="Input 3 3 8 5 2" xfId="19637" xr:uid="{0C3CBB73-DF4A-41D6-B307-3C93E0E78AC3}"/>
    <cellStyle name="Input 3 3 8 6" xfId="12287" xr:uid="{7AC20D52-4B2C-454D-B424-65A17AA7A4D8}"/>
    <cellStyle name="Input 3 3 8 6 2" xfId="25745" xr:uid="{0A50FB9D-FC6C-44E1-AF66-BCDF2E2E2C73}"/>
    <cellStyle name="Input 3 3 8 7" xfId="16532" xr:uid="{555E5CB6-79A7-4CD0-B29A-3CD2F583B61E}"/>
    <cellStyle name="Input 3 3 8 7 2" xfId="29990" xr:uid="{2ED190D0-FF01-4CE5-9803-FA9462911948}"/>
    <cellStyle name="Input 3 3 9" xfId="3292" xr:uid="{2734DF74-EF00-4C4E-850A-1B0115881108}"/>
    <cellStyle name="Input 3 3 9 2" xfId="19286" xr:uid="{CD0921D5-5507-4E29-ADD8-A4428EDA87BE}"/>
    <cellStyle name="Input 3 4" xfId="2136" xr:uid="{25A755CF-5A9B-4093-8455-579A694F269A}"/>
    <cellStyle name="Input 3 4 10" xfId="3039" xr:uid="{4ACDBC1D-3DDE-439D-A1EA-DD0B769F3E4D}"/>
    <cellStyle name="Input 3 4 10 2" xfId="19033" xr:uid="{5C246B72-A9CE-4DF0-946C-42DDEB05AF85}"/>
    <cellStyle name="Input 3 4 11" xfId="3742" xr:uid="{0424CBA4-889F-45CD-B6EA-47962E62E051}"/>
    <cellStyle name="Input 3 4 11 2" xfId="19736" xr:uid="{543D865B-C9C3-4DD1-937C-A6612834D4EC}"/>
    <cellStyle name="Input 3 4 12" xfId="18794" xr:uid="{D31A6CC9-9299-49D2-93A1-CA7EF2C0C91B}"/>
    <cellStyle name="Input 3 4 12 2" xfId="32447" xr:uid="{B73A0C84-3F6C-459B-AEDD-7816FE35501D}"/>
    <cellStyle name="Input 3 4 2" xfId="2800" xr:uid="{32086BF5-DF76-4E2F-B230-45AC60737128}"/>
    <cellStyle name="Input 3 4 2 2" xfId="6052" xr:uid="{C348D6A4-C033-42E3-BD7A-7B3BC228C3C8}"/>
    <cellStyle name="Input 3 4 2 2 2" xfId="8531" xr:uid="{0E3F7BF8-59D4-4140-8654-A9666C34C117}"/>
    <cellStyle name="Input 3 4 2 2 2 2" xfId="21989" xr:uid="{DDADA614-4C60-4D43-BED2-DCFAD869D30C}"/>
    <cellStyle name="Input 3 4 2 2 3" xfId="11122" xr:uid="{399EFCDF-4714-4C8F-B2EA-C6103CD685C7}"/>
    <cellStyle name="Input 3 4 2 2 3 2" xfId="24580" xr:uid="{00E1D2BB-6D31-4D4D-AA06-C6DA3F5AD425}"/>
    <cellStyle name="Input 3 4 2 2 4" xfId="13330" xr:uid="{FDE7BF46-1800-41B5-A0E5-F74219ADBF68}"/>
    <cellStyle name="Input 3 4 2 2 4 2" xfId="26788" xr:uid="{A5AE6880-FC9C-4755-B430-BEB8F0F81C0B}"/>
    <cellStyle name="Input 3 4 2 2 5" xfId="14509" xr:uid="{4A8052AD-5755-44A8-8ED4-8D08A0A21A39}"/>
    <cellStyle name="Input 3 4 2 2 5 2" xfId="27967" xr:uid="{8732F250-AD30-4EC3-A697-42BFCABA9435}"/>
    <cellStyle name="Input 3 4 2 2 6" xfId="15874" xr:uid="{603427DC-8440-4FFE-A419-1E6D30DD6CE4}"/>
    <cellStyle name="Input 3 4 2 2 6 2" xfId="29332" xr:uid="{E7BA6A64-B0A4-4167-85F5-6B1A14AD94DD}"/>
    <cellStyle name="Input 3 4 2 2 7" xfId="18217" xr:uid="{71430F59-7ED5-473E-B087-13BEA9B326A0}"/>
    <cellStyle name="Input 3 4 2 2 7 2" xfId="31675" xr:uid="{EC4E8C1C-0D84-49E3-B134-166A574A53E3}"/>
    <cellStyle name="Input 3 4 2 3" xfId="4881" xr:uid="{5D2C24EF-8806-4034-BAE2-11CCD663078E}"/>
    <cellStyle name="Input 3 4 2 3 2" xfId="32252" xr:uid="{56648CBB-3BAD-4366-8AF0-64C49321BB21}"/>
    <cellStyle name="Input 3 4 2 4" xfId="7360" xr:uid="{88DA97E9-19D9-4174-88CA-F08C2B7947D6}"/>
    <cellStyle name="Input 3 4 2 4 2" xfId="20818" xr:uid="{B15BDAB8-FD5C-46E3-97AF-1385CFEC1F12}"/>
    <cellStyle name="Input 3 4 2 5" xfId="9951" xr:uid="{F0D93F0C-E727-44A8-B6AA-C469F903EA8E}"/>
    <cellStyle name="Input 3 4 2 5 2" xfId="23409" xr:uid="{26DDB027-5AF6-4420-9E02-096E3F0CD1DD}"/>
    <cellStyle name="Input 3 4 2 6" xfId="3513" xr:uid="{BBBEC257-A9CD-4788-87DD-2D77E80323E2}"/>
    <cellStyle name="Input 3 4 2 6 2" xfId="19507" xr:uid="{FB671592-C0FA-451B-A4DF-4D1D4C4B6390}"/>
    <cellStyle name="Input 3 4 2 7" xfId="17131" xr:uid="{43E717EE-902F-4F5E-9F1C-399A1F70EBDC}"/>
    <cellStyle name="Input 3 4 2 7 2" xfId="30589" xr:uid="{A7DF0F26-AB55-451A-AF4C-85F442ED2856}"/>
    <cellStyle name="Input 3 4 3" xfId="4460" xr:uid="{7E690BFC-F25D-458D-9F6D-9B60DD08B709}"/>
    <cellStyle name="Input 3 4 3 2" xfId="5631" xr:uid="{265B3BFC-BB6A-4628-8881-5E09BAB4BEEB}"/>
    <cellStyle name="Input 3 4 3 2 2" xfId="8110" xr:uid="{E0B93A42-5567-4445-9E66-70F4AD6EAC85}"/>
    <cellStyle name="Input 3 4 3 2 2 2" xfId="21568" xr:uid="{27E28C7E-FB38-41BD-84AF-BBF388B7EC5F}"/>
    <cellStyle name="Input 3 4 3 2 3" xfId="10701" xr:uid="{F035132B-A45E-4BD6-8D94-12F66CC34C07}"/>
    <cellStyle name="Input 3 4 3 2 3 2" xfId="24159" xr:uid="{129150F4-6760-476E-A0A3-4B6C11EC276F}"/>
    <cellStyle name="Input 3 4 3 2 4" xfId="12909" xr:uid="{B80767BA-C60D-471B-ABDF-4C9E7D9425D7}"/>
    <cellStyle name="Input 3 4 3 2 4 2" xfId="26367" xr:uid="{9551CDBE-703F-4B92-868F-EC284A51FD23}"/>
    <cellStyle name="Input 3 4 3 2 5" xfId="14088" xr:uid="{C72D90A3-3E0F-4D1B-9D3C-35B74D377E80}"/>
    <cellStyle name="Input 3 4 3 2 5 2" xfId="27546" xr:uid="{31146150-AABB-4AE1-B481-5663AE5D7551}"/>
    <cellStyle name="Input 3 4 3 2 6" xfId="15453" xr:uid="{51D05F28-B976-4825-8CE4-3B0EFEB3C71B}"/>
    <cellStyle name="Input 3 4 3 2 6 2" xfId="28911" xr:uid="{FDCFD399-64B8-432C-A212-FCE5B69CC79E}"/>
    <cellStyle name="Input 3 4 3 2 7" xfId="17796" xr:uid="{050024DF-E5DB-4A27-A955-2EC062BC3F61}"/>
    <cellStyle name="Input 3 4 3 2 7 2" xfId="31254" xr:uid="{FB584B8E-6311-47E1-BEB3-6C337C8A682E}"/>
    <cellStyle name="Input 3 4 3 3" xfId="6939" xr:uid="{FE727EC7-56C9-480A-9A4F-ED0AEB38FE63}"/>
    <cellStyle name="Input 3 4 3 3 2" xfId="20397" xr:uid="{ACD1A668-C1D5-46C0-A17D-25D106097550}"/>
    <cellStyle name="Input 3 4 3 4" xfId="9530" xr:uid="{4DF65827-B90D-47EC-BE5F-EA051738973C}"/>
    <cellStyle name="Input 3 4 3 4 2" xfId="22988" xr:uid="{3BA4E02A-F011-442D-81FE-274C1424B658}"/>
    <cellStyle name="Input 3 4 3 5" xfId="12031" xr:uid="{2995CFD5-CB60-43C9-9E1C-6FC5E71E957F}"/>
    <cellStyle name="Input 3 4 3 5 2" xfId="25489" xr:uid="{B2BB3F06-5027-4DDE-9E50-438CE79D8B41}"/>
    <cellStyle name="Input 3 4 3 6" xfId="16778" xr:uid="{C70B22C8-EEC5-475F-9145-2AB9D5668EAE}"/>
    <cellStyle name="Input 3 4 3 6 2" xfId="30236" xr:uid="{0541C1A7-1C1F-462F-ABB9-DA69F8E14F8A}"/>
    <cellStyle name="Input 3 4 4" xfId="4263" xr:uid="{E7A26417-AD81-45A2-BD94-9BE411FE7531}"/>
    <cellStyle name="Input 3 4 4 2" xfId="5434" xr:uid="{DBECA093-E1A6-44CB-84D3-6B1CFB63EB22}"/>
    <cellStyle name="Input 3 4 4 2 2" xfId="7913" xr:uid="{F91F35E6-25D4-48BF-B30E-3D0419583ED1}"/>
    <cellStyle name="Input 3 4 4 2 2 2" xfId="21371" xr:uid="{218C2C74-70D6-4ACE-BB17-7A080D4F77F2}"/>
    <cellStyle name="Input 3 4 4 2 3" xfId="10504" xr:uid="{78F285B4-6208-49BC-B1C1-B081516579B3}"/>
    <cellStyle name="Input 3 4 4 2 3 2" xfId="23962" xr:uid="{A3514697-2F5B-43C0-BD16-C3FD58710F18}"/>
    <cellStyle name="Input 3 4 4 2 4" xfId="12712" xr:uid="{2BC064C2-7FF1-4B15-8B3C-A210CF0F27AC}"/>
    <cellStyle name="Input 3 4 4 2 4 2" xfId="26170" xr:uid="{CF094954-79FB-4948-AA0B-D2365B61925D}"/>
    <cellStyle name="Input 3 4 4 2 5" xfId="13891" xr:uid="{D573E840-DE00-4CD1-B88A-37241E409DB0}"/>
    <cellStyle name="Input 3 4 4 2 5 2" xfId="27349" xr:uid="{17A6C032-BF5A-4575-886C-AA4CD3DD027F}"/>
    <cellStyle name="Input 3 4 4 2 6" xfId="15256" xr:uid="{8CD11351-B212-4A4C-8F07-6A3E5B5ACC00}"/>
    <cellStyle name="Input 3 4 4 2 6 2" xfId="28714" xr:uid="{B7566E98-9157-467F-8CD0-2AA61D679314}"/>
    <cellStyle name="Input 3 4 4 2 7" xfId="17599" xr:uid="{6A785DB8-EC0B-4D08-B48C-FE41D417BD76}"/>
    <cellStyle name="Input 3 4 4 2 7 2" xfId="31057" xr:uid="{748B79F7-2420-439D-8D21-C9BFE2F21240}"/>
    <cellStyle name="Input 3 4 4 3" xfId="6742" xr:uid="{81C1486F-CAEA-4E42-A6DF-A40C4A792FC4}"/>
    <cellStyle name="Input 3 4 4 3 2" xfId="20200" xr:uid="{2699C063-9414-4C07-9BCD-6A5C535C7278}"/>
    <cellStyle name="Input 3 4 4 4" xfId="9333" xr:uid="{33A3A267-EF0C-4374-B0A2-8B382FA89A21}"/>
    <cellStyle name="Input 3 4 4 4 2" xfId="22791" xr:uid="{5E285E4F-49F7-4D5D-9F81-450BEEE32E13}"/>
    <cellStyle name="Input 3 4 4 5" xfId="3508" xr:uid="{2597B15C-D1B6-49B1-A7AA-B8ADBE45AD87}"/>
    <cellStyle name="Input 3 4 4 5 2" xfId="19502" xr:uid="{AB9A715B-01EF-467F-B37B-00813D4922F1}"/>
    <cellStyle name="Input 3 4 4 6" xfId="16616" xr:uid="{300308BB-7B93-4E2F-8920-E113CF79D19F}"/>
    <cellStyle name="Input 3 4 4 6 2" xfId="30074" xr:uid="{EFD31F40-FA2E-4D19-A9E9-1A810F238021}"/>
    <cellStyle name="Input 3 4 5" xfId="4635" xr:uid="{A01F019C-37FE-4839-A9D9-EFBCDFE38B36}"/>
    <cellStyle name="Input 3 4 5 2" xfId="5806" xr:uid="{BE4AEEAC-E1A0-4B50-B09C-8E2650D80B22}"/>
    <cellStyle name="Input 3 4 5 2 2" xfId="8285" xr:uid="{38BB3EFB-F147-4AEC-A79C-15AFF30C4F6D}"/>
    <cellStyle name="Input 3 4 5 2 2 2" xfId="21743" xr:uid="{08BB1688-0E3B-4E07-A988-BBFFD7A733F2}"/>
    <cellStyle name="Input 3 4 5 2 3" xfId="10876" xr:uid="{147E9DAB-52B1-4DD9-9BFF-2569AD0A17FB}"/>
    <cellStyle name="Input 3 4 5 2 3 2" xfId="24334" xr:uid="{9B5E175A-A588-4AEF-9CC5-7CD603614EC6}"/>
    <cellStyle name="Input 3 4 5 2 4" xfId="13084" xr:uid="{3C2C7F6C-CE74-4BB0-9036-1B5F4541D9B4}"/>
    <cellStyle name="Input 3 4 5 2 4 2" xfId="26542" xr:uid="{1284D33D-367E-42B5-AF78-7F1FD0A1A775}"/>
    <cellStyle name="Input 3 4 5 2 5" xfId="14263" xr:uid="{D6A0E7A8-F41E-48A5-9BF9-E518188E2991}"/>
    <cellStyle name="Input 3 4 5 2 5 2" xfId="27721" xr:uid="{282C0EF2-84B7-4D7B-B270-6794AEC6C35D}"/>
    <cellStyle name="Input 3 4 5 2 6" xfId="15628" xr:uid="{500F2258-E3BB-443B-9B5F-4092BBD3C7A4}"/>
    <cellStyle name="Input 3 4 5 2 6 2" xfId="29086" xr:uid="{4E07133A-642C-4984-AE0F-7A08EF636592}"/>
    <cellStyle name="Input 3 4 5 2 7" xfId="17971" xr:uid="{525F6581-B75B-4108-9D1B-0EB3D9493917}"/>
    <cellStyle name="Input 3 4 5 2 7 2" xfId="31429" xr:uid="{A9CE6CDA-4A49-4004-AAB3-2ADD4EB41B8E}"/>
    <cellStyle name="Input 3 4 5 3" xfId="7114" xr:uid="{7E1E19FD-964E-4A07-A30A-634291BFA6A2}"/>
    <cellStyle name="Input 3 4 5 3 2" xfId="20572" xr:uid="{A4F8756F-5B03-4BFD-87EA-664300769E0A}"/>
    <cellStyle name="Input 3 4 5 4" xfId="9705" xr:uid="{97808606-D0C9-4462-9604-6DDBDF209A3C}"/>
    <cellStyle name="Input 3 4 5 4 2" xfId="23163" xr:uid="{668396C5-B80B-4B9F-B02B-05D1471B468C}"/>
    <cellStyle name="Input 3 4 5 5" xfId="3080" xr:uid="{709F6546-1AFC-45DC-8E61-AC12967AE564}"/>
    <cellStyle name="Input 3 4 5 5 2" xfId="19074" xr:uid="{FA7C8FFC-28BE-42D1-8C98-EA31806DEC3A}"/>
    <cellStyle name="Input 3 4 5 6" xfId="16932" xr:uid="{2C4BC944-C054-422C-AD45-7DB9182DA57F}"/>
    <cellStyle name="Input 3 4 5 6 2" xfId="30390" xr:uid="{169B6380-51FD-4AA0-BBF3-201F53AECBE8}"/>
    <cellStyle name="Input 3 4 6" xfId="4829" xr:uid="{1584EFFE-7899-4331-9758-5D5D582570A3}"/>
    <cellStyle name="Input 3 4 6 2" xfId="6000" xr:uid="{3A2E8E89-8422-488B-AF0A-6F254EE66A48}"/>
    <cellStyle name="Input 3 4 6 2 2" xfId="8479" xr:uid="{49F15561-73EF-4497-99E3-E01906DDE01F}"/>
    <cellStyle name="Input 3 4 6 2 2 2" xfId="21937" xr:uid="{F1EC5757-5A6D-457B-887E-1D42EC62A86A}"/>
    <cellStyle name="Input 3 4 6 2 3" xfId="11070" xr:uid="{D47266B0-B7FE-4BDE-B0AC-A161D1EA115A}"/>
    <cellStyle name="Input 3 4 6 2 3 2" xfId="24528" xr:uid="{A61B8E1D-09A4-4C43-95A5-AF309A495DA4}"/>
    <cellStyle name="Input 3 4 6 2 4" xfId="13278" xr:uid="{8408E88A-3E61-404A-AFCC-E93E0C057FBC}"/>
    <cellStyle name="Input 3 4 6 2 4 2" xfId="26736" xr:uid="{127CC616-E2C7-4E5D-9AF7-9286F91A5A88}"/>
    <cellStyle name="Input 3 4 6 2 5" xfId="14457" xr:uid="{6227790D-7EA8-4F7E-8D3C-E2D8D5C4567E}"/>
    <cellStyle name="Input 3 4 6 2 5 2" xfId="27915" xr:uid="{71CC8EFA-F662-413A-908B-3E909DB7B97B}"/>
    <cellStyle name="Input 3 4 6 2 6" xfId="15822" xr:uid="{89D71CB3-3E74-4473-BCD6-C19D89E5FB15}"/>
    <cellStyle name="Input 3 4 6 2 6 2" xfId="29280" xr:uid="{BE7AD80C-A705-47AD-88F4-9A31CB7B82EB}"/>
    <cellStyle name="Input 3 4 6 2 7" xfId="18165" xr:uid="{388BE202-DCA0-4FF2-920C-661E7971D24E}"/>
    <cellStyle name="Input 3 4 6 2 7 2" xfId="31623" xr:uid="{72A30EB8-F370-49A5-9B01-503C74521B0E}"/>
    <cellStyle name="Input 3 4 6 3" xfId="7308" xr:uid="{02BBBF19-69D3-49A0-A611-731B245596AB}"/>
    <cellStyle name="Input 3 4 6 3 2" xfId="20766" xr:uid="{95057DBE-4668-4306-ABE8-F666BA1ACEE1}"/>
    <cellStyle name="Input 3 4 6 4" xfId="9899" xr:uid="{91E3F66E-EF17-4ABD-AC65-E0487B0F00C2}"/>
    <cellStyle name="Input 3 4 6 4 2" xfId="23357" xr:uid="{9DDB8C35-F175-4139-A114-24DF704D4629}"/>
    <cellStyle name="Input 3 4 6 5" xfId="12529" xr:uid="{D5F035C6-DE03-4281-A182-C788C45C1DDA}"/>
    <cellStyle name="Input 3 4 6 5 2" xfId="25987" xr:uid="{E6A5A6F8-7019-48B3-8313-EBD87DEA8AF7}"/>
    <cellStyle name="Input 3 4 6 6" xfId="17079" xr:uid="{2E5502AA-B33E-48C6-8218-463AF311C14F}"/>
    <cellStyle name="Input 3 4 6 6 2" xfId="30537" xr:uid="{81C307A3-AA0E-4C93-95CD-1748F11F904D}"/>
    <cellStyle name="Input 3 4 7" xfId="5075" xr:uid="{DAE5D1B9-ED55-4F0E-ADBC-56B4BEA292D6}"/>
    <cellStyle name="Input 3 4 7 2" xfId="6246" xr:uid="{06FBC8E1-793C-4350-A207-67F2651FBB01}"/>
    <cellStyle name="Input 3 4 7 2 2" xfId="8725" xr:uid="{38640487-1FF2-4835-94EE-CF2021E6FE73}"/>
    <cellStyle name="Input 3 4 7 2 2 2" xfId="22183" xr:uid="{983217E7-0B50-4C09-AE2B-9BE7A8873A26}"/>
    <cellStyle name="Input 3 4 7 2 3" xfId="11316" xr:uid="{8792E1AE-C85D-4A5C-8F29-3DA2D946B193}"/>
    <cellStyle name="Input 3 4 7 2 3 2" xfId="24774" xr:uid="{E805E87B-A1DF-4287-ABAD-0B859BAA2358}"/>
    <cellStyle name="Input 3 4 7 2 4" xfId="13524" xr:uid="{06C0C841-545A-4E69-8A02-B35E4BEAFD50}"/>
    <cellStyle name="Input 3 4 7 2 4 2" xfId="26982" xr:uid="{23998012-C352-46FB-A9F8-33D6594262CD}"/>
    <cellStyle name="Input 3 4 7 2 5" xfId="14703" xr:uid="{2D2C6E56-DCE2-4FC3-9EF5-D3433935D3F5}"/>
    <cellStyle name="Input 3 4 7 2 5 2" xfId="28161" xr:uid="{61904CC1-06D5-4D18-84B4-92E405E79B00}"/>
    <cellStyle name="Input 3 4 7 2 6" xfId="16068" xr:uid="{5E83B936-9EF9-4D02-A117-F955AC49F081}"/>
    <cellStyle name="Input 3 4 7 2 6 2" xfId="29526" xr:uid="{AD0890CC-05C5-4E4D-9D3C-3DF5C7F40A70}"/>
    <cellStyle name="Input 3 4 7 2 7" xfId="18411" xr:uid="{E8E89179-F924-4890-AEEF-B6BED7CE8130}"/>
    <cellStyle name="Input 3 4 7 2 7 2" xfId="31869" xr:uid="{EA482E95-7FB6-4735-AB33-8C5862372B09}"/>
    <cellStyle name="Input 3 4 7 3" xfId="7554" xr:uid="{4941F7BF-59BB-4FE3-8B3C-1B60468C2CD7}"/>
    <cellStyle name="Input 3 4 7 3 2" xfId="21012" xr:uid="{716BDE3F-1670-4255-A097-8703248E08BD}"/>
    <cellStyle name="Input 3 4 7 4" xfId="10145" xr:uid="{5CE2E88D-FF5E-426F-8958-F5C6CF4DD73E}"/>
    <cellStyle name="Input 3 4 7 4 2" xfId="23603" xr:uid="{A372039C-BFCD-47EB-A030-86C60581BE80}"/>
    <cellStyle name="Input 3 4 7 5" xfId="12478" xr:uid="{49D5ACCA-BCA3-4948-A322-CC2D9C7E1E70}"/>
    <cellStyle name="Input 3 4 7 5 2" xfId="25936" xr:uid="{E0C80C7B-718F-4D0F-9FAD-B754A2F95A1A}"/>
    <cellStyle name="Input 3 4 7 6" xfId="17268" xr:uid="{13D2EA8B-27DE-4ECA-B38C-2D08B841897E}"/>
    <cellStyle name="Input 3 4 7 6 2" xfId="30726" xr:uid="{7BCF3091-CD69-4A63-A2D0-734A261BD119}"/>
    <cellStyle name="Input 3 4 8" xfId="4112" xr:uid="{6030E347-00E4-44E0-8765-BC6EA3848154}"/>
    <cellStyle name="Input 3 4 8 2" xfId="6626" xr:uid="{EE1906AC-71B1-42AA-8034-858C6A8DDABA}"/>
    <cellStyle name="Input 3 4 8 2 2" xfId="20084" xr:uid="{EE338087-59E5-4DD7-8E5B-9A21950D4593}"/>
    <cellStyle name="Input 3 4 8 3" xfId="9223" xr:uid="{4FC0D8C5-8C71-4053-AEB7-B5E5D5A5B966}"/>
    <cellStyle name="Input 3 4 8 3 2" xfId="22681" xr:uid="{EC75FC77-5E2D-4FA6-82E2-85F61969F54F}"/>
    <cellStyle name="Input 3 4 8 4" xfId="11792" xr:uid="{67C529D4-BC36-4011-81C7-DB3B32F34C95}"/>
    <cellStyle name="Input 3 4 8 4 2" xfId="25250" xr:uid="{F1F3338E-117E-4345-BFBF-295A227C04CE}"/>
    <cellStyle name="Input 3 4 8 5" xfId="3642" xr:uid="{98F78DD3-3773-4E0A-BD96-54BA4B662E90}"/>
    <cellStyle name="Input 3 4 8 5 2" xfId="19636" xr:uid="{D6ADDA93-7C42-496F-AE83-3646DDB9C673}"/>
    <cellStyle name="Input 3 4 8 6" xfId="12057" xr:uid="{B290A2D6-BE3A-4731-A723-315B931043CE}"/>
    <cellStyle name="Input 3 4 8 6 2" xfId="25515" xr:uid="{ECB7FFAE-D09E-48BA-A382-B424C34BA085}"/>
    <cellStyle name="Input 3 4 8 7" xfId="16531" xr:uid="{B1DE5959-1CDF-42EF-9955-BD0C46021D63}"/>
    <cellStyle name="Input 3 4 8 7 2" xfId="29989" xr:uid="{FCC10473-B73F-498C-B389-A48EAAAB4C8B}"/>
    <cellStyle name="Input 3 4 9" xfId="3291" xr:uid="{730637C9-EE43-4ED5-B6F3-E5C8E363D83B}"/>
    <cellStyle name="Input 3 4 9 2" xfId="19285" xr:uid="{92287BF0-DE44-4AC1-9312-58C7435CBCF1}"/>
    <cellStyle name="Input 3 5" xfId="2137" xr:uid="{1C2C0885-7C22-4688-BD57-9993C63EBCB4}"/>
    <cellStyle name="Input 3 5 10" xfId="3076" xr:uid="{E38408AF-8F9B-428F-9B09-68357E8DFCDA}"/>
    <cellStyle name="Input 3 5 10 2" xfId="19070" xr:uid="{4AAB397A-98B1-4154-A165-EA8A7E1F082F}"/>
    <cellStyle name="Input 3 5 11" xfId="13866" xr:uid="{26B4E2C7-0313-4964-9E59-8613CD48B145}"/>
    <cellStyle name="Input 3 5 11 2" xfId="27324" xr:uid="{2E535AC3-0A26-4236-8002-C32A7DF7E2E4}"/>
    <cellStyle name="Input 3 5 12" xfId="18795" xr:uid="{58B0A6D9-3DA2-4B2C-9E53-D1D0A97FADC6}"/>
    <cellStyle name="Input 3 5 12 2" xfId="32448" xr:uid="{0D86F798-FE30-4773-AD3F-82DCFC4FF736}"/>
    <cellStyle name="Input 3 5 2" xfId="2801" xr:uid="{9E8AFFC0-775C-4D99-AB76-467C4605F560}"/>
    <cellStyle name="Input 3 5 2 2" xfId="6053" xr:uid="{0B8684F3-AC2D-4C72-BCB6-99D854973F50}"/>
    <cellStyle name="Input 3 5 2 2 2" xfId="8532" xr:uid="{9ED96F78-C4B7-4A63-9132-5900005DB8A4}"/>
    <cellStyle name="Input 3 5 2 2 2 2" xfId="21990" xr:uid="{51781602-C6B9-4F3D-8424-8562D537A80D}"/>
    <cellStyle name="Input 3 5 2 2 3" xfId="11123" xr:uid="{847E136F-CC3C-4B82-A69F-F74A132108EC}"/>
    <cellStyle name="Input 3 5 2 2 3 2" xfId="24581" xr:uid="{9BB51DC2-AB28-4208-868C-5F62E50E40F6}"/>
    <cellStyle name="Input 3 5 2 2 4" xfId="13331" xr:uid="{87711401-C215-4779-90E7-7FD3DE227792}"/>
    <cellStyle name="Input 3 5 2 2 4 2" xfId="26789" xr:uid="{E83574A7-1317-4282-9A57-BFFFFE3C6E80}"/>
    <cellStyle name="Input 3 5 2 2 5" xfId="14510" xr:uid="{A1A398B4-E178-4590-BFCA-7E565572AFDA}"/>
    <cellStyle name="Input 3 5 2 2 5 2" xfId="27968" xr:uid="{F97A0579-240D-4866-BDC8-0A051FB83588}"/>
    <cellStyle name="Input 3 5 2 2 6" xfId="15875" xr:uid="{83ACFE92-85B2-4BB7-A598-4DDD214DDDA8}"/>
    <cellStyle name="Input 3 5 2 2 6 2" xfId="29333" xr:uid="{F6A1F893-7DE6-4AC4-8CBE-60D973B98F3F}"/>
    <cellStyle name="Input 3 5 2 2 7" xfId="18218" xr:uid="{D2F5A104-6116-46F1-B340-9A64BCD7E6DB}"/>
    <cellStyle name="Input 3 5 2 2 7 2" xfId="31676" xr:uid="{99293E9E-5E35-460C-B7EA-69623BB5E9CA}"/>
    <cellStyle name="Input 3 5 2 3" xfId="4882" xr:uid="{BF850168-852A-4D3E-A620-0001BDCBFD75}"/>
    <cellStyle name="Input 3 5 2 3 2" xfId="32253" xr:uid="{AFD0BD76-653E-4954-9330-355C93CBB7C1}"/>
    <cellStyle name="Input 3 5 2 4" xfId="7361" xr:uid="{D77596F2-0E74-48F0-B07A-8FDD4C59CC39}"/>
    <cellStyle name="Input 3 5 2 4 2" xfId="20819" xr:uid="{6FDF2B99-AE0D-4019-9A0C-6D0A499B3F45}"/>
    <cellStyle name="Input 3 5 2 5" xfId="9952" xr:uid="{6D126EFF-BBE0-4AC2-B0E4-F9B1AA0AFDB7}"/>
    <cellStyle name="Input 3 5 2 5 2" xfId="23410" xr:uid="{D0AC56A1-E98A-41CF-8F43-B718CE8D96B0}"/>
    <cellStyle name="Input 3 5 2 6" xfId="4227" xr:uid="{F30924E2-EE0C-48E6-9ED4-CFC8CF4BD424}"/>
    <cellStyle name="Input 3 5 2 6 2" xfId="20027" xr:uid="{29EA5CDA-0524-4261-8A3B-689E1364898A}"/>
    <cellStyle name="Input 3 5 2 7" xfId="17132" xr:uid="{D3BB1CCF-FB3B-43D7-9245-7D9341A04197}"/>
    <cellStyle name="Input 3 5 2 7 2" xfId="30590" xr:uid="{FCC5E263-C87A-411B-8545-07EFA0E68871}"/>
    <cellStyle name="Input 3 5 3" xfId="5148" xr:uid="{09FB7CC1-5AB9-461F-A58C-68C9F9C640D0}"/>
    <cellStyle name="Input 3 5 3 2" xfId="6319" xr:uid="{7DF49B44-69D6-43F5-9462-CB68B1A3A5E0}"/>
    <cellStyle name="Input 3 5 3 2 2" xfId="8798" xr:uid="{F856AE5E-5D9F-4771-A2D8-2C51C001F252}"/>
    <cellStyle name="Input 3 5 3 2 2 2" xfId="22256" xr:uid="{8231F152-511D-4FE2-9A8B-9BB2C6C40848}"/>
    <cellStyle name="Input 3 5 3 2 3" xfId="11389" xr:uid="{0AE54FB9-EA15-4D20-87C8-C769FEC5F81B}"/>
    <cellStyle name="Input 3 5 3 2 3 2" xfId="24847" xr:uid="{63565CD7-6996-4270-921F-D97286641636}"/>
    <cellStyle name="Input 3 5 3 2 4" xfId="13597" xr:uid="{7B8C6BAF-D15E-457C-B4F5-0C15ED28C6E4}"/>
    <cellStyle name="Input 3 5 3 2 4 2" xfId="27055" xr:uid="{C2539C8E-04E2-4961-9E28-E0ED216E3462}"/>
    <cellStyle name="Input 3 5 3 2 5" xfId="14776" xr:uid="{E9E26595-CD3F-42C2-BAC6-CDE1C032BA2F}"/>
    <cellStyle name="Input 3 5 3 2 5 2" xfId="28234" xr:uid="{164CFEF4-4327-40D7-A19C-D09E5CB3F8B7}"/>
    <cellStyle name="Input 3 5 3 2 6" xfId="16141" xr:uid="{D5FE1694-9547-498B-9B0C-835787CBB8FE}"/>
    <cellStyle name="Input 3 5 3 2 6 2" xfId="29599" xr:uid="{3D77067A-B652-448E-8DF3-8F56286546F7}"/>
    <cellStyle name="Input 3 5 3 2 7" xfId="18484" xr:uid="{E360DD38-7417-406C-B5CB-BD7C60BA1B87}"/>
    <cellStyle name="Input 3 5 3 2 7 2" xfId="31942" xr:uid="{F6DD054E-32CE-439D-8965-24B04C953B58}"/>
    <cellStyle name="Input 3 5 3 3" xfId="7627" xr:uid="{D6732E25-C1C4-4551-BE6E-C03698590C22}"/>
    <cellStyle name="Input 3 5 3 3 2" xfId="21085" xr:uid="{55F51AA2-6BA2-41C8-B556-1BC2A58255A3}"/>
    <cellStyle name="Input 3 5 3 4" xfId="10218" xr:uid="{2DB31A3E-B7DA-4DB6-B2F4-ABD2E47E17C8}"/>
    <cellStyle name="Input 3 5 3 4 2" xfId="23676" xr:uid="{336A1598-E270-4DC8-8648-DC1F887B12D4}"/>
    <cellStyle name="Input 3 5 3 5" xfId="12377" xr:uid="{90E4F135-5E74-46E6-A2B5-4F543B331314}"/>
    <cellStyle name="Input 3 5 3 5 2" xfId="25835" xr:uid="{64DB43A9-B4B7-40B1-AA39-8707C5AA1C12}"/>
    <cellStyle name="Input 3 5 3 6" xfId="17337" xr:uid="{B0DE273B-7CE7-419F-94E1-C3F9DA31526C}"/>
    <cellStyle name="Input 3 5 3 6 2" xfId="30795" xr:uid="{3065F72D-B569-4259-A5D3-0D7E080AD8C8}"/>
    <cellStyle name="Input 3 5 4" xfId="5122" xr:uid="{B7BECEED-C1C7-42F7-BDDC-44D84DE48CEF}"/>
    <cellStyle name="Input 3 5 4 2" xfId="6293" xr:uid="{B549DF39-9A11-4A28-9F64-2905210D1E41}"/>
    <cellStyle name="Input 3 5 4 2 2" xfId="8772" xr:uid="{1B1BCA66-AF35-4233-8CB1-FF673DCCEC77}"/>
    <cellStyle name="Input 3 5 4 2 2 2" xfId="22230" xr:uid="{77ECA7DE-B0DD-48BE-B68D-1CD4599280E6}"/>
    <cellStyle name="Input 3 5 4 2 3" xfId="11363" xr:uid="{C8A0D50C-54E0-43D9-B0A5-B990FE24FE08}"/>
    <cellStyle name="Input 3 5 4 2 3 2" xfId="24821" xr:uid="{375B8295-9710-49C2-A55C-05982444F307}"/>
    <cellStyle name="Input 3 5 4 2 4" xfId="13571" xr:uid="{341A9A4C-2EFC-466E-9014-FF8F07417F20}"/>
    <cellStyle name="Input 3 5 4 2 4 2" xfId="27029" xr:uid="{AED57600-5C04-452A-9967-1DC851B55683}"/>
    <cellStyle name="Input 3 5 4 2 5" xfId="14750" xr:uid="{1395ADF5-4DA3-4053-BD08-D620C9529135}"/>
    <cellStyle name="Input 3 5 4 2 5 2" xfId="28208" xr:uid="{0BD9E0D8-045D-4C14-B1CC-0ACE2F4580E3}"/>
    <cellStyle name="Input 3 5 4 2 6" xfId="16115" xr:uid="{FB92432A-4E02-4CFE-92CD-42D9CBEDCEFB}"/>
    <cellStyle name="Input 3 5 4 2 6 2" xfId="29573" xr:uid="{555D7953-7964-40AE-97A5-AED7860900C2}"/>
    <cellStyle name="Input 3 5 4 2 7" xfId="18458" xr:uid="{AB6F41BC-54B6-472B-B21E-523EADE8ACBE}"/>
    <cellStyle name="Input 3 5 4 2 7 2" xfId="31916" xr:uid="{D2BAB105-735A-4155-9CD4-79A2F376DA5D}"/>
    <cellStyle name="Input 3 5 4 3" xfId="7601" xr:uid="{1D3950A9-0090-4756-8D6D-158FC46F2B14}"/>
    <cellStyle name="Input 3 5 4 3 2" xfId="21059" xr:uid="{B08EB262-288D-4469-B541-B14D59A99656}"/>
    <cellStyle name="Input 3 5 4 4" xfId="10192" xr:uid="{33E01497-1CE8-42F3-B9C2-78F85CF1CF27}"/>
    <cellStyle name="Input 3 5 4 4 2" xfId="23650" xr:uid="{8C235FDC-589F-446D-958D-646FA4D52882}"/>
    <cellStyle name="Input 3 5 4 5" xfId="3524" xr:uid="{4F4A6FD4-245A-48C8-98AF-CFE3E2098E0F}"/>
    <cellStyle name="Input 3 5 4 5 2" xfId="19518" xr:uid="{A8E98026-E5C7-44FE-85AE-1381EDF07EEA}"/>
    <cellStyle name="Input 3 5 4 6" xfId="17314" xr:uid="{E2AAF8BB-044D-483F-9E94-315AB6EC8402}"/>
    <cellStyle name="Input 3 5 4 6 2" xfId="30772" xr:uid="{A7A0A21B-64D9-40F5-8835-121FD69FFD95}"/>
    <cellStyle name="Input 3 5 5" xfId="4636" xr:uid="{1F4EB525-9F9C-4CC6-8EFF-120A5A6AA945}"/>
    <cellStyle name="Input 3 5 5 2" xfId="5807" xr:uid="{54757304-581C-464D-A0DB-F858E3CAE846}"/>
    <cellStyle name="Input 3 5 5 2 2" xfId="8286" xr:uid="{01FEE318-4352-479B-A69D-D85CFD0EBD49}"/>
    <cellStyle name="Input 3 5 5 2 2 2" xfId="21744" xr:uid="{EEB8B46C-4F0F-458B-9EF4-5A479CD35B5B}"/>
    <cellStyle name="Input 3 5 5 2 3" xfId="10877" xr:uid="{9AFEC8D4-87E8-4226-8DA9-C76025979B5D}"/>
    <cellStyle name="Input 3 5 5 2 3 2" xfId="24335" xr:uid="{CA8D5F62-239A-48F9-8567-72551DA31FFA}"/>
    <cellStyle name="Input 3 5 5 2 4" xfId="13085" xr:uid="{B56ED29A-7359-484E-89E4-386BE8BFE0A6}"/>
    <cellStyle name="Input 3 5 5 2 4 2" xfId="26543" xr:uid="{BDC01131-B36C-4333-B5BC-511D1C3B3EC3}"/>
    <cellStyle name="Input 3 5 5 2 5" xfId="14264" xr:uid="{0AC8F430-E371-44A6-9424-C9427186A10C}"/>
    <cellStyle name="Input 3 5 5 2 5 2" xfId="27722" xr:uid="{129F3EF4-B951-4F34-843A-97F8AEDAD97B}"/>
    <cellStyle name="Input 3 5 5 2 6" xfId="15629" xr:uid="{9C6C8A75-50AC-44A9-9F0D-EB66DD7B3B84}"/>
    <cellStyle name="Input 3 5 5 2 6 2" xfId="29087" xr:uid="{2A25E2FF-6AC5-4F51-984F-C6839DCE773C}"/>
    <cellStyle name="Input 3 5 5 2 7" xfId="17972" xr:uid="{FB355900-7DE4-4095-AD72-268B0A705A68}"/>
    <cellStyle name="Input 3 5 5 2 7 2" xfId="31430" xr:uid="{A6317380-6E19-4F4A-834A-F3F043D56FAC}"/>
    <cellStyle name="Input 3 5 5 3" xfId="7115" xr:uid="{0D2E863F-0F4E-4C8E-B057-E3B1EAC8761C}"/>
    <cellStyle name="Input 3 5 5 3 2" xfId="20573" xr:uid="{5F795D06-B341-432E-8B54-B3C170862AA5}"/>
    <cellStyle name="Input 3 5 5 4" xfId="9706" xr:uid="{B530F1C9-362B-4761-A17F-ED9B864C7F96}"/>
    <cellStyle name="Input 3 5 5 4 2" xfId="23164" xr:uid="{5B19B57C-DDE0-4A2C-AFC3-496EE208A292}"/>
    <cellStyle name="Input 3 5 5 5" xfId="12442" xr:uid="{AE9DD690-9C9A-4B73-9AC8-A1EC75B019F6}"/>
    <cellStyle name="Input 3 5 5 5 2" xfId="25900" xr:uid="{64A1623F-0ACE-45FB-BC3F-00DB39357993}"/>
    <cellStyle name="Input 3 5 5 6" xfId="16933" xr:uid="{A59ED4E3-A8C1-4982-B4B3-E6EB3BF328B1}"/>
    <cellStyle name="Input 3 5 5 6 2" xfId="30391" xr:uid="{C7F0B77F-D15E-459C-9073-6F33861E27BE}"/>
    <cellStyle name="Input 3 5 6" xfId="4526" xr:uid="{E809C267-A0E4-4C49-8A8E-863C71F5FD9B}"/>
    <cellStyle name="Input 3 5 6 2" xfId="5697" xr:uid="{11D5A91C-0189-4C5F-80AA-4D644661A201}"/>
    <cellStyle name="Input 3 5 6 2 2" xfId="8176" xr:uid="{9650209E-476B-4218-9E37-62E25911B7DB}"/>
    <cellStyle name="Input 3 5 6 2 2 2" xfId="21634" xr:uid="{2859FA6B-10B6-4489-9BEA-982518AF4D34}"/>
    <cellStyle name="Input 3 5 6 2 3" xfId="10767" xr:uid="{65140C57-D0F8-44B3-87D0-513D6A58BF0D}"/>
    <cellStyle name="Input 3 5 6 2 3 2" xfId="24225" xr:uid="{5F055FC1-6169-417B-9B6E-C06A21619744}"/>
    <cellStyle name="Input 3 5 6 2 4" xfId="12975" xr:uid="{C6C9A5A4-6EB2-4ADC-829E-D76C637CFC9E}"/>
    <cellStyle name="Input 3 5 6 2 4 2" xfId="26433" xr:uid="{AFB9F719-5B9B-4A2E-8DAE-44005EC501C6}"/>
    <cellStyle name="Input 3 5 6 2 5" xfId="14154" xr:uid="{94F0A01D-DB21-4717-A397-E12F3E2C963F}"/>
    <cellStyle name="Input 3 5 6 2 5 2" xfId="27612" xr:uid="{3F12EDCE-B3AD-4E84-B016-F667E85502E0}"/>
    <cellStyle name="Input 3 5 6 2 6" xfId="15519" xr:uid="{AB59E25C-057F-4110-9B18-4D9E5DA84122}"/>
    <cellStyle name="Input 3 5 6 2 6 2" xfId="28977" xr:uid="{E9BC0836-6A62-4B05-BC65-B9C52B31F0DE}"/>
    <cellStyle name="Input 3 5 6 2 7" xfId="17862" xr:uid="{613C2F36-1CA4-4F4F-8B68-5C3A9B9C5919}"/>
    <cellStyle name="Input 3 5 6 2 7 2" xfId="31320" xr:uid="{2704A9A5-0478-4465-AD86-6DF04D2F2EC8}"/>
    <cellStyle name="Input 3 5 6 3" xfId="7005" xr:uid="{6A15E8DA-95BF-4687-BEA3-89E54FBA4AF0}"/>
    <cellStyle name="Input 3 5 6 3 2" xfId="20463" xr:uid="{C963E0EB-BA3F-40A0-877C-DAA192C4E944}"/>
    <cellStyle name="Input 3 5 6 4" xfId="9596" xr:uid="{A6566A78-2455-4BB2-B8AD-E9A879EE01A2}"/>
    <cellStyle name="Input 3 5 6 4 2" xfId="23054" xr:uid="{82867391-20AF-4B14-9A3D-613F3F924CA1}"/>
    <cellStyle name="Input 3 5 6 5" xfId="6720" xr:uid="{559546B4-1F5A-46CD-B9B2-87BD2383D0F1}"/>
    <cellStyle name="Input 3 5 6 5 2" xfId="20178" xr:uid="{B4117587-758B-492A-A3ED-E0F8E4C4D797}"/>
    <cellStyle name="Input 3 5 6 6" xfId="16823" xr:uid="{E55C3511-56F4-46AD-B94B-77030EF79168}"/>
    <cellStyle name="Input 3 5 6 6 2" xfId="30281" xr:uid="{42448493-112E-4427-B4EA-2B44354D640F}"/>
    <cellStyle name="Input 3 5 7" xfId="5362" xr:uid="{C044DFE7-ED27-473B-8EC4-2CE127CD39AF}"/>
    <cellStyle name="Input 3 5 7 2" xfId="6533" xr:uid="{472D2D23-4B71-43B9-988B-9D61C5237A1D}"/>
    <cellStyle name="Input 3 5 7 2 2" xfId="9012" xr:uid="{36909755-AB58-447D-9C2D-77ADA760F0F4}"/>
    <cellStyle name="Input 3 5 7 2 2 2" xfId="22470" xr:uid="{D56AC7CD-3F60-4D72-BFFC-0B66B4909741}"/>
    <cellStyle name="Input 3 5 7 2 3" xfId="11603" xr:uid="{5A23EC82-1404-403A-A502-C1A94EA3F061}"/>
    <cellStyle name="Input 3 5 7 2 3 2" xfId="25061" xr:uid="{DCA7A7D9-F750-4DF7-B8E4-C47E67F4893C}"/>
    <cellStyle name="Input 3 5 7 2 4" xfId="13811" xr:uid="{D1632E63-34D4-48B9-941C-D3B1FE7AA39B}"/>
    <cellStyle name="Input 3 5 7 2 4 2" xfId="27269" xr:uid="{F5AD3522-0A43-4A74-BDE2-8017B19E6ADF}"/>
    <cellStyle name="Input 3 5 7 2 5" xfId="14990" xr:uid="{9E82F75E-03B4-4A87-8075-832DD9EB53E5}"/>
    <cellStyle name="Input 3 5 7 2 5 2" xfId="28448" xr:uid="{6F1CCA3D-2A73-4440-A4AC-A81427EE9EF9}"/>
    <cellStyle name="Input 3 5 7 2 6" xfId="16355" xr:uid="{107A7BD3-EE2C-4971-99A4-E218E2E242CB}"/>
    <cellStyle name="Input 3 5 7 2 6 2" xfId="29813" xr:uid="{F5B6CAB2-17C9-4628-81D5-C73CD30CD929}"/>
    <cellStyle name="Input 3 5 7 2 7" xfId="18698" xr:uid="{3F4F6F94-5578-4DAD-A03B-6F74FAE9551E}"/>
    <cellStyle name="Input 3 5 7 2 7 2" xfId="32156" xr:uid="{5A0581EB-07CA-4E91-89F1-CF826AE6D77A}"/>
    <cellStyle name="Input 3 5 7 3" xfId="7841" xr:uid="{241EF3B0-A8A4-473F-8524-4AAD57F4F3EC}"/>
    <cellStyle name="Input 3 5 7 3 2" xfId="21299" xr:uid="{692CA16D-FFC5-428A-B111-CFE31CB33A0F}"/>
    <cellStyle name="Input 3 5 7 4" xfId="10432" xr:uid="{FBBEDA9B-5627-40C1-A9E5-DD5A99E79F3D}"/>
    <cellStyle name="Input 3 5 7 4 2" xfId="23890" xr:uid="{251693C6-C515-472C-BD12-9BB72ED0C7DA}"/>
    <cellStyle name="Input 3 5 7 5" xfId="15184" xr:uid="{095965D4-230D-4D72-B209-AAFC7D956B0D}"/>
    <cellStyle name="Input 3 5 7 5 2" xfId="28642" xr:uid="{A46CD1B8-B488-4DD7-A50E-3FAF8B3E8929}"/>
    <cellStyle name="Input 3 5 7 6" xfId="17533" xr:uid="{07B55772-D77B-4FD5-B75B-382FA3B57ED4}"/>
    <cellStyle name="Input 3 5 7 6 2" xfId="30991" xr:uid="{6A99DDF0-DB47-4B08-BA13-16F55E38C201}"/>
    <cellStyle name="Input 3 5 8" xfId="4111" xr:uid="{DDBA01C5-7380-465D-852E-28CAF59856E3}"/>
    <cellStyle name="Input 3 5 8 2" xfId="6625" xr:uid="{FC922660-2834-483F-8C70-51ADC0A6675F}"/>
    <cellStyle name="Input 3 5 8 2 2" xfId="20083" xr:uid="{37679DBF-D73D-4304-8F43-A94BDC42BC5A}"/>
    <cellStyle name="Input 3 5 8 3" xfId="9222" xr:uid="{30BED85F-D950-45EF-992B-39B5C7F8BE1D}"/>
    <cellStyle name="Input 3 5 8 3 2" xfId="22680" xr:uid="{0AD1ADDB-6401-473C-A96C-968022401C21}"/>
    <cellStyle name="Input 3 5 8 4" xfId="11791" xr:uid="{2A08A567-B47C-498F-9425-5C3E47A89CF1}"/>
    <cellStyle name="Input 3 5 8 4 2" xfId="25249" xr:uid="{DD5D5FB5-6AA0-444E-BF5F-AF2CD2965A40}"/>
    <cellStyle name="Input 3 5 8 5" xfId="3932" xr:uid="{62B3FDC0-8975-4976-9120-8FBFF27C0696}"/>
    <cellStyle name="Input 3 5 8 5 2" xfId="19926" xr:uid="{29F445C2-6FAF-4BE9-A807-C0BD37199F46}"/>
    <cellStyle name="Input 3 5 8 6" xfId="3974" xr:uid="{C2E7A0FC-3623-45DD-B1E9-36D7AE26F405}"/>
    <cellStyle name="Input 3 5 8 6 2" xfId="19968" xr:uid="{F6527BB6-2043-4D3C-826C-6CFAF4AF2032}"/>
    <cellStyle name="Input 3 5 8 7" xfId="16530" xr:uid="{97696523-6073-490E-B8DC-44A20D2B7EB9}"/>
    <cellStyle name="Input 3 5 8 7 2" xfId="29988" xr:uid="{97285898-2709-4AE5-ABFA-026BF03B5898}"/>
    <cellStyle name="Input 3 5 9" xfId="3290" xr:uid="{5FAB0FD1-4C5C-4D7C-BCE7-D0621049D60A}"/>
    <cellStyle name="Input 3 5 9 2" xfId="19284" xr:uid="{251BCB24-FC4B-4B3A-8FA5-F14C710A8CFA}"/>
    <cellStyle name="Input 3 6" xfId="2138" xr:uid="{18E9FD00-5A62-48CC-B2F5-F4342BDC1481}"/>
    <cellStyle name="Input 3 6 10" xfId="3757" xr:uid="{7FEDA321-232E-496E-A5FB-5685D3021E97}"/>
    <cellStyle name="Input 3 6 10 2" xfId="19751" xr:uid="{23F6B34B-007F-44EC-9E41-96EDCB02FCAB}"/>
    <cellStyle name="Input 3 6 11" xfId="3745" xr:uid="{3BDC1ACC-755C-4DF0-BA36-0CF8F4CBB774}"/>
    <cellStyle name="Input 3 6 11 2" xfId="19739" xr:uid="{F6E76B06-7573-4631-A582-E1D7D55A3A86}"/>
    <cellStyle name="Input 3 6 12" xfId="18796" xr:uid="{0935FE20-04FE-47D5-A872-D93F29EEB190}"/>
    <cellStyle name="Input 3 6 12 2" xfId="32449" xr:uid="{82E48D95-9217-48BA-A023-86F06A3818A2}"/>
    <cellStyle name="Input 3 6 2" xfId="2802" xr:uid="{7BF6FFFB-DCAD-4CEA-B718-D187789CEA00}"/>
    <cellStyle name="Input 3 6 2 2" xfId="6054" xr:uid="{806AE4FC-F12D-48BE-9E6F-95D84C4969D1}"/>
    <cellStyle name="Input 3 6 2 2 2" xfId="8533" xr:uid="{2EECB3C5-11D8-4250-8562-6277F13A61CD}"/>
    <cellStyle name="Input 3 6 2 2 2 2" xfId="21991" xr:uid="{DA8AAB0F-8959-4599-9CD9-887500C33514}"/>
    <cellStyle name="Input 3 6 2 2 3" xfId="11124" xr:uid="{A97916A6-522B-4D35-B129-EF83F7A16E76}"/>
    <cellStyle name="Input 3 6 2 2 3 2" xfId="24582" xr:uid="{AE61660D-DFEA-496F-A393-906895367BCA}"/>
    <cellStyle name="Input 3 6 2 2 4" xfId="13332" xr:uid="{D722E3AD-C022-4200-8EE0-3A8C4A27DB37}"/>
    <cellStyle name="Input 3 6 2 2 4 2" xfId="26790" xr:uid="{54DB15F1-2810-4BEF-97CB-81695168E455}"/>
    <cellStyle name="Input 3 6 2 2 5" xfId="14511" xr:uid="{DC5800D8-2B77-4D5F-9BD0-1B2B0BB3D702}"/>
    <cellStyle name="Input 3 6 2 2 5 2" xfId="27969" xr:uid="{D4A014C9-22E2-4389-886A-2F7189B69069}"/>
    <cellStyle name="Input 3 6 2 2 6" xfId="15876" xr:uid="{AA6899EB-901D-4E88-84D0-CC2FB0E12795}"/>
    <cellStyle name="Input 3 6 2 2 6 2" xfId="29334" xr:uid="{747D9575-5352-426C-996C-0C07333C24F3}"/>
    <cellStyle name="Input 3 6 2 2 7" xfId="18219" xr:uid="{6F13D78A-4176-4F7D-8BCB-C5BE2465ABAB}"/>
    <cellStyle name="Input 3 6 2 2 7 2" xfId="31677" xr:uid="{8BC1E479-B83F-40A7-97C9-1557F37EDDC6}"/>
    <cellStyle name="Input 3 6 2 3" xfId="4883" xr:uid="{41279A95-2A04-46BD-9384-90F8058AA581}"/>
    <cellStyle name="Input 3 6 2 3 2" xfId="32254" xr:uid="{99B5B0F8-8089-470B-A4BD-D2E7D2FC15DB}"/>
    <cellStyle name="Input 3 6 2 4" xfId="7362" xr:uid="{788EC7BE-D71F-4DF3-9154-914720F96406}"/>
    <cellStyle name="Input 3 6 2 4 2" xfId="20820" xr:uid="{B590C7F3-D155-4F3E-9FD6-173B12B45206}"/>
    <cellStyle name="Input 3 6 2 5" xfId="9953" xr:uid="{03AA5DAF-9632-4492-A3D5-587A3DBE5DF0}"/>
    <cellStyle name="Input 3 6 2 5 2" xfId="23411" xr:uid="{D5E2AC3C-D0D7-4042-8E9B-1131A2D8F86F}"/>
    <cellStyle name="Input 3 6 2 6" xfId="12093" xr:uid="{276DC7AB-4152-41EC-85E8-5CA4BB84C3C5}"/>
    <cellStyle name="Input 3 6 2 6 2" xfId="25551" xr:uid="{7DB34D1A-B267-4B13-A1FC-1E8F3AECAB23}"/>
    <cellStyle name="Input 3 6 2 7" xfId="17133" xr:uid="{B2136858-5B34-4687-ABBB-08DFD1C30558}"/>
    <cellStyle name="Input 3 6 2 7 2" xfId="30591" xr:uid="{F02055AC-DD66-44B2-AE8D-D436D63CF279}"/>
    <cellStyle name="Input 3 6 3" xfId="4247" xr:uid="{38C6D150-CB63-4CC9-A6F2-E6235B1D876F}"/>
    <cellStyle name="Input 3 6 3 2" xfId="5418" xr:uid="{8954F519-B5DF-424E-9FCC-FF2CD7AB3E92}"/>
    <cellStyle name="Input 3 6 3 2 2" xfId="7897" xr:uid="{698FB877-FE16-46E7-A230-D1B33166F6F3}"/>
    <cellStyle name="Input 3 6 3 2 2 2" xfId="21355" xr:uid="{FF9A2125-9957-465E-8BCC-615BEBC0026C}"/>
    <cellStyle name="Input 3 6 3 2 3" xfId="10488" xr:uid="{515537FB-C5E0-41D8-B992-D4E41C3E182C}"/>
    <cellStyle name="Input 3 6 3 2 3 2" xfId="23946" xr:uid="{C74DA5AF-E81F-41A8-B2B9-9762E530F27D}"/>
    <cellStyle name="Input 3 6 3 2 4" xfId="12696" xr:uid="{C698EAAB-49C5-4BB7-9390-1646CBF5C4B2}"/>
    <cellStyle name="Input 3 6 3 2 4 2" xfId="26154" xr:uid="{6EA03FFA-C8B9-44A3-AF45-FCCA7173A2D3}"/>
    <cellStyle name="Input 3 6 3 2 5" xfId="13875" xr:uid="{07568340-3A0D-4533-A7C4-5B300C623F5C}"/>
    <cellStyle name="Input 3 6 3 2 5 2" xfId="27333" xr:uid="{A50A84DD-03D2-41CD-B781-6AD31B76D194}"/>
    <cellStyle name="Input 3 6 3 2 6" xfId="15240" xr:uid="{4AD6BBB8-A8F6-4EC2-869E-E2CE5E4E72CC}"/>
    <cellStyle name="Input 3 6 3 2 6 2" xfId="28698" xr:uid="{9167CD7E-EBD7-46A9-89D5-1EF75ADFE32E}"/>
    <cellStyle name="Input 3 6 3 2 7" xfId="17583" xr:uid="{A7981F80-E3ED-40AC-96C4-5DC3011C3733}"/>
    <cellStyle name="Input 3 6 3 2 7 2" xfId="31041" xr:uid="{F53890A4-5E0F-4E85-BFFA-8244294739AA}"/>
    <cellStyle name="Input 3 6 3 3" xfId="6726" xr:uid="{F9AB2653-95D1-4CEF-8957-FA35E9D6F9A1}"/>
    <cellStyle name="Input 3 6 3 3 2" xfId="20184" xr:uid="{0A8D1ADD-03B6-4B54-AB00-4564125B70E0}"/>
    <cellStyle name="Input 3 6 3 4" xfId="9317" xr:uid="{AF3CDACC-8431-4E6C-9C39-B05E73CCC834}"/>
    <cellStyle name="Input 3 6 3 4 2" xfId="22775" xr:uid="{4B2140BC-B7F3-400F-90BB-09622A9FC683}"/>
    <cellStyle name="Input 3 6 3 5" xfId="3335" xr:uid="{E7CB42EA-6C13-4A70-AA55-75CABDE1FF40}"/>
    <cellStyle name="Input 3 6 3 5 2" xfId="19329" xr:uid="{DDF86220-CE48-4926-9714-010BCCFB685B}"/>
    <cellStyle name="Input 3 6 3 6" xfId="16603" xr:uid="{B1487F19-9285-461B-8385-360A20E05A51}"/>
    <cellStyle name="Input 3 6 3 6 2" xfId="30061" xr:uid="{5B4A2064-D076-458A-A0BC-66D1AD4CE5DB}"/>
    <cellStyle name="Input 3 6 4" xfId="5252" xr:uid="{805961DB-F1BC-4AFA-8326-FCB0A8B90641}"/>
    <cellStyle name="Input 3 6 4 2" xfId="6423" xr:uid="{A69B814C-54D7-42B4-8433-13EEAFEF3335}"/>
    <cellStyle name="Input 3 6 4 2 2" xfId="8902" xr:uid="{066D03B8-1601-4B61-B788-E9A0B93DE9C3}"/>
    <cellStyle name="Input 3 6 4 2 2 2" xfId="22360" xr:uid="{0489AB68-8C1D-4889-8EEF-2310B7FD4535}"/>
    <cellStyle name="Input 3 6 4 2 3" xfId="11493" xr:uid="{F8DD6593-D5BD-4DC6-9C07-29EC1B7A5E10}"/>
    <cellStyle name="Input 3 6 4 2 3 2" xfId="24951" xr:uid="{C3B687BD-0AF6-45A0-A6A4-CAAAE9B65B63}"/>
    <cellStyle name="Input 3 6 4 2 4" xfId="13701" xr:uid="{28ECBCE8-A1DF-4E7D-912F-2F45AAE7CF1C}"/>
    <cellStyle name="Input 3 6 4 2 4 2" xfId="27159" xr:uid="{E3ADA297-6820-4E72-BFDD-E799D58BDCA7}"/>
    <cellStyle name="Input 3 6 4 2 5" xfId="14880" xr:uid="{D4C8F909-AAD7-413F-B472-EA00AF59D604}"/>
    <cellStyle name="Input 3 6 4 2 5 2" xfId="28338" xr:uid="{F749DCB6-8AEC-448B-80B2-C394AB856150}"/>
    <cellStyle name="Input 3 6 4 2 6" xfId="16245" xr:uid="{119ED3C0-4DBD-4B85-A4C0-956AC3AF9394}"/>
    <cellStyle name="Input 3 6 4 2 6 2" xfId="29703" xr:uid="{60EFB991-94FE-44D1-B111-DEF546418F42}"/>
    <cellStyle name="Input 3 6 4 2 7" xfId="18588" xr:uid="{8B59E4C7-8FBC-4A55-B48D-CC0820DAE919}"/>
    <cellStyle name="Input 3 6 4 2 7 2" xfId="32046" xr:uid="{43EF405C-81B8-49F2-B20A-91A9D599F9C3}"/>
    <cellStyle name="Input 3 6 4 3" xfId="7731" xr:uid="{0962AB74-1F31-4EB6-8146-3E80201099F5}"/>
    <cellStyle name="Input 3 6 4 3 2" xfId="21189" xr:uid="{88235131-5FBE-427D-91ED-738D708C5F2D}"/>
    <cellStyle name="Input 3 6 4 4" xfId="10322" xr:uid="{9F90FBC8-0C3A-42FA-A0B9-A038A28A607E}"/>
    <cellStyle name="Input 3 6 4 4 2" xfId="23780" xr:uid="{360B89A9-63CA-478C-9DA0-A7ECC809ABE6}"/>
    <cellStyle name="Input 3 6 4 5" xfId="15074" xr:uid="{2EB71C1C-D16B-4222-80D8-A8106768C8F0}"/>
    <cellStyle name="Input 3 6 4 5 2" xfId="28532" xr:uid="{8BC902E5-56C8-41C8-A6F1-5D3C07268398}"/>
    <cellStyle name="Input 3 6 4 6" xfId="17433" xr:uid="{785E478E-560A-4E71-8B10-4121431B590B}"/>
    <cellStyle name="Input 3 6 4 6 2" xfId="30891" xr:uid="{1BF21DEF-D218-4EA7-8253-CC49ECF3F091}"/>
    <cellStyle name="Input 3 6 5" xfId="4637" xr:uid="{9A372AB9-B718-4E92-8FD9-16512E3129BF}"/>
    <cellStyle name="Input 3 6 5 2" xfId="5808" xr:uid="{48D95B97-66EE-4DA1-93A5-2217FBF5F34F}"/>
    <cellStyle name="Input 3 6 5 2 2" xfId="8287" xr:uid="{49510B93-C131-4E05-BEDB-93732C01C170}"/>
    <cellStyle name="Input 3 6 5 2 2 2" xfId="21745" xr:uid="{DD47DBC7-A1C1-46DB-BAF3-551116E173C4}"/>
    <cellStyle name="Input 3 6 5 2 3" xfId="10878" xr:uid="{F54362FF-F047-4CED-BD06-72A22ADE75A0}"/>
    <cellStyle name="Input 3 6 5 2 3 2" xfId="24336" xr:uid="{8ECCF99C-D076-4612-8FDE-3E8D66B91E47}"/>
    <cellStyle name="Input 3 6 5 2 4" xfId="13086" xr:uid="{4349D726-AA79-48DB-8847-3C0B0301EFD2}"/>
    <cellStyle name="Input 3 6 5 2 4 2" xfId="26544" xr:uid="{BE7AF7A3-3E5E-4DD6-A9AD-C4C410B80B78}"/>
    <cellStyle name="Input 3 6 5 2 5" xfId="14265" xr:uid="{D5ACE51F-21FB-401A-A20E-CB98454E515D}"/>
    <cellStyle name="Input 3 6 5 2 5 2" xfId="27723" xr:uid="{BAC74900-C036-48B2-A2A4-98C17CB061DF}"/>
    <cellStyle name="Input 3 6 5 2 6" xfId="15630" xr:uid="{4E5909EC-A506-41AA-847A-B69C75E514AD}"/>
    <cellStyle name="Input 3 6 5 2 6 2" xfId="29088" xr:uid="{91DA0FB9-83DA-44FE-833F-CAF07133295E}"/>
    <cellStyle name="Input 3 6 5 2 7" xfId="17973" xr:uid="{C9C3740F-B7AC-421F-9C67-516453AC5538}"/>
    <cellStyle name="Input 3 6 5 2 7 2" xfId="31431" xr:uid="{2500921F-9927-47C1-97DA-30D597E14631}"/>
    <cellStyle name="Input 3 6 5 3" xfId="7116" xr:uid="{A1C2DA04-D4E6-4002-B71A-756017949F06}"/>
    <cellStyle name="Input 3 6 5 3 2" xfId="20574" xr:uid="{128E95B4-427A-4E26-9335-2EE8C9C28002}"/>
    <cellStyle name="Input 3 6 5 4" xfId="9707" xr:uid="{C5725C02-EEB8-4E87-913C-E1A25CE81562}"/>
    <cellStyle name="Input 3 6 5 4 2" xfId="23165" xr:uid="{1A8A50A8-5AD4-4A1B-BB7D-C7E6E431F4F8}"/>
    <cellStyle name="Input 3 6 5 5" xfId="12011" xr:uid="{E558CAEF-8A23-4D5F-91E5-1D0A6E573023}"/>
    <cellStyle name="Input 3 6 5 5 2" xfId="25469" xr:uid="{F8A45403-758B-47E8-84F6-25DB85B40ECC}"/>
    <cellStyle name="Input 3 6 5 6" xfId="16934" xr:uid="{DAA5CD14-E9E0-4F12-8517-538178E7A9B3}"/>
    <cellStyle name="Input 3 6 5 6 2" xfId="30392" xr:uid="{B8C664EA-EEF9-4E4A-8201-BFC0D132DCD3}"/>
    <cellStyle name="Input 3 6 6" xfId="4525" xr:uid="{46B8ECFE-F3B5-4F22-B1AA-EC5E0171A5DB}"/>
    <cellStyle name="Input 3 6 6 2" xfId="5696" xr:uid="{383BC52F-3B67-4474-92CE-38D30786492C}"/>
    <cellStyle name="Input 3 6 6 2 2" xfId="8175" xr:uid="{633035CC-91D1-463B-86E7-B3BBF659283F}"/>
    <cellStyle name="Input 3 6 6 2 2 2" xfId="21633" xr:uid="{A1A6FB6D-1087-40AA-903B-5A6AB264688F}"/>
    <cellStyle name="Input 3 6 6 2 3" xfId="10766" xr:uid="{EE5D698C-BF61-4906-A5B0-F5306694285E}"/>
    <cellStyle name="Input 3 6 6 2 3 2" xfId="24224" xr:uid="{85243190-E964-4CE2-8323-7675B59C7A4B}"/>
    <cellStyle name="Input 3 6 6 2 4" xfId="12974" xr:uid="{7969B2F9-37EA-413C-9A92-CFF42B0E6A90}"/>
    <cellStyle name="Input 3 6 6 2 4 2" xfId="26432" xr:uid="{402DA8B0-8E12-4F0B-AFF5-3222E5501E59}"/>
    <cellStyle name="Input 3 6 6 2 5" xfId="14153" xr:uid="{CB937794-DA30-46CB-80E6-1AC58E346B37}"/>
    <cellStyle name="Input 3 6 6 2 5 2" xfId="27611" xr:uid="{68E6877F-A753-4499-BEBB-F89488D3024A}"/>
    <cellStyle name="Input 3 6 6 2 6" xfId="15518" xr:uid="{FB78DC0A-FD01-4E26-A73B-570D3489DD60}"/>
    <cellStyle name="Input 3 6 6 2 6 2" xfId="28976" xr:uid="{CC8FF819-86C6-4247-93B0-3C9711E2F6E4}"/>
    <cellStyle name="Input 3 6 6 2 7" xfId="17861" xr:uid="{4CCCE8E9-5AA6-4A66-9875-389CB81FF3AE}"/>
    <cellStyle name="Input 3 6 6 2 7 2" xfId="31319" xr:uid="{50CC9C0F-AE8B-4892-B9B8-C6B541224A79}"/>
    <cellStyle name="Input 3 6 6 3" xfId="7004" xr:uid="{6C0E5611-9E5B-4542-9C3F-CB93D9BE7F61}"/>
    <cellStyle name="Input 3 6 6 3 2" xfId="20462" xr:uid="{49DBB9C4-2A4C-48CB-8D56-DCAC13C5BD0E}"/>
    <cellStyle name="Input 3 6 6 4" xfId="9595" xr:uid="{4C7E22BB-A79A-4ACF-9C2D-293C57C4E4A2}"/>
    <cellStyle name="Input 3 6 6 4 2" xfId="23053" xr:uid="{04A73EDA-4B62-4378-8861-170C71D7112A}"/>
    <cellStyle name="Input 3 6 6 5" xfId="12023" xr:uid="{7056F390-CDDD-45B0-8B68-7181FDECB615}"/>
    <cellStyle name="Input 3 6 6 5 2" xfId="25481" xr:uid="{25A068B3-2A60-4FA6-B2DF-134728C9C89D}"/>
    <cellStyle name="Input 3 6 6 6" xfId="16822" xr:uid="{EB7672BC-5883-4E61-AADD-2BB2D5D1266B}"/>
    <cellStyle name="Input 3 6 6 6 2" xfId="30280" xr:uid="{B4BDD0DA-A399-47FF-9FE7-3FBBD43AB53A}"/>
    <cellStyle name="Input 3 6 7" xfId="5168" xr:uid="{56B97503-BF7A-47F1-9FD7-74C64F113DDE}"/>
    <cellStyle name="Input 3 6 7 2" xfId="6339" xr:uid="{A77D18D8-E1AD-45F1-AE69-75AA446122ED}"/>
    <cellStyle name="Input 3 6 7 2 2" xfId="8818" xr:uid="{2B1EDFE1-4968-40FE-95C6-E021004535B2}"/>
    <cellStyle name="Input 3 6 7 2 2 2" xfId="22276" xr:uid="{B9FDD752-FB9E-4920-9C1B-E3D3DC346FE2}"/>
    <cellStyle name="Input 3 6 7 2 3" xfId="11409" xr:uid="{F27F11D3-636D-4FEB-8CF2-01C296E7958D}"/>
    <cellStyle name="Input 3 6 7 2 3 2" xfId="24867" xr:uid="{12D4851D-66F3-447A-B3DE-491AF0DA5EF6}"/>
    <cellStyle name="Input 3 6 7 2 4" xfId="13617" xr:uid="{D952C4B8-CA64-40C5-A3B6-314FD0C077D3}"/>
    <cellStyle name="Input 3 6 7 2 4 2" xfId="27075" xr:uid="{4A62A24F-2B50-4002-8DF7-0B3E25A002E7}"/>
    <cellStyle name="Input 3 6 7 2 5" xfId="14796" xr:uid="{36ABFA91-7AE2-4FCD-9BB1-93E4389E0952}"/>
    <cellStyle name="Input 3 6 7 2 5 2" xfId="28254" xr:uid="{C5D76405-4C56-4F06-9B4A-7F881712945E}"/>
    <cellStyle name="Input 3 6 7 2 6" xfId="16161" xr:uid="{70307C74-5DB8-4FE5-BB38-167A9235AB53}"/>
    <cellStyle name="Input 3 6 7 2 6 2" xfId="29619" xr:uid="{9E95DC97-EA68-4B5C-8636-D70D4BDFFFB2}"/>
    <cellStyle name="Input 3 6 7 2 7" xfId="18504" xr:uid="{9582D2FC-20D3-465B-B29C-585CA67AB10F}"/>
    <cellStyle name="Input 3 6 7 2 7 2" xfId="31962" xr:uid="{8D42D090-11DE-4C4C-A5D9-DB61769A7BC1}"/>
    <cellStyle name="Input 3 6 7 3" xfId="7647" xr:uid="{A040F2A0-D665-46D2-BCE5-3DA1B22461A9}"/>
    <cellStyle name="Input 3 6 7 3 2" xfId="21105" xr:uid="{9AD78E35-382F-46D8-BE24-DA471C190F14}"/>
    <cellStyle name="Input 3 6 7 4" xfId="10238" xr:uid="{3C52211F-E02F-4A1D-A8E4-24305E1AA228}"/>
    <cellStyle name="Input 3 6 7 4 2" xfId="23696" xr:uid="{6DC5472E-1159-46D7-B65F-907EE283C1AC}"/>
    <cellStyle name="Input 3 6 7 5" xfId="11955" xr:uid="{18BDFE54-DC14-425E-8324-166E6848A6B1}"/>
    <cellStyle name="Input 3 6 7 5 2" xfId="25413" xr:uid="{A3552123-A6AC-4492-90EF-DEFFE7E22DD5}"/>
    <cellStyle name="Input 3 6 7 6" xfId="17355" xr:uid="{31B7B288-104B-47D9-9D9D-50645601AFB1}"/>
    <cellStyle name="Input 3 6 7 6 2" xfId="30813" xr:uid="{55CA1506-ED17-4326-BE38-6EFA6E0CDDB7}"/>
    <cellStyle name="Input 3 6 8" xfId="4110" xr:uid="{E1772AFE-910F-4D08-9CD5-4EFE8899448A}"/>
    <cellStyle name="Input 3 6 8 2" xfId="6624" xr:uid="{95162B0F-6A91-4F9B-BCF6-1415F8C9F267}"/>
    <cellStyle name="Input 3 6 8 2 2" xfId="20082" xr:uid="{D4D3AF2F-7569-4B21-9B92-9B0DE494EE06}"/>
    <cellStyle name="Input 3 6 8 3" xfId="9221" xr:uid="{441B410E-2F10-40D7-AF1B-6DD98FA6A1AD}"/>
    <cellStyle name="Input 3 6 8 3 2" xfId="22679" xr:uid="{82D2046A-CE94-45C2-9A39-43A7A81853D9}"/>
    <cellStyle name="Input 3 6 8 4" xfId="11790" xr:uid="{9D4775E1-DCC7-4A6B-9B8D-884AEF193D2C}"/>
    <cellStyle name="Input 3 6 8 4 2" xfId="25248" xr:uid="{7B3272CB-EE51-4742-98FA-5D2BD96DC3E5}"/>
    <cellStyle name="Input 3 6 8 5" xfId="3641" xr:uid="{8309FDD7-13CC-466D-BB5B-73C748FB932E}"/>
    <cellStyle name="Input 3 6 8 5 2" xfId="19635" xr:uid="{766DC6E9-8B5F-404D-9457-7E6806AD6FA9}"/>
    <cellStyle name="Input 3 6 8 6" xfId="12387" xr:uid="{A490372C-BF34-4DA5-BE54-8E3B54988CF8}"/>
    <cellStyle name="Input 3 6 8 6 2" xfId="25845" xr:uid="{8530316F-3A6C-4E65-BD1A-BA3BA077CB14}"/>
    <cellStyle name="Input 3 6 8 7" xfId="16529" xr:uid="{414A82C8-4ECF-49C1-BFA4-2B9C48F59010}"/>
    <cellStyle name="Input 3 6 8 7 2" xfId="29987" xr:uid="{31B1E63B-CD1B-4547-B4D4-B9BC8A695445}"/>
    <cellStyle name="Input 3 6 9" xfId="3289" xr:uid="{88E128E9-6756-462D-A417-7C64A9115248}"/>
    <cellStyle name="Input 3 6 9 2" xfId="19283" xr:uid="{458FDF04-E13D-4EF3-9B80-4EEFBD51E706}"/>
    <cellStyle name="Input 3 7" xfId="2139" xr:uid="{18AC6D76-0816-4924-98A7-E54DD0D325EE}"/>
    <cellStyle name="Input 3 7 10" xfId="3758" xr:uid="{515756E5-902D-4FA6-94D0-A4B1D3E83BB2}"/>
    <cellStyle name="Input 3 7 10 2" xfId="19752" xr:uid="{96A5D43C-368F-4812-B973-716E27F58483}"/>
    <cellStyle name="Input 3 7 11" xfId="11662" xr:uid="{E764665F-9F66-49C6-A6BA-4C54B97A7074}"/>
    <cellStyle name="Input 3 7 11 2" xfId="25120" xr:uid="{EA8ADB03-5292-41DE-9174-8AEE256D0970}"/>
    <cellStyle name="Input 3 7 12" xfId="18797" xr:uid="{2B0EE381-CD39-4CB6-99B1-C6DCE858D13E}"/>
    <cellStyle name="Input 3 7 12 2" xfId="32450" xr:uid="{978D2CF2-FC4A-4A07-B918-7B0AB2F1F9D4}"/>
    <cellStyle name="Input 3 7 2" xfId="2803" xr:uid="{9EA1CD8B-2E2D-4D35-9A3C-7E020EDBC9DE}"/>
    <cellStyle name="Input 3 7 2 2" xfId="6055" xr:uid="{2712C951-E893-4030-B7A7-CD5BF7F3E2C8}"/>
    <cellStyle name="Input 3 7 2 2 2" xfId="8534" xr:uid="{0FB45DDA-C790-49F8-8850-6753B76E97B8}"/>
    <cellStyle name="Input 3 7 2 2 2 2" xfId="21992" xr:uid="{F4A08081-7F79-4F36-9402-B16C1131AA70}"/>
    <cellStyle name="Input 3 7 2 2 3" xfId="11125" xr:uid="{FEFF14BF-C829-4286-B974-DF8C3D0DCF90}"/>
    <cellStyle name="Input 3 7 2 2 3 2" xfId="24583" xr:uid="{2E49B6FE-3988-4E4D-A408-6D0785F2D224}"/>
    <cellStyle name="Input 3 7 2 2 4" xfId="13333" xr:uid="{22E1EF8C-6570-49DB-9072-B5801E9A3BD8}"/>
    <cellStyle name="Input 3 7 2 2 4 2" xfId="26791" xr:uid="{E21D0C1E-9922-4814-BB8C-2CB21618CA78}"/>
    <cellStyle name="Input 3 7 2 2 5" xfId="14512" xr:uid="{911E23FD-716B-437E-B2D7-7A5209E3E789}"/>
    <cellStyle name="Input 3 7 2 2 5 2" xfId="27970" xr:uid="{9043F783-B48F-483E-BAAF-B5B61365C722}"/>
    <cellStyle name="Input 3 7 2 2 6" xfId="15877" xr:uid="{46458B71-CD88-43C1-A3CC-230B2051C62E}"/>
    <cellStyle name="Input 3 7 2 2 6 2" xfId="29335" xr:uid="{D41340D9-914F-4328-975E-FCE850E6FE76}"/>
    <cellStyle name="Input 3 7 2 2 7" xfId="18220" xr:uid="{BFCC3FC0-BBCD-4440-9D4D-B920E7ABC426}"/>
    <cellStyle name="Input 3 7 2 2 7 2" xfId="31678" xr:uid="{B75DCABD-089F-460B-A986-CF32A6B9721E}"/>
    <cellStyle name="Input 3 7 2 3" xfId="4884" xr:uid="{902714F8-1227-47CF-9F56-8220CB069338}"/>
    <cellStyle name="Input 3 7 2 3 2" xfId="32255" xr:uid="{325EF2AE-2C3E-4F10-AF3C-8CFFD629753B}"/>
    <cellStyle name="Input 3 7 2 4" xfId="7363" xr:uid="{53C7A573-DA26-486F-8225-FD0396288524}"/>
    <cellStyle name="Input 3 7 2 4 2" xfId="20821" xr:uid="{FC4F525D-89D0-4D4F-9A46-33841A4E4516}"/>
    <cellStyle name="Input 3 7 2 5" xfId="9954" xr:uid="{49570EAF-91E3-4FA8-A925-2AF34ED10C63}"/>
    <cellStyle name="Input 3 7 2 5 2" xfId="23412" xr:uid="{B6190ACC-5143-4EB8-9C03-41C619A3A744}"/>
    <cellStyle name="Input 3 7 2 6" xfId="12181" xr:uid="{DCD6DEC0-0B28-42CC-9798-3E7B974C7309}"/>
    <cellStyle name="Input 3 7 2 6 2" xfId="25639" xr:uid="{DC891F5E-6DD4-4D35-AC6D-B19D42E4FC04}"/>
    <cellStyle name="Input 3 7 2 7" xfId="17134" xr:uid="{BB47B4B7-9828-4A72-A4D1-273040211202}"/>
    <cellStyle name="Input 3 7 2 7 2" xfId="30592" xr:uid="{518E193D-3781-42F0-B9B2-F29B4B5CFDD5}"/>
    <cellStyle name="Input 3 7 3" xfId="5164" xr:uid="{6BDE1115-4398-455D-A780-74FE24B73D32}"/>
    <cellStyle name="Input 3 7 3 2" xfId="6335" xr:uid="{D1B1E70F-8BB1-4C3B-84AB-72A332F45A76}"/>
    <cellStyle name="Input 3 7 3 2 2" xfId="8814" xr:uid="{62A3F728-2B0E-4B5F-A484-F9DB53D24527}"/>
    <cellStyle name="Input 3 7 3 2 2 2" xfId="22272" xr:uid="{D1C1F665-6E64-44A1-9C7A-428BAC76B9EB}"/>
    <cellStyle name="Input 3 7 3 2 3" xfId="11405" xr:uid="{2936B3D9-3C9F-4198-8DC7-A32E6972B5DF}"/>
    <cellStyle name="Input 3 7 3 2 3 2" xfId="24863" xr:uid="{C22E46D6-7D0A-4541-8C72-91420F17DE0E}"/>
    <cellStyle name="Input 3 7 3 2 4" xfId="13613" xr:uid="{848AD1C7-00D6-4D93-9CA4-5B46D72A1E21}"/>
    <cellStyle name="Input 3 7 3 2 4 2" xfId="27071" xr:uid="{C3EC3B13-0576-4F22-8819-858119B0A657}"/>
    <cellStyle name="Input 3 7 3 2 5" xfId="14792" xr:uid="{5B1ABCF0-DA5C-4CF9-A918-BABD1613585F}"/>
    <cellStyle name="Input 3 7 3 2 5 2" xfId="28250" xr:uid="{4ED127F6-AA16-4236-90D7-4B974192D5CF}"/>
    <cellStyle name="Input 3 7 3 2 6" xfId="16157" xr:uid="{AFCFCAD0-907F-4BD6-B86C-6D8000FD67FA}"/>
    <cellStyle name="Input 3 7 3 2 6 2" xfId="29615" xr:uid="{DE7CC4CF-328C-4ABB-BA3F-ED48A658798F}"/>
    <cellStyle name="Input 3 7 3 2 7" xfId="18500" xr:uid="{72F6DD5D-3084-4715-9086-E513C7080B99}"/>
    <cellStyle name="Input 3 7 3 2 7 2" xfId="31958" xr:uid="{DE59530E-C41D-489D-89C0-2C08F959BF54}"/>
    <cellStyle name="Input 3 7 3 3" xfId="7643" xr:uid="{6C2F0106-7F07-4EC5-9DD5-0049A8D84992}"/>
    <cellStyle name="Input 3 7 3 3 2" xfId="21101" xr:uid="{AB78418E-288D-4738-8925-FDC4BBF3A116}"/>
    <cellStyle name="Input 3 7 3 4" xfId="10234" xr:uid="{8BF2EEFF-AFFD-4C00-8531-F647EE058651}"/>
    <cellStyle name="Input 3 7 3 4 2" xfId="23692" xr:uid="{8D2D9134-0C93-466B-9BEE-F5848546DAA6}"/>
    <cellStyle name="Input 3 7 3 5" xfId="12074" xr:uid="{72261095-E270-4D7D-8638-6E697E58E7F7}"/>
    <cellStyle name="Input 3 7 3 5 2" xfId="25532" xr:uid="{343009B9-E750-4B3F-B4F7-93B606995003}"/>
    <cellStyle name="Input 3 7 3 6" xfId="17351" xr:uid="{70DBAC89-201E-4913-B9F0-069202C65596}"/>
    <cellStyle name="Input 3 7 3 6 2" xfId="30809" xr:uid="{B5DA3F73-F7D9-421E-9472-617E69463C99}"/>
    <cellStyle name="Input 3 7 4" xfId="4290" xr:uid="{498E9233-4B2B-45BE-8C92-9B89ED1ECF39}"/>
    <cellStyle name="Input 3 7 4 2" xfId="5461" xr:uid="{11A9F2D7-0CF8-417B-B3B9-F362A36EBF7C}"/>
    <cellStyle name="Input 3 7 4 2 2" xfId="7940" xr:uid="{1C1573B9-A295-421F-B964-E383AB5650FD}"/>
    <cellStyle name="Input 3 7 4 2 2 2" xfId="21398" xr:uid="{F936347B-988C-4A5E-B145-546A65D8386E}"/>
    <cellStyle name="Input 3 7 4 2 3" xfId="10531" xr:uid="{4E3668A6-0CA3-4890-9106-1C0C93BBC998}"/>
    <cellStyle name="Input 3 7 4 2 3 2" xfId="23989" xr:uid="{E952E246-3178-4426-849D-ED8DAEEF4BA6}"/>
    <cellStyle name="Input 3 7 4 2 4" xfId="12739" xr:uid="{7291EF83-BD03-4E61-B10E-F31EC45FB532}"/>
    <cellStyle name="Input 3 7 4 2 4 2" xfId="26197" xr:uid="{1ABB7E94-CAEE-4A56-99A1-1E98EF5309D6}"/>
    <cellStyle name="Input 3 7 4 2 5" xfId="13918" xr:uid="{A5CEE384-B056-471D-A111-5035C25D489E}"/>
    <cellStyle name="Input 3 7 4 2 5 2" xfId="27376" xr:uid="{BC690E64-3FE4-46CF-B615-7F951B970EEF}"/>
    <cellStyle name="Input 3 7 4 2 6" xfId="15283" xr:uid="{18E1EA46-A869-4092-A4F9-73A1E635B38C}"/>
    <cellStyle name="Input 3 7 4 2 6 2" xfId="28741" xr:uid="{B9D4F52F-BD9A-4B22-95AD-C96131DD6ECE}"/>
    <cellStyle name="Input 3 7 4 2 7" xfId="17626" xr:uid="{02060C29-4F03-4091-82CB-64DE51FBED61}"/>
    <cellStyle name="Input 3 7 4 2 7 2" xfId="31084" xr:uid="{BCA63324-51C0-4970-AC43-C957A786EBD4}"/>
    <cellStyle name="Input 3 7 4 3" xfId="6769" xr:uid="{A563607B-6584-44BE-B2D1-C68E5CC46DED}"/>
    <cellStyle name="Input 3 7 4 3 2" xfId="20227" xr:uid="{64AED51B-2404-4CA2-A3C1-08EFE7D6DD9B}"/>
    <cellStyle name="Input 3 7 4 4" xfId="9360" xr:uid="{07E3856A-B627-43DC-ABD2-BF7C29D6FE44}"/>
    <cellStyle name="Input 3 7 4 4 2" xfId="22818" xr:uid="{5C0D9C8D-163F-401C-88C9-9245FDA7C037}"/>
    <cellStyle name="Input 3 7 4 5" xfId="3332" xr:uid="{9A1DB9DE-C199-4373-BE0F-2A1D59726CB3}"/>
    <cellStyle name="Input 3 7 4 5 2" xfId="19326" xr:uid="{68FB4546-B03F-434A-93C8-A364F1496BD7}"/>
    <cellStyle name="Input 3 7 4 6" xfId="16637" xr:uid="{7C8591FE-F7FE-43DC-A928-E37C3229FDB1}"/>
    <cellStyle name="Input 3 7 4 6 2" xfId="30095" xr:uid="{7FB6BC02-200C-46BB-9E7B-DFDE0B218DBF}"/>
    <cellStyle name="Input 3 7 5" xfId="4638" xr:uid="{734607FC-2426-4180-93F0-EFACFFB038CC}"/>
    <cellStyle name="Input 3 7 5 2" xfId="5809" xr:uid="{D8A8F6AF-E9E4-446E-A9A1-C9566B044343}"/>
    <cellStyle name="Input 3 7 5 2 2" xfId="8288" xr:uid="{4D9F7076-885B-4CD0-9659-7B727C29FB20}"/>
    <cellStyle name="Input 3 7 5 2 2 2" xfId="21746" xr:uid="{531D3194-999D-4B15-9366-71D16EC0CE46}"/>
    <cellStyle name="Input 3 7 5 2 3" xfId="10879" xr:uid="{5766A117-4E59-4225-AE85-D9E01BAD1BCD}"/>
    <cellStyle name="Input 3 7 5 2 3 2" xfId="24337" xr:uid="{82B76DF7-6634-4562-9C2E-3CC0EE6A4785}"/>
    <cellStyle name="Input 3 7 5 2 4" xfId="13087" xr:uid="{6FCCE6AE-F9BD-44A7-BF1A-9EE417B423B4}"/>
    <cellStyle name="Input 3 7 5 2 4 2" xfId="26545" xr:uid="{77DA3875-C964-4989-B623-988E8F6465EF}"/>
    <cellStyle name="Input 3 7 5 2 5" xfId="14266" xr:uid="{AB64F978-202E-41C1-B503-06EE301068B0}"/>
    <cellStyle name="Input 3 7 5 2 5 2" xfId="27724" xr:uid="{EA11C41C-3AE8-488D-B235-A15E466FF202}"/>
    <cellStyle name="Input 3 7 5 2 6" xfId="15631" xr:uid="{6D7E393A-267F-4442-B416-37D63E526014}"/>
    <cellStyle name="Input 3 7 5 2 6 2" xfId="29089" xr:uid="{3640826B-3F0C-4143-9015-2A16FB8B1AE2}"/>
    <cellStyle name="Input 3 7 5 2 7" xfId="17974" xr:uid="{C5126EA3-D7E1-42C6-A00C-5B1B49CE60B6}"/>
    <cellStyle name="Input 3 7 5 2 7 2" xfId="31432" xr:uid="{5D06BDC1-7BB4-44A8-9E68-EBA24492C5BB}"/>
    <cellStyle name="Input 3 7 5 3" xfId="7117" xr:uid="{3262AAE5-2242-4931-9E90-E8622CFE80BA}"/>
    <cellStyle name="Input 3 7 5 3 2" xfId="20575" xr:uid="{E4681FBC-7E7E-484F-BE12-F51CAF85F84F}"/>
    <cellStyle name="Input 3 7 5 4" xfId="9708" xr:uid="{50BDF3C8-3B92-40B0-9CA7-0E24D61C8A45}"/>
    <cellStyle name="Input 3 7 5 4 2" xfId="23166" xr:uid="{52571693-F711-40E9-9CC6-8BD38EF204EC}"/>
    <cellStyle name="Input 3 7 5 5" xfId="12333" xr:uid="{C67A60B8-D233-452F-9622-FEEF3FB89FED}"/>
    <cellStyle name="Input 3 7 5 5 2" xfId="25791" xr:uid="{A5115223-B107-4E16-8B89-5247111289B9}"/>
    <cellStyle name="Input 3 7 5 6" xfId="16935" xr:uid="{AD0D7E8A-D62E-4990-B69E-144C6BC7CFB9}"/>
    <cellStyle name="Input 3 7 5 6 2" xfId="30393" xr:uid="{F0E3C5E1-3AF1-42A8-8CBB-43736985C66B}"/>
    <cellStyle name="Input 3 7 6" xfId="4524" xr:uid="{65573307-FE76-4582-AD2A-C9F57EBD3394}"/>
    <cellStyle name="Input 3 7 6 2" xfId="5695" xr:uid="{C20B8C31-A1E5-46DE-B815-43984D902A5E}"/>
    <cellStyle name="Input 3 7 6 2 2" xfId="8174" xr:uid="{E71B0C5E-C5EA-4062-BE61-2B3752367BC4}"/>
    <cellStyle name="Input 3 7 6 2 2 2" xfId="21632" xr:uid="{E1D0D00B-852D-4491-AD83-C64020165124}"/>
    <cellStyle name="Input 3 7 6 2 3" xfId="10765" xr:uid="{A6483B69-9ADB-4E08-A48E-829015EEB452}"/>
    <cellStyle name="Input 3 7 6 2 3 2" xfId="24223" xr:uid="{6D0F47FA-2382-4682-A154-8F17ABF9473A}"/>
    <cellStyle name="Input 3 7 6 2 4" xfId="12973" xr:uid="{696C3B6D-4AB2-4889-B6E1-1890A9F13F06}"/>
    <cellStyle name="Input 3 7 6 2 4 2" xfId="26431" xr:uid="{64397CAA-62B0-4FAE-8102-490C4EBBE244}"/>
    <cellStyle name="Input 3 7 6 2 5" xfId="14152" xr:uid="{ABBEBDDA-6401-4AF5-BA17-DAC87BA6CFED}"/>
    <cellStyle name="Input 3 7 6 2 5 2" xfId="27610" xr:uid="{CDC52FDE-722D-47DA-B97A-D9B9E7A2EA6F}"/>
    <cellStyle name="Input 3 7 6 2 6" xfId="15517" xr:uid="{EF633950-6F50-4855-9A7C-17BF62BB61E7}"/>
    <cellStyle name="Input 3 7 6 2 6 2" xfId="28975" xr:uid="{001D66C0-838C-4354-B2B5-4983D41C84D2}"/>
    <cellStyle name="Input 3 7 6 2 7" xfId="17860" xr:uid="{009490B3-F336-4D5F-A54E-8A9669AEC5A8}"/>
    <cellStyle name="Input 3 7 6 2 7 2" xfId="31318" xr:uid="{366DD74C-7187-4068-8246-7ED161D34AB8}"/>
    <cellStyle name="Input 3 7 6 3" xfId="7003" xr:uid="{F7903871-EE84-412C-AF5B-A61793308759}"/>
    <cellStyle name="Input 3 7 6 3 2" xfId="20461" xr:uid="{AD13858E-4003-4257-9243-244647670BAB}"/>
    <cellStyle name="Input 3 7 6 4" xfId="9594" xr:uid="{2670B256-5088-4B38-BFDC-24EA4C3EEDE0}"/>
    <cellStyle name="Input 3 7 6 4 2" xfId="23052" xr:uid="{1297634D-33E4-4B8F-B24D-1F26F83A036C}"/>
    <cellStyle name="Input 3 7 6 5" xfId="2959" xr:uid="{28DE968B-69CF-4B31-ACFE-4FCDF2D8B82F}"/>
    <cellStyle name="Input 3 7 6 5 2" xfId="18953" xr:uid="{6A00CFC6-3AD4-477D-9DA7-69B6AC160E61}"/>
    <cellStyle name="Input 3 7 6 6" xfId="16821" xr:uid="{941A35B4-3071-4BDC-A418-AE79B3D32679}"/>
    <cellStyle name="Input 3 7 6 6 2" xfId="30279" xr:uid="{A637553B-57A4-4702-9C19-9716915D232D}"/>
    <cellStyle name="Input 3 7 7" xfId="5150" xr:uid="{FB79B8AA-2042-486E-96CE-A005AB4D229C}"/>
    <cellStyle name="Input 3 7 7 2" xfId="6321" xr:uid="{0A99EF28-AFCF-4EDD-B6B5-D8B78428613A}"/>
    <cellStyle name="Input 3 7 7 2 2" xfId="8800" xr:uid="{27A7842A-B9AF-4848-AFE1-E190E7FB36D2}"/>
    <cellStyle name="Input 3 7 7 2 2 2" xfId="22258" xr:uid="{7C26B01B-AABF-4E25-B577-B5AA4BC4E808}"/>
    <cellStyle name="Input 3 7 7 2 3" xfId="11391" xr:uid="{F0B0D0A8-1E17-4B44-A0BA-4F36A935ABF2}"/>
    <cellStyle name="Input 3 7 7 2 3 2" xfId="24849" xr:uid="{3222C491-DB93-467C-8F55-077AE42DF259}"/>
    <cellStyle name="Input 3 7 7 2 4" xfId="13599" xr:uid="{B03A8F1A-E61D-4D88-985E-659A55982A84}"/>
    <cellStyle name="Input 3 7 7 2 4 2" xfId="27057" xr:uid="{798429EF-6521-4EC4-83B4-D1654FAFB328}"/>
    <cellStyle name="Input 3 7 7 2 5" xfId="14778" xr:uid="{8E68CDFB-68D1-4321-8AC2-FEAC20B63391}"/>
    <cellStyle name="Input 3 7 7 2 5 2" xfId="28236" xr:uid="{551B94D4-C844-42FC-BC80-2535ECDA6A3B}"/>
    <cellStyle name="Input 3 7 7 2 6" xfId="16143" xr:uid="{1A8F5B21-0819-4A8D-8508-0493B9247B84}"/>
    <cellStyle name="Input 3 7 7 2 6 2" xfId="29601" xr:uid="{F7401441-04AF-496E-BA4A-834AAA9EAD90}"/>
    <cellStyle name="Input 3 7 7 2 7" xfId="18486" xr:uid="{AB11897F-BB8E-4DE2-A231-0A7521C24AA4}"/>
    <cellStyle name="Input 3 7 7 2 7 2" xfId="31944" xr:uid="{9A16E03F-702E-4053-B054-D58755D3D021}"/>
    <cellStyle name="Input 3 7 7 3" xfId="7629" xr:uid="{2F3E6177-0AA9-4992-B417-AFF7A9D0F8CA}"/>
    <cellStyle name="Input 3 7 7 3 2" xfId="21087" xr:uid="{FE8F840E-42A1-458D-81C3-2500B2300688}"/>
    <cellStyle name="Input 3 7 7 4" xfId="10220" xr:uid="{9F93CF7E-6AFE-4D39-96AB-0ED468C92909}"/>
    <cellStyle name="Input 3 7 7 4 2" xfId="23678" xr:uid="{65CBD2AD-2329-400E-9B99-8C3BF7F9EAE4}"/>
    <cellStyle name="Input 3 7 7 5" xfId="12076" xr:uid="{E4FBD79C-D612-4735-B942-5C5278A5E7BB}"/>
    <cellStyle name="Input 3 7 7 5 2" xfId="25534" xr:uid="{D5C1CD7D-4678-4909-9FA4-46EAAE789863}"/>
    <cellStyle name="Input 3 7 7 6" xfId="17339" xr:uid="{2964B707-B2FC-40E6-AC5A-06641088CAF2}"/>
    <cellStyle name="Input 3 7 7 6 2" xfId="30797" xr:uid="{1E47AC07-79BA-43C1-851A-A56B1C368585}"/>
    <cellStyle name="Input 3 7 8" xfId="4109" xr:uid="{84470112-34D5-40E9-BB15-15E7B6E25E05}"/>
    <cellStyle name="Input 3 7 8 2" xfId="6623" xr:uid="{033E13DD-93FE-4CDE-A47B-DBD12FD8C4FC}"/>
    <cellStyle name="Input 3 7 8 2 2" xfId="20081" xr:uid="{62BDEB91-8773-4118-86A8-3AE8967C8D44}"/>
    <cellStyle name="Input 3 7 8 3" xfId="9220" xr:uid="{2DE9B50D-0297-44BE-956C-C824A624F244}"/>
    <cellStyle name="Input 3 7 8 3 2" xfId="22678" xr:uid="{2384E800-AC86-4B82-A91F-B7DBE1BF58EE}"/>
    <cellStyle name="Input 3 7 8 4" xfId="11789" xr:uid="{1D9F1851-79B9-4830-BAB1-7917F1C151F9}"/>
    <cellStyle name="Input 3 7 8 4 2" xfId="25247" xr:uid="{B3E9CC3C-8123-4F83-8196-62FDB4A6CFA8}"/>
    <cellStyle name="Input 3 7 8 5" xfId="2961" xr:uid="{BD030541-9E4C-4F5D-9206-E2BBD3266CD5}"/>
    <cellStyle name="Input 3 7 8 5 2" xfId="18955" xr:uid="{894E88F4-03FE-43AC-8CAC-A644FE0946C7}"/>
    <cellStyle name="Input 3 7 8 6" xfId="3981" xr:uid="{A517F18B-6BD4-49EE-A41E-740694BD16F9}"/>
    <cellStyle name="Input 3 7 8 6 2" xfId="19975" xr:uid="{B97BFFBB-848A-4D07-B6A0-FBB97E6D98DF}"/>
    <cellStyle name="Input 3 7 8 7" xfId="16528" xr:uid="{0C6C83FF-D896-41A0-A9B0-2D9F4937D497}"/>
    <cellStyle name="Input 3 7 8 7 2" xfId="29986" xr:uid="{7F54CA42-F6DB-4DFD-848C-C25CD8F80EF8}"/>
    <cellStyle name="Input 3 7 9" xfId="3288" xr:uid="{B93606FF-19E4-4B06-8722-DB9DF7EF852E}"/>
    <cellStyle name="Input 3 7 9 2" xfId="19282" xr:uid="{4CDCE4D9-F0AF-41EA-AA8D-9A13CF6CC5BB}"/>
    <cellStyle name="Input 3 8" xfId="2140" xr:uid="{88F98DCD-3F36-459A-B32D-4BAFA25F36FD}"/>
    <cellStyle name="Input 3 8 10" xfId="3759" xr:uid="{24975D01-A907-459C-BE27-E8F6DCC9AE87}"/>
    <cellStyle name="Input 3 8 10 2" xfId="19753" xr:uid="{6BEE87A5-87DE-4B87-9233-38CBE5C208FB}"/>
    <cellStyle name="Input 3 8 11" xfId="3739" xr:uid="{14C077A6-5C23-4B65-94CB-DACC376BA1EB}"/>
    <cellStyle name="Input 3 8 11 2" xfId="19733" xr:uid="{D1BDD01A-BC3B-4571-8808-D6E6AE5431BD}"/>
    <cellStyle name="Input 3 8 12" xfId="18798" xr:uid="{AD4830F1-2C19-4922-B94E-9B4913218BD7}"/>
    <cellStyle name="Input 3 8 12 2" xfId="32451" xr:uid="{B8AE8B28-22F5-444F-B508-EB8EAEFEFBE8}"/>
    <cellStyle name="Input 3 8 2" xfId="2804" xr:uid="{5306EB7C-D4CB-44D5-B9FC-34225DB9E071}"/>
    <cellStyle name="Input 3 8 2 2" xfId="6056" xr:uid="{A048C974-92EA-44D6-89CC-1E967F095E23}"/>
    <cellStyle name="Input 3 8 2 2 2" xfId="8535" xr:uid="{145BE5C6-395F-4AF2-8FA7-2162AE84849E}"/>
    <cellStyle name="Input 3 8 2 2 2 2" xfId="21993" xr:uid="{1322E267-96F8-4F29-B7E0-A425794FE5DC}"/>
    <cellStyle name="Input 3 8 2 2 3" xfId="11126" xr:uid="{2D91BE49-7F65-4FF9-AFD5-B5A59D31D786}"/>
    <cellStyle name="Input 3 8 2 2 3 2" xfId="24584" xr:uid="{011DD09A-14FB-4C56-9061-A41C71240F7B}"/>
    <cellStyle name="Input 3 8 2 2 4" xfId="13334" xr:uid="{11886B9E-C8FD-493D-888E-4B904D6E284F}"/>
    <cellStyle name="Input 3 8 2 2 4 2" xfId="26792" xr:uid="{1B780EC0-115F-49DE-8D90-D94A55F26481}"/>
    <cellStyle name="Input 3 8 2 2 5" xfId="14513" xr:uid="{D6E53B18-3E94-444D-95EF-1D6A941D94B2}"/>
    <cellStyle name="Input 3 8 2 2 5 2" xfId="27971" xr:uid="{CE55B244-6BBF-4F9F-B10A-0D4EB795D480}"/>
    <cellStyle name="Input 3 8 2 2 6" xfId="15878" xr:uid="{C24502D2-73AD-44CD-921A-BC8F97B121AE}"/>
    <cellStyle name="Input 3 8 2 2 6 2" xfId="29336" xr:uid="{1D758F86-9466-4167-9ADA-0024A5E34ECD}"/>
    <cellStyle name="Input 3 8 2 2 7" xfId="18221" xr:uid="{4C82AF6A-9545-4F84-AE9D-39340B2F0932}"/>
    <cellStyle name="Input 3 8 2 2 7 2" xfId="31679" xr:uid="{7475DFA6-9D2D-43A1-9693-443C3FE4E6C5}"/>
    <cellStyle name="Input 3 8 2 3" xfId="4885" xr:uid="{20608475-3D8C-48F9-89BE-03AB86129B1B}"/>
    <cellStyle name="Input 3 8 2 3 2" xfId="32256" xr:uid="{0F6463B2-3A01-4C15-939C-993FDB84C986}"/>
    <cellStyle name="Input 3 8 2 4" xfId="7364" xr:uid="{2F22FDAE-54B2-4F6C-A00B-645E5045331C}"/>
    <cellStyle name="Input 3 8 2 4 2" xfId="20822" xr:uid="{BC503A02-1FBA-457D-BC05-9DCE85032A2C}"/>
    <cellStyle name="Input 3 8 2 5" xfId="9955" xr:uid="{6D45C575-2DA8-4E84-81E5-F8141E52C697}"/>
    <cellStyle name="Input 3 8 2 5 2" xfId="23413" xr:uid="{328C86B0-1728-4C57-ADEA-D0D584853F47}"/>
    <cellStyle name="Input 3 8 2 6" xfId="3266" xr:uid="{3A3EFCBE-CBC4-4E64-9CD1-16ECC3538FCF}"/>
    <cellStyle name="Input 3 8 2 6 2" xfId="19260" xr:uid="{6D7A299E-C56B-467A-A68A-0AB577D6FD8D}"/>
    <cellStyle name="Input 3 8 2 7" xfId="17135" xr:uid="{76AB1899-7CFB-4E45-9333-64FFABE8B78D}"/>
    <cellStyle name="Input 3 8 2 7 2" xfId="30593" xr:uid="{0CBFA757-634E-46AF-AF5A-229D5E17B187}"/>
    <cellStyle name="Input 3 8 3" xfId="5129" xr:uid="{48179A40-69F6-419D-9D58-ED2C135114A3}"/>
    <cellStyle name="Input 3 8 3 2" xfId="6300" xr:uid="{1139B278-3D7C-4B4A-B61E-643FC4DE2E5C}"/>
    <cellStyle name="Input 3 8 3 2 2" xfId="8779" xr:uid="{37FD46D1-B70A-411D-AC43-9096780920A6}"/>
    <cellStyle name="Input 3 8 3 2 2 2" xfId="22237" xr:uid="{074B59B0-B3E7-4526-89B0-0C2DB05702F6}"/>
    <cellStyle name="Input 3 8 3 2 3" xfId="11370" xr:uid="{73FC8F9A-9984-496B-8ACF-5BEACAC4EA9A}"/>
    <cellStyle name="Input 3 8 3 2 3 2" xfId="24828" xr:uid="{F845A880-4786-4236-AC75-7B1BFCC080BB}"/>
    <cellStyle name="Input 3 8 3 2 4" xfId="13578" xr:uid="{D76EBB89-5516-4E00-9339-1175C6B31B84}"/>
    <cellStyle name="Input 3 8 3 2 4 2" xfId="27036" xr:uid="{76F9CE42-4569-49DD-8FF0-1833600B874E}"/>
    <cellStyle name="Input 3 8 3 2 5" xfId="14757" xr:uid="{CC4CDD0F-93BF-4370-9301-6C463B34D20A}"/>
    <cellStyle name="Input 3 8 3 2 5 2" xfId="28215" xr:uid="{6D3FB300-1F2E-412A-8CDA-03B1C18C669B}"/>
    <cellStyle name="Input 3 8 3 2 6" xfId="16122" xr:uid="{7AFFE52E-CC37-4F20-8A86-286B536B30A8}"/>
    <cellStyle name="Input 3 8 3 2 6 2" xfId="29580" xr:uid="{DD0E5F83-9093-4EAC-89EE-D5AD56B62DDB}"/>
    <cellStyle name="Input 3 8 3 2 7" xfId="18465" xr:uid="{DB66E10E-788F-4303-96DA-309DC1DC2F11}"/>
    <cellStyle name="Input 3 8 3 2 7 2" xfId="31923" xr:uid="{40142FA4-BC8F-493C-9B1A-B82F750623E2}"/>
    <cellStyle name="Input 3 8 3 3" xfId="7608" xr:uid="{E3AFA3C2-FDC2-465E-AC7A-FD77847F0777}"/>
    <cellStyle name="Input 3 8 3 3 2" xfId="21066" xr:uid="{24680A68-7785-4F41-A114-76ADCD02C628}"/>
    <cellStyle name="Input 3 8 3 4" xfId="10199" xr:uid="{4417C4CD-D65B-4496-9270-DAB29D959305}"/>
    <cellStyle name="Input 3 8 3 4 2" xfId="23657" xr:uid="{9313572E-FFDC-4953-AE80-70EC77B81E2D}"/>
    <cellStyle name="Input 3 8 3 5" xfId="11960" xr:uid="{A75F5B38-2783-4B53-B124-B8D7561390BA}"/>
    <cellStyle name="Input 3 8 3 5 2" xfId="25418" xr:uid="{B04F1017-96A1-461F-8D53-170253B0E5DD}"/>
    <cellStyle name="Input 3 8 3 6" xfId="17321" xr:uid="{B00A7430-1820-4786-B827-C2B8A8DFF2C2}"/>
    <cellStyle name="Input 3 8 3 6 2" xfId="30779" xr:uid="{9AFF915F-32F3-4A1B-819B-CFE25090705A}"/>
    <cellStyle name="Input 3 8 4" xfId="4812" xr:uid="{6596FAFA-8DD5-4338-8745-1D65A0649DF3}"/>
    <cellStyle name="Input 3 8 4 2" xfId="5983" xr:uid="{CA07BF21-EAE2-4A37-9369-4B7EE6D3E992}"/>
    <cellStyle name="Input 3 8 4 2 2" xfId="8462" xr:uid="{5136EF25-705F-4CFD-9146-7C64543623F2}"/>
    <cellStyle name="Input 3 8 4 2 2 2" xfId="21920" xr:uid="{50582572-6B84-4EDE-B116-8C95B4F82E84}"/>
    <cellStyle name="Input 3 8 4 2 3" xfId="11053" xr:uid="{22EB4B60-B419-4A56-8A37-CE9D04B04417}"/>
    <cellStyle name="Input 3 8 4 2 3 2" xfId="24511" xr:uid="{E980B200-FAAC-4237-A6EB-BA388D3B6700}"/>
    <cellStyle name="Input 3 8 4 2 4" xfId="13261" xr:uid="{FAA57827-9141-44C2-9A4D-1C317021BA31}"/>
    <cellStyle name="Input 3 8 4 2 4 2" xfId="26719" xr:uid="{E6683216-C819-4E90-8971-C682AED344A9}"/>
    <cellStyle name="Input 3 8 4 2 5" xfId="14440" xr:uid="{147A0EAA-740B-4DC3-AF76-B352A71DE91E}"/>
    <cellStyle name="Input 3 8 4 2 5 2" xfId="27898" xr:uid="{3056CAC0-9D9B-4E14-8971-BB8E5961AED8}"/>
    <cellStyle name="Input 3 8 4 2 6" xfId="15805" xr:uid="{010748A5-3D13-4524-A431-A6AB14ADA6E1}"/>
    <cellStyle name="Input 3 8 4 2 6 2" xfId="29263" xr:uid="{9BDEBB73-60C0-4DA4-92E9-52D4E019593F}"/>
    <cellStyle name="Input 3 8 4 2 7" xfId="18148" xr:uid="{28A14715-C3CD-4D63-B0BB-82A5AE63E7FE}"/>
    <cellStyle name="Input 3 8 4 2 7 2" xfId="31606" xr:uid="{951C3DB4-43E6-49D0-9A49-4E899934A467}"/>
    <cellStyle name="Input 3 8 4 3" xfId="7291" xr:uid="{7386A68D-C173-4DBE-BD37-1CCD5F66F394}"/>
    <cellStyle name="Input 3 8 4 3 2" xfId="20749" xr:uid="{A0FD2E0A-E175-4650-AF27-79F7A2E63BB4}"/>
    <cellStyle name="Input 3 8 4 4" xfId="9882" xr:uid="{1EEEA1B9-3035-48EE-AAAA-541C2B1DBB01}"/>
    <cellStyle name="Input 3 8 4 4 2" xfId="23340" xr:uid="{2DD09507-2D96-466B-8C28-1AE0700E1CCE}"/>
    <cellStyle name="Input 3 8 4 5" xfId="12586" xr:uid="{C428337A-3D06-4BF8-B273-9EEF4A7F0DF2}"/>
    <cellStyle name="Input 3 8 4 5 2" xfId="26044" xr:uid="{8EBC73DF-91F1-4E1D-9BB7-E9CDF2AC3836}"/>
    <cellStyle name="Input 3 8 4 6" xfId="17062" xr:uid="{FD14B02E-A40C-47EB-8A07-2496FA783358}"/>
    <cellStyle name="Input 3 8 4 6 2" xfId="30520" xr:uid="{A42DBD9E-BDD6-4116-B3FB-DD716548BC10}"/>
    <cellStyle name="Input 3 8 5" xfId="4639" xr:uid="{AA9B9DA4-1BCD-42EE-B220-C76F8F2A3B6A}"/>
    <cellStyle name="Input 3 8 5 2" xfId="5810" xr:uid="{C20E2FDA-64E4-4CE4-A714-70D8450CD0A6}"/>
    <cellStyle name="Input 3 8 5 2 2" xfId="8289" xr:uid="{48C72595-8121-4156-927C-4DF5146A49C7}"/>
    <cellStyle name="Input 3 8 5 2 2 2" xfId="21747" xr:uid="{D1E7722C-259A-4C1B-93BB-39FCF80A5C15}"/>
    <cellStyle name="Input 3 8 5 2 3" xfId="10880" xr:uid="{C88C0EDF-93AF-4798-BE6A-4F05DAB65FCC}"/>
    <cellStyle name="Input 3 8 5 2 3 2" xfId="24338" xr:uid="{AE54A62B-43F6-4595-BF68-45C2C6E2A01E}"/>
    <cellStyle name="Input 3 8 5 2 4" xfId="13088" xr:uid="{CE33F798-AE17-4A16-B35D-943B73E5C72A}"/>
    <cellStyle name="Input 3 8 5 2 4 2" xfId="26546" xr:uid="{9C620488-5F1F-489E-B97C-BC20587E87B3}"/>
    <cellStyle name="Input 3 8 5 2 5" xfId="14267" xr:uid="{D357071E-CDB3-404D-9679-47E06F968F4D}"/>
    <cellStyle name="Input 3 8 5 2 5 2" xfId="27725" xr:uid="{8B1BFAAC-F38C-446E-8D8C-BCC227B8A22D}"/>
    <cellStyle name="Input 3 8 5 2 6" xfId="15632" xr:uid="{D74A2292-9956-4493-AC04-D901E7875ED3}"/>
    <cellStyle name="Input 3 8 5 2 6 2" xfId="29090" xr:uid="{D7330EB1-0877-4B48-A245-7506B5CCFCA2}"/>
    <cellStyle name="Input 3 8 5 2 7" xfId="17975" xr:uid="{1A09CB4F-BCDC-41C0-B235-C543F4DE0FB4}"/>
    <cellStyle name="Input 3 8 5 2 7 2" xfId="31433" xr:uid="{B926B6F8-2827-4214-8421-56F9896DE30E}"/>
    <cellStyle name="Input 3 8 5 3" xfId="7118" xr:uid="{41599F04-31BA-4B46-99D3-FCDC82A4E506}"/>
    <cellStyle name="Input 3 8 5 3 2" xfId="20576" xr:uid="{6604C31C-FBCA-4238-8049-0F8320107FD4}"/>
    <cellStyle name="Input 3 8 5 4" xfId="9709" xr:uid="{A5B9AE1C-07B1-4AB6-9CC6-361002D35467}"/>
    <cellStyle name="Input 3 8 5 4 2" xfId="23167" xr:uid="{239B7B90-AAC9-46B1-93B0-321DBE55B945}"/>
    <cellStyle name="Input 3 8 5 5" xfId="12226" xr:uid="{94E035AF-E53A-4E0E-96A5-33B2A4DAD384}"/>
    <cellStyle name="Input 3 8 5 5 2" xfId="25684" xr:uid="{AD1DCB5D-081F-44A9-8DD7-1CBA4569CB36}"/>
    <cellStyle name="Input 3 8 5 6" xfId="16936" xr:uid="{FF108946-9500-4B68-B740-4284BC338EC5}"/>
    <cellStyle name="Input 3 8 5 6 2" xfId="30394" xr:uid="{6E63A61C-2567-441E-9C55-D6B183B53E9F}"/>
    <cellStyle name="Input 3 8 6" xfId="4523" xr:uid="{4BEDA9AF-760F-4F2F-A2BC-57C53F639809}"/>
    <cellStyle name="Input 3 8 6 2" xfId="5694" xr:uid="{6955E1C8-4484-42A8-9E50-483B3095236B}"/>
    <cellStyle name="Input 3 8 6 2 2" xfId="8173" xr:uid="{E62D4796-9351-4B7E-948C-D49521C60CED}"/>
    <cellStyle name="Input 3 8 6 2 2 2" xfId="21631" xr:uid="{2BF5C14F-AFF0-4B5F-B88F-2528439D7801}"/>
    <cellStyle name="Input 3 8 6 2 3" xfId="10764" xr:uid="{7386BC22-AB2B-459D-86B8-13E50873F06C}"/>
    <cellStyle name="Input 3 8 6 2 3 2" xfId="24222" xr:uid="{4185F4E9-7DE8-464D-8B78-ED4128B3EBBC}"/>
    <cellStyle name="Input 3 8 6 2 4" xfId="12972" xr:uid="{F70C1824-6E20-477B-B399-E307E6EBC0BF}"/>
    <cellStyle name="Input 3 8 6 2 4 2" xfId="26430" xr:uid="{DF14989A-EF0B-4F11-AAC1-2414171B89C7}"/>
    <cellStyle name="Input 3 8 6 2 5" xfId="14151" xr:uid="{992842CA-D052-4DE0-8D75-43B3174DEEF5}"/>
    <cellStyle name="Input 3 8 6 2 5 2" xfId="27609" xr:uid="{37BF98E1-DB59-4F79-A2DC-11E680F922A1}"/>
    <cellStyle name="Input 3 8 6 2 6" xfId="15516" xr:uid="{0D7332E7-E917-4232-8044-7F7226BF0CF2}"/>
    <cellStyle name="Input 3 8 6 2 6 2" xfId="28974" xr:uid="{3712A5B5-6FBA-4DA7-B7F1-086CAD23274D}"/>
    <cellStyle name="Input 3 8 6 2 7" xfId="17859" xr:uid="{510B94A2-AA32-47BC-8198-0FE4A7BC7C03}"/>
    <cellStyle name="Input 3 8 6 2 7 2" xfId="31317" xr:uid="{8B2DEDF1-E99C-4B0F-A597-CE987EB44B01}"/>
    <cellStyle name="Input 3 8 6 3" xfId="7002" xr:uid="{C17DDEB5-21EC-47BB-846D-FF087E031785}"/>
    <cellStyle name="Input 3 8 6 3 2" xfId="20460" xr:uid="{CB87F8BC-FFAD-4B36-A795-E6B7D0F8664A}"/>
    <cellStyle name="Input 3 8 6 4" xfId="9593" xr:uid="{36BAB82A-2187-4C57-B0A2-F7E5F555D445}"/>
    <cellStyle name="Input 3 8 6 4 2" xfId="23051" xr:uid="{9B15C24E-DD7B-47AB-ADCB-BEEDB4DF159F}"/>
    <cellStyle name="Input 3 8 6 5" xfId="3542" xr:uid="{DFC47C0C-B145-44D4-AB66-07E405FFA529}"/>
    <cellStyle name="Input 3 8 6 5 2" xfId="19536" xr:uid="{91F7AC00-A8A0-4415-956E-62DB860762D2}"/>
    <cellStyle name="Input 3 8 6 6" xfId="16820" xr:uid="{EF1A7E6A-4B54-4E68-BA31-51CDFD33878E}"/>
    <cellStyle name="Input 3 8 6 6 2" xfId="30278" xr:uid="{69B05352-C72E-4115-8886-00586BB98C37}"/>
    <cellStyle name="Input 3 8 7" xfId="5333" xr:uid="{BF36EFCE-E70D-4D52-B990-53A1CC7D26B2}"/>
    <cellStyle name="Input 3 8 7 2" xfId="6504" xr:uid="{4969EFF8-F14A-4E93-82A2-B5D425314D54}"/>
    <cellStyle name="Input 3 8 7 2 2" xfId="8983" xr:uid="{36B8A539-989F-4FD0-A1B6-4569D57B55D2}"/>
    <cellStyle name="Input 3 8 7 2 2 2" xfId="22441" xr:uid="{668ACBEE-6A33-4E33-AB99-C6276984913C}"/>
    <cellStyle name="Input 3 8 7 2 3" xfId="11574" xr:uid="{A3E8E4E3-A529-4FA5-B13C-A3746BDF43FE}"/>
    <cellStyle name="Input 3 8 7 2 3 2" xfId="25032" xr:uid="{61A98F4C-819C-4207-BF22-C8C46CF7D0C5}"/>
    <cellStyle name="Input 3 8 7 2 4" xfId="13782" xr:uid="{81732ECB-B8D5-4DD8-9537-01E461EF22E9}"/>
    <cellStyle name="Input 3 8 7 2 4 2" xfId="27240" xr:uid="{87B4CF73-9215-4E57-B03A-927DD5802D61}"/>
    <cellStyle name="Input 3 8 7 2 5" xfId="14961" xr:uid="{F94DC198-EA27-42C1-8A95-7EB72E31445C}"/>
    <cellStyle name="Input 3 8 7 2 5 2" xfId="28419" xr:uid="{83CEC016-6D61-4A73-92E0-C8F928E7535C}"/>
    <cellStyle name="Input 3 8 7 2 6" xfId="16326" xr:uid="{D0BBC330-58D6-4F4A-A022-CAF669A228A3}"/>
    <cellStyle name="Input 3 8 7 2 6 2" xfId="29784" xr:uid="{1F4F0E29-388F-4102-A3F1-49B17C1579E5}"/>
    <cellStyle name="Input 3 8 7 2 7" xfId="18669" xr:uid="{6FCE5A84-DE0E-4A38-85C2-84683D5BA4E2}"/>
    <cellStyle name="Input 3 8 7 2 7 2" xfId="32127" xr:uid="{9834F2AB-E465-46C1-B128-B9AA6242B61C}"/>
    <cellStyle name="Input 3 8 7 3" xfId="7812" xr:uid="{0F597D59-585D-4B82-BFA1-A0CDBD569279}"/>
    <cellStyle name="Input 3 8 7 3 2" xfId="21270" xr:uid="{6C389AA3-74A8-481B-A036-658B3C2AFD8E}"/>
    <cellStyle name="Input 3 8 7 4" xfId="10403" xr:uid="{F5D77127-A1D4-48E0-A146-5AF19F4217F5}"/>
    <cellStyle name="Input 3 8 7 4 2" xfId="23861" xr:uid="{A2A82AD6-FBE9-4A20-99A2-3B3148A14F08}"/>
    <cellStyle name="Input 3 8 7 5" xfId="15155" xr:uid="{F7AF5B67-E7C1-49C8-B3D9-5220214D0C02}"/>
    <cellStyle name="Input 3 8 7 5 2" xfId="28613" xr:uid="{C54BEF34-B137-4459-AD46-98E5DBDCA5BC}"/>
    <cellStyle name="Input 3 8 7 6" xfId="17507" xr:uid="{72B9C535-BCE5-41AA-A3D5-31D382A40258}"/>
    <cellStyle name="Input 3 8 7 6 2" xfId="30965" xr:uid="{79D6AC18-62BE-4F0E-9935-74A19EA2B461}"/>
    <cellStyle name="Input 3 8 8" xfId="4108" xr:uid="{CC82DEFF-F17E-4594-91C4-75F362D66624}"/>
    <cellStyle name="Input 3 8 8 2" xfId="6622" xr:uid="{D2CFD5D6-13A8-4CA1-9C73-C8CDFDB3952B}"/>
    <cellStyle name="Input 3 8 8 2 2" xfId="20080" xr:uid="{C255EF00-03CA-42AC-A3B1-80F1EB8F3939}"/>
    <cellStyle name="Input 3 8 8 3" xfId="9219" xr:uid="{73220373-910A-418E-B750-D0ACF1FB096E}"/>
    <cellStyle name="Input 3 8 8 3 2" xfId="22677" xr:uid="{E90B9514-F192-4573-9263-FD3B1513113D}"/>
    <cellStyle name="Input 3 8 8 4" xfId="11788" xr:uid="{5CCDE511-9214-41DB-9C1C-0C81E670E2C7}"/>
    <cellStyle name="Input 3 8 8 4 2" xfId="25246" xr:uid="{1FC727FF-D758-4444-B0CC-3C5EF521C76A}"/>
    <cellStyle name="Input 3 8 8 5" xfId="3640" xr:uid="{15515DB4-9EB2-43B7-B30F-4F74E917C334}"/>
    <cellStyle name="Input 3 8 8 5 2" xfId="19634" xr:uid="{87BA94D2-D121-4186-A7DA-B79E6F62721E}"/>
    <cellStyle name="Input 3 8 8 6" xfId="3946" xr:uid="{BF1D23DF-EF1D-4854-A112-CAE23A20D73B}"/>
    <cellStyle name="Input 3 8 8 6 2" xfId="19940" xr:uid="{9B7F4E1A-D697-42B9-861B-097C961F5ACF}"/>
    <cellStyle name="Input 3 8 8 7" xfId="16527" xr:uid="{12DDE779-8532-470D-90F8-83FBC2BDDF09}"/>
    <cellStyle name="Input 3 8 8 7 2" xfId="29985" xr:uid="{AC817E9D-BE46-4E95-8AAD-00794424EC22}"/>
    <cellStyle name="Input 3 8 9" xfId="3287" xr:uid="{974ECDFE-A962-4D26-94EC-6F1050F230AE}"/>
    <cellStyle name="Input 3 8 9 2" xfId="19281" xr:uid="{F690D9D7-61D6-4678-A38E-24F11ED2DAFE}"/>
    <cellStyle name="Input 3 9" xfId="2797" xr:uid="{A40F9412-44BF-4E2D-B763-3BF586FC1AF1}"/>
    <cellStyle name="Input 3 9 2" xfId="6049" xr:uid="{0F28BC88-9DF7-4060-9096-5DDD3D723EA6}"/>
    <cellStyle name="Input 3 9 2 2" xfId="8528" xr:uid="{E5639288-EC42-4C10-A80A-1B1A09A83377}"/>
    <cellStyle name="Input 3 9 2 2 2" xfId="21986" xr:uid="{E3F88AE9-46E2-4E25-93A8-DA8F618189FA}"/>
    <cellStyle name="Input 3 9 2 3" xfId="11119" xr:uid="{4DA66754-E1DA-477F-9B64-34F17468EF6C}"/>
    <cellStyle name="Input 3 9 2 3 2" xfId="24577" xr:uid="{ECFC8DDF-6F46-49BC-A321-281C4812667B}"/>
    <cellStyle name="Input 3 9 2 4" xfId="13327" xr:uid="{D6769C33-81EF-4DAC-BEC5-86B969B0A41D}"/>
    <cellStyle name="Input 3 9 2 4 2" xfId="26785" xr:uid="{18D7CB41-36CB-4B7E-A632-7BEFC23BD893}"/>
    <cellStyle name="Input 3 9 2 5" xfId="14506" xr:uid="{49550D9B-253B-4427-A7A4-AD4E3E0BFE01}"/>
    <cellStyle name="Input 3 9 2 5 2" xfId="27964" xr:uid="{FAB83CFA-311C-46AC-BAB5-24E2D7899FE6}"/>
    <cellStyle name="Input 3 9 2 6" xfId="15871" xr:uid="{FF76E3DE-C374-4790-A29B-192D591EC8D7}"/>
    <cellStyle name="Input 3 9 2 6 2" xfId="29329" xr:uid="{2315B153-E930-43FA-B92C-F6A1357E759D}"/>
    <cellStyle name="Input 3 9 2 7" xfId="18214" xr:uid="{12517611-3E9F-4833-BBD7-25322BDBC1D6}"/>
    <cellStyle name="Input 3 9 2 7 2" xfId="31672" xr:uid="{299EDD58-6323-4519-820E-93A500C510B3}"/>
    <cellStyle name="Input 3 9 3" xfId="4878" xr:uid="{1D00D5F1-A512-44C1-961D-44C64F579420}"/>
    <cellStyle name="Input 3 9 3 2" xfId="32249" xr:uid="{2E3B8B8B-06E4-43F2-8411-4FE242024A83}"/>
    <cellStyle name="Input 3 9 4" xfId="7357" xr:uid="{D44B4DC1-B68B-4AB0-B01E-4382283B1ADB}"/>
    <cellStyle name="Input 3 9 4 2" xfId="20815" xr:uid="{97EB19D8-5F93-4BE8-92C5-19CA4AB1853C}"/>
    <cellStyle name="Input 3 9 5" xfId="9948" xr:uid="{BA7D8ACE-B0D2-4DE5-BCB4-15B936F1E628}"/>
    <cellStyle name="Input 3 9 5 2" xfId="23406" xr:uid="{A7DA0D6B-4447-45A6-A55E-DBD46C3DD984}"/>
    <cellStyle name="Input 3 9 6" xfId="11986" xr:uid="{4123DCC7-BE65-4EC3-9C79-ADB21550E28B}"/>
    <cellStyle name="Input 3 9 6 2" xfId="25444" xr:uid="{ECB342C0-2C28-4C9F-802E-6D7682DDD1FC}"/>
    <cellStyle name="Input 3 9 7" xfId="17128" xr:uid="{D0E99E26-C569-48EA-846D-0F9721F12F22}"/>
    <cellStyle name="Input 3 9 7 2" xfId="30586" xr:uid="{A6FFF46B-81A8-483C-AFB1-E8EA4BE7FE01}"/>
    <cellStyle name="Input 4" xfId="2141" xr:uid="{9EC6CEAE-7841-4553-A45E-BD8EE5A87E2F}"/>
    <cellStyle name="Input 4 10" xfId="5361" xr:uid="{89CC1D86-1C4A-4993-B1AF-E747DDC52625}"/>
    <cellStyle name="Input 4 10 2" xfId="6532" xr:uid="{AB46E446-C938-483E-BAAA-7B6986F9F3BE}"/>
    <cellStyle name="Input 4 10 2 2" xfId="9011" xr:uid="{83169916-4E02-40F8-8465-1DFCB2274EAC}"/>
    <cellStyle name="Input 4 10 2 2 2" xfId="22469" xr:uid="{B02DA081-8F8C-437F-8713-FBC7AFC1991B}"/>
    <cellStyle name="Input 4 10 2 3" xfId="11602" xr:uid="{876D4134-9485-4503-B458-D3FF9BB3CE01}"/>
    <cellStyle name="Input 4 10 2 3 2" xfId="25060" xr:uid="{ADCB11C6-34E9-4F03-A65F-A1AF8E1C421D}"/>
    <cellStyle name="Input 4 10 2 4" xfId="13810" xr:uid="{3F783F92-6BDD-4E73-993B-ECCBA328AA8D}"/>
    <cellStyle name="Input 4 10 2 4 2" xfId="27268" xr:uid="{34FD7AB6-E4CB-4C73-93C4-AA6B4309D7BB}"/>
    <cellStyle name="Input 4 10 2 5" xfId="14989" xr:uid="{46C7B16D-E011-4205-8BDB-4DA2EC1D7B55}"/>
    <cellStyle name="Input 4 10 2 5 2" xfId="28447" xr:uid="{AA4DBAF2-CA5D-4262-9FDD-0E459843FE93}"/>
    <cellStyle name="Input 4 10 2 6" xfId="16354" xr:uid="{CDFE0255-AA99-486C-ACB0-7FEAA684437D}"/>
    <cellStyle name="Input 4 10 2 6 2" xfId="29812" xr:uid="{F59961FB-B477-4767-A01E-C77C6E3C3667}"/>
    <cellStyle name="Input 4 10 2 7" xfId="18697" xr:uid="{83893199-F779-4C1E-A65C-6C047D983199}"/>
    <cellStyle name="Input 4 10 2 7 2" xfId="32155" xr:uid="{077B561F-D80B-492F-9FEE-4F5866C27506}"/>
    <cellStyle name="Input 4 10 3" xfId="7840" xr:uid="{CAEF41FC-B00F-4AC8-8948-FE68239FF7FD}"/>
    <cellStyle name="Input 4 10 3 2" xfId="21298" xr:uid="{188038C6-1272-4B85-87FB-D24735510855}"/>
    <cellStyle name="Input 4 10 4" xfId="10431" xr:uid="{8DA0B29F-94A4-4AC5-B80C-E1941B9CBD3C}"/>
    <cellStyle name="Input 4 10 4 2" xfId="23889" xr:uid="{F9CB621B-C74E-4955-99DE-D8C563E3882E}"/>
    <cellStyle name="Input 4 10 5" xfId="15183" xr:uid="{ED0403E4-77FA-4C21-B1FB-60015892F1AD}"/>
    <cellStyle name="Input 4 10 5 2" xfId="28641" xr:uid="{508C29AF-653E-4AFB-AABC-3FD9DD006D98}"/>
    <cellStyle name="Input 4 10 6" xfId="17532" xr:uid="{34BD5A63-AEBA-4887-A339-663D069580F6}"/>
    <cellStyle name="Input 4 10 6 2" xfId="30990" xr:uid="{D0BFD6BC-B5E4-4115-BAF4-9DEBCFE59946}"/>
    <cellStyle name="Input 4 11" xfId="4107" xr:uid="{49B7F859-0ABE-4383-947B-8B2D916B85F1}"/>
    <cellStyle name="Input 4 11 2" xfId="6621" xr:uid="{8BD5118C-22AE-4C7C-A208-959849B3CC4D}"/>
    <cellStyle name="Input 4 11 2 2" xfId="20079" xr:uid="{813A748F-0503-4BEB-885E-E3F5F43E4FB6}"/>
    <cellStyle name="Input 4 11 3" xfId="9218" xr:uid="{618B10CA-BFD0-4E7B-9D5E-38044C214F13}"/>
    <cellStyle name="Input 4 11 3 2" xfId="22676" xr:uid="{E2F5CB17-B0F0-4A26-890D-DC2801B70D95}"/>
    <cellStyle name="Input 4 11 4" xfId="11787" xr:uid="{FA795445-0B02-44B0-96B4-A1363F8E721D}"/>
    <cellStyle name="Input 4 11 4 2" xfId="25245" xr:uid="{DE253428-0441-42F7-BD37-03FA9643D4F0}"/>
    <cellStyle name="Input 4 11 5" xfId="3639" xr:uid="{EA5D2CCA-557E-48E9-8126-7CE72A3C7B7F}"/>
    <cellStyle name="Input 4 11 5 2" xfId="19633" xr:uid="{8E8168A7-25C3-433E-A032-1AEBE4CD1FB2}"/>
    <cellStyle name="Input 4 11 6" xfId="12579" xr:uid="{216FB155-8808-4405-BBFC-CC16C2179C19}"/>
    <cellStyle name="Input 4 11 6 2" xfId="26037" xr:uid="{5F2BCE61-AD20-4623-920E-D5D3436552E1}"/>
    <cellStyle name="Input 4 11 7" xfId="16526" xr:uid="{299AF379-0338-4A6A-937A-57ABA18E3485}"/>
    <cellStyle name="Input 4 11 7 2" xfId="29984" xr:uid="{D9D8E823-B070-448B-99D7-FCEF80165633}"/>
    <cellStyle name="Input 4 12" xfId="3286" xr:uid="{8BB2AAD7-6058-435A-81E6-946910FEAF1D}"/>
    <cellStyle name="Input 4 12 2" xfId="19280" xr:uid="{E9F88FCF-3828-443C-B49A-99B8C2FD9510}"/>
    <cellStyle name="Input 4 13" xfId="3760" xr:uid="{82F35A31-237A-4E24-9ED8-27CD8CD44103}"/>
    <cellStyle name="Input 4 13 2" xfId="19754" xr:uid="{2416E52B-7FDA-454F-BB11-491AE7A93907}"/>
    <cellStyle name="Input 4 14" xfId="3750" xr:uid="{D52DA258-887D-48A1-8896-0293D5E8251B}"/>
    <cellStyle name="Input 4 14 2" xfId="19744" xr:uid="{5F09C95F-E47C-45B9-868B-8C832A1373A3}"/>
    <cellStyle name="Input 4 15" xfId="18799" xr:uid="{7BE5A343-0A2A-4BCD-ABBF-CFCCD68BE92A}"/>
    <cellStyle name="Input 4 15 2" xfId="32452" xr:uid="{86237F26-B4AE-44E1-8C9D-1B4EDA2E8578}"/>
    <cellStyle name="Input 4 2" xfId="2142" xr:uid="{938746C1-1BD2-4D42-A99E-576C527594EB}"/>
    <cellStyle name="Input 4 2 10" xfId="3761" xr:uid="{0B1D1860-14F8-4D05-85B2-C48BF1CEBE5D}"/>
    <cellStyle name="Input 4 2 10 2" xfId="19755" xr:uid="{696BBE54-5340-4F06-AB4A-8946702F8AFE}"/>
    <cellStyle name="Input 4 2 11" xfId="3408" xr:uid="{77B09F48-5BC3-4885-AFE9-C00848C02DF0}"/>
    <cellStyle name="Input 4 2 11 2" xfId="19402" xr:uid="{BF63DA5D-63F1-42E8-A4B2-3ABB7BE2556F}"/>
    <cellStyle name="Input 4 2 12" xfId="18800" xr:uid="{E4CD8FC6-DBA0-4FDC-A4AD-FB78ED7B3F10}"/>
    <cellStyle name="Input 4 2 12 2" xfId="32453" xr:uid="{3893B8EB-523E-41B2-A31B-587F71B4CC21}"/>
    <cellStyle name="Input 4 2 2" xfId="2806" xr:uid="{2ABBEDF9-1D9D-4F26-A2FE-35EBED68716B}"/>
    <cellStyle name="Input 4 2 2 2" xfId="6058" xr:uid="{953ABA55-E175-44B8-BA24-8BC46E126842}"/>
    <cellStyle name="Input 4 2 2 2 2" xfId="8537" xr:uid="{C88490F1-6293-4E35-AA17-5C7C80730EB4}"/>
    <cellStyle name="Input 4 2 2 2 2 2" xfId="21995" xr:uid="{2604CFC6-C171-4344-B76B-5C61F2A8D41F}"/>
    <cellStyle name="Input 4 2 2 2 3" xfId="11128" xr:uid="{1ED9E029-0DB9-44B0-921D-E9FE6D555461}"/>
    <cellStyle name="Input 4 2 2 2 3 2" xfId="24586" xr:uid="{0A05CE9A-FE78-450F-9EE3-4F4CB302F7CD}"/>
    <cellStyle name="Input 4 2 2 2 4" xfId="13336" xr:uid="{268502B0-B232-42CB-B458-4550B63C32ED}"/>
    <cellStyle name="Input 4 2 2 2 4 2" xfId="26794" xr:uid="{FF772A8C-09F2-40E8-8ADA-9962E3D87050}"/>
    <cellStyle name="Input 4 2 2 2 5" xfId="14515" xr:uid="{B47B7A10-3A8D-4E98-A2EE-4C85DCD004BB}"/>
    <cellStyle name="Input 4 2 2 2 5 2" xfId="27973" xr:uid="{F346C1D6-BDBF-4794-8C78-1F7FC9C4BE4B}"/>
    <cellStyle name="Input 4 2 2 2 6" xfId="15880" xr:uid="{48CD1664-946E-4A0B-9F4C-DFFEF05D7329}"/>
    <cellStyle name="Input 4 2 2 2 6 2" xfId="29338" xr:uid="{05364E73-AA18-4F80-8A20-A6DCB3F841C5}"/>
    <cellStyle name="Input 4 2 2 2 7" xfId="18223" xr:uid="{D4E24435-C018-48EF-865A-4D82183664E1}"/>
    <cellStyle name="Input 4 2 2 2 7 2" xfId="31681" xr:uid="{D67DD9EE-60B8-4483-B956-6430376BF776}"/>
    <cellStyle name="Input 4 2 2 3" xfId="4887" xr:uid="{60C1BDCA-726D-4936-94D7-398AB2492493}"/>
    <cellStyle name="Input 4 2 2 3 2" xfId="32258" xr:uid="{2F992A29-E207-4491-AF36-1BE597F8ACDC}"/>
    <cellStyle name="Input 4 2 2 4" xfId="7366" xr:uid="{31CC9CCA-4E5E-42A6-B86E-7238F1949422}"/>
    <cellStyle name="Input 4 2 2 4 2" xfId="20824" xr:uid="{ECF06BF1-1B31-49D2-B2FF-56D72AC448CE}"/>
    <cellStyle name="Input 4 2 2 5" xfId="9957" xr:uid="{8984186E-6AA1-4878-AD5A-765E3AE6DBA3}"/>
    <cellStyle name="Input 4 2 2 5 2" xfId="23415" xr:uid="{38B89FAF-7746-42DB-9D5F-CD9F8F6817CE}"/>
    <cellStyle name="Input 4 2 2 6" xfId="12520" xr:uid="{8FC71591-14B2-47E5-A936-F0427283452F}"/>
    <cellStyle name="Input 4 2 2 6 2" xfId="25978" xr:uid="{BEE0DCC7-83F6-484A-B866-9F541C68C26F}"/>
    <cellStyle name="Input 4 2 2 7" xfId="17137" xr:uid="{98E233F4-305C-45B5-9278-572382DC96B8}"/>
    <cellStyle name="Input 4 2 2 7 2" xfId="30595" xr:uid="{E2D38D71-C861-4678-9854-F69210C69D83}"/>
    <cellStyle name="Input 4 2 3" xfId="4458" xr:uid="{F962A168-34B1-41E2-87F9-BDD6586EA437}"/>
    <cellStyle name="Input 4 2 3 2" xfId="5629" xr:uid="{6F2F4AA0-FD1F-41B4-863A-35374C934777}"/>
    <cellStyle name="Input 4 2 3 2 2" xfId="8108" xr:uid="{0BEFBB9E-0F3B-4E07-BA66-C8A0DEBCE52E}"/>
    <cellStyle name="Input 4 2 3 2 2 2" xfId="21566" xr:uid="{31369CB3-CB2B-4315-AA9A-EB3151301226}"/>
    <cellStyle name="Input 4 2 3 2 3" xfId="10699" xr:uid="{138BC386-8779-4082-B835-CB8CABD887AC}"/>
    <cellStyle name="Input 4 2 3 2 3 2" xfId="24157" xr:uid="{7D407411-E129-4FDF-BFDA-1AAF1AF7362E}"/>
    <cellStyle name="Input 4 2 3 2 4" xfId="12907" xr:uid="{FDFA5368-997C-4630-8F00-B1E105EB4AC8}"/>
    <cellStyle name="Input 4 2 3 2 4 2" xfId="26365" xr:uid="{9E608827-520A-4B46-964A-4D0D177CF5A2}"/>
    <cellStyle name="Input 4 2 3 2 5" xfId="14086" xr:uid="{B15EC6A5-0E59-4361-B872-C2ECA256A4A7}"/>
    <cellStyle name="Input 4 2 3 2 5 2" xfId="27544" xr:uid="{E67B0F17-0A76-4E15-9002-8C3BCA985E05}"/>
    <cellStyle name="Input 4 2 3 2 6" xfId="15451" xr:uid="{BD9DF7A6-A326-4AE6-93F2-BE5371E9D9A2}"/>
    <cellStyle name="Input 4 2 3 2 6 2" xfId="28909" xr:uid="{15C758C0-CB1A-4659-BBAE-4E86E52CB961}"/>
    <cellStyle name="Input 4 2 3 2 7" xfId="17794" xr:uid="{F7AC5F93-E6C9-4FC8-BCC4-0023523E1A4C}"/>
    <cellStyle name="Input 4 2 3 2 7 2" xfId="31252" xr:uid="{963DBCBF-540F-478D-A838-AC699E7001C8}"/>
    <cellStyle name="Input 4 2 3 3" xfId="6937" xr:uid="{18D76BDB-0264-408E-9E8A-49706998A818}"/>
    <cellStyle name="Input 4 2 3 3 2" xfId="20395" xr:uid="{519327CA-7983-409A-9C76-71C25A0E4FC7}"/>
    <cellStyle name="Input 4 2 3 4" xfId="9528" xr:uid="{DE7C2203-4851-4772-94D1-11AD64898913}"/>
    <cellStyle name="Input 4 2 3 4 2" xfId="22986" xr:uid="{8301FA43-2808-4A62-A768-EF86F412962E}"/>
    <cellStyle name="Input 4 2 3 5" xfId="3312" xr:uid="{14B79E08-1159-435F-9CD5-8A0D36DD4C25}"/>
    <cellStyle name="Input 4 2 3 5 2" xfId="19306" xr:uid="{01A48B83-8EB3-4DB9-BFD8-33A2EE89A6E5}"/>
    <cellStyle name="Input 4 2 3 6" xfId="16776" xr:uid="{BEA44E8A-9BD9-4D26-A967-4C22CD37B3FA}"/>
    <cellStyle name="Input 4 2 3 6 2" xfId="30234" xr:uid="{6E67EFDD-5B6D-44FA-B1CC-A9320B009FB6}"/>
    <cellStyle name="Input 4 2 4" xfId="4814" xr:uid="{A693B9F6-23ED-4ED4-91E8-FA936C357EAB}"/>
    <cellStyle name="Input 4 2 4 2" xfId="5985" xr:uid="{7F9CF0F4-EE0B-456D-A7D0-B016CF0C4FF7}"/>
    <cellStyle name="Input 4 2 4 2 2" xfId="8464" xr:uid="{E900F52B-9DAD-4991-900E-D43C6B770A37}"/>
    <cellStyle name="Input 4 2 4 2 2 2" xfId="21922" xr:uid="{DFB97B8B-1A9D-426C-BC54-8FF693AE6F84}"/>
    <cellStyle name="Input 4 2 4 2 3" xfId="11055" xr:uid="{50FC0E16-D442-4C56-9476-5D4536765E95}"/>
    <cellStyle name="Input 4 2 4 2 3 2" xfId="24513" xr:uid="{7C351BC9-596F-48E9-BD5B-4106A43AEC47}"/>
    <cellStyle name="Input 4 2 4 2 4" xfId="13263" xr:uid="{05C4C4FB-14D6-4FDA-8438-B168F04F9BA5}"/>
    <cellStyle name="Input 4 2 4 2 4 2" xfId="26721" xr:uid="{EAC8D5DB-B6C3-45BF-A42D-5923BB34E6DD}"/>
    <cellStyle name="Input 4 2 4 2 5" xfId="14442" xr:uid="{13A88CFD-153D-44CC-978A-23BF054ACC27}"/>
    <cellStyle name="Input 4 2 4 2 5 2" xfId="27900" xr:uid="{9B50C8BC-F277-41F2-A300-058452B1FFE9}"/>
    <cellStyle name="Input 4 2 4 2 6" xfId="15807" xr:uid="{2E436EE1-54D9-4D02-BC0C-A2C7F13962A6}"/>
    <cellStyle name="Input 4 2 4 2 6 2" xfId="29265" xr:uid="{CB9A191B-905B-44A1-8B60-6CDDB9D93F26}"/>
    <cellStyle name="Input 4 2 4 2 7" xfId="18150" xr:uid="{98292B28-604E-4BE0-99F8-A5DCED2621A9}"/>
    <cellStyle name="Input 4 2 4 2 7 2" xfId="31608" xr:uid="{6415D871-EBFE-492B-86F0-085FBF953FF7}"/>
    <cellStyle name="Input 4 2 4 3" xfId="7293" xr:uid="{1E1E1A67-7F94-4812-A581-FAFB0D4ADC86}"/>
    <cellStyle name="Input 4 2 4 3 2" xfId="20751" xr:uid="{3E4FE1EA-B5C8-474D-BDBD-1091375AF929}"/>
    <cellStyle name="Input 4 2 4 4" xfId="9884" xr:uid="{C7A614F2-E64D-465F-8207-905994915FB6}"/>
    <cellStyle name="Input 4 2 4 4 2" xfId="23342" xr:uid="{36F21723-6D96-4FCB-8984-FFDDC68F3BA5}"/>
    <cellStyle name="Input 4 2 4 5" xfId="12463" xr:uid="{07DB1E03-BFFC-4DD9-A280-1C87642EFB81}"/>
    <cellStyle name="Input 4 2 4 5 2" xfId="25921" xr:uid="{A9710177-F009-4A92-ACA7-480CB9DB83CF}"/>
    <cellStyle name="Input 4 2 4 6" xfId="17064" xr:uid="{8283786F-7163-4A87-B7C7-B4611D5F3B1D}"/>
    <cellStyle name="Input 4 2 4 6 2" xfId="30522" xr:uid="{B9AFE76C-44E6-43A6-BE46-5F8EB63A05AB}"/>
    <cellStyle name="Input 4 2 5" xfId="4641" xr:uid="{FFF98142-80F9-4BB3-890C-945A4BF94A75}"/>
    <cellStyle name="Input 4 2 5 2" xfId="5812" xr:uid="{1FACD678-1FF2-4E4D-A178-AB7053352F47}"/>
    <cellStyle name="Input 4 2 5 2 2" xfId="8291" xr:uid="{847416E7-08A6-4F8C-B13C-305408866567}"/>
    <cellStyle name="Input 4 2 5 2 2 2" xfId="21749" xr:uid="{8166DAD1-DE32-4236-9B68-D4A6981823C9}"/>
    <cellStyle name="Input 4 2 5 2 3" xfId="10882" xr:uid="{B8CC0810-2697-47D3-B073-6E0F4E8033C0}"/>
    <cellStyle name="Input 4 2 5 2 3 2" xfId="24340" xr:uid="{05B7A092-6F83-46FD-A4C4-5205CA775E6A}"/>
    <cellStyle name="Input 4 2 5 2 4" xfId="13090" xr:uid="{02C736E8-79DA-4996-AF9F-913630A949A3}"/>
    <cellStyle name="Input 4 2 5 2 4 2" xfId="26548" xr:uid="{AF953AE8-9AAC-47F9-A8EE-FED008F3D436}"/>
    <cellStyle name="Input 4 2 5 2 5" xfId="14269" xr:uid="{E2CD0A24-C77B-4609-AA27-E012B429C3C3}"/>
    <cellStyle name="Input 4 2 5 2 5 2" xfId="27727" xr:uid="{1F82CB3F-349E-4B2E-A6FA-DDF80403E5EE}"/>
    <cellStyle name="Input 4 2 5 2 6" xfId="15634" xr:uid="{08F2987D-E5D2-4528-8502-113DD9426474}"/>
    <cellStyle name="Input 4 2 5 2 6 2" xfId="29092" xr:uid="{4198779C-7943-4EB4-9FDE-4304BE309DD7}"/>
    <cellStyle name="Input 4 2 5 2 7" xfId="17977" xr:uid="{F47225AF-04FA-4EFE-9CA2-4DDB73237D24}"/>
    <cellStyle name="Input 4 2 5 2 7 2" xfId="31435" xr:uid="{D88E6F13-9EBE-433D-8AE1-FB73665C8AA5}"/>
    <cellStyle name="Input 4 2 5 3" xfId="7120" xr:uid="{6E397418-177C-4B49-A8F6-7D5AF1CAF8C9}"/>
    <cellStyle name="Input 4 2 5 3 2" xfId="20578" xr:uid="{CCC06A3D-FC80-483B-80C1-4D701F70388C}"/>
    <cellStyle name="Input 4 2 5 4" xfId="9711" xr:uid="{7A098DBA-8123-4C6B-AC19-C19DD6AB0431}"/>
    <cellStyle name="Input 4 2 5 4 2" xfId="23169" xr:uid="{1C96E34B-22C3-4EC0-AD18-D1FB958881F3}"/>
    <cellStyle name="Input 4 2 5 5" xfId="12597" xr:uid="{B65EC4EA-E544-4178-ADC1-7F1DBD80B3EC}"/>
    <cellStyle name="Input 4 2 5 5 2" xfId="26055" xr:uid="{C53C4F18-CCF0-417E-B826-898F70260D5F}"/>
    <cellStyle name="Input 4 2 5 6" xfId="16938" xr:uid="{091284CC-6239-4572-90C9-C2C4F7D80AAA}"/>
    <cellStyle name="Input 4 2 5 6 2" xfId="30396" xr:uid="{DE137952-A9E1-4661-A125-C394ADC2A4BC}"/>
    <cellStyle name="Input 4 2 6" xfId="5077" xr:uid="{1F32D54D-6A84-4E08-8823-0E8DC8496290}"/>
    <cellStyle name="Input 4 2 6 2" xfId="6248" xr:uid="{9790D6F2-34AF-4E96-AA22-D1CC1C800388}"/>
    <cellStyle name="Input 4 2 6 2 2" xfId="8727" xr:uid="{2D729BFE-BDEF-40DA-B762-1A10AF8ECCAA}"/>
    <cellStyle name="Input 4 2 6 2 2 2" xfId="22185" xr:uid="{5C01768D-DBDA-4FFB-BCA6-026634B8A38B}"/>
    <cellStyle name="Input 4 2 6 2 3" xfId="11318" xr:uid="{FEE12026-9A25-4B35-994E-8F9548C4A120}"/>
    <cellStyle name="Input 4 2 6 2 3 2" xfId="24776" xr:uid="{29B1A350-FE94-4CA5-A67B-29A3BE371A73}"/>
    <cellStyle name="Input 4 2 6 2 4" xfId="13526" xr:uid="{0371DD95-5E4D-43BF-94E9-E52208CADD67}"/>
    <cellStyle name="Input 4 2 6 2 4 2" xfId="26984" xr:uid="{BCB9DB54-1CCB-40C6-8092-13DBE2B04713}"/>
    <cellStyle name="Input 4 2 6 2 5" xfId="14705" xr:uid="{EAAB2621-7B29-46CC-B0B8-C921EF733F6D}"/>
    <cellStyle name="Input 4 2 6 2 5 2" xfId="28163" xr:uid="{0D795318-F42C-49EB-9B74-5A7BFFC4BC7E}"/>
    <cellStyle name="Input 4 2 6 2 6" xfId="16070" xr:uid="{37AE7E72-B1B5-4EA6-9044-E98E4EBE653C}"/>
    <cellStyle name="Input 4 2 6 2 6 2" xfId="29528" xr:uid="{9053D4D7-23CC-43F4-A43C-7072ED74DC7E}"/>
    <cellStyle name="Input 4 2 6 2 7" xfId="18413" xr:uid="{582DB6BE-2F92-4CB3-92B2-25636A809BB1}"/>
    <cellStyle name="Input 4 2 6 2 7 2" xfId="31871" xr:uid="{9D6EE6AB-0C9B-4942-B362-BBB3F21C26F3}"/>
    <cellStyle name="Input 4 2 6 3" xfId="7556" xr:uid="{0C95FE58-CDC3-4ADF-B9DB-400D5B0FB6B4}"/>
    <cellStyle name="Input 4 2 6 3 2" xfId="21014" xr:uid="{9E8CE7C9-3E9C-4511-8DF1-C82B3677EA4B}"/>
    <cellStyle name="Input 4 2 6 4" xfId="10147" xr:uid="{434C636A-C75A-4DD7-B81F-4062DA8A8D1E}"/>
    <cellStyle name="Input 4 2 6 4 2" xfId="23605" xr:uid="{46469CBD-D6C9-4935-9C54-2ADDC26D6A58}"/>
    <cellStyle name="Input 4 2 6 5" xfId="3221" xr:uid="{D5FD6F07-CAD4-4253-BD13-66C2BFCCB7D3}"/>
    <cellStyle name="Input 4 2 6 5 2" xfId="19215" xr:uid="{87AEEE9D-F4FC-4B92-AE37-371376EA8516}"/>
    <cellStyle name="Input 4 2 6 6" xfId="17270" xr:uid="{740D3DAD-ACE3-4BA6-9709-9D8292D0BE0C}"/>
    <cellStyle name="Input 4 2 6 6 2" xfId="30728" xr:uid="{B37390CA-4289-4117-B4AD-1BE44C0B0D4F}"/>
    <cellStyle name="Input 4 2 7" xfId="5080" xr:uid="{CAC367B6-AD09-4CCD-86B1-321663F79CA8}"/>
    <cellStyle name="Input 4 2 7 2" xfId="6251" xr:uid="{3568A724-BE98-40EC-A755-392D396121AB}"/>
    <cellStyle name="Input 4 2 7 2 2" xfId="8730" xr:uid="{2CD47F13-0C22-48A3-83B7-10C3EA479D1F}"/>
    <cellStyle name="Input 4 2 7 2 2 2" xfId="22188" xr:uid="{78495EAB-B46D-4A67-B616-C42BA7D1A3A3}"/>
    <cellStyle name="Input 4 2 7 2 3" xfId="11321" xr:uid="{70F0B52E-9EB2-4CE7-9D2D-20970098280F}"/>
    <cellStyle name="Input 4 2 7 2 3 2" xfId="24779" xr:uid="{B907FA1F-BE3F-4784-8BEB-49E63585DC0D}"/>
    <cellStyle name="Input 4 2 7 2 4" xfId="13529" xr:uid="{B5AFCCDC-7A52-4221-A0BB-32445FAC0D74}"/>
    <cellStyle name="Input 4 2 7 2 4 2" xfId="26987" xr:uid="{BC1A5A92-3AF0-47DE-9AF0-91EDAC320EB4}"/>
    <cellStyle name="Input 4 2 7 2 5" xfId="14708" xr:uid="{1C6F65D0-AB7C-4A5E-95DA-05C8DFE8016E}"/>
    <cellStyle name="Input 4 2 7 2 5 2" xfId="28166" xr:uid="{BD38F6D1-2B17-4065-9325-C6B73C0144ED}"/>
    <cellStyle name="Input 4 2 7 2 6" xfId="16073" xr:uid="{91AD9B77-6973-4C66-A629-309F8188A290}"/>
    <cellStyle name="Input 4 2 7 2 6 2" xfId="29531" xr:uid="{7BB3E625-1437-4971-A92D-21D227166C14}"/>
    <cellStyle name="Input 4 2 7 2 7" xfId="18416" xr:uid="{9F999CD9-1620-4951-A956-C38A930E8F9D}"/>
    <cellStyle name="Input 4 2 7 2 7 2" xfId="31874" xr:uid="{CF7214DE-3453-48E5-B85A-C122116249AD}"/>
    <cellStyle name="Input 4 2 7 3" xfId="7559" xr:uid="{75734159-9E07-4CDD-9423-CC7A1DCCE2BD}"/>
    <cellStyle name="Input 4 2 7 3 2" xfId="21017" xr:uid="{B47B7E3B-6767-4840-B12F-46BDABB0BAC6}"/>
    <cellStyle name="Input 4 2 7 4" xfId="10150" xr:uid="{3E15D503-DDD2-412E-9E2C-0AF2ACEE3371}"/>
    <cellStyle name="Input 4 2 7 4 2" xfId="23608" xr:uid="{ADFBB4AC-BC8B-410D-84E1-900132F71D18}"/>
    <cellStyle name="Input 4 2 7 5" xfId="12370" xr:uid="{F62F9AA7-01E8-4096-9F01-CC599B38149C}"/>
    <cellStyle name="Input 4 2 7 5 2" xfId="25828" xr:uid="{3A1CBE20-DF77-4AFF-8814-53C4FD9322AC}"/>
    <cellStyle name="Input 4 2 7 6" xfId="17273" xr:uid="{4D84CED2-7245-435A-BA16-3D75B9EDFDA0}"/>
    <cellStyle name="Input 4 2 7 6 2" xfId="30731" xr:uid="{A2771338-234D-44E0-BDCA-8389BB13A2F0}"/>
    <cellStyle name="Input 4 2 8" xfId="4106" xr:uid="{761957F1-0D62-42C8-BD8A-1AF0CDFF8BBD}"/>
    <cellStyle name="Input 4 2 8 2" xfId="6620" xr:uid="{33625EE9-679E-4E6A-B31D-BD9D579EFFFF}"/>
    <cellStyle name="Input 4 2 8 2 2" xfId="20078" xr:uid="{10E4A5B1-4EC2-4C67-9D30-E6DBF13CDF57}"/>
    <cellStyle name="Input 4 2 8 3" xfId="9217" xr:uid="{3EA366CB-2ABC-4720-8EF2-EC222D6748E6}"/>
    <cellStyle name="Input 4 2 8 3 2" xfId="22675" xr:uid="{3222025F-FC66-4CA0-99CF-DF55A872CE3B}"/>
    <cellStyle name="Input 4 2 8 4" xfId="11786" xr:uid="{56E096E7-84B0-450F-8CD0-EF865857296D}"/>
    <cellStyle name="Input 4 2 8 4 2" xfId="25244" xr:uid="{E7A268F7-64D9-4815-B210-A4EE46612489}"/>
    <cellStyle name="Input 4 2 8 5" xfId="3638" xr:uid="{FAC9962B-C6F5-4777-9397-96978BC043BB}"/>
    <cellStyle name="Input 4 2 8 5 2" xfId="19632" xr:uid="{EBF230EA-87DB-484A-8DB6-8FE6FE1859EE}"/>
    <cellStyle name="Input 4 2 8 6" xfId="12131" xr:uid="{2D50A1EF-EA8C-408A-8EEC-6EC7FD25C2F1}"/>
    <cellStyle name="Input 4 2 8 6 2" xfId="25589" xr:uid="{10862E26-E797-4DF8-9D20-EC14EBC4D46E}"/>
    <cellStyle name="Input 4 2 8 7" xfId="16525" xr:uid="{267D3D5D-AD61-418B-9966-8B64F8AD7DCE}"/>
    <cellStyle name="Input 4 2 8 7 2" xfId="29983" xr:uid="{6F08263D-6C9B-4A88-9EF7-F458CB8B0BB0}"/>
    <cellStyle name="Input 4 2 9" xfId="3285" xr:uid="{7EF40DE2-58EC-49E7-A509-3679A5DCC264}"/>
    <cellStyle name="Input 4 2 9 2" xfId="19279" xr:uid="{B64AFB2C-BF3A-41BD-90FC-23FCEE114E32}"/>
    <cellStyle name="Input 4 3" xfId="2143" xr:uid="{CA6D3088-6F33-4E91-B3CD-4C6EE20D6D3E}"/>
    <cellStyle name="Input 4 3 10" xfId="3762" xr:uid="{B674DBDD-78DB-47C5-9A54-25314FE35F75}"/>
    <cellStyle name="Input 4 3 10 2" xfId="19756" xr:uid="{F33B5773-01E6-4624-B2CE-9E4047CD1466}"/>
    <cellStyle name="Input 4 3 11" xfId="3716" xr:uid="{DE2B646D-787E-466F-AF5D-8E7468E7FC43}"/>
    <cellStyle name="Input 4 3 11 2" xfId="19710" xr:uid="{7DF6B4A6-5A61-40D7-9ED9-A4802ED6C9BF}"/>
    <cellStyle name="Input 4 3 12" xfId="18801" xr:uid="{6AF79518-8DE8-489F-9E79-72727A8F7C2C}"/>
    <cellStyle name="Input 4 3 12 2" xfId="32454" xr:uid="{2DFB0BBE-FDB4-440B-BBFA-B19301069121}"/>
    <cellStyle name="Input 4 3 2" xfId="2807" xr:uid="{7E863B80-D5EA-427E-B3F4-F159E7F4E966}"/>
    <cellStyle name="Input 4 3 2 2" xfId="6059" xr:uid="{4B4F435A-F535-459A-BEA8-C56A27AF2CE8}"/>
    <cellStyle name="Input 4 3 2 2 2" xfId="8538" xr:uid="{AC885C50-CA15-4B60-91CE-34A80DE400F2}"/>
    <cellStyle name="Input 4 3 2 2 2 2" xfId="21996" xr:uid="{A2A1C2D3-6F59-4F0D-AAC8-B4E909795B80}"/>
    <cellStyle name="Input 4 3 2 2 3" xfId="11129" xr:uid="{D6C77FCB-E8B4-44AB-BB5F-AD4F59F13604}"/>
    <cellStyle name="Input 4 3 2 2 3 2" xfId="24587" xr:uid="{0DBE188E-2B0A-4C6D-96C7-7D5A487E250C}"/>
    <cellStyle name="Input 4 3 2 2 4" xfId="13337" xr:uid="{F6BFEDD8-3DD9-40B0-9ADC-E59E4570C8FA}"/>
    <cellStyle name="Input 4 3 2 2 4 2" xfId="26795" xr:uid="{33324CF8-D2D7-4417-A483-83F883C973B4}"/>
    <cellStyle name="Input 4 3 2 2 5" xfId="14516" xr:uid="{BE79D350-A816-4E0D-9E4A-C6B74845DFF2}"/>
    <cellStyle name="Input 4 3 2 2 5 2" xfId="27974" xr:uid="{3833157B-6F6A-4C75-AEEF-CC3755CAA897}"/>
    <cellStyle name="Input 4 3 2 2 6" xfId="15881" xr:uid="{A45311D5-1BD7-4481-9184-A02BC29885CB}"/>
    <cellStyle name="Input 4 3 2 2 6 2" xfId="29339" xr:uid="{E97F13AB-9DF4-4375-B452-F292D6ADC35E}"/>
    <cellStyle name="Input 4 3 2 2 7" xfId="18224" xr:uid="{E351B784-A475-4D11-8FC9-E89230212BE3}"/>
    <cellStyle name="Input 4 3 2 2 7 2" xfId="31682" xr:uid="{08EDAE02-D577-4119-BF2E-048289D1AA54}"/>
    <cellStyle name="Input 4 3 2 3" xfId="4888" xr:uid="{62E2D5D1-80FF-47F8-827E-195A2D3BB399}"/>
    <cellStyle name="Input 4 3 2 3 2" xfId="32259" xr:uid="{F6891F58-D5FC-4F81-AB30-F4B2955F70B7}"/>
    <cellStyle name="Input 4 3 2 4" xfId="7367" xr:uid="{057C79BE-741D-4307-9BF6-8B670B390A88}"/>
    <cellStyle name="Input 4 3 2 4 2" xfId="20825" xr:uid="{0A36B1FA-26B9-479A-BCE5-A806095BFE9D}"/>
    <cellStyle name="Input 4 3 2 5" xfId="9958" xr:uid="{5F28C474-5DE3-4943-8FC2-075D7C06DA9A}"/>
    <cellStyle name="Input 4 3 2 5 2" xfId="23416" xr:uid="{D9820180-2378-4C60-AFE0-EFAA5A82244D}"/>
    <cellStyle name="Input 4 3 2 6" xfId="12355" xr:uid="{DDE5CB74-0714-45DF-B1B9-7044ED97F93A}"/>
    <cellStyle name="Input 4 3 2 6 2" xfId="25813" xr:uid="{2B1903E7-2EBB-415E-B64F-2F91F3E7D816}"/>
    <cellStyle name="Input 4 3 2 7" xfId="17138" xr:uid="{C445F670-99D0-4808-BB1E-F66C15A460C5}"/>
    <cellStyle name="Input 4 3 2 7 2" xfId="30596" xr:uid="{0F1B869A-C4B2-42DE-9CD6-5BAF5176AA28}"/>
    <cellStyle name="Input 4 3 3" xfId="4457" xr:uid="{6F8B4898-6644-43C7-BFE1-5A0EE710BD1B}"/>
    <cellStyle name="Input 4 3 3 2" xfId="5628" xr:uid="{693B19EC-F303-49BF-B56B-EE035987B271}"/>
    <cellStyle name="Input 4 3 3 2 2" xfId="8107" xr:uid="{4D6FE636-9BC3-4B48-9004-DE516A1A4872}"/>
    <cellStyle name="Input 4 3 3 2 2 2" xfId="21565" xr:uid="{B45EE980-E1D8-4C19-A34A-0C4203B8F052}"/>
    <cellStyle name="Input 4 3 3 2 3" xfId="10698" xr:uid="{6ED0EC12-AE5D-46ED-A368-5605463C0088}"/>
    <cellStyle name="Input 4 3 3 2 3 2" xfId="24156" xr:uid="{BA5D4340-5153-44B7-9863-07E5BD947F2F}"/>
    <cellStyle name="Input 4 3 3 2 4" xfId="12906" xr:uid="{7E6497B3-00BD-4825-9EA8-04EA605DA59F}"/>
    <cellStyle name="Input 4 3 3 2 4 2" xfId="26364" xr:uid="{3AEAE1AA-EC3E-4F05-9692-0962D51F67D3}"/>
    <cellStyle name="Input 4 3 3 2 5" xfId="14085" xr:uid="{8496D81A-8684-494E-8FD6-96E2C3B1C9BA}"/>
    <cellStyle name="Input 4 3 3 2 5 2" xfId="27543" xr:uid="{BD68FFEC-57CC-4B3F-8B99-63F1F2361E0A}"/>
    <cellStyle name="Input 4 3 3 2 6" xfId="15450" xr:uid="{087FFE26-173F-4537-838B-BF780B5BE212}"/>
    <cellStyle name="Input 4 3 3 2 6 2" xfId="28908" xr:uid="{70341E07-716F-43F4-BCC4-A134CB6C2A0D}"/>
    <cellStyle name="Input 4 3 3 2 7" xfId="17793" xr:uid="{68192AA9-B9F7-403A-80BC-ACC4B9969C35}"/>
    <cellStyle name="Input 4 3 3 2 7 2" xfId="31251" xr:uid="{ACD8F45C-D77E-44D2-9744-09B67370BBEB}"/>
    <cellStyle name="Input 4 3 3 3" xfId="6936" xr:uid="{A0B4B361-E8FC-4D5A-90BC-0B8720AE56FC}"/>
    <cellStyle name="Input 4 3 3 3 2" xfId="20394" xr:uid="{8D167CEA-E1C1-4616-AF12-7691A2184DF0}"/>
    <cellStyle name="Input 4 3 3 4" xfId="9527" xr:uid="{4D2A808B-F1D1-4E37-8CD8-38A9C63FDACD}"/>
    <cellStyle name="Input 4 3 3 4 2" xfId="22985" xr:uid="{F3C3313F-D9FC-4F23-A6B6-619778D4A0AE}"/>
    <cellStyle name="Input 4 3 3 5" xfId="11906" xr:uid="{7680ADD4-68CF-416B-817C-179D0A6037BC}"/>
    <cellStyle name="Input 4 3 3 5 2" xfId="25364" xr:uid="{DD5252AA-C358-412E-979E-450A85E44F5E}"/>
    <cellStyle name="Input 4 3 3 6" xfId="16775" xr:uid="{CE2D19EE-BDC9-4197-A91E-124F7D7DBC97}"/>
    <cellStyle name="Input 4 3 3 6 2" xfId="30233" xr:uid="{3D1E83D4-C68D-4115-A952-DFFB00B870C3}"/>
    <cellStyle name="Input 4 3 4" xfId="4815" xr:uid="{FFB0F27F-3A23-4704-9E29-1486FE077658}"/>
    <cellStyle name="Input 4 3 4 2" xfId="5986" xr:uid="{13A1D1D8-8E87-4691-BE7C-1A8E09D886DE}"/>
    <cellStyle name="Input 4 3 4 2 2" xfId="8465" xr:uid="{C354388D-5B32-40DC-B83D-282E2A00890A}"/>
    <cellStyle name="Input 4 3 4 2 2 2" xfId="21923" xr:uid="{D3F65097-5534-42F6-AB5A-716F74882FE1}"/>
    <cellStyle name="Input 4 3 4 2 3" xfId="11056" xr:uid="{17F0E991-950F-4A0F-9130-929B5D42723C}"/>
    <cellStyle name="Input 4 3 4 2 3 2" xfId="24514" xr:uid="{741CE837-4AFB-49D5-BAD7-96A1C2BDD874}"/>
    <cellStyle name="Input 4 3 4 2 4" xfId="13264" xr:uid="{8F5DBAD0-D84D-4985-A675-ECF99ADFC64F}"/>
    <cellStyle name="Input 4 3 4 2 4 2" xfId="26722" xr:uid="{0664FF11-F21F-418F-A739-B24225A74093}"/>
    <cellStyle name="Input 4 3 4 2 5" xfId="14443" xr:uid="{98444293-060C-43BF-AEF0-AE90F0FFE4A3}"/>
    <cellStyle name="Input 4 3 4 2 5 2" xfId="27901" xr:uid="{769995FD-E045-46ED-8704-0AF156E32481}"/>
    <cellStyle name="Input 4 3 4 2 6" xfId="15808" xr:uid="{1C12678D-DB3A-488B-A32E-441CCF8BD762}"/>
    <cellStyle name="Input 4 3 4 2 6 2" xfId="29266" xr:uid="{E50AC997-DC29-4B8C-AB57-E695DCCDF6DA}"/>
    <cellStyle name="Input 4 3 4 2 7" xfId="18151" xr:uid="{D6F14BB9-AD0C-45A2-AC6E-5E83D1E60CAD}"/>
    <cellStyle name="Input 4 3 4 2 7 2" xfId="31609" xr:uid="{8F185953-DDA1-464A-BDA7-DC8A972F6B18}"/>
    <cellStyle name="Input 4 3 4 3" xfId="7294" xr:uid="{5CEC0F1A-F094-43D5-81C5-76867ADFD010}"/>
    <cellStyle name="Input 4 3 4 3 2" xfId="20752" xr:uid="{A9410DA2-B282-49ED-B317-EE5ABFA19D58}"/>
    <cellStyle name="Input 4 3 4 4" xfId="9885" xr:uid="{3F8E39B0-5EE5-49E8-AD5F-2F807B144B15}"/>
    <cellStyle name="Input 4 3 4 4 2" xfId="23343" xr:uid="{41582589-2A24-476D-A269-80E63FF43561}"/>
    <cellStyle name="Input 4 3 4 5" xfId="11990" xr:uid="{63ACCCD3-81BB-45FC-80DC-BF87C60AD2E1}"/>
    <cellStyle name="Input 4 3 4 5 2" xfId="25448" xr:uid="{277374C4-D91D-47F2-9735-7D23CB2C7B2D}"/>
    <cellStyle name="Input 4 3 4 6" xfId="17065" xr:uid="{628CD328-20AE-486C-A06A-0579E81A518D}"/>
    <cellStyle name="Input 4 3 4 6 2" xfId="30523" xr:uid="{61780AB2-F489-4D94-8CFE-BEE549FF90CF}"/>
    <cellStyle name="Input 4 3 5" xfId="4642" xr:uid="{763E584A-9FAE-44AA-9C5B-FA5B0B5368DF}"/>
    <cellStyle name="Input 4 3 5 2" xfId="5813" xr:uid="{47FA8A86-5931-40A4-8C35-D27DC681412F}"/>
    <cellStyle name="Input 4 3 5 2 2" xfId="8292" xr:uid="{8B32A6C4-0E63-40CF-9F86-989FBC77A52B}"/>
    <cellStyle name="Input 4 3 5 2 2 2" xfId="21750" xr:uid="{D9EA95E2-5D56-4F53-92ED-41BF0C399E5B}"/>
    <cellStyle name="Input 4 3 5 2 3" xfId="10883" xr:uid="{C305135A-CF2F-400E-8B74-861448D88E9F}"/>
    <cellStyle name="Input 4 3 5 2 3 2" xfId="24341" xr:uid="{E50762D9-E791-4BD9-86E4-944FE65428E9}"/>
    <cellStyle name="Input 4 3 5 2 4" xfId="13091" xr:uid="{5D97D7DA-51E2-4DC6-881E-7369B867F46D}"/>
    <cellStyle name="Input 4 3 5 2 4 2" xfId="26549" xr:uid="{5863FC1C-6CBF-4D75-9B3F-4BBC8DEF7D02}"/>
    <cellStyle name="Input 4 3 5 2 5" xfId="14270" xr:uid="{8CF0B4DC-63BE-4132-A9A7-6E3645B7BC2C}"/>
    <cellStyle name="Input 4 3 5 2 5 2" xfId="27728" xr:uid="{4EC38644-28D6-410D-B844-95EF3CA1C41E}"/>
    <cellStyle name="Input 4 3 5 2 6" xfId="15635" xr:uid="{E5A1896E-BF02-41D7-B2E1-E07BA66A0355}"/>
    <cellStyle name="Input 4 3 5 2 6 2" xfId="29093" xr:uid="{1E385D52-79CE-435B-8F3C-968B382D3B4A}"/>
    <cellStyle name="Input 4 3 5 2 7" xfId="17978" xr:uid="{36553149-D83B-4746-8DC9-C05B326133AD}"/>
    <cellStyle name="Input 4 3 5 2 7 2" xfId="31436" xr:uid="{3F67D508-3921-459E-ABC8-FE3582EA6163}"/>
    <cellStyle name="Input 4 3 5 3" xfId="7121" xr:uid="{E3DA1F02-54ED-4626-98B8-ABD830B417CA}"/>
    <cellStyle name="Input 4 3 5 3 2" xfId="20579" xr:uid="{83F03C5E-C8E8-4C94-B082-8BFA31E391F7}"/>
    <cellStyle name="Input 4 3 5 4" xfId="9712" xr:uid="{9336DDF0-19A6-4FFA-99BC-DF6D8255F464}"/>
    <cellStyle name="Input 4 3 5 4 2" xfId="23170" xr:uid="{409C45BB-A600-4ECF-9909-C75334EF6604}"/>
    <cellStyle name="Input 4 3 5 5" xfId="6706" xr:uid="{AB6C83BF-2C7B-4F5F-802C-80431CBEEDCA}"/>
    <cellStyle name="Input 4 3 5 5 2" xfId="20164" xr:uid="{D019AE25-8801-4A47-8E64-05A56CCD8422}"/>
    <cellStyle name="Input 4 3 5 6" xfId="16939" xr:uid="{27A6FDCB-9ED7-4D9E-8CD2-4B3FB4A0A601}"/>
    <cellStyle name="Input 4 3 5 6 2" xfId="30397" xr:uid="{41318672-D6AF-4013-9E9E-3A377C869FA6}"/>
    <cellStyle name="Input 4 3 6" xfId="5132" xr:uid="{4409A5AB-8F58-46DD-BF0B-5FE5E307B5F0}"/>
    <cellStyle name="Input 4 3 6 2" xfId="6303" xr:uid="{B75CA006-99E4-4F8D-9FEB-D77657966E4D}"/>
    <cellStyle name="Input 4 3 6 2 2" xfId="8782" xr:uid="{28856E1E-1F7C-428F-9BB0-328FB78AFF99}"/>
    <cellStyle name="Input 4 3 6 2 2 2" xfId="22240" xr:uid="{8128C7C1-E084-4C81-8319-1BDBFDBEC178}"/>
    <cellStyle name="Input 4 3 6 2 3" xfId="11373" xr:uid="{03A1D566-9063-4F50-9352-8A809F55EACA}"/>
    <cellStyle name="Input 4 3 6 2 3 2" xfId="24831" xr:uid="{BAE3A0AB-A440-4269-9304-6641549F8232}"/>
    <cellStyle name="Input 4 3 6 2 4" xfId="13581" xr:uid="{6DFC8CDE-E4A0-45B9-AA31-9C867D9A41D8}"/>
    <cellStyle name="Input 4 3 6 2 4 2" xfId="27039" xr:uid="{455B7E17-E383-4F78-8173-7ACB19568A92}"/>
    <cellStyle name="Input 4 3 6 2 5" xfId="14760" xr:uid="{E3865152-ACF3-4A52-B5EF-7A425AC36775}"/>
    <cellStyle name="Input 4 3 6 2 5 2" xfId="28218" xr:uid="{437F982E-70F1-4B25-B5AE-1702E57B79E5}"/>
    <cellStyle name="Input 4 3 6 2 6" xfId="16125" xr:uid="{4F9D59C5-A5F0-4CF4-A0D2-B20416280232}"/>
    <cellStyle name="Input 4 3 6 2 6 2" xfId="29583" xr:uid="{0D894071-AEFF-4C66-AB79-3D4945E7BBF3}"/>
    <cellStyle name="Input 4 3 6 2 7" xfId="18468" xr:uid="{BFB4417A-20BD-43A1-87FA-C60919D31202}"/>
    <cellStyle name="Input 4 3 6 2 7 2" xfId="31926" xr:uid="{8790A6E6-7EF0-46BA-9647-52C86A2E7365}"/>
    <cellStyle name="Input 4 3 6 3" xfId="7611" xr:uid="{3F7024D1-07C0-4987-B1D6-67CC1E38AA24}"/>
    <cellStyle name="Input 4 3 6 3 2" xfId="21069" xr:uid="{F7B47F3C-BB72-4D1A-A860-49D196C0782A}"/>
    <cellStyle name="Input 4 3 6 4" xfId="10202" xr:uid="{7B71BBFD-9B88-4660-BDF2-6B3213143C57}"/>
    <cellStyle name="Input 4 3 6 4 2" xfId="23660" xr:uid="{C66BF41B-61B7-411F-8CD6-CF2FC397685A}"/>
    <cellStyle name="Input 4 3 6 5" xfId="12077" xr:uid="{D50592F5-31E5-45EB-955D-A20332C86AD0}"/>
    <cellStyle name="Input 4 3 6 5 2" xfId="25535" xr:uid="{E7557D89-99B9-475F-A602-673047FB8C97}"/>
    <cellStyle name="Input 4 3 6 6" xfId="17324" xr:uid="{158B1AB3-2261-4E71-804C-6FC0448AB1A2}"/>
    <cellStyle name="Input 4 3 6 6 2" xfId="30782" xr:uid="{EFA09A0A-1737-441D-87C1-D76479B44C09}"/>
    <cellStyle name="Input 4 3 7" xfId="4589" xr:uid="{601A695E-1C7F-4D0D-AAE6-D114C9AABB56}"/>
    <cellStyle name="Input 4 3 7 2" xfId="5760" xr:uid="{1400D2F3-7D1D-4318-A192-38D9F4D80A88}"/>
    <cellStyle name="Input 4 3 7 2 2" xfId="8239" xr:uid="{16EC0144-48AF-4638-B742-8E9E7B43711C}"/>
    <cellStyle name="Input 4 3 7 2 2 2" xfId="21697" xr:uid="{CAD5C706-37A5-4F9E-BC5D-7597989C581E}"/>
    <cellStyle name="Input 4 3 7 2 3" xfId="10830" xr:uid="{8A8065BA-4D83-48BE-8F04-31EB0F8067E5}"/>
    <cellStyle name="Input 4 3 7 2 3 2" xfId="24288" xr:uid="{EA032DAA-E252-4E90-AC7F-FEAD29F01458}"/>
    <cellStyle name="Input 4 3 7 2 4" xfId="13038" xr:uid="{B7A97067-0334-4B85-A048-1B72832F5E37}"/>
    <cellStyle name="Input 4 3 7 2 4 2" xfId="26496" xr:uid="{D5977BE8-B21B-493D-AB34-CF13941CD776}"/>
    <cellStyle name="Input 4 3 7 2 5" xfId="14217" xr:uid="{DB2B5658-D1D5-4B4F-B148-1DB36037D804}"/>
    <cellStyle name="Input 4 3 7 2 5 2" xfId="27675" xr:uid="{C353C176-F2DD-406E-82BA-06EF082936E4}"/>
    <cellStyle name="Input 4 3 7 2 6" xfId="15582" xr:uid="{1FC5E05A-0F25-4DD1-B536-246045D7E5BE}"/>
    <cellStyle name="Input 4 3 7 2 6 2" xfId="29040" xr:uid="{BE0EB1D0-550D-4E70-B7E2-E9AC34963B5F}"/>
    <cellStyle name="Input 4 3 7 2 7" xfId="17925" xr:uid="{987F9475-42D6-4C87-82B3-93CCB59AB2EF}"/>
    <cellStyle name="Input 4 3 7 2 7 2" xfId="31383" xr:uid="{CABF2ADE-5100-44A3-9323-C0F72168AD17}"/>
    <cellStyle name="Input 4 3 7 3" xfId="7068" xr:uid="{F2943675-59F8-4587-8544-82DD7475E072}"/>
    <cellStyle name="Input 4 3 7 3 2" xfId="20526" xr:uid="{153BD987-1840-4A3E-9ED4-33F61E111E71}"/>
    <cellStyle name="Input 4 3 7 4" xfId="9659" xr:uid="{B7FAED75-7D04-45E3-83C3-E40B96BB4FFA}"/>
    <cellStyle name="Input 4 3 7 4 2" xfId="23117" xr:uid="{D339FC58-B655-4C1C-961E-F29AB4194571}"/>
    <cellStyle name="Input 4 3 7 5" xfId="12329" xr:uid="{CDADA0B5-2A25-4029-84C2-0790DD9F0EBA}"/>
    <cellStyle name="Input 4 3 7 5 2" xfId="25787" xr:uid="{94B99CDC-5144-45CA-87FE-DE6965D4B7FC}"/>
    <cellStyle name="Input 4 3 7 6" xfId="16886" xr:uid="{E92685C8-83E0-4CFD-8D9F-2F5BA01130ED}"/>
    <cellStyle name="Input 4 3 7 6 2" xfId="30344" xr:uid="{B765AF17-058B-4EFC-9F6C-EA54CC3BD0FA}"/>
    <cellStyle name="Input 4 3 8" xfId="4105" xr:uid="{1E019513-861F-48FE-8A4F-D4CFC5B9CD1A}"/>
    <cellStyle name="Input 4 3 8 2" xfId="6619" xr:uid="{A38BAC05-50E9-4336-8756-9E21D5FB2852}"/>
    <cellStyle name="Input 4 3 8 2 2" xfId="20077" xr:uid="{85508116-A5D0-4CF7-BD69-32FF6FF3C954}"/>
    <cellStyle name="Input 4 3 8 3" xfId="9216" xr:uid="{BFD32BA8-EC62-4ADE-B84A-5BEE84D7FACD}"/>
    <cellStyle name="Input 4 3 8 3 2" xfId="22674" xr:uid="{E3AEFF13-78ED-454D-9CC7-940F428CBF01}"/>
    <cellStyle name="Input 4 3 8 4" xfId="11785" xr:uid="{ED9A6179-8097-4E31-BCBC-75DD16F0E228}"/>
    <cellStyle name="Input 4 3 8 4 2" xfId="25243" xr:uid="{FC5D3E0B-99B0-4271-A82C-71942F61C477}"/>
    <cellStyle name="Input 4 3 8 5" xfId="3637" xr:uid="{BDD4C9C0-C54B-4573-A2C0-87C4F5339BB2}"/>
    <cellStyle name="Input 4 3 8 5 2" xfId="19631" xr:uid="{D0A776BC-18C3-4179-904C-C0F4C450684F}"/>
    <cellStyle name="Input 4 3 8 6" xfId="12196" xr:uid="{442391EA-CFF2-410E-ABEA-33CF7A5E03AB}"/>
    <cellStyle name="Input 4 3 8 6 2" xfId="25654" xr:uid="{AAB898A1-7785-4D2A-8036-29C9E43E3124}"/>
    <cellStyle name="Input 4 3 8 7" xfId="16524" xr:uid="{0707B7C6-D1F9-404B-B77B-0ADF162E792B}"/>
    <cellStyle name="Input 4 3 8 7 2" xfId="29982" xr:uid="{5426C22A-EEAC-4386-9A6E-BA5399658B32}"/>
    <cellStyle name="Input 4 3 9" xfId="3284" xr:uid="{C621EB0C-3518-465F-9451-9905625802EE}"/>
    <cellStyle name="Input 4 3 9 2" xfId="19278" xr:uid="{B528E4E4-59A5-4931-9130-48DADD683060}"/>
    <cellStyle name="Input 4 4" xfId="2144" xr:uid="{7E1A1ECC-DE00-4323-9714-F2EF56C450E1}"/>
    <cellStyle name="Input 4 4 10" xfId="3763" xr:uid="{F9B83614-E1A6-4B9D-832A-17ECC9A31B58}"/>
    <cellStyle name="Input 4 4 10 2" xfId="19757" xr:uid="{1EA8B663-13E1-49C2-85CB-FABAD889787B}"/>
    <cellStyle name="Input 4 4 11" xfId="3063" xr:uid="{B7FDE5A8-B59F-4BBF-8D36-5647B5FC9130}"/>
    <cellStyle name="Input 4 4 11 2" xfId="19057" xr:uid="{E26D1AFD-DE6D-43DF-962E-6C01CC482F97}"/>
    <cellStyle name="Input 4 4 12" xfId="18802" xr:uid="{6A7F978C-469B-4482-9B84-97D3019496B9}"/>
    <cellStyle name="Input 4 4 12 2" xfId="32455" xr:uid="{8480AA30-D53F-4CE8-91C7-89172FBB12AC}"/>
    <cellStyle name="Input 4 4 2" xfId="2808" xr:uid="{42E9D9B0-D575-493E-94E7-57A5C521F4FC}"/>
    <cellStyle name="Input 4 4 2 2" xfId="6060" xr:uid="{3DE05B21-34C5-4153-ABFF-8F9E8B2FB4C6}"/>
    <cellStyle name="Input 4 4 2 2 2" xfId="8539" xr:uid="{0CCE9298-4A1B-405E-B6C8-B49E3866A602}"/>
    <cellStyle name="Input 4 4 2 2 2 2" xfId="21997" xr:uid="{A6D85BCB-F8F1-482C-A264-D4B1E0F1CC83}"/>
    <cellStyle name="Input 4 4 2 2 3" xfId="11130" xr:uid="{896DCBE4-1236-4FDC-AAE8-238EC76840A9}"/>
    <cellStyle name="Input 4 4 2 2 3 2" xfId="24588" xr:uid="{3CB29388-F872-43EC-AAD3-42D81DC40999}"/>
    <cellStyle name="Input 4 4 2 2 4" xfId="13338" xr:uid="{4C7D3DBC-79C1-4A0D-A249-294A223CF980}"/>
    <cellStyle name="Input 4 4 2 2 4 2" xfId="26796" xr:uid="{6E2B1AA4-A1F6-4941-838E-0D9DF8EE241F}"/>
    <cellStyle name="Input 4 4 2 2 5" xfId="14517" xr:uid="{CB87D160-0196-47EF-90FC-907E9BE61927}"/>
    <cellStyle name="Input 4 4 2 2 5 2" xfId="27975" xr:uid="{8C0FA395-E16B-46D7-AFBC-1CF667B223D6}"/>
    <cellStyle name="Input 4 4 2 2 6" xfId="15882" xr:uid="{526A9C95-4FC4-4921-AFB3-7B4E8F8089F6}"/>
    <cellStyle name="Input 4 4 2 2 6 2" xfId="29340" xr:uid="{BCA6C7F0-EE20-4CAF-997B-2F796869C478}"/>
    <cellStyle name="Input 4 4 2 2 7" xfId="18225" xr:uid="{39E33330-F6C9-4FE9-90F3-10EB1C738AB1}"/>
    <cellStyle name="Input 4 4 2 2 7 2" xfId="31683" xr:uid="{4262A671-4D9A-44CB-A7A0-4504AAFA620A}"/>
    <cellStyle name="Input 4 4 2 3" xfId="4889" xr:uid="{E3700CE2-BD33-4B00-8AD3-17E61FE71DCA}"/>
    <cellStyle name="Input 4 4 2 3 2" xfId="32260" xr:uid="{D1985707-0386-444C-B917-53A30BD700D5}"/>
    <cellStyle name="Input 4 4 2 4" xfId="7368" xr:uid="{866F901A-B8F2-4CB4-9E89-0C7EEDA54F30}"/>
    <cellStyle name="Input 4 4 2 4 2" xfId="20826" xr:uid="{C7C34C5F-65CF-455B-BDE0-150EA9266C84}"/>
    <cellStyle name="Input 4 4 2 5" xfId="9959" xr:uid="{D1FD16EE-E6BA-4D1B-B7E2-D85099C00D72}"/>
    <cellStyle name="Input 4 4 2 5 2" xfId="23417" xr:uid="{DE09FBFD-1257-4BB1-AD6F-3CE67FB00009}"/>
    <cellStyle name="Input 4 4 2 6" xfId="12251" xr:uid="{A6C41178-0747-4ED0-A09C-E086ACADEA03}"/>
    <cellStyle name="Input 4 4 2 6 2" xfId="25709" xr:uid="{1B3ECA66-E492-4ACB-A06F-385DCF874263}"/>
    <cellStyle name="Input 4 4 2 7" xfId="17139" xr:uid="{B8CAB4FE-D2F5-4731-97FE-B50F6460D3D4}"/>
    <cellStyle name="Input 4 4 2 7 2" xfId="30597" xr:uid="{4E93CDBB-1784-42AE-8135-FC721B65EE65}"/>
    <cellStyle name="Input 4 4 3" xfId="4456" xr:uid="{D4B6ECAC-B396-401A-917F-A214206D8622}"/>
    <cellStyle name="Input 4 4 3 2" xfId="5627" xr:uid="{776EA69B-4C73-4591-89F0-93EA0F6E7852}"/>
    <cellStyle name="Input 4 4 3 2 2" xfId="8106" xr:uid="{43C29B39-F100-4417-A395-AC3C4E3CF28A}"/>
    <cellStyle name="Input 4 4 3 2 2 2" xfId="21564" xr:uid="{C678C893-CA95-451E-8E65-D7086ABDFA90}"/>
    <cellStyle name="Input 4 4 3 2 3" xfId="10697" xr:uid="{60821251-74F0-4CCE-8659-A529C11A94F6}"/>
    <cellStyle name="Input 4 4 3 2 3 2" xfId="24155" xr:uid="{100BC936-1DB4-4EE7-B947-705C5872688B}"/>
    <cellStyle name="Input 4 4 3 2 4" xfId="12905" xr:uid="{13AB1B94-8B88-458D-A789-36645067917C}"/>
    <cellStyle name="Input 4 4 3 2 4 2" xfId="26363" xr:uid="{DB91ABFB-CC4A-4C17-952A-5FE9F520CD5E}"/>
    <cellStyle name="Input 4 4 3 2 5" xfId="14084" xr:uid="{4991D254-9B20-45F8-9E41-866117821B53}"/>
    <cellStyle name="Input 4 4 3 2 5 2" xfId="27542" xr:uid="{42F5EECB-26EA-4CBE-80E0-F21B93C0A1BE}"/>
    <cellStyle name="Input 4 4 3 2 6" xfId="15449" xr:uid="{A5BDD9B3-C26C-4AC4-BBAD-9C8BD253D150}"/>
    <cellStyle name="Input 4 4 3 2 6 2" xfId="28907" xr:uid="{7946636B-EC37-4E9A-A79B-9634D15D4942}"/>
    <cellStyle name="Input 4 4 3 2 7" xfId="17792" xr:uid="{6152E04D-EB5F-4B4F-A0CE-F56D37585C31}"/>
    <cellStyle name="Input 4 4 3 2 7 2" xfId="31250" xr:uid="{E503C89F-F607-4A7D-8935-CBBF637328F0}"/>
    <cellStyle name="Input 4 4 3 3" xfId="6935" xr:uid="{0EDF1C1D-786E-4BD9-8E03-4CC993A656EC}"/>
    <cellStyle name="Input 4 4 3 3 2" xfId="20393" xr:uid="{4714A0AF-D240-40FF-8007-331B20CA5AA4}"/>
    <cellStyle name="Input 4 4 3 4" xfId="9526" xr:uid="{A673A4AE-CB6A-41D1-AB9B-D77517016E56}"/>
    <cellStyle name="Input 4 4 3 4 2" xfId="22984" xr:uid="{15E34D18-12F0-466F-8CEB-4DA7F20D0E92}"/>
    <cellStyle name="Input 4 4 3 5" xfId="3517" xr:uid="{0F7716D8-BC7B-4D68-B069-4AE332650D38}"/>
    <cellStyle name="Input 4 4 3 5 2" xfId="19511" xr:uid="{75B424D1-A91F-4534-85F8-F612408E7EA9}"/>
    <cellStyle name="Input 4 4 3 6" xfId="16774" xr:uid="{6F99A3EF-EC29-4381-9734-31FE04F221BE}"/>
    <cellStyle name="Input 4 4 3 6 2" xfId="30232" xr:uid="{E915E408-0F63-4A75-A69B-A5A54D71E860}"/>
    <cellStyle name="Input 4 4 4" xfId="4816" xr:uid="{57341650-B4B6-491A-9299-B30EF8EB52BE}"/>
    <cellStyle name="Input 4 4 4 2" xfId="5987" xr:uid="{B4943AB8-2B37-40CC-ABBC-8B9B085DFFBD}"/>
    <cellStyle name="Input 4 4 4 2 2" xfId="8466" xr:uid="{39DD52F7-EF2D-4D97-A895-FB935AAB3112}"/>
    <cellStyle name="Input 4 4 4 2 2 2" xfId="21924" xr:uid="{FB2AE507-CDE3-433A-AE86-2600DEF1C30E}"/>
    <cellStyle name="Input 4 4 4 2 3" xfId="11057" xr:uid="{AC2D48EB-AF01-4C6B-9D28-0E324EA1E61D}"/>
    <cellStyle name="Input 4 4 4 2 3 2" xfId="24515" xr:uid="{7C75EBE2-5F05-4CB6-A809-DB87316E09FD}"/>
    <cellStyle name="Input 4 4 4 2 4" xfId="13265" xr:uid="{31D20CFC-AD97-4E2C-A189-6C4F5E2706BE}"/>
    <cellStyle name="Input 4 4 4 2 4 2" xfId="26723" xr:uid="{EE52A75C-3FC0-464D-965C-12F515370CC6}"/>
    <cellStyle name="Input 4 4 4 2 5" xfId="14444" xr:uid="{555B8195-6B6B-4741-A64B-70C36C28CA72}"/>
    <cellStyle name="Input 4 4 4 2 5 2" xfId="27902" xr:uid="{6FC86313-E5B0-43A7-AFD9-8A91A8E9E0BD}"/>
    <cellStyle name="Input 4 4 4 2 6" xfId="15809" xr:uid="{0F395408-684D-4A74-8241-D80778BD92EF}"/>
    <cellStyle name="Input 4 4 4 2 6 2" xfId="29267" xr:uid="{AAC773B8-5327-41D8-9A73-1133F27019BD}"/>
    <cellStyle name="Input 4 4 4 2 7" xfId="18152" xr:uid="{C0FF7D86-9F78-448C-BB27-BC5422DA36E7}"/>
    <cellStyle name="Input 4 4 4 2 7 2" xfId="31610" xr:uid="{B69CBA7F-8817-4A67-903E-17D9453D8E14}"/>
    <cellStyle name="Input 4 4 4 3" xfId="7295" xr:uid="{97ECAFF5-FAB3-40BC-8232-C8A6FB8FB101}"/>
    <cellStyle name="Input 4 4 4 3 2" xfId="20753" xr:uid="{D9AD4229-D1A1-4408-915B-A5E79692B736}"/>
    <cellStyle name="Input 4 4 4 4" xfId="9886" xr:uid="{B2421971-545E-4BB7-9829-A3FDF2E4EAD1}"/>
    <cellStyle name="Input 4 4 4 4 2" xfId="23344" xr:uid="{349BCB47-BD02-4D10-9826-4B9DFE8A3CAE}"/>
    <cellStyle name="Input 4 4 4 5" xfId="12353" xr:uid="{567D5A3F-FB48-4261-88B3-9EEB99A66815}"/>
    <cellStyle name="Input 4 4 4 5 2" xfId="25811" xr:uid="{A9BB7CEE-9E0D-427D-A4D0-724DBAFBD185}"/>
    <cellStyle name="Input 4 4 4 6" xfId="17066" xr:uid="{E40D21B7-DFAC-40BE-9B3F-B8FAA73ED6B3}"/>
    <cellStyle name="Input 4 4 4 6 2" xfId="30524" xr:uid="{C59319F6-E3EB-48F1-A95A-0F21CAC2510E}"/>
    <cellStyle name="Input 4 4 5" xfId="4643" xr:uid="{29F27E52-19F9-4583-8378-E93CA0849B6B}"/>
    <cellStyle name="Input 4 4 5 2" xfId="5814" xr:uid="{3087B9A2-3C37-49AB-9C81-3BF3CFDF8743}"/>
    <cellStyle name="Input 4 4 5 2 2" xfId="8293" xr:uid="{6DE97851-7634-421A-A730-2A34B7BBE3B5}"/>
    <cellStyle name="Input 4 4 5 2 2 2" xfId="21751" xr:uid="{CCCAF09D-8074-4482-8109-3AE1FBF98642}"/>
    <cellStyle name="Input 4 4 5 2 3" xfId="10884" xr:uid="{52F8AEC2-9B8D-4BB3-8C62-BD6369D9AFBF}"/>
    <cellStyle name="Input 4 4 5 2 3 2" xfId="24342" xr:uid="{228C55FD-9EF0-4172-8FF0-D3CBFE980860}"/>
    <cellStyle name="Input 4 4 5 2 4" xfId="13092" xr:uid="{FE5DE46A-4356-44E4-881A-345BBEDDBA86}"/>
    <cellStyle name="Input 4 4 5 2 4 2" xfId="26550" xr:uid="{4AB75F0C-9D50-4331-999B-CABB098BFF95}"/>
    <cellStyle name="Input 4 4 5 2 5" xfId="14271" xr:uid="{098FB409-93AA-4FD5-8559-FA1865B0D18C}"/>
    <cellStyle name="Input 4 4 5 2 5 2" xfId="27729" xr:uid="{1C542CAD-6107-4605-A756-49109EC1DAEB}"/>
    <cellStyle name="Input 4 4 5 2 6" xfId="15636" xr:uid="{B19FF23E-147F-481D-9C78-673ECBFBC0FD}"/>
    <cellStyle name="Input 4 4 5 2 6 2" xfId="29094" xr:uid="{3B415A5A-4277-44FC-B648-182DB0C0D765}"/>
    <cellStyle name="Input 4 4 5 2 7" xfId="17979" xr:uid="{F6D6EBE4-5749-465A-99C5-19DD566FB5ED}"/>
    <cellStyle name="Input 4 4 5 2 7 2" xfId="31437" xr:uid="{17A9832D-13A5-4407-91E5-8CAAE0AA6317}"/>
    <cellStyle name="Input 4 4 5 3" xfId="7122" xr:uid="{5650A63D-8174-4A0A-A2E3-25D1EDDB3385}"/>
    <cellStyle name="Input 4 4 5 3 2" xfId="20580" xr:uid="{FCA42DF0-18C2-49AD-AAE0-020451247ED6}"/>
    <cellStyle name="Input 4 4 5 4" xfId="9713" xr:uid="{56F17CBD-EC84-484B-9F61-8638391979AB}"/>
    <cellStyle name="Input 4 4 5 4 2" xfId="23171" xr:uid="{7C55D89E-F495-4610-8B83-D778D40DD9C0}"/>
    <cellStyle name="Input 4 4 5 5" xfId="12443" xr:uid="{AA6B1F03-8DD5-44FA-BEB0-A358FC33E27A}"/>
    <cellStyle name="Input 4 4 5 5 2" xfId="25901" xr:uid="{06890DEA-82D1-43B7-843E-C585B012E423}"/>
    <cellStyle name="Input 4 4 5 6" xfId="16940" xr:uid="{D779BEDA-7822-4604-805A-DE1771544FC9}"/>
    <cellStyle name="Input 4 4 5 6 2" xfId="30398" xr:uid="{DA9EBD1F-43C7-4483-886A-B051B85E6549}"/>
    <cellStyle name="Input 4 4 6" xfId="5300" xr:uid="{C8ABF870-A39B-4067-90D4-2017950742FF}"/>
    <cellStyle name="Input 4 4 6 2" xfId="6471" xr:uid="{2EFA7EA8-C860-4FDB-8784-55E1AC2B6517}"/>
    <cellStyle name="Input 4 4 6 2 2" xfId="8950" xr:uid="{3B0269B8-4918-44BB-BD6C-DEA91D88CBEF}"/>
    <cellStyle name="Input 4 4 6 2 2 2" xfId="22408" xr:uid="{7899E2D5-8324-4BEF-B17D-C703B45F7817}"/>
    <cellStyle name="Input 4 4 6 2 3" xfId="11541" xr:uid="{614BD0E4-35D0-42E3-9DB5-419EB5C631A1}"/>
    <cellStyle name="Input 4 4 6 2 3 2" xfId="24999" xr:uid="{2A242389-D3A3-48C9-BF6C-9DC613F16DBE}"/>
    <cellStyle name="Input 4 4 6 2 4" xfId="13749" xr:uid="{605849A6-B38C-4D05-A902-026BA92248B2}"/>
    <cellStyle name="Input 4 4 6 2 4 2" xfId="27207" xr:uid="{864C3047-D861-41E0-A622-EF371A622393}"/>
    <cellStyle name="Input 4 4 6 2 5" xfId="14928" xr:uid="{54A91347-A39E-4AFF-A6A5-1327EC045F23}"/>
    <cellStyle name="Input 4 4 6 2 5 2" xfId="28386" xr:uid="{25B1E72C-FD0E-4689-8176-5E26F48507D5}"/>
    <cellStyle name="Input 4 4 6 2 6" xfId="16293" xr:uid="{13043015-8F93-4626-85D9-C809F83CD86A}"/>
    <cellStyle name="Input 4 4 6 2 6 2" xfId="29751" xr:uid="{405837C4-5DAC-4221-9BC0-4D1A91AF8BBD}"/>
    <cellStyle name="Input 4 4 6 2 7" xfId="18636" xr:uid="{D8C4865E-35F9-484D-903F-9792ADE1B50C}"/>
    <cellStyle name="Input 4 4 6 2 7 2" xfId="32094" xr:uid="{7846C560-85D3-4DCC-9608-4F689AB69014}"/>
    <cellStyle name="Input 4 4 6 3" xfId="7779" xr:uid="{E7459C85-C25A-4C51-8023-F0109B109262}"/>
    <cellStyle name="Input 4 4 6 3 2" xfId="21237" xr:uid="{8999FA02-8EE1-481C-B358-2D1AA6A66B9A}"/>
    <cellStyle name="Input 4 4 6 4" xfId="10370" xr:uid="{EAEABA1B-FC35-4AC1-A3B3-2A08B0F16701}"/>
    <cellStyle name="Input 4 4 6 4 2" xfId="23828" xr:uid="{52D7E812-BAC1-4F8F-B1EB-761A7CCE8A05}"/>
    <cellStyle name="Input 4 4 6 5" xfId="15122" xr:uid="{8FC13652-3327-4B5D-8FFE-65AAB4A7D7CE}"/>
    <cellStyle name="Input 4 4 6 5 2" xfId="28580" xr:uid="{BC8E3150-BCA5-48D6-9757-7CCD6CD39298}"/>
    <cellStyle name="Input 4 4 6 6" xfId="17475" xr:uid="{2AF5F5A5-F3F1-4B84-8167-F7597AF36E6E}"/>
    <cellStyle name="Input 4 4 6 6 2" xfId="30933" xr:uid="{46D8C7CB-B0E1-4646-B7ED-BE03D93FCA4A}"/>
    <cellStyle name="Input 4 4 7" xfId="5246" xr:uid="{1F71DEE9-2CB7-4656-9A2F-82A452D4F3A5}"/>
    <cellStyle name="Input 4 4 7 2" xfId="6417" xr:uid="{8D5C0DE5-3814-419A-A0CF-19F092856641}"/>
    <cellStyle name="Input 4 4 7 2 2" xfId="8896" xr:uid="{D1FDD365-91C7-4F8E-B2EB-4A0B562A905A}"/>
    <cellStyle name="Input 4 4 7 2 2 2" xfId="22354" xr:uid="{152D10B5-BB7A-45B6-AA2C-48DB6512DA62}"/>
    <cellStyle name="Input 4 4 7 2 3" xfId="11487" xr:uid="{F7715614-CD94-41D1-98B0-86C1FF63203E}"/>
    <cellStyle name="Input 4 4 7 2 3 2" xfId="24945" xr:uid="{B5B49DD8-E031-4327-8580-342AB3CD4B8D}"/>
    <cellStyle name="Input 4 4 7 2 4" xfId="13695" xr:uid="{65F5E1BE-9C13-4E10-A93A-814BB8349FE1}"/>
    <cellStyle name="Input 4 4 7 2 4 2" xfId="27153" xr:uid="{77826923-F214-4291-B440-0A984C7ADD56}"/>
    <cellStyle name="Input 4 4 7 2 5" xfId="14874" xr:uid="{A3F494BA-7651-4532-9EFB-2721098861A3}"/>
    <cellStyle name="Input 4 4 7 2 5 2" xfId="28332" xr:uid="{C32B7FFC-359F-4660-A787-1FC1B7A91AB1}"/>
    <cellStyle name="Input 4 4 7 2 6" xfId="16239" xr:uid="{EB280C80-48ED-4514-93A6-87DE64513DCE}"/>
    <cellStyle name="Input 4 4 7 2 6 2" xfId="29697" xr:uid="{BF865387-13F7-4AED-A9C9-D09B1EF05D1D}"/>
    <cellStyle name="Input 4 4 7 2 7" xfId="18582" xr:uid="{D76DACC7-CAFE-42AA-A9EC-9F93F2358029}"/>
    <cellStyle name="Input 4 4 7 2 7 2" xfId="32040" xr:uid="{3699304D-FB50-4A5A-BF76-B5735DFA85B9}"/>
    <cellStyle name="Input 4 4 7 3" xfId="7725" xr:uid="{680BE9D9-922F-4FD4-8E9F-8776DA419F45}"/>
    <cellStyle name="Input 4 4 7 3 2" xfId="21183" xr:uid="{53244EA7-16B0-4366-BFF2-97C4D79D483C}"/>
    <cellStyle name="Input 4 4 7 4" xfId="10316" xr:uid="{F0AED416-661D-48FE-8140-FEF143887E97}"/>
    <cellStyle name="Input 4 4 7 4 2" xfId="23774" xr:uid="{10FBA753-CB74-4552-BAFF-DC9838AFD610}"/>
    <cellStyle name="Input 4 4 7 5" xfId="15068" xr:uid="{BB116AA8-5389-48A8-9BA7-879FCE43DFD5}"/>
    <cellStyle name="Input 4 4 7 5 2" xfId="28526" xr:uid="{9784605E-8374-4962-8FCA-52E56A0C6B7B}"/>
    <cellStyle name="Input 4 4 7 6" xfId="17427" xr:uid="{263E98E3-F844-4A85-8355-522BA19C2FFB}"/>
    <cellStyle name="Input 4 4 7 6 2" xfId="30885" xr:uid="{5C6CB102-0D77-4B61-9CBE-FCF3C7D6F69F}"/>
    <cellStyle name="Input 4 4 8" xfId="4104" xr:uid="{5F3C3A99-F9C4-461D-9993-A9A8C6B28F36}"/>
    <cellStyle name="Input 4 4 8 2" xfId="6618" xr:uid="{61F372E2-9BD0-4461-85D3-EF075CCE3E6D}"/>
    <cellStyle name="Input 4 4 8 2 2" xfId="20076" xr:uid="{EDCE7365-164F-4DB0-B763-EA1FBDEFC5B6}"/>
    <cellStyle name="Input 4 4 8 3" xfId="9215" xr:uid="{9C627CD5-05EB-40A3-9FFD-4809D37878B6}"/>
    <cellStyle name="Input 4 4 8 3 2" xfId="22673" xr:uid="{26929159-91F6-4675-9B05-02CEC714D97C}"/>
    <cellStyle name="Input 4 4 8 4" xfId="11784" xr:uid="{22B8E931-18A0-4D15-930B-CDFDCCE5A554}"/>
    <cellStyle name="Input 4 4 8 4 2" xfId="25242" xr:uid="{378DC1D9-DDFA-4E9E-AA5F-4348A5E45FB8}"/>
    <cellStyle name="Input 4 4 8 5" xfId="3636" xr:uid="{01EC3EBA-06DA-4BEB-B9BA-BF4A129ED38D}"/>
    <cellStyle name="Input 4 4 8 5 2" xfId="19630" xr:uid="{51C794E4-039F-47FE-AF57-49173FD1F803}"/>
    <cellStyle name="Input 4 4 8 6" xfId="12285" xr:uid="{6A672649-C417-4782-AC8F-2E6F630E5B3D}"/>
    <cellStyle name="Input 4 4 8 6 2" xfId="25743" xr:uid="{94F5B266-EF33-4915-A86E-3222355C9B3A}"/>
    <cellStyle name="Input 4 4 8 7" xfId="16523" xr:uid="{48BF7427-7E43-4616-BB7F-3935F1896429}"/>
    <cellStyle name="Input 4 4 8 7 2" xfId="29981" xr:uid="{2F05FAD4-95B6-4656-948C-81150A850F6C}"/>
    <cellStyle name="Input 4 4 9" xfId="3283" xr:uid="{5C71D034-4F98-49DE-A3C7-541DDBA2AF05}"/>
    <cellStyle name="Input 4 4 9 2" xfId="19277" xr:uid="{3271AE47-AD61-4BA2-AB2C-B40E5E1D6D4E}"/>
    <cellStyle name="Input 4 5" xfId="2805" xr:uid="{C28B1FAB-85FD-4CD9-A2D4-47CF66E288EF}"/>
    <cellStyle name="Input 4 5 2" xfId="6057" xr:uid="{B4619B89-4A5C-49FF-8917-10F15C055F21}"/>
    <cellStyle name="Input 4 5 2 2" xfId="8536" xr:uid="{99E3BB39-2230-4B38-9C6C-4EF7C3F44C0B}"/>
    <cellStyle name="Input 4 5 2 2 2" xfId="21994" xr:uid="{1A889497-1C1E-4E7C-B871-6D64D9A4E08E}"/>
    <cellStyle name="Input 4 5 2 3" xfId="11127" xr:uid="{20EECB04-2549-444F-94CC-AAB93FC9EB77}"/>
    <cellStyle name="Input 4 5 2 3 2" xfId="24585" xr:uid="{332480F0-DFD8-4C24-8F7A-65E6EFC97E7C}"/>
    <cellStyle name="Input 4 5 2 4" xfId="13335" xr:uid="{BA78ED6B-B454-4F7E-8B01-4B8C4897AE63}"/>
    <cellStyle name="Input 4 5 2 4 2" xfId="26793" xr:uid="{EFEDCD04-781C-4DD0-B05D-15CB50E4EB62}"/>
    <cellStyle name="Input 4 5 2 5" xfId="14514" xr:uid="{DBC1A5AA-545A-40F4-B533-82384E521A36}"/>
    <cellStyle name="Input 4 5 2 5 2" xfId="27972" xr:uid="{3D6568C9-62F3-440C-991F-670F0E04BB07}"/>
    <cellStyle name="Input 4 5 2 6" xfId="15879" xr:uid="{F1804E3A-2AD6-4A37-98FE-ACBDC2583820}"/>
    <cellStyle name="Input 4 5 2 6 2" xfId="29337" xr:uid="{27E7A779-5B8A-4F88-9155-4C20FA6D117F}"/>
    <cellStyle name="Input 4 5 2 7" xfId="18222" xr:uid="{87759FE4-BD29-4671-84EB-BFF807734F6E}"/>
    <cellStyle name="Input 4 5 2 7 2" xfId="31680" xr:uid="{0FCF6B27-DEF6-4A09-890B-EB19B558B33E}"/>
    <cellStyle name="Input 4 5 3" xfId="4886" xr:uid="{F162396D-E485-4CC9-8897-9164C52B4DC0}"/>
    <cellStyle name="Input 4 5 3 2" xfId="32257" xr:uid="{4386544F-0996-430D-B2E7-2538909E6318}"/>
    <cellStyle name="Input 4 5 4" xfId="7365" xr:uid="{0C9CC576-3E8F-466E-BB14-19F72BADFF66}"/>
    <cellStyle name="Input 4 5 4 2" xfId="20823" xr:uid="{44D8DB85-0EA4-4B92-88C8-9EAD5802C0DC}"/>
    <cellStyle name="Input 4 5 5" xfId="9956" xr:uid="{01FDA7B4-BE7E-4896-A504-04605F76223E}"/>
    <cellStyle name="Input 4 5 5 2" xfId="23414" xr:uid="{3F28173B-A121-42FC-8BC3-3C1BB0FB971F}"/>
    <cellStyle name="Input 4 5 6" xfId="12471" xr:uid="{1B3A31AF-D6D9-4479-B674-39FB2AA10975}"/>
    <cellStyle name="Input 4 5 6 2" xfId="25929" xr:uid="{86F25659-487D-4A72-93E5-187A62A9C107}"/>
    <cellStyle name="Input 4 5 7" xfId="17136" xr:uid="{B56F3A89-1ED0-43F7-B64E-F9FBF7CEC8E6}"/>
    <cellStyle name="Input 4 5 7 2" xfId="30594" xr:uid="{D9164682-BDCF-43EE-B20B-732626472750}"/>
    <cellStyle name="Input 4 6" xfId="4459" xr:uid="{BE32A167-BD31-441C-84AC-612F264657E8}"/>
    <cellStyle name="Input 4 6 2" xfId="5630" xr:uid="{CE645C80-3B0E-4BE8-8E1E-A4DF77AA9F2D}"/>
    <cellStyle name="Input 4 6 2 2" xfId="8109" xr:uid="{5A3779EF-08C1-4B79-985B-08FE02C0101C}"/>
    <cellStyle name="Input 4 6 2 2 2" xfId="21567" xr:uid="{3102D317-F250-4044-89EA-FF5DECD242A5}"/>
    <cellStyle name="Input 4 6 2 3" xfId="10700" xr:uid="{7DF1CA3A-8673-4249-ABF7-A116531EB065}"/>
    <cellStyle name="Input 4 6 2 3 2" xfId="24158" xr:uid="{06636475-AB69-4C55-95FF-41F9D461C5E6}"/>
    <cellStyle name="Input 4 6 2 4" xfId="12908" xr:uid="{679D93A7-9AE4-4CEF-8169-7E4FF3929E53}"/>
    <cellStyle name="Input 4 6 2 4 2" xfId="26366" xr:uid="{65E88676-62A0-4240-BEF0-FA7D29901ECC}"/>
    <cellStyle name="Input 4 6 2 5" xfId="14087" xr:uid="{98D663D5-3DB9-4234-936F-A9D312C2B6CF}"/>
    <cellStyle name="Input 4 6 2 5 2" xfId="27545" xr:uid="{B8262649-FD3B-42C6-9D5C-B51579C90D06}"/>
    <cellStyle name="Input 4 6 2 6" xfId="15452" xr:uid="{83925D99-C55F-4A26-B023-F27468DBF335}"/>
    <cellStyle name="Input 4 6 2 6 2" xfId="28910" xr:uid="{2203D19D-3B03-4D6B-9864-ED2060F36C42}"/>
    <cellStyle name="Input 4 6 2 7" xfId="17795" xr:uid="{C6B1C87F-C7E0-4DE1-ABFA-B3E1F44C7338}"/>
    <cellStyle name="Input 4 6 2 7 2" xfId="31253" xr:uid="{93C8C72D-5300-43DC-936F-E767315255CC}"/>
    <cellStyle name="Input 4 6 3" xfId="6938" xr:uid="{EC2E7FBB-31B9-4325-998A-7B2E5B21996D}"/>
    <cellStyle name="Input 4 6 3 2" xfId="20396" xr:uid="{CEDC0B17-438C-4A38-A717-8BFBCDE53805}"/>
    <cellStyle name="Input 4 6 4" xfId="9529" xr:uid="{F20435E6-D7F5-49EB-BE3C-B32BC2F4F2F8}"/>
    <cellStyle name="Input 4 6 4 2" xfId="22987" xr:uid="{4DD18B8E-E2FF-4FE1-99D3-5455F49F1B1B}"/>
    <cellStyle name="Input 4 6 5" xfId="12422" xr:uid="{601B0C98-299B-44F9-A677-7526EB472030}"/>
    <cellStyle name="Input 4 6 5 2" xfId="25880" xr:uid="{C9DEE879-8696-474B-B575-17E9960881E9}"/>
    <cellStyle name="Input 4 6 6" xfId="16777" xr:uid="{ACC791A0-52CC-4501-B8ED-AA4BB21E1ADF}"/>
    <cellStyle name="Input 4 6 6 2" xfId="30235" xr:uid="{E6F7468E-C662-46A3-B50C-1A8ECC6A9352}"/>
    <cellStyle name="Input 4 7" xfId="4813" xr:uid="{1F7BA5AD-A34F-40D5-99AA-16DA26843F2D}"/>
    <cellStyle name="Input 4 7 2" xfId="5984" xr:uid="{2001AD0A-B6CD-4F7C-95D3-7C835DE5BDBB}"/>
    <cellStyle name="Input 4 7 2 2" xfId="8463" xr:uid="{1A25A463-0FB1-4C5C-856B-F71049EE6B1F}"/>
    <cellStyle name="Input 4 7 2 2 2" xfId="21921" xr:uid="{85EBE3D9-0CAC-48D7-A3BB-BE5DD606846F}"/>
    <cellStyle name="Input 4 7 2 3" xfId="11054" xr:uid="{04E18A79-6A01-40A5-96F3-575636D9011A}"/>
    <cellStyle name="Input 4 7 2 3 2" xfId="24512" xr:uid="{21174869-2118-4E1A-B6E8-5CCE6E75F6FC}"/>
    <cellStyle name="Input 4 7 2 4" xfId="13262" xr:uid="{CBEB5A57-FC70-4EEB-98D0-76D9AE601314}"/>
    <cellStyle name="Input 4 7 2 4 2" xfId="26720" xr:uid="{17E9D66F-4E1C-463B-A20B-2F8B2B65BFD7}"/>
    <cellStyle name="Input 4 7 2 5" xfId="14441" xr:uid="{C62FCCEF-580F-4115-ABBA-57AD94440DFB}"/>
    <cellStyle name="Input 4 7 2 5 2" xfId="27899" xr:uid="{E27BC87C-867C-420C-A0CC-A0DA882F2D2F}"/>
    <cellStyle name="Input 4 7 2 6" xfId="15806" xr:uid="{BE005BFD-2818-45A2-9501-6615E2CB0AA4}"/>
    <cellStyle name="Input 4 7 2 6 2" xfId="29264" xr:uid="{68557715-9A80-4500-AF29-DEE617CBA1A1}"/>
    <cellStyle name="Input 4 7 2 7" xfId="18149" xr:uid="{8785EA4B-3126-4DFF-82F2-E38641616D4F}"/>
    <cellStyle name="Input 4 7 2 7 2" xfId="31607" xr:uid="{2D25E389-3F6E-42EE-8057-855E9E3AE38A}"/>
    <cellStyle name="Input 4 7 3" xfId="7292" xr:uid="{8BC33357-1FDC-4FEF-914F-EEAFD2AA11AB}"/>
    <cellStyle name="Input 4 7 3 2" xfId="20750" xr:uid="{024ACAE7-26A9-44DE-A6E1-1457F216BB32}"/>
    <cellStyle name="Input 4 7 4" xfId="9883" xr:uid="{FE0CC628-D974-42C2-B4F4-096E6D422E15}"/>
    <cellStyle name="Input 4 7 4 2" xfId="23341" xr:uid="{FB59751B-080C-4529-A461-536364F04490}"/>
    <cellStyle name="Input 4 7 5" xfId="3270" xr:uid="{4C2EB29F-80A7-4334-82BA-AC5134E9E81A}"/>
    <cellStyle name="Input 4 7 5 2" xfId="19264" xr:uid="{E9F47CF0-BFDA-408A-959C-6C0DE40CC72F}"/>
    <cellStyle name="Input 4 7 6" xfId="17063" xr:uid="{23E05DD1-D532-4215-96F2-4B608E3ED00D}"/>
    <cellStyle name="Input 4 7 6 2" xfId="30521" xr:uid="{2DF60B78-C8AA-4FFE-B032-1031767319E0}"/>
    <cellStyle name="Input 4 8" xfId="4640" xr:uid="{ABC1AEC0-98B1-44CF-AD57-DDAA3E2C7413}"/>
    <cellStyle name="Input 4 8 2" xfId="5811" xr:uid="{4ACB18BF-FFFD-4078-B2DD-09156AF16813}"/>
    <cellStyle name="Input 4 8 2 2" xfId="8290" xr:uid="{89D20DF6-3FFF-4A61-A289-0FB9311CFFC8}"/>
    <cellStyle name="Input 4 8 2 2 2" xfId="21748" xr:uid="{BFDF54A1-7E54-49F2-8659-A928D9A930E6}"/>
    <cellStyle name="Input 4 8 2 3" xfId="10881" xr:uid="{5DD71A1E-D02F-4808-97FA-B40A5A3C5E4B}"/>
    <cellStyle name="Input 4 8 2 3 2" xfId="24339" xr:uid="{1467BF01-E4D6-405A-84E2-BB3EE2CCC1A2}"/>
    <cellStyle name="Input 4 8 2 4" xfId="13089" xr:uid="{79A8A2B6-CCD8-466E-9169-F913E39EC49C}"/>
    <cellStyle name="Input 4 8 2 4 2" xfId="26547" xr:uid="{0A681D25-F49D-4516-B34D-C1F9A2C949FC}"/>
    <cellStyle name="Input 4 8 2 5" xfId="14268" xr:uid="{E593A1FC-9C22-407E-A94D-3D9C8E16749F}"/>
    <cellStyle name="Input 4 8 2 5 2" xfId="27726" xr:uid="{6F8694B2-37DD-4444-965D-C5B0E8BF29B9}"/>
    <cellStyle name="Input 4 8 2 6" xfId="15633" xr:uid="{E7D87DF4-1F27-434C-9B12-3D855E7DF741}"/>
    <cellStyle name="Input 4 8 2 6 2" xfId="29091" xr:uid="{726BC179-7832-4F1E-A6FF-A8828DF58377}"/>
    <cellStyle name="Input 4 8 2 7" xfId="17976" xr:uid="{74C685FE-0F1D-4B76-9B5F-0E5718EFE1CB}"/>
    <cellStyle name="Input 4 8 2 7 2" xfId="31434" xr:uid="{FE00F9DB-157C-478E-97CF-CAC00D3CF369}"/>
    <cellStyle name="Input 4 8 3" xfId="7119" xr:uid="{5CFF9A10-7E7E-4284-91A6-33D1B285546B}"/>
    <cellStyle name="Input 4 8 3 2" xfId="20577" xr:uid="{B224AFF3-4A11-4B38-BFA5-B75062ADC9AB}"/>
    <cellStyle name="Input 4 8 4" xfId="9710" xr:uid="{6ABD88E2-2BD8-4E9A-B634-93F8051BF902}"/>
    <cellStyle name="Input 4 8 4 2" xfId="23168" xr:uid="{8FC05EA8-7A05-4401-AB7A-54F63DE678FA}"/>
    <cellStyle name="Input 4 8 5" xfId="12663" xr:uid="{02AEF5DC-9E89-41EC-A5A9-6EEC60F66709}"/>
    <cellStyle name="Input 4 8 5 2" xfId="26121" xr:uid="{22BCD864-8BF9-4CFB-892D-013EECEC398A}"/>
    <cellStyle name="Input 4 8 6" xfId="16937" xr:uid="{400E1E3C-AAA5-4300-AD42-2B25AC0520AD}"/>
    <cellStyle name="Input 4 8 6 2" xfId="30395" xr:uid="{5000639E-47FE-4FCA-9F4E-6A0046A2FC42}"/>
    <cellStyle name="Input 4 9" xfId="4522" xr:uid="{A72A9735-5A03-4BB7-BDFB-1A28FA1BEEC9}"/>
    <cellStyle name="Input 4 9 2" xfId="5693" xr:uid="{6AA5E201-F736-429C-8B5C-CE55676B79E6}"/>
    <cellStyle name="Input 4 9 2 2" xfId="8172" xr:uid="{C3D2B5F5-F82E-44C0-9848-A1031908F8D0}"/>
    <cellStyle name="Input 4 9 2 2 2" xfId="21630" xr:uid="{1D76C281-F956-4A5C-BCC9-63EDDD71973A}"/>
    <cellStyle name="Input 4 9 2 3" xfId="10763" xr:uid="{7ECA463D-1CFF-4C19-91E1-189794B6C6DD}"/>
    <cellStyle name="Input 4 9 2 3 2" xfId="24221" xr:uid="{436E9109-06DB-4AAE-9355-D1CC39CFCF10}"/>
    <cellStyle name="Input 4 9 2 4" xfId="12971" xr:uid="{405C9E81-773F-4A16-9700-5945E967AB81}"/>
    <cellStyle name="Input 4 9 2 4 2" xfId="26429" xr:uid="{44A3DEB7-5E65-4944-B505-ED74B3D76E7C}"/>
    <cellStyle name="Input 4 9 2 5" xfId="14150" xr:uid="{802E7CE0-D665-4A4E-A405-3E117DDC7D21}"/>
    <cellStyle name="Input 4 9 2 5 2" xfId="27608" xr:uid="{5B2718C4-686B-43A9-A246-2651A8594F1D}"/>
    <cellStyle name="Input 4 9 2 6" xfId="15515" xr:uid="{476F9AFE-C2DA-4D9F-9993-6B0DA0AEB031}"/>
    <cellStyle name="Input 4 9 2 6 2" xfId="28973" xr:uid="{2CFC4DA9-FE18-45AB-B39B-FE55349086BC}"/>
    <cellStyle name="Input 4 9 2 7" xfId="17858" xr:uid="{D43D922A-7E0D-4637-B3D5-C3268FBCC637}"/>
    <cellStyle name="Input 4 9 2 7 2" xfId="31316" xr:uid="{3B884C81-18E9-4B68-BBD4-A95A19D26976}"/>
    <cellStyle name="Input 4 9 3" xfId="7001" xr:uid="{F54141B0-71B0-4C0C-B489-1FA63D6F997A}"/>
    <cellStyle name="Input 4 9 3 2" xfId="20459" xr:uid="{2BE5A5FD-2C18-4E91-ABF0-5A37BD164511}"/>
    <cellStyle name="Input 4 9 4" xfId="9592" xr:uid="{3767B9FD-B62C-4DFE-9B5C-B5A8CA1CA52A}"/>
    <cellStyle name="Input 4 9 4 2" xfId="23050" xr:uid="{32B8143D-A802-4AFD-8094-EEBA53D571C1}"/>
    <cellStyle name="Input 4 9 5" xfId="6718" xr:uid="{26166ACE-0DE9-4620-A13E-1051DABAEE43}"/>
    <cellStyle name="Input 4 9 5 2" xfId="20176" xr:uid="{2BCDD69B-F932-414E-B5B3-0C0CFEDD1FFA}"/>
    <cellStyle name="Input 4 9 6" xfId="16819" xr:uid="{154AABF6-6F7F-4137-911F-23CF6B20751E}"/>
    <cellStyle name="Input 4 9 6 2" xfId="30277" xr:uid="{CAAEA1F2-1BCB-4250-B326-0A265A89555A}"/>
    <cellStyle name="Input 5" xfId="2145" xr:uid="{B6456803-1878-4595-BAC5-AF506084ACDD}"/>
    <cellStyle name="Input 5 10" xfId="5280" xr:uid="{6DC484EA-C7D6-456F-8757-2C4AA707EBCA}"/>
    <cellStyle name="Input 5 10 2" xfId="6451" xr:uid="{E78AB51B-010A-4441-959F-2EF48133891B}"/>
    <cellStyle name="Input 5 10 2 2" xfId="8930" xr:uid="{7EC35F1A-A1EA-4B1F-B3F6-254AAAC62483}"/>
    <cellStyle name="Input 5 10 2 2 2" xfId="22388" xr:uid="{11D4B963-3DF5-434B-8743-0707D1849A97}"/>
    <cellStyle name="Input 5 10 2 3" xfId="11521" xr:uid="{AD7C4857-C9F2-4C90-97CA-0F6EA4CD0572}"/>
    <cellStyle name="Input 5 10 2 3 2" xfId="24979" xr:uid="{937A7CD5-08AA-430D-ADFA-7E8E1EE382A6}"/>
    <cellStyle name="Input 5 10 2 4" xfId="13729" xr:uid="{01579A8F-3A5D-4E6E-AA55-D441BF3D903C}"/>
    <cellStyle name="Input 5 10 2 4 2" xfId="27187" xr:uid="{2CE627EF-99E0-4462-BB6F-5A27831800F0}"/>
    <cellStyle name="Input 5 10 2 5" xfId="14908" xr:uid="{62FA2758-D641-4CA4-89CE-9EB16D5434A1}"/>
    <cellStyle name="Input 5 10 2 5 2" xfId="28366" xr:uid="{93C92F89-7D37-4700-90BB-0C5C54D20CC3}"/>
    <cellStyle name="Input 5 10 2 6" xfId="16273" xr:uid="{837EAA24-D94F-4D85-BB92-06473A157F45}"/>
    <cellStyle name="Input 5 10 2 6 2" xfId="29731" xr:uid="{EA363B06-0FA8-4B53-BF48-8A6929BF66B4}"/>
    <cellStyle name="Input 5 10 2 7" xfId="18616" xr:uid="{C3B9F03A-63CC-4B3D-9AC0-E167B693DA0A}"/>
    <cellStyle name="Input 5 10 2 7 2" xfId="32074" xr:uid="{26CB9257-8C71-4406-9221-29C6D7B3C660}"/>
    <cellStyle name="Input 5 10 3" xfId="7759" xr:uid="{C866EA64-9369-4A76-8B0B-24BD411FB2F8}"/>
    <cellStyle name="Input 5 10 3 2" xfId="21217" xr:uid="{48CF8BAC-1D67-4396-BAB2-70C638A79BF4}"/>
    <cellStyle name="Input 5 10 4" xfId="10350" xr:uid="{5586AADC-7D69-4B86-BB13-CA35ACB6D3E5}"/>
    <cellStyle name="Input 5 10 4 2" xfId="23808" xr:uid="{23075905-B9F0-491C-91B2-59AE120D0B9C}"/>
    <cellStyle name="Input 5 10 5" xfId="15102" xr:uid="{1B0055AA-5E9F-40D9-8F67-DD285F00F969}"/>
    <cellStyle name="Input 5 10 5 2" xfId="28560" xr:uid="{641481DC-B21F-4864-95CC-F026273DBA98}"/>
    <cellStyle name="Input 5 10 6" xfId="17456" xr:uid="{64DC55B9-AB96-4B4D-A709-BD5F7535A733}"/>
    <cellStyle name="Input 5 10 6 2" xfId="30914" xr:uid="{63C1F713-FB26-48D3-A43F-4C1B5B5CA5E6}"/>
    <cellStyle name="Input 5 11" xfId="4103" xr:uid="{21FD6AF1-DC47-4CEB-8518-694BC0C2B023}"/>
    <cellStyle name="Input 5 11 2" xfId="6617" xr:uid="{8E3D6085-66B6-4B4B-B2E1-702FD19901CF}"/>
    <cellStyle name="Input 5 11 2 2" xfId="20075" xr:uid="{7E93BE11-C70A-4B9F-B2E9-EE7BFB588083}"/>
    <cellStyle name="Input 5 11 3" xfId="9214" xr:uid="{FF430CD3-2D28-4A30-ACCD-980A86CFDE3A}"/>
    <cellStyle name="Input 5 11 3 2" xfId="22672" xr:uid="{AAA01AA9-1ABA-4439-A1DC-CE6D7CD564D2}"/>
    <cellStyle name="Input 5 11 4" xfId="11783" xr:uid="{EADBD9EC-0504-44F6-82BC-6BCEB7BC7645}"/>
    <cellStyle name="Input 5 11 4 2" xfId="25241" xr:uid="{86BAC736-BC23-4F80-916D-7D7DEA65DF4F}"/>
    <cellStyle name="Input 5 11 5" xfId="3635" xr:uid="{AB2154F9-6AEC-4CE0-9FD8-C0C1B7F08FD2}"/>
    <cellStyle name="Input 5 11 5 2" xfId="19629" xr:uid="{B164F534-4B9D-406B-B36C-C27DF49CE988}"/>
    <cellStyle name="Input 5 11 6" xfId="12059" xr:uid="{C590DC26-0DD7-4900-844C-2B8AE8F9706B}"/>
    <cellStyle name="Input 5 11 6 2" xfId="25517" xr:uid="{B27DDC4C-C97D-4913-9205-B6EFC10480F5}"/>
    <cellStyle name="Input 5 11 7" xfId="16522" xr:uid="{4E2499C5-761E-4AC0-8F1D-D9ABC100B4C3}"/>
    <cellStyle name="Input 5 11 7 2" xfId="29980" xr:uid="{E285E9B2-8552-423D-89CC-01648F920EB2}"/>
    <cellStyle name="Input 5 12" xfId="3282" xr:uid="{F795EBF7-26B7-44EB-9880-4C7A0DC77DDC}"/>
    <cellStyle name="Input 5 12 2" xfId="19276" xr:uid="{2D2F3393-82C0-42BD-88F9-3B9EEEAE525A}"/>
    <cellStyle name="Input 5 13" xfId="3764" xr:uid="{F682BE90-8CD4-4723-A34B-22D8C7823EF2}"/>
    <cellStyle name="Input 5 13 2" xfId="19758" xr:uid="{0469149A-4A30-490B-90D0-58B84590E5C9}"/>
    <cellStyle name="Input 5 14" xfId="3744" xr:uid="{0B516D41-FB35-4D6A-9C3B-5721E9A09279}"/>
    <cellStyle name="Input 5 14 2" xfId="19738" xr:uid="{5CE76437-F95D-4708-84E4-BE65469EB3D0}"/>
    <cellStyle name="Input 5 15" xfId="18803" xr:uid="{2CCBFFD7-631F-4190-ACEB-BB5533B5F588}"/>
    <cellStyle name="Input 5 15 2" xfId="32456" xr:uid="{19D7F442-A812-43E5-9BCD-47ACE4CB69D8}"/>
    <cellStyle name="Input 5 2" xfId="2146" xr:uid="{79BA3F95-DD3C-4BF2-8450-C9774AD47539}"/>
    <cellStyle name="Input 5 2 10" xfId="3765" xr:uid="{063C8733-775C-4868-AC5D-869A28D9F615}"/>
    <cellStyle name="Input 5 2 10 2" xfId="19759" xr:uid="{CE8F1A8B-4134-454F-BC87-43C269D6E8DE}"/>
    <cellStyle name="Input 5 2 11" xfId="3969" xr:uid="{CAFA4C19-DC33-4BCD-A85D-366D74C49098}"/>
    <cellStyle name="Input 5 2 11 2" xfId="19963" xr:uid="{3CFE3837-F013-47C3-A5C1-FC05E31C8F72}"/>
    <cellStyle name="Input 5 2 12" xfId="18804" xr:uid="{6ABBA88B-1AA8-4A5E-8A35-8064DFE25A34}"/>
    <cellStyle name="Input 5 2 12 2" xfId="32457" xr:uid="{A9325B3C-45FD-40FB-9C46-4F7DD9A6A2D8}"/>
    <cellStyle name="Input 5 2 2" xfId="2810" xr:uid="{1FC8CB74-3628-4B74-BDFD-F7102FFF38B5}"/>
    <cellStyle name="Input 5 2 2 2" xfId="6062" xr:uid="{3E52AD10-DF94-47FF-92C7-887F65650559}"/>
    <cellStyle name="Input 5 2 2 2 2" xfId="8541" xr:uid="{1401A5BE-4447-4C97-8D82-DC63C37573CC}"/>
    <cellStyle name="Input 5 2 2 2 2 2" xfId="21999" xr:uid="{DD1AE8B1-6764-42A6-9B64-643B3EE0FBE2}"/>
    <cellStyle name="Input 5 2 2 2 3" xfId="11132" xr:uid="{4C68468E-7548-47E8-9A57-6518B41FC1EE}"/>
    <cellStyle name="Input 5 2 2 2 3 2" xfId="24590" xr:uid="{A06FAD6E-C0E0-483C-9D22-169A543E7266}"/>
    <cellStyle name="Input 5 2 2 2 4" xfId="13340" xr:uid="{4A1C30F1-BED8-4A79-B4B9-7710CC4FF176}"/>
    <cellStyle name="Input 5 2 2 2 4 2" xfId="26798" xr:uid="{55F7C4F3-AD62-4F2A-BE90-03EFF7456023}"/>
    <cellStyle name="Input 5 2 2 2 5" xfId="14519" xr:uid="{1F74C758-4814-43C9-88A2-95F782294B2C}"/>
    <cellStyle name="Input 5 2 2 2 5 2" xfId="27977" xr:uid="{6BDB2B9B-B075-410A-8159-E93284DBB022}"/>
    <cellStyle name="Input 5 2 2 2 6" xfId="15884" xr:uid="{1EEBCE07-207B-4BD4-BF92-5B4BF7B92220}"/>
    <cellStyle name="Input 5 2 2 2 6 2" xfId="29342" xr:uid="{5984AE0E-ECA7-4FE6-A7A3-C2F04AF368FD}"/>
    <cellStyle name="Input 5 2 2 2 7" xfId="18227" xr:uid="{52AA4704-6151-4FCE-9DA0-C27F5AF7666A}"/>
    <cellStyle name="Input 5 2 2 2 7 2" xfId="31685" xr:uid="{3085A5C2-062E-4437-A25E-F320925131E1}"/>
    <cellStyle name="Input 5 2 2 3" xfId="4891" xr:uid="{F4859B07-3BD3-40D7-B5B0-74C373E17BD0}"/>
    <cellStyle name="Input 5 2 2 3 2" xfId="32262" xr:uid="{6423D049-D218-4841-BE9F-BCEC68C8C64F}"/>
    <cellStyle name="Input 5 2 2 4" xfId="7370" xr:uid="{5099ABCD-30DC-4857-9886-BE24DEB0C841}"/>
    <cellStyle name="Input 5 2 2 4 2" xfId="20828" xr:uid="{8194C74D-A9EC-49BB-A3A4-E53A7AAB1222}"/>
    <cellStyle name="Input 5 2 2 5" xfId="9961" xr:uid="{53117D8F-1FFB-4776-966A-D2D737C386D4}"/>
    <cellStyle name="Input 5 2 2 5 2" xfId="23419" xr:uid="{6680E71B-7917-40E4-BAB4-19BA77BF68E3}"/>
    <cellStyle name="Input 5 2 2 6" xfId="12182" xr:uid="{1BB80307-3C67-454C-B00B-CD9A0E5FE9E0}"/>
    <cellStyle name="Input 5 2 2 6 2" xfId="25640" xr:uid="{8E3F410D-FBE7-4479-A579-299C376DDC20}"/>
    <cellStyle name="Input 5 2 2 7" xfId="17141" xr:uid="{63C3B815-7044-4608-B748-575779DF38C3}"/>
    <cellStyle name="Input 5 2 2 7 2" xfId="30599" xr:uid="{2FF001BC-D2D1-484C-A504-FF07B3BB8BBB}"/>
    <cellStyle name="Input 5 2 3" xfId="4454" xr:uid="{64660DAE-667E-4089-8BCC-86B17A101E39}"/>
    <cellStyle name="Input 5 2 3 2" xfId="5625" xr:uid="{490FA159-0765-4606-8855-250A6FA74586}"/>
    <cellStyle name="Input 5 2 3 2 2" xfId="8104" xr:uid="{CEA27456-9772-4D7C-9D5D-8CE289A2904F}"/>
    <cellStyle name="Input 5 2 3 2 2 2" xfId="21562" xr:uid="{23615937-CD9C-463F-9E19-0D50E082BF68}"/>
    <cellStyle name="Input 5 2 3 2 3" xfId="10695" xr:uid="{BCF2EF17-838A-4DAE-8A57-82339A053692}"/>
    <cellStyle name="Input 5 2 3 2 3 2" xfId="24153" xr:uid="{2025B06D-F5AA-43A5-AAF4-F2E139FDFA63}"/>
    <cellStyle name="Input 5 2 3 2 4" xfId="12903" xr:uid="{3CC91A69-E8D9-4102-A6E7-0DB3CCA78ADB}"/>
    <cellStyle name="Input 5 2 3 2 4 2" xfId="26361" xr:uid="{F34B822B-B81B-4EA2-AB9A-4ADF9C85A170}"/>
    <cellStyle name="Input 5 2 3 2 5" xfId="14082" xr:uid="{6B44704F-3B72-4B0E-9929-C5DF7339A04D}"/>
    <cellStyle name="Input 5 2 3 2 5 2" xfId="27540" xr:uid="{9BBB7F68-5918-4AAD-B5DA-B8B48BD59D3E}"/>
    <cellStyle name="Input 5 2 3 2 6" xfId="15447" xr:uid="{77417A6A-1FAA-4318-A23C-C6A4EA1AC505}"/>
    <cellStyle name="Input 5 2 3 2 6 2" xfId="28905" xr:uid="{5E5EF1A7-4F7A-4111-BF5A-22B9364DA9A3}"/>
    <cellStyle name="Input 5 2 3 2 7" xfId="17790" xr:uid="{60FD1430-ABB9-4DFE-997C-EC981D341E88}"/>
    <cellStyle name="Input 5 2 3 2 7 2" xfId="31248" xr:uid="{4EE75577-877D-43E3-B04B-AAC776F3C3AA}"/>
    <cellStyle name="Input 5 2 3 3" xfId="6933" xr:uid="{7E90EF59-AD2F-43AB-A61A-3199D6223E5F}"/>
    <cellStyle name="Input 5 2 3 3 2" xfId="20391" xr:uid="{93BC4977-29B2-4680-A6CC-E5933117BA5A}"/>
    <cellStyle name="Input 5 2 3 4" xfId="9524" xr:uid="{51A7F762-CCA4-4AF3-ACC3-96BDD194560C}"/>
    <cellStyle name="Input 5 2 3 4 2" xfId="22982" xr:uid="{5443982F-46EB-4C1B-BA36-2DA840707343}"/>
    <cellStyle name="Input 5 2 3 5" xfId="3488" xr:uid="{0FA8FEB6-4765-418A-AAC4-65BE42243D98}"/>
    <cellStyle name="Input 5 2 3 5 2" xfId="19482" xr:uid="{53D1F7CF-A0EA-40A5-9A5F-07D0CFD7074A}"/>
    <cellStyle name="Input 5 2 3 6" xfId="16772" xr:uid="{4E712148-5F1D-42CC-AA6F-A30C60C807B4}"/>
    <cellStyle name="Input 5 2 3 6 2" xfId="30230" xr:uid="{D1881496-CDC3-48A5-BA16-CB4BFCADE5AD}"/>
    <cellStyle name="Input 5 2 4" xfId="4818" xr:uid="{8474DBD8-3B28-45E7-91DE-E399A9A7CB25}"/>
    <cellStyle name="Input 5 2 4 2" xfId="5989" xr:uid="{09964AE7-9E0C-4798-A5D2-1ADA9D3DDC17}"/>
    <cellStyle name="Input 5 2 4 2 2" xfId="8468" xr:uid="{97C3D280-F1F3-40FF-9A41-9CE531B8AC21}"/>
    <cellStyle name="Input 5 2 4 2 2 2" xfId="21926" xr:uid="{F924BB36-C94A-473E-9EC1-64CAA6477DFF}"/>
    <cellStyle name="Input 5 2 4 2 3" xfId="11059" xr:uid="{247CA13C-F656-4991-B518-6DB71A2BA778}"/>
    <cellStyle name="Input 5 2 4 2 3 2" xfId="24517" xr:uid="{28F49D4F-18D9-4B13-B131-80DF640ADE17}"/>
    <cellStyle name="Input 5 2 4 2 4" xfId="13267" xr:uid="{2D725F61-74C8-45EC-B4EB-133BDC0CDE8D}"/>
    <cellStyle name="Input 5 2 4 2 4 2" xfId="26725" xr:uid="{651DA143-C151-4017-947E-E5D9AA73B905}"/>
    <cellStyle name="Input 5 2 4 2 5" xfId="14446" xr:uid="{E98C38D8-47D1-42F7-BF8F-94AA0D929344}"/>
    <cellStyle name="Input 5 2 4 2 5 2" xfId="27904" xr:uid="{4BBA0673-A976-49BE-9C4E-931106C3C066}"/>
    <cellStyle name="Input 5 2 4 2 6" xfId="15811" xr:uid="{26E52928-B60C-4834-98B2-9E1DD5E32199}"/>
    <cellStyle name="Input 5 2 4 2 6 2" xfId="29269" xr:uid="{5EA7D429-0DE1-4364-AB2B-6E8CD9B55C5B}"/>
    <cellStyle name="Input 5 2 4 2 7" xfId="18154" xr:uid="{BF287D6E-5571-451E-9934-2ABF503ABDED}"/>
    <cellStyle name="Input 5 2 4 2 7 2" xfId="31612" xr:uid="{D87814F3-A875-4DA9-BCCE-A629D726B9EA}"/>
    <cellStyle name="Input 5 2 4 3" xfId="7297" xr:uid="{695C5167-4BEA-4CFF-9A3D-2B64BE8A41A7}"/>
    <cellStyle name="Input 5 2 4 3 2" xfId="20755" xr:uid="{7E47759E-9B82-4A42-A3F2-F01F3E19D9D4}"/>
    <cellStyle name="Input 5 2 4 4" xfId="9888" xr:uid="{36FE97C2-EAA4-4854-B64A-2BB51C154FA6}"/>
    <cellStyle name="Input 5 2 4 4 2" xfId="23346" xr:uid="{8F4478BE-011B-4B06-BF2A-77590EF9BF52}"/>
    <cellStyle name="Input 5 2 4 5" xfId="12100" xr:uid="{B13D2BBB-8406-46D5-AC84-228361BD7A8D}"/>
    <cellStyle name="Input 5 2 4 5 2" xfId="25558" xr:uid="{848CF7BE-D9D2-45A4-B68D-C0A9F6AAB17B}"/>
    <cellStyle name="Input 5 2 4 6" xfId="17068" xr:uid="{73AAE60D-DE84-4CA7-B7A7-CD6E6D700942}"/>
    <cellStyle name="Input 5 2 4 6 2" xfId="30526" xr:uid="{1791AEA7-0134-4519-9ACB-9966883B8FF1}"/>
    <cellStyle name="Input 5 2 5" xfId="4645" xr:uid="{157B0F67-F011-42AE-9BB9-6F02067EB7AA}"/>
    <cellStyle name="Input 5 2 5 2" xfId="5816" xr:uid="{68C34BA0-DD80-42EF-9A36-53A30FF1726B}"/>
    <cellStyle name="Input 5 2 5 2 2" xfId="8295" xr:uid="{76D11675-3314-4509-95B0-245EDF12DEEA}"/>
    <cellStyle name="Input 5 2 5 2 2 2" xfId="21753" xr:uid="{F89725AE-A7D7-4332-B540-33B563CC1802}"/>
    <cellStyle name="Input 5 2 5 2 3" xfId="10886" xr:uid="{8D1893D7-0F3F-4AAF-A0DF-91E488F580BE}"/>
    <cellStyle name="Input 5 2 5 2 3 2" xfId="24344" xr:uid="{F73571FA-75A7-43CD-9C39-250804F91458}"/>
    <cellStyle name="Input 5 2 5 2 4" xfId="13094" xr:uid="{C448ECD0-9E3C-4BA8-B803-E45E3D9EC9D9}"/>
    <cellStyle name="Input 5 2 5 2 4 2" xfId="26552" xr:uid="{EB0B9E86-E4AF-4428-B52F-9FC7A33EFCA3}"/>
    <cellStyle name="Input 5 2 5 2 5" xfId="14273" xr:uid="{C51AB1DB-9E5A-42A3-ACA2-B3BEA7F673C1}"/>
    <cellStyle name="Input 5 2 5 2 5 2" xfId="27731" xr:uid="{142544BD-E385-4B05-B3C1-1AEEEFE27D4A}"/>
    <cellStyle name="Input 5 2 5 2 6" xfId="15638" xr:uid="{6E091EB5-9545-4F9F-B810-06995D2D6C71}"/>
    <cellStyle name="Input 5 2 5 2 6 2" xfId="29096" xr:uid="{1C3205B1-6AF3-4FEE-B1D0-96E1AFAA7080}"/>
    <cellStyle name="Input 5 2 5 2 7" xfId="17981" xr:uid="{D4B352C8-717E-4325-A5E6-4C291FA93191}"/>
    <cellStyle name="Input 5 2 5 2 7 2" xfId="31439" xr:uid="{91133F59-A329-43B7-BB94-BFB743EFD354}"/>
    <cellStyle name="Input 5 2 5 3" xfId="7124" xr:uid="{52540C58-A2FA-4EE4-9496-CD8D2FB2408B}"/>
    <cellStyle name="Input 5 2 5 3 2" xfId="20582" xr:uid="{86EB5754-16EA-4BE4-B9F8-D95E4D8EEE69}"/>
    <cellStyle name="Input 5 2 5 4" xfId="9715" xr:uid="{DE207C2E-C6EB-413A-A421-0DAC2FA20BB3}"/>
    <cellStyle name="Input 5 2 5 4 2" xfId="23173" xr:uid="{5A0193B4-A46F-4E5F-9C12-8AEE2C622BD6}"/>
    <cellStyle name="Input 5 2 5 5" xfId="12334" xr:uid="{1CD3513B-6E54-4FAE-A30C-716E8C5DEE8D}"/>
    <cellStyle name="Input 5 2 5 5 2" xfId="25792" xr:uid="{BEE5D0C7-DA85-4278-BED7-1D22340D3E5E}"/>
    <cellStyle name="Input 5 2 5 6" xfId="16942" xr:uid="{C569689E-F514-4841-AF36-2AC0DAB728F4}"/>
    <cellStyle name="Input 5 2 5 6 2" xfId="30400" xr:uid="{808567D6-C9F7-4E9E-8A35-7858C9E67E5C}"/>
    <cellStyle name="Input 5 2 6" xfId="4521" xr:uid="{5C0E5EE7-EB7B-483D-A940-D30E18E6577E}"/>
    <cellStyle name="Input 5 2 6 2" xfId="5692" xr:uid="{7344DF61-96D6-4A7C-940A-CFFBD99A5688}"/>
    <cellStyle name="Input 5 2 6 2 2" xfId="8171" xr:uid="{7BD4A772-71BF-4760-B432-90D20CCC2EF5}"/>
    <cellStyle name="Input 5 2 6 2 2 2" xfId="21629" xr:uid="{8147E133-1651-4ACD-B97B-7BE1C007D107}"/>
    <cellStyle name="Input 5 2 6 2 3" xfId="10762" xr:uid="{4FE3847D-4DC9-47DF-8501-E0E349C3B175}"/>
    <cellStyle name="Input 5 2 6 2 3 2" xfId="24220" xr:uid="{FA129D4B-60E9-4354-8032-65AE872CFD2A}"/>
    <cellStyle name="Input 5 2 6 2 4" xfId="12970" xr:uid="{9CEB49B4-B7A6-450A-8F50-511CD1C8D2C1}"/>
    <cellStyle name="Input 5 2 6 2 4 2" xfId="26428" xr:uid="{424AFE69-3E43-4C76-A5EA-D1C34E03F46C}"/>
    <cellStyle name="Input 5 2 6 2 5" xfId="14149" xr:uid="{38C96B3D-A289-4164-A499-591249674ED3}"/>
    <cellStyle name="Input 5 2 6 2 5 2" xfId="27607" xr:uid="{4893261D-3B08-4C99-98E1-B7BE1F8361E2}"/>
    <cellStyle name="Input 5 2 6 2 6" xfId="15514" xr:uid="{FC09B21D-668A-43F9-AC39-7BA66B786022}"/>
    <cellStyle name="Input 5 2 6 2 6 2" xfId="28972" xr:uid="{94F5E533-F575-4D37-96CB-D8C0962057A6}"/>
    <cellStyle name="Input 5 2 6 2 7" xfId="17857" xr:uid="{EFCE9E9B-0006-4A6A-ADE6-C595088F3A26}"/>
    <cellStyle name="Input 5 2 6 2 7 2" xfId="31315" xr:uid="{F09431AF-4A1E-4809-918C-A78C4EE21A64}"/>
    <cellStyle name="Input 5 2 6 3" xfId="7000" xr:uid="{541A1EB3-BCFE-40DD-B5E5-B75B6556BA7D}"/>
    <cellStyle name="Input 5 2 6 3 2" xfId="20458" xr:uid="{F11AA220-D040-4F4F-AC81-B4B81DA5819C}"/>
    <cellStyle name="Input 5 2 6 4" xfId="9591" xr:uid="{C987B94C-0114-4AEE-B523-8732C5873A68}"/>
    <cellStyle name="Input 5 2 6 4 2" xfId="23049" xr:uid="{8870F08D-4BB6-4BDC-BDF3-4216F6378DDC}"/>
    <cellStyle name="Input 5 2 6 5" xfId="12430" xr:uid="{B1AA65CA-C061-402C-83DF-A10A76332D07}"/>
    <cellStyle name="Input 5 2 6 5 2" xfId="25888" xr:uid="{EB3789B8-F4CD-48B5-AF50-5098AF0FEC3E}"/>
    <cellStyle name="Input 5 2 6 6" xfId="16818" xr:uid="{9C5AB241-E390-4ECF-AC37-67B53E5B2626}"/>
    <cellStyle name="Input 5 2 6 6 2" xfId="30276" xr:uid="{CF563BC2-7479-4CE2-9B07-5D6F948A2D30}"/>
    <cellStyle name="Input 5 2 7" xfId="4266" xr:uid="{55BE9219-6C38-4DC2-8619-C811D51BD663}"/>
    <cellStyle name="Input 5 2 7 2" xfId="5437" xr:uid="{BCD1DADF-B766-4607-8A0E-975549A0EAAF}"/>
    <cellStyle name="Input 5 2 7 2 2" xfId="7916" xr:uid="{03E8E5B6-5AF5-43EF-99BA-DE363082F812}"/>
    <cellStyle name="Input 5 2 7 2 2 2" xfId="21374" xr:uid="{CA3EB8F5-2A8B-41ED-85F2-E6BF9044E2AE}"/>
    <cellStyle name="Input 5 2 7 2 3" xfId="10507" xr:uid="{14FED885-4468-4E28-85A1-1CEC515FADCD}"/>
    <cellStyle name="Input 5 2 7 2 3 2" xfId="23965" xr:uid="{36043CEE-62DB-453D-A289-F4C1FF719B3A}"/>
    <cellStyle name="Input 5 2 7 2 4" xfId="12715" xr:uid="{E8E978AC-DC98-4409-98F6-ED556FC2A3E9}"/>
    <cellStyle name="Input 5 2 7 2 4 2" xfId="26173" xr:uid="{E82F7DA9-D35F-49E3-A871-711D7FCA0F0D}"/>
    <cellStyle name="Input 5 2 7 2 5" xfId="13894" xr:uid="{13FBF098-4661-44B8-BBEE-52BFAEE79FBD}"/>
    <cellStyle name="Input 5 2 7 2 5 2" xfId="27352" xr:uid="{4259DDAB-8CAF-4F78-B119-5CEF0A48B0B2}"/>
    <cellStyle name="Input 5 2 7 2 6" xfId="15259" xr:uid="{A042670C-5AC0-4626-A791-46444DEC12BD}"/>
    <cellStyle name="Input 5 2 7 2 6 2" xfId="28717" xr:uid="{EF6AC2E0-91BE-4F44-B0E1-E71814724647}"/>
    <cellStyle name="Input 5 2 7 2 7" xfId="17602" xr:uid="{F0E90AB0-4892-40B9-8B28-FB5512FA86CF}"/>
    <cellStyle name="Input 5 2 7 2 7 2" xfId="31060" xr:uid="{717F80F5-6AEA-46B0-92A1-30437070C554}"/>
    <cellStyle name="Input 5 2 7 3" xfId="6745" xr:uid="{B656FC5D-CA5D-4E3B-ADAA-7500D5F37F74}"/>
    <cellStyle name="Input 5 2 7 3 2" xfId="20203" xr:uid="{9DCC0AD9-F610-4D34-AB1D-0FA39AF39C07}"/>
    <cellStyle name="Input 5 2 7 4" xfId="9336" xr:uid="{5B97C3F5-206B-495C-9975-48A81BC906C9}"/>
    <cellStyle name="Input 5 2 7 4 2" xfId="22794" xr:uid="{8B82ABE8-C5E0-42CD-AC58-71F54FA8FD96}"/>
    <cellStyle name="Input 5 2 7 5" xfId="3334" xr:uid="{24F84245-1230-4BC5-A0DC-E8ED85A44048}"/>
    <cellStyle name="Input 5 2 7 5 2" xfId="19328" xr:uid="{75210ED8-CE74-4B1F-95A0-9AC8C611572F}"/>
    <cellStyle name="Input 5 2 7 6" xfId="16618" xr:uid="{E1774FA2-FC9B-483E-984E-430E7178B60C}"/>
    <cellStyle name="Input 5 2 7 6 2" xfId="30076" xr:uid="{ECBFEEC4-73C0-4403-BD7A-79CB4E4DC9E7}"/>
    <cellStyle name="Input 5 2 8" xfId="4102" xr:uid="{74C81F08-D622-4C87-A0B5-E7725C3412D9}"/>
    <cellStyle name="Input 5 2 8 2" xfId="6616" xr:uid="{A2BF7222-90EB-40E6-B6B1-12A357798206}"/>
    <cellStyle name="Input 5 2 8 2 2" xfId="20074" xr:uid="{14C074C8-71E1-4B0E-AB70-82AA4158777B}"/>
    <cellStyle name="Input 5 2 8 3" xfId="9213" xr:uid="{253EDC31-6621-433A-948B-9EF6AA54BF96}"/>
    <cellStyle name="Input 5 2 8 3 2" xfId="22671" xr:uid="{45465904-F7D3-4FB5-9D32-8F737D5422FF}"/>
    <cellStyle name="Input 5 2 8 4" xfId="11782" xr:uid="{DE52E5E9-C5E2-4685-9D64-908BB4B366E8}"/>
    <cellStyle name="Input 5 2 8 4 2" xfId="25240" xr:uid="{59856A89-3E0E-451E-B561-555220294888}"/>
    <cellStyle name="Input 5 2 8 5" xfId="3634" xr:uid="{1061EA6C-7E11-4643-A341-11DEDB939935}"/>
    <cellStyle name="Input 5 2 8 5 2" xfId="19628" xr:uid="{B6541132-ACE4-4EEE-ACE5-06B9EA9BA365}"/>
    <cellStyle name="Input 5 2 8 6" xfId="12385" xr:uid="{4E043A9D-6126-449A-9447-F8F4ED203965}"/>
    <cellStyle name="Input 5 2 8 6 2" xfId="25843" xr:uid="{BD10819B-AC25-4BC8-88C9-E1688C4BB215}"/>
    <cellStyle name="Input 5 2 8 7" xfId="16521" xr:uid="{6733BF67-D79F-4DC5-A188-BD6A7B5FCD19}"/>
    <cellStyle name="Input 5 2 8 7 2" xfId="29979" xr:uid="{21E3866F-F108-4667-91E4-044854BCFAEF}"/>
    <cellStyle name="Input 5 2 9" xfId="3281" xr:uid="{77ED5A18-26D3-4A45-9CE9-F17F1921C418}"/>
    <cellStyle name="Input 5 2 9 2" xfId="19275" xr:uid="{8AFB8501-4B5C-4EF9-A048-D454F2CAEDAA}"/>
    <cellStyle name="Input 5 3" xfId="2147" xr:uid="{AA29252E-B1BA-47D2-9C0A-F949B7D11A5D}"/>
    <cellStyle name="Input 5 3 10" xfId="3766" xr:uid="{6451550D-C03B-494C-B33E-658A20D38322}"/>
    <cellStyle name="Input 5 3 10 2" xfId="19760" xr:uid="{3F5A3AEC-ECA2-4BE0-9749-BC7D8DAAF0FC}"/>
    <cellStyle name="Input 5 3 11" xfId="3740" xr:uid="{A68E4862-6DB8-4461-B65C-4C57E562B5F0}"/>
    <cellStyle name="Input 5 3 11 2" xfId="19734" xr:uid="{43214FB3-A88E-4203-A484-A4C59E5CA3D7}"/>
    <cellStyle name="Input 5 3 12" xfId="18805" xr:uid="{CCF0E066-FE1E-458F-B929-E67B8FDD6444}"/>
    <cellStyle name="Input 5 3 12 2" xfId="32458" xr:uid="{AA30411B-2FF5-42F7-96AD-B099674F6606}"/>
    <cellStyle name="Input 5 3 2" xfId="2811" xr:uid="{1BD07489-33A0-4D0E-A939-ADC0E1D4597E}"/>
    <cellStyle name="Input 5 3 2 2" xfId="6063" xr:uid="{64D5D661-E441-46E2-8759-0C32C0A84D0C}"/>
    <cellStyle name="Input 5 3 2 2 2" xfId="8542" xr:uid="{5CC5C8BD-2BC7-4454-80E7-4A3E67FCDDFE}"/>
    <cellStyle name="Input 5 3 2 2 2 2" xfId="22000" xr:uid="{09F2A1B5-7E07-4EDE-860D-45E980BA0AFF}"/>
    <cellStyle name="Input 5 3 2 2 3" xfId="11133" xr:uid="{4FD20991-733A-411C-81AF-620AC4B4CB1C}"/>
    <cellStyle name="Input 5 3 2 2 3 2" xfId="24591" xr:uid="{9308A1DC-34B8-4A21-8DF8-E9426238CF54}"/>
    <cellStyle name="Input 5 3 2 2 4" xfId="13341" xr:uid="{2BC16488-5E1A-471E-9DAD-E0E333731BDD}"/>
    <cellStyle name="Input 5 3 2 2 4 2" xfId="26799" xr:uid="{2480B95A-5428-4C75-B33D-E367BFD55F32}"/>
    <cellStyle name="Input 5 3 2 2 5" xfId="14520" xr:uid="{1DB74FDA-AC2E-4024-B2DD-AE005A8DCE3F}"/>
    <cellStyle name="Input 5 3 2 2 5 2" xfId="27978" xr:uid="{5E89D3D3-0E00-426A-8B23-391967BC8415}"/>
    <cellStyle name="Input 5 3 2 2 6" xfId="15885" xr:uid="{52E7BA58-D364-42B1-82A3-2F9FDE66E5AB}"/>
    <cellStyle name="Input 5 3 2 2 6 2" xfId="29343" xr:uid="{35859834-E5EA-4D1E-893B-DF4ADE070D7B}"/>
    <cellStyle name="Input 5 3 2 2 7" xfId="18228" xr:uid="{87D31605-F4CA-4601-A258-5D52C1E290F7}"/>
    <cellStyle name="Input 5 3 2 2 7 2" xfId="31686" xr:uid="{1CD9A6B8-F8C2-452D-B9CE-DC6DFF7042A6}"/>
    <cellStyle name="Input 5 3 2 3" xfId="4892" xr:uid="{503C85CD-DF4B-402A-905B-AA749E6340AD}"/>
    <cellStyle name="Input 5 3 2 3 2" xfId="32263" xr:uid="{3B8616B4-6079-4D9B-8D99-88E46F3FFFEA}"/>
    <cellStyle name="Input 5 3 2 4" xfId="7371" xr:uid="{41E78518-9E0D-4C92-A011-51C78A990B68}"/>
    <cellStyle name="Input 5 3 2 4 2" xfId="20829" xr:uid="{7467D1FF-209E-4FFF-B32D-47226474F533}"/>
    <cellStyle name="Input 5 3 2 5" xfId="9962" xr:uid="{29B94F00-D786-47EF-8722-CC303AACD37D}"/>
    <cellStyle name="Input 5 3 2 5 2" xfId="23420" xr:uid="{FA64D57D-771A-4A0B-A877-C70964EAD42F}"/>
    <cellStyle name="Input 5 3 2 6" xfId="12468" xr:uid="{2512CD35-E36A-4B16-BA18-A113B476387B}"/>
    <cellStyle name="Input 5 3 2 6 2" xfId="25926" xr:uid="{088BDAFA-2439-4CEC-A99D-E42E6FC4E4B3}"/>
    <cellStyle name="Input 5 3 2 7" xfId="17142" xr:uid="{B4F7CE65-3EB8-4244-95C8-10E8DF15A863}"/>
    <cellStyle name="Input 5 3 2 7 2" xfId="30600" xr:uid="{362A7D31-2DF8-42F9-BF0B-36DEBEDE497C}"/>
    <cellStyle name="Input 5 3 3" xfId="4453" xr:uid="{185F4D56-845F-4164-BAF9-D7FBD2090196}"/>
    <cellStyle name="Input 5 3 3 2" xfId="5624" xr:uid="{1F109ED7-F85C-4390-90BF-DBCD6ACA31A7}"/>
    <cellStyle name="Input 5 3 3 2 2" xfId="8103" xr:uid="{541F1F77-66CA-4892-9B31-CE24B021FB96}"/>
    <cellStyle name="Input 5 3 3 2 2 2" xfId="21561" xr:uid="{3FF36571-7053-451F-824F-C944E9CBB1C8}"/>
    <cellStyle name="Input 5 3 3 2 3" xfId="10694" xr:uid="{995F0814-3DA6-4A39-B81B-A4248EDD4C7C}"/>
    <cellStyle name="Input 5 3 3 2 3 2" xfId="24152" xr:uid="{24094A97-21E7-4235-9C3A-2C6493BB305C}"/>
    <cellStyle name="Input 5 3 3 2 4" xfId="12902" xr:uid="{F47C2CD5-A020-4BCD-80A0-474317F42A5B}"/>
    <cellStyle name="Input 5 3 3 2 4 2" xfId="26360" xr:uid="{866E475E-36A5-4155-9B53-08803FAE90C3}"/>
    <cellStyle name="Input 5 3 3 2 5" xfId="14081" xr:uid="{BC181B8F-79F1-4A08-A7B1-25579F0D3F11}"/>
    <cellStyle name="Input 5 3 3 2 5 2" xfId="27539" xr:uid="{9A1B21CB-4665-47CF-90AF-505D5CB06E4C}"/>
    <cellStyle name="Input 5 3 3 2 6" xfId="15446" xr:uid="{90E0860C-96CB-43D4-B98E-83F0827B497E}"/>
    <cellStyle name="Input 5 3 3 2 6 2" xfId="28904" xr:uid="{538FF408-4A77-44FD-82D8-9AF8FF46BD73}"/>
    <cellStyle name="Input 5 3 3 2 7" xfId="17789" xr:uid="{656F5E0B-7F35-48CB-90F9-3FBA6229188E}"/>
    <cellStyle name="Input 5 3 3 2 7 2" xfId="31247" xr:uid="{E533A6F4-3665-45B0-A5B1-CAF8CDBC00D9}"/>
    <cellStyle name="Input 5 3 3 3" xfId="6932" xr:uid="{E23B5C1E-CF62-4EAE-B008-805F5E37B9DE}"/>
    <cellStyle name="Input 5 3 3 3 2" xfId="20390" xr:uid="{96895F94-A123-4158-B1C3-614D8E4E280F}"/>
    <cellStyle name="Input 5 3 3 4" xfId="9523" xr:uid="{97EEC69B-1C37-48C3-8BC8-D0B6279B8C9B}"/>
    <cellStyle name="Input 5 3 3 4 2" xfId="22981" xr:uid="{255F1300-AABA-4E07-8902-7118A4397B64}"/>
    <cellStyle name="Input 5 3 3 5" xfId="12274" xr:uid="{115E851D-E158-4225-AB6B-185D31A427E5}"/>
    <cellStyle name="Input 5 3 3 5 2" xfId="25732" xr:uid="{BB263E80-1A10-4B6F-A271-23280BEAD1DB}"/>
    <cellStyle name="Input 5 3 3 6" xfId="16771" xr:uid="{6AEC5687-9336-461F-96ED-947C7C7ED631}"/>
    <cellStyle name="Input 5 3 3 6 2" xfId="30229" xr:uid="{8C8AAC73-C456-455F-AB21-8F2BDC1BC634}"/>
    <cellStyle name="Input 5 3 4" xfId="4819" xr:uid="{8A10B12E-1BBB-416B-BE76-CB91CBB22CD5}"/>
    <cellStyle name="Input 5 3 4 2" xfId="5990" xr:uid="{71746102-EFC5-460C-B706-5BF9220DC5A4}"/>
    <cellStyle name="Input 5 3 4 2 2" xfId="8469" xr:uid="{4CAD1E13-69E5-45D5-B75F-0CADF53F9548}"/>
    <cellStyle name="Input 5 3 4 2 2 2" xfId="21927" xr:uid="{FCB035E6-AE94-47BF-AB39-A1C81D365454}"/>
    <cellStyle name="Input 5 3 4 2 3" xfId="11060" xr:uid="{D9AFFABE-9BBE-4140-9094-EBE1F51B5A64}"/>
    <cellStyle name="Input 5 3 4 2 3 2" xfId="24518" xr:uid="{F04CF19D-D200-4D04-BB9B-9A6F428DEA73}"/>
    <cellStyle name="Input 5 3 4 2 4" xfId="13268" xr:uid="{07DD2E05-33F2-4114-80F6-812E371A9599}"/>
    <cellStyle name="Input 5 3 4 2 4 2" xfId="26726" xr:uid="{E73F6C7B-779D-4D7D-ADB5-61A906E528F1}"/>
    <cellStyle name="Input 5 3 4 2 5" xfId="14447" xr:uid="{AD486E77-510F-4351-8B8F-1A953BBD2625}"/>
    <cellStyle name="Input 5 3 4 2 5 2" xfId="27905" xr:uid="{AC0D3CFE-75DB-40BB-B989-B9C61373AF66}"/>
    <cellStyle name="Input 5 3 4 2 6" xfId="15812" xr:uid="{DB1D9013-4B3B-43EC-8896-9144B154E461}"/>
    <cellStyle name="Input 5 3 4 2 6 2" xfId="29270" xr:uid="{EBC24194-C6CA-46A8-B959-6829B5B7104C}"/>
    <cellStyle name="Input 5 3 4 2 7" xfId="18155" xr:uid="{4CD83C14-0A75-4D79-A6C3-F40C9E39B99F}"/>
    <cellStyle name="Input 5 3 4 2 7 2" xfId="31613" xr:uid="{AF03B281-C969-4F5F-B752-68BCA83E7C00}"/>
    <cellStyle name="Input 5 3 4 3" xfId="7298" xr:uid="{B98F8F06-58E7-4D30-A7A7-73522B1317CB}"/>
    <cellStyle name="Input 5 3 4 3 2" xfId="20756" xr:uid="{00AEE880-D2AA-42B2-BE0D-D0A37B2E4691}"/>
    <cellStyle name="Input 5 3 4 4" xfId="9889" xr:uid="{BC48138A-733B-4383-99FD-4C55A4C7F9A7}"/>
    <cellStyle name="Input 5 3 4 4 2" xfId="23347" xr:uid="{63BECFB6-C270-4A35-A094-FC76C73BA577}"/>
    <cellStyle name="Input 5 3 4 5" xfId="11947" xr:uid="{BAEE1AC1-0545-4E6E-94A5-9EBDD3998193}"/>
    <cellStyle name="Input 5 3 4 5 2" xfId="25405" xr:uid="{01B1234B-1052-4AEB-BADD-C9E417457A98}"/>
    <cellStyle name="Input 5 3 4 6" xfId="17069" xr:uid="{8DE18A8B-35DB-4ABF-9754-5FAFC5BC9782}"/>
    <cellStyle name="Input 5 3 4 6 2" xfId="30527" xr:uid="{89AC6869-FE21-4711-8C5A-70F8A8CCD2CE}"/>
    <cellStyle name="Input 5 3 5" xfId="5332" xr:uid="{AB1DA9ED-7206-4C6F-A451-7F937BB2DEE2}"/>
    <cellStyle name="Input 5 3 5 2" xfId="6503" xr:uid="{27EB0A1B-3B57-4CD7-9CF8-0A3CE164F06E}"/>
    <cellStyle name="Input 5 3 5 2 2" xfId="8982" xr:uid="{7764B2F0-F906-4323-A39E-18BEC8D0915F}"/>
    <cellStyle name="Input 5 3 5 2 2 2" xfId="22440" xr:uid="{F5D5EADE-D24E-47BB-A983-CDE06F3E7542}"/>
    <cellStyle name="Input 5 3 5 2 3" xfId="11573" xr:uid="{DD9E2B09-86C1-418F-AA57-B965B05E114F}"/>
    <cellStyle name="Input 5 3 5 2 3 2" xfId="25031" xr:uid="{50240798-A4C9-4B17-A5FB-5770B13D1A42}"/>
    <cellStyle name="Input 5 3 5 2 4" xfId="13781" xr:uid="{0288870D-7701-4415-90FE-76563AF8E48F}"/>
    <cellStyle name="Input 5 3 5 2 4 2" xfId="27239" xr:uid="{9B3891F6-E485-4512-B2AC-64527CF9C4DA}"/>
    <cellStyle name="Input 5 3 5 2 5" xfId="14960" xr:uid="{F5332A19-D117-440D-A1EC-2784A2E97D25}"/>
    <cellStyle name="Input 5 3 5 2 5 2" xfId="28418" xr:uid="{B348B1C1-7E3D-4DF1-86B5-CB78142CD965}"/>
    <cellStyle name="Input 5 3 5 2 6" xfId="16325" xr:uid="{7C30B5D0-3B78-4851-AF27-998D35604D73}"/>
    <cellStyle name="Input 5 3 5 2 6 2" xfId="29783" xr:uid="{13336226-7D9B-4D4B-B3EC-263DF2D5D7FA}"/>
    <cellStyle name="Input 5 3 5 2 7" xfId="18668" xr:uid="{C9315F81-35F3-4BA3-BD06-02F2E4F4BE5E}"/>
    <cellStyle name="Input 5 3 5 2 7 2" xfId="32126" xr:uid="{9D0AAF10-EFAD-4DC2-8D78-E83306056903}"/>
    <cellStyle name="Input 5 3 5 3" xfId="7811" xr:uid="{5CF24903-3ACE-42C8-B00E-F1E5452732CB}"/>
    <cellStyle name="Input 5 3 5 3 2" xfId="21269" xr:uid="{12152E1B-49F8-4004-863D-EC0ED17F09B8}"/>
    <cellStyle name="Input 5 3 5 4" xfId="10402" xr:uid="{7866AB62-EF92-47BE-A5B2-9D2A2A0C0A0D}"/>
    <cellStyle name="Input 5 3 5 4 2" xfId="23860" xr:uid="{C3416CAE-4EF0-45D3-8C0B-5DD611D4043D}"/>
    <cellStyle name="Input 5 3 5 5" xfId="15154" xr:uid="{5B8505F7-76AC-4B57-B5C6-ECAD3AF3F53B}"/>
    <cellStyle name="Input 5 3 5 5 2" xfId="28612" xr:uid="{DCCE991B-50D1-4226-89C4-D855812B4CE7}"/>
    <cellStyle name="Input 5 3 5 6" xfId="17506" xr:uid="{0769BEC3-3FD7-44AA-B6E3-DC859B142441}"/>
    <cellStyle name="Input 5 3 5 6 2" xfId="30964" xr:uid="{480694AB-A912-4319-86EC-421B27CA10C8}"/>
    <cellStyle name="Input 5 3 6" xfId="5230" xr:uid="{54AD7082-BCED-4115-88A2-1E6019342EC8}"/>
    <cellStyle name="Input 5 3 6 2" xfId="6401" xr:uid="{436EFD97-17E3-44F9-8D86-B3F36AAC2FD5}"/>
    <cellStyle name="Input 5 3 6 2 2" xfId="8880" xr:uid="{ADB1A17D-2487-425D-B6FF-F371767A56F6}"/>
    <cellStyle name="Input 5 3 6 2 2 2" xfId="22338" xr:uid="{E1A09B88-C922-44E1-9F81-3DF9D261A534}"/>
    <cellStyle name="Input 5 3 6 2 3" xfId="11471" xr:uid="{6A19EB60-5D44-463E-973B-745D64F7E75C}"/>
    <cellStyle name="Input 5 3 6 2 3 2" xfId="24929" xr:uid="{11AA60DE-4FF4-4C88-B0E9-7665C6AB58E7}"/>
    <cellStyle name="Input 5 3 6 2 4" xfId="13679" xr:uid="{EAFD9414-883C-4F2A-A05F-B1BF9EE3E474}"/>
    <cellStyle name="Input 5 3 6 2 4 2" xfId="27137" xr:uid="{CE835A73-4465-4538-A520-F4F96369E368}"/>
    <cellStyle name="Input 5 3 6 2 5" xfId="14858" xr:uid="{5614D5ED-775E-43EF-A401-FDEF4893BE5B}"/>
    <cellStyle name="Input 5 3 6 2 5 2" xfId="28316" xr:uid="{477A672B-FDBA-47A9-A70D-9C4605086BCB}"/>
    <cellStyle name="Input 5 3 6 2 6" xfId="16223" xr:uid="{3EFED035-27C2-456D-9DDA-EB9674CEC288}"/>
    <cellStyle name="Input 5 3 6 2 6 2" xfId="29681" xr:uid="{6966A04F-F256-4641-AC54-73BB3D7A834B}"/>
    <cellStyle name="Input 5 3 6 2 7" xfId="18566" xr:uid="{0155CF1C-DB0D-4713-A924-62A628CF4F9B}"/>
    <cellStyle name="Input 5 3 6 2 7 2" xfId="32024" xr:uid="{C23E0D66-B963-4615-8BA5-7A43D817D100}"/>
    <cellStyle name="Input 5 3 6 3" xfId="7709" xr:uid="{7D6C076A-F663-4543-A36F-218A6A16320D}"/>
    <cellStyle name="Input 5 3 6 3 2" xfId="21167" xr:uid="{7CDC6C0F-6D7D-4B21-9290-1EEE3B6EF55B}"/>
    <cellStyle name="Input 5 3 6 4" xfId="10300" xr:uid="{8026D29E-CE3E-4A53-A79F-1B8EDA3477A5}"/>
    <cellStyle name="Input 5 3 6 4 2" xfId="23758" xr:uid="{E8739C97-4F02-4BED-BA05-914FCD1E21BD}"/>
    <cellStyle name="Input 5 3 6 5" xfId="15052" xr:uid="{7F670C05-776D-42B7-8ABF-81CEF12D2C11}"/>
    <cellStyle name="Input 5 3 6 5 2" xfId="28510" xr:uid="{8B9162C5-C351-45BA-9F1A-100035137A3E}"/>
    <cellStyle name="Input 5 3 6 6" xfId="17413" xr:uid="{072A3785-D1F4-440F-9204-569306CEAC37}"/>
    <cellStyle name="Input 5 3 6 6 2" xfId="30871" xr:uid="{23915DA9-0CDA-45C0-859D-7F5A1CEB6FA5}"/>
    <cellStyle name="Input 5 3 7" xfId="5347" xr:uid="{0FE7D711-4265-444B-AD0A-0229BF0E7471}"/>
    <cellStyle name="Input 5 3 7 2" xfId="6518" xr:uid="{FBADF5EC-CF2A-4340-91AA-44B6519754CA}"/>
    <cellStyle name="Input 5 3 7 2 2" xfId="8997" xr:uid="{9A45C6E3-22A2-4AF8-86DC-E376C079409C}"/>
    <cellStyle name="Input 5 3 7 2 2 2" xfId="22455" xr:uid="{1D4421F1-3CC2-4CB9-AC3E-070B8574C0D4}"/>
    <cellStyle name="Input 5 3 7 2 3" xfId="11588" xr:uid="{953F565C-E40C-4AFE-BAB4-2B6FEF68DDA3}"/>
    <cellStyle name="Input 5 3 7 2 3 2" xfId="25046" xr:uid="{44757CA3-898A-42CF-9233-303025DE5863}"/>
    <cellStyle name="Input 5 3 7 2 4" xfId="13796" xr:uid="{BE45FA3F-0D3B-4D9E-AA40-F7C5804174F2}"/>
    <cellStyle name="Input 5 3 7 2 4 2" xfId="27254" xr:uid="{0269199C-923D-46B0-B6F6-F61179573E31}"/>
    <cellStyle name="Input 5 3 7 2 5" xfId="14975" xr:uid="{9DDCFB84-4C55-401B-83B7-E1B0ABC4878E}"/>
    <cellStyle name="Input 5 3 7 2 5 2" xfId="28433" xr:uid="{39DF1E7F-3A1A-449D-979E-F67D51BE8A5C}"/>
    <cellStyle name="Input 5 3 7 2 6" xfId="16340" xr:uid="{44F31098-D66F-424A-B56E-BD4C1B5D8DCE}"/>
    <cellStyle name="Input 5 3 7 2 6 2" xfId="29798" xr:uid="{A4F5C20A-93E7-4678-B58D-3D4A89125A4F}"/>
    <cellStyle name="Input 5 3 7 2 7" xfId="18683" xr:uid="{2C98E842-8D2E-4E2B-802C-0691FB8E67AA}"/>
    <cellStyle name="Input 5 3 7 2 7 2" xfId="32141" xr:uid="{A6C37710-E5BE-4F20-905F-B5F2941EFE95}"/>
    <cellStyle name="Input 5 3 7 3" xfId="7826" xr:uid="{D76EEA3B-181D-4DD1-8DC8-B8B083B0D676}"/>
    <cellStyle name="Input 5 3 7 3 2" xfId="21284" xr:uid="{42DB367B-865D-475C-B603-B7D2B2986742}"/>
    <cellStyle name="Input 5 3 7 4" xfId="10417" xr:uid="{CE1FC557-B767-4E32-B9DB-2C5BEECDF8E2}"/>
    <cellStyle name="Input 5 3 7 4 2" xfId="23875" xr:uid="{40EEC5A1-DC57-424B-B308-6B3E1201C4F8}"/>
    <cellStyle name="Input 5 3 7 5" xfId="15169" xr:uid="{3763A838-676B-4E79-8583-CA2D8253D118}"/>
    <cellStyle name="Input 5 3 7 5 2" xfId="28627" xr:uid="{3596C085-A14E-46A5-9474-0B5B815E45AC}"/>
    <cellStyle name="Input 5 3 7 6" xfId="17518" xr:uid="{57D40F64-4524-4A0E-B3F6-639979EE7929}"/>
    <cellStyle name="Input 5 3 7 6 2" xfId="30976" xr:uid="{731D9444-46DC-4634-8654-26403E5E2CBE}"/>
    <cellStyle name="Input 5 3 8" xfId="4101" xr:uid="{7DAF2717-3351-42BB-8BF5-61913E6AEE20}"/>
    <cellStyle name="Input 5 3 8 2" xfId="6615" xr:uid="{02AE4691-DAEF-4B16-B900-DB958CAC0D43}"/>
    <cellStyle name="Input 5 3 8 2 2" xfId="20073" xr:uid="{95E559C6-9BA5-4B02-B7BF-64BAF2A315A4}"/>
    <cellStyle name="Input 5 3 8 3" xfId="9212" xr:uid="{7E2637CB-9539-484C-BF77-639B94D093BD}"/>
    <cellStyle name="Input 5 3 8 3 2" xfId="22670" xr:uid="{DB3DC1D2-CDBA-4051-B179-D37D3EE3845F}"/>
    <cellStyle name="Input 5 3 8 4" xfId="11781" xr:uid="{2EF2FF50-085B-4A4C-8040-0CD145BE1DBF}"/>
    <cellStyle name="Input 5 3 8 4 2" xfId="25239" xr:uid="{07F99614-D3C3-45A0-BD12-559ADADAE7AC}"/>
    <cellStyle name="Input 5 3 8 5" xfId="3633" xr:uid="{789ACC90-B6FF-4D04-8100-C32441835FD9}"/>
    <cellStyle name="Input 5 3 8 5 2" xfId="19627" xr:uid="{C890E42B-937D-4536-9178-5AAB6919F342}"/>
    <cellStyle name="Input 5 3 8 6" xfId="3343" xr:uid="{2762EAB8-8D52-4E7F-B884-B4584EB1986C}"/>
    <cellStyle name="Input 5 3 8 6 2" xfId="19337" xr:uid="{F0EF252B-809C-41F9-BC24-1465584C0917}"/>
    <cellStyle name="Input 5 3 8 7" xfId="16520" xr:uid="{B07F2FD1-75DA-47D6-B270-730E5B21A51D}"/>
    <cellStyle name="Input 5 3 8 7 2" xfId="29978" xr:uid="{C05EC791-A255-482F-9DDF-BE8CC59999E6}"/>
    <cellStyle name="Input 5 3 9" xfId="3944" xr:uid="{23253C7A-3FB6-447E-82AC-EFB371F60FF9}"/>
    <cellStyle name="Input 5 3 9 2" xfId="19938" xr:uid="{64F00A5D-B8C1-47B7-AF04-3E570F1AC578}"/>
    <cellStyle name="Input 5 4" xfId="2148" xr:uid="{06576681-E23B-4AF6-889D-C84AAC912FE4}"/>
    <cellStyle name="Input 5 4 10" xfId="3064" xr:uid="{87C297BB-74B5-4B2C-AD73-725D7ACD647A}"/>
    <cellStyle name="Input 5 4 10 2" xfId="19058" xr:uid="{774AF951-2C1F-4276-8F50-42972B902386}"/>
    <cellStyle name="Input 5 4 11" xfId="3749" xr:uid="{335DB161-5FD6-456C-B258-78CE1992839B}"/>
    <cellStyle name="Input 5 4 11 2" xfId="19743" xr:uid="{1A05A0B7-5CA5-4CD3-BF53-04402DACBF22}"/>
    <cellStyle name="Input 5 4 12" xfId="18806" xr:uid="{68252900-D6CB-4F0E-BBDD-CE7F89B7B0D7}"/>
    <cellStyle name="Input 5 4 12 2" xfId="32459" xr:uid="{121E0539-1ED9-462D-A29C-1490364A4519}"/>
    <cellStyle name="Input 5 4 2" xfId="2812" xr:uid="{66CF5850-A574-4070-8CA2-385EDBAB32BD}"/>
    <cellStyle name="Input 5 4 2 2" xfId="6064" xr:uid="{8C33DF18-E91E-47C6-B54D-4D751C7B0FBA}"/>
    <cellStyle name="Input 5 4 2 2 2" xfId="8543" xr:uid="{2D930CB2-D436-4AF1-955E-74406B134F7F}"/>
    <cellStyle name="Input 5 4 2 2 2 2" xfId="22001" xr:uid="{FA9B7AF3-C089-44E8-BDB4-CD9A285712AE}"/>
    <cellStyle name="Input 5 4 2 2 3" xfId="11134" xr:uid="{6492960C-FD8A-4F1D-8907-731F1C9E0CF6}"/>
    <cellStyle name="Input 5 4 2 2 3 2" xfId="24592" xr:uid="{6DE096A9-BFB3-4AF9-8A72-63AC232D351D}"/>
    <cellStyle name="Input 5 4 2 2 4" xfId="13342" xr:uid="{D9857B65-B67C-44AC-A5D5-59F66736C640}"/>
    <cellStyle name="Input 5 4 2 2 4 2" xfId="26800" xr:uid="{88DE37E6-B81A-486C-BB76-90E4D814311C}"/>
    <cellStyle name="Input 5 4 2 2 5" xfId="14521" xr:uid="{0CDF5803-5371-4700-8AFB-BBD0802EC34B}"/>
    <cellStyle name="Input 5 4 2 2 5 2" xfId="27979" xr:uid="{3CAA3FF0-794F-4746-A426-BC453422E78D}"/>
    <cellStyle name="Input 5 4 2 2 6" xfId="15886" xr:uid="{909B687A-BD48-40AA-9B2A-71577A1641E6}"/>
    <cellStyle name="Input 5 4 2 2 6 2" xfId="29344" xr:uid="{9C1F8866-CA05-4326-BF78-511F63BF0A2E}"/>
    <cellStyle name="Input 5 4 2 2 7" xfId="18229" xr:uid="{FC4FED7E-56A2-4F5B-BB53-EA675F4DBF8A}"/>
    <cellStyle name="Input 5 4 2 2 7 2" xfId="31687" xr:uid="{5D5567F4-2F3D-47AB-A457-A0E69BDE0252}"/>
    <cellStyle name="Input 5 4 2 3" xfId="4893" xr:uid="{5E1F127C-D869-47BD-B0A1-886C7FA0A51F}"/>
    <cellStyle name="Input 5 4 2 3 2" xfId="32264" xr:uid="{1F47DEA5-6C57-4C4F-B4B9-2AAA92B4D278}"/>
    <cellStyle name="Input 5 4 2 4" xfId="7372" xr:uid="{B8D884A5-C85D-4A98-A4C1-C6A2B95A2CE8}"/>
    <cellStyle name="Input 5 4 2 4 2" xfId="20830" xr:uid="{7EB91AAF-879B-4F8A-BA8A-27F1F0C536C9}"/>
    <cellStyle name="Input 5 4 2 5" xfId="9963" xr:uid="{597DCE0F-98D6-4069-A68F-3439581AA520}"/>
    <cellStyle name="Input 5 4 2 5 2" xfId="23421" xr:uid="{910697A1-EB2B-4654-A3EE-4C61FB7E1A41}"/>
    <cellStyle name="Input 5 4 2 6" xfId="11988" xr:uid="{8877A4EA-EE43-405A-A9B0-CD6692C51611}"/>
    <cellStyle name="Input 5 4 2 6 2" xfId="25446" xr:uid="{98B7BF8D-A5B2-4F47-989D-3F81CB4B1B80}"/>
    <cellStyle name="Input 5 4 2 7" xfId="17143" xr:uid="{6A2A71BC-EFD1-4E00-91EA-4DE35AAE818A}"/>
    <cellStyle name="Input 5 4 2 7 2" xfId="30601" xr:uid="{31BC32E3-B850-4D54-81FE-5E064271393C}"/>
    <cellStyle name="Input 5 4 3" xfId="4452" xr:uid="{B7B31530-316F-44B6-B9EC-10A46D515576}"/>
    <cellStyle name="Input 5 4 3 2" xfId="5623" xr:uid="{B5953F2B-697B-4DBB-81F5-D14C7B3D9CDC}"/>
    <cellStyle name="Input 5 4 3 2 2" xfId="8102" xr:uid="{EEE7E0C0-39CA-44DE-8D72-E210689E9A68}"/>
    <cellStyle name="Input 5 4 3 2 2 2" xfId="21560" xr:uid="{67673093-D27A-47AD-AD44-1377CDC8EB9F}"/>
    <cellStyle name="Input 5 4 3 2 3" xfId="10693" xr:uid="{64E8FD87-13C7-4E91-AEBE-8A8CCC0C5233}"/>
    <cellStyle name="Input 5 4 3 2 3 2" xfId="24151" xr:uid="{D8881762-91DF-432F-B208-C977D946CA78}"/>
    <cellStyle name="Input 5 4 3 2 4" xfId="12901" xr:uid="{72702A07-C971-4569-A9AB-71A6A16486BF}"/>
    <cellStyle name="Input 5 4 3 2 4 2" xfId="26359" xr:uid="{5465DB75-0428-4AC2-8629-8A83C81E5EE4}"/>
    <cellStyle name="Input 5 4 3 2 5" xfId="14080" xr:uid="{38556D98-93DD-4BA3-BCE8-631D67E1BA64}"/>
    <cellStyle name="Input 5 4 3 2 5 2" xfId="27538" xr:uid="{F5C4BA09-3CFD-451C-B0D7-F5A34FFD263D}"/>
    <cellStyle name="Input 5 4 3 2 6" xfId="15445" xr:uid="{4A1B311F-AAE6-4337-9F83-F1C2E1181E3A}"/>
    <cellStyle name="Input 5 4 3 2 6 2" xfId="28903" xr:uid="{DF538D1E-43FB-4690-B9F2-E560B675D6CA}"/>
    <cellStyle name="Input 5 4 3 2 7" xfId="17788" xr:uid="{36F7360E-97DF-43C1-A6BB-4020E98A441B}"/>
    <cellStyle name="Input 5 4 3 2 7 2" xfId="31246" xr:uid="{44A56CF6-E497-4056-B8E7-4248796A5446}"/>
    <cellStyle name="Input 5 4 3 3" xfId="6931" xr:uid="{A5DA1056-5CD5-4092-9E51-4444E1432120}"/>
    <cellStyle name="Input 5 4 3 3 2" xfId="20389" xr:uid="{13564290-39A3-46BB-B40D-B2F693F2C1C0}"/>
    <cellStyle name="Input 5 4 3 4" xfId="9522" xr:uid="{7D8647A9-E9BC-4032-A2D5-3BA0425CBDAC}"/>
    <cellStyle name="Input 5 4 3 4 2" xfId="22980" xr:uid="{0D5883EE-169F-4F94-87E1-F511AF52A634}"/>
    <cellStyle name="Input 5 4 3 5" xfId="12535" xr:uid="{BCB3A13F-7C0C-4EC1-9FF5-4ECF6BAD4E7D}"/>
    <cellStyle name="Input 5 4 3 5 2" xfId="25993" xr:uid="{8359C025-B020-4343-A734-D972986654FA}"/>
    <cellStyle name="Input 5 4 3 6" xfId="16770" xr:uid="{80FE7739-B8DB-407D-8BBA-50F405D87067}"/>
    <cellStyle name="Input 5 4 3 6 2" xfId="30228" xr:uid="{5E62075F-3D53-470F-9825-AF82B4C6965F}"/>
    <cellStyle name="Input 5 4 4" xfId="4820" xr:uid="{9FF837B1-FD5E-4C01-8665-33C5CF75D917}"/>
    <cellStyle name="Input 5 4 4 2" xfId="5991" xr:uid="{E12E9F6D-8BDF-49FD-8540-374FF0F94812}"/>
    <cellStyle name="Input 5 4 4 2 2" xfId="8470" xr:uid="{BE62F154-E905-47DA-B136-F036BED204CB}"/>
    <cellStyle name="Input 5 4 4 2 2 2" xfId="21928" xr:uid="{EBA1732E-9F09-44C3-B099-C12FB8A9185D}"/>
    <cellStyle name="Input 5 4 4 2 3" xfId="11061" xr:uid="{541F31F0-3BEB-4E3F-B61F-D4D201ADF0E9}"/>
    <cellStyle name="Input 5 4 4 2 3 2" xfId="24519" xr:uid="{7B68F5DC-88FD-43DC-ADA0-0C1EF73CCA8A}"/>
    <cellStyle name="Input 5 4 4 2 4" xfId="13269" xr:uid="{35F046D6-50BE-4619-9D13-EF836AC1EB0D}"/>
    <cellStyle name="Input 5 4 4 2 4 2" xfId="26727" xr:uid="{5D1298A1-AF71-4EDB-A7CB-91645B3735A3}"/>
    <cellStyle name="Input 5 4 4 2 5" xfId="14448" xr:uid="{0890AD65-09F7-4B32-AEF6-BE93FFD47F00}"/>
    <cellStyle name="Input 5 4 4 2 5 2" xfId="27906" xr:uid="{FED3179C-DBD6-4C08-954B-5DECC6E50050}"/>
    <cellStyle name="Input 5 4 4 2 6" xfId="15813" xr:uid="{6F4DB7B0-F34E-4DFB-9962-BEF3CF7DE8BB}"/>
    <cellStyle name="Input 5 4 4 2 6 2" xfId="29271" xr:uid="{98A88ED7-618D-4B4E-9BF3-EE7A3D12F49A}"/>
    <cellStyle name="Input 5 4 4 2 7" xfId="18156" xr:uid="{01BC41CE-5DD2-4513-877A-8F0E6A3E82D9}"/>
    <cellStyle name="Input 5 4 4 2 7 2" xfId="31614" xr:uid="{153153DC-8A52-4486-80FE-D22C1C7A13D0}"/>
    <cellStyle name="Input 5 4 4 3" xfId="7299" xr:uid="{E283527D-B566-4A3F-9701-BCDB00F8B16D}"/>
    <cellStyle name="Input 5 4 4 3 2" xfId="20757" xr:uid="{0C8F54D2-06AB-443C-B44D-79E69C527E16}"/>
    <cellStyle name="Input 5 4 4 4" xfId="9890" xr:uid="{313C38E7-76E4-40A9-89D2-1B2318B03296}"/>
    <cellStyle name="Input 5 4 4 4 2" xfId="23348" xr:uid="{D45A1C7F-1FEB-4860-B3AD-5731922F0E5D}"/>
    <cellStyle name="Input 5 4 4 5" xfId="12460" xr:uid="{2290512E-CAC0-407F-946C-069DE2B322FE}"/>
    <cellStyle name="Input 5 4 4 5 2" xfId="25918" xr:uid="{A920F29C-EEE0-4800-A6A2-47F489311E7E}"/>
    <cellStyle name="Input 5 4 4 6" xfId="17070" xr:uid="{397F63C7-B7FC-4B7C-9BC9-81183530B693}"/>
    <cellStyle name="Input 5 4 4 6 2" xfId="30528" xr:uid="{92A08646-9BC9-4AD2-9460-1A23590C8C2C}"/>
    <cellStyle name="Input 5 4 5" xfId="5360" xr:uid="{869A8FD1-9504-435C-AFC5-5110B3C999B2}"/>
    <cellStyle name="Input 5 4 5 2" xfId="6531" xr:uid="{C5D988A4-138B-46AC-B4F0-3034AF4FC4C1}"/>
    <cellStyle name="Input 5 4 5 2 2" xfId="9010" xr:uid="{1DE9DCE7-BC6D-4A41-8478-0C4DB475B58E}"/>
    <cellStyle name="Input 5 4 5 2 2 2" xfId="22468" xr:uid="{AA0B6559-F3E7-43A3-A166-5AB5A0E5424E}"/>
    <cellStyle name="Input 5 4 5 2 3" xfId="11601" xr:uid="{7961C70F-D071-4A39-84AB-65E1F556E7D4}"/>
    <cellStyle name="Input 5 4 5 2 3 2" xfId="25059" xr:uid="{BF4F4256-333B-4747-98E7-17B755EC610B}"/>
    <cellStyle name="Input 5 4 5 2 4" xfId="13809" xr:uid="{5148248C-3523-43BA-B09D-DD5385FBD64B}"/>
    <cellStyle name="Input 5 4 5 2 4 2" xfId="27267" xr:uid="{4FC27E95-49C1-4712-801A-5509A1E55472}"/>
    <cellStyle name="Input 5 4 5 2 5" xfId="14988" xr:uid="{EE6DB539-EE4E-4347-AF6B-CB090E513B79}"/>
    <cellStyle name="Input 5 4 5 2 5 2" xfId="28446" xr:uid="{05C8399F-069B-4BDF-BFE4-B0CB777EE56C}"/>
    <cellStyle name="Input 5 4 5 2 6" xfId="16353" xr:uid="{B549E723-BC8E-413E-BB11-62D3B2414BB9}"/>
    <cellStyle name="Input 5 4 5 2 6 2" xfId="29811" xr:uid="{891B4383-8553-45FF-ADB8-18E9032F2372}"/>
    <cellStyle name="Input 5 4 5 2 7" xfId="18696" xr:uid="{FA6C558D-B649-40C0-8705-6058F7434969}"/>
    <cellStyle name="Input 5 4 5 2 7 2" xfId="32154" xr:uid="{11CC983D-F684-44F1-94C0-5333E3969B9F}"/>
    <cellStyle name="Input 5 4 5 3" xfId="7839" xr:uid="{DB6901CC-61E2-47FF-B62A-124B0C2D34FD}"/>
    <cellStyle name="Input 5 4 5 3 2" xfId="21297" xr:uid="{9AD0AD7C-2D67-4294-84C8-39DC184D7308}"/>
    <cellStyle name="Input 5 4 5 4" xfId="10430" xr:uid="{A6AC8A5D-DADA-45E2-BC0B-11A88892E1FC}"/>
    <cellStyle name="Input 5 4 5 4 2" xfId="23888" xr:uid="{887F7C29-BE92-4A19-88A8-6F6C295D2AF8}"/>
    <cellStyle name="Input 5 4 5 5" xfId="15182" xr:uid="{51E8A7CD-C202-4CA3-889F-2AB2BFD6411C}"/>
    <cellStyle name="Input 5 4 5 5 2" xfId="28640" xr:uid="{7E01D6DB-8F5D-4686-AA8E-31EC411D4C05}"/>
    <cellStyle name="Input 5 4 5 6" xfId="17531" xr:uid="{A40933F2-94C8-46E8-9FDF-068E598A1372}"/>
    <cellStyle name="Input 5 4 5 6 2" xfId="30989" xr:uid="{4DD4576D-C450-4575-9C30-ECF44BB70203}"/>
    <cellStyle name="Input 5 4 6" xfId="5247" xr:uid="{09F47064-C3C2-48DF-9B5B-32A6CED95008}"/>
    <cellStyle name="Input 5 4 6 2" xfId="6418" xr:uid="{8830F32B-6EFF-487F-8492-DD4FA91D8E7C}"/>
    <cellStyle name="Input 5 4 6 2 2" xfId="8897" xr:uid="{2AA858AF-949A-445F-B56C-A9CA28366DFE}"/>
    <cellStyle name="Input 5 4 6 2 2 2" xfId="22355" xr:uid="{6952A6C5-CE7A-4860-94BB-D43095AC42BC}"/>
    <cellStyle name="Input 5 4 6 2 3" xfId="11488" xr:uid="{B50C72D5-A42B-4B13-B07F-D4ABCB965DDD}"/>
    <cellStyle name="Input 5 4 6 2 3 2" xfId="24946" xr:uid="{12614D73-1093-4422-B1B7-BB01C9479322}"/>
    <cellStyle name="Input 5 4 6 2 4" xfId="13696" xr:uid="{49965361-0FB5-4D49-9C93-E1C7079C1E18}"/>
    <cellStyle name="Input 5 4 6 2 4 2" xfId="27154" xr:uid="{DAACE4D6-575E-4CC5-A7B8-C7C12781E58B}"/>
    <cellStyle name="Input 5 4 6 2 5" xfId="14875" xr:uid="{D485C2DD-6E3A-4690-A9C9-4120B9414578}"/>
    <cellStyle name="Input 5 4 6 2 5 2" xfId="28333" xr:uid="{BD143D1D-4618-4D5B-A578-2A206489C38B}"/>
    <cellStyle name="Input 5 4 6 2 6" xfId="16240" xr:uid="{B6980CFC-D7C4-49BA-9A6D-EA9BFBE75CE8}"/>
    <cellStyle name="Input 5 4 6 2 6 2" xfId="29698" xr:uid="{EDFC0FB0-19FB-4C07-BC06-CCC4AF265030}"/>
    <cellStyle name="Input 5 4 6 2 7" xfId="18583" xr:uid="{D8D5C554-0E96-4964-853E-4E5C43CBC47C}"/>
    <cellStyle name="Input 5 4 6 2 7 2" xfId="32041" xr:uid="{7A7516D5-4714-42B3-B0F7-F39A9CA5C524}"/>
    <cellStyle name="Input 5 4 6 3" xfId="7726" xr:uid="{E560632B-4764-434F-AE4C-579CEDBF2B92}"/>
    <cellStyle name="Input 5 4 6 3 2" xfId="21184" xr:uid="{C384A641-6A23-419F-933F-949456067C4A}"/>
    <cellStyle name="Input 5 4 6 4" xfId="10317" xr:uid="{A627E452-539A-4AED-8FE9-359BB379C1B2}"/>
    <cellStyle name="Input 5 4 6 4 2" xfId="23775" xr:uid="{7790B041-B926-4678-99E2-1916B0F9DEFB}"/>
    <cellStyle name="Input 5 4 6 5" xfId="15069" xr:uid="{C9A33134-F331-49FC-BE5B-948F30780A69}"/>
    <cellStyle name="Input 5 4 6 5 2" xfId="28527" xr:uid="{CCA13EEF-0B70-4B99-866F-2FC9E1C8E93E}"/>
    <cellStyle name="Input 5 4 6 6" xfId="17428" xr:uid="{87967559-48E1-4F70-98B2-8A29B2BECE5D}"/>
    <cellStyle name="Input 5 4 6 6 2" xfId="30886" xr:uid="{BF54A6E5-775F-4C95-A44B-3B2054D1468C}"/>
    <cellStyle name="Input 5 4 7" xfId="4801" xr:uid="{95E28586-5A1F-4010-8CBD-7469546A1536}"/>
    <cellStyle name="Input 5 4 7 2" xfId="5972" xr:uid="{2B8FAC04-D05C-458F-88FE-2BA1BF9C1B37}"/>
    <cellStyle name="Input 5 4 7 2 2" xfId="8451" xr:uid="{3604F2AA-5981-439E-B5AD-BA6D45001FAA}"/>
    <cellStyle name="Input 5 4 7 2 2 2" xfId="21909" xr:uid="{9530A88A-6B1E-4C50-9276-05CEFBB69E9E}"/>
    <cellStyle name="Input 5 4 7 2 3" xfId="11042" xr:uid="{E714D58A-1F96-4F19-A343-7E04939218F0}"/>
    <cellStyle name="Input 5 4 7 2 3 2" xfId="24500" xr:uid="{64149126-B263-48F7-B2F3-4CA01E8B0F34}"/>
    <cellStyle name="Input 5 4 7 2 4" xfId="13250" xr:uid="{8284F776-F2FE-400E-AEFC-6171A040B99E}"/>
    <cellStyle name="Input 5 4 7 2 4 2" xfId="26708" xr:uid="{3E6F5970-CFF0-46D9-8236-27BF891E76D2}"/>
    <cellStyle name="Input 5 4 7 2 5" xfId="14429" xr:uid="{0996364F-8B84-43D1-B23D-238F25590080}"/>
    <cellStyle name="Input 5 4 7 2 5 2" xfId="27887" xr:uid="{5217BB70-530E-4D03-BBB7-FE4A55B200CA}"/>
    <cellStyle name="Input 5 4 7 2 6" xfId="15794" xr:uid="{A41BE776-44E8-43B8-B06F-E385D58412A3}"/>
    <cellStyle name="Input 5 4 7 2 6 2" xfId="29252" xr:uid="{B861D643-1E02-459F-BD67-7ED26242EB76}"/>
    <cellStyle name="Input 5 4 7 2 7" xfId="18137" xr:uid="{C46B91B3-BC2B-43A7-B5F5-2B3A72BE6B8E}"/>
    <cellStyle name="Input 5 4 7 2 7 2" xfId="31595" xr:uid="{2DBFC300-A78D-408D-A47E-A1AA2C0EBABF}"/>
    <cellStyle name="Input 5 4 7 3" xfId="7280" xr:uid="{CA81D0A7-03F5-4662-B2B4-41716D3D1397}"/>
    <cellStyle name="Input 5 4 7 3 2" xfId="20738" xr:uid="{F6CA9038-F627-410C-90BD-7D6201F5CA0D}"/>
    <cellStyle name="Input 5 4 7 4" xfId="9871" xr:uid="{925307CA-F776-4083-AD48-A93D7B9AB8E2}"/>
    <cellStyle name="Input 5 4 7 4 2" xfId="23329" xr:uid="{923A270F-0C15-4FFE-A7BA-F70CE66F238C}"/>
    <cellStyle name="Input 5 4 7 5" xfId="11992" xr:uid="{2FCE73BA-7EBD-4ABD-9FEE-E2100C8C5575}"/>
    <cellStyle name="Input 5 4 7 5 2" xfId="25450" xr:uid="{F69E4B95-3DFA-46F3-A8DF-A98B76132B93}"/>
    <cellStyle name="Input 5 4 7 6" xfId="17051" xr:uid="{7A92CE75-550D-4FC0-9C5C-CBCC7F4D731D}"/>
    <cellStyle name="Input 5 4 7 6 2" xfId="30509" xr:uid="{4768102D-38BB-476D-821A-01DE17E40E47}"/>
    <cellStyle name="Input 5 4 8" xfId="4171" xr:uid="{CA31441D-B650-45B1-9526-046C4C74FF6C}"/>
    <cellStyle name="Input 5 4 8 2" xfId="6685" xr:uid="{09662079-E92B-4FB6-ABB2-E9A632E9BC87}"/>
    <cellStyle name="Input 5 4 8 2 2" xfId="20143" xr:uid="{909149CF-A121-4CC1-8597-3762072341A4}"/>
    <cellStyle name="Input 5 4 8 3" xfId="9282" xr:uid="{F69A1220-98DD-4ADC-B50E-EF7CE104416B}"/>
    <cellStyle name="Input 5 4 8 3 2" xfId="22740" xr:uid="{B8F90B96-1059-4FB1-8341-D09543874203}"/>
    <cellStyle name="Input 5 4 8 4" xfId="11851" xr:uid="{4EB05806-6A9E-465A-8C69-97BDBEBD854E}"/>
    <cellStyle name="Input 5 4 8 4 2" xfId="25309" xr:uid="{4028F731-BFF5-4D2B-B098-49EB79A2E079}"/>
    <cellStyle name="Input 5 4 8 5" xfId="4216" xr:uid="{6819C752-E82D-4B05-A113-496038364214}"/>
    <cellStyle name="Input 5 4 8 5 2" xfId="20016" xr:uid="{4C6D6EAD-C4DD-4D9A-8F15-1ECC6CE3250F}"/>
    <cellStyle name="Input 5 4 8 6" xfId="12572" xr:uid="{041F445C-CC4F-401C-881B-EACAF506B8AA}"/>
    <cellStyle name="Input 5 4 8 6 2" xfId="26030" xr:uid="{EBB2A18E-35CF-4867-8599-1B76ED372342}"/>
    <cellStyle name="Input 5 4 8 7" xfId="16590" xr:uid="{6212553E-D45D-44A9-ACBC-7AB09574367C}"/>
    <cellStyle name="Input 5 4 8 7 2" xfId="30048" xr:uid="{5EA78ABC-992E-42E9-9084-4420DF8E20E1}"/>
    <cellStyle name="Input 5 4 9" xfId="3979" xr:uid="{8DA45BEA-FD4D-44BB-A861-E5B26D8A97CD}"/>
    <cellStyle name="Input 5 4 9 2" xfId="19973" xr:uid="{6DC0029A-62EA-4B5A-B3CB-3DD748F63BF0}"/>
    <cellStyle name="Input 5 5" xfId="2809" xr:uid="{A7FF4D1E-0EBD-4F5F-A8B9-4A5F43F65D87}"/>
    <cellStyle name="Input 5 5 2" xfId="6061" xr:uid="{F0FFC035-FA6B-490A-B5D1-4C739E1DAA74}"/>
    <cellStyle name="Input 5 5 2 2" xfId="8540" xr:uid="{16AFCE10-580E-4195-B7D7-6CBC8C3CB932}"/>
    <cellStyle name="Input 5 5 2 2 2" xfId="21998" xr:uid="{5B80C815-E5AD-472C-8754-3DE8EF1BFCBB}"/>
    <cellStyle name="Input 5 5 2 3" xfId="11131" xr:uid="{AEA82EAD-FE05-4C8F-B7F4-A30CE61636AC}"/>
    <cellStyle name="Input 5 5 2 3 2" xfId="24589" xr:uid="{02CEA1AD-4ECE-4654-A078-45DCFD28E1C6}"/>
    <cellStyle name="Input 5 5 2 4" xfId="13339" xr:uid="{14529B78-95D9-4D30-AAEC-1ABA850F9606}"/>
    <cellStyle name="Input 5 5 2 4 2" xfId="26797" xr:uid="{7F7B9FC9-13AF-4D59-BB1B-7F33951D70C6}"/>
    <cellStyle name="Input 5 5 2 5" xfId="14518" xr:uid="{EA7552CE-CB51-4C1C-A323-729F49893D9D}"/>
    <cellStyle name="Input 5 5 2 5 2" xfId="27976" xr:uid="{30CA2D4D-BC0B-4598-8A80-4E234BC6B84D}"/>
    <cellStyle name="Input 5 5 2 6" xfId="15883" xr:uid="{4B8F9448-4B77-42A7-9595-D40C041543BF}"/>
    <cellStyle name="Input 5 5 2 6 2" xfId="29341" xr:uid="{D1344154-1D17-4020-8922-967F32D9A343}"/>
    <cellStyle name="Input 5 5 2 7" xfId="18226" xr:uid="{096EB4BB-AD80-4506-86CB-2F925FFBBC26}"/>
    <cellStyle name="Input 5 5 2 7 2" xfId="31684" xr:uid="{0FB858C8-08D6-498A-9B81-019A2E8C9CD4}"/>
    <cellStyle name="Input 5 5 3" xfId="4890" xr:uid="{1E8B8BD5-0C07-4DF2-8E40-77872C1B04A7}"/>
    <cellStyle name="Input 5 5 3 2" xfId="32261" xr:uid="{E38B6F68-C8AE-403A-99A7-BF696D4ABA27}"/>
    <cellStyle name="Input 5 5 4" xfId="7369" xr:uid="{893915BE-D087-47CF-AB84-EBEF97B8B1DF}"/>
    <cellStyle name="Input 5 5 4 2" xfId="20827" xr:uid="{27679E77-972D-4ECC-9B40-5FB6C54CFFF8}"/>
    <cellStyle name="Input 5 5 5" xfId="9960" xr:uid="{FB36156C-5789-4665-95CD-F0FE59469AEF}"/>
    <cellStyle name="Input 5 5 5 2" xfId="23418" xr:uid="{6CE55B8C-0167-4C91-BBA6-E38414186760}"/>
    <cellStyle name="Input 5 5 6" xfId="12092" xr:uid="{93768052-2E01-401C-8DE2-E19AB8D35557}"/>
    <cellStyle name="Input 5 5 6 2" xfId="25550" xr:uid="{21D787B0-BACA-4045-9E2C-063D915E512B}"/>
    <cellStyle name="Input 5 5 7" xfId="17140" xr:uid="{5D86BA09-2BD6-48EB-B3E9-FCA28E6C1A90}"/>
    <cellStyle name="Input 5 5 7 2" xfId="30598" xr:uid="{29F3F575-90BD-4B8B-A63C-AB2ABB9D4BA0}"/>
    <cellStyle name="Input 5 6" xfId="4455" xr:uid="{1CCD26DE-3654-4509-8B29-B32D677AB27C}"/>
    <cellStyle name="Input 5 6 2" xfId="5626" xr:uid="{B312D7E8-7C2B-4D5A-99BF-A083EE44AC8E}"/>
    <cellStyle name="Input 5 6 2 2" xfId="8105" xr:uid="{A3FDE8F5-E8BB-4809-8869-2E3015253FF5}"/>
    <cellStyle name="Input 5 6 2 2 2" xfId="21563" xr:uid="{CF1EAFE8-4086-4345-B5ED-89733C0CF694}"/>
    <cellStyle name="Input 5 6 2 3" xfId="10696" xr:uid="{61CD3D7A-D956-49DA-8E4B-664F787678D7}"/>
    <cellStyle name="Input 5 6 2 3 2" xfId="24154" xr:uid="{8165F156-64EC-435B-9237-6033AA603A57}"/>
    <cellStyle name="Input 5 6 2 4" xfId="12904" xr:uid="{8BE4F4F0-24C2-4F41-B090-9F4227453358}"/>
    <cellStyle name="Input 5 6 2 4 2" xfId="26362" xr:uid="{CE19DD42-3230-4E44-9138-E3CEA1B7F552}"/>
    <cellStyle name="Input 5 6 2 5" xfId="14083" xr:uid="{73187649-8E4A-4525-8B07-0B35A684E084}"/>
    <cellStyle name="Input 5 6 2 5 2" xfId="27541" xr:uid="{D7030096-1279-4CF1-8373-14B71AD34462}"/>
    <cellStyle name="Input 5 6 2 6" xfId="15448" xr:uid="{E1057376-C836-4965-9830-963CA9D610B6}"/>
    <cellStyle name="Input 5 6 2 6 2" xfId="28906" xr:uid="{5C0ECEC5-BCF9-4852-86BE-0A473FCAB377}"/>
    <cellStyle name="Input 5 6 2 7" xfId="17791" xr:uid="{6AEE31C1-E624-4069-8D2D-71DA9B001BF7}"/>
    <cellStyle name="Input 5 6 2 7 2" xfId="31249" xr:uid="{663AEDDC-D09F-4A2F-B84C-5A4BECAEBCD1}"/>
    <cellStyle name="Input 5 6 3" xfId="6934" xr:uid="{0A780F40-FC0E-4E6F-A312-DFE2577F3796}"/>
    <cellStyle name="Input 5 6 3 2" xfId="20392" xr:uid="{F201F7D3-59CF-4039-978E-FD4E83230097}"/>
    <cellStyle name="Input 5 6 4" xfId="9525" xr:uid="{0ECAD216-1DD6-423E-BB2B-59A6016CB709}"/>
    <cellStyle name="Input 5 6 4 2" xfId="22983" xr:uid="{581FE2F2-2E95-4C1A-8742-D0BAB6510BC5}"/>
    <cellStyle name="Input 5 6 5" xfId="3209" xr:uid="{CB0AE90D-1C0A-4541-8999-A12E3CD36EC5}"/>
    <cellStyle name="Input 5 6 5 2" xfId="19203" xr:uid="{89014E11-83B8-4A82-8D3E-A6D1D5A5D7B0}"/>
    <cellStyle name="Input 5 6 6" xfId="16773" xr:uid="{2E84DAF7-5BFA-4A26-AE64-67DCFE6E509C}"/>
    <cellStyle name="Input 5 6 6 2" xfId="30231" xr:uid="{A9E32E35-E097-4DFD-AEC6-1C6B10A63475}"/>
    <cellStyle name="Input 5 7" xfId="4817" xr:uid="{379E2541-AD08-4020-BAE7-B9502F02CA46}"/>
    <cellStyle name="Input 5 7 2" xfId="5988" xr:uid="{A71E0C4D-8088-4759-BE74-0471E73E55A9}"/>
    <cellStyle name="Input 5 7 2 2" xfId="8467" xr:uid="{BB110D52-3DF4-4A62-9B6A-BD5ED5724693}"/>
    <cellStyle name="Input 5 7 2 2 2" xfId="21925" xr:uid="{CD6B3A7D-B1E6-4206-B05F-E5EA3F5EA6C0}"/>
    <cellStyle name="Input 5 7 2 3" xfId="11058" xr:uid="{EF42E595-F2F7-4B66-A150-869FEE41D64C}"/>
    <cellStyle name="Input 5 7 2 3 2" xfId="24516" xr:uid="{368C6A4B-DA55-492E-B8A5-AA44E7EA8E53}"/>
    <cellStyle name="Input 5 7 2 4" xfId="13266" xr:uid="{61318241-F9E8-444D-9187-D30C8C779A35}"/>
    <cellStyle name="Input 5 7 2 4 2" xfId="26724" xr:uid="{95A38214-4F10-42B8-95CF-733D09EA0994}"/>
    <cellStyle name="Input 5 7 2 5" xfId="14445" xr:uid="{8275DCA1-163E-4136-809C-B8AE2966AE65}"/>
    <cellStyle name="Input 5 7 2 5 2" xfId="27903" xr:uid="{9DE73995-A621-4A81-9C4F-7C2310A6FE57}"/>
    <cellStyle name="Input 5 7 2 6" xfId="15810" xr:uid="{82810B55-E6F2-4DE3-A06A-0FD7F6D2562F}"/>
    <cellStyle name="Input 5 7 2 6 2" xfId="29268" xr:uid="{6DB1E7FE-9A12-4F2D-A0AB-0BECBB11AB29}"/>
    <cellStyle name="Input 5 7 2 7" xfId="18153" xr:uid="{9F7A14F4-92C9-41A2-AF32-96806F868469}"/>
    <cellStyle name="Input 5 7 2 7 2" xfId="31611" xr:uid="{A5D9D160-A341-4285-A8E0-B74147D6049D}"/>
    <cellStyle name="Input 5 7 3" xfId="7296" xr:uid="{8CCD2A91-F6F5-4038-B80C-472129DF72B7}"/>
    <cellStyle name="Input 5 7 3 2" xfId="20754" xr:uid="{6B2A9227-B1A0-4003-88A6-3C406101E33D}"/>
    <cellStyle name="Input 5 7 4" xfId="9887" xr:uid="{759D3AAC-4228-4573-9F8A-58A4E3D10A70}"/>
    <cellStyle name="Input 5 7 4 2" xfId="23345" xr:uid="{DC34D6A4-89DC-4E70-8DE3-1DEE4B1B4352}"/>
    <cellStyle name="Input 5 7 5" xfId="12244" xr:uid="{2199A753-C7D0-4963-AB33-6EC66280F6EE}"/>
    <cellStyle name="Input 5 7 5 2" xfId="25702" xr:uid="{627C5D70-3B39-4530-AD47-0DCFE9AF0BBF}"/>
    <cellStyle name="Input 5 7 6" xfId="17067" xr:uid="{38DB8C54-5E5A-4D67-BF7E-71FD932BD4D2}"/>
    <cellStyle name="Input 5 7 6 2" xfId="30525" xr:uid="{0DDDE702-7145-4591-82A4-04F6ED9A9414}"/>
    <cellStyle name="Input 5 8" xfId="4644" xr:uid="{F3C2029E-B1A1-40AA-8534-4301360CC73C}"/>
    <cellStyle name="Input 5 8 2" xfId="5815" xr:uid="{7881C6D0-501C-4A4F-825F-7A3F788B56C5}"/>
    <cellStyle name="Input 5 8 2 2" xfId="8294" xr:uid="{00BDE329-923F-4062-B005-D8986C5A4E4F}"/>
    <cellStyle name="Input 5 8 2 2 2" xfId="21752" xr:uid="{189582CE-BC2E-4A01-BAE3-FF90BEBAE24F}"/>
    <cellStyle name="Input 5 8 2 3" xfId="10885" xr:uid="{A1E87924-D84B-4A62-8262-F066F29F66E5}"/>
    <cellStyle name="Input 5 8 2 3 2" xfId="24343" xr:uid="{41EC2934-B78F-4F23-BF71-8CAA9EAFB683}"/>
    <cellStyle name="Input 5 8 2 4" xfId="13093" xr:uid="{C67DAF7B-015E-48D7-A092-BF7AB8B21E2F}"/>
    <cellStyle name="Input 5 8 2 4 2" xfId="26551" xr:uid="{F097296F-747E-4468-9048-04E598A62749}"/>
    <cellStyle name="Input 5 8 2 5" xfId="14272" xr:uid="{0CC0E703-7810-4840-8073-7C6CEAD6A9D4}"/>
    <cellStyle name="Input 5 8 2 5 2" xfId="27730" xr:uid="{4AA8D2C6-ED52-49B9-80BE-C40F030A595B}"/>
    <cellStyle name="Input 5 8 2 6" xfId="15637" xr:uid="{E37837CD-7342-4898-AC62-2F9932B8E7E5}"/>
    <cellStyle name="Input 5 8 2 6 2" xfId="29095" xr:uid="{A00FA0F2-18CE-4D2B-B723-B5C813687838}"/>
    <cellStyle name="Input 5 8 2 7" xfId="17980" xr:uid="{384D6B92-5DA6-4E14-A4DF-2A0618D06B63}"/>
    <cellStyle name="Input 5 8 2 7 2" xfId="31438" xr:uid="{1FA1E135-7303-4A1E-8669-1A74A12FF71C}"/>
    <cellStyle name="Input 5 8 3" xfId="7123" xr:uid="{05BB37B1-F2F8-4ACB-B130-129D2B055E4A}"/>
    <cellStyle name="Input 5 8 3 2" xfId="20581" xr:uid="{431A4028-C180-4CB6-BBFD-F26F546CA5C4}"/>
    <cellStyle name="Input 5 8 4" xfId="9714" xr:uid="{D2F6ADD3-455E-4EEA-AD4E-31E38FA05DD6}"/>
    <cellStyle name="Input 5 8 4 2" xfId="23172" xr:uid="{F5C94F8E-BF0A-43C5-9FE9-DDE628E69C3B}"/>
    <cellStyle name="Input 5 8 5" xfId="12010" xr:uid="{4D00F05F-A4B2-47D2-93F2-6A12B9AEA2DE}"/>
    <cellStyle name="Input 5 8 5 2" xfId="25468" xr:uid="{753CF77C-6A9B-45F8-B687-923D9059A68A}"/>
    <cellStyle name="Input 5 8 6" xfId="16941" xr:uid="{8EC4E9A0-7ABF-4AEE-814B-4AE1AC5BB800}"/>
    <cellStyle name="Input 5 8 6 2" xfId="30399" xr:uid="{F5153A7C-6314-45FF-9CC7-1F17FC89C5E1}"/>
    <cellStyle name="Input 5 9" xfId="5190" xr:uid="{5D38415E-A0BA-49FC-B80C-3EA982DCBDF5}"/>
    <cellStyle name="Input 5 9 2" xfId="6361" xr:uid="{12126D61-852B-427F-8470-AA3EC078A74C}"/>
    <cellStyle name="Input 5 9 2 2" xfId="8840" xr:uid="{4CD6E70C-3EFC-4E3A-88CB-95ADB2B30117}"/>
    <cellStyle name="Input 5 9 2 2 2" xfId="22298" xr:uid="{078CEF34-DC08-4D76-8E01-CDE9D057012B}"/>
    <cellStyle name="Input 5 9 2 3" xfId="11431" xr:uid="{FB65E12C-6B6E-42BD-B471-62AC69D8CF81}"/>
    <cellStyle name="Input 5 9 2 3 2" xfId="24889" xr:uid="{5DE9A311-B6F1-4B8E-88AC-F31ABDC3E9FA}"/>
    <cellStyle name="Input 5 9 2 4" xfId="13639" xr:uid="{760DEE4C-406E-40BE-B90A-31A0A1B290B2}"/>
    <cellStyle name="Input 5 9 2 4 2" xfId="27097" xr:uid="{85450845-4EA5-4A52-BEE5-8C118A4408B1}"/>
    <cellStyle name="Input 5 9 2 5" xfId="14818" xr:uid="{09B2311C-102D-42FE-9BDC-9A695EBF45BA}"/>
    <cellStyle name="Input 5 9 2 5 2" xfId="28276" xr:uid="{94A957B4-492B-4A4D-B35E-630183FA55FD}"/>
    <cellStyle name="Input 5 9 2 6" xfId="16183" xr:uid="{B91AA48A-561D-478B-B5C9-0E790717EAF9}"/>
    <cellStyle name="Input 5 9 2 6 2" xfId="29641" xr:uid="{23B37457-AD14-4A8C-886B-A3028864005D}"/>
    <cellStyle name="Input 5 9 2 7" xfId="18526" xr:uid="{AE3D084A-BE5B-49B8-AF5F-B2F9B8E0D59D}"/>
    <cellStyle name="Input 5 9 2 7 2" xfId="31984" xr:uid="{A5977073-90B0-4287-B584-1E82153234C7}"/>
    <cellStyle name="Input 5 9 3" xfId="7669" xr:uid="{7927C51F-6132-434E-B247-E01EAD132F40}"/>
    <cellStyle name="Input 5 9 3 2" xfId="21127" xr:uid="{DC44822A-0B22-4EED-AA20-AE9328A7897D}"/>
    <cellStyle name="Input 5 9 4" xfId="10260" xr:uid="{6DC50D4B-9E99-4F21-99CE-F0FEBCA82835}"/>
    <cellStyle name="Input 5 9 4 2" xfId="23718" xr:uid="{406AA095-CB1D-498B-93B0-E2C0E99AA5DB}"/>
    <cellStyle name="Input 5 9 5" xfId="12543" xr:uid="{8AFB6FF4-958F-4446-AEFC-3887D214AD45}"/>
    <cellStyle name="Input 5 9 5 2" xfId="26001" xr:uid="{CC2CB4BD-D610-4489-A72F-2D947A334C1F}"/>
    <cellStyle name="Input 5 9 6" xfId="17375" xr:uid="{BDEB94A9-BDA0-4419-B23E-5FE8BDBD5D2F}"/>
    <cellStyle name="Input 5 9 6 2" xfId="30833" xr:uid="{9E42DBAB-B6C6-4DDF-BB34-10DBFB16490B}"/>
    <cellStyle name="Input 6" xfId="2149" xr:uid="{D46780E5-8354-4D9D-AD26-E7FC566D2549}"/>
    <cellStyle name="Input 6 10" xfId="5401" xr:uid="{55A62D08-10AB-47BC-BF9C-5C115E229EDC}"/>
    <cellStyle name="Input 6 10 2" xfId="6572" xr:uid="{9CF51CD3-E40E-4ABB-9478-088F4AB75B0B}"/>
    <cellStyle name="Input 6 10 2 2" xfId="9051" xr:uid="{1076D9CC-E527-4AAE-94F1-A53D9A29B0B4}"/>
    <cellStyle name="Input 6 10 2 2 2" xfId="22509" xr:uid="{62EFF5FD-1EE4-434E-ADE9-19A46195C2CA}"/>
    <cellStyle name="Input 6 10 2 3" xfId="11642" xr:uid="{304C2751-60EB-48EC-8B4F-B13A62BAF9E3}"/>
    <cellStyle name="Input 6 10 2 3 2" xfId="25100" xr:uid="{1BAD1BF6-FAA1-4361-98CA-DB9D690374AF}"/>
    <cellStyle name="Input 6 10 2 4" xfId="13850" xr:uid="{724543E4-C953-48CA-A737-6289CCA248D7}"/>
    <cellStyle name="Input 6 10 2 4 2" xfId="27308" xr:uid="{B016DE8A-CCCE-4413-AA47-C6FC95467A17}"/>
    <cellStyle name="Input 6 10 2 5" xfId="15029" xr:uid="{EAF86A4E-A85C-4A79-81B0-2DC8A50D0B11}"/>
    <cellStyle name="Input 6 10 2 5 2" xfId="28487" xr:uid="{C4F9587E-CF09-4974-9FF7-C76F989A7F53}"/>
    <cellStyle name="Input 6 10 2 6" xfId="16394" xr:uid="{789A70FC-7BA6-43BD-986D-EDDD934A2DB6}"/>
    <cellStyle name="Input 6 10 2 6 2" xfId="29852" xr:uid="{050874CD-3A67-4F25-B35F-F35E50999B63}"/>
    <cellStyle name="Input 6 10 2 7" xfId="18737" xr:uid="{BFDF1FA1-8DB8-4673-BB30-83B1B005C6B3}"/>
    <cellStyle name="Input 6 10 2 7 2" xfId="32195" xr:uid="{14D36F34-79B4-4C32-BAC8-73BA952D782D}"/>
    <cellStyle name="Input 6 10 3" xfId="7880" xr:uid="{C6DC8A41-8EB6-48B7-A139-829BDE7D7A18}"/>
    <cellStyle name="Input 6 10 3 2" xfId="21338" xr:uid="{52D52565-8F5F-493B-9D9B-449924B1D458}"/>
    <cellStyle name="Input 6 10 4" xfId="10471" xr:uid="{611F56A0-07C2-477D-8AE6-784D68624D46}"/>
    <cellStyle name="Input 6 10 4 2" xfId="23929" xr:uid="{0119C26B-BF2F-48AA-BBCB-71543173FFDD}"/>
    <cellStyle name="Input 6 10 5" xfId="15223" xr:uid="{413852AD-A649-4D3E-ABF8-A5ABE80317C9}"/>
    <cellStyle name="Input 6 10 5 2" xfId="28681" xr:uid="{654BB1CF-9F97-493E-9374-DBE247DE9046}"/>
    <cellStyle name="Input 6 10 6" xfId="17566" xr:uid="{5C58D0AE-F9F8-47F9-8499-CB475281EFAC}"/>
    <cellStyle name="Input 6 10 6 2" xfId="31024" xr:uid="{99245463-5DF6-409D-83FD-FFC5C7EBD3B4}"/>
    <cellStyle name="Input 6 11" xfId="4181" xr:uid="{D9AF2DE0-A213-443C-AA39-AB9044429766}"/>
    <cellStyle name="Input 6 11 2" xfId="6695" xr:uid="{66ADA01B-8C97-4D94-A4EF-3E5DA7A495B7}"/>
    <cellStyle name="Input 6 11 2 2" xfId="20153" xr:uid="{187C00C7-2355-4EAE-B6E2-ACE48BB385A9}"/>
    <cellStyle name="Input 6 11 3" xfId="9292" xr:uid="{D27C0546-6667-4AE2-849D-E7167327B0A3}"/>
    <cellStyle name="Input 6 11 3 2" xfId="22750" xr:uid="{3EEB47EF-8069-4EE2-A284-427AE90E79D0}"/>
    <cellStyle name="Input 6 11 4" xfId="11861" xr:uid="{86400899-E50C-42EB-94D0-69D1D89EEE15}"/>
    <cellStyle name="Input 6 11 4 2" xfId="25319" xr:uid="{E1FB9DD1-3AAB-414E-87FA-7F979C967A05}"/>
    <cellStyle name="Input 6 11 5" xfId="3689" xr:uid="{9A8967D8-8924-4982-9F91-38F9A9779F3B}"/>
    <cellStyle name="Input 6 11 5 2" xfId="19683" xr:uid="{CBDC14DB-118B-4ACF-806B-CCAF8ACD8815}"/>
    <cellStyle name="Input 6 11 6" xfId="3337" xr:uid="{21470ADC-588F-42C1-A86C-5E01F7B59CEB}"/>
    <cellStyle name="Input 6 11 6 2" xfId="19331" xr:uid="{EDD43ACC-7C2B-4E3E-9A13-92D508B1F77D}"/>
    <cellStyle name="Input 6 11 7" xfId="16600" xr:uid="{5B669F55-7687-4EE1-A84E-60C653C86727}"/>
    <cellStyle name="Input 6 11 7 2" xfId="30058" xr:uid="{6346D690-E0BC-459E-BDFE-7D894ABCFBF5}"/>
    <cellStyle name="Input 6 12" xfId="3909" xr:uid="{D339EC56-BEDA-4714-973B-EAD21C22C289}"/>
    <cellStyle name="Input 6 12 2" xfId="19903" xr:uid="{3B0FF9E8-5981-46F4-85AC-C45F24BF6808}"/>
    <cellStyle name="Input 6 13" xfId="3879" xr:uid="{D331A1C0-84DB-4B05-BCAB-DC0ED89055CF}"/>
    <cellStyle name="Input 6 13 2" xfId="19873" xr:uid="{7339CAF6-25E0-4308-A762-2DEE4FFCD245}"/>
    <cellStyle name="Input 6 14" xfId="3407" xr:uid="{99425DD4-4388-43DC-B8AF-F89D25247E27}"/>
    <cellStyle name="Input 6 14 2" xfId="19401" xr:uid="{B38A0412-D17C-4078-BAF3-59D203E5ACF9}"/>
    <cellStyle name="Input 6 15" xfId="18807" xr:uid="{A5BBCF93-A9FB-4D37-811B-A9B64925B8DA}"/>
    <cellStyle name="Input 6 15 2" xfId="32460" xr:uid="{1AD3FA0A-8A93-44AA-8E3B-6AF87227430D}"/>
    <cellStyle name="Input 6 2" xfId="2150" xr:uid="{DE17548D-DE58-45F7-AFB0-C66D87A226C4}"/>
    <cellStyle name="Input 6 2 10" xfId="3049" xr:uid="{ABAB0C68-9E13-4EDD-902F-C7D0714C4C99}"/>
    <cellStyle name="Input 6 2 10 2" xfId="19043" xr:uid="{3D07B8D3-BC7B-4027-9355-0F1E71EA8459}"/>
    <cellStyle name="Input 6 2 11" xfId="13871" xr:uid="{27F30297-A20C-4258-85CE-E67E108141FF}"/>
    <cellStyle name="Input 6 2 11 2" xfId="27329" xr:uid="{A265E168-6C67-4E56-968B-816BEB6E6674}"/>
    <cellStyle name="Input 6 2 12" xfId="18808" xr:uid="{4E7C8964-1AFA-4E3E-BDD5-49F3FC4129DE}"/>
    <cellStyle name="Input 6 2 12 2" xfId="32461" xr:uid="{209516F0-CE54-4438-89DB-45D8B7400333}"/>
    <cellStyle name="Input 6 2 2" xfId="2814" xr:uid="{7DE76C95-2AE0-46D2-AF62-A82FFBA48DA4}"/>
    <cellStyle name="Input 6 2 2 2" xfId="6066" xr:uid="{A4A232C8-A269-41A2-BECD-458B4B361E36}"/>
    <cellStyle name="Input 6 2 2 2 2" xfId="8545" xr:uid="{15333923-D3D0-4C71-B6D4-A17DB0D75F78}"/>
    <cellStyle name="Input 6 2 2 2 2 2" xfId="22003" xr:uid="{7A854D5F-B194-4D27-B595-CE3D3CD82BC0}"/>
    <cellStyle name="Input 6 2 2 2 3" xfId="11136" xr:uid="{5D7524D4-CBBD-45A6-97CA-228775E5F2CE}"/>
    <cellStyle name="Input 6 2 2 2 3 2" xfId="24594" xr:uid="{BC1A74AC-5F6A-49F4-87F1-781ABE557708}"/>
    <cellStyle name="Input 6 2 2 2 4" xfId="13344" xr:uid="{FAF61423-255A-4265-A9ED-0E05A82C066B}"/>
    <cellStyle name="Input 6 2 2 2 4 2" xfId="26802" xr:uid="{C8994C3E-A173-481F-A949-3814A3144566}"/>
    <cellStyle name="Input 6 2 2 2 5" xfId="14523" xr:uid="{EE568727-ABC0-4BBF-B411-D78B4EFC8AC6}"/>
    <cellStyle name="Input 6 2 2 2 5 2" xfId="27981" xr:uid="{2A972DC5-1E30-4136-8F49-8211BE10E8D7}"/>
    <cellStyle name="Input 6 2 2 2 6" xfId="15888" xr:uid="{64F266D7-87FA-4DB3-8214-A0108933248B}"/>
    <cellStyle name="Input 6 2 2 2 6 2" xfId="29346" xr:uid="{BB384C45-AEAD-4EFD-8D64-33632D91867B}"/>
    <cellStyle name="Input 6 2 2 2 7" xfId="18231" xr:uid="{16603593-EE51-494C-B4C1-2D910ADDABD7}"/>
    <cellStyle name="Input 6 2 2 2 7 2" xfId="31689" xr:uid="{5272D606-5BC4-4FB2-9396-FFFEF9D95234}"/>
    <cellStyle name="Input 6 2 2 3" xfId="4895" xr:uid="{FA3C5FC3-93B2-469C-A28F-72FAD9F7EC49}"/>
    <cellStyle name="Input 6 2 2 3 2" xfId="32266" xr:uid="{F91B7535-555F-47D8-B736-7A2AF0BE2E0A}"/>
    <cellStyle name="Input 6 2 2 4" xfId="7374" xr:uid="{6C98FE58-D18C-4C1A-BE0C-BC654526230D}"/>
    <cellStyle name="Input 6 2 2 4 2" xfId="20832" xr:uid="{B1230496-D660-403C-B19A-46A2CCEB93E5}"/>
    <cellStyle name="Input 6 2 2 5" xfId="9965" xr:uid="{4075AEC6-F2F3-4CAD-A2A7-876FC86AAACC}"/>
    <cellStyle name="Input 6 2 2 5 2" xfId="23423" xr:uid="{37E4CF99-4226-4CBB-B4D1-6F243FC12DB5}"/>
    <cellStyle name="Input 6 2 2 6" xfId="12249" xr:uid="{A0071FF0-C37D-40CF-B9B1-F7C34947F426}"/>
    <cellStyle name="Input 6 2 2 6 2" xfId="25707" xr:uid="{3F90A533-2B15-474E-8AE9-87E626E4FEBE}"/>
    <cellStyle name="Input 6 2 2 7" xfId="17145" xr:uid="{AC4BCB8A-EF43-400E-8B93-3AC846ADBB63}"/>
    <cellStyle name="Input 6 2 2 7 2" xfId="30603" xr:uid="{429B58BA-7E3A-4AFD-A666-D0037DA98719}"/>
    <cellStyle name="Input 6 2 3" xfId="4450" xr:uid="{9476706E-E83C-4949-9C2A-DCF128DC34B0}"/>
    <cellStyle name="Input 6 2 3 2" xfId="5621" xr:uid="{07CA3B36-53F4-4B1C-845F-B8DBB21F1160}"/>
    <cellStyle name="Input 6 2 3 2 2" xfId="8100" xr:uid="{4EB0F96B-1C6E-46F5-A92F-9D84B1C866C2}"/>
    <cellStyle name="Input 6 2 3 2 2 2" xfId="21558" xr:uid="{824C9A7C-C1BE-498E-9088-F786564C6BF5}"/>
    <cellStyle name="Input 6 2 3 2 3" xfId="10691" xr:uid="{CD5BBA95-BABD-4415-8434-4CA627D294FD}"/>
    <cellStyle name="Input 6 2 3 2 3 2" xfId="24149" xr:uid="{F94C9C9A-466C-41C9-A446-3957B2AA1CCD}"/>
    <cellStyle name="Input 6 2 3 2 4" xfId="12899" xr:uid="{614E2637-E198-4D7A-B188-76277D6C08B5}"/>
    <cellStyle name="Input 6 2 3 2 4 2" xfId="26357" xr:uid="{F1253160-2637-4C30-BA43-BE1C4BD90129}"/>
    <cellStyle name="Input 6 2 3 2 5" xfId="14078" xr:uid="{3050CBF7-1A03-4AC6-9B50-FB5596CB4326}"/>
    <cellStyle name="Input 6 2 3 2 5 2" xfId="27536" xr:uid="{A981F967-350B-43A3-BCA1-E361985303FE}"/>
    <cellStyle name="Input 6 2 3 2 6" xfId="15443" xr:uid="{CBAC8C5F-9A18-4A84-AB9E-F2E779CD6FE2}"/>
    <cellStyle name="Input 6 2 3 2 6 2" xfId="28901" xr:uid="{29592DFD-B351-4C7F-90F2-97D4E7FC8CED}"/>
    <cellStyle name="Input 6 2 3 2 7" xfId="17786" xr:uid="{CC64B33C-A970-4F07-B5BD-BA7E48ADC80C}"/>
    <cellStyle name="Input 6 2 3 2 7 2" xfId="31244" xr:uid="{342DA0EC-7A13-4AFE-BC6B-0603C40C8FAE}"/>
    <cellStyle name="Input 6 2 3 3" xfId="6929" xr:uid="{09E95006-EB13-47A2-B2F9-EF0E500BC576}"/>
    <cellStyle name="Input 6 2 3 3 2" xfId="20387" xr:uid="{4CE75286-B2CC-4D19-9EA5-923EC71DBD34}"/>
    <cellStyle name="Input 6 2 3 4" xfId="9520" xr:uid="{4786FEE6-C4C4-441C-ADE6-D4967E92FE6C}"/>
    <cellStyle name="Input 6 2 3 4 2" xfId="22978" xr:uid="{B0DA88C0-F9EB-4F77-BC65-89E705FBB3E8}"/>
    <cellStyle name="Input 6 2 3 5" xfId="12308" xr:uid="{B1CF69C2-B474-4131-BDC5-BD2009FE79D3}"/>
    <cellStyle name="Input 6 2 3 5 2" xfId="25766" xr:uid="{42213CD2-1A51-4EC2-AD70-2E539D5675DF}"/>
    <cellStyle name="Input 6 2 3 6" xfId="16768" xr:uid="{80033E2B-9599-4D13-A058-B820FDC26491}"/>
    <cellStyle name="Input 6 2 3 6 2" xfId="30226" xr:uid="{CE51E859-17B2-4BEF-951A-2D31B410C7A7}"/>
    <cellStyle name="Input 6 2 4" xfId="4822" xr:uid="{24E87CFA-D78A-4C68-94D3-AAC3CFB11650}"/>
    <cellStyle name="Input 6 2 4 2" xfId="5993" xr:uid="{AD74A700-7A7B-4278-B34F-ADC9D22BE5D6}"/>
    <cellStyle name="Input 6 2 4 2 2" xfId="8472" xr:uid="{5A75FE9E-5846-4DCE-9E1B-2F3283E07E35}"/>
    <cellStyle name="Input 6 2 4 2 2 2" xfId="21930" xr:uid="{2EB890AD-385C-493B-8077-CE188118719D}"/>
    <cellStyle name="Input 6 2 4 2 3" xfId="11063" xr:uid="{2FD9CFCE-3F9E-4A54-9FDE-AFE039A54CB2}"/>
    <cellStyle name="Input 6 2 4 2 3 2" xfId="24521" xr:uid="{92407C0C-5163-41D7-A5F4-3E49B3D26250}"/>
    <cellStyle name="Input 6 2 4 2 4" xfId="13271" xr:uid="{CB014D28-8280-4D3D-94BE-8FDC1BD75346}"/>
    <cellStyle name="Input 6 2 4 2 4 2" xfId="26729" xr:uid="{745F0CDE-3422-47BF-ADE1-F858FDA83B2B}"/>
    <cellStyle name="Input 6 2 4 2 5" xfId="14450" xr:uid="{0590DBA7-42B9-4E74-B03E-44304AB34171}"/>
    <cellStyle name="Input 6 2 4 2 5 2" xfId="27908" xr:uid="{65802C08-6B95-44ED-9A1C-12BFB6424C6B}"/>
    <cellStyle name="Input 6 2 4 2 6" xfId="15815" xr:uid="{8359CC6C-2E5F-411E-B34D-E123D588B8FE}"/>
    <cellStyle name="Input 6 2 4 2 6 2" xfId="29273" xr:uid="{2E037273-B595-49E4-BD2E-E6AD5988C5EC}"/>
    <cellStyle name="Input 6 2 4 2 7" xfId="18158" xr:uid="{2E966923-834C-4F1D-ADBC-07ADAD564CCB}"/>
    <cellStyle name="Input 6 2 4 2 7 2" xfId="31616" xr:uid="{82C353BC-8980-4016-AD86-0C2B1F6ABA9B}"/>
    <cellStyle name="Input 6 2 4 3" xfId="7301" xr:uid="{6B1CD8BD-8893-45E8-9648-213F240B36A2}"/>
    <cellStyle name="Input 6 2 4 3 2" xfId="20759" xr:uid="{E05EEF16-07BA-4EBF-AF48-6935A59A15FF}"/>
    <cellStyle name="Input 6 2 4 4" xfId="9892" xr:uid="{E29FC30C-21B0-4866-8EDA-331746A124F7}"/>
    <cellStyle name="Input 6 2 4 4 2" xfId="23350" xr:uid="{36CDE4ED-A987-449D-ACC2-F31EE6AB8192}"/>
    <cellStyle name="Input 6 2 4 5" xfId="12350" xr:uid="{6AF4320E-DEF1-4CB7-9D7A-6AC422D709C2}"/>
    <cellStyle name="Input 6 2 4 5 2" xfId="25808" xr:uid="{52ED26F9-F81F-4563-B690-3BA7A588B34E}"/>
    <cellStyle name="Input 6 2 4 6" xfId="17072" xr:uid="{64003E8D-3ED4-4418-A49F-AD447681B7DA}"/>
    <cellStyle name="Input 6 2 4 6 2" xfId="30530" xr:uid="{2796ECA6-534D-43CB-AB45-2E5A14F3D9E6}"/>
    <cellStyle name="Input 6 2 5" xfId="4646" xr:uid="{86192F8B-0824-42C3-A173-3749BBD6C4AF}"/>
    <cellStyle name="Input 6 2 5 2" xfId="5817" xr:uid="{2D6075C2-2E8A-4B9D-BC13-723DA5FD7527}"/>
    <cellStyle name="Input 6 2 5 2 2" xfId="8296" xr:uid="{C7AA9EA0-9F13-4155-9AB2-8C0500452751}"/>
    <cellStyle name="Input 6 2 5 2 2 2" xfId="21754" xr:uid="{E8F3D440-612A-4411-AD64-F46CE13D3BC7}"/>
    <cellStyle name="Input 6 2 5 2 3" xfId="10887" xr:uid="{8C0ED3EC-0AC5-4FDA-9F82-EA90BF27DB9A}"/>
    <cellStyle name="Input 6 2 5 2 3 2" xfId="24345" xr:uid="{96831C6F-7036-4822-B848-5A7826269C8C}"/>
    <cellStyle name="Input 6 2 5 2 4" xfId="13095" xr:uid="{B3E662FA-D9AC-4ABF-87F5-8955DFE19009}"/>
    <cellStyle name="Input 6 2 5 2 4 2" xfId="26553" xr:uid="{B625160B-B3C9-4C33-8D1F-A8C3827A306E}"/>
    <cellStyle name="Input 6 2 5 2 5" xfId="14274" xr:uid="{BCA6CF31-911F-4C89-B7EC-7FD25C2526A4}"/>
    <cellStyle name="Input 6 2 5 2 5 2" xfId="27732" xr:uid="{1053BAF9-373C-4E6B-8C6C-A39C0B86FAE0}"/>
    <cellStyle name="Input 6 2 5 2 6" xfId="15639" xr:uid="{AA7B6876-7BDB-42DB-B7DD-0A62E72DCA65}"/>
    <cellStyle name="Input 6 2 5 2 6 2" xfId="29097" xr:uid="{8061D575-14AB-495B-930A-B3F3C52531E2}"/>
    <cellStyle name="Input 6 2 5 2 7" xfId="17982" xr:uid="{23524FFA-4B2F-4F3B-9754-AFE520FC4CD8}"/>
    <cellStyle name="Input 6 2 5 2 7 2" xfId="31440" xr:uid="{2397F29A-B864-4776-B3BB-77A9E32F9559}"/>
    <cellStyle name="Input 6 2 5 3" xfId="7125" xr:uid="{D0ED5ED2-8CAF-4AB9-839F-6860B74CE971}"/>
    <cellStyle name="Input 6 2 5 3 2" xfId="20583" xr:uid="{DF527E14-FEA9-445F-AF47-C2130339900B}"/>
    <cellStyle name="Input 6 2 5 4" xfId="9716" xr:uid="{24C8EC20-B318-4A2C-8812-C9748ECC01F8}"/>
    <cellStyle name="Input 6 2 5 4 2" xfId="23174" xr:uid="{58FF5A0A-0FF9-4091-B332-A8BC1655F6CB}"/>
    <cellStyle name="Input 6 2 5 5" xfId="11987" xr:uid="{C3B375D8-86F1-41F3-B82C-3C09582DE5E8}"/>
    <cellStyle name="Input 6 2 5 5 2" xfId="25445" xr:uid="{D80B5AE4-5579-4192-BDEC-5F389FC64AF7}"/>
    <cellStyle name="Input 6 2 5 6" xfId="16943" xr:uid="{836A674F-1AF5-4A3F-AEB9-0ACCAE0CA387}"/>
    <cellStyle name="Input 6 2 5 6 2" xfId="30401" xr:uid="{D587B2FA-D940-47C1-9CE0-5FBB1C87EB5A}"/>
    <cellStyle name="Input 6 2 6" xfId="4803" xr:uid="{1EF5A9B9-8CAE-48BB-8B7B-FEA1911B8FFD}"/>
    <cellStyle name="Input 6 2 6 2" xfId="5974" xr:uid="{CF6816EC-46DF-4089-BE64-0681DAB29234}"/>
    <cellStyle name="Input 6 2 6 2 2" xfId="8453" xr:uid="{5CD5D2B8-FF92-4801-99DB-8332D857063D}"/>
    <cellStyle name="Input 6 2 6 2 2 2" xfId="21911" xr:uid="{D04A0BC0-B9C8-4587-826C-43641258A040}"/>
    <cellStyle name="Input 6 2 6 2 3" xfId="11044" xr:uid="{5B221C5E-40B5-460D-B448-04AFA2671102}"/>
    <cellStyle name="Input 6 2 6 2 3 2" xfId="24502" xr:uid="{8241ACDF-E0B7-435D-B0AC-3C94E108A67A}"/>
    <cellStyle name="Input 6 2 6 2 4" xfId="13252" xr:uid="{F0911669-414C-414D-8CC6-5F1AB2D1F3EC}"/>
    <cellStyle name="Input 6 2 6 2 4 2" xfId="26710" xr:uid="{75A5C912-5933-48F5-AD02-822E3A20E23C}"/>
    <cellStyle name="Input 6 2 6 2 5" xfId="14431" xr:uid="{72DF7292-994F-4CDD-BED1-40A9A1F5E6CE}"/>
    <cellStyle name="Input 6 2 6 2 5 2" xfId="27889" xr:uid="{E42BF445-ED23-47B8-8886-6479E783A6D8}"/>
    <cellStyle name="Input 6 2 6 2 6" xfId="15796" xr:uid="{AECEACD0-64AC-4527-AB65-D6D65CA63F93}"/>
    <cellStyle name="Input 6 2 6 2 6 2" xfId="29254" xr:uid="{5CC06F83-B89C-4198-A501-912DFB3E5AD7}"/>
    <cellStyle name="Input 6 2 6 2 7" xfId="18139" xr:uid="{1A25D8A1-5FDE-4253-BCF2-2130AF7EBB07}"/>
    <cellStyle name="Input 6 2 6 2 7 2" xfId="31597" xr:uid="{0E0F7FF7-FC76-4602-B68C-D90F6BB09B91}"/>
    <cellStyle name="Input 6 2 6 3" xfId="7282" xr:uid="{44E91C61-E36E-430A-8F36-15941714B115}"/>
    <cellStyle name="Input 6 2 6 3 2" xfId="20740" xr:uid="{3527AD35-D30B-4FAD-8A11-ABC90D5A1EB2}"/>
    <cellStyle name="Input 6 2 6 4" xfId="9873" xr:uid="{2CCA25B4-759C-45F8-A9FF-B6170882CE93}"/>
    <cellStyle name="Input 6 2 6 4 2" xfId="23331" xr:uid="{21A7F9C7-ABFD-44AA-B4BA-2D615D2EAF39}"/>
    <cellStyle name="Input 6 2 6 5" xfId="12242" xr:uid="{C490EF69-4429-4F8B-A72D-CAF8ECCEC3DB}"/>
    <cellStyle name="Input 6 2 6 5 2" xfId="25700" xr:uid="{7ECB236C-BC39-4772-8DBA-C9A8CDA6813C}"/>
    <cellStyle name="Input 6 2 6 6" xfId="17053" xr:uid="{A4A5D953-DC89-46C6-8909-ED0E7AFDD6C4}"/>
    <cellStyle name="Input 6 2 6 6 2" xfId="30511" xr:uid="{F4A3EEDB-B24C-48F3-ACD4-25219F82C3BB}"/>
    <cellStyle name="Input 6 2 7" xfId="4276" xr:uid="{FBC5EA9C-C28C-4CE9-A171-9473BA99EDED}"/>
    <cellStyle name="Input 6 2 7 2" xfId="5447" xr:uid="{873710B4-6EED-480B-B6D0-10EC010ED954}"/>
    <cellStyle name="Input 6 2 7 2 2" xfId="7926" xr:uid="{58CA3B28-B24F-409A-94B2-9391E5867A59}"/>
    <cellStyle name="Input 6 2 7 2 2 2" xfId="21384" xr:uid="{C97B04FD-DBE3-4E0D-98BC-7FC3485D2BD7}"/>
    <cellStyle name="Input 6 2 7 2 3" xfId="10517" xr:uid="{35BDFD7D-BFFF-427A-B0D3-54909EFB1CAC}"/>
    <cellStyle name="Input 6 2 7 2 3 2" xfId="23975" xr:uid="{42357DD6-BCC6-4EFA-BD41-9D824E285FB3}"/>
    <cellStyle name="Input 6 2 7 2 4" xfId="12725" xr:uid="{F17C3329-3F06-4866-81FA-1DCD575DE724}"/>
    <cellStyle name="Input 6 2 7 2 4 2" xfId="26183" xr:uid="{9EDB63F5-9B14-42AB-AC01-EE879B0998C6}"/>
    <cellStyle name="Input 6 2 7 2 5" xfId="13904" xr:uid="{C82418DD-C3E3-4FAB-97EC-2AD17D6D8150}"/>
    <cellStyle name="Input 6 2 7 2 5 2" xfId="27362" xr:uid="{EF65DB7A-D70B-4A0A-BA42-CE1D60274BE7}"/>
    <cellStyle name="Input 6 2 7 2 6" xfId="15269" xr:uid="{858D10BC-67D0-45CA-B187-6A868ED08887}"/>
    <cellStyle name="Input 6 2 7 2 6 2" xfId="28727" xr:uid="{2BB68C42-0406-443A-A862-BC5533D70C03}"/>
    <cellStyle name="Input 6 2 7 2 7" xfId="17612" xr:uid="{4A70B809-7C1B-4963-811C-C6463AD4E295}"/>
    <cellStyle name="Input 6 2 7 2 7 2" xfId="31070" xr:uid="{17BD63A0-D826-4AA4-8284-D22011A6C9B2}"/>
    <cellStyle name="Input 6 2 7 3" xfId="6755" xr:uid="{6F5E23C4-8473-4C17-9B61-CCA5CC9964ED}"/>
    <cellStyle name="Input 6 2 7 3 2" xfId="20213" xr:uid="{DAFA59D7-986E-4DB1-819A-6E32ADAA594D}"/>
    <cellStyle name="Input 6 2 7 4" xfId="9346" xr:uid="{1BA8CA0F-BC36-4AF7-840E-95188E3D7355}"/>
    <cellStyle name="Input 6 2 7 4 2" xfId="22804" xr:uid="{B6288FAD-1165-4E89-B306-C1414DBB221F}"/>
    <cellStyle name="Input 6 2 7 5" xfId="12296" xr:uid="{F4A6E242-5804-4580-ACEB-5DCE6E00F19F}"/>
    <cellStyle name="Input 6 2 7 5 2" xfId="25754" xr:uid="{E25764BE-DAA0-4484-AC89-EAC4B6996526}"/>
    <cellStyle name="Input 6 2 7 6" xfId="16626" xr:uid="{4B5ECE36-F4EF-4327-A40C-1755E15F5693}"/>
    <cellStyle name="Input 6 2 7 6 2" xfId="30084" xr:uid="{AFD31660-4A05-49D2-B268-FF400996397D}"/>
    <cellStyle name="Input 6 2 8" xfId="4160" xr:uid="{4092F3EE-4088-4319-A412-6B0A73D9B8E9}"/>
    <cellStyle name="Input 6 2 8 2" xfId="6674" xr:uid="{D9BE4D64-9EA4-4A9C-84CE-496E4611CEC6}"/>
    <cellStyle name="Input 6 2 8 2 2" xfId="20132" xr:uid="{EF905E45-6648-4DEA-A659-43FA2018DC37}"/>
    <cellStyle name="Input 6 2 8 3" xfId="9271" xr:uid="{D43AF8B4-156E-4658-AD1A-B02E27DEF382}"/>
    <cellStyle name="Input 6 2 8 3 2" xfId="22729" xr:uid="{07DD62CE-567C-4D2C-BC55-4E6635416633}"/>
    <cellStyle name="Input 6 2 8 4" xfId="11840" xr:uid="{B21B4F61-557C-4DC5-9C17-448CF37769A4}"/>
    <cellStyle name="Input 6 2 8 4 2" xfId="25298" xr:uid="{70B9DC8B-CD95-4A14-8132-3AD2973F739A}"/>
    <cellStyle name="Input 6 2 8 5" xfId="3678" xr:uid="{D68D6C63-D60B-4383-BDFB-37ABC48E300D}"/>
    <cellStyle name="Input 6 2 8 5 2" xfId="19672" xr:uid="{D68AEB17-AB24-405B-A731-02FFD23038E7}"/>
    <cellStyle name="Input 6 2 8 6" xfId="12392" xr:uid="{89FF25AD-D3E0-4306-99A2-467358D59B95}"/>
    <cellStyle name="Input 6 2 8 6 2" xfId="25850" xr:uid="{2CF210D0-7140-4715-8AD6-F3E027AAF8D5}"/>
    <cellStyle name="Input 6 2 8 7" xfId="16579" xr:uid="{91F64BDA-6D43-4C70-AF2A-9A15051414A1}"/>
    <cellStyle name="Input 6 2 8 7 2" xfId="30037" xr:uid="{4662BEFC-C26F-4886-8E1C-D5A0409E92DF}"/>
    <cellStyle name="Input 6 2 9" xfId="3280" xr:uid="{71939AF7-4081-4A69-9D9D-2A36FC482007}"/>
    <cellStyle name="Input 6 2 9 2" xfId="19274" xr:uid="{F1CFE05B-C373-4756-B0AE-DE1CC069DB14}"/>
    <cellStyle name="Input 6 3" xfId="2151" xr:uid="{8BBCF448-DEE2-417E-8CF8-807471E5DE74}"/>
    <cellStyle name="Input 6 3 10" xfId="3933" xr:uid="{C03CBCB2-EF29-4E81-BD41-D7825759F85D}"/>
    <cellStyle name="Input 6 3 10 2" xfId="19927" xr:uid="{1CEFCC59-DC18-4549-A83D-E3DA992D53DC}"/>
    <cellStyle name="Input 6 3 11" xfId="3714" xr:uid="{1494DAA1-0B5B-400A-AD7A-CAC79CEC8AB0}"/>
    <cellStyle name="Input 6 3 11 2" xfId="19708" xr:uid="{F790FCC8-3F46-449B-82DD-8A2F9449C61F}"/>
    <cellStyle name="Input 6 3 12" xfId="18809" xr:uid="{6F6CDD59-283C-4891-8DDF-8F3F392A430C}"/>
    <cellStyle name="Input 6 3 12 2" xfId="32462" xr:uid="{469D8834-031C-4953-9211-CD69E6411E8C}"/>
    <cellStyle name="Input 6 3 2" xfId="2815" xr:uid="{7BCABD2B-9AB4-4B5B-90EE-E741B1FA2FC9}"/>
    <cellStyle name="Input 6 3 2 2" xfId="6067" xr:uid="{3D1E2999-782E-4862-8825-66FA6DF9679E}"/>
    <cellStyle name="Input 6 3 2 2 2" xfId="8546" xr:uid="{DBC76037-7475-4EE5-8E3A-EC627DE7E7A6}"/>
    <cellStyle name="Input 6 3 2 2 2 2" xfId="22004" xr:uid="{2D9AD9FF-0957-4DA7-8811-128C3694895D}"/>
    <cellStyle name="Input 6 3 2 2 3" xfId="11137" xr:uid="{3ADECD7D-B852-40D7-810C-E5CBA2C66117}"/>
    <cellStyle name="Input 6 3 2 2 3 2" xfId="24595" xr:uid="{D2BC0388-3BC9-4A69-A70B-9F08663CD820}"/>
    <cellStyle name="Input 6 3 2 2 4" xfId="13345" xr:uid="{A664EFC2-5578-428A-8D1F-4735E3D34A02}"/>
    <cellStyle name="Input 6 3 2 2 4 2" xfId="26803" xr:uid="{F8104C8A-8698-45A6-9779-2362C6E47539}"/>
    <cellStyle name="Input 6 3 2 2 5" xfId="14524" xr:uid="{96FB6C33-9F17-4631-9462-C308311775E3}"/>
    <cellStyle name="Input 6 3 2 2 5 2" xfId="27982" xr:uid="{68C7FA47-3386-417C-A119-6AF66F0854B2}"/>
    <cellStyle name="Input 6 3 2 2 6" xfId="15889" xr:uid="{028E5110-68A7-4401-B8E1-673990C17FEB}"/>
    <cellStyle name="Input 6 3 2 2 6 2" xfId="29347" xr:uid="{6AB9F728-C0C2-43EE-83AB-678CD5CC180B}"/>
    <cellStyle name="Input 6 3 2 2 7" xfId="18232" xr:uid="{3D6DC6B2-6BF1-4E91-8E8E-831AD4DC27C9}"/>
    <cellStyle name="Input 6 3 2 2 7 2" xfId="31690" xr:uid="{B719543A-BEDF-456A-86AF-9F3826EE0F5B}"/>
    <cellStyle name="Input 6 3 2 3" xfId="4896" xr:uid="{C2733FA2-D672-42B1-85C0-165C55A14E32}"/>
    <cellStyle name="Input 6 3 2 3 2" xfId="32267" xr:uid="{F1E21261-7B95-4117-88F7-D778888D495F}"/>
    <cellStyle name="Input 6 3 2 4" xfId="7375" xr:uid="{6D530FBD-9030-4684-9FCD-3B655DD21C07}"/>
    <cellStyle name="Input 6 3 2 4 2" xfId="20833" xr:uid="{85D68280-75D3-4216-A0C6-08BBB38C25BD}"/>
    <cellStyle name="Input 6 3 2 5" xfId="9966" xr:uid="{10C2393E-4147-4841-808B-D5450FC6A345}"/>
    <cellStyle name="Input 6 3 2 5 2" xfId="23424" xr:uid="{51B8EA8D-2BAA-4CAF-A9BF-1CD47EF2DC0A}"/>
    <cellStyle name="Input 6 3 2 6" xfId="12095" xr:uid="{122D4E15-8AEC-474A-A585-0438BA4A25BB}"/>
    <cellStyle name="Input 6 3 2 6 2" xfId="25553" xr:uid="{453593A0-079A-4D32-ABD2-FFD0F70F48C6}"/>
    <cellStyle name="Input 6 3 2 7" xfId="17146" xr:uid="{B100FA6E-84D8-4A8C-865F-A4B753FBA097}"/>
    <cellStyle name="Input 6 3 2 7 2" xfId="30604" xr:uid="{921D91D1-F1ED-4225-83D6-8635BA54EEB5}"/>
    <cellStyle name="Input 6 3 3" xfId="4449" xr:uid="{30008DC6-35DE-4F7E-84AB-6C650F5BF60A}"/>
    <cellStyle name="Input 6 3 3 2" xfId="5620" xr:uid="{2B1B4286-F5E4-4974-9470-328436367F04}"/>
    <cellStyle name="Input 6 3 3 2 2" xfId="8099" xr:uid="{5E1BDA23-E6CD-4568-8F13-EF97D8ACBB35}"/>
    <cellStyle name="Input 6 3 3 2 2 2" xfId="21557" xr:uid="{AE976D14-07DA-4FB4-9AF9-2A92EB1327D2}"/>
    <cellStyle name="Input 6 3 3 2 3" xfId="10690" xr:uid="{96DD86C8-7C50-4C09-9FCA-021AE4E1326E}"/>
    <cellStyle name="Input 6 3 3 2 3 2" xfId="24148" xr:uid="{B7B425D4-D25F-4158-83CC-9DAEDF2E41AB}"/>
    <cellStyle name="Input 6 3 3 2 4" xfId="12898" xr:uid="{C653E056-628D-4F3E-B647-99BA5C3678A0}"/>
    <cellStyle name="Input 6 3 3 2 4 2" xfId="26356" xr:uid="{9FFB9550-95F5-4F85-ABA7-D3D57F9A185D}"/>
    <cellStyle name="Input 6 3 3 2 5" xfId="14077" xr:uid="{1CF1BC8F-34CE-432E-9768-7FD75D53EEAD}"/>
    <cellStyle name="Input 6 3 3 2 5 2" xfId="27535" xr:uid="{03D53F64-EC67-4B05-B8F5-E81B35452086}"/>
    <cellStyle name="Input 6 3 3 2 6" xfId="15442" xr:uid="{470C92FF-43F1-4DB8-AC7B-7AA0ADA0D8CC}"/>
    <cellStyle name="Input 6 3 3 2 6 2" xfId="28900" xr:uid="{565BBF54-58CB-439F-AFFD-4B93EE14D5DA}"/>
    <cellStyle name="Input 6 3 3 2 7" xfId="17785" xr:uid="{4DB926C6-BCF1-4904-B432-319E0A15FD2A}"/>
    <cellStyle name="Input 6 3 3 2 7 2" xfId="31243" xr:uid="{C96504A8-67C6-4881-84FB-436C250B5465}"/>
    <cellStyle name="Input 6 3 3 3" xfId="6928" xr:uid="{67F7DDC3-815B-4ABD-87D7-751F46728D5D}"/>
    <cellStyle name="Input 6 3 3 3 2" xfId="20386" xr:uid="{A9B421CF-376D-494B-ACB1-2BF0DB8E3054}"/>
    <cellStyle name="Input 6 3 3 4" xfId="9519" xr:uid="{62421997-ED5C-4C06-AA1C-9DE1CC689E5D}"/>
    <cellStyle name="Input 6 3 3 4 2" xfId="22977" xr:uid="{4685858F-B705-405B-AD7A-2E064A890FE0}"/>
    <cellStyle name="Input 6 3 3 5" xfId="12033" xr:uid="{B6F6AAA7-604A-46CA-B3F6-62629453464F}"/>
    <cellStyle name="Input 6 3 3 5 2" xfId="25491" xr:uid="{4E2ECF8F-6137-48ED-A35A-F38DCCDE4D14}"/>
    <cellStyle name="Input 6 3 3 6" xfId="16767" xr:uid="{D5CAF0B5-FE61-4675-A1D6-28C18C5C25BC}"/>
    <cellStyle name="Input 6 3 3 6 2" xfId="30225" xr:uid="{CCCB3A27-C9A6-4639-9B4A-56E8E5C1F97D}"/>
    <cellStyle name="Input 6 3 4" xfId="4823" xr:uid="{41B78B1D-62B5-4861-A3C7-F5416F8F9A45}"/>
    <cellStyle name="Input 6 3 4 2" xfId="5994" xr:uid="{EB295CD6-A577-4880-BF6C-59EDF6B19A0D}"/>
    <cellStyle name="Input 6 3 4 2 2" xfId="8473" xr:uid="{1B066326-0F2E-48D7-91FB-1F5937EFAFD5}"/>
    <cellStyle name="Input 6 3 4 2 2 2" xfId="21931" xr:uid="{753E9AAA-A860-460F-A108-826E274B3C8C}"/>
    <cellStyle name="Input 6 3 4 2 3" xfId="11064" xr:uid="{0C3E33C1-06F0-4726-9041-83D116AA602D}"/>
    <cellStyle name="Input 6 3 4 2 3 2" xfId="24522" xr:uid="{51FD76C3-9C7A-49B3-B2BB-B44A82D13D61}"/>
    <cellStyle name="Input 6 3 4 2 4" xfId="13272" xr:uid="{158E3BFD-A9C8-4E19-9AF7-1B23F6E41884}"/>
    <cellStyle name="Input 6 3 4 2 4 2" xfId="26730" xr:uid="{FE3ED682-A506-4FCE-B35F-520FA4A1DAD6}"/>
    <cellStyle name="Input 6 3 4 2 5" xfId="14451" xr:uid="{D7B1A808-D9D7-44FC-9568-85DD23B2219B}"/>
    <cellStyle name="Input 6 3 4 2 5 2" xfId="27909" xr:uid="{01644840-44B1-4C0B-B682-221F29C79F79}"/>
    <cellStyle name="Input 6 3 4 2 6" xfId="15816" xr:uid="{4C34941B-4522-4D0F-A754-31704D57F827}"/>
    <cellStyle name="Input 6 3 4 2 6 2" xfId="29274" xr:uid="{2DFB4837-3F1E-4B0A-B3AB-83A5BCE8698E}"/>
    <cellStyle name="Input 6 3 4 2 7" xfId="18159" xr:uid="{D25981F1-6F36-4C67-BD40-93DFF4588CA2}"/>
    <cellStyle name="Input 6 3 4 2 7 2" xfId="31617" xr:uid="{E93643B8-485B-41BA-8A3E-9E8AF938CEF5}"/>
    <cellStyle name="Input 6 3 4 3" xfId="7302" xr:uid="{81E9A74D-3049-4751-B05E-A1D059EBBF77}"/>
    <cellStyle name="Input 6 3 4 3 2" xfId="20760" xr:uid="{D5C06A3B-893C-4EE4-97E5-58A57755E0D4}"/>
    <cellStyle name="Input 6 3 4 4" xfId="9893" xr:uid="{94B7FD58-5E0D-44E9-9F25-7C5C3A1517F9}"/>
    <cellStyle name="Input 6 3 4 4 2" xfId="23351" xr:uid="{F6A7C2C2-0122-4E97-A438-AD912120D59D}"/>
    <cellStyle name="Input 6 3 4 5" xfId="12241" xr:uid="{283E3CB3-1F4A-4A45-B0B2-E9C3CB64202D}"/>
    <cellStyle name="Input 6 3 4 5 2" xfId="25699" xr:uid="{068A984B-B37F-4536-8C28-B8E288925E5B}"/>
    <cellStyle name="Input 6 3 4 6" xfId="17073" xr:uid="{BDB26D8D-61AE-4E03-84B8-C34C02514407}"/>
    <cellStyle name="Input 6 3 4 6 2" xfId="30531" xr:uid="{FBA1EFFB-4DAC-402D-9CD8-52F8F6E13A7E}"/>
    <cellStyle name="Input 6 3 5" xfId="5331" xr:uid="{F0A373D7-E4F9-42B6-9B14-3622B042382D}"/>
    <cellStyle name="Input 6 3 5 2" xfId="6502" xr:uid="{35EA6AE1-0662-4CF1-8E09-F310EF99214C}"/>
    <cellStyle name="Input 6 3 5 2 2" xfId="8981" xr:uid="{9A2AA2AE-535C-41F8-8B05-1C949857F905}"/>
    <cellStyle name="Input 6 3 5 2 2 2" xfId="22439" xr:uid="{3A5E198C-52C2-4E38-8346-8E3214A7916F}"/>
    <cellStyle name="Input 6 3 5 2 3" xfId="11572" xr:uid="{EE74DF6E-1682-4012-8FC7-F6166FF03CB0}"/>
    <cellStyle name="Input 6 3 5 2 3 2" xfId="25030" xr:uid="{DD422C80-187D-4F3D-B53F-85601D7A2C6E}"/>
    <cellStyle name="Input 6 3 5 2 4" xfId="13780" xr:uid="{B69DF89E-4758-4815-92F6-274A172573C9}"/>
    <cellStyle name="Input 6 3 5 2 4 2" xfId="27238" xr:uid="{8D1087C3-29A7-4E61-B813-29E3E1186285}"/>
    <cellStyle name="Input 6 3 5 2 5" xfId="14959" xr:uid="{EFD840DB-7E2D-4EF3-905E-E9F053F1EF61}"/>
    <cellStyle name="Input 6 3 5 2 5 2" xfId="28417" xr:uid="{50E2B338-3DC4-4CA0-B4AA-EA4ECD15D507}"/>
    <cellStyle name="Input 6 3 5 2 6" xfId="16324" xr:uid="{B5F4E767-9B2B-463D-A3B6-D6CBEB6CE423}"/>
    <cellStyle name="Input 6 3 5 2 6 2" xfId="29782" xr:uid="{FC026648-2E6F-4B02-876B-12DB342BC82A}"/>
    <cellStyle name="Input 6 3 5 2 7" xfId="18667" xr:uid="{2E9001C3-9DA1-4E68-A9D1-4B4C7D80BDE6}"/>
    <cellStyle name="Input 6 3 5 2 7 2" xfId="32125" xr:uid="{243B8770-7EF6-44EC-88DF-633F77ADCFF9}"/>
    <cellStyle name="Input 6 3 5 3" xfId="7810" xr:uid="{263D6F8F-C01D-4ECB-B03A-C6D1CD958219}"/>
    <cellStyle name="Input 6 3 5 3 2" xfId="21268" xr:uid="{6E5FBD6D-F7AA-45D4-8FD8-47F9F71D3B61}"/>
    <cellStyle name="Input 6 3 5 4" xfId="10401" xr:uid="{87DAAF74-7892-4E2F-BF12-6B76E52270B2}"/>
    <cellStyle name="Input 6 3 5 4 2" xfId="23859" xr:uid="{C6B49B36-E949-4B78-8AD4-153164D816C4}"/>
    <cellStyle name="Input 6 3 5 5" xfId="15153" xr:uid="{1E5E1AF5-86AC-49D0-8BC5-6E1D9941AD21}"/>
    <cellStyle name="Input 6 3 5 5 2" xfId="28611" xr:uid="{B9132818-C1B6-4668-952F-AE3FFCFD9A2A}"/>
    <cellStyle name="Input 6 3 5 6" xfId="17505" xr:uid="{E8FE25E9-B0CC-4670-A927-493F22486098}"/>
    <cellStyle name="Input 6 3 5 6 2" xfId="30963" xr:uid="{612A3E23-35EC-4E36-89D2-5664818061C0}"/>
    <cellStyle name="Input 6 3 6" xfId="4520" xr:uid="{8FBE032E-BB01-4E98-930E-E3833CD3ECAF}"/>
    <cellStyle name="Input 6 3 6 2" xfId="5691" xr:uid="{56692E6C-71B0-4C20-8092-EB49A536855B}"/>
    <cellStyle name="Input 6 3 6 2 2" xfId="8170" xr:uid="{C3605AEE-859F-4B45-9263-BC9E21B3C6AD}"/>
    <cellStyle name="Input 6 3 6 2 2 2" xfId="21628" xr:uid="{56F23B31-734A-43D3-857C-4E96FCC723F3}"/>
    <cellStyle name="Input 6 3 6 2 3" xfId="10761" xr:uid="{666D46FC-D847-4869-9A83-46BD4A9335E8}"/>
    <cellStyle name="Input 6 3 6 2 3 2" xfId="24219" xr:uid="{17638C31-A501-431D-9C05-D508CA79EB3E}"/>
    <cellStyle name="Input 6 3 6 2 4" xfId="12969" xr:uid="{BC573657-0B84-4B21-B284-95C9BDDCD468}"/>
    <cellStyle name="Input 6 3 6 2 4 2" xfId="26427" xr:uid="{EFA2B46F-E271-4A37-AAB7-CDB491592164}"/>
    <cellStyle name="Input 6 3 6 2 5" xfId="14148" xr:uid="{FC176954-0141-4133-9857-5B05F2E5592F}"/>
    <cellStyle name="Input 6 3 6 2 5 2" xfId="27606" xr:uid="{F0F28A28-47D0-4B64-99CC-76E4B3239A89}"/>
    <cellStyle name="Input 6 3 6 2 6" xfId="15513" xr:uid="{4D573DA7-5102-468F-9EB8-FE89EFB6F6BC}"/>
    <cellStyle name="Input 6 3 6 2 6 2" xfId="28971" xr:uid="{2624E8D9-1399-4C46-9142-5BF8D4DFD14C}"/>
    <cellStyle name="Input 6 3 6 2 7" xfId="17856" xr:uid="{65143674-10B6-415B-84CB-AE07417C6C27}"/>
    <cellStyle name="Input 6 3 6 2 7 2" xfId="31314" xr:uid="{502D2324-1A0F-4FFA-9D3D-FE3C232476DD}"/>
    <cellStyle name="Input 6 3 6 3" xfId="6999" xr:uid="{64350313-2050-477B-9BD5-B2B7F08A43D0}"/>
    <cellStyle name="Input 6 3 6 3 2" xfId="20457" xr:uid="{136B3FD6-4D91-4E05-8C4E-1D12FF4A3484}"/>
    <cellStyle name="Input 6 3 6 4" xfId="9590" xr:uid="{1E7330D3-8CC8-4BA6-99FC-C331319B6736}"/>
    <cellStyle name="Input 6 3 6 4 2" xfId="23048" xr:uid="{928712D2-81D1-46ED-8F74-92FA8FB15270}"/>
    <cellStyle name="Input 6 3 6 5" xfId="3466" xr:uid="{24962099-6593-4C13-A257-4D05BEBC50EB}"/>
    <cellStyle name="Input 6 3 6 5 2" xfId="19460" xr:uid="{18057005-E45E-44A5-900E-9E43A09F4715}"/>
    <cellStyle name="Input 6 3 6 6" xfId="16817" xr:uid="{6F51C2D7-BDF6-429C-8585-CD7368742938}"/>
    <cellStyle name="Input 6 3 6 6 2" xfId="30275" xr:uid="{FC263D8E-EBB4-4CEC-B305-E59D8B4128BD}"/>
    <cellStyle name="Input 6 3 7" xfId="4590" xr:uid="{37995043-DE27-4883-90D4-CDA8B05000AB}"/>
    <cellStyle name="Input 6 3 7 2" xfId="5761" xr:uid="{8321D00C-6B77-48A6-893F-72906E3E0BD8}"/>
    <cellStyle name="Input 6 3 7 2 2" xfId="8240" xr:uid="{00276310-AA55-449D-BF6E-570B13A9936D}"/>
    <cellStyle name="Input 6 3 7 2 2 2" xfId="21698" xr:uid="{ACA51890-F33E-4F9B-A013-4513F5221C7C}"/>
    <cellStyle name="Input 6 3 7 2 3" xfId="10831" xr:uid="{74242372-BC47-42F9-B068-8B1887F772F6}"/>
    <cellStyle name="Input 6 3 7 2 3 2" xfId="24289" xr:uid="{FFDD2AC9-4B37-4522-AD42-D246E92A3FBC}"/>
    <cellStyle name="Input 6 3 7 2 4" xfId="13039" xr:uid="{4A6551AE-09F5-4A36-BA20-4CA641D665CD}"/>
    <cellStyle name="Input 6 3 7 2 4 2" xfId="26497" xr:uid="{3D492F6D-221C-4ACE-A010-160D045C3C26}"/>
    <cellStyle name="Input 6 3 7 2 5" xfId="14218" xr:uid="{D7A28105-F0E1-4901-A239-4C8E26625310}"/>
    <cellStyle name="Input 6 3 7 2 5 2" xfId="27676" xr:uid="{9A273A5E-7BDD-49FD-8B9C-F05473BE3CD6}"/>
    <cellStyle name="Input 6 3 7 2 6" xfId="15583" xr:uid="{25224F25-F75C-4C5A-95FE-886DF9B1DF1F}"/>
    <cellStyle name="Input 6 3 7 2 6 2" xfId="29041" xr:uid="{E331686E-0E3E-41D7-9A7A-7B7C8A247816}"/>
    <cellStyle name="Input 6 3 7 2 7" xfId="17926" xr:uid="{932F266D-1450-4122-8FC0-EF2E55B50F32}"/>
    <cellStyle name="Input 6 3 7 2 7 2" xfId="31384" xr:uid="{BC569193-9002-49E5-A9B9-6BF352EF8076}"/>
    <cellStyle name="Input 6 3 7 3" xfId="7069" xr:uid="{BCC0246F-CDC5-466E-A5DE-3576C4BC5952}"/>
    <cellStyle name="Input 6 3 7 3 2" xfId="20527" xr:uid="{AD0410CE-49BB-40E4-8138-5476E2015837}"/>
    <cellStyle name="Input 6 3 7 4" xfId="9660" xr:uid="{8A7C3A5E-35AF-4C4F-BCA7-CCE31091DFD9}"/>
    <cellStyle name="Input 6 3 7 4 2" xfId="23118" xr:uid="{6067B65C-C044-481F-B5F2-900CED727EB2}"/>
    <cellStyle name="Input 6 3 7 5" xfId="12222" xr:uid="{9776915F-D793-4A09-B2EE-ED9E9C1658A0}"/>
    <cellStyle name="Input 6 3 7 5 2" xfId="25680" xr:uid="{6E4C4FD3-04F1-46D4-842C-50CD628C327E}"/>
    <cellStyle name="Input 6 3 7 6" xfId="16887" xr:uid="{53CD5030-15BC-428A-8284-E61761604332}"/>
    <cellStyle name="Input 6 3 7 6 2" xfId="30345" xr:uid="{B02C6188-1FC7-4AF7-8013-C3066455085F}"/>
    <cellStyle name="Input 6 3 8" xfId="4100" xr:uid="{3D3AA539-F6FA-46E3-9E86-8C9B5A7411B3}"/>
    <cellStyle name="Input 6 3 8 2" xfId="6614" xr:uid="{CAACFCFF-D14A-4E48-892D-B390164CEB54}"/>
    <cellStyle name="Input 6 3 8 2 2" xfId="20072" xr:uid="{306ACD36-4890-45BA-9C4A-062585B65A09}"/>
    <cellStyle name="Input 6 3 8 3" xfId="9211" xr:uid="{D4C2AF6F-43EB-47F6-A2ED-D1750E6E56CF}"/>
    <cellStyle name="Input 6 3 8 3 2" xfId="22669" xr:uid="{75E33A25-57E8-4B77-AAFE-C766C3C3437D}"/>
    <cellStyle name="Input 6 3 8 4" xfId="11780" xr:uid="{34E9BF7F-164B-484C-AFAC-59A64E1B9668}"/>
    <cellStyle name="Input 6 3 8 4 2" xfId="25238" xr:uid="{10F78C7B-9F6B-483B-8752-DD93BB120654}"/>
    <cellStyle name="Input 6 3 8 5" xfId="3632" xr:uid="{76D153C7-A679-478D-A85E-A4349963FBFC}"/>
    <cellStyle name="Input 6 3 8 5 2" xfId="19626" xr:uid="{917D1010-66DF-4A17-9D67-9FFA0EABECBC}"/>
    <cellStyle name="Input 6 3 8 6" xfId="11660" xr:uid="{5A0FB790-CCCC-4D2C-B61D-DC1A6B7DFF62}"/>
    <cellStyle name="Input 6 3 8 6 2" xfId="25118" xr:uid="{CF1F122C-F0BF-4392-A88D-A31E689F263C}"/>
    <cellStyle name="Input 6 3 8 7" xfId="16519" xr:uid="{206A2F9B-BD3C-481D-9612-8121B78B5EC8}"/>
    <cellStyle name="Input 6 3 8 7 2" xfId="29977" xr:uid="{AF944FCB-ED5E-458A-89CB-FCC83ECFB54C}"/>
    <cellStyle name="Input 6 3 9" xfId="3943" xr:uid="{2C41F8C7-FEDD-4441-8BF0-D16C82D55114}"/>
    <cellStyle name="Input 6 3 9 2" xfId="19937" xr:uid="{A3D63C06-1EA2-476D-B74E-CFD150C25CAC}"/>
    <cellStyle name="Input 6 4" xfId="2152" xr:uid="{441A1641-6C0D-465F-A45C-C78B990010B6}"/>
    <cellStyle name="Input 6 4 10" xfId="3767" xr:uid="{28723557-C266-4D74-AA3F-E2E6E994A8E9}"/>
    <cellStyle name="Input 6 4 10 2" xfId="19761" xr:uid="{D9F814C1-32AC-42B3-BB37-1E1AF0972A52}"/>
    <cellStyle name="Input 6 4 11" xfId="3743" xr:uid="{03804E4D-84A3-4574-AB01-A14DB01CE0E7}"/>
    <cellStyle name="Input 6 4 11 2" xfId="19737" xr:uid="{D4B4777E-0DB4-4B56-88F8-3A56E51A48F1}"/>
    <cellStyle name="Input 6 4 12" xfId="18810" xr:uid="{51067896-1BAF-4BAF-B20C-CB51F9999F97}"/>
    <cellStyle name="Input 6 4 12 2" xfId="32463" xr:uid="{5A331049-ABC2-4936-9741-3233D97C5153}"/>
    <cellStyle name="Input 6 4 2" xfId="2816" xr:uid="{600CFE97-3F78-4332-BFD7-A5FD7BCFCD20}"/>
    <cellStyle name="Input 6 4 2 2" xfId="6068" xr:uid="{98186CC1-5206-46B9-AFA5-2B84574B15A4}"/>
    <cellStyle name="Input 6 4 2 2 2" xfId="8547" xr:uid="{5FF9F58D-2D42-4A7E-B4CE-EED0975E3DA7}"/>
    <cellStyle name="Input 6 4 2 2 2 2" xfId="22005" xr:uid="{B84013E9-BD85-4A47-BF32-08AE5DE16C5C}"/>
    <cellStyle name="Input 6 4 2 2 3" xfId="11138" xr:uid="{B74C3DE3-6EE4-493F-962F-FFF14AE7BF5B}"/>
    <cellStyle name="Input 6 4 2 2 3 2" xfId="24596" xr:uid="{9936AA85-80A5-417C-A104-3644FD1FF410}"/>
    <cellStyle name="Input 6 4 2 2 4" xfId="13346" xr:uid="{FC596C3A-0294-4A5E-BEBA-9EEA72988EB9}"/>
    <cellStyle name="Input 6 4 2 2 4 2" xfId="26804" xr:uid="{717B5432-F52A-4D51-AD3B-401B2B6109EB}"/>
    <cellStyle name="Input 6 4 2 2 5" xfId="14525" xr:uid="{220468CA-6AD8-48C2-8D5C-B96DC752B0BE}"/>
    <cellStyle name="Input 6 4 2 2 5 2" xfId="27983" xr:uid="{258EFCC3-5FDE-4CE7-8CFD-BC8087BD477A}"/>
    <cellStyle name="Input 6 4 2 2 6" xfId="15890" xr:uid="{51A29840-28C9-4942-B7CD-3C03F090C146}"/>
    <cellStyle name="Input 6 4 2 2 6 2" xfId="29348" xr:uid="{051A6DFC-7996-4188-A041-D4E0D56E182C}"/>
    <cellStyle name="Input 6 4 2 2 7" xfId="18233" xr:uid="{C12B4CC9-1C48-46DB-9C7C-500CFA4F8898}"/>
    <cellStyle name="Input 6 4 2 2 7 2" xfId="31691" xr:uid="{68CB8293-999F-47D2-AAB5-8B5A14671D89}"/>
    <cellStyle name="Input 6 4 2 3" xfId="4897" xr:uid="{DEFA8B73-A86E-4236-8B41-785FAF0F114B}"/>
    <cellStyle name="Input 6 4 2 3 2" xfId="32268" xr:uid="{A3ADEAD7-EF4F-4E52-83CD-0037190CCF10}"/>
    <cellStyle name="Input 6 4 2 4" xfId="7376" xr:uid="{4ECADD1B-B8ED-4631-8C00-F5CDD71044B5}"/>
    <cellStyle name="Input 6 4 2 4 2" xfId="20834" xr:uid="{9F39B524-93F2-498C-AB17-7495B8D7340C}"/>
    <cellStyle name="Input 6 4 2 5" xfId="9967" xr:uid="{5D6AFE60-906E-4BDD-9FFF-B55939FFFCB8}"/>
    <cellStyle name="Input 6 4 2 5 2" xfId="23425" xr:uid="{3C76222F-D2F8-4A0D-81D6-E488E5440929}"/>
    <cellStyle name="Input 6 4 2 6" xfId="3265" xr:uid="{4174C588-F12D-4298-897C-C312F0B9B4ED}"/>
    <cellStyle name="Input 6 4 2 6 2" xfId="19259" xr:uid="{DB8AA765-6496-48A1-ABC2-BE76ED2764BA}"/>
    <cellStyle name="Input 6 4 2 7" xfId="17147" xr:uid="{8291D06E-2664-407F-8AA3-E29AA1D445D3}"/>
    <cellStyle name="Input 6 4 2 7 2" xfId="30605" xr:uid="{12529183-F727-4019-AA28-14BB20C72DAA}"/>
    <cellStyle name="Input 6 4 3" xfId="4448" xr:uid="{A8664CED-82CC-4003-905D-30FFF81B8173}"/>
    <cellStyle name="Input 6 4 3 2" xfId="5619" xr:uid="{F6A05462-7D3D-45DF-829F-81051FC2E8E0}"/>
    <cellStyle name="Input 6 4 3 2 2" xfId="8098" xr:uid="{98FD549A-9CEA-43F3-9F7B-9A6511D2A92F}"/>
    <cellStyle name="Input 6 4 3 2 2 2" xfId="21556" xr:uid="{7CEB1F92-21B7-42F0-ABBB-6C3895F8130B}"/>
    <cellStyle name="Input 6 4 3 2 3" xfId="10689" xr:uid="{C3EA1FEA-8892-453B-A0E6-C8A2EBD1732B}"/>
    <cellStyle name="Input 6 4 3 2 3 2" xfId="24147" xr:uid="{97D351DE-3C15-45A3-A325-3406EC866CE2}"/>
    <cellStyle name="Input 6 4 3 2 4" xfId="12897" xr:uid="{916D4484-A939-4539-8B27-50110C879FFF}"/>
    <cellStyle name="Input 6 4 3 2 4 2" xfId="26355" xr:uid="{35CE8937-E8F7-4549-9AD2-9CD88F9C55C0}"/>
    <cellStyle name="Input 6 4 3 2 5" xfId="14076" xr:uid="{6591311B-8A1D-4FC4-9272-644DE69DF391}"/>
    <cellStyle name="Input 6 4 3 2 5 2" xfId="27534" xr:uid="{3A5D9C80-2043-480D-9EEF-74A0C00917EA}"/>
    <cellStyle name="Input 6 4 3 2 6" xfId="15441" xr:uid="{D07364CA-A71D-4962-8D03-624ADBC25298}"/>
    <cellStyle name="Input 6 4 3 2 6 2" xfId="28899" xr:uid="{93BA32B2-FF35-46F6-856F-A859B50D332D}"/>
    <cellStyle name="Input 6 4 3 2 7" xfId="17784" xr:uid="{3ADC45AC-D33A-4FED-B469-A9FA87F650E0}"/>
    <cellStyle name="Input 6 4 3 2 7 2" xfId="31242" xr:uid="{474B32E6-FC2F-463E-A5C2-D42ADB4BB513}"/>
    <cellStyle name="Input 6 4 3 3" xfId="6927" xr:uid="{C56DF486-BD48-4C2B-84AA-EEFA20D800C9}"/>
    <cellStyle name="Input 6 4 3 3 2" xfId="20385" xr:uid="{E63152FA-83D2-414A-AEFF-EC6EF7E8E34B}"/>
    <cellStyle name="Input 6 4 3 4" xfId="9518" xr:uid="{C4719219-2D86-4467-95B2-BFA25267AFA1}"/>
    <cellStyle name="Input 6 4 3 4 2" xfId="22976" xr:uid="{6E9614F7-789A-4F10-AA78-A79B5A89134A}"/>
    <cellStyle name="Input 6 4 3 5" xfId="12420" xr:uid="{57DBFDA4-CBFC-48BF-B2A0-C950F5781F7C}"/>
    <cellStyle name="Input 6 4 3 5 2" xfId="25878" xr:uid="{94C09835-8F4C-4CD3-94A0-64042BA21B43}"/>
    <cellStyle name="Input 6 4 3 6" xfId="16766" xr:uid="{B66CF083-DCEC-4857-89EE-F020D74ABD61}"/>
    <cellStyle name="Input 6 4 3 6 2" xfId="30224" xr:uid="{25E759B8-EA34-485E-9453-12EFAE3A7A0A}"/>
    <cellStyle name="Input 6 4 4" xfId="4824" xr:uid="{6FE516BA-1C4D-4C0E-A7D4-27923D7B9535}"/>
    <cellStyle name="Input 6 4 4 2" xfId="5995" xr:uid="{13FF703F-875D-44A8-A69A-7A2A709DC9AE}"/>
    <cellStyle name="Input 6 4 4 2 2" xfId="8474" xr:uid="{07DAAE4A-6F30-4FCF-8AFD-918447FAA205}"/>
    <cellStyle name="Input 6 4 4 2 2 2" xfId="21932" xr:uid="{89E26831-C9D0-4FCE-847F-02646BF264F5}"/>
    <cellStyle name="Input 6 4 4 2 3" xfId="11065" xr:uid="{9229CE7D-A09F-40EE-9A72-79E9C9F709EB}"/>
    <cellStyle name="Input 6 4 4 2 3 2" xfId="24523" xr:uid="{CC003C1D-D714-4EA4-A836-DA93A8FCA78A}"/>
    <cellStyle name="Input 6 4 4 2 4" xfId="13273" xr:uid="{6EEE4FB4-9B34-4401-8224-65EB2B8F822D}"/>
    <cellStyle name="Input 6 4 4 2 4 2" xfId="26731" xr:uid="{73B89ACD-FF61-4981-BA6B-E24DA0745A0C}"/>
    <cellStyle name="Input 6 4 4 2 5" xfId="14452" xr:uid="{8D8366CD-8160-4B95-8C78-7F3B288B3D84}"/>
    <cellStyle name="Input 6 4 4 2 5 2" xfId="27910" xr:uid="{DD776FDD-3A74-489C-96AA-7C6EF8449C98}"/>
    <cellStyle name="Input 6 4 4 2 6" xfId="15817" xr:uid="{26D440BF-82A2-4BB7-8D9D-CCA4F464B5E7}"/>
    <cellStyle name="Input 6 4 4 2 6 2" xfId="29275" xr:uid="{B945F753-38D3-4F6B-A995-63C083709389}"/>
    <cellStyle name="Input 6 4 4 2 7" xfId="18160" xr:uid="{24B751F0-982D-449D-86D5-E6FC29348231}"/>
    <cellStyle name="Input 6 4 4 2 7 2" xfId="31618" xr:uid="{8D83083D-A38B-43C3-9917-1611B3CCF4FF}"/>
    <cellStyle name="Input 6 4 4 3" xfId="7303" xr:uid="{FB543DC2-6C6E-4373-B423-C512E00C8759}"/>
    <cellStyle name="Input 6 4 4 3 2" xfId="20761" xr:uid="{8EADE209-422D-492F-944E-C1568A836838}"/>
    <cellStyle name="Input 6 4 4 4" xfId="9894" xr:uid="{F0F503A6-5D9C-4B3A-ABD2-0CAFB5FA5CA9}"/>
    <cellStyle name="Input 6 4 4 4 2" xfId="23352" xr:uid="{80058713-3DA5-4957-8480-2E7F08472B68}"/>
    <cellStyle name="Input 6 4 4 5" xfId="12103" xr:uid="{86104A89-160F-42EE-BE6B-857FE9F0917A}"/>
    <cellStyle name="Input 6 4 4 5 2" xfId="25561" xr:uid="{7BA12354-4269-4E74-83D4-2B2E05418C0E}"/>
    <cellStyle name="Input 6 4 4 6" xfId="17074" xr:uid="{4DAC9A3B-CB59-4B5C-A96D-E60034ABFCBB}"/>
    <cellStyle name="Input 6 4 4 6 2" xfId="30532" xr:uid="{12F42041-0D13-46C3-97BD-A413C7812EC0}"/>
    <cellStyle name="Input 6 4 5" xfId="5359" xr:uid="{DB79B2C6-AA0A-4C9B-BD19-D64648CDE63C}"/>
    <cellStyle name="Input 6 4 5 2" xfId="6530" xr:uid="{2A88BA64-0F3F-459E-A870-6F75BA271B2B}"/>
    <cellStyle name="Input 6 4 5 2 2" xfId="9009" xr:uid="{BBBC6C77-92C2-469D-952B-F5ECEC2CD39F}"/>
    <cellStyle name="Input 6 4 5 2 2 2" xfId="22467" xr:uid="{6A062D9C-A936-4C33-A96D-11D943962B92}"/>
    <cellStyle name="Input 6 4 5 2 3" xfId="11600" xr:uid="{65F43464-FF71-41D6-A837-AC01AACDF4B0}"/>
    <cellStyle name="Input 6 4 5 2 3 2" xfId="25058" xr:uid="{37E29305-9C2E-4822-8467-A5683E197F6B}"/>
    <cellStyle name="Input 6 4 5 2 4" xfId="13808" xr:uid="{A66505D0-991E-4E43-8E57-A39C2CDA43C8}"/>
    <cellStyle name="Input 6 4 5 2 4 2" xfId="27266" xr:uid="{0BB64E5C-A3CD-4C1A-8302-B9AB42A58D47}"/>
    <cellStyle name="Input 6 4 5 2 5" xfId="14987" xr:uid="{4FC564E9-5C16-47BE-B36F-CDDF7BED37B5}"/>
    <cellStyle name="Input 6 4 5 2 5 2" xfId="28445" xr:uid="{672347E2-84DD-41B4-8967-77ADBE74C129}"/>
    <cellStyle name="Input 6 4 5 2 6" xfId="16352" xr:uid="{8B4814AD-65BC-48E6-89F8-705FB6C5040A}"/>
    <cellStyle name="Input 6 4 5 2 6 2" xfId="29810" xr:uid="{EE7B3108-1886-4B5F-95B6-B7DC02B191A2}"/>
    <cellStyle name="Input 6 4 5 2 7" xfId="18695" xr:uid="{B07103C6-A174-4B95-8B20-0489244C00A3}"/>
    <cellStyle name="Input 6 4 5 2 7 2" xfId="32153" xr:uid="{D3B367DA-3044-4DA4-B5E5-3E7B60ADCAD5}"/>
    <cellStyle name="Input 6 4 5 3" xfId="7838" xr:uid="{911A9D36-34D0-4DEA-BCFE-13182F8EC14A}"/>
    <cellStyle name="Input 6 4 5 3 2" xfId="21296" xr:uid="{C04032E4-1DC3-4274-BA8C-DE5E80C3FE02}"/>
    <cellStyle name="Input 6 4 5 4" xfId="10429" xr:uid="{89478C65-DA55-47AE-A90D-81A189AF9D30}"/>
    <cellStyle name="Input 6 4 5 4 2" xfId="23887" xr:uid="{62332D87-1231-461A-A4B8-AB62FAA84462}"/>
    <cellStyle name="Input 6 4 5 5" xfId="15181" xr:uid="{14EE9D1D-1A36-4AF9-8186-3252F3BD8A28}"/>
    <cellStyle name="Input 6 4 5 5 2" xfId="28639" xr:uid="{8B4DAAAA-D32D-4AFF-A29E-A37251C37903}"/>
    <cellStyle name="Input 6 4 5 6" xfId="17530" xr:uid="{74C9553A-35CC-477E-BFFE-B3017686086A}"/>
    <cellStyle name="Input 6 4 5 6 2" xfId="30988" xr:uid="{95E05CF7-31A7-4CB0-86AB-29CB04AE9827}"/>
    <cellStyle name="Input 6 4 6" xfId="4519" xr:uid="{FC4D1804-14DE-45D0-898D-5E9707BE4232}"/>
    <cellStyle name="Input 6 4 6 2" xfId="5690" xr:uid="{C5F3E7F7-1AF3-4FE0-A641-84937632BD8B}"/>
    <cellStyle name="Input 6 4 6 2 2" xfId="8169" xr:uid="{632C09FA-E7F5-4765-9A81-E8D9D294348D}"/>
    <cellStyle name="Input 6 4 6 2 2 2" xfId="21627" xr:uid="{A30962C8-F4E9-478E-92BF-189AD6E04851}"/>
    <cellStyle name="Input 6 4 6 2 3" xfId="10760" xr:uid="{461FB36D-6625-472A-8765-D4C02305AAD2}"/>
    <cellStyle name="Input 6 4 6 2 3 2" xfId="24218" xr:uid="{51BAF3A1-0312-4EF3-AFBA-58068421C775}"/>
    <cellStyle name="Input 6 4 6 2 4" xfId="12968" xr:uid="{DE30C1C9-2A43-4B21-B17C-5C19010A4DF7}"/>
    <cellStyle name="Input 6 4 6 2 4 2" xfId="26426" xr:uid="{4F30C7E5-C57E-4461-BBFB-1BBA5EEEEC43}"/>
    <cellStyle name="Input 6 4 6 2 5" xfId="14147" xr:uid="{745B9799-3D49-4ED2-97C0-7526D14C3565}"/>
    <cellStyle name="Input 6 4 6 2 5 2" xfId="27605" xr:uid="{131D032F-A52C-43C1-A884-D90799308D7D}"/>
    <cellStyle name="Input 6 4 6 2 6" xfId="15512" xr:uid="{0C023CBD-75BC-4DE1-838F-4A470ABC05D6}"/>
    <cellStyle name="Input 6 4 6 2 6 2" xfId="28970" xr:uid="{4D236FF6-02AB-4A47-A2B2-B79A1E800FD9}"/>
    <cellStyle name="Input 6 4 6 2 7" xfId="17855" xr:uid="{46BA40E6-8A6C-4FE4-8CDA-76B89EBB684D}"/>
    <cellStyle name="Input 6 4 6 2 7 2" xfId="31313" xr:uid="{37CCBC5D-6586-4F82-B41D-7C18432CD109}"/>
    <cellStyle name="Input 6 4 6 3" xfId="6998" xr:uid="{BC5C6191-52A3-4838-91E7-EB30EB3FAB32}"/>
    <cellStyle name="Input 6 4 6 3 2" xfId="20456" xr:uid="{FFA57664-4932-44AE-98BC-3AA0BBB44448}"/>
    <cellStyle name="Input 6 4 6 4" xfId="9589" xr:uid="{368D74F3-9DDB-41AF-85A8-58F2A7F7F7D0}"/>
    <cellStyle name="Input 6 4 6 4 2" xfId="23047" xr:uid="{8D12A592-B77F-4D86-80EA-86B28353DF72}"/>
    <cellStyle name="Input 6 4 6 5" xfId="3543" xr:uid="{581ADAC5-AA60-4CBF-A9D7-6A72E5453F51}"/>
    <cellStyle name="Input 6 4 6 5 2" xfId="19537" xr:uid="{70A5D89B-F587-4516-B56C-5ABCE870C6BA}"/>
    <cellStyle name="Input 6 4 6 6" xfId="16816" xr:uid="{EB4D8553-5D6B-43D6-BBC7-F78FD09B7466}"/>
    <cellStyle name="Input 6 4 6 6 2" xfId="30274" xr:uid="{167E8542-F528-44D1-98EF-A90C3A09F097}"/>
    <cellStyle name="Input 6 4 7" xfId="5245" xr:uid="{C946DB43-2121-49DC-B509-D027DA1C36AC}"/>
    <cellStyle name="Input 6 4 7 2" xfId="6416" xr:uid="{67497AAD-1809-47F4-B9C3-B4A5D14E90F9}"/>
    <cellStyle name="Input 6 4 7 2 2" xfId="8895" xr:uid="{76A3C6E3-B6D3-4C9B-A88B-B259BA46C3A5}"/>
    <cellStyle name="Input 6 4 7 2 2 2" xfId="22353" xr:uid="{E165F0FE-AA55-4A04-8368-F4622DDDF52C}"/>
    <cellStyle name="Input 6 4 7 2 3" xfId="11486" xr:uid="{948133E2-86EE-4209-BCBD-770A7C49E0E2}"/>
    <cellStyle name="Input 6 4 7 2 3 2" xfId="24944" xr:uid="{D4FB5EE3-C529-471F-A7BD-62DC86A29D78}"/>
    <cellStyle name="Input 6 4 7 2 4" xfId="13694" xr:uid="{507E92D0-1645-4523-8B76-E6A1D1389683}"/>
    <cellStyle name="Input 6 4 7 2 4 2" xfId="27152" xr:uid="{3E29DC73-E1A1-4308-9F22-CDE48AAD55A1}"/>
    <cellStyle name="Input 6 4 7 2 5" xfId="14873" xr:uid="{1EA1463D-DC42-4F68-BD85-2F5CEFB93CA1}"/>
    <cellStyle name="Input 6 4 7 2 5 2" xfId="28331" xr:uid="{FB1EA6AA-EFD3-4085-9E9B-DC1799F51EB8}"/>
    <cellStyle name="Input 6 4 7 2 6" xfId="16238" xr:uid="{7F0CC3B6-8953-46D9-8FD8-F84574851D51}"/>
    <cellStyle name="Input 6 4 7 2 6 2" xfId="29696" xr:uid="{2BA72377-BB2D-4726-B9DA-790342148E4C}"/>
    <cellStyle name="Input 6 4 7 2 7" xfId="18581" xr:uid="{56519B93-B5B7-405C-86B4-D630C0D205D8}"/>
    <cellStyle name="Input 6 4 7 2 7 2" xfId="32039" xr:uid="{995A326B-072D-480B-BFF2-8954CCEA4AD3}"/>
    <cellStyle name="Input 6 4 7 3" xfId="7724" xr:uid="{F9A0C258-4508-4947-AA3A-D0E7E1FDD6E2}"/>
    <cellStyle name="Input 6 4 7 3 2" xfId="21182" xr:uid="{8F06CB99-44C4-4958-9F4A-AE62320E59FB}"/>
    <cellStyle name="Input 6 4 7 4" xfId="10315" xr:uid="{F8EBF9ED-1FC4-475A-AF9F-B288AC35DB42}"/>
    <cellStyle name="Input 6 4 7 4 2" xfId="23773" xr:uid="{1C63733A-F205-4FAB-A36E-DF63B13EA393}"/>
    <cellStyle name="Input 6 4 7 5" xfId="15067" xr:uid="{EE1F7ED9-239C-417D-ACA5-96203C513DE8}"/>
    <cellStyle name="Input 6 4 7 5 2" xfId="28525" xr:uid="{9B6F5C80-DF6D-4110-BAAB-82CE5940D791}"/>
    <cellStyle name="Input 6 4 7 6" xfId="17426" xr:uid="{6341DF03-62C1-478A-A4EE-A439BDDD35A4}"/>
    <cellStyle name="Input 6 4 7 6 2" xfId="30884" xr:uid="{16FB51BB-8B93-450E-A071-47701760068D}"/>
    <cellStyle name="Input 6 4 8" xfId="4170" xr:uid="{9FB34632-1CB7-4845-A568-3248FD4F62BD}"/>
    <cellStyle name="Input 6 4 8 2" xfId="6684" xr:uid="{68C9CD9D-815D-4F60-B44C-345C1389F66E}"/>
    <cellStyle name="Input 6 4 8 2 2" xfId="20142" xr:uid="{AFD4C986-7B57-4651-B32D-A1C7268DC9FB}"/>
    <cellStyle name="Input 6 4 8 3" xfId="9281" xr:uid="{E731E4D2-5CFB-45F8-9CE4-E28DED4BD62D}"/>
    <cellStyle name="Input 6 4 8 3 2" xfId="22739" xr:uid="{96D2BA04-0378-488F-BB47-74FB5A6F10C8}"/>
    <cellStyle name="Input 6 4 8 4" xfId="11850" xr:uid="{A5D69209-8F1D-42F0-9198-A11A3DB2EBE0}"/>
    <cellStyle name="Input 6 4 8 4 2" xfId="25308" xr:uid="{DE17550F-B84F-423B-AFCC-ABD204A4557C}"/>
    <cellStyle name="Input 6 4 8 5" xfId="4198" xr:uid="{31B15470-F948-4C61-869D-4180625E2341}"/>
    <cellStyle name="Input 6 4 8 5 2" xfId="19998" xr:uid="{4146A19B-445A-49E2-BC91-48BE92D185E7}"/>
    <cellStyle name="Input 6 4 8 6" xfId="11943" xr:uid="{9216244C-A534-4912-8958-CA686966290B}"/>
    <cellStyle name="Input 6 4 8 6 2" xfId="25401" xr:uid="{14CBA29B-C8B3-453C-9F4F-15EDBE8BB37D}"/>
    <cellStyle name="Input 6 4 8 7" xfId="16589" xr:uid="{B615FB91-8C4D-4875-BBEC-8A2D371DBE99}"/>
    <cellStyle name="Input 6 4 8 7 2" xfId="30047" xr:uid="{AC32AFDD-6EC1-4DB1-812F-5DE3EF458EE5}"/>
    <cellStyle name="Input 6 4 9" xfId="3978" xr:uid="{49240F3F-B9C9-4DF6-BBEF-1BFBF2C45AAC}"/>
    <cellStyle name="Input 6 4 9 2" xfId="19972" xr:uid="{9F482BD3-D97B-419B-B6F0-B648272B8092}"/>
    <cellStyle name="Input 6 5" xfId="2813" xr:uid="{0059EF85-9925-4FD6-A766-D2FDF3CD602D}"/>
    <cellStyle name="Input 6 5 2" xfId="6065" xr:uid="{5C88D4D9-ACC5-4502-9E34-1BC616888163}"/>
    <cellStyle name="Input 6 5 2 2" xfId="8544" xr:uid="{E1F1D321-69CC-41B5-9F20-11BE5C293BB6}"/>
    <cellStyle name="Input 6 5 2 2 2" xfId="22002" xr:uid="{C1041EBA-A95D-4F89-96FF-E9D845FC9D81}"/>
    <cellStyle name="Input 6 5 2 3" xfId="11135" xr:uid="{808570CB-C05C-4B50-AE17-21985AC79F23}"/>
    <cellStyle name="Input 6 5 2 3 2" xfId="24593" xr:uid="{6110C29F-AD48-46C6-8F71-41B421822FD6}"/>
    <cellStyle name="Input 6 5 2 4" xfId="13343" xr:uid="{DE31EC01-9350-4169-B902-8E92B4245973}"/>
    <cellStyle name="Input 6 5 2 4 2" xfId="26801" xr:uid="{8F773027-BD60-41C6-BF15-4E8C0F52F780}"/>
    <cellStyle name="Input 6 5 2 5" xfId="14522" xr:uid="{14AA0D61-646E-4417-9AB4-32F36E8C29C7}"/>
    <cellStyle name="Input 6 5 2 5 2" xfId="27980" xr:uid="{C33D51A7-63FE-4D35-A926-7B08FAA5F4D0}"/>
    <cellStyle name="Input 6 5 2 6" xfId="15887" xr:uid="{FD942B92-5DA3-4BCA-AE88-3599D03FC6F4}"/>
    <cellStyle name="Input 6 5 2 6 2" xfId="29345" xr:uid="{3FCB8D6E-5D55-4457-8D7C-8D96A3F8D876}"/>
    <cellStyle name="Input 6 5 2 7" xfId="18230" xr:uid="{D858F5B0-F38D-4179-A6A4-88DBC9A4914B}"/>
    <cellStyle name="Input 6 5 2 7 2" xfId="31688" xr:uid="{4944DED6-C739-45BD-86F2-6741ED1115A8}"/>
    <cellStyle name="Input 6 5 3" xfId="4894" xr:uid="{76573C92-11FB-46F7-B912-6828FEC26A26}"/>
    <cellStyle name="Input 6 5 3 2" xfId="32265" xr:uid="{A2573143-A70C-4C8D-ABD3-DB6448103958}"/>
    <cellStyle name="Input 6 5 4" xfId="7373" xr:uid="{16F1C923-411F-4316-9F36-D97A49B1AD26}"/>
    <cellStyle name="Input 6 5 4 2" xfId="20831" xr:uid="{CAD3B0DB-5F57-4270-AB88-B7596B1BE10B}"/>
    <cellStyle name="Input 6 5 5" xfId="9964" xr:uid="{B6B8C1D5-3A71-4C6C-B833-8205ED3423F5}"/>
    <cellStyle name="Input 6 5 5 2" xfId="23422" xr:uid="{C4277F90-121C-454B-A9CC-33502081CE2D}"/>
    <cellStyle name="Input 6 5 6" xfId="12565" xr:uid="{5A1D571C-C12E-478D-921C-CA5EDC0BA20B}"/>
    <cellStyle name="Input 6 5 6 2" xfId="26023" xr:uid="{6E63E5E2-538E-4342-935A-38AEE91910A2}"/>
    <cellStyle name="Input 6 5 7" xfId="17144" xr:uid="{61F71002-0A96-4A38-9A5B-585692F51A61}"/>
    <cellStyle name="Input 6 5 7 2" xfId="30602" xr:uid="{A0B118C7-A06A-4DC1-A934-AAF45EEED7D1}"/>
    <cellStyle name="Input 6 6" xfId="4451" xr:uid="{B6EDCCF8-DDD2-4945-B5AD-9A39B732D7EF}"/>
    <cellStyle name="Input 6 6 2" xfId="5622" xr:uid="{00ABFF10-A0CA-48A1-AE30-3405EC6F902C}"/>
    <cellStyle name="Input 6 6 2 2" xfId="8101" xr:uid="{65F63315-A82B-4291-91BB-C6BA2543F135}"/>
    <cellStyle name="Input 6 6 2 2 2" xfId="21559" xr:uid="{EA7C600E-9A59-43BF-86AA-CE4CAF712EEB}"/>
    <cellStyle name="Input 6 6 2 3" xfId="10692" xr:uid="{D265C793-B01D-44AD-8E1E-3A13F344CFAE}"/>
    <cellStyle name="Input 6 6 2 3 2" xfId="24150" xr:uid="{7B8CC14E-12CF-493D-8A59-9854C5A9244D}"/>
    <cellStyle name="Input 6 6 2 4" xfId="12900" xr:uid="{F35CE0E7-8282-40BD-BC6F-D3392B5D7ADC}"/>
    <cellStyle name="Input 6 6 2 4 2" xfId="26358" xr:uid="{4867BF23-A641-40AE-B846-5F545D78937A}"/>
    <cellStyle name="Input 6 6 2 5" xfId="14079" xr:uid="{E7BBCB3A-7CF1-4719-85FF-6C3397790D9E}"/>
    <cellStyle name="Input 6 6 2 5 2" xfId="27537" xr:uid="{BA2C1617-38F7-439F-AB43-B235AA1F6D1D}"/>
    <cellStyle name="Input 6 6 2 6" xfId="15444" xr:uid="{FEC7321D-4B26-43F8-A8BC-39C63CF7505B}"/>
    <cellStyle name="Input 6 6 2 6 2" xfId="28902" xr:uid="{C6C6A1A3-BDE2-47C7-84E3-E8E3D69F2F26}"/>
    <cellStyle name="Input 6 6 2 7" xfId="17787" xr:uid="{64BA580F-08C2-49DA-9CF0-032D7AD65512}"/>
    <cellStyle name="Input 6 6 2 7 2" xfId="31245" xr:uid="{CAB20710-CD74-4758-9479-D356D5C65570}"/>
    <cellStyle name="Input 6 6 3" xfId="6930" xr:uid="{4CBD3F0F-BA01-450F-9F72-18C88C52571E}"/>
    <cellStyle name="Input 6 6 3 2" xfId="20388" xr:uid="{AA30071D-2382-4FCA-B338-5F8C3C16F529}"/>
    <cellStyle name="Input 6 6 4" xfId="9521" xr:uid="{052F4908-122C-4B48-A2B6-A95E96A93978}"/>
    <cellStyle name="Input 6 6 4 2" xfId="22979" xr:uid="{D7ACD857-47B7-42A6-B2B2-5078C81A20C9}"/>
    <cellStyle name="Input 6 6 5" xfId="12650" xr:uid="{1CCA857F-2E1C-4DF7-99DD-C536FBE861EF}"/>
    <cellStyle name="Input 6 6 5 2" xfId="26108" xr:uid="{A0738256-B9CA-4F95-BF58-02E07065D0FA}"/>
    <cellStyle name="Input 6 6 6" xfId="16769" xr:uid="{8CB9FBBF-F158-4C1C-9CF2-09A266236EC0}"/>
    <cellStyle name="Input 6 6 6 2" xfId="30227" xr:uid="{0FA2CE92-9E0B-4F2D-9804-A617AFE4B0C8}"/>
    <cellStyle name="Input 6 7" xfId="4821" xr:uid="{F92FAACD-0233-4591-82BD-75D1594DCA63}"/>
    <cellStyle name="Input 6 7 2" xfId="5992" xr:uid="{12FFEBEB-5C2F-408A-B109-88D46F32CE14}"/>
    <cellStyle name="Input 6 7 2 2" xfId="8471" xr:uid="{2AB04705-CA3F-46F1-9E07-CBD352C74D74}"/>
    <cellStyle name="Input 6 7 2 2 2" xfId="21929" xr:uid="{DDAF40CC-AD5D-41BA-AE37-0F7405B388F1}"/>
    <cellStyle name="Input 6 7 2 3" xfId="11062" xr:uid="{6F65972C-4F6F-4C16-9676-B716D3AB2122}"/>
    <cellStyle name="Input 6 7 2 3 2" xfId="24520" xr:uid="{8914485C-EE5D-4054-85EA-108645073A5A}"/>
    <cellStyle name="Input 6 7 2 4" xfId="13270" xr:uid="{BA4D3CE4-4927-4D88-B71B-515FF413175F}"/>
    <cellStyle name="Input 6 7 2 4 2" xfId="26728" xr:uid="{EA495586-AD2D-4BF7-8890-A067FE9A1491}"/>
    <cellStyle name="Input 6 7 2 5" xfId="14449" xr:uid="{688B6985-D8A7-4097-86E0-033D1FEEC693}"/>
    <cellStyle name="Input 6 7 2 5 2" xfId="27907" xr:uid="{02CDDF4F-9CA3-4477-84AA-A310F2430217}"/>
    <cellStyle name="Input 6 7 2 6" xfId="15814" xr:uid="{C24D14F2-8AEF-4E1A-BDAA-A81BA5923007}"/>
    <cellStyle name="Input 6 7 2 6 2" xfId="29272" xr:uid="{E6F6F78F-9E28-45D1-8873-E85C7D8F9974}"/>
    <cellStyle name="Input 6 7 2 7" xfId="18157" xr:uid="{9839D629-6833-4F29-9E0D-AC70DD32C462}"/>
    <cellStyle name="Input 6 7 2 7 2" xfId="31615" xr:uid="{3C96533E-7392-4051-BAEB-6149696B6A36}"/>
    <cellStyle name="Input 6 7 3" xfId="7300" xr:uid="{4A87A6AC-A185-4EEF-833C-4448CD03455C}"/>
    <cellStyle name="Input 6 7 3 2" xfId="20758" xr:uid="{7BA7AE00-7A71-4882-9634-582FA0868B82}"/>
    <cellStyle name="Input 6 7 4" xfId="9891" xr:uid="{656507EA-1C84-480D-8BE0-FE0965D717DF}"/>
    <cellStyle name="Input 6 7 4 2" xfId="23349" xr:uid="{244C2730-468A-4F3D-B0C5-61A0DD05CE74}"/>
    <cellStyle name="Input 6 7 5" xfId="11993" xr:uid="{52219A80-5106-41A3-A3A7-476E4A69C14A}"/>
    <cellStyle name="Input 6 7 5 2" xfId="25451" xr:uid="{844493B4-8449-4768-BD55-676119E00E9D}"/>
    <cellStyle name="Input 6 7 6" xfId="17071" xr:uid="{7C546982-8629-4EE7-8509-983CF2D23496}"/>
    <cellStyle name="Input 6 7 6 2" xfId="30529" xr:uid="{0667F250-6DCD-41D4-AD04-1597FE74A6BB}"/>
    <cellStyle name="Input 6 8" xfId="4358" xr:uid="{ACDE268F-0659-4E96-B8F2-F358944F5837}"/>
    <cellStyle name="Input 6 8 2" xfId="5529" xr:uid="{1CBE7357-9C88-4AE0-9492-157ABA8EF050}"/>
    <cellStyle name="Input 6 8 2 2" xfId="8008" xr:uid="{EA0B5ACC-5337-4D51-BFE5-C3569547A62B}"/>
    <cellStyle name="Input 6 8 2 2 2" xfId="21466" xr:uid="{D74EEE69-A317-4BF8-9484-4675C4CAAC0A}"/>
    <cellStyle name="Input 6 8 2 3" xfId="10599" xr:uid="{C5C0248A-C2D3-484A-8233-3CF256C444DB}"/>
    <cellStyle name="Input 6 8 2 3 2" xfId="24057" xr:uid="{879D3136-CAE1-4347-99A7-547D9DD1FB6B}"/>
    <cellStyle name="Input 6 8 2 4" xfId="12807" xr:uid="{EC8182B6-ECE6-46C3-AF92-ADE69A2A7086}"/>
    <cellStyle name="Input 6 8 2 4 2" xfId="26265" xr:uid="{868C7815-6DE6-404A-B642-9BD506EB204F}"/>
    <cellStyle name="Input 6 8 2 5" xfId="13986" xr:uid="{3435F926-60A0-4B35-AB1A-0B9FB44C6943}"/>
    <cellStyle name="Input 6 8 2 5 2" xfId="27444" xr:uid="{E8B13FF2-A4B9-4673-9D18-7C103A167B08}"/>
    <cellStyle name="Input 6 8 2 6" xfId="15351" xr:uid="{61DC7F87-89C2-4628-8F55-D0A92322DF18}"/>
    <cellStyle name="Input 6 8 2 6 2" xfId="28809" xr:uid="{91AC1C5B-1194-4364-90D0-2D18C8AD3FF6}"/>
    <cellStyle name="Input 6 8 2 7" xfId="17694" xr:uid="{05483D9B-7CB0-4359-9754-54C2D9146581}"/>
    <cellStyle name="Input 6 8 2 7 2" xfId="31152" xr:uid="{F77E4071-52A3-4609-913B-97D0F3105FBF}"/>
    <cellStyle name="Input 6 8 3" xfId="6837" xr:uid="{4B1CDA39-6A85-4741-9E9B-42FAFADDBFEA}"/>
    <cellStyle name="Input 6 8 3 2" xfId="20295" xr:uid="{BB0D63FF-7E43-49DA-9119-9CF9D1EC2EB1}"/>
    <cellStyle name="Input 6 8 4" xfId="9428" xr:uid="{3AAA6FE1-BA08-4E01-9AA2-A853B5E04E47}"/>
    <cellStyle name="Input 6 8 4 2" xfId="22886" xr:uid="{AA019810-B5FB-4A77-B44E-A5B5223613CD}"/>
    <cellStyle name="Input 6 8 5" xfId="3472" xr:uid="{50475EC2-1513-4661-AD8C-F6A8FB05D50B}"/>
    <cellStyle name="Input 6 8 5 2" xfId="19466" xr:uid="{FB1B49AC-BBC0-47A7-98DF-9C600AB308A6}"/>
    <cellStyle name="Input 6 8 6" xfId="16681" xr:uid="{C6D10D26-4923-4935-B530-52F1597584D0}"/>
    <cellStyle name="Input 6 8 6 2" xfId="30139" xr:uid="{F11C5E82-6E68-4CD9-B0B3-7678B667CE09}"/>
    <cellStyle name="Input 6 9" xfId="4842" xr:uid="{2B5ED380-BE7A-4530-8BD3-2695CE05A9D2}"/>
    <cellStyle name="Input 6 9 2" xfId="6013" xr:uid="{E37C8F29-860E-4EFE-9C10-4E39D451D81E}"/>
    <cellStyle name="Input 6 9 2 2" xfId="8492" xr:uid="{863BC43F-5324-436F-80BC-81D0801015BD}"/>
    <cellStyle name="Input 6 9 2 2 2" xfId="21950" xr:uid="{C4525A7B-404D-4132-9F43-7FC66337E464}"/>
    <cellStyle name="Input 6 9 2 3" xfId="11083" xr:uid="{E24C01B1-084A-40DD-A45F-5D9CAE473409}"/>
    <cellStyle name="Input 6 9 2 3 2" xfId="24541" xr:uid="{4F6173E3-CA2D-4C0F-A84E-8709B14E531D}"/>
    <cellStyle name="Input 6 9 2 4" xfId="13291" xr:uid="{123054E2-64EC-4C4A-89F4-6664BCB2651F}"/>
    <cellStyle name="Input 6 9 2 4 2" xfId="26749" xr:uid="{3B082649-CEE2-4ED9-8078-0A29BDB7F1B5}"/>
    <cellStyle name="Input 6 9 2 5" xfId="14470" xr:uid="{97A98E9F-A486-4A45-B5B4-63A88278E086}"/>
    <cellStyle name="Input 6 9 2 5 2" xfId="27928" xr:uid="{50065F05-7657-4EF1-A682-18BB7ADB8407}"/>
    <cellStyle name="Input 6 9 2 6" xfId="15835" xr:uid="{C18B305E-5F6E-4813-9277-B7E2F553E69D}"/>
    <cellStyle name="Input 6 9 2 6 2" xfId="29293" xr:uid="{6F815A41-6453-446E-8323-8DF8C63A0389}"/>
    <cellStyle name="Input 6 9 2 7" xfId="18178" xr:uid="{DEA45F23-96A2-466A-9E87-10BEA9680322}"/>
    <cellStyle name="Input 6 9 2 7 2" xfId="31636" xr:uid="{97691A93-897F-4C98-8123-CD2B4B06F373}"/>
    <cellStyle name="Input 6 9 3" xfId="7321" xr:uid="{28028D76-127D-488B-91F7-765370B8B70C}"/>
    <cellStyle name="Input 6 9 3 2" xfId="20779" xr:uid="{DD14CA7B-B3E1-475B-A5DF-3FDD2E31AF6E}"/>
    <cellStyle name="Input 6 9 4" xfId="9912" xr:uid="{7758CD22-61E6-48D6-B8C9-C731870BB063}"/>
    <cellStyle name="Input 6 9 4 2" xfId="23370" xr:uid="{B349C6CF-0F7D-4713-80D9-EEC7451CC636}"/>
    <cellStyle name="Input 6 9 5" xfId="12467" xr:uid="{0452380C-8733-4FBC-AA84-8397E8E47DCF}"/>
    <cellStyle name="Input 6 9 5 2" xfId="25925" xr:uid="{A1A9CC97-9EE1-4EEF-82A5-E5DBB42604F3}"/>
    <cellStyle name="Input 6 9 6" xfId="17092" xr:uid="{FACBE2C0-9B38-4F10-ACB5-ECCB2B69AEA8}"/>
    <cellStyle name="Input 6 9 6 2" xfId="30550" xr:uid="{CABDBA3A-399D-4FDA-9171-91838D45A167}"/>
    <cellStyle name="Input 7" xfId="2153" xr:uid="{B321B6E7-28EE-4BBB-BE2C-EDE39B68E5CC}"/>
    <cellStyle name="Input 7 10" xfId="5279" xr:uid="{87A8E72C-881C-4429-989B-FDE7EC936A52}"/>
    <cellStyle name="Input 7 10 2" xfId="6450" xr:uid="{497A3056-699C-4D62-925B-27BA0038D962}"/>
    <cellStyle name="Input 7 10 2 2" xfId="8929" xr:uid="{8D2F4110-4F60-4742-9E01-291D1F4A6387}"/>
    <cellStyle name="Input 7 10 2 2 2" xfId="22387" xr:uid="{2F2BB4F4-7068-4155-ADEA-62818DC7A4E1}"/>
    <cellStyle name="Input 7 10 2 3" xfId="11520" xr:uid="{11D830EC-82EF-48DB-829F-78AD7FAE6050}"/>
    <cellStyle name="Input 7 10 2 3 2" xfId="24978" xr:uid="{9F5AE510-D46C-4467-89D0-5DB9A87315CE}"/>
    <cellStyle name="Input 7 10 2 4" xfId="13728" xr:uid="{A9F5B69B-EF2F-46A8-A819-729884100B4F}"/>
    <cellStyle name="Input 7 10 2 4 2" xfId="27186" xr:uid="{170DC42E-A853-4B60-9296-636FDD6EA175}"/>
    <cellStyle name="Input 7 10 2 5" xfId="14907" xr:uid="{615336BD-AD0C-4502-B394-2CCD5E540A8D}"/>
    <cellStyle name="Input 7 10 2 5 2" xfId="28365" xr:uid="{7FAA192F-AB24-43B3-BBAC-099470ADF013}"/>
    <cellStyle name="Input 7 10 2 6" xfId="16272" xr:uid="{58E01561-92F7-40C7-BB83-AE35A6C3C11E}"/>
    <cellStyle name="Input 7 10 2 6 2" xfId="29730" xr:uid="{515B8F29-7FC8-4388-9A3D-FAB810A07A1E}"/>
    <cellStyle name="Input 7 10 2 7" xfId="18615" xr:uid="{45A248A5-8C47-4923-B7FC-AFA35B8C6BCF}"/>
    <cellStyle name="Input 7 10 2 7 2" xfId="32073" xr:uid="{16A7CCC2-2A64-4C04-B41D-881C4ECB4DE9}"/>
    <cellStyle name="Input 7 10 3" xfId="7758" xr:uid="{F2C088BB-5D8F-4D12-98BB-CB490EDCF2F8}"/>
    <cellStyle name="Input 7 10 3 2" xfId="21216" xr:uid="{B8CAA0B5-E660-4C26-9E4D-E5B5C5B47FA6}"/>
    <cellStyle name="Input 7 10 4" xfId="10349" xr:uid="{EC39C2E3-1E74-4ED7-B4F3-1DF0876CB535}"/>
    <cellStyle name="Input 7 10 4 2" xfId="23807" xr:uid="{1C493942-A4C6-43E2-83DD-A9D5BC3DFF09}"/>
    <cellStyle name="Input 7 10 5" xfId="15101" xr:uid="{EB1CC75D-78D8-4995-BA46-B49417C25877}"/>
    <cellStyle name="Input 7 10 5 2" xfId="28559" xr:uid="{FF815605-1060-4A45-936C-D3AEEEFC7539}"/>
    <cellStyle name="Input 7 10 6" xfId="17455" xr:uid="{B80BB3DD-6A7D-4F8B-87F0-41326B0BDCCA}"/>
    <cellStyle name="Input 7 10 6 2" xfId="30913" xr:uid="{FEE25145-0CC5-4EA4-A321-49DDF50ABD2B}"/>
    <cellStyle name="Input 7 11" xfId="4180" xr:uid="{2BD56C0A-103B-423D-9131-87F08C3033DA}"/>
    <cellStyle name="Input 7 11 2" xfId="6694" xr:uid="{E015ABD2-A2F1-4CA4-BA74-6C6CD46CE1BA}"/>
    <cellStyle name="Input 7 11 2 2" xfId="20152" xr:uid="{30E49E90-D112-48EF-A9E6-F0345C6D72B5}"/>
    <cellStyle name="Input 7 11 3" xfId="9291" xr:uid="{97BB4D0A-A11E-4115-AD16-BDA612991175}"/>
    <cellStyle name="Input 7 11 3 2" xfId="22749" xr:uid="{D2A31A18-8722-4ED5-8652-CC9EA1D6A7E9}"/>
    <cellStyle name="Input 7 11 4" xfId="11860" xr:uid="{E7C72CF8-83F9-482C-903E-0248417038BC}"/>
    <cellStyle name="Input 7 11 4 2" xfId="25318" xr:uid="{DA6322ED-DD22-455F-97CF-0F504E79874B}"/>
    <cellStyle name="Input 7 11 5" xfId="3688" xr:uid="{0CD01055-56F9-46F6-B6BA-09777FF24CD2}"/>
    <cellStyle name="Input 7 11 5 2" xfId="19682" xr:uid="{8C7904B4-984B-43EA-90B5-9BC81514D376}"/>
    <cellStyle name="Input 7 11 6" xfId="3338" xr:uid="{91BEC8E9-5CB2-405E-B810-9B538F61F48F}"/>
    <cellStyle name="Input 7 11 6 2" xfId="19332" xr:uid="{D3BF68C6-5F23-4A81-9FFA-0AF95AA3D86D}"/>
    <cellStyle name="Input 7 11 7" xfId="16599" xr:uid="{79DBBDD3-91BB-4F2F-8636-AD60AEB527F4}"/>
    <cellStyle name="Input 7 11 7 2" xfId="30057" xr:uid="{870326A2-DA61-4E41-A7FA-27E66017C235}"/>
    <cellStyle name="Input 7 12" xfId="3908" xr:uid="{5850B0AB-F361-42F6-8996-B01D52A244CD}"/>
    <cellStyle name="Input 7 12 2" xfId="19902" xr:uid="{7EB64912-3138-4DC4-B366-DAB6A609E9D7}"/>
    <cellStyle name="Input 7 13" xfId="3768" xr:uid="{76442694-9280-4E9F-ACB0-A4B616106020}"/>
    <cellStyle name="Input 7 13 2" xfId="19762" xr:uid="{F21B909D-E6F9-4DD0-A2D1-530711130A49}"/>
    <cellStyle name="Input 7 14" xfId="2953" xr:uid="{DEC0074B-0E71-4A2A-BC1F-14C80296EFFB}"/>
    <cellStyle name="Input 7 14 2" xfId="18947" xr:uid="{5A55BB99-8A4C-4F25-B347-91681263839E}"/>
    <cellStyle name="Input 7 15" xfId="18811" xr:uid="{45D3ABF6-6768-4BFF-8334-364B1F0DFA9A}"/>
    <cellStyle name="Input 7 15 2" xfId="32464" xr:uid="{79642AB6-8AC3-44A5-BAA6-E6B027A29208}"/>
    <cellStyle name="Input 7 2" xfId="2154" xr:uid="{CFB502A1-98CD-402A-B042-5E8601218A31}"/>
    <cellStyle name="Input 7 2 10" xfId="3769" xr:uid="{9E512EC0-7EF8-4067-8F03-CE26E38F8D3F}"/>
    <cellStyle name="Input 7 2 10 2" xfId="19763" xr:uid="{A6E0E909-B5BA-4A63-8381-A974110D2DFE}"/>
    <cellStyle name="Input 7 2 11" xfId="3741" xr:uid="{BE359E2B-E682-486C-8B5E-77457E5A5D71}"/>
    <cellStyle name="Input 7 2 11 2" xfId="19735" xr:uid="{44824B5C-8A97-4BEE-B7D4-34485A05C96F}"/>
    <cellStyle name="Input 7 2 12" xfId="18812" xr:uid="{1385EA64-F009-4314-A871-B5BAE23B6D84}"/>
    <cellStyle name="Input 7 2 12 2" xfId="32465" xr:uid="{CF284CAA-3779-4A9A-A4DC-FEAAC2A615FB}"/>
    <cellStyle name="Input 7 2 2" xfId="2818" xr:uid="{36B87549-8E00-4F4F-A5C2-08402D57C828}"/>
    <cellStyle name="Input 7 2 2 2" xfId="6070" xr:uid="{8655074C-5B13-4805-8E85-9F0CFA020437}"/>
    <cellStyle name="Input 7 2 2 2 2" xfId="8549" xr:uid="{DC61E63F-EE04-4489-B51C-69DA1127BA7A}"/>
    <cellStyle name="Input 7 2 2 2 2 2" xfId="22007" xr:uid="{3BEA6014-ACC3-4997-9307-DEA351FD1127}"/>
    <cellStyle name="Input 7 2 2 2 3" xfId="11140" xr:uid="{ECB4815E-C392-406A-B96F-4A14504A7553}"/>
    <cellStyle name="Input 7 2 2 2 3 2" xfId="24598" xr:uid="{393CDA6D-AB82-4D81-9A0D-264A31A011C8}"/>
    <cellStyle name="Input 7 2 2 2 4" xfId="13348" xr:uid="{F7B0EC0C-BB70-43F7-9F88-8F86EFDD1749}"/>
    <cellStyle name="Input 7 2 2 2 4 2" xfId="26806" xr:uid="{CA5C03AE-7020-457D-8A73-BFBDAD315481}"/>
    <cellStyle name="Input 7 2 2 2 5" xfId="14527" xr:uid="{96996CB5-0F30-4D37-A52A-B7608BAF97FF}"/>
    <cellStyle name="Input 7 2 2 2 5 2" xfId="27985" xr:uid="{E142710E-FD7D-40C0-9413-E10E3DE6C4B5}"/>
    <cellStyle name="Input 7 2 2 2 6" xfId="15892" xr:uid="{34FCB05D-9346-48EE-A443-7485528A18F1}"/>
    <cellStyle name="Input 7 2 2 2 6 2" xfId="29350" xr:uid="{F2FC3F04-A0CF-4F07-A18A-3C0411202DFB}"/>
    <cellStyle name="Input 7 2 2 2 7" xfId="18235" xr:uid="{FE86F229-A419-4F97-A523-5B2152D07C30}"/>
    <cellStyle name="Input 7 2 2 2 7 2" xfId="31693" xr:uid="{D2CA3417-4652-4E9D-90D0-DB242F21E4FF}"/>
    <cellStyle name="Input 7 2 2 3" xfId="4899" xr:uid="{81D39DF3-8A37-462F-84D8-714DB701790E}"/>
    <cellStyle name="Input 7 2 2 3 2" xfId="32270" xr:uid="{F3A1322B-6269-4A94-9899-5972634A5DA1}"/>
    <cellStyle name="Input 7 2 2 4" xfId="7378" xr:uid="{17BA4056-75E1-4B4A-B221-5C65195FC9F6}"/>
    <cellStyle name="Input 7 2 2 4 2" xfId="20836" xr:uid="{C1A8EAB5-86AC-46BD-8EDD-0E430DA9A756}"/>
    <cellStyle name="Input 7 2 2 5" xfId="9969" xr:uid="{36C38DBE-A5CD-486A-B8D2-E69431D1C8E9}"/>
    <cellStyle name="Input 7 2 2 5 2" xfId="23427" xr:uid="{966C4232-B8DE-47F7-9097-3C4842F6E061}"/>
    <cellStyle name="Input 7 2 2 6" xfId="3808" xr:uid="{9E8AA7C2-9151-435B-B8B4-D505439DF9DE}"/>
    <cellStyle name="Input 7 2 2 6 2" xfId="19802" xr:uid="{743C9BE8-A6E3-495F-932E-6F8CB1E721F9}"/>
    <cellStyle name="Input 7 2 2 7" xfId="17149" xr:uid="{97B3FD17-C912-4E88-8F3C-455C773E4F21}"/>
    <cellStyle name="Input 7 2 2 7 2" xfId="30607" xr:uid="{6E1C4124-FA64-47C2-9E03-8BB7C97E0D63}"/>
    <cellStyle name="Input 7 2 3" xfId="4446" xr:uid="{E20B03A1-B82D-46B8-B561-DD6B98244A57}"/>
    <cellStyle name="Input 7 2 3 2" xfId="5617" xr:uid="{877DB983-18BC-4DC4-90A3-6A92DE0F3AB6}"/>
    <cellStyle name="Input 7 2 3 2 2" xfId="8096" xr:uid="{907BFC09-F59A-4964-8E37-9D40AFB7461F}"/>
    <cellStyle name="Input 7 2 3 2 2 2" xfId="21554" xr:uid="{91DC2D07-2F5D-4303-B921-52571317EEFC}"/>
    <cellStyle name="Input 7 2 3 2 3" xfId="10687" xr:uid="{DD8C92D7-8E72-4BA7-B838-6358E74F116A}"/>
    <cellStyle name="Input 7 2 3 2 3 2" xfId="24145" xr:uid="{00E3C548-22BC-4720-B1C8-C46B1A092284}"/>
    <cellStyle name="Input 7 2 3 2 4" xfId="12895" xr:uid="{1B6FEB56-AF18-4AB3-B62B-3F73D16F7734}"/>
    <cellStyle name="Input 7 2 3 2 4 2" xfId="26353" xr:uid="{0F71AAE8-C255-4F1C-AECA-75A92B3FE18E}"/>
    <cellStyle name="Input 7 2 3 2 5" xfId="14074" xr:uid="{8620DBDC-1C30-4C97-B8B8-337890C164F4}"/>
    <cellStyle name="Input 7 2 3 2 5 2" xfId="27532" xr:uid="{B6BFE62E-EE32-4D70-8451-8EFC2C5B53BB}"/>
    <cellStyle name="Input 7 2 3 2 6" xfId="15439" xr:uid="{88F5FF03-D1DD-4533-A7D1-AF15D3D5DEB3}"/>
    <cellStyle name="Input 7 2 3 2 6 2" xfId="28897" xr:uid="{E39C294D-9540-4338-BB7F-60E0B52DA982}"/>
    <cellStyle name="Input 7 2 3 2 7" xfId="17782" xr:uid="{6425B2CC-063E-4A98-9877-F459C2913363}"/>
    <cellStyle name="Input 7 2 3 2 7 2" xfId="31240" xr:uid="{446A9142-1600-4934-B1F3-58D0E8FDB6C0}"/>
    <cellStyle name="Input 7 2 3 3" xfId="6925" xr:uid="{5A909E31-6D41-414D-BD13-0E6B86D5FDE3}"/>
    <cellStyle name="Input 7 2 3 3 2" xfId="20383" xr:uid="{108E95C1-A141-4EDD-BE91-54C985BC67C8}"/>
    <cellStyle name="Input 7 2 3 4" xfId="9516" xr:uid="{213E5D43-ECE0-4E49-99A3-BCADF35A9515}"/>
    <cellStyle name="Input 7 2 3 4 2" xfId="22974" xr:uid="{3508D530-1B98-41FA-8C0F-B172BF53F08B}"/>
    <cellStyle name="Input 7 2 3 5" xfId="12627" xr:uid="{152932AA-76A4-4EA4-9665-7AB5EC50F710}"/>
    <cellStyle name="Input 7 2 3 5 2" xfId="26085" xr:uid="{1C4D3E1D-E677-42C6-8AFD-95DF13DA66F7}"/>
    <cellStyle name="Input 7 2 3 6" xfId="16764" xr:uid="{0347217C-7977-4595-9B7E-56AE960637DE}"/>
    <cellStyle name="Input 7 2 3 6 2" xfId="30222" xr:uid="{9E49E8AD-1ECC-4D7D-BCD5-E86254D17D66}"/>
    <cellStyle name="Input 7 2 4" xfId="4826" xr:uid="{319D467D-FD23-4353-A5F1-9808761FECEB}"/>
    <cellStyle name="Input 7 2 4 2" xfId="5997" xr:uid="{1BDABB10-F0E9-48CE-8585-4D0E4E049F62}"/>
    <cellStyle name="Input 7 2 4 2 2" xfId="8476" xr:uid="{733E547E-5992-4FB6-AC08-50C89755E94E}"/>
    <cellStyle name="Input 7 2 4 2 2 2" xfId="21934" xr:uid="{96099E42-9F8D-4701-86A7-ADC51B814290}"/>
    <cellStyle name="Input 7 2 4 2 3" xfId="11067" xr:uid="{7D409326-E168-462F-BCEB-7866EF40CDBC}"/>
    <cellStyle name="Input 7 2 4 2 3 2" xfId="24525" xr:uid="{A6F1026F-F92B-4A0A-9D1B-7E9D8E79385F}"/>
    <cellStyle name="Input 7 2 4 2 4" xfId="13275" xr:uid="{092499F4-681F-4905-94B2-A221C8A36FF5}"/>
    <cellStyle name="Input 7 2 4 2 4 2" xfId="26733" xr:uid="{F361C016-83A4-4D43-84C2-E5C8D4BD94D2}"/>
    <cellStyle name="Input 7 2 4 2 5" xfId="14454" xr:uid="{34762BB6-D218-4E21-9261-7B421EFF89F4}"/>
    <cellStyle name="Input 7 2 4 2 5 2" xfId="27912" xr:uid="{4E3B7388-A12F-4118-BF2E-3C1FC594C8FF}"/>
    <cellStyle name="Input 7 2 4 2 6" xfId="15819" xr:uid="{8AFD959E-B2A7-4FD3-91C1-11DD278442F1}"/>
    <cellStyle name="Input 7 2 4 2 6 2" xfId="29277" xr:uid="{6E1AC5DB-2D99-4B3C-BE91-1D242AC26C3D}"/>
    <cellStyle name="Input 7 2 4 2 7" xfId="18162" xr:uid="{27FB599D-EE7B-42BB-8FF0-358EC5A5C617}"/>
    <cellStyle name="Input 7 2 4 2 7 2" xfId="31620" xr:uid="{23D7D934-62A8-4A1D-AB87-338F496EC233}"/>
    <cellStyle name="Input 7 2 4 3" xfId="7305" xr:uid="{8BBBF86B-1F6B-44AC-B2CE-07CE41EB79DB}"/>
    <cellStyle name="Input 7 2 4 3 2" xfId="20763" xr:uid="{A8F4C764-3521-46A3-878B-EBF3CBC94C0B}"/>
    <cellStyle name="Input 7 2 4 4" xfId="9896" xr:uid="{0C55AC6F-D9C4-4F59-83C3-C0B390DF2EC6}"/>
    <cellStyle name="Input 7 2 4 4 2" xfId="23354" xr:uid="{BA91F16E-BFC5-40FB-8537-11FCEE2B9DC6}"/>
    <cellStyle name="Input 7 2 4 5" xfId="12176" xr:uid="{9EEB15E7-3235-41EA-8584-190FCEF3368E}"/>
    <cellStyle name="Input 7 2 4 5 2" xfId="25634" xr:uid="{D91D74A4-13C6-4391-B97E-21FF9451CA4B}"/>
    <cellStyle name="Input 7 2 4 6" xfId="17076" xr:uid="{EBE6E52D-94F8-4933-8FBF-24688E3ED1E3}"/>
    <cellStyle name="Input 7 2 4 6 2" xfId="30534" xr:uid="{FD0F8F39-8133-4ECC-BEEF-C5FDC0E65795}"/>
    <cellStyle name="Input 7 2 5" xfId="4647" xr:uid="{EE64B190-1EB8-42EF-973F-E3EFD14096CF}"/>
    <cellStyle name="Input 7 2 5 2" xfId="5818" xr:uid="{6FE2117F-D457-4083-BD96-6E87EF89CE9D}"/>
    <cellStyle name="Input 7 2 5 2 2" xfId="8297" xr:uid="{3B1DA931-544F-4840-9F15-B2BA04EF7849}"/>
    <cellStyle name="Input 7 2 5 2 2 2" xfId="21755" xr:uid="{1F7D00F0-E387-47CE-859B-45B062BBAFD8}"/>
    <cellStyle name="Input 7 2 5 2 3" xfId="10888" xr:uid="{1801DA88-5716-424B-AE15-E7BA96071FA9}"/>
    <cellStyle name="Input 7 2 5 2 3 2" xfId="24346" xr:uid="{D2C5CCAA-45F5-401A-A4FB-3253F66449B6}"/>
    <cellStyle name="Input 7 2 5 2 4" xfId="13096" xr:uid="{0800C018-5CA8-4F18-9A6A-2D10C743BD8F}"/>
    <cellStyle name="Input 7 2 5 2 4 2" xfId="26554" xr:uid="{D1C9F752-ACE6-458F-86F8-95AE000B023C}"/>
    <cellStyle name="Input 7 2 5 2 5" xfId="14275" xr:uid="{7CA27917-6DE0-47E1-ACAA-8825EE03EE89}"/>
    <cellStyle name="Input 7 2 5 2 5 2" xfId="27733" xr:uid="{56296689-E376-4026-A158-2114ECE067A4}"/>
    <cellStyle name="Input 7 2 5 2 6" xfId="15640" xr:uid="{6A06F769-A419-41D4-B1A6-F4DD5F361F08}"/>
    <cellStyle name="Input 7 2 5 2 6 2" xfId="29098" xr:uid="{08007A62-863D-4021-A782-51FE53C6A029}"/>
    <cellStyle name="Input 7 2 5 2 7" xfId="17983" xr:uid="{4C8E66F4-F228-43B9-8FCC-EDDBD1657F6D}"/>
    <cellStyle name="Input 7 2 5 2 7 2" xfId="31441" xr:uid="{3DA00450-0249-40FE-8FF0-1BAE4FDB9509}"/>
    <cellStyle name="Input 7 2 5 3" xfId="7126" xr:uid="{6181E7A3-4B2B-4D66-84BF-1A174ECA158A}"/>
    <cellStyle name="Input 7 2 5 3 2" xfId="20584" xr:uid="{B2C95C1F-534E-473F-8E52-7F16CBAB5B4D}"/>
    <cellStyle name="Input 7 2 5 4" xfId="9717" xr:uid="{F1AC13F8-6E8B-4088-97B4-5CA728DBF13B}"/>
    <cellStyle name="Input 7 2 5 4 2" xfId="23175" xr:uid="{A856E80F-A6D0-4B41-9151-410155E938CC}"/>
    <cellStyle name="Input 7 2 5 5" xfId="12674" xr:uid="{DB732877-EA25-45C2-9B9C-893E42DE20E5}"/>
    <cellStyle name="Input 7 2 5 5 2" xfId="26132" xr:uid="{402D69A2-2784-444C-84C4-43CBC8123AA4}"/>
    <cellStyle name="Input 7 2 5 6" xfId="16944" xr:uid="{E2BAF215-71E2-4CB3-AB5D-6F540ACF882E}"/>
    <cellStyle name="Input 7 2 5 6 2" xfId="30402" xr:uid="{7D8BD913-B5D6-43AE-87D4-528CE0D5D02D}"/>
    <cellStyle name="Input 7 2 6" xfId="4517" xr:uid="{4F4C08DD-2593-4B63-86F5-38275BA3A9FE}"/>
    <cellStyle name="Input 7 2 6 2" xfId="5688" xr:uid="{BA4C5B6A-BD70-40C8-AEEC-FCF86EC17693}"/>
    <cellStyle name="Input 7 2 6 2 2" xfId="8167" xr:uid="{0F0A2F67-5252-43BB-B7BD-F3A6598C4C80}"/>
    <cellStyle name="Input 7 2 6 2 2 2" xfId="21625" xr:uid="{13372F74-5C31-42B4-88B5-7DCE02D3F6B8}"/>
    <cellStyle name="Input 7 2 6 2 3" xfId="10758" xr:uid="{CC37ECC5-AEAE-4B73-9686-BD882189D1D8}"/>
    <cellStyle name="Input 7 2 6 2 3 2" xfId="24216" xr:uid="{5299C277-EB5F-4C40-BEA8-58159FE9DED7}"/>
    <cellStyle name="Input 7 2 6 2 4" xfId="12966" xr:uid="{F59B02C3-5DE0-42E6-9A91-2D42FE9B1372}"/>
    <cellStyle name="Input 7 2 6 2 4 2" xfId="26424" xr:uid="{0CB3DF2F-0E64-4105-981A-9F3D16025579}"/>
    <cellStyle name="Input 7 2 6 2 5" xfId="14145" xr:uid="{99C60387-51DF-4F4E-BE60-6B3631A2B328}"/>
    <cellStyle name="Input 7 2 6 2 5 2" xfId="27603" xr:uid="{7BD4A0B3-BB6A-4089-A4D1-9EB3FC53A494}"/>
    <cellStyle name="Input 7 2 6 2 6" xfId="15510" xr:uid="{E02CF991-32E1-4D50-B569-870EEFE77ACE}"/>
    <cellStyle name="Input 7 2 6 2 6 2" xfId="28968" xr:uid="{000324D3-3E16-4A2D-A548-17434AB255A3}"/>
    <cellStyle name="Input 7 2 6 2 7" xfId="17853" xr:uid="{C7CA08B1-8DC4-440D-9B45-AC1FD3299BD1}"/>
    <cellStyle name="Input 7 2 6 2 7 2" xfId="31311" xr:uid="{1B5DBE13-FA09-4C6D-B821-51FECF747302}"/>
    <cellStyle name="Input 7 2 6 3" xfId="6996" xr:uid="{3CB2F8AB-5183-444D-BB55-029893E28173}"/>
    <cellStyle name="Input 7 2 6 3 2" xfId="20454" xr:uid="{0B0E1A12-36BE-4B43-8F93-D140F4C0647B}"/>
    <cellStyle name="Input 7 2 6 4" xfId="9587" xr:uid="{FE0567D1-DA23-4402-BAEA-A95DD65E8892}"/>
    <cellStyle name="Input 7 2 6 4 2" xfId="23045" xr:uid="{042E0FBA-9024-4411-B108-9FE15F64B46F}"/>
    <cellStyle name="Input 7 2 6 5" xfId="3864" xr:uid="{9B142F56-7162-4802-9158-CD511E2CE631}"/>
    <cellStyle name="Input 7 2 6 5 2" xfId="19858" xr:uid="{585AC7AF-8865-41B5-A768-65C9A901E389}"/>
    <cellStyle name="Input 7 2 6 6" xfId="16814" xr:uid="{400FC448-53FE-4867-BB10-DAFBEE66428B}"/>
    <cellStyle name="Input 7 2 6 6 2" xfId="30272" xr:uid="{781BB209-3E3F-4857-B6F1-51D264A2889F}"/>
    <cellStyle name="Input 7 2 7" xfId="5131" xr:uid="{55F659DA-C38D-4252-A16A-A4945C9E38D5}"/>
    <cellStyle name="Input 7 2 7 2" xfId="6302" xr:uid="{6EB90C70-CF20-495D-B460-F69159C883CB}"/>
    <cellStyle name="Input 7 2 7 2 2" xfId="8781" xr:uid="{621B8E23-8811-47A5-AE5D-E93777A29CCC}"/>
    <cellStyle name="Input 7 2 7 2 2 2" xfId="22239" xr:uid="{A52CEC70-63FE-487A-B945-39A2EBCC0413}"/>
    <cellStyle name="Input 7 2 7 2 3" xfId="11372" xr:uid="{81F7090E-B7FC-46BF-9B58-26C2E821B9AF}"/>
    <cellStyle name="Input 7 2 7 2 3 2" xfId="24830" xr:uid="{241018AE-BBAA-476E-A704-F2A9F38FAFE1}"/>
    <cellStyle name="Input 7 2 7 2 4" xfId="13580" xr:uid="{5ECB3E20-C05C-4414-9614-0AA58938E7B7}"/>
    <cellStyle name="Input 7 2 7 2 4 2" xfId="27038" xr:uid="{09720783-13FC-49FD-BEBC-F78175EB2BC0}"/>
    <cellStyle name="Input 7 2 7 2 5" xfId="14759" xr:uid="{A23443B5-0194-4241-A735-1B8505A452F5}"/>
    <cellStyle name="Input 7 2 7 2 5 2" xfId="28217" xr:uid="{F3F40F39-1CD5-41F9-880C-789845B7AC75}"/>
    <cellStyle name="Input 7 2 7 2 6" xfId="16124" xr:uid="{1BF60567-B952-42F6-AFA1-EC219143E0C0}"/>
    <cellStyle name="Input 7 2 7 2 6 2" xfId="29582" xr:uid="{FE427B6B-1DCB-4F44-81A5-BE8D39F312A8}"/>
    <cellStyle name="Input 7 2 7 2 7" xfId="18467" xr:uid="{AA9334DA-E09B-4828-ACA1-E04EDA8DEB30}"/>
    <cellStyle name="Input 7 2 7 2 7 2" xfId="31925" xr:uid="{93840E2C-26A8-4A87-90F6-1C02D94CB4E4}"/>
    <cellStyle name="Input 7 2 7 3" xfId="7610" xr:uid="{81745134-E2F8-497E-872A-612F15FDF850}"/>
    <cellStyle name="Input 7 2 7 3 2" xfId="21068" xr:uid="{2B5388A0-F23F-4E4F-8D50-0D3032D6205C}"/>
    <cellStyle name="Input 7 2 7 4" xfId="10201" xr:uid="{914C4DCC-C9B7-4626-8F0A-FCAEFB494A34}"/>
    <cellStyle name="Input 7 2 7 4 2" xfId="23659" xr:uid="{B7063BED-5D62-421D-B9A5-18CAF0F7C6E1}"/>
    <cellStyle name="Input 7 2 7 5" xfId="12263" xr:uid="{7AE56FDB-E5F8-487F-B506-FEAF86602BAF}"/>
    <cellStyle name="Input 7 2 7 5 2" xfId="25721" xr:uid="{C4B70A22-EBD9-4776-913D-75798CB51B2A}"/>
    <cellStyle name="Input 7 2 7 6" xfId="17323" xr:uid="{B135506B-C5C6-480A-99A6-6E97232A2717}"/>
    <cellStyle name="Input 7 2 7 6 2" xfId="30781" xr:uid="{735F30D2-57C0-4312-A535-F08867410944}"/>
    <cellStyle name="Input 7 2 8" xfId="4159" xr:uid="{AE8F2B5B-18AE-4DEA-B97B-532766B31658}"/>
    <cellStyle name="Input 7 2 8 2" xfId="6673" xr:uid="{6E32DE39-E97A-43A9-863C-80F18DDD570B}"/>
    <cellStyle name="Input 7 2 8 2 2" xfId="20131" xr:uid="{8F51AC7F-FF64-41C0-9CB9-5DCE69FA5B59}"/>
    <cellStyle name="Input 7 2 8 3" xfId="9270" xr:uid="{D39CE3DE-A57B-47A9-AEFE-F5D3C784E862}"/>
    <cellStyle name="Input 7 2 8 3 2" xfId="22728" xr:uid="{F6EE0BCD-6BFB-4631-93BA-A243CB5F06C3}"/>
    <cellStyle name="Input 7 2 8 4" xfId="11839" xr:uid="{8E0EF8D5-95E4-4AF4-BFB4-C65A620CEC7D}"/>
    <cellStyle name="Input 7 2 8 4 2" xfId="25297" xr:uid="{AD1554BB-9F78-4063-BE3D-DF10EB588174}"/>
    <cellStyle name="Input 7 2 8 5" xfId="3677" xr:uid="{2589F915-E87A-436A-863A-3DAA2DC17776}"/>
    <cellStyle name="Input 7 2 8 5 2" xfId="19671" xr:uid="{CAAD6328-7886-49A6-8EC4-03E228220249}"/>
    <cellStyle name="Input 7 2 8 6" xfId="12578" xr:uid="{4320B4FC-D790-4DF0-AB45-B54A910B0B72}"/>
    <cellStyle name="Input 7 2 8 6 2" xfId="26036" xr:uid="{5ECFF0C6-E2C6-40C2-B941-940D9A69A843}"/>
    <cellStyle name="Input 7 2 8 7" xfId="16578" xr:uid="{D5955CDE-DE8B-4BE1-AFCA-1C694DA61B47}"/>
    <cellStyle name="Input 7 2 8 7 2" xfId="30036" xr:uid="{EFED45CD-A95A-4A7F-AA7D-9A0C3965994E}"/>
    <cellStyle name="Input 7 2 9" xfId="3279" xr:uid="{59661516-6633-4421-B617-05769C08D36E}"/>
    <cellStyle name="Input 7 2 9 2" xfId="19273" xr:uid="{073EBADF-B3E5-4E85-9462-5D00C5B30DD9}"/>
    <cellStyle name="Input 7 3" xfId="2155" xr:uid="{4FC89567-4DB9-4B52-A206-68935E7C60B2}"/>
    <cellStyle name="Input 7 3 10" xfId="3770" xr:uid="{D052ECE3-1109-428E-B84D-06D26AA3FF57}"/>
    <cellStyle name="Input 7 3 10 2" xfId="19764" xr:uid="{6BEE70FE-32F0-4229-AB34-40FAEC09A1BC}"/>
    <cellStyle name="Input 7 3 11" xfId="3406" xr:uid="{74803082-2824-4392-9A02-8FC13DDDC99E}"/>
    <cellStyle name="Input 7 3 11 2" xfId="19400" xr:uid="{218F4CBE-12EA-47AD-A2C1-C9C1F9F40A95}"/>
    <cellStyle name="Input 7 3 12" xfId="18813" xr:uid="{435DB742-4643-4286-9BCB-325FC4B88568}"/>
    <cellStyle name="Input 7 3 12 2" xfId="32466" xr:uid="{301ADC6F-5441-496A-B3C9-84BC4B2940C1}"/>
    <cellStyle name="Input 7 3 2" xfId="2819" xr:uid="{C428E9E0-B656-428D-AFB1-AADEB263876D}"/>
    <cellStyle name="Input 7 3 2 2" xfId="6071" xr:uid="{C987D002-248E-494F-B2A3-4BDF5986282D}"/>
    <cellStyle name="Input 7 3 2 2 2" xfId="8550" xr:uid="{99FAFF2E-254D-4B37-B263-18DDC445292F}"/>
    <cellStyle name="Input 7 3 2 2 2 2" xfId="22008" xr:uid="{A5AB0630-D571-47EF-842B-F8BB5DB2B7EF}"/>
    <cellStyle name="Input 7 3 2 2 3" xfId="11141" xr:uid="{CF587F7B-6517-4C86-A0C0-E93CBC0EB2D5}"/>
    <cellStyle name="Input 7 3 2 2 3 2" xfId="24599" xr:uid="{FB7C1490-5494-4C4B-9D34-90297116284F}"/>
    <cellStyle name="Input 7 3 2 2 4" xfId="13349" xr:uid="{26224FCF-3438-4293-A251-0EE2BC6270F1}"/>
    <cellStyle name="Input 7 3 2 2 4 2" xfId="26807" xr:uid="{DDDEB2E0-3E0E-4EA5-8E3C-766EA698342D}"/>
    <cellStyle name="Input 7 3 2 2 5" xfId="14528" xr:uid="{66145D99-2271-4FD0-8C3F-9A857CE25215}"/>
    <cellStyle name="Input 7 3 2 2 5 2" xfId="27986" xr:uid="{94325A68-4730-4524-A78D-7E8EC3FAE1BE}"/>
    <cellStyle name="Input 7 3 2 2 6" xfId="15893" xr:uid="{F5D4C40A-204C-4407-8501-95D2700F7BF9}"/>
    <cellStyle name="Input 7 3 2 2 6 2" xfId="29351" xr:uid="{D7EBB1B8-3D3D-4B07-A360-594D68F99415}"/>
    <cellStyle name="Input 7 3 2 2 7" xfId="18236" xr:uid="{3CCD6080-34BB-4884-8EC2-2B1D66690BB8}"/>
    <cellStyle name="Input 7 3 2 2 7 2" xfId="31694" xr:uid="{20E9ACD8-B18F-4456-8C03-AD52378CCE1A}"/>
    <cellStyle name="Input 7 3 2 3" xfId="4900" xr:uid="{A9D5669C-573D-4220-8F69-8F3932EA3F15}"/>
    <cellStyle name="Input 7 3 2 3 2" xfId="32271" xr:uid="{8CAB47F3-1ADE-4477-BFCD-E80173E94935}"/>
    <cellStyle name="Input 7 3 2 4" xfId="7379" xr:uid="{5D972117-9959-46EB-8CBA-E7070D8D3FCE}"/>
    <cellStyle name="Input 7 3 2 4 2" xfId="20837" xr:uid="{9A229948-347A-4FAC-9357-51A844913755}"/>
    <cellStyle name="Input 7 3 2 5" xfId="9970" xr:uid="{5BB5AA32-A221-4C79-B0B9-FFA9953F469D}"/>
    <cellStyle name="Input 7 3 2 5 2" xfId="23428" xr:uid="{B51FE88F-07D0-471E-99C5-1F04FC7AF99F}"/>
    <cellStyle name="Input 7 3 2 6" xfId="3263" xr:uid="{09303978-DF27-4D50-A0E2-952CD8172DE9}"/>
    <cellStyle name="Input 7 3 2 6 2" xfId="19257" xr:uid="{CAAF49A8-961C-4B5B-A8C9-4CC2E99F1BF4}"/>
    <cellStyle name="Input 7 3 2 7" xfId="17150" xr:uid="{2BE925F3-4CF4-49A6-A7A1-3EBFDAEBEB31}"/>
    <cellStyle name="Input 7 3 2 7 2" xfId="30608" xr:uid="{98CD4644-C507-4ADA-832C-14DAB0B11517}"/>
    <cellStyle name="Input 7 3 3" xfId="4445" xr:uid="{340D7882-8868-4BC6-97E9-510A588BC8CB}"/>
    <cellStyle name="Input 7 3 3 2" xfId="5616" xr:uid="{4EEE6C2D-6324-4837-B79C-C2958DEEE0F5}"/>
    <cellStyle name="Input 7 3 3 2 2" xfId="8095" xr:uid="{CEB41F40-2185-46E8-95AE-05E1F57632F9}"/>
    <cellStyle name="Input 7 3 3 2 2 2" xfId="21553" xr:uid="{D74723DE-671C-4C71-A0B4-746025F04C4F}"/>
    <cellStyle name="Input 7 3 3 2 3" xfId="10686" xr:uid="{42A91766-4564-455B-B1FD-A338A74AB0AD}"/>
    <cellStyle name="Input 7 3 3 2 3 2" xfId="24144" xr:uid="{941BE6F9-93A2-47FD-9C64-DE9592CB7E56}"/>
    <cellStyle name="Input 7 3 3 2 4" xfId="12894" xr:uid="{E6CB0128-C941-437E-BDCD-738A136C536F}"/>
    <cellStyle name="Input 7 3 3 2 4 2" xfId="26352" xr:uid="{AA258DA9-19CD-4D3F-8D5B-A1BA76465C08}"/>
    <cellStyle name="Input 7 3 3 2 5" xfId="14073" xr:uid="{D18B0D89-7F4E-49F5-9013-D6BBA8EF5BE0}"/>
    <cellStyle name="Input 7 3 3 2 5 2" xfId="27531" xr:uid="{C910F6B9-D61B-440B-A7D3-214F539E5153}"/>
    <cellStyle name="Input 7 3 3 2 6" xfId="15438" xr:uid="{2EF4CD3F-25A5-4E8C-8508-4997B688B51D}"/>
    <cellStyle name="Input 7 3 3 2 6 2" xfId="28896" xr:uid="{255985DD-A56F-4B13-B664-50580A14A198}"/>
    <cellStyle name="Input 7 3 3 2 7" xfId="17781" xr:uid="{2D42E1C1-C576-4631-83A7-D9960D24381F}"/>
    <cellStyle name="Input 7 3 3 2 7 2" xfId="31239" xr:uid="{4314E570-7888-4E1E-AA0E-E0CC88D7A56A}"/>
    <cellStyle name="Input 7 3 3 3" xfId="6924" xr:uid="{104DE2A5-8EEF-4EF9-8E62-AC9218CE1B2B}"/>
    <cellStyle name="Input 7 3 3 3 2" xfId="20382" xr:uid="{EFE4773C-4AA1-4F3C-9C0F-65BA257F3765}"/>
    <cellStyle name="Input 7 3 3 4" xfId="9515" xr:uid="{8A7B73EF-34E3-4D2A-90C5-8DE4AC681AB7}"/>
    <cellStyle name="Input 7 3 3 4 2" xfId="22973" xr:uid="{FF6C8745-319F-4B5E-8ADB-008E2C81826A}"/>
    <cellStyle name="Input 7 3 3 5" xfId="12563" xr:uid="{0EE6B5E0-3F09-473D-A922-25260C513CC0}"/>
    <cellStyle name="Input 7 3 3 5 2" xfId="26021" xr:uid="{7D88827C-79C1-41C9-9685-E22D86DDBA37}"/>
    <cellStyle name="Input 7 3 3 6" xfId="16763" xr:uid="{D2120C72-2028-4A9C-AE21-C38229195810}"/>
    <cellStyle name="Input 7 3 3 6 2" xfId="30221" xr:uid="{E778064D-C0D0-4715-A0A3-28FA4C1F9694}"/>
    <cellStyle name="Input 7 3 4" xfId="4827" xr:uid="{499F29F0-E78B-4EBD-ACE8-D7ADDEF35D6E}"/>
    <cellStyle name="Input 7 3 4 2" xfId="5998" xr:uid="{4BF2202B-1B3E-4883-9632-06C859234DB0}"/>
    <cellStyle name="Input 7 3 4 2 2" xfId="8477" xr:uid="{AB9A9DD5-D27B-4E95-A631-163916014F52}"/>
    <cellStyle name="Input 7 3 4 2 2 2" xfId="21935" xr:uid="{E41E3806-87B2-4828-AD99-82C0E4116738}"/>
    <cellStyle name="Input 7 3 4 2 3" xfId="11068" xr:uid="{D76C8BC3-45E3-4169-9101-66FE47EEF817}"/>
    <cellStyle name="Input 7 3 4 2 3 2" xfId="24526" xr:uid="{F0A2AE22-F457-48C2-B5DB-ACA9A0B53597}"/>
    <cellStyle name="Input 7 3 4 2 4" xfId="13276" xr:uid="{35FF747D-47A8-4DB7-BF50-A90F954E28FA}"/>
    <cellStyle name="Input 7 3 4 2 4 2" xfId="26734" xr:uid="{FBDBCBE3-7E77-4681-BABB-079007836E8E}"/>
    <cellStyle name="Input 7 3 4 2 5" xfId="14455" xr:uid="{A6230C67-DF8E-4CBD-96E0-C72950184114}"/>
    <cellStyle name="Input 7 3 4 2 5 2" xfId="27913" xr:uid="{67FDA478-D39F-47A6-9D45-C857ABD92B92}"/>
    <cellStyle name="Input 7 3 4 2 6" xfId="15820" xr:uid="{EEEE6FBB-ED9C-4E46-B064-2A9311761615}"/>
    <cellStyle name="Input 7 3 4 2 6 2" xfId="29278" xr:uid="{1E23E762-F87A-467E-9217-E6C57A3F5E62}"/>
    <cellStyle name="Input 7 3 4 2 7" xfId="18163" xr:uid="{D3ECF9AE-8040-42BF-979C-F25E3D5BD605}"/>
    <cellStyle name="Input 7 3 4 2 7 2" xfId="31621" xr:uid="{0F6E7CF4-C316-46B6-9D0A-A6AE4CD9DC4C}"/>
    <cellStyle name="Input 7 3 4 3" xfId="7306" xr:uid="{96DB0090-10E9-47A2-A39D-238551541136}"/>
    <cellStyle name="Input 7 3 4 3 2" xfId="20764" xr:uid="{64033D3F-31D8-46C3-ADC0-DC83FD18ADB9}"/>
    <cellStyle name="Input 7 3 4 4" xfId="9897" xr:uid="{FFDAA43E-7DA0-4E4A-B46D-3C076848E8CC}"/>
    <cellStyle name="Input 7 3 4 4 2" xfId="23355" xr:uid="{7E017D51-2CB6-4DFD-8344-164600E4188E}"/>
    <cellStyle name="Input 7 3 4 5" xfId="3268" xr:uid="{D0260C5D-2DB1-4CC8-A412-87F079AB2EA7}"/>
    <cellStyle name="Input 7 3 4 5 2" xfId="19262" xr:uid="{8327887A-08C4-456A-8D15-768A6C29155E}"/>
    <cellStyle name="Input 7 3 4 6" xfId="17077" xr:uid="{784B1CD7-8611-4C42-A60C-3725CA178828}"/>
    <cellStyle name="Input 7 3 4 6 2" xfId="30535" xr:uid="{A882F09C-B912-4EA7-B36B-4D1B1AF1EF2E}"/>
    <cellStyle name="Input 7 3 5" xfId="5330" xr:uid="{F3CD1625-E3C0-4045-8B4C-B17628304897}"/>
    <cellStyle name="Input 7 3 5 2" xfId="6501" xr:uid="{763AAF1C-96A1-4CE7-A02E-0F48287B9CA1}"/>
    <cellStyle name="Input 7 3 5 2 2" xfId="8980" xr:uid="{C4B2097A-EB0D-49AA-A9AD-4FC82431215D}"/>
    <cellStyle name="Input 7 3 5 2 2 2" xfId="22438" xr:uid="{1AC475BA-910F-460C-B725-2CFB595341C1}"/>
    <cellStyle name="Input 7 3 5 2 3" xfId="11571" xr:uid="{34C6AB9C-CAB1-45FD-A94A-50ABC6BCD012}"/>
    <cellStyle name="Input 7 3 5 2 3 2" xfId="25029" xr:uid="{D06DEFF2-B5E5-4BD3-8D08-EA7CC0DA7F01}"/>
    <cellStyle name="Input 7 3 5 2 4" xfId="13779" xr:uid="{879BF8C1-67F3-4EF5-B196-16BBD825937D}"/>
    <cellStyle name="Input 7 3 5 2 4 2" xfId="27237" xr:uid="{F2AAD98A-8393-4D4A-A664-AAC679AB903C}"/>
    <cellStyle name="Input 7 3 5 2 5" xfId="14958" xr:uid="{10541324-6E11-449E-83DA-A967FB77EB3D}"/>
    <cellStyle name="Input 7 3 5 2 5 2" xfId="28416" xr:uid="{FD3A187E-E743-43C8-9F6F-EE2F094D6CFE}"/>
    <cellStyle name="Input 7 3 5 2 6" xfId="16323" xr:uid="{0F9E3BC2-BA8B-488F-8D61-4B42E3E2F029}"/>
    <cellStyle name="Input 7 3 5 2 6 2" xfId="29781" xr:uid="{EC572CA8-243E-422E-8C27-601639AA9FDC}"/>
    <cellStyle name="Input 7 3 5 2 7" xfId="18666" xr:uid="{BBB4836D-A856-47AC-933B-C8F59AFCC094}"/>
    <cellStyle name="Input 7 3 5 2 7 2" xfId="32124" xr:uid="{59C24387-975B-4621-9945-7DE3E856DEBC}"/>
    <cellStyle name="Input 7 3 5 3" xfId="7809" xr:uid="{FA298ADB-2A53-47F2-A05A-448D715DD2AA}"/>
    <cellStyle name="Input 7 3 5 3 2" xfId="21267" xr:uid="{A83A22E2-6583-44BF-8481-7CAC6757D96A}"/>
    <cellStyle name="Input 7 3 5 4" xfId="10400" xr:uid="{4ED58285-2F85-428F-8DE8-07DCBF65EB4E}"/>
    <cellStyle name="Input 7 3 5 4 2" xfId="23858" xr:uid="{CF596474-70E0-4CF4-B2F2-66FAB5E6292C}"/>
    <cellStyle name="Input 7 3 5 5" xfId="15152" xr:uid="{69D9499C-41B3-4F84-8EBE-935D1674EC26}"/>
    <cellStyle name="Input 7 3 5 5 2" xfId="28610" xr:uid="{8DF5B9E5-0BA5-45E3-87C1-1E578BC421C1}"/>
    <cellStyle name="Input 7 3 5 6" xfId="17504" xr:uid="{BD753503-5568-4917-9ACF-4E31496F2224}"/>
    <cellStyle name="Input 7 3 5 6 2" xfId="30962" xr:uid="{36A4681E-182D-4D82-BBC6-0C50AA0EA74A}"/>
    <cellStyle name="Input 7 3 6" xfId="4516" xr:uid="{AFB9A596-CA12-42AD-8ECF-2C2D867FD6E9}"/>
    <cellStyle name="Input 7 3 6 2" xfId="5687" xr:uid="{1308F3F0-7105-4DFB-8D7E-F574D0B1B808}"/>
    <cellStyle name="Input 7 3 6 2 2" xfId="8166" xr:uid="{DB423A8D-5640-4D26-885B-AD8A0B7C2876}"/>
    <cellStyle name="Input 7 3 6 2 2 2" xfId="21624" xr:uid="{D1246CF5-0BD5-4842-9B03-A989FB3D1BD5}"/>
    <cellStyle name="Input 7 3 6 2 3" xfId="10757" xr:uid="{8BECDC48-563C-40EC-90AA-B944DE0466F6}"/>
    <cellStyle name="Input 7 3 6 2 3 2" xfId="24215" xr:uid="{6BBAA44F-E282-4B4A-A49F-A04F04C9E31F}"/>
    <cellStyle name="Input 7 3 6 2 4" xfId="12965" xr:uid="{EC172DF2-8EC9-4451-B0BD-407D9E8A5363}"/>
    <cellStyle name="Input 7 3 6 2 4 2" xfId="26423" xr:uid="{1925E2B6-1E5C-4A50-BCE4-FF02DE1AD8E7}"/>
    <cellStyle name="Input 7 3 6 2 5" xfId="14144" xr:uid="{CA618C81-9894-41DA-B65D-764B500EB3C4}"/>
    <cellStyle name="Input 7 3 6 2 5 2" xfId="27602" xr:uid="{B894B363-24EC-4995-8E41-9AF36487B9A7}"/>
    <cellStyle name="Input 7 3 6 2 6" xfId="15509" xr:uid="{AC179B35-6EB9-4DBB-A40F-47B6991DFCC4}"/>
    <cellStyle name="Input 7 3 6 2 6 2" xfId="28967" xr:uid="{6EC4B01F-0A8B-4708-9C07-158B6C948FA6}"/>
    <cellStyle name="Input 7 3 6 2 7" xfId="17852" xr:uid="{473C911C-9DD1-4326-9A78-6E74B205A241}"/>
    <cellStyle name="Input 7 3 6 2 7 2" xfId="31310" xr:uid="{151279B2-7F9A-40DD-A53E-C65E59D952C5}"/>
    <cellStyle name="Input 7 3 6 3" xfId="6995" xr:uid="{937BCBF7-644A-4CCF-8937-BF4A76B1AC44}"/>
    <cellStyle name="Input 7 3 6 3 2" xfId="20453" xr:uid="{C6F22A5B-9B19-4C9E-8EDF-1BD5C280332D}"/>
    <cellStyle name="Input 7 3 6 4" xfId="9586" xr:uid="{5097346A-A722-4465-98F8-5EE3F38E043D}"/>
    <cellStyle name="Input 7 3 6 4 2" xfId="23044" xr:uid="{43B209F5-283F-4C69-AA66-D90C9E8DEC52}"/>
    <cellStyle name="Input 7 3 6 5" xfId="3467" xr:uid="{A8B1B9FE-2574-46DF-B228-A48FF1434BDA}"/>
    <cellStyle name="Input 7 3 6 5 2" xfId="19461" xr:uid="{11336B3E-652D-45E4-A0CB-6AA6F5D36DE0}"/>
    <cellStyle name="Input 7 3 6 6" xfId="16813" xr:uid="{CD25157D-2E1B-4D08-B6F7-52F46E765BDA}"/>
    <cellStyle name="Input 7 3 6 6 2" xfId="30271" xr:uid="{4618D94D-8482-45A3-84CA-D09F96B7B6A7}"/>
    <cellStyle name="Input 7 3 7" xfId="4591" xr:uid="{BFCAA86E-D90F-42CD-A1B5-066B338C1E8A}"/>
    <cellStyle name="Input 7 3 7 2" xfId="5762" xr:uid="{D9E028CA-1C9A-41C5-88DE-7DD45D37D895}"/>
    <cellStyle name="Input 7 3 7 2 2" xfId="8241" xr:uid="{675598D2-46B8-4D44-9864-22DCB79594C2}"/>
    <cellStyle name="Input 7 3 7 2 2 2" xfId="21699" xr:uid="{DB584DF8-203E-48FB-8BFD-E1B95F76E5FE}"/>
    <cellStyle name="Input 7 3 7 2 3" xfId="10832" xr:uid="{9B7EB487-7F44-4E18-B859-DEED90ED8180}"/>
    <cellStyle name="Input 7 3 7 2 3 2" xfId="24290" xr:uid="{B9BA502E-F773-4454-B173-BEF11202F8A0}"/>
    <cellStyle name="Input 7 3 7 2 4" xfId="13040" xr:uid="{CC4FD528-6BC6-439D-978C-6581C1FDB2AA}"/>
    <cellStyle name="Input 7 3 7 2 4 2" xfId="26498" xr:uid="{A343169B-688E-4282-BD3D-2F0E3ACF2B1F}"/>
    <cellStyle name="Input 7 3 7 2 5" xfId="14219" xr:uid="{6BD08665-4008-44C3-B8DB-E743495A9FA1}"/>
    <cellStyle name="Input 7 3 7 2 5 2" xfId="27677" xr:uid="{5CF945A8-4774-449B-A232-06FD78A7A0B7}"/>
    <cellStyle name="Input 7 3 7 2 6" xfId="15584" xr:uid="{2F7A67AE-D6E9-4D1B-B0DD-0E34D9BE6EE2}"/>
    <cellStyle name="Input 7 3 7 2 6 2" xfId="29042" xr:uid="{54DED3C7-4A51-49D5-9B37-8DDF17AD4238}"/>
    <cellStyle name="Input 7 3 7 2 7" xfId="17927" xr:uid="{0EE3975E-CA6A-489A-95BF-2A9DF8A4483E}"/>
    <cellStyle name="Input 7 3 7 2 7 2" xfId="31385" xr:uid="{B5CC8200-2FA3-445F-B8E1-70DE2292C486}"/>
    <cellStyle name="Input 7 3 7 3" xfId="7070" xr:uid="{0ED9D4A9-770E-4C0A-B6E0-8388998F179F}"/>
    <cellStyle name="Input 7 3 7 3 2" xfId="20528" xr:uid="{FA9C3EC5-6882-4155-A3C3-65C01D77B155}"/>
    <cellStyle name="Input 7 3 7 4" xfId="9661" xr:uid="{AB42B422-7AC7-4034-AD79-C30623FB9A49}"/>
    <cellStyle name="Input 7 3 7 4 2" xfId="23119" xr:uid="{9E5CF4C6-2939-4695-9713-0B711657762B}"/>
    <cellStyle name="Input 7 3 7 5" xfId="12480" xr:uid="{4D05B89B-95DF-4082-9FA3-15F641391699}"/>
    <cellStyle name="Input 7 3 7 5 2" xfId="25938" xr:uid="{6E387896-12AD-4003-BF9A-80BD6809187F}"/>
    <cellStyle name="Input 7 3 7 6" xfId="16888" xr:uid="{7EDECBC4-A397-479A-BDCE-2A4EB977D8BD}"/>
    <cellStyle name="Input 7 3 7 6 2" xfId="30346" xr:uid="{0E9C0BB6-E02A-45BF-B01D-4D28964AEA48}"/>
    <cellStyle name="Input 7 3 8" xfId="4099" xr:uid="{2D8FB0B6-F85B-4BEF-A7B8-84F5D2B0C5E4}"/>
    <cellStyle name="Input 7 3 8 2" xfId="6613" xr:uid="{1D35D0CC-6392-44F0-BA2E-C5FD0BC16702}"/>
    <cellStyle name="Input 7 3 8 2 2" xfId="20071" xr:uid="{D700CDD3-C4DA-4BEF-8D6E-5427D0B9FED1}"/>
    <cellStyle name="Input 7 3 8 3" xfId="9210" xr:uid="{5683923F-844E-4B8C-A44E-12BFB3CA64DB}"/>
    <cellStyle name="Input 7 3 8 3 2" xfId="22668" xr:uid="{693E9D3A-CEB3-4DD0-891E-5E9EA4B14A45}"/>
    <cellStyle name="Input 7 3 8 4" xfId="11779" xr:uid="{2943F0FE-132B-4A1F-AA9B-C72A07FF479E}"/>
    <cellStyle name="Input 7 3 8 4 2" xfId="25237" xr:uid="{10CE9D2C-9D03-48CC-AEEA-30B728BF812A}"/>
    <cellStyle name="Input 7 3 8 5" xfId="3631" xr:uid="{74B098CF-287D-4B91-8214-8F46C1515CA6}"/>
    <cellStyle name="Input 7 3 8 5 2" xfId="19625" xr:uid="{1F5330F7-0CC9-4BB4-BABC-7A373C85B369}"/>
    <cellStyle name="Input 7 3 8 6" xfId="11667" xr:uid="{7748C4A6-8A6A-4A99-9B0F-94BE4FFC8BB7}"/>
    <cellStyle name="Input 7 3 8 6 2" xfId="25125" xr:uid="{5E93BA91-4A0B-4CEC-ADA2-D4F38EDD5D92}"/>
    <cellStyle name="Input 7 3 8 7" xfId="16518" xr:uid="{C6547686-4DB5-4624-AD31-EF116D97D267}"/>
    <cellStyle name="Input 7 3 8 7 2" xfId="29976" xr:uid="{460F4839-216A-48A8-9BC5-F953B28460C8}"/>
    <cellStyle name="Input 7 3 9" xfId="3942" xr:uid="{284E74CA-15CA-484F-A5C8-FBD3A5EE96CE}"/>
    <cellStyle name="Input 7 3 9 2" xfId="19936" xr:uid="{DB6E093A-51AD-47A2-8F94-6C9772C932CA}"/>
    <cellStyle name="Input 7 4" xfId="2156" xr:uid="{7F7A4293-A2D4-4DF6-A410-D2410567E272}"/>
    <cellStyle name="Input 7 4 10" xfId="3771" xr:uid="{A7621728-04CB-40ED-A53A-AA84A6D6D77E}"/>
    <cellStyle name="Input 7 4 10 2" xfId="19765" xr:uid="{98F096B8-5114-4CE7-B21A-159F527698E8}"/>
    <cellStyle name="Input 7 4 11" xfId="3748" xr:uid="{F28E29F8-30F1-45D1-9D61-9DCFBB638F82}"/>
    <cellStyle name="Input 7 4 11 2" xfId="19742" xr:uid="{FFAB4B2F-152E-4267-85E2-304D3FA8595D}"/>
    <cellStyle name="Input 7 4 12" xfId="18814" xr:uid="{CE4A6F47-61FF-473E-87A7-9FE14C1D8F4C}"/>
    <cellStyle name="Input 7 4 12 2" xfId="32467" xr:uid="{5793C9FF-D545-4CD4-ACB6-7306D1BDA132}"/>
    <cellStyle name="Input 7 4 2" xfId="2820" xr:uid="{0C3E0060-0E2D-4616-8D73-BDEAA8A7FE3B}"/>
    <cellStyle name="Input 7 4 2 2" xfId="6072" xr:uid="{342CD491-0FD1-4B75-BBBD-D84195299F32}"/>
    <cellStyle name="Input 7 4 2 2 2" xfId="8551" xr:uid="{B1395B61-54C7-41D1-BF0C-9826F859960A}"/>
    <cellStyle name="Input 7 4 2 2 2 2" xfId="22009" xr:uid="{53FE3D1F-6B42-4229-A192-60574D7C3072}"/>
    <cellStyle name="Input 7 4 2 2 3" xfId="11142" xr:uid="{D47F524D-2D2E-4A5D-A45C-7B789C723E80}"/>
    <cellStyle name="Input 7 4 2 2 3 2" xfId="24600" xr:uid="{73E88219-6EC7-4268-90EE-3C84D2768078}"/>
    <cellStyle name="Input 7 4 2 2 4" xfId="13350" xr:uid="{9C8C9682-F16E-427F-9578-0334317AFABC}"/>
    <cellStyle name="Input 7 4 2 2 4 2" xfId="26808" xr:uid="{DDCE29C9-8D9F-4F84-8D0B-4A63121F8A45}"/>
    <cellStyle name="Input 7 4 2 2 5" xfId="14529" xr:uid="{330D6290-31CA-418E-88DD-910885005E9E}"/>
    <cellStyle name="Input 7 4 2 2 5 2" xfId="27987" xr:uid="{35CE8A56-5EEE-4428-8AED-5899E66AF795}"/>
    <cellStyle name="Input 7 4 2 2 6" xfId="15894" xr:uid="{1343BC6D-F57A-48E7-A6D0-363F6F9B131E}"/>
    <cellStyle name="Input 7 4 2 2 6 2" xfId="29352" xr:uid="{44F6A917-F04B-49B5-B478-DCEAF167A01F}"/>
    <cellStyle name="Input 7 4 2 2 7" xfId="18237" xr:uid="{585B9420-6641-4C96-B804-4E508E47A904}"/>
    <cellStyle name="Input 7 4 2 2 7 2" xfId="31695" xr:uid="{993C1EFA-1B1B-4C6C-AAAD-3B1911EE1F6C}"/>
    <cellStyle name="Input 7 4 2 3" xfId="4901" xr:uid="{5B479932-9E8A-4C43-A116-57142BBE88E0}"/>
    <cellStyle name="Input 7 4 2 3 2" xfId="32272" xr:uid="{B5C63933-9B00-4FFE-96BD-1D891C62E3B0}"/>
    <cellStyle name="Input 7 4 2 4" xfId="7380" xr:uid="{8DAA33DE-BA91-4946-A54E-24D3D027A29B}"/>
    <cellStyle name="Input 7 4 2 4 2" xfId="20838" xr:uid="{8C8B90A6-05BE-4F7A-A17E-0B9A8F040ADC}"/>
    <cellStyle name="Input 7 4 2 5" xfId="9971" xr:uid="{9F330B7D-A7CA-4F91-885B-7B0DE6618007}"/>
    <cellStyle name="Input 7 4 2 5 2" xfId="23429" xr:uid="{2B6C5C41-6775-4684-B98D-823DE1FCAD3A}"/>
    <cellStyle name="Input 7 4 2 6" xfId="3262" xr:uid="{61CEB326-3C31-419E-9D9A-48A17C16DD7B}"/>
    <cellStyle name="Input 7 4 2 6 2" xfId="19256" xr:uid="{2F09ADB9-4142-4E24-BDA7-83F1B2AE4E1A}"/>
    <cellStyle name="Input 7 4 2 7" xfId="17151" xr:uid="{02F48812-2A73-40E3-A1DC-915E224327C0}"/>
    <cellStyle name="Input 7 4 2 7 2" xfId="30609" xr:uid="{721C229A-56AD-46F2-B4BB-4652824BB4B6}"/>
    <cellStyle name="Input 7 4 3" xfId="4444" xr:uid="{BCD82617-7A49-4E52-8D95-6D2A5BB37B88}"/>
    <cellStyle name="Input 7 4 3 2" xfId="5615" xr:uid="{827AFC24-12C7-4239-9166-463864D78025}"/>
    <cellStyle name="Input 7 4 3 2 2" xfId="8094" xr:uid="{19C6934C-EC0E-4280-9E3D-51792D59BE23}"/>
    <cellStyle name="Input 7 4 3 2 2 2" xfId="21552" xr:uid="{83F0C0C4-E33E-4A4C-B176-5C7977B9C599}"/>
    <cellStyle name="Input 7 4 3 2 3" xfId="10685" xr:uid="{A7BC14BC-CD63-4872-9A61-E64D5C4DA0BC}"/>
    <cellStyle name="Input 7 4 3 2 3 2" xfId="24143" xr:uid="{772A4509-E3B9-4A3F-ABDE-59221A656F78}"/>
    <cellStyle name="Input 7 4 3 2 4" xfId="12893" xr:uid="{1BD21544-5C98-4626-AB1D-1C3C48D90A8E}"/>
    <cellStyle name="Input 7 4 3 2 4 2" xfId="26351" xr:uid="{51864B80-7A50-45F4-8041-A72948D85161}"/>
    <cellStyle name="Input 7 4 3 2 5" xfId="14072" xr:uid="{3CD3394B-C4B1-43C6-93AD-BAA81E8B57FC}"/>
    <cellStyle name="Input 7 4 3 2 5 2" xfId="27530" xr:uid="{02235906-D246-4C59-9E22-F61B62444B88}"/>
    <cellStyle name="Input 7 4 3 2 6" xfId="15437" xr:uid="{74FDF8DB-95BD-4DD3-B846-7795E63A2B5F}"/>
    <cellStyle name="Input 7 4 3 2 6 2" xfId="28895" xr:uid="{5CA44D97-B1C4-4393-8A75-3CC3F761497A}"/>
    <cellStyle name="Input 7 4 3 2 7" xfId="17780" xr:uid="{3117A684-65A7-432C-A5E4-96E36865277C}"/>
    <cellStyle name="Input 7 4 3 2 7 2" xfId="31238" xr:uid="{D150E374-5E62-4D72-B04A-26319F615397}"/>
    <cellStyle name="Input 7 4 3 3" xfId="6923" xr:uid="{677F41A4-5B36-41F1-BBC8-006E69629780}"/>
    <cellStyle name="Input 7 4 3 3 2" xfId="20381" xr:uid="{11974AB1-4C98-4364-9F1F-232F34DF89D0}"/>
    <cellStyle name="Input 7 4 3 4" xfId="9514" xr:uid="{78E25B0B-A5EE-47C0-AD84-C103FB3E7D40}"/>
    <cellStyle name="Input 7 4 3 4 2" xfId="22972" xr:uid="{F5D6C0E5-F5E1-467A-9059-E0D1208804C9}"/>
    <cellStyle name="Input 7 4 3 5" xfId="11926" xr:uid="{56F60EDE-FF73-4BA3-BAAC-68556CDF35E7}"/>
    <cellStyle name="Input 7 4 3 5 2" xfId="25384" xr:uid="{13C2B74F-9453-4989-A23A-882DBF923A85}"/>
    <cellStyle name="Input 7 4 3 6" xfId="16762" xr:uid="{0232373D-38F6-4258-A296-958343D9AFC6}"/>
    <cellStyle name="Input 7 4 3 6 2" xfId="30220" xr:uid="{C370BDB1-9A82-4ED9-86F6-9D71032860E9}"/>
    <cellStyle name="Input 7 4 4" xfId="4828" xr:uid="{FFB767AA-4709-4A26-8D6D-4151016BF148}"/>
    <cellStyle name="Input 7 4 4 2" xfId="5999" xr:uid="{760EA2CE-4428-44FE-A72B-9DF38711B8B6}"/>
    <cellStyle name="Input 7 4 4 2 2" xfId="8478" xr:uid="{BFC61F6A-108D-4A96-92C8-933A8B309953}"/>
    <cellStyle name="Input 7 4 4 2 2 2" xfId="21936" xr:uid="{B4740E3C-A51C-4AE3-BCB7-21CC28E46EE9}"/>
    <cellStyle name="Input 7 4 4 2 3" xfId="11069" xr:uid="{EC15562B-AD68-48F2-B6A4-59C0DD05EB71}"/>
    <cellStyle name="Input 7 4 4 2 3 2" xfId="24527" xr:uid="{139A8FE9-B136-4A0B-A113-1131507123D5}"/>
    <cellStyle name="Input 7 4 4 2 4" xfId="13277" xr:uid="{B796D6AF-E292-4623-BA92-C29083A60500}"/>
    <cellStyle name="Input 7 4 4 2 4 2" xfId="26735" xr:uid="{B8FCE346-4747-49CA-A882-74C7CAD41D25}"/>
    <cellStyle name="Input 7 4 4 2 5" xfId="14456" xr:uid="{4B40E228-8202-4D7B-86A5-5E3899362F0E}"/>
    <cellStyle name="Input 7 4 4 2 5 2" xfId="27914" xr:uid="{05EA8046-6F07-4AF2-97F0-6C7FD648D3B5}"/>
    <cellStyle name="Input 7 4 4 2 6" xfId="15821" xr:uid="{24A2669D-A5E2-4A7D-A7A3-F41BEA50411F}"/>
    <cellStyle name="Input 7 4 4 2 6 2" xfId="29279" xr:uid="{2DA290C5-125F-46A5-8CA1-3F203FEEBADD}"/>
    <cellStyle name="Input 7 4 4 2 7" xfId="18164" xr:uid="{7266F186-0A1A-4484-8C84-B5269F13B7A0}"/>
    <cellStyle name="Input 7 4 4 2 7 2" xfId="31622" xr:uid="{9BEBCC6E-6AE2-4540-A6B7-016238235512}"/>
    <cellStyle name="Input 7 4 4 3" xfId="7307" xr:uid="{AD675180-9DAC-424F-853D-59F346B07069}"/>
    <cellStyle name="Input 7 4 4 3 2" xfId="20765" xr:uid="{E749AA86-3AAC-433D-8265-F3B3F48C68D4}"/>
    <cellStyle name="Input 7 4 4 4" xfId="9898" xr:uid="{AD3D63CA-941C-4C21-8AA3-F8C7509F98AB}"/>
    <cellStyle name="Input 7 4 4 4 2" xfId="23356" xr:uid="{7ACBDB7E-D942-4E01-9248-8417B889B5E9}"/>
    <cellStyle name="Input 7 4 4 5" xfId="12465" xr:uid="{283D880F-8C7F-4055-B5ED-3EAED317320B}"/>
    <cellStyle name="Input 7 4 4 5 2" xfId="25923" xr:uid="{9D116C8F-DD83-4494-89EE-967B0B4962EF}"/>
    <cellStyle name="Input 7 4 4 6" xfId="17078" xr:uid="{61E4B5DC-15B3-41AD-AC34-389842420F04}"/>
    <cellStyle name="Input 7 4 4 6 2" xfId="30536" xr:uid="{A8DB0940-549F-43A0-870C-8A5F1413BCC3}"/>
    <cellStyle name="Input 7 4 5" xfId="5358" xr:uid="{11FAFF87-F693-47FF-8C75-E57695CFA349}"/>
    <cellStyle name="Input 7 4 5 2" xfId="6529" xr:uid="{4626F343-E1D1-4A60-9731-28D967683725}"/>
    <cellStyle name="Input 7 4 5 2 2" xfId="9008" xr:uid="{F9EBDFEC-A3D0-47DE-9F6D-487F4AEA164D}"/>
    <cellStyle name="Input 7 4 5 2 2 2" xfId="22466" xr:uid="{4ACD5995-3A6B-441B-A6E4-629925DCBB1E}"/>
    <cellStyle name="Input 7 4 5 2 3" xfId="11599" xr:uid="{FA3B0A05-C3F7-45BB-A1D8-62B801EC057E}"/>
    <cellStyle name="Input 7 4 5 2 3 2" xfId="25057" xr:uid="{81DA1A68-E3A2-4426-AB0E-0A137736D14F}"/>
    <cellStyle name="Input 7 4 5 2 4" xfId="13807" xr:uid="{B6BF32E3-9E2E-4996-A9EB-CBCC2443A2F8}"/>
    <cellStyle name="Input 7 4 5 2 4 2" xfId="27265" xr:uid="{EF556ADD-5A4A-4D16-AAF0-9129A9B33E7A}"/>
    <cellStyle name="Input 7 4 5 2 5" xfId="14986" xr:uid="{850B5515-6FE3-48F8-9998-E85FE4E521CD}"/>
    <cellStyle name="Input 7 4 5 2 5 2" xfId="28444" xr:uid="{479BFDC5-D844-4E66-8F5E-B949E9ECBF73}"/>
    <cellStyle name="Input 7 4 5 2 6" xfId="16351" xr:uid="{5A85ED1E-4860-4E5F-8578-3FD04D3A8133}"/>
    <cellStyle name="Input 7 4 5 2 6 2" xfId="29809" xr:uid="{19A7DEF1-4BE8-40A7-824E-205F4A20E599}"/>
    <cellStyle name="Input 7 4 5 2 7" xfId="18694" xr:uid="{928587AE-A418-4848-8F91-3C2F8A30F8E5}"/>
    <cellStyle name="Input 7 4 5 2 7 2" xfId="32152" xr:uid="{9B18B6A9-16B1-4C4A-B192-884DFA10F88B}"/>
    <cellStyle name="Input 7 4 5 3" xfId="7837" xr:uid="{D174B6A5-ECE0-44F6-8B5C-1957A49637AC}"/>
    <cellStyle name="Input 7 4 5 3 2" xfId="21295" xr:uid="{6DA85648-F513-4E5D-8AA7-9B8C9183CF5D}"/>
    <cellStyle name="Input 7 4 5 4" xfId="10428" xr:uid="{FB154167-2AC9-4155-8E5A-C4A5D47C67C5}"/>
    <cellStyle name="Input 7 4 5 4 2" xfId="23886" xr:uid="{0C9213FA-417A-4874-A3AE-2510A14A9210}"/>
    <cellStyle name="Input 7 4 5 5" xfId="15180" xr:uid="{B039EA4A-F903-4DDB-8C19-C008D8C1CF2E}"/>
    <cellStyle name="Input 7 4 5 5 2" xfId="28638" xr:uid="{7BDD976F-186E-48C1-BF28-5173732F5C32}"/>
    <cellStyle name="Input 7 4 5 6" xfId="17529" xr:uid="{2C203821-6515-4351-BEE9-1348C7A3ABB4}"/>
    <cellStyle name="Input 7 4 5 6 2" xfId="30987" xr:uid="{76CE3520-1BBE-47D8-B33A-827FE7CD918B}"/>
    <cellStyle name="Input 7 4 6" xfId="4515" xr:uid="{A8212F5F-108E-4328-B7AC-7F6FFF6737BD}"/>
    <cellStyle name="Input 7 4 6 2" xfId="5686" xr:uid="{E43DD220-B376-44E3-BAAD-26D78DF32D6A}"/>
    <cellStyle name="Input 7 4 6 2 2" xfId="8165" xr:uid="{E8089316-24C8-4771-BA03-547B221B7936}"/>
    <cellStyle name="Input 7 4 6 2 2 2" xfId="21623" xr:uid="{A27B7232-9C16-4370-827A-E9CAC5A958F9}"/>
    <cellStyle name="Input 7 4 6 2 3" xfId="10756" xr:uid="{85F7328D-7A6A-4AD2-B6D1-3B35B9F487F6}"/>
    <cellStyle name="Input 7 4 6 2 3 2" xfId="24214" xr:uid="{22D9B718-C3EA-4FDF-9294-F84BA2B36586}"/>
    <cellStyle name="Input 7 4 6 2 4" xfId="12964" xr:uid="{C7C3FAE4-6E09-4BF3-8D13-B587CE3C3C9B}"/>
    <cellStyle name="Input 7 4 6 2 4 2" xfId="26422" xr:uid="{29F6E112-5146-41EE-A8E0-797E193D1665}"/>
    <cellStyle name="Input 7 4 6 2 5" xfId="14143" xr:uid="{C0F10C89-1482-457D-AD25-2EF42512C305}"/>
    <cellStyle name="Input 7 4 6 2 5 2" xfId="27601" xr:uid="{0A524F01-E3EF-445E-AD71-64459B74D040}"/>
    <cellStyle name="Input 7 4 6 2 6" xfId="15508" xr:uid="{9E002F1C-87DD-4F57-A22A-9860CFB91955}"/>
    <cellStyle name="Input 7 4 6 2 6 2" xfId="28966" xr:uid="{04091715-7C89-43E6-9D50-6E46AA4A73EA}"/>
    <cellStyle name="Input 7 4 6 2 7" xfId="17851" xr:uid="{3B26A75D-A3CE-4F17-BD51-37942E5E1BC4}"/>
    <cellStyle name="Input 7 4 6 2 7 2" xfId="31309" xr:uid="{CC263A40-7BBE-40C3-9574-1DA9B73160F7}"/>
    <cellStyle name="Input 7 4 6 3" xfId="6994" xr:uid="{C4C978BC-5E5A-47D6-8DE0-94750E0B15D8}"/>
    <cellStyle name="Input 7 4 6 3 2" xfId="20452" xr:uid="{59F9DF43-1A86-4E79-BE4F-272E735BE3D2}"/>
    <cellStyle name="Input 7 4 6 4" xfId="9585" xr:uid="{187C347A-67CC-4FB4-9692-1DC56E44D676}"/>
    <cellStyle name="Input 7 4 6 4 2" xfId="23043" xr:uid="{790BB669-4F65-4DB4-AD49-F359B06FE4CF}"/>
    <cellStyle name="Input 7 4 6 5" xfId="3544" xr:uid="{FDE5EB9E-D2E9-4AFF-BDCA-A21CC05E770E}"/>
    <cellStyle name="Input 7 4 6 5 2" xfId="19538" xr:uid="{4D6F92D1-D4B9-442D-9234-EA14271EC9AD}"/>
    <cellStyle name="Input 7 4 6 6" xfId="16812" xr:uid="{30EFCF0D-851C-4865-B79E-6928B6781A0A}"/>
    <cellStyle name="Input 7 4 6 6 2" xfId="30270" xr:uid="{A0DB0954-D362-49AB-8A2E-8AA6967D2032}"/>
    <cellStyle name="Input 7 4 7" xfId="4592" xr:uid="{8D279831-479A-4B9D-ACB0-F9DCA9C7E27F}"/>
    <cellStyle name="Input 7 4 7 2" xfId="5763" xr:uid="{C17C0894-5D66-4119-BBD4-FD39FC7A9C6E}"/>
    <cellStyle name="Input 7 4 7 2 2" xfId="8242" xr:uid="{CA8CFA84-D36A-42AC-A17A-2B7D30F81622}"/>
    <cellStyle name="Input 7 4 7 2 2 2" xfId="21700" xr:uid="{364F6C90-5AF5-40B1-85CD-0DC285A1E3D7}"/>
    <cellStyle name="Input 7 4 7 2 3" xfId="10833" xr:uid="{D22A2A28-D1FC-4088-ABF6-2AE1831B4DCB}"/>
    <cellStyle name="Input 7 4 7 2 3 2" xfId="24291" xr:uid="{D7669C51-FD48-4F0B-901E-F0A13F05C39A}"/>
    <cellStyle name="Input 7 4 7 2 4" xfId="13041" xr:uid="{9F4F57BC-C72B-4C42-A106-8006247AC533}"/>
    <cellStyle name="Input 7 4 7 2 4 2" xfId="26499" xr:uid="{EB669B48-10E6-4F2A-AC14-99C4451B58F4}"/>
    <cellStyle name="Input 7 4 7 2 5" xfId="14220" xr:uid="{0AB12C62-6B63-49B3-AF5F-E68C905B24FD}"/>
    <cellStyle name="Input 7 4 7 2 5 2" xfId="27678" xr:uid="{59041ADB-8D20-441D-82E2-DE3C9F5AA041}"/>
    <cellStyle name="Input 7 4 7 2 6" xfId="15585" xr:uid="{820E0FEA-F973-4D5E-B878-752BD48D1FE1}"/>
    <cellStyle name="Input 7 4 7 2 6 2" xfId="29043" xr:uid="{61827280-ED5A-4F74-AE08-38D7452A7194}"/>
    <cellStyle name="Input 7 4 7 2 7" xfId="17928" xr:uid="{A896F8F4-EDDC-4280-BA80-C2A021CFA3A1}"/>
    <cellStyle name="Input 7 4 7 2 7 2" xfId="31386" xr:uid="{073DE420-7BD4-462F-A02D-9070F7399DAE}"/>
    <cellStyle name="Input 7 4 7 3" xfId="7071" xr:uid="{037F1773-E8C4-4071-972F-4943EF09DA27}"/>
    <cellStyle name="Input 7 4 7 3 2" xfId="20529" xr:uid="{3903462E-F1EF-46BC-9422-650696E89132}"/>
    <cellStyle name="Input 7 4 7 4" xfId="9662" xr:uid="{9F2B8E07-D993-498C-A921-A988593147EF}"/>
    <cellStyle name="Input 7 4 7 4 2" xfId="23120" xr:uid="{B353371A-7385-4E31-BCB9-4A6769E75B49}"/>
    <cellStyle name="Input 7 4 7 5" xfId="12617" xr:uid="{319F0A34-FC97-4B2B-9F8E-ABDD01348D8D}"/>
    <cellStyle name="Input 7 4 7 5 2" xfId="26075" xr:uid="{ADEC3499-458E-44CA-87BF-DA743FA13D3D}"/>
    <cellStyle name="Input 7 4 7 6" xfId="16889" xr:uid="{00C200D6-5F48-47D5-B0E5-F714A4CBBBA0}"/>
    <cellStyle name="Input 7 4 7 6 2" xfId="30347" xr:uid="{60BB6EC4-92A1-45E1-91B0-B89D5B1E6C98}"/>
    <cellStyle name="Input 7 4 8" xfId="4169" xr:uid="{EF09B6ED-B327-447F-B088-602792A9A030}"/>
    <cellStyle name="Input 7 4 8 2" xfId="6683" xr:uid="{BE0A8FB2-3C94-4A5C-9FF6-26CAFAEB28CD}"/>
    <cellStyle name="Input 7 4 8 2 2" xfId="20141" xr:uid="{5114EB99-D824-4FE0-9B03-C4827E8DD9E7}"/>
    <cellStyle name="Input 7 4 8 3" xfId="9280" xr:uid="{C92BAB4B-6B64-45DD-BE69-1A423F0D915F}"/>
    <cellStyle name="Input 7 4 8 3 2" xfId="22738" xr:uid="{E59FA0E3-7703-47FA-BA7E-FC14527ADBC0}"/>
    <cellStyle name="Input 7 4 8 4" xfId="11849" xr:uid="{67555B43-895A-40B7-8277-E9DE90873F21}"/>
    <cellStyle name="Input 7 4 8 4 2" xfId="25307" xr:uid="{4656139A-5020-4538-AD41-D17150E42502}"/>
    <cellStyle name="Input 7 4 8 5" xfId="4210" xr:uid="{8423B22A-F95F-4452-800A-2A5A94478FA8}"/>
    <cellStyle name="Input 7 4 8 5 2" xfId="20010" xr:uid="{3EDB2A9E-CAAB-4833-BF16-3BB342D2B6B4}"/>
    <cellStyle name="Input 7 4 8 6" xfId="12539" xr:uid="{A8261B5B-F2CE-4F2C-B83E-AE5200D1CE38}"/>
    <cellStyle name="Input 7 4 8 6 2" xfId="25997" xr:uid="{229A7A91-5B0F-4E03-90AB-7A364D0962D4}"/>
    <cellStyle name="Input 7 4 8 7" xfId="16588" xr:uid="{4D929303-2C86-43DE-91CF-01766093E1A8}"/>
    <cellStyle name="Input 7 4 8 7 2" xfId="30046" xr:uid="{2EEF7F68-6FE4-4744-A237-6B61ED0A02E6}"/>
    <cellStyle name="Input 7 4 9" xfId="3977" xr:uid="{A9E0876E-91A7-44A6-9476-968FA582D953}"/>
    <cellStyle name="Input 7 4 9 2" xfId="19971" xr:uid="{392CE37C-4CBA-49A1-844B-D0B509988085}"/>
    <cellStyle name="Input 7 5" xfId="2817" xr:uid="{39285AA6-DD37-4B31-85F1-502B83B46A4E}"/>
    <cellStyle name="Input 7 5 2" xfId="6069" xr:uid="{0BA0E57B-6267-40EA-AD10-B968BAE89A17}"/>
    <cellStyle name="Input 7 5 2 2" xfId="8548" xr:uid="{6D8C89EC-FDEC-4ACA-97E3-1EEB2901B6D1}"/>
    <cellStyle name="Input 7 5 2 2 2" xfId="22006" xr:uid="{B713C7E8-C8F3-46BB-A709-33B87907973F}"/>
    <cellStyle name="Input 7 5 2 3" xfId="11139" xr:uid="{5BD8CA32-7055-47AF-8477-02C35C51C07F}"/>
    <cellStyle name="Input 7 5 2 3 2" xfId="24597" xr:uid="{8E79E40A-816A-480F-A68C-E3FCFC4AC1A1}"/>
    <cellStyle name="Input 7 5 2 4" xfId="13347" xr:uid="{98D26C09-8D47-4B93-A8F8-7504A217B27F}"/>
    <cellStyle name="Input 7 5 2 4 2" xfId="26805" xr:uid="{252F9A43-6854-46D5-926F-A98AB144A75C}"/>
    <cellStyle name="Input 7 5 2 5" xfId="14526" xr:uid="{4C545423-B4F8-49E8-ACCE-79B70FEA571C}"/>
    <cellStyle name="Input 7 5 2 5 2" xfId="27984" xr:uid="{E5E3C722-3105-4F55-B0DA-CCA561BA25A4}"/>
    <cellStyle name="Input 7 5 2 6" xfId="15891" xr:uid="{E8AD846F-D725-402C-AE1A-9F8AC2586113}"/>
    <cellStyle name="Input 7 5 2 6 2" xfId="29349" xr:uid="{462A6B8D-3D78-47DC-A036-249ABC5919A5}"/>
    <cellStyle name="Input 7 5 2 7" xfId="18234" xr:uid="{86D64C8D-8544-4C55-AFED-C39C319F2E51}"/>
    <cellStyle name="Input 7 5 2 7 2" xfId="31692" xr:uid="{EE1D538E-3C07-4929-84EF-9756D81BFA0C}"/>
    <cellStyle name="Input 7 5 3" xfId="4898" xr:uid="{F76A33A1-911C-415B-9B8A-F741E8634F92}"/>
    <cellStyle name="Input 7 5 3 2" xfId="32269" xr:uid="{0CB653E8-B52F-4B88-B192-03D51B17A799}"/>
    <cellStyle name="Input 7 5 4" xfId="7377" xr:uid="{03DBA4DA-5EB6-4D61-8FB9-054DC7F41F6C}"/>
    <cellStyle name="Input 7 5 4 2" xfId="20835" xr:uid="{3B850557-7BEE-4CF4-A050-B8DEC8C85B53}"/>
    <cellStyle name="Input 7 5 5" xfId="9968" xr:uid="{121899BF-C5F1-4A46-9130-49E9E0330AFF}"/>
    <cellStyle name="Input 7 5 5 2" xfId="23426" xr:uid="{CC337C0B-A5C5-47BD-9725-3042006E0D56}"/>
    <cellStyle name="Input 7 5 6" xfId="3264" xr:uid="{A364BA37-2988-4ADC-8645-049C32746282}"/>
    <cellStyle name="Input 7 5 6 2" xfId="19258" xr:uid="{109835C1-8146-4F6D-B176-6D6C45D92389}"/>
    <cellStyle name="Input 7 5 7" xfId="17148" xr:uid="{39A40735-9B94-466B-8789-556C2F275284}"/>
    <cellStyle name="Input 7 5 7 2" xfId="30606" xr:uid="{4A9AA9E3-5F22-453D-8105-A19DDFBCD9FD}"/>
    <cellStyle name="Input 7 6" xfId="4447" xr:uid="{55A9CE94-B0BF-4025-BAEC-27296A38A253}"/>
    <cellStyle name="Input 7 6 2" xfId="5618" xr:uid="{B0D0C4ED-1B81-4F26-A64E-39DACEFD04E8}"/>
    <cellStyle name="Input 7 6 2 2" xfId="8097" xr:uid="{DF4198E1-60A0-49EC-9ED0-3802285B8665}"/>
    <cellStyle name="Input 7 6 2 2 2" xfId="21555" xr:uid="{150092FA-8B75-4881-A45D-F09E16978934}"/>
    <cellStyle name="Input 7 6 2 3" xfId="10688" xr:uid="{1BA3D1B1-CB3F-4103-A41A-F79FCDB0216B}"/>
    <cellStyle name="Input 7 6 2 3 2" xfId="24146" xr:uid="{BB542EC8-3A1E-4924-AFB7-5E4A9293DEE0}"/>
    <cellStyle name="Input 7 6 2 4" xfId="12896" xr:uid="{1F9C0019-1089-4CDB-815E-4C07EE03D28D}"/>
    <cellStyle name="Input 7 6 2 4 2" xfId="26354" xr:uid="{ED9EC792-A408-44D6-AC9B-6D5D8EFED68D}"/>
    <cellStyle name="Input 7 6 2 5" xfId="14075" xr:uid="{5FF916BC-E7FB-40DB-ADC5-A045517BC323}"/>
    <cellStyle name="Input 7 6 2 5 2" xfId="27533" xr:uid="{F97CB74C-8EC7-4627-B9FE-67D7D458CE04}"/>
    <cellStyle name="Input 7 6 2 6" xfId="15440" xr:uid="{6C7B96A2-BA7C-4AD4-BC29-EE0627280A26}"/>
    <cellStyle name="Input 7 6 2 6 2" xfId="28898" xr:uid="{BD15F419-BAA8-4BE2-B859-15FAB8389101}"/>
    <cellStyle name="Input 7 6 2 7" xfId="17783" xr:uid="{E5638424-113F-4412-9410-037684E1D704}"/>
    <cellStyle name="Input 7 6 2 7 2" xfId="31241" xr:uid="{83B3AB15-241A-42E6-9356-A95FD0F52133}"/>
    <cellStyle name="Input 7 6 3" xfId="6926" xr:uid="{9A719A65-B6C7-4C37-8939-C06BBCDC2590}"/>
    <cellStyle name="Input 7 6 3 2" xfId="20384" xr:uid="{E534433B-65BC-476C-9D28-2C1CC9E0E12A}"/>
    <cellStyle name="Input 7 6 4" xfId="9517" xr:uid="{EE69850D-B56C-4708-8A65-17830649090A}"/>
    <cellStyle name="Input 7 6 4 2" xfId="22975" xr:uid="{ABE528C2-F7BA-4DAF-ABDE-27D0535A26AB}"/>
    <cellStyle name="Input 7 6 5" xfId="12684" xr:uid="{7607899F-6D05-4494-A797-C1A98E97080C}"/>
    <cellStyle name="Input 7 6 5 2" xfId="26142" xr:uid="{877B1E26-027B-4F1D-B0CA-155AAAAE55FF}"/>
    <cellStyle name="Input 7 6 6" xfId="16765" xr:uid="{09290E9D-47AD-49AE-8815-69ACD3809FD4}"/>
    <cellStyle name="Input 7 6 6 2" xfId="30223" xr:uid="{4DD42267-74B4-4D9F-80D6-1659D1C7E8D6}"/>
    <cellStyle name="Input 7 7" xfId="4825" xr:uid="{6C660E55-1C90-4E2A-82DA-89920831FD98}"/>
    <cellStyle name="Input 7 7 2" xfId="5996" xr:uid="{2C641878-DAA0-4A8D-B9DE-7D5C2A08A539}"/>
    <cellStyle name="Input 7 7 2 2" xfId="8475" xr:uid="{1645F765-FC51-4DCC-AC3D-23AD40813E31}"/>
    <cellStyle name="Input 7 7 2 2 2" xfId="21933" xr:uid="{C8666890-A072-4C60-9917-B53C962B71B3}"/>
    <cellStyle name="Input 7 7 2 3" xfId="11066" xr:uid="{8BABBAFB-E613-4740-ADBB-95F7B000E59C}"/>
    <cellStyle name="Input 7 7 2 3 2" xfId="24524" xr:uid="{70E931AA-0BA8-43BD-B561-0BC26050C799}"/>
    <cellStyle name="Input 7 7 2 4" xfId="13274" xr:uid="{49F31B9B-0B3E-4B96-8D7D-378B7FFDC5DE}"/>
    <cellStyle name="Input 7 7 2 4 2" xfId="26732" xr:uid="{C12CF6B4-E37B-4DAF-BE49-DC7A8F1FD642}"/>
    <cellStyle name="Input 7 7 2 5" xfId="14453" xr:uid="{88B4FFE5-EC14-4D20-B335-612EF007C306}"/>
    <cellStyle name="Input 7 7 2 5 2" xfId="27911" xr:uid="{08755CFC-85F6-4643-988E-4E248B7E11CC}"/>
    <cellStyle name="Input 7 7 2 6" xfId="15818" xr:uid="{0A4D9590-014B-4801-962D-5338631DB22B}"/>
    <cellStyle name="Input 7 7 2 6 2" xfId="29276" xr:uid="{9FA3AD99-1604-4FC4-94BD-2316335F0E52}"/>
    <cellStyle name="Input 7 7 2 7" xfId="18161" xr:uid="{A7959392-3752-4F36-B3FC-2B0F74DD604F}"/>
    <cellStyle name="Input 7 7 2 7 2" xfId="31619" xr:uid="{CBB3E53A-5154-40B5-85E9-635F03B035FA}"/>
    <cellStyle name="Input 7 7 3" xfId="7304" xr:uid="{EAF82C6F-D495-4EAF-9827-860E0070E1BB}"/>
    <cellStyle name="Input 7 7 3 2" xfId="20762" xr:uid="{96837D43-2796-42B9-93A2-F0DD5D789B04}"/>
    <cellStyle name="Input 7 7 4" xfId="9895" xr:uid="{C449EEAB-B3B1-429C-931C-7993743A444C}"/>
    <cellStyle name="Input 7 7 4 2" xfId="23353" xr:uid="{3D0ADA5D-D8B3-4313-A8D3-222E0D1D218C}"/>
    <cellStyle name="Input 7 7 5" xfId="3269" xr:uid="{2365A685-D1D2-4A29-A586-E57ABDE42CE5}"/>
    <cellStyle name="Input 7 7 5 2" xfId="19263" xr:uid="{5D07C114-5A46-4A0F-AD83-1D20054C5DAF}"/>
    <cellStyle name="Input 7 7 6" xfId="17075" xr:uid="{AD253455-25E3-4FBC-B79E-8BB495AB3BDE}"/>
    <cellStyle name="Input 7 7 6 2" xfId="30533" xr:uid="{5F80C5CE-6B10-4924-8531-DEDDAF160B56}"/>
    <cellStyle name="Input 7 8" xfId="4363" xr:uid="{88A55515-93D0-4F0D-A1A6-1CAE0E8E9AC4}"/>
    <cellStyle name="Input 7 8 2" xfId="5534" xr:uid="{62711565-FA37-411F-B9B6-EB0058EAE0AA}"/>
    <cellStyle name="Input 7 8 2 2" xfId="8013" xr:uid="{8827ED34-9A4D-4303-9826-096093CF0AF1}"/>
    <cellStyle name="Input 7 8 2 2 2" xfId="21471" xr:uid="{D3E5EEDC-D9B1-4D1C-8645-6A9BB895872D}"/>
    <cellStyle name="Input 7 8 2 3" xfId="10604" xr:uid="{16B0A035-790D-4EE2-BF27-39603689FB9E}"/>
    <cellStyle name="Input 7 8 2 3 2" xfId="24062" xr:uid="{483E5056-0D0B-424A-A074-F1C9B4A9CAA5}"/>
    <cellStyle name="Input 7 8 2 4" xfId="12812" xr:uid="{9D217819-5276-48BA-97E7-8F68503B5ECD}"/>
    <cellStyle name="Input 7 8 2 4 2" xfId="26270" xr:uid="{E00A8ECA-3871-43BB-95A8-7B27EF84A183}"/>
    <cellStyle name="Input 7 8 2 5" xfId="13991" xr:uid="{686832ED-0963-4230-8231-07E366CF2F84}"/>
    <cellStyle name="Input 7 8 2 5 2" xfId="27449" xr:uid="{C6833767-E9AF-40A9-A5E8-92CA1EAF34B6}"/>
    <cellStyle name="Input 7 8 2 6" xfId="15356" xr:uid="{43D02D78-7736-47E5-9F41-865750CB8918}"/>
    <cellStyle name="Input 7 8 2 6 2" xfId="28814" xr:uid="{DDFF4CE5-B6B9-4F77-B48B-5945CC24D225}"/>
    <cellStyle name="Input 7 8 2 7" xfId="17699" xr:uid="{D8AF56D7-86CC-4871-8342-9CF68D2FD765}"/>
    <cellStyle name="Input 7 8 2 7 2" xfId="31157" xr:uid="{95793BA0-13DD-45E4-8895-76A44C9D4F4F}"/>
    <cellStyle name="Input 7 8 3" xfId="6842" xr:uid="{5E29BFD8-69D7-444F-A8C9-B72FE63C98CB}"/>
    <cellStyle name="Input 7 8 3 2" xfId="20300" xr:uid="{AAFB2869-D97E-4D4E-B688-DE0C98A9AEA8}"/>
    <cellStyle name="Input 7 8 4" xfId="9433" xr:uid="{36470D1D-B196-4A47-9486-CDF21F3B9AE0}"/>
    <cellStyle name="Input 7 8 4 2" xfId="22891" xr:uid="{FAD41CC6-C04B-4447-A311-2762C7775972}"/>
    <cellStyle name="Input 7 8 5" xfId="11919" xr:uid="{D4DEDED6-58C0-4886-AE45-366C07EEAF99}"/>
    <cellStyle name="Input 7 8 5 2" xfId="25377" xr:uid="{52C49A07-C312-41B7-A0CB-40E013E33399}"/>
    <cellStyle name="Input 7 8 6" xfId="16682" xr:uid="{ECAD62E6-24FF-43C4-9EF5-06D2D377586A}"/>
    <cellStyle name="Input 7 8 6 2" xfId="30140" xr:uid="{E8BACD29-ADD9-4B4B-B618-C0B3A8019A7E}"/>
    <cellStyle name="Input 7 9" xfId="4518" xr:uid="{DBAE7DAB-534E-48FF-A5E8-E02317115CE0}"/>
    <cellStyle name="Input 7 9 2" xfId="5689" xr:uid="{04916F0B-E402-4434-A5C8-BB204EDE490C}"/>
    <cellStyle name="Input 7 9 2 2" xfId="8168" xr:uid="{7858CF3F-2EE1-4F8B-BC6D-E1EE3457F631}"/>
    <cellStyle name="Input 7 9 2 2 2" xfId="21626" xr:uid="{D030515B-3090-43EC-A65E-BD572A1D3C58}"/>
    <cellStyle name="Input 7 9 2 3" xfId="10759" xr:uid="{7F51380E-0806-4E75-B182-1E1417EE5CC3}"/>
    <cellStyle name="Input 7 9 2 3 2" xfId="24217" xr:uid="{CB6551E8-8FAE-4EB5-AB3A-3EF73B6775ED}"/>
    <cellStyle name="Input 7 9 2 4" xfId="12967" xr:uid="{2CE99606-8B20-47D0-9472-2FD6D79FE959}"/>
    <cellStyle name="Input 7 9 2 4 2" xfId="26425" xr:uid="{B68AC417-D4B8-4804-9C4F-3424B2AB186C}"/>
    <cellStyle name="Input 7 9 2 5" xfId="14146" xr:uid="{A5E58C03-DEAA-406A-8B62-8F6DFF14AB2D}"/>
    <cellStyle name="Input 7 9 2 5 2" xfId="27604" xr:uid="{D2623D84-5B1B-4E0A-8F44-F22D8759CF8F}"/>
    <cellStyle name="Input 7 9 2 6" xfId="15511" xr:uid="{5C8BC826-18F2-47CF-92E6-E7E701A2F5DB}"/>
    <cellStyle name="Input 7 9 2 6 2" xfId="28969" xr:uid="{7BBB52AB-ABC9-4470-B3BC-D9BF8859F349}"/>
    <cellStyle name="Input 7 9 2 7" xfId="17854" xr:uid="{88F4C2E5-96EB-4F30-A038-CB898D70E995}"/>
    <cellStyle name="Input 7 9 2 7 2" xfId="31312" xr:uid="{295CC1D9-5E74-4D64-8425-1624E2DBF145}"/>
    <cellStyle name="Input 7 9 3" xfId="6997" xr:uid="{F9932118-07D8-45A7-A608-30C353869DD3}"/>
    <cellStyle name="Input 7 9 3 2" xfId="20455" xr:uid="{1F462A21-B6A4-4D22-8C4C-6873A4AD4B1B}"/>
    <cellStyle name="Input 7 9 4" xfId="9588" xr:uid="{B4FD3473-E4DF-4249-89B0-D33B5877A2FA}"/>
    <cellStyle name="Input 7 9 4 2" xfId="23046" xr:uid="{7F3222B9-6E28-4109-9FA7-08CFB9A41788}"/>
    <cellStyle name="Input 7 9 5" xfId="6716" xr:uid="{64DCFB0A-96A2-4AF0-BB7F-5BC775D2926C}"/>
    <cellStyle name="Input 7 9 5 2" xfId="20174" xr:uid="{86AFC6E6-0EB1-4807-A95A-305596D2E393}"/>
    <cellStyle name="Input 7 9 6" xfId="16815" xr:uid="{649C81E6-C992-43E6-9EF3-BD2F8FA0FAB9}"/>
    <cellStyle name="Input 7 9 6 2" xfId="30273" xr:uid="{A1F362CF-5F1A-4B24-A02B-38087A31AF50}"/>
    <cellStyle name="Linked Cell" xfId="275" builtinId="24" customBuiltin="1"/>
    <cellStyle name="Linked Cell 2" xfId="2157" xr:uid="{42B266E2-48FB-4A75-A526-F5E033422198}"/>
    <cellStyle name="Linked Cell 2 2" xfId="2158" xr:uid="{503E213F-B674-4540-9B54-8117FE71E60A}"/>
    <cellStyle name="Linked Cell 2 2 2" xfId="2159" xr:uid="{5B87497B-5638-4C08-87E0-77F478D096D3}"/>
    <cellStyle name="Linked Cell 2 2 3" xfId="2160" xr:uid="{B0E57DDA-69F4-4845-ACF7-1A317CD5E98C}"/>
    <cellStyle name="Linked Cell 2 2 4" xfId="2161" xr:uid="{9C56286B-B102-4AFB-880A-A293CF868920}"/>
    <cellStyle name="Linked Cell 2 2 5" xfId="2162" xr:uid="{0551BBC9-66B1-4468-9F77-B178D5EEDE69}"/>
    <cellStyle name="Linked Cell 2 3" xfId="2163" xr:uid="{38940BC7-AA8D-4EFC-993C-0A762C45AB06}"/>
    <cellStyle name="Linked Cell 2 4" xfId="2164" xr:uid="{7BFB35AE-2EB8-43D2-AA86-752DFABE8579}"/>
    <cellStyle name="Linked Cell 2 5" xfId="2165" xr:uid="{FF5DBA36-B4F0-4946-94B0-2286C32C472F}"/>
    <cellStyle name="Linked Cell 2 6" xfId="2166" xr:uid="{6C9FAB85-DD20-4E5F-8B9C-D8B5D3B52929}"/>
    <cellStyle name="Linked Cell 2 7" xfId="2167" xr:uid="{E6BD80F6-1A0C-40B3-AD67-4597F2A2CA31}"/>
    <cellStyle name="Linked Cell 2 8" xfId="2168" xr:uid="{58423F83-B2CA-4985-8749-4A943E332078}"/>
    <cellStyle name="Linked Cell 3" xfId="2169" xr:uid="{BCB1C845-9A1B-4807-9A35-CC2FEC9523A7}"/>
    <cellStyle name="Linked Cell 3 2" xfId="2170" xr:uid="{C149C827-AE44-4B60-92DD-9A3533D4DA81}"/>
    <cellStyle name="Linked Cell 3 3" xfId="2171" xr:uid="{5038587C-4D09-4682-869C-AE5FF590C4AC}"/>
    <cellStyle name="Linked Cell 3 4" xfId="2172" xr:uid="{F9F0E884-F0FF-4DB6-BBDB-655843633066}"/>
    <cellStyle name="Linked Cell 3 5" xfId="2173" xr:uid="{DC7D25C9-3BB7-403C-BFBE-F07D22AC44B0}"/>
    <cellStyle name="Linked Cell 3 6" xfId="2174" xr:uid="{D9727D18-E0DC-4294-BA49-FB2534F96219}"/>
    <cellStyle name="Linked Cell 3 7" xfId="2175" xr:uid="{4537E386-4E34-4F5F-BAB6-FB3658D62C73}"/>
    <cellStyle name="Linked Cell 3 8" xfId="2176" xr:uid="{C927CAD2-8003-4B0A-8A8B-7E87922FF463}"/>
    <cellStyle name="Linked Cell 4" xfId="2177" xr:uid="{2C0E4E35-E6C3-433E-8B2D-69FAF8A61336}"/>
    <cellStyle name="Linked Cell 4 2" xfId="2178" xr:uid="{CDA2E888-4874-4A27-8278-37EA8F91415E}"/>
    <cellStyle name="Linked Cell 4 3" xfId="2179" xr:uid="{F683F8F4-FDB1-4809-86DE-A4D6C7FE33FC}"/>
    <cellStyle name="Linked Cell 4 4" xfId="2180" xr:uid="{C53F4DAB-3F12-4473-B779-F13C6A5AE68F}"/>
    <cellStyle name="Linked Cell 5" xfId="2181" xr:uid="{9D7AEEA9-FCED-4642-848F-EF5C5E89ADE6}"/>
    <cellStyle name="Linked Cell 5 2" xfId="2182" xr:uid="{A63AAFF2-3248-4051-AF22-F90F3CAC74B1}"/>
    <cellStyle name="Linked Cell 5 3" xfId="2183" xr:uid="{2F476F0D-5170-4973-9133-91F09D98E0CF}"/>
    <cellStyle name="Linked Cell 5 4" xfId="2184" xr:uid="{CA9CF729-CD73-41C5-A6CE-6FA0582D4FD4}"/>
    <cellStyle name="Linked Cell 6" xfId="2185" xr:uid="{CD2162B6-32E3-47F0-86F7-1774F936BD60}"/>
    <cellStyle name="Linked Cell 6 2" xfId="2186" xr:uid="{35270C8C-D948-4324-869F-5D0B532AA412}"/>
    <cellStyle name="Linked Cell 6 3" xfId="2187" xr:uid="{A04A420E-EE4D-4CE6-A8D0-B3F87C8497BD}"/>
    <cellStyle name="Linked Cell 6 4" xfId="2188" xr:uid="{30571CD8-B3E2-4499-B3B4-7AB3C6C45FF8}"/>
    <cellStyle name="Linked Cell 7" xfId="2189" xr:uid="{D2A3905F-87E3-4A83-AD55-1A72D59E7545}"/>
    <cellStyle name="Linked Cell 7 2" xfId="2190" xr:uid="{6338DB51-030C-4FDE-8E5E-91BABEEE50D6}"/>
    <cellStyle name="Linked Cell 7 3" xfId="2191" xr:uid="{78DD9AEC-F412-4124-8070-19A0418F4F62}"/>
    <cellStyle name="Linked Cell 7 4" xfId="2192" xr:uid="{B51E1990-813B-4F72-927D-2C135D5D38D0}"/>
    <cellStyle name="Neutral 2" xfId="2193" xr:uid="{A4E4ECFE-2814-4494-9AE7-942D009A1243}"/>
    <cellStyle name="Neutral 2 2" xfId="2194" xr:uid="{BC325BA6-16AE-4100-940A-18B9738EDA54}"/>
    <cellStyle name="Neutral 2 2 2" xfId="2195" xr:uid="{70726276-D3E6-4FAF-99FB-4BBF829CF4E6}"/>
    <cellStyle name="Neutral 2 2 3" xfId="2196" xr:uid="{A141C904-AD8C-4CBE-8F88-8ADCFB85A532}"/>
    <cellStyle name="Neutral 2 2 4" xfId="2197" xr:uid="{29B090D5-0F96-4F05-9B90-0A7E78D1060F}"/>
    <cellStyle name="Neutral 2 2 5" xfId="2198" xr:uid="{73E832B0-BB29-4D65-A9EE-05D0D85A7F23}"/>
    <cellStyle name="Neutral 2 3" xfId="2199" xr:uid="{3141D361-D7F4-42C7-B6ED-9746AC26360F}"/>
    <cellStyle name="Neutral 2 4" xfId="2200" xr:uid="{CA684899-5FA1-4D5D-8B6A-DAEE4C8BB034}"/>
    <cellStyle name="Neutral 2 5" xfId="2201" xr:uid="{A7F07118-D33B-49FF-AAFB-DBA38B6233FC}"/>
    <cellStyle name="Neutral 2 6" xfId="2202" xr:uid="{4BF8309F-2A82-4458-864B-9901FC03B70B}"/>
    <cellStyle name="Neutral 2 7" xfId="2203" xr:uid="{8FA5363E-2849-465E-B2BC-C9AB61EEC9C4}"/>
    <cellStyle name="Neutral 2 8" xfId="2204" xr:uid="{DF31EA2B-A9A7-4CFF-83A2-11775B2BB0AC}"/>
    <cellStyle name="Neutral 3" xfId="2205" xr:uid="{C0492005-2961-4DDB-95D9-8423257C407C}"/>
    <cellStyle name="Neutral 3 2" xfId="2206" xr:uid="{6B4860D1-181C-4339-9490-D3BE0EB77ED7}"/>
    <cellStyle name="Neutral 3 3" xfId="2207" xr:uid="{34E8892B-0BAE-4100-8515-845E886C87F1}"/>
    <cellStyle name="Neutral 3 4" xfId="2208" xr:uid="{6D755007-69D6-45B0-968F-E4D3416646B7}"/>
    <cellStyle name="Neutral 3 5" xfId="2209" xr:uid="{0B431DBD-1791-46B2-BB50-3BB44C690914}"/>
    <cellStyle name="Neutral 3 6" xfId="2210" xr:uid="{D56863B3-0715-464F-92A7-00B232B06C3F}"/>
    <cellStyle name="Neutral 3 7" xfId="2211" xr:uid="{92FD61A5-62EE-4EA3-8FDB-2BF4CD075A91}"/>
    <cellStyle name="Neutral 3 8" xfId="2212" xr:uid="{F23AB5A9-FAF7-40C2-BAD8-F3A5D007F66B}"/>
    <cellStyle name="Neutral 4" xfId="2213" xr:uid="{D15A3114-CBC1-4889-88AA-2C36A1F027B4}"/>
    <cellStyle name="Neutral 4 2" xfId="2214" xr:uid="{7DF85E46-3ECA-4D78-91B6-13D6DAFE106C}"/>
    <cellStyle name="Neutral 4 3" xfId="2215" xr:uid="{ECDB1EAC-9C41-4B70-BDC6-B675D9C79BA0}"/>
    <cellStyle name="Neutral 4 4" xfId="2216" xr:uid="{B69D3BCA-7C9F-46BB-88C2-A70026ACAF97}"/>
    <cellStyle name="Neutral 5" xfId="2217" xr:uid="{A6484830-1835-4048-A56C-2AA9229A9D0C}"/>
    <cellStyle name="Neutral 5 2" xfId="2218" xr:uid="{66FAEE49-1A84-4A67-A3AB-A39E208A434C}"/>
    <cellStyle name="Neutral 5 3" xfId="2219" xr:uid="{35862141-81CA-4943-A739-66D6B13E97F6}"/>
    <cellStyle name="Neutral 5 4" xfId="2220" xr:uid="{74511653-9475-4A6C-A31F-929860F45DED}"/>
    <cellStyle name="Neutral 6" xfId="2221" xr:uid="{4159306B-62E3-4891-A9B5-B926F78B6654}"/>
    <cellStyle name="Neutral 6 2" xfId="2222" xr:uid="{32388C85-80F0-46E0-927A-62FE25E3512B}"/>
    <cellStyle name="Neutral 6 3" xfId="2223" xr:uid="{E9C13871-4EC6-4FF5-A714-3B721495ADEC}"/>
    <cellStyle name="Neutral 6 4" xfId="2224" xr:uid="{D452ABA9-E2F2-4E3B-A92B-E9940441A4DA}"/>
    <cellStyle name="Neutral 7" xfId="2225" xr:uid="{A0DEC69A-4DF1-43C6-AFE7-682272C8914A}"/>
    <cellStyle name="Neutral 7 2" xfId="2226" xr:uid="{B4562D12-A7CB-4D0C-AB89-113C04E69932}"/>
    <cellStyle name="Neutral 7 3" xfId="2227" xr:uid="{136A8480-4BCA-47AC-8386-8BBE7FD55E0E}"/>
    <cellStyle name="Neutral 7 4" xfId="2228" xr:uid="{AC2E94FE-76E8-4AFC-AB06-DD67BF3BE374}"/>
    <cellStyle name="Neutral 8" xfId="303" xr:uid="{B75ADB6B-47B0-490D-944C-40D174657F9B}"/>
    <cellStyle name="NewText" xfId="2229" xr:uid="{49A96B22-E7E8-4836-859E-21951992CF6F}"/>
    <cellStyle name="NewText 2" xfId="2230" xr:uid="{00E01694-D11A-4A79-949D-78E2DD86BFB6}"/>
    <cellStyle name="Normal" xfId="0" builtinId="0"/>
    <cellStyle name="Normal 10" xfId="149" xr:uid="{00000000-0005-0000-0000-000095000000}"/>
    <cellStyle name="Normal 10 2" xfId="2231" xr:uid="{7D8DCCA1-6756-4AAE-972C-BC39A9CF805D}"/>
    <cellStyle name="Normal 10 2 2" xfId="2232" xr:uid="{676981C4-7A51-402C-8EEE-ED9E749DE57E}"/>
    <cellStyle name="Normal 10 3" xfId="2233" xr:uid="{93096ED5-6B01-48EF-BF1A-898E818CA478}"/>
    <cellStyle name="Normal 10 3 2" xfId="2234" xr:uid="{78B0AAFB-0E5A-4C52-9411-5A18D7201132}"/>
    <cellStyle name="Normal 10 4" xfId="2235" xr:uid="{E9F45C61-FEFD-4302-9046-F4D1D82DB696}"/>
    <cellStyle name="Normal 10 4 2" xfId="2236" xr:uid="{7F75D25C-BA98-4769-8684-43AA466AEBF8}"/>
    <cellStyle name="Normal 10 5" xfId="2237" xr:uid="{ADD9912B-75D7-4933-9422-A4689495FBD4}"/>
    <cellStyle name="Normal 10 6" xfId="300" xr:uid="{C1F350C6-DD8F-4D2D-A218-7109F72ACC49}"/>
    <cellStyle name="Normal 11" xfId="2689" xr:uid="{1D01343A-21C8-41BB-A314-DD11098A0C01}"/>
    <cellStyle name="Normal 12" xfId="2693" xr:uid="{97921AA9-EB87-4AC6-A9FC-CD46032F4D35}"/>
    <cellStyle name="Normal 13" xfId="2696" xr:uid="{29DF6AD4-749B-4A4C-AB22-38E0DABAC390}"/>
    <cellStyle name="Normal 14" xfId="2747" xr:uid="{2058E261-360F-4796-9B71-9BACA57F450C}"/>
    <cellStyle name="Normal 15" xfId="4244" xr:uid="{CC0C440B-BFFD-487B-9004-41AA9E0E4251}"/>
    <cellStyle name="Normal 16" xfId="298" xr:uid="{4525C149-0CC3-4940-8AEE-D1DAA35E9A8A}"/>
    <cellStyle name="Normal 2" xfId="150" xr:uid="{00000000-0005-0000-0000-000096000000}"/>
    <cellStyle name="Normal 2 10" xfId="151" xr:uid="{00000000-0005-0000-0000-000097000000}"/>
    <cellStyle name="Normal 2 11" xfId="152" xr:uid="{00000000-0005-0000-0000-000098000000}"/>
    <cellStyle name="Normal 2 12" xfId="153" xr:uid="{00000000-0005-0000-0000-000099000000}"/>
    <cellStyle name="Normal 2 13" xfId="154" xr:uid="{00000000-0005-0000-0000-00009A000000}"/>
    <cellStyle name="Normal 2 2" xfId="155" xr:uid="{00000000-0005-0000-0000-00009B000000}"/>
    <cellStyle name="Normal 2 2 2" xfId="2238" xr:uid="{84C45998-B96E-45E1-87AF-2E2A3610CEA7}"/>
    <cellStyle name="Normal 2 2 3" xfId="2475" xr:uid="{016260CF-5DB0-4EC7-B3CB-CE629C6B6D86}"/>
    <cellStyle name="Normal 2 2 4" xfId="312" xr:uid="{7788AA32-A48E-4064-AA13-709FA64AA14C}"/>
    <cellStyle name="Normal 2 3" xfId="156" xr:uid="{00000000-0005-0000-0000-00009C000000}"/>
    <cellStyle name="Normal 2 4" xfId="157" xr:uid="{00000000-0005-0000-0000-00009D000000}"/>
    <cellStyle name="Normal 2 5" xfId="158" xr:uid="{00000000-0005-0000-0000-00009E000000}"/>
    <cellStyle name="Normal 2 6" xfId="159" xr:uid="{00000000-0005-0000-0000-00009F000000}"/>
    <cellStyle name="Normal 2 7" xfId="160" xr:uid="{00000000-0005-0000-0000-0000A0000000}"/>
    <cellStyle name="Normal 2 8" xfId="161" xr:uid="{00000000-0005-0000-0000-0000A1000000}"/>
    <cellStyle name="Normal 2 8 2" xfId="2239" xr:uid="{4E596F0B-0CA6-48C1-B714-511FA36632CB}"/>
    <cellStyle name="Normal 2 9" xfId="162" xr:uid="{00000000-0005-0000-0000-0000A2000000}"/>
    <cellStyle name="Normal 2 9 2" xfId="2240" xr:uid="{5FE782A4-E4F5-4BC7-8BE7-B1DF77730188}"/>
    <cellStyle name="Normal 2_13833-01_SW_Chang1" xfId="163" xr:uid="{00000000-0005-0000-0000-0000A3000000}"/>
    <cellStyle name="Normal 3" xfId="164" xr:uid="{00000000-0005-0000-0000-0000A4000000}"/>
    <cellStyle name="Normal 3 10" xfId="2755" xr:uid="{FA24E201-F789-4261-BE50-E9BA256EB84C}"/>
    <cellStyle name="Normal 3 2" xfId="165" xr:uid="{00000000-0005-0000-0000-0000A5000000}"/>
    <cellStyle name="Normal 3 2 2" xfId="166" xr:uid="{00000000-0005-0000-0000-0000A6000000}"/>
    <cellStyle name="Normal 3 2 3" xfId="2242" xr:uid="{41687842-861F-4064-9589-C71A2BD9E888}"/>
    <cellStyle name="Normal 3 2 4" xfId="2243" xr:uid="{D725A268-C94B-4C8C-A461-55CAC788AEB3}"/>
    <cellStyle name="Normal 3 2 5" xfId="2244" xr:uid="{F7745AE9-BC43-41D6-90F5-7964979D500C}"/>
    <cellStyle name="Normal 3 2 6" xfId="2537" xr:uid="{3F4CCAC1-3C24-4E62-8BA7-D45B8B92021A}"/>
    <cellStyle name="Normal 3 2 6 2" xfId="2669" xr:uid="{DCEEA0C7-CC27-4B9E-9498-C78DCA58F55F}"/>
    <cellStyle name="Normal 3 2 7" xfId="2603" xr:uid="{F39B5819-C268-419B-AE21-1F8217B711A5}"/>
    <cellStyle name="Normal 3 2 8" xfId="2241" xr:uid="{582392BC-0D55-4E56-BE89-0EABB697072C}"/>
    <cellStyle name="Normal 3 3" xfId="167" xr:uid="{00000000-0005-0000-0000-0000A7000000}"/>
    <cellStyle name="Normal 3 3 2" xfId="2538" xr:uid="{B527A6AF-61DB-4D62-85D1-C1E1035B99D9}"/>
    <cellStyle name="Normal 3 3 2 2" xfId="2670" xr:uid="{413590DA-25DB-494E-827D-57C50115C831}"/>
    <cellStyle name="Normal 3 3 3" xfId="2604" xr:uid="{FE0F30D6-01F3-4455-8C78-13672BD501EA}"/>
    <cellStyle name="Normal 3 3 4" xfId="2245" xr:uid="{5F24130D-9EFD-4565-B4BE-0D3649276C9E}"/>
    <cellStyle name="Normal 3 4" xfId="2246" xr:uid="{E12F4648-2067-4370-A3D7-B2B152E0646E}"/>
    <cellStyle name="Normal 3 4 2" xfId="2539" xr:uid="{F300CCE9-4BAD-4C6C-9589-96C21D614471}"/>
    <cellStyle name="Normal 3 4 2 2" xfId="2671" xr:uid="{1985872E-F916-40F2-8CC6-6722DA541658}"/>
    <cellStyle name="Normal 3 4 3" xfId="2605" xr:uid="{9125850F-BF73-4176-AFF0-5B968C6DDEB8}"/>
    <cellStyle name="Normal 3 5" xfId="2247" xr:uid="{0AAFC123-CFC5-4E2E-B9D6-76DD50EF595D}"/>
    <cellStyle name="Normal 3 5 2" xfId="2540" xr:uid="{A5E94829-2911-4B34-9693-1323255F8D40}"/>
    <cellStyle name="Normal 3 5 2 2" xfId="299" xr:uid="{B6C86C17-5090-4531-92B3-8B3572F1C217}"/>
    <cellStyle name="Normal 3 5 3" xfId="2606" xr:uid="{F39B1752-5E2B-4193-AF10-61C4AC078145}"/>
    <cellStyle name="Normal 3 6" xfId="2248" xr:uid="{10223622-B8E0-4A0E-A205-B86909AA1FB1}"/>
    <cellStyle name="Normal 3 7" xfId="2249" xr:uid="{10911AC7-8205-4764-B2AE-C6DBCEFA2BE6}"/>
    <cellStyle name="Normal 3 8" xfId="2250" xr:uid="{213C399F-11FE-41F9-A784-84F768C06B8C}"/>
    <cellStyle name="Normal 3 9" xfId="2694" xr:uid="{D7D6D387-1031-4FB1-B160-262DCE777753}"/>
    <cellStyle name="Normal 4" xfId="168" xr:uid="{00000000-0005-0000-0000-0000A8000000}"/>
    <cellStyle name="Normal 4 10" xfId="169" xr:uid="{00000000-0005-0000-0000-0000A9000000}"/>
    <cellStyle name="Normal 4 11" xfId="170" xr:uid="{00000000-0005-0000-0000-0000AA000000}"/>
    <cellStyle name="Normal 4 12" xfId="171" xr:uid="{00000000-0005-0000-0000-0000AB000000}"/>
    <cellStyle name="Normal 4 13" xfId="172" xr:uid="{00000000-0005-0000-0000-0000AC000000}"/>
    <cellStyle name="Normal 4 14" xfId="173" xr:uid="{00000000-0005-0000-0000-0000AD000000}"/>
    <cellStyle name="Normal 4 15" xfId="174" xr:uid="{00000000-0005-0000-0000-0000AE000000}"/>
    <cellStyle name="Normal 4 16" xfId="175" xr:uid="{00000000-0005-0000-0000-0000AF000000}"/>
    <cellStyle name="Normal 4 17" xfId="176" xr:uid="{00000000-0005-0000-0000-0000B0000000}"/>
    <cellStyle name="Normal 4 18" xfId="177" xr:uid="{00000000-0005-0000-0000-0000B1000000}"/>
    <cellStyle name="Normal 4 19" xfId="178" xr:uid="{00000000-0005-0000-0000-0000B2000000}"/>
    <cellStyle name="Normal 4 2" xfId="179" xr:uid="{00000000-0005-0000-0000-0000B3000000}"/>
    <cellStyle name="Normal 4 2 2" xfId="2691" xr:uid="{807D60FA-7208-4FAA-A98B-D1133C9DCBE6}"/>
    <cellStyle name="Normal 4 2 3" xfId="2678" xr:uid="{53FF81B5-3917-497D-8474-8DB36373D1A5}"/>
    <cellStyle name="Normal 4 2 4" xfId="2252" xr:uid="{D0E02FFF-0475-4C6E-9BDB-9911A16B52CF}"/>
    <cellStyle name="Normal 4 20" xfId="180" xr:uid="{00000000-0005-0000-0000-0000B4000000}"/>
    <cellStyle name="Normal 4 21" xfId="181" xr:uid="{00000000-0005-0000-0000-0000B5000000}"/>
    <cellStyle name="Normal 4 22" xfId="182" xr:uid="{00000000-0005-0000-0000-0000B6000000}"/>
    <cellStyle name="Normal 4 23" xfId="183" xr:uid="{00000000-0005-0000-0000-0000B7000000}"/>
    <cellStyle name="Normal 4 24" xfId="184" xr:uid="{00000000-0005-0000-0000-0000B8000000}"/>
    <cellStyle name="Normal 4 25" xfId="185" xr:uid="{00000000-0005-0000-0000-0000B9000000}"/>
    <cellStyle name="Normal 4 26" xfId="186" xr:uid="{00000000-0005-0000-0000-0000BA000000}"/>
    <cellStyle name="Normal 4 27" xfId="187" xr:uid="{00000000-0005-0000-0000-0000BB000000}"/>
    <cellStyle name="Normal 4 28" xfId="188" xr:uid="{00000000-0005-0000-0000-0000BC000000}"/>
    <cellStyle name="Normal 4 29" xfId="189" xr:uid="{00000000-0005-0000-0000-0000BD000000}"/>
    <cellStyle name="Normal 4 3" xfId="190" xr:uid="{00000000-0005-0000-0000-0000BE000000}"/>
    <cellStyle name="Normal 4 3 2" xfId="2682" xr:uid="{7A5BCB2B-4731-46AB-B064-2D1C26870ED9}"/>
    <cellStyle name="Normal 4 30" xfId="191" xr:uid="{00000000-0005-0000-0000-0000BF000000}"/>
    <cellStyle name="Normal 4 31" xfId="192" xr:uid="{00000000-0005-0000-0000-0000C0000000}"/>
    <cellStyle name="Normal 4 32" xfId="193" xr:uid="{00000000-0005-0000-0000-0000C1000000}"/>
    <cellStyle name="Normal 4 33" xfId="194" xr:uid="{00000000-0005-0000-0000-0000C2000000}"/>
    <cellStyle name="Normal 4 34" xfId="195" xr:uid="{00000000-0005-0000-0000-0000C3000000}"/>
    <cellStyle name="Normal 4 35" xfId="196" xr:uid="{00000000-0005-0000-0000-0000C4000000}"/>
    <cellStyle name="Normal 4 36" xfId="197" xr:uid="{00000000-0005-0000-0000-0000C5000000}"/>
    <cellStyle name="Normal 4 37" xfId="198" xr:uid="{00000000-0005-0000-0000-0000C6000000}"/>
    <cellStyle name="Normal 4 38" xfId="199" xr:uid="{00000000-0005-0000-0000-0000C7000000}"/>
    <cellStyle name="Normal 4 39" xfId="200" xr:uid="{00000000-0005-0000-0000-0000C8000000}"/>
    <cellStyle name="Normal 4 4" xfId="201" xr:uid="{00000000-0005-0000-0000-0000C9000000}"/>
    <cellStyle name="Normal 4 4 2" xfId="2686" xr:uid="{8D0C84A5-07B2-4B02-8C1D-584023256180}"/>
    <cellStyle name="Normal 4 40" xfId="202" xr:uid="{00000000-0005-0000-0000-0000CA000000}"/>
    <cellStyle name="Normal 4 41" xfId="203" xr:uid="{00000000-0005-0000-0000-0000CB000000}"/>
    <cellStyle name="Normal 4 42" xfId="204" xr:uid="{00000000-0005-0000-0000-0000CC000000}"/>
    <cellStyle name="Normal 4 43" xfId="205" xr:uid="{00000000-0005-0000-0000-0000CD000000}"/>
    <cellStyle name="Normal 4 44" xfId="206" xr:uid="{00000000-0005-0000-0000-0000CE000000}"/>
    <cellStyle name="Normal 4 45" xfId="207" xr:uid="{00000000-0005-0000-0000-0000CF000000}"/>
    <cellStyle name="Normal 4 46" xfId="208" xr:uid="{00000000-0005-0000-0000-0000D0000000}"/>
    <cellStyle name="Normal 4 47" xfId="209" xr:uid="{00000000-0005-0000-0000-0000D1000000}"/>
    <cellStyle name="Normal 4 48" xfId="210" xr:uid="{00000000-0005-0000-0000-0000D2000000}"/>
    <cellStyle name="Normal 4 49" xfId="211" xr:uid="{00000000-0005-0000-0000-0000D3000000}"/>
    <cellStyle name="Normal 4 5" xfId="212" xr:uid="{00000000-0005-0000-0000-0000D4000000}"/>
    <cellStyle name="Normal 4 5 2" xfId="2673" xr:uid="{65118FD2-CC46-4456-BE9E-63050034D5E7}"/>
    <cellStyle name="Normal 4 50" xfId="213" xr:uid="{00000000-0005-0000-0000-0000D5000000}"/>
    <cellStyle name="Normal 4 51" xfId="214" xr:uid="{00000000-0005-0000-0000-0000D6000000}"/>
    <cellStyle name="Normal 4 52" xfId="215" xr:uid="{00000000-0005-0000-0000-0000D7000000}"/>
    <cellStyle name="Normal 4 53" xfId="216" xr:uid="{00000000-0005-0000-0000-0000D8000000}"/>
    <cellStyle name="Normal 4 54" xfId="217" xr:uid="{00000000-0005-0000-0000-0000D9000000}"/>
    <cellStyle name="Normal 4 55" xfId="218" xr:uid="{00000000-0005-0000-0000-0000DA000000}"/>
    <cellStyle name="Normal 4 56" xfId="219" xr:uid="{00000000-0005-0000-0000-0000DB000000}"/>
    <cellStyle name="Normal 4 57" xfId="220" xr:uid="{00000000-0005-0000-0000-0000DC000000}"/>
    <cellStyle name="Normal 4 58" xfId="221" xr:uid="{00000000-0005-0000-0000-0000DD000000}"/>
    <cellStyle name="Normal 4 59" xfId="222" xr:uid="{00000000-0005-0000-0000-0000DE000000}"/>
    <cellStyle name="Normal 4 6" xfId="223" xr:uid="{00000000-0005-0000-0000-0000DF000000}"/>
    <cellStyle name="Normal 4 60" xfId="224" xr:uid="{00000000-0005-0000-0000-0000E0000000}"/>
    <cellStyle name="Normal 4 61" xfId="225" xr:uid="{00000000-0005-0000-0000-0000E1000000}"/>
    <cellStyle name="Normal 4 62" xfId="226" xr:uid="{00000000-0005-0000-0000-0000E2000000}"/>
    <cellStyle name="Normal 4 63" xfId="227" xr:uid="{00000000-0005-0000-0000-0000E3000000}"/>
    <cellStyle name="Normal 4 64" xfId="228" xr:uid="{00000000-0005-0000-0000-0000E4000000}"/>
    <cellStyle name="Normal 4 65" xfId="229" xr:uid="{00000000-0005-0000-0000-0000E5000000}"/>
    <cellStyle name="Normal 4 66" xfId="230" xr:uid="{00000000-0005-0000-0000-0000E6000000}"/>
    <cellStyle name="Normal 4 67" xfId="231" xr:uid="{00000000-0005-0000-0000-0000E7000000}"/>
    <cellStyle name="Normal 4 68" xfId="232" xr:uid="{00000000-0005-0000-0000-0000E8000000}"/>
    <cellStyle name="Normal 4 69" xfId="233" xr:uid="{00000000-0005-0000-0000-0000E9000000}"/>
    <cellStyle name="Normal 4 7" xfId="234" xr:uid="{00000000-0005-0000-0000-0000EA000000}"/>
    <cellStyle name="Normal 4 70" xfId="235" xr:uid="{00000000-0005-0000-0000-0000EB000000}"/>
    <cellStyle name="Normal 4 71" xfId="236" xr:uid="{00000000-0005-0000-0000-0000EC000000}"/>
    <cellStyle name="Normal 4 72" xfId="237" xr:uid="{00000000-0005-0000-0000-0000ED000000}"/>
    <cellStyle name="Normal 4 73" xfId="238" xr:uid="{00000000-0005-0000-0000-0000EE000000}"/>
    <cellStyle name="Normal 4 74" xfId="239" xr:uid="{00000000-0005-0000-0000-0000EF000000}"/>
    <cellStyle name="Normal 4 75" xfId="240" xr:uid="{00000000-0005-0000-0000-0000F0000000}"/>
    <cellStyle name="Normal 4 76" xfId="241" xr:uid="{00000000-0005-0000-0000-0000F1000000}"/>
    <cellStyle name="Normal 4 77" xfId="242" xr:uid="{00000000-0005-0000-0000-0000F2000000}"/>
    <cellStyle name="Normal 4 78" xfId="243" xr:uid="{00000000-0005-0000-0000-0000F3000000}"/>
    <cellStyle name="Normal 4 79" xfId="244" xr:uid="{00000000-0005-0000-0000-0000F4000000}"/>
    <cellStyle name="Normal 4 8" xfId="245" xr:uid="{00000000-0005-0000-0000-0000F5000000}"/>
    <cellStyle name="Normal 4 80" xfId="246" xr:uid="{00000000-0005-0000-0000-0000F6000000}"/>
    <cellStyle name="Normal 4 81" xfId="247" xr:uid="{00000000-0005-0000-0000-0000F7000000}"/>
    <cellStyle name="Normal 4 82" xfId="248" xr:uid="{00000000-0005-0000-0000-0000F8000000}"/>
    <cellStyle name="Normal 4 83" xfId="249" xr:uid="{00000000-0005-0000-0000-0000F9000000}"/>
    <cellStyle name="Normal 4 84" xfId="250" xr:uid="{00000000-0005-0000-0000-0000FA000000}"/>
    <cellStyle name="Normal 4 85" xfId="251" xr:uid="{00000000-0005-0000-0000-0000FB000000}"/>
    <cellStyle name="Normal 4 86" xfId="252" xr:uid="{00000000-0005-0000-0000-0000FC000000}"/>
    <cellStyle name="Normal 4 87" xfId="253" xr:uid="{00000000-0005-0000-0000-0000FD000000}"/>
    <cellStyle name="Normal 4 88" xfId="254" xr:uid="{00000000-0005-0000-0000-0000FE000000}"/>
    <cellStyle name="Normal 4 89" xfId="255" xr:uid="{00000000-0005-0000-0000-0000FF000000}"/>
    <cellStyle name="Normal 4 9" xfId="256" xr:uid="{00000000-0005-0000-0000-000000010000}"/>
    <cellStyle name="Normal 4 90" xfId="257" xr:uid="{00000000-0005-0000-0000-000001010000}"/>
    <cellStyle name="Normal 4 91" xfId="258" xr:uid="{00000000-0005-0000-0000-000002010000}"/>
    <cellStyle name="Normal 4 92" xfId="259" xr:uid="{00000000-0005-0000-0000-000003010000}"/>
    <cellStyle name="Normal 4 93" xfId="260" xr:uid="{00000000-0005-0000-0000-000004010000}"/>
    <cellStyle name="Normal 4 94" xfId="2251" xr:uid="{70BC88D2-2799-4AED-A803-D252B521E4F1}"/>
    <cellStyle name="Normal 5" xfId="261" xr:uid="{00000000-0005-0000-0000-000005010000}"/>
    <cellStyle name="Normal 5 2" xfId="2679" xr:uid="{F8B05BC4-80F5-4DDB-980E-B2C679010B3A}"/>
    <cellStyle name="Normal 5 3" xfId="2683" xr:uid="{F6ACFA8A-4071-4CB5-B2BA-26D62AEE7C2D}"/>
    <cellStyle name="Normal 5 4" xfId="2687" xr:uid="{E82D7EB3-D6BC-4FD2-AAB6-E4DA5833D828}"/>
    <cellStyle name="Normal 5 5" xfId="2695" xr:uid="{8FE2F424-7349-4BC9-AA65-EDD899D7A88B}"/>
    <cellStyle name="Normal 5 6" xfId="2674" xr:uid="{2B339165-EC23-47B2-BF37-BFBAE2687356}"/>
    <cellStyle name="Normal 6" xfId="262" xr:uid="{00000000-0005-0000-0000-000006010000}"/>
    <cellStyle name="Normal 6 2" xfId="2253" xr:uid="{EEE381E6-F114-4187-A784-449C7F1CF8E1}"/>
    <cellStyle name="Normal 6 2 2" xfId="2254" xr:uid="{BD900EE1-09C3-463F-A26A-E1305B0DB606}"/>
    <cellStyle name="Normal 6 2 3" xfId="2680" xr:uid="{45DBCF3D-781F-4F5E-BC95-1317EA073A3F}"/>
    <cellStyle name="Normal 6 3" xfId="2255" xr:uid="{4667F354-0CB5-4B02-A442-CCDD95583799}"/>
    <cellStyle name="Normal 6 3 2" xfId="2256" xr:uid="{915AC50D-2BEC-465A-806F-4DBCD17EB9BA}"/>
    <cellStyle name="Normal 6 3 3" xfId="2684" xr:uid="{E8F70577-4164-496B-B39A-A8B05FABC882}"/>
    <cellStyle name="Normal 6 4" xfId="2257" xr:uid="{987C4D84-2054-4387-B7CA-46104A1E299D}"/>
    <cellStyle name="Normal 6 4 2" xfId="2258" xr:uid="{887EAE19-462A-47D9-8F55-FBB87D040743}"/>
    <cellStyle name="Normal 6 4 3" xfId="2688" xr:uid="{3BC1BBD8-3DF7-41FD-A4D7-54935F4C6FA7}"/>
    <cellStyle name="Normal 6 5" xfId="2259" xr:uid="{2EC30E0C-6A6D-4FB2-9331-55CA2AA23A62}"/>
    <cellStyle name="Normal 6 5 2" xfId="2260" xr:uid="{FDF17164-BEDB-4F7F-BB73-1EF30EE74526}"/>
    <cellStyle name="Normal 6 6" xfId="2675" xr:uid="{4C5F7C0A-F6A3-4B55-BC40-C570DB4CCA9D}"/>
    <cellStyle name="Normal 7" xfId="263" xr:uid="{00000000-0005-0000-0000-000007010000}"/>
    <cellStyle name="Normal 7 2" xfId="2690" xr:uid="{3E3C7A87-C5E9-48F0-A350-4A41B5E6A1AC}"/>
    <cellStyle name="Normal 7 3" xfId="2677" xr:uid="{9069A8DA-440B-4800-ACBD-7BF13BC2CB89}"/>
    <cellStyle name="Normal 8" xfId="264" xr:uid="{00000000-0005-0000-0000-000008010000}"/>
    <cellStyle name="Normal 8 2" xfId="2681" xr:uid="{3256D7F6-F4F1-4CC1-ABC0-AE2AFDFCFFE5}"/>
    <cellStyle name="Normal 9" xfId="265" xr:uid="{00000000-0005-0000-0000-000009010000}"/>
    <cellStyle name="Normal 9 2" xfId="2692" xr:uid="{54F0BA3D-B5F4-4E2D-A625-EAF5BC33AE1F}"/>
    <cellStyle name="Normal 9 3" xfId="2685" xr:uid="{FBDE4E31-97DE-4110-BAD1-F3B03E1A906B}"/>
    <cellStyle name="Note 10" xfId="2261" xr:uid="{91A140B4-A125-4A67-BC45-18E643E14A69}"/>
    <cellStyle name="Note 10 10" xfId="3777" xr:uid="{03D26C62-D434-4C92-9DBC-A5B61A56B6F8}"/>
    <cellStyle name="Note 10 10 2" xfId="19771" xr:uid="{BD836A54-8002-4443-A35A-15B286F2D921}"/>
    <cellStyle name="Note 10 11" xfId="9079" xr:uid="{11F18184-DCAB-4439-A885-16C476CF1D35}"/>
    <cellStyle name="Note 10 11 2" xfId="22537" xr:uid="{3DBE970B-8CB8-453E-8B20-4219AAB7D3A5}"/>
    <cellStyle name="Note 10 12" xfId="18815" xr:uid="{D7A36F3C-7399-4AF9-905D-0A90642F8F81}"/>
    <cellStyle name="Note 10 12 2" xfId="32468" xr:uid="{8D1EC5D7-09B1-4D1C-9C64-912B48D3ECF5}"/>
    <cellStyle name="Note 10 2" xfId="2821" xr:uid="{6609892D-C926-4B93-BE26-B435EE921CF2}"/>
    <cellStyle name="Note 10 2 2" xfId="6145" xr:uid="{285E39D6-783C-4F83-9D3E-572212489145}"/>
    <cellStyle name="Note 10 2 2 2" xfId="8624" xr:uid="{129B9842-5CDF-4AE4-B1BA-2AAC22BD5348}"/>
    <cellStyle name="Note 10 2 2 2 2" xfId="22082" xr:uid="{69089E35-9CBB-4DA5-9F42-EDD60E13CC80}"/>
    <cellStyle name="Note 10 2 2 3" xfId="11215" xr:uid="{2FB9B421-24CA-44B6-992A-CECD60158FB9}"/>
    <cellStyle name="Note 10 2 2 3 2" xfId="24673" xr:uid="{13D93824-1DB8-4B1C-99D1-8A9DA13226B4}"/>
    <cellStyle name="Note 10 2 2 4" xfId="13423" xr:uid="{717CBEF7-5591-4913-B0BF-092AE880BA37}"/>
    <cellStyle name="Note 10 2 2 4 2" xfId="26881" xr:uid="{2E7326A7-3DEB-490B-ADC9-7192ADA57F41}"/>
    <cellStyle name="Note 10 2 2 5" xfId="14602" xr:uid="{AA21F5A8-AD8D-4726-8733-8DB823198284}"/>
    <cellStyle name="Note 10 2 2 5 2" xfId="28060" xr:uid="{117DF438-CB6F-4E0E-AE46-5170530B1882}"/>
    <cellStyle name="Note 10 2 2 6" xfId="15967" xr:uid="{034E6CC7-0C9F-4195-A421-DADB4BD6EFFE}"/>
    <cellStyle name="Note 10 2 2 6 2" xfId="29425" xr:uid="{4A8284C1-B28C-44C9-94F5-A40979F64BA2}"/>
    <cellStyle name="Note 10 2 2 7" xfId="18310" xr:uid="{780E3D63-FB9C-4D0C-A623-C92EE2D3FCE5}"/>
    <cellStyle name="Note 10 2 2 7 2" xfId="31768" xr:uid="{945D0902-BBC0-4E4F-8C86-F9E9EAC83C22}"/>
    <cellStyle name="Note 10 2 3" xfId="4974" xr:uid="{E13F99BE-4A2C-4F92-AFC7-8ED25B7A8022}"/>
    <cellStyle name="Note 10 2 3 2" xfId="32273" xr:uid="{16395A1B-DB0B-4198-AAE8-D719A7FC3011}"/>
    <cellStyle name="Note 10 2 4" xfId="7453" xr:uid="{11ECD83D-727F-4E58-B1F5-2AC3C8D1892D}"/>
    <cellStyle name="Note 10 2 4 2" xfId="20911" xr:uid="{8592C030-F994-49A6-9327-3D075D9E4865}"/>
    <cellStyle name="Note 10 2 5" xfId="10044" xr:uid="{41FCC3CD-48CB-48A5-88B8-C66B2FB33B91}"/>
    <cellStyle name="Note 10 2 5 2" xfId="23502" xr:uid="{E6AE2D1D-58B6-4D53-8B5D-C6A47B4B6ABC}"/>
    <cellStyle name="Note 10 2 6" xfId="3847" xr:uid="{0E1C0068-7697-4F68-8C79-25BD36E11EAA}"/>
    <cellStyle name="Note 10 2 6 2" xfId="19841" xr:uid="{099C6128-95AF-4D80-B101-B31634607C5D}"/>
    <cellStyle name="Note 10 2 7" xfId="17199" xr:uid="{837E3A9C-040A-49E1-AA51-F7EB0E98B860}"/>
    <cellStyle name="Note 10 2 7 2" xfId="30657" xr:uid="{35C09731-70FB-4548-85BF-4A1537FB52B9}"/>
    <cellStyle name="Note 10 3" xfId="4416" xr:uid="{E3B0F6D7-48EA-4E42-AEED-02889621496C}"/>
    <cellStyle name="Note 10 3 2" xfId="5587" xr:uid="{D9E44B24-D319-4D78-8911-FF0BB25F1842}"/>
    <cellStyle name="Note 10 3 2 2" xfId="8066" xr:uid="{3C2B060D-1044-45EC-9B8D-9BCE351D2B84}"/>
    <cellStyle name="Note 10 3 2 2 2" xfId="21524" xr:uid="{288C8CBF-D066-472F-982B-AC2037784649}"/>
    <cellStyle name="Note 10 3 2 3" xfId="10657" xr:uid="{F846133E-6D7E-4863-8C2E-32FEDD4EB2B3}"/>
    <cellStyle name="Note 10 3 2 3 2" xfId="24115" xr:uid="{7C3FAAD2-A836-4722-8638-5B7A599823F1}"/>
    <cellStyle name="Note 10 3 2 4" xfId="12865" xr:uid="{1BC1B8DA-8E5E-4D5C-B970-021C8DBE4499}"/>
    <cellStyle name="Note 10 3 2 4 2" xfId="26323" xr:uid="{16C160C5-F607-4D7A-9B2A-28B30E68B682}"/>
    <cellStyle name="Note 10 3 2 5" xfId="14044" xr:uid="{E4F75405-33A5-4F40-B4D1-611892CC6253}"/>
    <cellStyle name="Note 10 3 2 5 2" xfId="27502" xr:uid="{45EACA37-FEE4-4332-AF79-6EE7DE41E374}"/>
    <cellStyle name="Note 10 3 2 6" xfId="15409" xr:uid="{44EFB2AA-427C-43EE-9E30-829483363A36}"/>
    <cellStyle name="Note 10 3 2 6 2" xfId="28867" xr:uid="{E1EE9F48-3CE0-4C79-9AB0-697298E0D387}"/>
    <cellStyle name="Note 10 3 2 7" xfId="17752" xr:uid="{4414B064-4CAB-4B1E-A8B2-8511EC41DDA1}"/>
    <cellStyle name="Note 10 3 2 7 2" xfId="31210" xr:uid="{4A40E8B7-4852-4C8F-A147-0C9195599066}"/>
    <cellStyle name="Note 10 3 3" xfId="6895" xr:uid="{18F51D2F-891A-4EC1-9557-587EB1AB066F}"/>
    <cellStyle name="Note 10 3 3 2" xfId="20353" xr:uid="{D183F32A-C7F4-4BE1-A674-73FAE93E2B59}"/>
    <cellStyle name="Note 10 3 4" xfId="9486" xr:uid="{99797A11-14B4-4B45-8BDE-4C60FBF99663}"/>
    <cellStyle name="Note 10 3 4 2" xfId="22944" xr:uid="{48ACF834-C40A-432F-9FD6-3D826A2FC7F8}"/>
    <cellStyle name="Note 10 3 5" xfId="12419" xr:uid="{8EC3A4F3-C9CF-4721-A99F-5E443BF78E1A}"/>
    <cellStyle name="Note 10 3 5 2" xfId="25877" xr:uid="{A859F6BC-FD0C-4627-8B00-ECDFF44C69CC}"/>
    <cellStyle name="Note 10 3 6" xfId="16734" xr:uid="{C16E408D-B646-4681-A784-B7A60B31F2E7}"/>
    <cellStyle name="Note 10 3 6 2" xfId="30192" xr:uid="{915BC0EE-75BE-488C-80AA-699B50290264}"/>
    <cellStyle name="Note 10 4" xfId="4845" xr:uid="{5AC7118D-5050-475C-90A6-83A49C7B852B}"/>
    <cellStyle name="Note 10 4 2" xfId="6016" xr:uid="{2A1C682D-A535-43EF-A14F-86E537BEB118}"/>
    <cellStyle name="Note 10 4 2 2" xfId="8495" xr:uid="{F8F59F92-C8EB-4149-AFA2-4CCF6E2B01E2}"/>
    <cellStyle name="Note 10 4 2 2 2" xfId="21953" xr:uid="{38A5ED2E-167A-41AF-84C9-F13F89C89F96}"/>
    <cellStyle name="Note 10 4 2 3" xfId="11086" xr:uid="{53B9303C-62A6-4FAD-BD45-8D0525495EAE}"/>
    <cellStyle name="Note 10 4 2 3 2" xfId="24544" xr:uid="{C90030CB-3EA8-4A22-A8CA-C40BE2C3D544}"/>
    <cellStyle name="Note 10 4 2 4" xfId="13294" xr:uid="{CD06923D-D85A-41FD-96BE-17035CECF243}"/>
    <cellStyle name="Note 10 4 2 4 2" xfId="26752" xr:uid="{C631E9F1-A118-4C3A-97E6-797CE4E64C9A}"/>
    <cellStyle name="Note 10 4 2 5" xfId="14473" xr:uid="{FCF7ECBE-A787-46F6-90A6-B5241A7858B9}"/>
    <cellStyle name="Note 10 4 2 5 2" xfId="27931" xr:uid="{CEF4D5AE-DE55-4277-BE15-504A73690390}"/>
    <cellStyle name="Note 10 4 2 6" xfId="15838" xr:uid="{2A9B50D0-B9EF-4BEC-B9AD-1BF0EA9556E2}"/>
    <cellStyle name="Note 10 4 2 6 2" xfId="29296" xr:uid="{79AC5830-7164-4D72-921D-3D7DD791C318}"/>
    <cellStyle name="Note 10 4 2 7" xfId="18181" xr:uid="{CF249A83-630C-489D-AD6F-D713B8237FA3}"/>
    <cellStyle name="Note 10 4 2 7 2" xfId="31639" xr:uid="{32E60121-E134-4C3B-A41B-BED2501F3A4F}"/>
    <cellStyle name="Note 10 4 3" xfId="7324" xr:uid="{72636EDF-8C61-4B95-96DC-B39DEDA7CA10}"/>
    <cellStyle name="Note 10 4 3 2" xfId="20782" xr:uid="{804D7BEC-39A6-402F-93A7-AF7B0AFF86B0}"/>
    <cellStyle name="Note 10 4 4" xfId="9915" xr:uid="{9200F490-0956-44A2-831B-B9A2C63CE18A}"/>
    <cellStyle name="Note 10 4 4 2" xfId="23373" xr:uid="{717C773D-903D-408D-A5E1-BEC768702497}"/>
    <cellStyle name="Note 10 4 5" xfId="12248" xr:uid="{BD114079-EA9F-47A0-BE9E-0AB12D04907C}"/>
    <cellStyle name="Note 10 4 5 2" xfId="25706" xr:uid="{59F1E654-6EE1-4B88-AB76-4F97B3694429}"/>
    <cellStyle name="Note 10 4 6" xfId="17095" xr:uid="{2010B84B-5959-459E-B2AA-101D32D5F249}"/>
    <cellStyle name="Note 10 4 6 2" xfId="30553" xr:uid="{DD424043-173D-4065-A644-DB54F3B82F22}"/>
    <cellStyle name="Note 10 5" xfId="4714" xr:uid="{2BDFB6F7-9B95-4CCF-84BD-8B4882AFF770}"/>
    <cellStyle name="Note 10 5 2" xfId="5885" xr:uid="{DE09FFA0-6E73-4B18-A001-55E5D3245F23}"/>
    <cellStyle name="Note 10 5 2 2" xfId="8364" xr:uid="{72922AB9-A5A6-483F-AE48-0AE81BE7AD0D}"/>
    <cellStyle name="Note 10 5 2 2 2" xfId="21822" xr:uid="{AD915001-5060-45EB-9F6D-5DFBEB65F5E7}"/>
    <cellStyle name="Note 10 5 2 3" xfId="10955" xr:uid="{5B432C91-1578-4E3F-8BE6-DDF6DB30807A}"/>
    <cellStyle name="Note 10 5 2 3 2" xfId="24413" xr:uid="{DAA5E14F-D3F9-4965-B5FC-DD2BF83D76BB}"/>
    <cellStyle name="Note 10 5 2 4" xfId="13163" xr:uid="{1D12636E-BB87-40B6-A6A6-FA73B312DDAE}"/>
    <cellStyle name="Note 10 5 2 4 2" xfId="26621" xr:uid="{398D4457-1DCF-4E2B-BAA5-1D904F3284F5}"/>
    <cellStyle name="Note 10 5 2 5" xfId="14342" xr:uid="{113B6CE0-DBF5-4F1E-9337-405ED8421551}"/>
    <cellStyle name="Note 10 5 2 5 2" xfId="27800" xr:uid="{7A209A66-769F-439D-A47E-DCBB982762BC}"/>
    <cellStyle name="Note 10 5 2 6" xfId="15707" xr:uid="{5E9ADB79-7477-4A56-8F42-D303E58BF1BF}"/>
    <cellStyle name="Note 10 5 2 6 2" xfId="29165" xr:uid="{70E9EFE2-2DE3-48A1-A55B-ACBEB2B9DC6E}"/>
    <cellStyle name="Note 10 5 2 7" xfId="18050" xr:uid="{3941761E-4E28-4EAD-B76F-41728F1F2831}"/>
    <cellStyle name="Note 10 5 2 7 2" xfId="31508" xr:uid="{281AF9E8-8BD7-4153-88F7-8E71E85495D0}"/>
    <cellStyle name="Note 10 5 3" xfId="7193" xr:uid="{D6A77850-B1C8-4356-A2A8-8E87B777A49D}"/>
    <cellStyle name="Note 10 5 3 2" xfId="20651" xr:uid="{08C0A16B-852E-4E0F-8D43-4F249C4E6F15}"/>
    <cellStyle name="Note 10 5 4" xfId="9784" xr:uid="{33ED6711-0AEA-483B-83C3-9C2869559BFF}"/>
    <cellStyle name="Note 10 5 4 2" xfId="23242" xr:uid="{7C332975-D9BF-4836-B01D-C07C5E18C150}"/>
    <cellStyle name="Note 10 5 5" xfId="12232" xr:uid="{DE6D404C-2E00-45D6-A3CF-02AD17DF2402}"/>
    <cellStyle name="Note 10 5 5 2" xfId="25690" xr:uid="{2A057710-65FB-4DE3-81F8-46799DFC5728}"/>
    <cellStyle name="Note 10 5 6" xfId="16992" xr:uid="{986E4B53-A20A-48B6-B8EA-E6C70B9A617C}"/>
    <cellStyle name="Note 10 5 6 2" xfId="30450" xr:uid="{52C1053C-8A44-47F6-9241-C8761CF801C8}"/>
    <cellStyle name="Note 10 6" xfId="4514" xr:uid="{E0292179-5D42-44B9-9220-04F517F40718}"/>
    <cellStyle name="Note 10 6 2" xfId="5685" xr:uid="{132AEE53-4644-4B57-ADE0-4ABBEBACDD2B}"/>
    <cellStyle name="Note 10 6 2 2" xfId="8164" xr:uid="{E2397BD3-8F15-47EB-8323-9918D527B780}"/>
    <cellStyle name="Note 10 6 2 2 2" xfId="21622" xr:uid="{3B11E39E-CBB3-4DA0-B724-4F2F6643DD84}"/>
    <cellStyle name="Note 10 6 2 3" xfId="10755" xr:uid="{60136211-CCF4-484C-BD27-FDE2A26C16BE}"/>
    <cellStyle name="Note 10 6 2 3 2" xfId="24213" xr:uid="{C7473E40-59AD-487B-AF73-6A57FA00029A}"/>
    <cellStyle name="Note 10 6 2 4" xfId="12963" xr:uid="{56020E53-E0D0-4496-AB0B-892BA4563187}"/>
    <cellStyle name="Note 10 6 2 4 2" xfId="26421" xr:uid="{D056B78D-259A-4529-8DE3-0B56B14056B9}"/>
    <cellStyle name="Note 10 6 2 5" xfId="14142" xr:uid="{E65CCD2E-C812-4C3B-8E89-DDB7ACE168A4}"/>
    <cellStyle name="Note 10 6 2 5 2" xfId="27600" xr:uid="{4D169740-A977-42A2-95D2-341F282D45B8}"/>
    <cellStyle name="Note 10 6 2 6" xfId="15507" xr:uid="{51FF9C0C-BBEA-45DB-8892-532822D36DAB}"/>
    <cellStyle name="Note 10 6 2 6 2" xfId="28965" xr:uid="{D64E66FF-7925-4A05-AB61-AB9FA31A180B}"/>
    <cellStyle name="Note 10 6 2 7" xfId="17850" xr:uid="{76B2F0B2-2914-4FCF-BD1E-FC6613BE6CE5}"/>
    <cellStyle name="Note 10 6 2 7 2" xfId="31308" xr:uid="{3B6F8AF0-9590-4944-9A88-3102326C9E9A}"/>
    <cellStyle name="Note 10 6 3" xfId="6993" xr:uid="{F74244D8-4D1C-42D8-B40B-F0A2C4B68703}"/>
    <cellStyle name="Note 10 6 3 2" xfId="20451" xr:uid="{CB903603-0237-477C-9835-8ACFDB5F92A7}"/>
    <cellStyle name="Note 10 6 4" xfId="9584" xr:uid="{2D867A4C-CD25-4755-B364-C336116D063E}"/>
    <cellStyle name="Note 10 6 4 2" xfId="23042" xr:uid="{4484890F-01D6-410B-B274-2B03F3EEEFFD}"/>
    <cellStyle name="Note 10 6 5" xfId="6714" xr:uid="{91EC0AD9-3EEB-4EE2-B9FB-6888F804F023}"/>
    <cellStyle name="Note 10 6 5 2" xfId="20172" xr:uid="{A648F473-754E-41DD-8516-B235A4C04D28}"/>
    <cellStyle name="Note 10 6 6" xfId="16811" xr:uid="{4B0D090F-0079-4BD7-A2C6-313AAE3D4032}"/>
    <cellStyle name="Note 10 6 6 2" xfId="30269" xr:uid="{D21C4C30-AA69-4170-B374-FD1C96F79BDE}"/>
    <cellStyle name="Note 10 7" xfId="4593" xr:uid="{206AA964-6F26-4373-91C0-BA7D600A37D2}"/>
    <cellStyle name="Note 10 7 2" xfId="5764" xr:uid="{DB80A897-A94D-4913-B2E7-DE8B77ADB31E}"/>
    <cellStyle name="Note 10 7 2 2" xfId="8243" xr:uid="{33CF983D-137E-4DD4-B1D6-CB5B999E7428}"/>
    <cellStyle name="Note 10 7 2 2 2" xfId="21701" xr:uid="{3F6C5A75-819D-4F44-99AD-878495E90789}"/>
    <cellStyle name="Note 10 7 2 3" xfId="10834" xr:uid="{E0A3A004-D3D5-4591-BA24-9BC1B4C95418}"/>
    <cellStyle name="Note 10 7 2 3 2" xfId="24292" xr:uid="{9E7AD5C8-152C-4DC7-8960-E52C55C74054}"/>
    <cellStyle name="Note 10 7 2 4" xfId="13042" xr:uid="{14C1ECDD-95EA-4809-8F15-264340BDD758}"/>
    <cellStyle name="Note 10 7 2 4 2" xfId="26500" xr:uid="{DBDF5D00-4F2A-447A-A471-91C4773B7F83}"/>
    <cellStyle name="Note 10 7 2 5" xfId="14221" xr:uid="{EA2ECE51-9C09-4176-8E8E-DD0DF4A32ADD}"/>
    <cellStyle name="Note 10 7 2 5 2" xfId="27679" xr:uid="{87C4207F-300D-4CFB-AB0B-B0E1B0686D4C}"/>
    <cellStyle name="Note 10 7 2 6" xfId="15586" xr:uid="{C8C223CE-92DF-43C4-B501-1FAEFEB59A72}"/>
    <cellStyle name="Note 10 7 2 6 2" xfId="29044" xr:uid="{44232263-C335-4337-8918-0C4F84FF34E9}"/>
    <cellStyle name="Note 10 7 2 7" xfId="17929" xr:uid="{343B2A55-858A-4FE8-A385-49B9266017F3}"/>
    <cellStyle name="Note 10 7 2 7 2" xfId="31387" xr:uid="{019091EE-361F-43CA-AD38-CC6FC2BE194E}"/>
    <cellStyle name="Note 10 7 3" xfId="7072" xr:uid="{7BA1087A-B39C-425A-90AB-BDB3D8F9D45F}"/>
    <cellStyle name="Note 10 7 3 2" xfId="20530" xr:uid="{AF3C8233-0CBD-45EC-838B-31ECBBBFFA37}"/>
    <cellStyle name="Note 10 7 4" xfId="9663" xr:uid="{BDD8273D-BF20-488E-9C07-24078390CFF3}"/>
    <cellStyle name="Note 10 7 4 2" xfId="23121" xr:uid="{33038B1C-8985-42C5-8AC5-4090F89445BB}"/>
    <cellStyle name="Note 10 7 5" xfId="12431" xr:uid="{9FAE603D-DD33-449A-86FE-81D784281D81}"/>
    <cellStyle name="Note 10 7 5 2" xfId="25889" xr:uid="{941F0559-4912-46F9-B2B6-A6C561D5FE4D}"/>
    <cellStyle name="Note 10 7 6" xfId="16890" xr:uid="{1705C0BA-5E5F-440F-8B43-80C5B43F8D07}"/>
    <cellStyle name="Note 10 7 6 2" xfId="30348" xr:uid="{AEF83E14-C12B-444E-A1AA-97E98376BFB4}"/>
    <cellStyle name="Note 10 8" xfId="4098" xr:uid="{17C6BF32-B517-4B96-9D28-5D7C55DC47F2}"/>
    <cellStyle name="Note 10 8 2" xfId="6612" xr:uid="{AB87E3FA-2F12-4019-A60E-E5B2B46DB2DC}"/>
    <cellStyle name="Note 10 8 2 2" xfId="20070" xr:uid="{24DF486E-6C3C-41A9-9547-A54F159EF7FC}"/>
    <cellStyle name="Note 10 8 3" xfId="9209" xr:uid="{D66BD73A-3ACB-4880-BD33-254309931A30}"/>
    <cellStyle name="Note 10 8 3 2" xfId="22667" xr:uid="{9BA542FD-9FFC-490D-A049-B40508DE4C0C}"/>
    <cellStyle name="Note 10 8 4" xfId="11778" xr:uid="{B579569B-C533-4371-8C48-2EF9627E197F}"/>
    <cellStyle name="Note 10 8 4 2" xfId="25236" xr:uid="{4D0DAD7C-BD8C-441E-B9D8-A135828F1137}"/>
    <cellStyle name="Note 10 8 5" xfId="3630" xr:uid="{52510897-94B7-4F6A-9A9F-B2DF8E0D91A0}"/>
    <cellStyle name="Note 10 8 5 2" xfId="19624" xr:uid="{6208866E-CACC-4658-8C0A-2BE6D4E1F66B}"/>
    <cellStyle name="Note 10 8 6" xfId="3957" xr:uid="{BF68498E-D19A-4273-A6DD-DE57BD3A3C0A}"/>
    <cellStyle name="Note 10 8 6 2" xfId="19951" xr:uid="{EF77D20E-64E1-46FF-9A8C-FD486737590D}"/>
    <cellStyle name="Note 10 8 7" xfId="16517" xr:uid="{FA2E1C0D-F5B3-4BDF-BE7D-D75823327711}"/>
    <cellStyle name="Note 10 8 7 2" xfId="29975" xr:uid="{2B0942EC-DD6A-40DD-A34E-42607D746267}"/>
    <cellStyle name="Note 10 9" xfId="3202" xr:uid="{02A665A5-12A1-4FFA-99B4-31577CC3BFA1}"/>
    <cellStyle name="Note 10 9 2" xfId="19196" xr:uid="{7A034767-B24A-4087-AB85-3EB0EA7933DD}"/>
    <cellStyle name="Note 11" xfId="2488" xr:uid="{EB30B062-BE66-421B-B63F-1B639C18DC94}"/>
    <cellStyle name="Note 11 2" xfId="2620" xr:uid="{E1045E10-1004-421C-85F9-CBA6402795C6}"/>
    <cellStyle name="Note 11 3" xfId="2717" xr:uid="{CAB24BD9-1B7E-4419-9E49-9D8F85091237}"/>
    <cellStyle name="Note 11 3 10" xfId="9301" xr:uid="{4DCAD900-8C6B-4B4F-96B6-63BB40CE9E4D}"/>
    <cellStyle name="Note 11 3 10 2" xfId="22759" xr:uid="{CBC64322-C62D-4B8A-9139-41591BBF9F4A}"/>
    <cellStyle name="Note 11 3 11" xfId="12397" xr:uid="{579DF00B-0527-402F-9A1B-984733C3FB64}"/>
    <cellStyle name="Note 11 3 11 2" xfId="25855" xr:uid="{63144516-C17C-45E9-AD24-D43CBA712FF7}"/>
    <cellStyle name="Note 11 3 12" xfId="18945" xr:uid="{89ABCE67-3225-48B4-AF6E-234554547B9A}"/>
    <cellStyle name="Note 11 3 12 2" xfId="32598" xr:uid="{B4E4C7CB-2435-41BD-8A23-C9D0C22FBF26}"/>
    <cellStyle name="Note 11 3 2" xfId="2951" xr:uid="{A131625A-D592-42B4-BEB7-783AE94682E5}"/>
    <cellStyle name="Note 11 3 2 2" xfId="6372" xr:uid="{4C94AD22-33DA-4A33-8500-429CBC2EDA61}"/>
    <cellStyle name="Note 11 3 2 2 2" xfId="8851" xr:uid="{58859DE3-299C-45D0-9E1D-E6DC0D0442B2}"/>
    <cellStyle name="Note 11 3 2 2 2 2" xfId="22309" xr:uid="{E854D8BB-315D-40BD-88DC-A39708D215F0}"/>
    <cellStyle name="Note 11 3 2 2 3" xfId="11442" xr:uid="{79E9EAE6-EBDE-4F23-9DE4-946483CDA54A}"/>
    <cellStyle name="Note 11 3 2 2 3 2" xfId="24900" xr:uid="{DEE5B1F3-0857-4BD9-A5E4-CF955CDA73A9}"/>
    <cellStyle name="Note 11 3 2 2 4" xfId="13650" xr:uid="{EB3B1CA8-984A-4A3B-9DFB-B41DE1BB59E9}"/>
    <cellStyle name="Note 11 3 2 2 4 2" xfId="27108" xr:uid="{E5D20673-5A15-4162-9686-05E481D8CF70}"/>
    <cellStyle name="Note 11 3 2 2 5" xfId="14829" xr:uid="{9647CFF0-6A6B-4311-8114-5054B5FB6F26}"/>
    <cellStyle name="Note 11 3 2 2 5 2" xfId="28287" xr:uid="{A4AF5981-3EC7-4464-A3F9-5CC7F9DEFF9C}"/>
    <cellStyle name="Note 11 3 2 2 6" xfId="16194" xr:uid="{AD79D9EF-879D-4029-86E2-143208293814}"/>
    <cellStyle name="Note 11 3 2 2 6 2" xfId="29652" xr:uid="{2B181272-2F8A-4908-A456-ABA5CD1F2816}"/>
    <cellStyle name="Note 11 3 2 2 7" xfId="18537" xr:uid="{7E75ACC7-FE61-4E19-96C5-F7727F19E351}"/>
    <cellStyle name="Note 11 3 2 2 7 2" xfId="31995" xr:uid="{0B234B47-229B-496A-9636-CD7E6B054EED}"/>
    <cellStyle name="Note 11 3 2 3" xfId="5201" xr:uid="{7E7C95F4-1B30-4DC9-935B-4E86EA570784}"/>
    <cellStyle name="Note 11 3 2 3 2" xfId="32403" xr:uid="{97C090D3-061F-48D1-8F8E-D63D328B15D5}"/>
    <cellStyle name="Note 11 3 2 4" xfId="7680" xr:uid="{45D636CF-00B0-4433-B9E1-D4F3F7008F1E}"/>
    <cellStyle name="Note 11 3 2 4 2" xfId="21138" xr:uid="{0DA62B7B-244A-4479-8CA9-D26DF1786592}"/>
    <cellStyle name="Note 11 3 2 5" xfId="10271" xr:uid="{8C9938CF-C484-470E-897C-EBBEA7A741A0}"/>
    <cellStyle name="Note 11 3 2 5 2" xfId="23729" xr:uid="{D9A8CAD0-5175-405A-85EC-6B8BDF7E270E}"/>
    <cellStyle name="Note 11 3 2 6" xfId="12510" xr:uid="{97F9C173-FDDD-404D-AF9E-949B2200E455}"/>
    <cellStyle name="Note 11 3 2 6 2" xfId="25968" xr:uid="{B87B80EA-B643-48C5-BE00-047E3F368ED0}"/>
    <cellStyle name="Note 11 3 2 7" xfId="17386" xr:uid="{EC8BFF48-9C0A-4B9D-BF2B-57E361033F03}"/>
    <cellStyle name="Note 11 3 2 7 2" xfId="30844" xr:uid="{EE624143-A9F0-4CEB-925C-4698F406F859}"/>
    <cellStyle name="Note 11 3 3" xfId="5287" xr:uid="{2FAA191D-A637-4743-8767-7FAFF75D513F}"/>
    <cellStyle name="Note 11 3 3 2" xfId="6458" xr:uid="{081CC241-54E2-4949-A52E-648CEB7A3120}"/>
    <cellStyle name="Note 11 3 3 2 2" xfId="8937" xr:uid="{5C9B248C-67C2-4BA8-A52F-5F6017A8CF2D}"/>
    <cellStyle name="Note 11 3 3 2 2 2" xfId="22395" xr:uid="{86576334-550F-4423-8428-43477894CA91}"/>
    <cellStyle name="Note 11 3 3 2 3" xfId="11528" xr:uid="{EEE50D17-AEF4-445E-985B-F7F657AC786A}"/>
    <cellStyle name="Note 11 3 3 2 3 2" xfId="24986" xr:uid="{E75C2BD1-5E04-42C8-AFC5-7842281EDE30}"/>
    <cellStyle name="Note 11 3 3 2 4" xfId="13736" xr:uid="{7DED64CE-EA10-4026-B086-FF5A796E3AD0}"/>
    <cellStyle name="Note 11 3 3 2 4 2" xfId="27194" xr:uid="{005BCD9E-24A7-4895-A9B1-7FA234B598D0}"/>
    <cellStyle name="Note 11 3 3 2 5" xfId="14915" xr:uid="{09AFFE08-BCF8-40EE-B25F-E5035AFF0CDE}"/>
    <cellStyle name="Note 11 3 3 2 5 2" xfId="28373" xr:uid="{C30D9B2A-97FF-417A-B31D-F08F9417FABB}"/>
    <cellStyle name="Note 11 3 3 2 6" xfId="16280" xr:uid="{E904B9B2-E32C-470E-A26F-266AF2C4F566}"/>
    <cellStyle name="Note 11 3 3 2 6 2" xfId="29738" xr:uid="{4F012BD1-38EA-4A21-B697-21F8274E2455}"/>
    <cellStyle name="Note 11 3 3 2 7" xfId="18623" xr:uid="{1C7D0453-C0A1-4BEB-ADE6-3AE6852FBACD}"/>
    <cellStyle name="Note 11 3 3 2 7 2" xfId="32081" xr:uid="{04768FC0-1524-4C11-B2ED-475A15CD9871}"/>
    <cellStyle name="Note 11 3 3 3" xfId="7766" xr:uid="{85D82CE5-1E9F-4B8D-80EE-01DD31ACC97E}"/>
    <cellStyle name="Note 11 3 3 3 2" xfId="21224" xr:uid="{8A00C4D0-7B0C-49B7-87B2-3F379E2C7F39}"/>
    <cellStyle name="Note 11 3 3 4" xfId="10357" xr:uid="{A0BF53DC-3814-4CB5-B2C9-E1F4B8535643}"/>
    <cellStyle name="Note 11 3 3 4 2" xfId="23815" xr:uid="{7A955F1D-0493-45C9-A920-9390B037B31A}"/>
    <cellStyle name="Note 11 3 3 5" xfId="15109" xr:uid="{CA0B8312-C16D-4B04-B38E-BF4C6FBBB31F}"/>
    <cellStyle name="Note 11 3 3 5 2" xfId="28567" xr:uid="{6A003558-F465-4EE0-9E5E-DD0C49940717}"/>
    <cellStyle name="Note 11 3 3 6" xfId="17462" xr:uid="{D459EC22-D452-40E4-B3FA-42FB214B800E}"/>
    <cellStyle name="Note 11 3 3 6 2" xfId="30920" xr:uid="{A4A1A08D-AA49-4A7F-AF32-EAAA8833BAE5}"/>
    <cellStyle name="Note 11 3 4" xfId="5316" xr:uid="{C6E7EDB1-210D-4120-A9EE-E29191661D15}"/>
    <cellStyle name="Note 11 3 4 2" xfId="6487" xr:uid="{868AE0F9-7F34-4E0C-8134-1FE3790089F9}"/>
    <cellStyle name="Note 11 3 4 2 2" xfId="8966" xr:uid="{5E137FBE-8EE7-4832-978C-6D4293EE4E91}"/>
    <cellStyle name="Note 11 3 4 2 2 2" xfId="22424" xr:uid="{80FC0887-FA27-4E10-9AAE-E13FAD166D9D}"/>
    <cellStyle name="Note 11 3 4 2 3" xfId="11557" xr:uid="{63DD9392-B695-4954-A1DC-A4DF940118AA}"/>
    <cellStyle name="Note 11 3 4 2 3 2" xfId="25015" xr:uid="{1493BFD2-7FD8-4D78-A31F-5E014F232B3B}"/>
    <cellStyle name="Note 11 3 4 2 4" xfId="13765" xr:uid="{3A0E89BC-4365-4F67-8280-6D1001AB25CC}"/>
    <cellStyle name="Note 11 3 4 2 4 2" xfId="27223" xr:uid="{E85F489B-AF7F-41FB-9026-EF37ADF9B688}"/>
    <cellStyle name="Note 11 3 4 2 5" xfId="14944" xr:uid="{C64F07F4-F23E-4F7A-9659-02930A6249C8}"/>
    <cellStyle name="Note 11 3 4 2 5 2" xfId="28402" xr:uid="{3A6A25AD-5683-4D42-AE2A-4CDEB310D100}"/>
    <cellStyle name="Note 11 3 4 2 6" xfId="16309" xr:uid="{F563609F-E1B2-48A2-A79B-59B6DB7DF3E3}"/>
    <cellStyle name="Note 11 3 4 2 6 2" xfId="29767" xr:uid="{0F3DCE07-D80D-454C-B815-BEC1C686363F}"/>
    <cellStyle name="Note 11 3 4 2 7" xfId="18652" xr:uid="{694EE96F-874F-49E3-9004-C32D9D33047F}"/>
    <cellStyle name="Note 11 3 4 2 7 2" xfId="32110" xr:uid="{CE030AFF-644C-45AB-B53D-9AF3FE729DFF}"/>
    <cellStyle name="Note 11 3 4 3" xfId="7795" xr:uid="{B4198B3B-1492-4090-A126-D18B5AEDE195}"/>
    <cellStyle name="Note 11 3 4 3 2" xfId="21253" xr:uid="{08A4262B-EFAB-4DC7-8B00-EE6B58132ADB}"/>
    <cellStyle name="Note 11 3 4 4" xfId="10386" xr:uid="{E8504E54-4752-4E78-A129-8B9D600DE62B}"/>
    <cellStyle name="Note 11 3 4 4 2" xfId="23844" xr:uid="{4CBC20F2-630B-4F62-B6C2-8D687F51E1DF}"/>
    <cellStyle name="Note 11 3 4 5" xfId="15138" xr:uid="{424742C2-B922-45CC-A1EF-851C741FED3E}"/>
    <cellStyle name="Note 11 3 4 5 2" xfId="28596" xr:uid="{9A804F13-1B2E-4467-9FD6-65B4574460B5}"/>
    <cellStyle name="Note 11 3 4 6" xfId="17490" xr:uid="{C848EF9B-AE09-416E-B317-3AADEC354174}"/>
    <cellStyle name="Note 11 3 4 6 2" xfId="30948" xr:uid="{97DA5ADE-8416-4FEE-813A-65B2208A8768}"/>
    <cellStyle name="Note 11 3 5" xfId="4947" xr:uid="{1A0BA0E0-4DDD-4404-A644-9ABAB24DEF8E}"/>
    <cellStyle name="Note 11 3 5 2" xfId="6118" xr:uid="{134371ED-3B6C-478B-B383-E36DF76EB124}"/>
    <cellStyle name="Note 11 3 5 2 2" xfId="8597" xr:uid="{324A6F48-356B-44DF-9500-1D39ADF03AAF}"/>
    <cellStyle name="Note 11 3 5 2 2 2" xfId="22055" xr:uid="{8CA70BDB-3AFF-4108-9850-8356F6071459}"/>
    <cellStyle name="Note 11 3 5 2 3" xfId="11188" xr:uid="{C1D24B73-3FCD-4013-9802-F18401E3C729}"/>
    <cellStyle name="Note 11 3 5 2 3 2" xfId="24646" xr:uid="{BCB23396-97F6-4D4C-987C-C952A1ACF473}"/>
    <cellStyle name="Note 11 3 5 2 4" xfId="13396" xr:uid="{D67C58E8-262B-481A-82F0-B31590BBBC88}"/>
    <cellStyle name="Note 11 3 5 2 4 2" xfId="26854" xr:uid="{D2BF31A3-7D74-4B96-85D7-8033C90BADC0}"/>
    <cellStyle name="Note 11 3 5 2 5" xfId="14575" xr:uid="{32AEEDE9-7A73-4689-B5FB-2135B7A23689}"/>
    <cellStyle name="Note 11 3 5 2 5 2" xfId="28033" xr:uid="{7EC1D556-43DE-4986-A023-7DDDE67AC924}"/>
    <cellStyle name="Note 11 3 5 2 6" xfId="15940" xr:uid="{55EB5F17-1F7E-4300-9275-CDB837C76D40}"/>
    <cellStyle name="Note 11 3 5 2 6 2" xfId="29398" xr:uid="{A9AD48A1-99C7-4BA0-AB3D-9BBC59A18D78}"/>
    <cellStyle name="Note 11 3 5 2 7" xfId="18283" xr:uid="{9066BED9-68A7-4C91-99D9-5F9F5FC82FBB}"/>
    <cellStyle name="Note 11 3 5 2 7 2" xfId="31741" xr:uid="{8541D41B-2617-4F92-AC1A-15D8789FCEBA}"/>
    <cellStyle name="Note 11 3 5 3" xfId="7426" xr:uid="{EEB75F57-9985-468B-A78B-D233798F9AB9}"/>
    <cellStyle name="Note 11 3 5 3 2" xfId="20884" xr:uid="{7B243312-B0A5-4FCA-B23B-E27201394E8A}"/>
    <cellStyle name="Note 11 3 5 4" xfId="10017" xr:uid="{105C6A5D-D6C5-43C9-B283-C7F00250A849}"/>
    <cellStyle name="Note 11 3 5 4 2" xfId="23475" xr:uid="{DB02B4FA-B131-4C6D-9F78-9B35D17456FA}"/>
    <cellStyle name="Note 11 3 5 5" xfId="3494" xr:uid="{3CC76DAA-7DF0-4B0D-97A2-875D94381C1E}"/>
    <cellStyle name="Note 11 3 5 5 2" xfId="19488" xr:uid="{BC709F2A-D395-4FEE-88DB-DF51ACA93ED9}"/>
    <cellStyle name="Note 11 3 5 6" xfId="17172" xr:uid="{159398B1-C70F-4742-B8E2-D4F56AB733D0}"/>
    <cellStyle name="Note 11 3 5 6 2" xfId="30630" xr:uid="{FD4F52DB-5B6B-4BDD-8F30-E4160C47E3C5}"/>
    <cellStyle name="Note 11 3 6" xfId="5413" xr:uid="{2D37F970-E697-43A2-A290-A844D5DD686F}"/>
    <cellStyle name="Note 11 3 6 2" xfId="6584" xr:uid="{90137F73-942F-4323-B2EA-30EF739CB9AD}"/>
    <cellStyle name="Note 11 3 6 2 2" xfId="9063" xr:uid="{10BDC645-6C3C-4885-84FD-874255EE13E3}"/>
    <cellStyle name="Note 11 3 6 2 2 2" xfId="22521" xr:uid="{D47F7834-FF42-406A-8B72-44457DD6A980}"/>
    <cellStyle name="Note 11 3 6 2 3" xfId="11654" xr:uid="{DE68FBD1-CBA8-4D73-9EEA-0919E80B86C2}"/>
    <cellStyle name="Note 11 3 6 2 3 2" xfId="25112" xr:uid="{6AB60DFF-5EB6-4720-8CCF-D2756D7618B5}"/>
    <cellStyle name="Note 11 3 6 2 4" xfId="13862" xr:uid="{FBC7DFD7-4B4B-4070-8D1F-A988CDA1E028}"/>
    <cellStyle name="Note 11 3 6 2 4 2" xfId="27320" xr:uid="{41B42EE2-AA20-4834-936D-884BF010D29E}"/>
    <cellStyle name="Note 11 3 6 2 5" xfId="15041" xr:uid="{A54B30D4-E191-4D51-A37C-0EDB9DC806B4}"/>
    <cellStyle name="Note 11 3 6 2 5 2" xfId="28499" xr:uid="{5CB3B100-AD72-4063-B08A-F971496440B5}"/>
    <cellStyle name="Note 11 3 6 2 6" xfId="16406" xr:uid="{0625C125-9472-482D-AC06-CCAAB41F2FE6}"/>
    <cellStyle name="Note 11 3 6 2 6 2" xfId="29864" xr:uid="{364A660A-1ED6-488A-A767-BA8D20B61202}"/>
    <cellStyle name="Note 11 3 6 2 7" xfId="18749" xr:uid="{851311FF-8D32-4570-A260-E64039C7B6D1}"/>
    <cellStyle name="Note 11 3 6 2 7 2" xfId="32207" xr:uid="{773B6A81-66E2-4D72-A90B-5A1A1B290DDE}"/>
    <cellStyle name="Note 11 3 6 3" xfId="7892" xr:uid="{729C02DE-29E9-42B8-B1A8-F1A81952ABD5}"/>
    <cellStyle name="Note 11 3 6 3 2" xfId="21350" xr:uid="{34CE320F-6F6E-409A-B6EB-45A613606088}"/>
    <cellStyle name="Note 11 3 6 4" xfId="10483" xr:uid="{CCD05B72-59F4-4144-B05F-470CA64BAE19}"/>
    <cellStyle name="Note 11 3 6 4 2" xfId="23941" xr:uid="{D5E13416-82D4-4873-808C-24AB2DE8A41F}"/>
    <cellStyle name="Note 11 3 6 5" xfId="15235" xr:uid="{2529F92A-45F8-4C7B-8BF3-D30F2BFC7672}"/>
    <cellStyle name="Note 11 3 6 5 2" xfId="28693" xr:uid="{DABE88EC-E057-4046-A788-4135B6B00DFE}"/>
    <cellStyle name="Note 11 3 6 6" xfId="17578" xr:uid="{FCD04B68-CA02-4659-AC14-FDAA8124EAE3}"/>
    <cellStyle name="Note 11 3 6 6 2" xfId="31036" xr:uid="{F99FA52B-A7BD-49E8-9296-86E535342C34}"/>
    <cellStyle name="Note 11 3 7" xfId="5414" xr:uid="{40928DC9-3EB0-4D2C-A9DD-7414ADC83425}"/>
    <cellStyle name="Note 11 3 7 2" xfId="6585" xr:uid="{CD06D5E9-8BDD-45F3-9F62-98F7FD33FB4F}"/>
    <cellStyle name="Note 11 3 7 2 2" xfId="9064" xr:uid="{F1BB4059-14C6-4B39-875B-F761E65B6E55}"/>
    <cellStyle name="Note 11 3 7 2 2 2" xfId="22522" xr:uid="{61157ADB-5BE4-48C0-A0A3-F82052EE4E15}"/>
    <cellStyle name="Note 11 3 7 2 3" xfId="11655" xr:uid="{F75A4B19-33DB-45D1-A0CA-965E77DACC7A}"/>
    <cellStyle name="Note 11 3 7 2 3 2" xfId="25113" xr:uid="{C98E6ED7-28D1-483A-975E-924B5305C6BB}"/>
    <cellStyle name="Note 11 3 7 2 4" xfId="13863" xr:uid="{DE8B8CE1-A4BB-4A76-97F2-17FB856B69D0}"/>
    <cellStyle name="Note 11 3 7 2 4 2" xfId="27321" xr:uid="{D6798F29-5BDB-47BE-A5FB-4406F0EFD54D}"/>
    <cellStyle name="Note 11 3 7 2 5" xfId="15042" xr:uid="{1D8787CC-BEA0-44A7-89FF-FD1E7BB5C7C7}"/>
    <cellStyle name="Note 11 3 7 2 5 2" xfId="28500" xr:uid="{EAA8DEE8-5538-415D-9C18-8AAD9CFE0F8B}"/>
    <cellStyle name="Note 11 3 7 2 6" xfId="16407" xr:uid="{24D4F85C-1988-4BB7-85A9-2E15B13508FF}"/>
    <cellStyle name="Note 11 3 7 2 6 2" xfId="29865" xr:uid="{4B0483C6-BF92-4F10-BBA4-F9521EC225E2}"/>
    <cellStyle name="Note 11 3 7 2 7" xfId="18750" xr:uid="{107EA6F9-4C63-4606-97C6-08309F64CBCF}"/>
    <cellStyle name="Note 11 3 7 2 7 2" xfId="32208" xr:uid="{AE732B0D-8D4C-4BA4-A833-BE83F0AFF2B1}"/>
    <cellStyle name="Note 11 3 7 3" xfId="7893" xr:uid="{634751CD-3568-4061-A91B-81007B034A14}"/>
    <cellStyle name="Note 11 3 7 3 2" xfId="21351" xr:uid="{E58EBD56-92A9-483F-A797-3C7FAB13BE11}"/>
    <cellStyle name="Note 11 3 7 4" xfId="10484" xr:uid="{03DD38F7-B49F-4F0C-AAA8-F7A6CB911648}"/>
    <cellStyle name="Note 11 3 7 4 2" xfId="23942" xr:uid="{B28A9322-5BEC-4D3E-B7CE-F4E76925975B}"/>
    <cellStyle name="Note 11 3 7 5" xfId="15236" xr:uid="{70ACF719-C989-461B-86E8-AAF5DB5B8F55}"/>
    <cellStyle name="Note 11 3 7 5 2" xfId="28694" xr:uid="{3D501CA3-86B9-4F2C-B36E-FE803597E802}"/>
    <cellStyle name="Note 11 3 7 6" xfId="17579" xr:uid="{ED2DB034-C0BE-406A-AE50-3D0C3ED07582}"/>
    <cellStyle name="Note 11 3 7 6 2" xfId="31037" xr:uid="{8F98C6A4-BF2D-4E25-85E1-DD7C42AEDFC9}"/>
    <cellStyle name="Note 11 3 8" xfId="5415" xr:uid="{67B7617E-3235-40AD-8D03-4FBD989E69CB}"/>
    <cellStyle name="Note 11 3 8 2" xfId="7894" xr:uid="{C4777BA6-E6E3-4C5D-B1B9-7FE812237ED7}"/>
    <cellStyle name="Note 11 3 8 2 2" xfId="21352" xr:uid="{18EDC4BE-F76F-4022-AFC0-F351DA075A35}"/>
    <cellStyle name="Note 11 3 8 3" xfId="10485" xr:uid="{A3CED1B3-FE03-46C2-B2B4-D933E3F58483}"/>
    <cellStyle name="Note 11 3 8 3 2" xfId="23943" xr:uid="{026CAD1F-BF23-43F8-A99E-F6F918220EDA}"/>
    <cellStyle name="Note 11 3 8 4" xfId="12693" xr:uid="{02334BFF-AD06-4B0E-84D7-F861345EBA01}"/>
    <cellStyle name="Note 11 3 8 4 2" xfId="26151" xr:uid="{9ECC1CD6-AA4E-4667-8DB9-F091A8BCFE91}"/>
    <cellStyle name="Note 11 3 8 5" xfId="13872" xr:uid="{E907681F-D62B-445D-B6AE-0DAB0CD794AB}"/>
    <cellStyle name="Note 11 3 8 5 2" xfId="27330" xr:uid="{639E6E7A-0A47-4A48-965C-4A9E86F0F350}"/>
    <cellStyle name="Note 11 3 8 6" xfId="15237" xr:uid="{387E0C3D-44F1-4EC5-B834-C9FEA05CD283}"/>
    <cellStyle name="Note 11 3 8 6 2" xfId="28695" xr:uid="{D832B7D8-3061-4968-B59C-A7E259767127}"/>
    <cellStyle name="Note 11 3 8 7" xfId="17580" xr:uid="{47ED3FF3-DAF8-4FF9-8A58-B88C321C112D}"/>
    <cellStyle name="Note 11 3 8 7 2" xfId="31038" xr:uid="{6C8DB103-C3C1-41A8-8B43-8DCBDF1FAAA1}"/>
    <cellStyle name="Note 11 3 9" xfId="6708" xr:uid="{3A8733A8-4D8C-4244-81D1-95602A8D5458}"/>
    <cellStyle name="Note 11 3 9 2" xfId="20166" xr:uid="{C781644A-6A9D-4F18-AF5D-8194C0B121DA}"/>
    <cellStyle name="Note 12" xfId="2554" xr:uid="{0298B695-97D2-4AC7-81BC-EDAB46BD3E0F}"/>
    <cellStyle name="Note 13" xfId="304" xr:uid="{72097071-52E6-4C42-A485-C0A543B9474F}"/>
    <cellStyle name="Note 2" xfId="2262" xr:uid="{E56BA62F-B5E6-4BCB-9B09-DC72A69B6273}"/>
    <cellStyle name="Note 2 2" xfId="2263" xr:uid="{2F29D13B-D8A4-4792-9092-63A277B7789B}"/>
    <cellStyle name="Note 2 3" xfId="2541" xr:uid="{F89AEAA3-D675-4652-ABF9-7B1605A4E55D}"/>
    <cellStyle name="Note 2 3 2" xfId="2672" xr:uid="{CE82CAE2-0A9F-400F-9B72-F633A707D3E1}"/>
    <cellStyle name="Note 2 4" xfId="2607" xr:uid="{3AC3C8E8-ECEB-4AE0-83AF-C68C11C38980}"/>
    <cellStyle name="Note 3" xfId="2264" xr:uid="{09A2B75F-A548-46F8-AD45-159FB605CB09}"/>
    <cellStyle name="Note 3 10" xfId="2822" xr:uid="{0115397B-7CDC-41FC-84DD-EC825083D1FE}"/>
    <cellStyle name="Note 3 10 2" xfId="6146" xr:uid="{8CEDF09F-7D2E-4CE2-99B6-34BADB0610B9}"/>
    <cellStyle name="Note 3 10 2 2" xfId="8625" xr:uid="{FD926026-D156-4AC2-ACB4-E3D81A5020AA}"/>
    <cellStyle name="Note 3 10 2 2 2" xfId="22083" xr:uid="{3234BFBA-660F-4E1C-A2C1-17FD6756CD66}"/>
    <cellStyle name="Note 3 10 2 3" xfId="11216" xr:uid="{6E5A5F4C-DBB4-4A21-BE51-074BB4202292}"/>
    <cellStyle name="Note 3 10 2 3 2" xfId="24674" xr:uid="{8D21E379-4151-4CEC-ABEA-F4310D1B2CB1}"/>
    <cellStyle name="Note 3 10 2 4" xfId="13424" xr:uid="{673997EE-AF3F-4243-BFE3-9D0FB516EEB9}"/>
    <cellStyle name="Note 3 10 2 4 2" xfId="26882" xr:uid="{DB62EECC-6A92-41F2-B3F4-D757ED6D7EDA}"/>
    <cellStyle name="Note 3 10 2 5" xfId="14603" xr:uid="{F373EF9F-51FF-47D7-97F1-40B0B42B20A9}"/>
    <cellStyle name="Note 3 10 2 5 2" xfId="28061" xr:uid="{F6629C07-D6C1-4336-9E52-89389298AD02}"/>
    <cellStyle name="Note 3 10 2 6" xfId="15968" xr:uid="{EFF8BE37-4395-458D-9F6D-0FE4DF19F27C}"/>
    <cellStyle name="Note 3 10 2 6 2" xfId="29426" xr:uid="{1C0B33D9-4003-4E9E-B718-D4CB099CE883}"/>
    <cellStyle name="Note 3 10 2 7" xfId="18311" xr:uid="{8D250EA8-7D1B-418D-BD2E-DE4F58D3C1E6}"/>
    <cellStyle name="Note 3 10 2 7 2" xfId="31769" xr:uid="{5F9D05E9-8ADE-4A0E-982A-2805A3A89B94}"/>
    <cellStyle name="Note 3 10 3" xfId="4975" xr:uid="{08860B48-E80B-4C69-A9D3-DC1C75116897}"/>
    <cellStyle name="Note 3 10 3 2" xfId="32274" xr:uid="{8DCF03A2-4213-438F-9770-3629227E71CD}"/>
    <cellStyle name="Note 3 10 4" xfId="7454" xr:uid="{9C199DFE-4C39-4A23-9DE2-40630A79C98D}"/>
    <cellStyle name="Note 3 10 4 2" xfId="20912" xr:uid="{806EBC53-AD04-4696-845E-63921579D850}"/>
    <cellStyle name="Note 3 10 5" xfId="10045" xr:uid="{14F8A5EA-F307-4B38-A66A-AD7DAE72F9DB}"/>
    <cellStyle name="Note 3 10 5 2" xfId="23503" xr:uid="{8496B6EB-BFB1-42B4-842B-CE9D0FA79E27}"/>
    <cellStyle name="Note 3 10 6" xfId="12484" xr:uid="{8D9B1B05-B896-41C7-B1E8-CD42F63622A8}"/>
    <cellStyle name="Note 3 10 6 2" xfId="25942" xr:uid="{CB07CA98-9866-4F3E-A3FA-19841A1112BA}"/>
    <cellStyle name="Note 3 10 7" xfId="17200" xr:uid="{664061B2-E0A2-4D28-8623-010693BB2E7F}"/>
    <cellStyle name="Note 3 10 7 2" xfId="30658" xr:uid="{CA65CC31-6F2B-489A-B291-F5BB03D0B634}"/>
    <cellStyle name="Note 3 11" xfId="4413" xr:uid="{47123FDF-E9FE-4EC3-B7AE-F77E1033369A}"/>
    <cellStyle name="Note 3 11 2" xfId="5584" xr:uid="{1FBF1FF2-B581-44A5-857F-DD31630B6BFC}"/>
    <cellStyle name="Note 3 11 2 2" xfId="8063" xr:uid="{D39D9460-2EB2-45A9-9ECE-E1EDDC626D38}"/>
    <cellStyle name="Note 3 11 2 2 2" xfId="21521" xr:uid="{8A6A7DE8-0681-44DB-9E5A-546DE6DEF14F}"/>
    <cellStyle name="Note 3 11 2 3" xfId="10654" xr:uid="{EA2DD0B2-39FE-4C56-9E5E-246C56ACB561}"/>
    <cellStyle name="Note 3 11 2 3 2" xfId="24112" xr:uid="{BA6B1CAB-A6A4-4E53-BBCD-41FEB0A2A43B}"/>
    <cellStyle name="Note 3 11 2 4" xfId="12862" xr:uid="{04707F7C-F02A-490E-AEB7-9DA7A72ABA97}"/>
    <cellStyle name="Note 3 11 2 4 2" xfId="26320" xr:uid="{6D27938E-265A-4685-91D5-A5DE32E41369}"/>
    <cellStyle name="Note 3 11 2 5" xfId="14041" xr:uid="{CB3C05FE-C22D-4186-966B-FDB170813F86}"/>
    <cellStyle name="Note 3 11 2 5 2" xfId="27499" xr:uid="{AEE5864C-08C2-4F04-ACD9-94550E50A565}"/>
    <cellStyle name="Note 3 11 2 6" xfId="15406" xr:uid="{4FCFA876-03EF-4A73-B15D-8AB4C7374DBA}"/>
    <cellStyle name="Note 3 11 2 6 2" xfId="28864" xr:uid="{3EE2CDB7-D96C-488E-848A-61B3A1875D68}"/>
    <cellStyle name="Note 3 11 2 7" xfId="17749" xr:uid="{3A69BFFA-5C2B-428F-B9A2-91B7BA94B5DD}"/>
    <cellStyle name="Note 3 11 2 7 2" xfId="31207" xr:uid="{7278107C-9A87-44EA-9158-954BC8F95CDD}"/>
    <cellStyle name="Note 3 11 3" xfId="6892" xr:uid="{46B7E75F-5370-42D1-9EEF-831493BB99E7}"/>
    <cellStyle name="Note 3 11 3 2" xfId="20350" xr:uid="{C142A2AD-9E72-43C7-A667-4F80D4F81BEA}"/>
    <cellStyle name="Note 3 11 4" xfId="9483" xr:uid="{AC48AB9E-A66A-481A-A92F-3C34E2A104A7}"/>
    <cellStyle name="Note 3 11 4 2" xfId="22941" xr:uid="{14C70662-0CF3-4138-B4B5-BF45AB1325F6}"/>
    <cellStyle name="Note 3 11 5" xfId="12558" xr:uid="{0AEC6EAC-205C-4457-BE05-6B0B9978E648}"/>
    <cellStyle name="Note 3 11 5 2" xfId="26016" xr:uid="{7C51493D-9DE4-4BCD-BDEB-17131B1BFA02}"/>
    <cellStyle name="Note 3 11 6" xfId="16731" xr:uid="{433AFB7E-1DAB-43DC-B51B-E02FC7A37625}"/>
    <cellStyle name="Note 3 11 6 2" xfId="30189" xr:uid="{EF700BCA-6714-48C9-AEA4-58E317D3A029}"/>
    <cellStyle name="Note 3 12" xfId="4846" xr:uid="{7E259554-AE6B-4547-A97C-E9A417BFB6AC}"/>
    <cellStyle name="Note 3 12 2" xfId="6017" xr:uid="{53461498-AAA6-4BC2-BD0E-599203D69F32}"/>
    <cellStyle name="Note 3 12 2 2" xfId="8496" xr:uid="{D7006EFE-6C94-437A-9D17-5B7955F6E6C4}"/>
    <cellStyle name="Note 3 12 2 2 2" xfId="21954" xr:uid="{43758761-E780-47F4-A573-9DAF8E210E4D}"/>
    <cellStyle name="Note 3 12 2 3" xfId="11087" xr:uid="{1E1BCBAD-A6F9-4856-8395-CBB52649B0F3}"/>
    <cellStyle name="Note 3 12 2 3 2" xfId="24545" xr:uid="{BCAEA8CE-FC64-4F50-8AE5-F9DA7A0606CE}"/>
    <cellStyle name="Note 3 12 2 4" xfId="13295" xr:uid="{78B4E7F7-341C-41B6-9805-B321C71EB226}"/>
    <cellStyle name="Note 3 12 2 4 2" xfId="26753" xr:uid="{640C6ADB-4489-4BD1-9969-0D9E66931DF7}"/>
    <cellStyle name="Note 3 12 2 5" xfId="14474" xr:uid="{D1A1B0F6-6726-4AAF-A5EC-379B28C2EC56}"/>
    <cellStyle name="Note 3 12 2 5 2" xfId="27932" xr:uid="{DC6038FB-7CF8-44E0-A913-BF956B2CD4E9}"/>
    <cellStyle name="Note 3 12 2 6" xfId="15839" xr:uid="{F6761FEA-99E5-4EAA-9B3D-2967F595E4A0}"/>
    <cellStyle name="Note 3 12 2 6 2" xfId="29297" xr:uid="{C219EB4D-2C76-4F7D-8736-A0EE838EF434}"/>
    <cellStyle name="Note 3 12 2 7" xfId="18182" xr:uid="{55991CAB-3C63-45B9-B4DA-1633587EFB7D}"/>
    <cellStyle name="Note 3 12 2 7 2" xfId="31640" xr:uid="{993555D3-30D0-4549-8F47-E27985F28D9A}"/>
    <cellStyle name="Note 3 12 3" xfId="7325" xr:uid="{731BFB7C-0650-46F6-B5B1-6698AA1A0226}"/>
    <cellStyle name="Note 3 12 3 2" xfId="20783" xr:uid="{A4504326-F972-471C-8899-DBE4BCC6CE2B}"/>
    <cellStyle name="Note 3 12 4" xfId="9916" xr:uid="{18B07E84-9CD0-4533-A47C-25B022DAB195}"/>
    <cellStyle name="Note 3 12 4 2" xfId="23374" xr:uid="{ECFD01B6-D75B-4F74-A95F-378B6A239E0A}"/>
    <cellStyle name="Note 3 12 5" xfId="12096" xr:uid="{2FE8AA57-D15A-4214-BE49-CE00389655E2}"/>
    <cellStyle name="Note 3 12 5 2" xfId="25554" xr:uid="{195FFE86-BB81-476C-98F0-C3A008009B3D}"/>
    <cellStyle name="Note 3 12 6" xfId="17096" xr:uid="{871A2316-2C69-45C6-B7D6-16D923FC2045}"/>
    <cellStyle name="Note 3 12 6 2" xfId="30554" xr:uid="{435187CF-4F0A-4B1C-9027-D0632E7F9715}"/>
    <cellStyle name="Note 3 13" xfId="4715" xr:uid="{89A296F4-98C5-4BEA-AFE7-3E7F491AF594}"/>
    <cellStyle name="Note 3 13 2" xfId="5886" xr:uid="{7779E6C1-AF83-4C2E-A2F3-2AD4AAB54BED}"/>
    <cellStyle name="Note 3 13 2 2" xfId="8365" xr:uid="{40451A77-08AF-4C95-A6FE-91A8D53A224E}"/>
    <cellStyle name="Note 3 13 2 2 2" xfId="21823" xr:uid="{B8F1B0E6-2CEA-4C07-AD98-2E69AAC1FF4D}"/>
    <cellStyle name="Note 3 13 2 3" xfId="10956" xr:uid="{026B7267-558D-4FD4-8C03-4B3052CBF7CB}"/>
    <cellStyle name="Note 3 13 2 3 2" xfId="24414" xr:uid="{A1DA67FF-E7A2-44C7-907D-BCC2A39FB934}"/>
    <cellStyle name="Note 3 13 2 4" xfId="13164" xr:uid="{193CF7B4-2207-4D5D-8134-C57B06CAE1C1}"/>
    <cellStyle name="Note 3 13 2 4 2" xfId="26622" xr:uid="{585D5028-7AFE-4E13-A9AA-215AF7E74211}"/>
    <cellStyle name="Note 3 13 2 5" xfId="14343" xr:uid="{C1BE54AE-290B-4F3B-AEC6-2D9F0DACD5DA}"/>
    <cellStyle name="Note 3 13 2 5 2" xfId="27801" xr:uid="{1CB56E56-F16E-49DE-BD24-43CCCA49B2BA}"/>
    <cellStyle name="Note 3 13 2 6" xfId="15708" xr:uid="{23A2773E-0FC6-4143-8D6E-E7B629ECB1FE}"/>
    <cellStyle name="Note 3 13 2 6 2" xfId="29166" xr:uid="{80BDEFA1-1D49-4FBF-AD67-9170A24CA094}"/>
    <cellStyle name="Note 3 13 2 7" xfId="18051" xr:uid="{D3408177-3699-455C-A90D-C51363FEEF63}"/>
    <cellStyle name="Note 3 13 2 7 2" xfId="31509" xr:uid="{79A51D67-50BC-45D3-B4CE-BD4819157FAC}"/>
    <cellStyle name="Note 3 13 3" xfId="7194" xr:uid="{1AF7922B-C768-4711-A83D-7E12CD4348C7}"/>
    <cellStyle name="Note 3 13 3 2" xfId="20652" xr:uid="{6A98F3C4-712E-44DA-B7D5-9BD76092E10B}"/>
    <cellStyle name="Note 3 13 4" xfId="9785" xr:uid="{D30EF26E-D169-47CF-8E27-811C2E48C652}"/>
    <cellStyle name="Note 3 13 4 2" xfId="23243" xr:uid="{7F7E1789-7604-4C61-9FD9-FA97861A3F57}"/>
    <cellStyle name="Note 3 13 5" xfId="12110" xr:uid="{EB453292-5FE3-489A-BAC9-DA97127A9A40}"/>
    <cellStyle name="Note 3 13 5 2" xfId="25568" xr:uid="{91029425-CD31-4C89-BA09-2E4867C6E491}"/>
    <cellStyle name="Note 3 13 6" xfId="16993" xr:uid="{62DB842D-5AFA-49C3-A0DB-D78662DAE2BC}"/>
    <cellStyle name="Note 3 13 6 2" xfId="30451" xr:uid="{F115FB3C-79D1-4F82-ABE3-10FE79F5C5DD}"/>
    <cellStyle name="Note 3 14" xfId="4513" xr:uid="{240AE306-B6CE-4E1F-9734-C849D04316AC}"/>
    <cellStyle name="Note 3 14 2" xfId="5684" xr:uid="{614254E5-B52C-4C63-8A28-B74ED17891D1}"/>
    <cellStyle name="Note 3 14 2 2" xfId="8163" xr:uid="{5463BF96-22C4-4662-80E1-99ACD599A6E3}"/>
    <cellStyle name="Note 3 14 2 2 2" xfId="21621" xr:uid="{9C718907-B067-4ABF-98C2-F205EFC683AF}"/>
    <cellStyle name="Note 3 14 2 3" xfId="10754" xr:uid="{7BAEFC7F-9E3D-4809-AE25-5BA499054E71}"/>
    <cellStyle name="Note 3 14 2 3 2" xfId="24212" xr:uid="{0B14CACD-8C08-4AC6-B9C5-C0249271215D}"/>
    <cellStyle name="Note 3 14 2 4" xfId="12962" xr:uid="{A167E063-4C2F-40A9-B37B-79092BACCE81}"/>
    <cellStyle name="Note 3 14 2 4 2" xfId="26420" xr:uid="{A8840B5C-1126-4B42-BEA2-215EDB65A09E}"/>
    <cellStyle name="Note 3 14 2 5" xfId="14141" xr:uid="{4EC57E6B-B7D9-472C-A178-1B252E889003}"/>
    <cellStyle name="Note 3 14 2 5 2" xfId="27599" xr:uid="{0FB08E8C-B353-499E-A928-F5AFE62D3BD4}"/>
    <cellStyle name="Note 3 14 2 6" xfId="15506" xr:uid="{14B609F8-1EF0-40D9-8920-8B8695CEF3BB}"/>
    <cellStyle name="Note 3 14 2 6 2" xfId="28964" xr:uid="{5B72B922-F06D-46C7-B687-8E4B78DB7D6C}"/>
    <cellStyle name="Note 3 14 2 7" xfId="17849" xr:uid="{5B19C502-8AAA-4DEB-94AC-900E8C177E20}"/>
    <cellStyle name="Note 3 14 2 7 2" xfId="31307" xr:uid="{577959E4-F77F-46D6-AA8E-046315747775}"/>
    <cellStyle name="Note 3 14 3" xfId="6992" xr:uid="{E02D67D4-A020-40FA-A17F-9817367FE5EA}"/>
    <cellStyle name="Note 3 14 3 2" xfId="20450" xr:uid="{869D6D33-8016-445C-AB8D-D38B82420BF4}"/>
    <cellStyle name="Note 3 14 4" xfId="9583" xr:uid="{D594E994-0077-4EAE-B5F9-684E7A68A59E}"/>
    <cellStyle name="Note 3 14 4 2" xfId="23041" xr:uid="{E5C6EE7F-5EE5-42B0-8049-D99871243056}"/>
    <cellStyle name="Note 3 14 5" xfId="12159" xr:uid="{D5E0444D-8C55-419B-80FB-2B6E6C7F94D5}"/>
    <cellStyle name="Note 3 14 5 2" xfId="25617" xr:uid="{FAB773F7-7CDD-4F2C-99E8-F6E5DA32DE3B}"/>
    <cellStyle name="Note 3 14 6" xfId="16810" xr:uid="{13637AC0-FA6F-4ED5-B04B-6C5153825561}"/>
    <cellStyle name="Note 3 14 6 2" xfId="30268" xr:uid="{0DF9CB0C-DBF6-4291-AD7E-966C96F4E2B3}"/>
    <cellStyle name="Note 3 15" xfId="5244" xr:uid="{963ACC1D-2483-45C4-9EF9-FEE215BB8720}"/>
    <cellStyle name="Note 3 15 2" xfId="6415" xr:uid="{77C7AA6D-7FA8-4C03-96A7-C0418071B217}"/>
    <cellStyle name="Note 3 15 2 2" xfId="8894" xr:uid="{B099CA9C-5EE4-42A3-9A89-892E8174C7C8}"/>
    <cellStyle name="Note 3 15 2 2 2" xfId="22352" xr:uid="{F630CBF5-20AE-4A5F-8A10-F99E3FB573C0}"/>
    <cellStyle name="Note 3 15 2 3" xfId="11485" xr:uid="{1DA5041C-2024-4952-91FA-E80A22923129}"/>
    <cellStyle name="Note 3 15 2 3 2" xfId="24943" xr:uid="{48F497A5-74BB-4E1E-9C3F-2FBB81B4DD45}"/>
    <cellStyle name="Note 3 15 2 4" xfId="13693" xr:uid="{95AEEE28-5AB4-476D-8BA8-FAD8B07462BF}"/>
    <cellStyle name="Note 3 15 2 4 2" xfId="27151" xr:uid="{4154B43F-27DE-4D31-82DB-DBD40A13C579}"/>
    <cellStyle name="Note 3 15 2 5" xfId="14872" xr:uid="{FF2B6D45-F397-445A-8400-CC5CB564DD1C}"/>
    <cellStyle name="Note 3 15 2 5 2" xfId="28330" xr:uid="{9B6758FA-DFF7-46FE-9499-5562D909DE1E}"/>
    <cellStyle name="Note 3 15 2 6" xfId="16237" xr:uid="{521C18F0-078F-4E4B-8400-D143C16785CC}"/>
    <cellStyle name="Note 3 15 2 6 2" xfId="29695" xr:uid="{CDEE69E8-0B78-43C3-AA89-D2E0E233BA9E}"/>
    <cellStyle name="Note 3 15 2 7" xfId="18580" xr:uid="{5204DE7D-36BB-4C3C-A5B7-0B1EAAFBD06A}"/>
    <cellStyle name="Note 3 15 2 7 2" xfId="32038" xr:uid="{7C5E680D-A483-4C93-8D55-5451E7A547A4}"/>
    <cellStyle name="Note 3 15 3" xfId="7723" xr:uid="{21404F51-713D-435D-B803-9C474951FB81}"/>
    <cellStyle name="Note 3 15 3 2" xfId="21181" xr:uid="{AAD9BC37-FD00-4A23-8F29-10FC8D76DBCC}"/>
    <cellStyle name="Note 3 15 4" xfId="10314" xr:uid="{85248063-317A-4321-9681-C0D9BBE11EF2}"/>
    <cellStyle name="Note 3 15 4 2" xfId="23772" xr:uid="{22A4E54B-AEE1-4525-A7BA-F751CF53042E}"/>
    <cellStyle name="Note 3 15 5" xfId="15066" xr:uid="{7797C795-041E-4A47-B0C4-BADB7391E8C6}"/>
    <cellStyle name="Note 3 15 5 2" xfId="28524" xr:uid="{C02F9F37-E048-412E-A562-5FA1AC1C3613}"/>
    <cellStyle name="Note 3 15 6" xfId="17425" xr:uid="{2937279C-D01B-44CC-819F-65C6EDBD06FC}"/>
    <cellStyle name="Note 3 15 6 2" xfId="30883" xr:uid="{CE3566A4-31EB-4485-B629-674C9A99EC53}"/>
    <cellStyle name="Note 3 16" xfId="4097" xr:uid="{A3C4414A-454E-4DBB-8552-18532AB4E31C}"/>
    <cellStyle name="Note 3 16 2" xfId="6611" xr:uid="{B0EB55BA-396B-4605-8541-5684CEDBDB51}"/>
    <cellStyle name="Note 3 16 2 2" xfId="20069" xr:uid="{F7E3088E-8D1D-4B41-8590-16131CB66C24}"/>
    <cellStyle name="Note 3 16 3" xfId="9208" xr:uid="{17258F5D-FA66-4D72-AA3B-99399B3BD819}"/>
    <cellStyle name="Note 3 16 3 2" xfId="22666" xr:uid="{C87F840A-20B1-47DC-BB42-02F11D23730B}"/>
    <cellStyle name="Note 3 16 4" xfId="11777" xr:uid="{B8EC9CB5-C1FF-4953-AFE0-FC963257C02A}"/>
    <cellStyle name="Note 3 16 4 2" xfId="25235" xr:uid="{42C19121-D6A6-44A2-B98D-41A46101FAAA}"/>
    <cellStyle name="Note 3 16 5" xfId="3629" xr:uid="{C098E005-0626-49B8-B094-921457891D94}"/>
    <cellStyle name="Note 3 16 5 2" xfId="19623" xr:uid="{5163E3FF-C85E-4B41-ADE3-B17B6CAB2003}"/>
    <cellStyle name="Note 3 16 6" xfId="3912" xr:uid="{65A15F2D-A940-45C9-9CBE-0EDB2737B779}"/>
    <cellStyle name="Note 3 16 6 2" xfId="19906" xr:uid="{4A8A9B36-0A0C-4099-A8E4-7395BB7FE599}"/>
    <cellStyle name="Note 3 16 7" xfId="16516" xr:uid="{1AF12986-3EB7-4B5E-91C3-E38400A82980}"/>
    <cellStyle name="Note 3 16 7 2" xfId="29974" xr:uid="{45BB65A8-56AC-4D68-A58C-21BF08475D25}"/>
    <cellStyle name="Note 3 17" xfId="3201" xr:uid="{480138B8-788A-4331-A6A7-FC36438D27B7}"/>
    <cellStyle name="Note 3 17 2" xfId="19195" xr:uid="{85994E88-78ED-42AD-B4A8-3E3D0C28FA90}"/>
    <cellStyle name="Note 3 18" xfId="3779" xr:uid="{681BC657-6A48-442E-B897-6B04FEF43E6D}"/>
    <cellStyle name="Note 3 18 2" xfId="19773" xr:uid="{C0EC6D9C-F8AA-407E-9E12-7D7AAAB4891B}"/>
    <cellStyle name="Note 3 19" xfId="3877" xr:uid="{F78ABC64-C912-4778-A903-5B1C06A3751A}"/>
    <cellStyle name="Note 3 19 2" xfId="19871" xr:uid="{FB6A5020-B5B2-4520-9CC3-DAF454C372EF}"/>
    <cellStyle name="Note 3 2" xfId="2265" xr:uid="{E1CFDC34-A31A-4B60-B70E-D307BCEB0541}"/>
    <cellStyle name="Note 3 2 10" xfId="3200" xr:uid="{F5DD0F26-221C-4BB3-B964-B3C517B95571}"/>
    <cellStyle name="Note 3 2 10 2" xfId="19194" xr:uid="{92215C3A-4C2C-4800-A5B9-C6B0DF691E37}"/>
    <cellStyle name="Note 3 2 11" xfId="3780" xr:uid="{2346905F-62B3-46DD-97C6-B7663D65576F}"/>
    <cellStyle name="Note 3 2 11 2" xfId="19774" xr:uid="{7EF142AA-B422-4F6E-B972-5DAFDFA1127E}"/>
    <cellStyle name="Note 3 2 12" xfId="3704" xr:uid="{B8A87622-A5E7-49A7-8C67-7042EA7F4213}"/>
    <cellStyle name="Note 3 2 12 2" xfId="19698" xr:uid="{E8936EE4-1C70-4D5E-A324-05D5FB3F57DA}"/>
    <cellStyle name="Note 3 2 13" xfId="18817" xr:uid="{8F9B7B9C-6E13-4DDE-8292-F67F8678B13E}"/>
    <cellStyle name="Note 3 2 13 2" xfId="32470" xr:uid="{E6D004FF-F0C9-453C-9C0E-7AED899BF4CF}"/>
    <cellStyle name="Note 3 2 2" xfId="2266" xr:uid="{A4FF20F0-66B0-42FA-8215-6A7A25E5BF21}"/>
    <cellStyle name="Note 3 2 2 10" xfId="3781" xr:uid="{4E720B1E-26DE-4415-8941-D36612B17174}"/>
    <cellStyle name="Note 3 2 2 10 2" xfId="19775" xr:uid="{FFF8EF3F-3FC4-457A-9416-CE47C0A4E635}"/>
    <cellStyle name="Note 3 2 2 11" xfId="3047" xr:uid="{D2B571E5-2A07-49A6-8D16-2228FB75EEA4}"/>
    <cellStyle name="Note 3 2 2 11 2" xfId="19041" xr:uid="{59078C57-2413-489C-B91E-078C6F0942D6}"/>
    <cellStyle name="Note 3 2 2 12" xfId="18818" xr:uid="{AB0D51EE-F4F3-40ED-9B15-327B9F35695B}"/>
    <cellStyle name="Note 3 2 2 12 2" xfId="32471" xr:uid="{DF786E06-B471-4127-BCE8-7493CBA834FE}"/>
    <cellStyle name="Note 3 2 2 2" xfId="2824" xr:uid="{2634BA38-F167-4946-857D-A560B99F68A3}"/>
    <cellStyle name="Note 3 2 2 2 2" xfId="6148" xr:uid="{3F35489D-757A-4B38-A715-739C9CC6BC5E}"/>
    <cellStyle name="Note 3 2 2 2 2 2" xfId="8627" xr:uid="{909122E8-ABE7-41BA-A21C-A0B9749E3373}"/>
    <cellStyle name="Note 3 2 2 2 2 2 2" xfId="22085" xr:uid="{699FC939-F2BA-42CF-8881-5129E6CAF8D2}"/>
    <cellStyle name="Note 3 2 2 2 2 3" xfId="11218" xr:uid="{FA44190E-752B-47FA-ADEF-D39CD583D9D7}"/>
    <cellStyle name="Note 3 2 2 2 2 3 2" xfId="24676" xr:uid="{22CB1108-98E3-4FA0-B1D9-AAAE72659723}"/>
    <cellStyle name="Note 3 2 2 2 2 4" xfId="13426" xr:uid="{5514112C-0BF8-452D-A217-592E4779A17C}"/>
    <cellStyle name="Note 3 2 2 2 2 4 2" xfId="26884" xr:uid="{17BBF0D6-4B50-4940-8645-EB8374A4A5BD}"/>
    <cellStyle name="Note 3 2 2 2 2 5" xfId="14605" xr:uid="{97A87587-CCDD-4952-80E6-CD60EC18F62D}"/>
    <cellStyle name="Note 3 2 2 2 2 5 2" xfId="28063" xr:uid="{C1937C9D-DD2C-49B2-B5D7-84A4E4AACECB}"/>
    <cellStyle name="Note 3 2 2 2 2 6" xfId="15970" xr:uid="{1BA1A7A2-25B2-4F03-94C3-254B914931A4}"/>
    <cellStyle name="Note 3 2 2 2 2 6 2" xfId="29428" xr:uid="{3B0A5DAD-3EEC-4A99-B737-CCD783FA3BF2}"/>
    <cellStyle name="Note 3 2 2 2 2 7" xfId="18313" xr:uid="{C07A9B6F-8405-49DA-92F6-C95FBCAF888F}"/>
    <cellStyle name="Note 3 2 2 2 2 7 2" xfId="31771" xr:uid="{C33395DA-9909-4F49-95FD-855BEA5AC3FF}"/>
    <cellStyle name="Note 3 2 2 2 3" xfId="4977" xr:uid="{D215980A-7C0A-4856-95FD-7F75AE9D4174}"/>
    <cellStyle name="Note 3 2 2 2 3 2" xfId="32276" xr:uid="{7B6220B2-B406-46E8-82FA-D0526F50108F}"/>
    <cellStyle name="Note 3 2 2 2 4" xfId="7456" xr:uid="{38908D00-3D90-4D48-BC5C-4D88706A1506}"/>
    <cellStyle name="Note 3 2 2 2 4 2" xfId="20914" xr:uid="{BD5DDD4D-2F71-4DB7-80EE-A0787A3A989F}"/>
    <cellStyle name="Note 3 2 2 2 5" xfId="10047" xr:uid="{677662C4-8C82-4AEC-8DBB-25E1FC7669C0}"/>
    <cellStyle name="Note 3 2 2 2 5 2" xfId="23505" xr:uid="{2D216EB7-FD15-4CA8-8D62-B54BE2840A64}"/>
    <cellStyle name="Note 3 2 2 2 6" xfId="12364" xr:uid="{9FBD1860-2AE7-4013-8E25-70D91064F6F5}"/>
    <cellStyle name="Note 3 2 2 2 6 2" xfId="25822" xr:uid="{B27CFF4B-0F9B-4E69-BE67-17D994C8BB9A}"/>
    <cellStyle name="Note 3 2 2 2 7" xfId="17202" xr:uid="{8AA6F04A-AF6E-4D2B-BEC1-BAADDF8BAC4B}"/>
    <cellStyle name="Note 3 2 2 2 7 2" xfId="30660" xr:uid="{4140B08E-D475-44F9-B258-22C30242B95E}"/>
    <cellStyle name="Note 3 2 2 3" xfId="4411" xr:uid="{6397C2E3-A2F8-4B84-9976-C8AFEA996EED}"/>
    <cellStyle name="Note 3 2 2 3 2" xfId="5582" xr:uid="{808D23CB-DA02-4333-B95E-10AE266D62D3}"/>
    <cellStyle name="Note 3 2 2 3 2 2" xfId="8061" xr:uid="{1FD24D8F-A733-41C3-8D83-EA1C849478C1}"/>
    <cellStyle name="Note 3 2 2 3 2 2 2" xfId="21519" xr:uid="{2F8DDA52-95F2-436C-A821-A2B625B19148}"/>
    <cellStyle name="Note 3 2 2 3 2 3" xfId="10652" xr:uid="{2ED1B420-6E2B-43AF-890E-9F59DC0AC8C4}"/>
    <cellStyle name="Note 3 2 2 3 2 3 2" xfId="24110" xr:uid="{06994101-5700-4A46-A660-F771036E1825}"/>
    <cellStyle name="Note 3 2 2 3 2 4" xfId="12860" xr:uid="{CB1ED800-752B-404A-A795-945AC0E12EE8}"/>
    <cellStyle name="Note 3 2 2 3 2 4 2" xfId="26318" xr:uid="{50CA7041-046E-450E-AFFC-59544188BD5D}"/>
    <cellStyle name="Note 3 2 2 3 2 5" xfId="14039" xr:uid="{C576972C-AE71-49A1-8CFE-76931202FF0A}"/>
    <cellStyle name="Note 3 2 2 3 2 5 2" xfId="27497" xr:uid="{61B8EACF-E4B9-45BC-9600-223FEB7BE3A7}"/>
    <cellStyle name="Note 3 2 2 3 2 6" xfId="15404" xr:uid="{6284EEF0-E7DD-49EB-BDFF-FD1E21224EC7}"/>
    <cellStyle name="Note 3 2 2 3 2 6 2" xfId="28862" xr:uid="{C23C6339-8149-487A-B43E-51BEE0FEA443}"/>
    <cellStyle name="Note 3 2 2 3 2 7" xfId="17747" xr:uid="{6C18BBAB-7E7F-41DB-ABB0-39043A7D68B1}"/>
    <cellStyle name="Note 3 2 2 3 2 7 2" xfId="31205" xr:uid="{E908E6FC-3C87-4D61-9DC5-32F2F3AC0864}"/>
    <cellStyle name="Note 3 2 2 3 3" xfId="6890" xr:uid="{5B81864D-BA86-452B-A528-46EA033FA236}"/>
    <cellStyle name="Note 3 2 2 3 3 2" xfId="20348" xr:uid="{5CEFF530-2F9D-4E24-BC7B-54C6BE1B9118}"/>
    <cellStyle name="Note 3 2 2 3 4" xfId="9481" xr:uid="{5B1E342E-BF16-46EF-9DE3-05BA0A1B6424}"/>
    <cellStyle name="Note 3 2 2 3 4 2" xfId="22939" xr:uid="{4AC1ADBF-E8E3-4D86-9B29-D7D141AB83DB}"/>
    <cellStyle name="Note 3 2 2 3 5" xfId="12212" xr:uid="{72D9DEB4-DAB9-470F-86C1-71AE3AEB46F1}"/>
    <cellStyle name="Note 3 2 2 3 5 2" xfId="25670" xr:uid="{7985E9FA-96B9-4A60-84BB-B8A4A3347855}"/>
    <cellStyle name="Note 3 2 2 3 6" xfId="16729" xr:uid="{36618C40-BB8E-4CDA-88FE-A7032F5D0047}"/>
    <cellStyle name="Note 3 2 2 3 6 2" xfId="30187" xr:uid="{02F1F20C-F896-4A19-A771-33A199A6D128}"/>
    <cellStyle name="Note 3 2 2 4" xfId="4848" xr:uid="{02B05F88-7058-4466-9C85-61D5D545EE05}"/>
    <cellStyle name="Note 3 2 2 4 2" xfId="6019" xr:uid="{A7A91164-29D0-4DD4-ACC7-E1BE775FBE15}"/>
    <cellStyle name="Note 3 2 2 4 2 2" xfId="8498" xr:uid="{D5D50C6C-1716-49E3-87C1-ABF0FAFA5C91}"/>
    <cellStyle name="Note 3 2 2 4 2 2 2" xfId="21956" xr:uid="{6ACC646B-55D5-4A4D-BABC-2869AFE8F5B2}"/>
    <cellStyle name="Note 3 2 2 4 2 3" xfId="11089" xr:uid="{D74A8D20-F390-43AA-83C2-6080CF460C39}"/>
    <cellStyle name="Note 3 2 2 4 2 3 2" xfId="24547" xr:uid="{D75FE96D-DF18-495E-BD8E-620438AC1C3D}"/>
    <cellStyle name="Note 3 2 2 4 2 4" xfId="13297" xr:uid="{E5E6A07E-74E0-4059-9CB9-16E5382346C4}"/>
    <cellStyle name="Note 3 2 2 4 2 4 2" xfId="26755" xr:uid="{33D04C0A-8500-4E00-B9D2-80D22079C9F7}"/>
    <cellStyle name="Note 3 2 2 4 2 5" xfId="14476" xr:uid="{D500FEFF-24B2-4201-BE8F-65454BE4C689}"/>
    <cellStyle name="Note 3 2 2 4 2 5 2" xfId="27934" xr:uid="{5DF0069C-4552-43F4-BBBF-60F0BBB649A6}"/>
    <cellStyle name="Note 3 2 2 4 2 6" xfId="15841" xr:uid="{96EE8173-66CB-4BB3-8A83-BDEF85617A38}"/>
    <cellStyle name="Note 3 2 2 4 2 6 2" xfId="29299" xr:uid="{CE84844C-FCD3-4FC9-9E8F-1A0A8D95C5C6}"/>
    <cellStyle name="Note 3 2 2 4 2 7" xfId="18184" xr:uid="{3B8EE490-0EEA-45B3-A1AA-1473FF9D25BD}"/>
    <cellStyle name="Note 3 2 2 4 2 7 2" xfId="31642" xr:uid="{D7EFA011-C7F5-4766-B076-942D2F9192B7}"/>
    <cellStyle name="Note 3 2 2 4 3" xfId="7327" xr:uid="{467D49BA-5120-402F-A9E1-19CCE767507C}"/>
    <cellStyle name="Note 3 2 2 4 3 2" xfId="20785" xr:uid="{B70820E0-2AA7-4EB8-AA60-27456E9694F0}"/>
    <cellStyle name="Note 3 2 2 4 4" xfId="9918" xr:uid="{64764E98-F618-423F-BE77-6194964DDBD3}"/>
    <cellStyle name="Note 3 2 2 4 4 2" xfId="23376" xr:uid="{EA1ED9BC-132C-4148-84DC-FD77C08855CA}"/>
    <cellStyle name="Note 3 2 2 4 5" xfId="12464" xr:uid="{0F858017-7126-4D08-957D-F65BAFCB0072}"/>
    <cellStyle name="Note 3 2 2 4 5 2" xfId="25922" xr:uid="{FD8AE563-56B5-440D-9BF0-0C8DF80972FC}"/>
    <cellStyle name="Note 3 2 2 4 6" xfId="17098" xr:uid="{FF084D56-B7BF-478A-A06E-3F8FCD53244B}"/>
    <cellStyle name="Note 3 2 2 4 6 2" xfId="30556" xr:uid="{F93409B2-8448-4AA4-9FE8-B1B9722AC198}"/>
    <cellStyle name="Note 3 2 2 5" xfId="5237" xr:uid="{B1AC0B0E-DCD4-47FE-B5C8-CCF36103F55D}"/>
    <cellStyle name="Note 3 2 2 5 2" xfId="6408" xr:uid="{0AA64968-EA38-45AF-8FEE-548729051E77}"/>
    <cellStyle name="Note 3 2 2 5 2 2" xfId="8887" xr:uid="{B3E173C8-0206-4A70-961F-31DA841EB69F}"/>
    <cellStyle name="Note 3 2 2 5 2 2 2" xfId="22345" xr:uid="{30D172F5-37F7-458C-A083-43A9FA5F14B8}"/>
    <cellStyle name="Note 3 2 2 5 2 3" xfId="11478" xr:uid="{42BF58A8-345C-4267-AAD3-FA31AA044DBA}"/>
    <cellStyle name="Note 3 2 2 5 2 3 2" xfId="24936" xr:uid="{385DAA6D-F2CE-4516-B048-6EC321144A3D}"/>
    <cellStyle name="Note 3 2 2 5 2 4" xfId="13686" xr:uid="{370DF21C-BB90-4F94-A741-5822607E6732}"/>
    <cellStyle name="Note 3 2 2 5 2 4 2" xfId="27144" xr:uid="{CF905E75-6598-4736-8070-72CCCEAC7272}"/>
    <cellStyle name="Note 3 2 2 5 2 5" xfId="14865" xr:uid="{71EC6360-C4F3-4974-86BA-348C95434ACE}"/>
    <cellStyle name="Note 3 2 2 5 2 5 2" xfId="28323" xr:uid="{170FFDC8-D818-4BA4-9544-600C92600B0D}"/>
    <cellStyle name="Note 3 2 2 5 2 6" xfId="16230" xr:uid="{9E9CBEB7-8C38-4E45-9AFC-F3B79B0B246C}"/>
    <cellStyle name="Note 3 2 2 5 2 6 2" xfId="29688" xr:uid="{D2A5A60E-1FA5-4A49-8869-06F8420457D9}"/>
    <cellStyle name="Note 3 2 2 5 2 7" xfId="18573" xr:uid="{585A3F74-83D7-43B9-9073-04B570DB6190}"/>
    <cellStyle name="Note 3 2 2 5 2 7 2" xfId="32031" xr:uid="{0919D8C8-D849-4231-9527-385FBC5A4BEC}"/>
    <cellStyle name="Note 3 2 2 5 3" xfId="7716" xr:uid="{FC25882E-3CB9-4384-B43E-5EDF56D1BDAE}"/>
    <cellStyle name="Note 3 2 2 5 3 2" xfId="21174" xr:uid="{786D14C6-1D82-42E5-9E0B-A3ACB08447D1}"/>
    <cellStyle name="Note 3 2 2 5 4" xfId="10307" xr:uid="{CD1C7E05-D2AD-4741-8397-09477FAA3256}"/>
    <cellStyle name="Note 3 2 2 5 4 2" xfId="23765" xr:uid="{F3D95856-E2DC-4945-8242-CE6B7D5A36E5}"/>
    <cellStyle name="Note 3 2 2 5 5" xfId="15059" xr:uid="{05078EEE-5948-4AB9-9AEA-711CD9E43718}"/>
    <cellStyle name="Note 3 2 2 5 5 2" xfId="28517" xr:uid="{1C89DFD3-ED26-426D-892F-BD97A30BF048}"/>
    <cellStyle name="Note 3 2 2 5 6" xfId="17420" xr:uid="{DF61A357-B799-49BA-8D92-0EC7DFDD04DA}"/>
    <cellStyle name="Note 3 2 2 5 6 2" xfId="30878" xr:uid="{5C118052-944F-459B-A375-1E3FF41F17C0}"/>
    <cellStyle name="Note 3 2 2 6" xfId="4511" xr:uid="{8EBEFAD6-8592-4FA2-B92C-791BC378D911}"/>
    <cellStyle name="Note 3 2 2 6 2" xfId="5682" xr:uid="{4BC65A8F-0FF5-4831-9DD5-6DD842C99121}"/>
    <cellStyle name="Note 3 2 2 6 2 2" xfId="8161" xr:uid="{841150F4-6993-4041-8B0B-78620C2C7E56}"/>
    <cellStyle name="Note 3 2 2 6 2 2 2" xfId="21619" xr:uid="{30F128AD-4D4C-474F-894A-7089402FB078}"/>
    <cellStyle name="Note 3 2 2 6 2 3" xfId="10752" xr:uid="{094CAC52-87F2-41B4-BA6A-C9128D887569}"/>
    <cellStyle name="Note 3 2 2 6 2 3 2" xfId="24210" xr:uid="{092723DE-0CC9-4873-9134-1AC256DB48EC}"/>
    <cellStyle name="Note 3 2 2 6 2 4" xfId="12960" xr:uid="{1C4AEE19-A224-4BC0-A658-F62B5211246B}"/>
    <cellStyle name="Note 3 2 2 6 2 4 2" xfId="26418" xr:uid="{EF1AD933-E5E0-4AA7-BD43-49F2F27A0EE9}"/>
    <cellStyle name="Note 3 2 2 6 2 5" xfId="14139" xr:uid="{CB225E35-B4CF-44A5-BE67-A19A8B887D78}"/>
    <cellStyle name="Note 3 2 2 6 2 5 2" xfId="27597" xr:uid="{87F5C0EB-5AD2-46FF-B39F-E51118A4C0AC}"/>
    <cellStyle name="Note 3 2 2 6 2 6" xfId="15504" xr:uid="{DBF18908-FC6A-41B2-AF43-E41BB6E518CF}"/>
    <cellStyle name="Note 3 2 2 6 2 6 2" xfId="28962" xr:uid="{0A445468-D13F-4009-9C6C-8FE6B32AF7A0}"/>
    <cellStyle name="Note 3 2 2 6 2 7" xfId="17847" xr:uid="{6AA14EEA-E77F-41E4-ACD9-A3A1C49EC334}"/>
    <cellStyle name="Note 3 2 2 6 2 7 2" xfId="31305" xr:uid="{C65CB926-84E5-4A54-A190-479DBBC03F67}"/>
    <cellStyle name="Note 3 2 2 6 3" xfId="6990" xr:uid="{43480FE3-A9F2-4653-B20E-9773BE79C048}"/>
    <cellStyle name="Note 3 2 2 6 3 2" xfId="20448" xr:uid="{C67B371D-A42F-4D7A-8652-17A95DA4279B}"/>
    <cellStyle name="Note 3 2 2 6 4" xfId="9581" xr:uid="{36FB37BA-1B72-4690-BF07-D2AFF2ACD5E5}"/>
    <cellStyle name="Note 3 2 2 6 4 2" xfId="23039" xr:uid="{C9C7096A-360E-470E-897D-217DC21F5162}"/>
    <cellStyle name="Note 3 2 2 6 5" xfId="12648" xr:uid="{D5D17A98-4413-4FB8-AE97-A47857E48E23}"/>
    <cellStyle name="Note 3 2 2 6 5 2" xfId="26106" xr:uid="{BEEA9922-7E31-43E1-95E8-883425579851}"/>
    <cellStyle name="Note 3 2 2 6 6" xfId="16808" xr:uid="{2E60C572-41D4-4F34-BB33-14C72AF4E578}"/>
    <cellStyle name="Note 3 2 2 6 6 2" xfId="30266" xr:uid="{18CC2F76-FCEB-411D-AC2B-663E92A294F7}"/>
    <cellStyle name="Note 3 2 2 7" xfId="5167" xr:uid="{C8409CC4-96F6-4F80-92C4-4EFCF53040C2}"/>
    <cellStyle name="Note 3 2 2 7 2" xfId="6338" xr:uid="{2DAE16A6-EC38-4D21-B031-D5304CF43599}"/>
    <cellStyle name="Note 3 2 2 7 2 2" xfId="8817" xr:uid="{9E68039B-68C9-4C34-89F5-924585EA6D5A}"/>
    <cellStyle name="Note 3 2 2 7 2 2 2" xfId="22275" xr:uid="{8DD616D4-608C-4BBF-A7E7-8424C822F868}"/>
    <cellStyle name="Note 3 2 2 7 2 3" xfId="11408" xr:uid="{2E1D797E-A44C-4C73-890A-8D98ECA4C64E}"/>
    <cellStyle name="Note 3 2 2 7 2 3 2" xfId="24866" xr:uid="{27449487-1EEE-4D7A-A007-F8910E221DB5}"/>
    <cellStyle name="Note 3 2 2 7 2 4" xfId="13616" xr:uid="{92797E2F-BC08-4819-B55F-2B9322498FFF}"/>
    <cellStyle name="Note 3 2 2 7 2 4 2" xfId="27074" xr:uid="{DDFE80D5-506C-4DDC-BB72-65C8A264A90D}"/>
    <cellStyle name="Note 3 2 2 7 2 5" xfId="14795" xr:uid="{6367DAC9-328E-496A-8A52-0DA9B0BD61A1}"/>
    <cellStyle name="Note 3 2 2 7 2 5 2" xfId="28253" xr:uid="{B35052A2-F17B-4B31-8B2E-D9B9BDA6F79B}"/>
    <cellStyle name="Note 3 2 2 7 2 6" xfId="16160" xr:uid="{D718065E-5716-467E-B556-D3ECEEBB6E67}"/>
    <cellStyle name="Note 3 2 2 7 2 6 2" xfId="29618" xr:uid="{F0E938B4-A79F-441F-8E1A-B91F1B0D53BF}"/>
    <cellStyle name="Note 3 2 2 7 2 7" xfId="18503" xr:uid="{BEDEC4CC-DB2A-4324-9CD6-9D52EAEF5A6F}"/>
    <cellStyle name="Note 3 2 2 7 2 7 2" xfId="31961" xr:uid="{2897931E-DA9C-47EF-B544-81FA95997AB0}"/>
    <cellStyle name="Note 3 2 2 7 3" xfId="7646" xr:uid="{8088A77A-7407-4492-8346-CBCA94B9A39D}"/>
    <cellStyle name="Note 3 2 2 7 3 2" xfId="21104" xr:uid="{4E4ABC1D-9220-495B-AD63-615148D92D44}"/>
    <cellStyle name="Note 3 2 2 7 4" xfId="10237" xr:uid="{D351B3D5-AA9F-43EB-BF5C-2B15450145CB}"/>
    <cellStyle name="Note 3 2 2 7 4 2" xfId="23695" xr:uid="{8C772DC0-CE64-4615-9BEF-5248ECFED0AB}"/>
    <cellStyle name="Note 3 2 2 7 5" xfId="12507" xr:uid="{98FDFF0E-CC46-43F8-9C55-DB00BF7D3AE6}"/>
    <cellStyle name="Note 3 2 2 7 5 2" xfId="25965" xr:uid="{9FDFBFAA-D325-4416-A624-FACBF395F603}"/>
    <cellStyle name="Note 3 2 2 7 6" xfId="17354" xr:uid="{E9DA07B1-6611-4AA8-B112-348FF20256A3}"/>
    <cellStyle name="Note 3 2 2 7 6 2" xfId="30812" xr:uid="{AF7AC8A3-54B5-4AD1-A419-4CF89D0BE787}"/>
    <cellStyle name="Note 3 2 2 8" xfId="4095" xr:uid="{E8ED98F8-CC0C-46BC-8AA6-96374D457640}"/>
    <cellStyle name="Note 3 2 2 8 2" xfId="6609" xr:uid="{08B9F72D-61DF-4907-9B88-81B8C4996214}"/>
    <cellStyle name="Note 3 2 2 8 2 2" xfId="20067" xr:uid="{5C5AECEA-966A-415A-93BC-8BA0EF7F365E}"/>
    <cellStyle name="Note 3 2 2 8 3" xfId="9206" xr:uid="{B29215C5-E3DA-4E3C-BE00-494344068079}"/>
    <cellStyle name="Note 3 2 2 8 3 2" xfId="22664" xr:uid="{D8D468BA-FAF2-42E6-8F09-A2B1C128333F}"/>
    <cellStyle name="Note 3 2 2 8 4" xfId="11775" xr:uid="{E74A4CFB-901D-4038-9115-DA1C01DA8459}"/>
    <cellStyle name="Note 3 2 2 8 4 2" xfId="25233" xr:uid="{7A1D9B91-8286-4433-A505-EE81AFD691ED}"/>
    <cellStyle name="Note 3 2 2 8 5" xfId="3627" xr:uid="{C4442862-5C9F-431B-B382-32510793B1E5}"/>
    <cellStyle name="Note 3 2 2 8 5 2" xfId="19621" xr:uid="{696D7237-E3B2-4989-8833-AE99B6E34989}"/>
    <cellStyle name="Note 3 2 2 8 6" xfId="3117" xr:uid="{DD552323-02D0-4C78-97BE-0A7843A4B1C9}"/>
    <cellStyle name="Note 3 2 2 8 6 2" xfId="19111" xr:uid="{B56A2A8E-F565-49A1-ABCA-8681D4D94EEF}"/>
    <cellStyle name="Note 3 2 2 8 7" xfId="16514" xr:uid="{33FFD44F-93D7-4C0A-9481-C186627F7006}"/>
    <cellStyle name="Note 3 2 2 8 7 2" xfId="29972" xr:uid="{25D5F701-6FD6-4B54-8E04-B2964C44F75B}"/>
    <cellStyle name="Note 3 2 2 9" xfId="3199" xr:uid="{140D217D-1B42-4CB9-A9EC-B82E94AE692E}"/>
    <cellStyle name="Note 3 2 2 9 2" xfId="19193" xr:uid="{635E6B47-0AD8-49F5-8E6C-92002C65FC68}"/>
    <cellStyle name="Note 3 2 3" xfId="2823" xr:uid="{125B8018-DC71-489C-B9F2-BE938542CEDB}"/>
    <cellStyle name="Note 3 2 3 2" xfId="6147" xr:uid="{44510B97-F90B-46C3-851A-CF8340E3868D}"/>
    <cellStyle name="Note 3 2 3 2 2" xfId="8626" xr:uid="{9092E48E-160C-4C30-883D-FB0AE58A4921}"/>
    <cellStyle name="Note 3 2 3 2 2 2" xfId="22084" xr:uid="{EE71971C-309A-4DA5-9FB0-3BED762E3AEF}"/>
    <cellStyle name="Note 3 2 3 2 3" xfId="11217" xr:uid="{FC49B675-1BF4-443A-BB08-D673064593AF}"/>
    <cellStyle name="Note 3 2 3 2 3 2" xfId="24675" xr:uid="{27DBD893-562A-472A-8F4D-84862E89A8B6}"/>
    <cellStyle name="Note 3 2 3 2 4" xfId="13425" xr:uid="{4C3714DA-13BB-4354-A10C-6BC41907300D}"/>
    <cellStyle name="Note 3 2 3 2 4 2" xfId="26883" xr:uid="{D364064D-8F73-432D-AEE7-39BBFFE90B89}"/>
    <cellStyle name="Note 3 2 3 2 5" xfId="14604" xr:uid="{90AF52BE-F1CF-4AD5-A47D-8D997346C4B0}"/>
    <cellStyle name="Note 3 2 3 2 5 2" xfId="28062" xr:uid="{EA50EE40-03E6-478E-8F0D-A8471E2DFA33}"/>
    <cellStyle name="Note 3 2 3 2 6" xfId="15969" xr:uid="{729A8463-BBD8-44A4-AD6E-FAB2866B927B}"/>
    <cellStyle name="Note 3 2 3 2 6 2" xfId="29427" xr:uid="{B3D08B1F-A9B6-4BC7-ACB2-203700A34362}"/>
    <cellStyle name="Note 3 2 3 2 7" xfId="18312" xr:uid="{79C8CE5B-5817-46EA-906B-C3EEAEFF12AB}"/>
    <cellStyle name="Note 3 2 3 2 7 2" xfId="31770" xr:uid="{6C1E600F-ABDB-460C-AEC5-3A36CFAAC5CD}"/>
    <cellStyle name="Note 3 2 3 3" xfId="4976" xr:uid="{1AA8CB5A-0039-4CF8-B15E-7FCDA89C6431}"/>
    <cellStyle name="Note 3 2 3 3 2" xfId="32275" xr:uid="{DBF9EFFA-4E45-4BC4-9033-2A350EBBA540}"/>
    <cellStyle name="Note 3 2 3 4" xfId="7455" xr:uid="{04EE9D99-695E-4577-A835-F6A037BFAE85}"/>
    <cellStyle name="Note 3 2 3 4 2" xfId="20913" xr:uid="{6087AFD2-5C57-4EB9-BF86-FAE5C3C9F25B}"/>
    <cellStyle name="Note 3 2 3 5" xfId="10046" xr:uid="{28EC56A0-1BD4-4749-A6E7-51DB359413FB}"/>
    <cellStyle name="Note 3 2 3 5 2" xfId="23504" xr:uid="{2AF5CF2F-17FD-4522-8F19-230D7E9C6013}"/>
    <cellStyle name="Note 3 2 3 6" xfId="11980" xr:uid="{5C117093-77E5-4724-9486-DB6860121311}"/>
    <cellStyle name="Note 3 2 3 6 2" xfId="25438" xr:uid="{E6074007-8E36-4B1D-81ED-651F1FC17D53}"/>
    <cellStyle name="Note 3 2 3 7" xfId="17201" xr:uid="{BD385E87-98AE-40A0-AB2F-1E2779AFDC08}"/>
    <cellStyle name="Note 3 2 3 7 2" xfId="30659" xr:uid="{9F52B6A9-8596-4448-957C-852393336D62}"/>
    <cellStyle name="Note 3 2 4" xfId="4412" xr:uid="{6355B5DC-906D-4B60-A9DF-D8E5DDA9738E}"/>
    <cellStyle name="Note 3 2 4 2" xfId="5583" xr:uid="{88D65BF8-A803-42E4-BF3A-427F5C12B62A}"/>
    <cellStyle name="Note 3 2 4 2 2" xfId="8062" xr:uid="{B57BAD88-3C49-48E5-B456-6226236E7F90}"/>
    <cellStyle name="Note 3 2 4 2 2 2" xfId="21520" xr:uid="{ADB14D23-A29A-4A80-90E3-8478432E1734}"/>
    <cellStyle name="Note 3 2 4 2 3" xfId="10653" xr:uid="{3916A635-0970-4B0D-9585-4E06E384FF3C}"/>
    <cellStyle name="Note 3 2 4 2 3 2" xfId="24111" xr:uid="{A3539717-8A1C-4163-A414-E69CDF41903E}"/>
    <cellStyle name="Note 3 2 4 2 4" xfId="12861" xr:uid="{4B5115C9-376B-4C11-B5FD-97EE661358A3}"/>
    <cellStyle name="Note 3 2 4 2 4 2" xfId="26319" xr:uid="{6F0BA1E6-3A37-4E89-B900-D728795A7E8D}"/>
    <cellStyle name="Note 3 2 4 2 5" xfId="14040" xr:uid="{4E1CC6EA-02B4-4BEB-BFF1-4DE46B8C481A}"/>
    <cellStyle name="Note 3 2 4 2 5 2" xfId="27498" xr:uid="{649524B8-4591-415A-B7A3-8D3C6147E2EB}"/>
    <cellStyle name="Note 3 2 4 2 6" xfId="15405" xr:uid="{798F8245-9635-430C-BBCD-37BA0D6B0C44}"/>
    <cellStyle name="Note 3 2 4 2 6 2" xfId="28863" xr:uid="{31BB2845-971B-422C-A36B-C3821C76C994}"/>
    <cellStyle name="Note 3 2 4 2 7" xfId="17748" xr:uid="{9BDB2911-4C2D-4EBB-BC7B-6FE3DF712E88}"/>
    <cellStyle name="Note 3 2 4 2 7 2" xfId="31206" xr:uid="{8B4E8821-C9A6-4EC0-85EA-2ACE857500FC}"/>
    <cellStyle name="Note 3 2 4 3" xfId="6891" xr:uid="{388513F5-2E1B-4B94-A36F-831E0DA8045F}"/>
    <cellStyle name="Note 3 2 4 3 2" xfId="20349" xr:uid="{F5D46136-D26D-4334-95E5-C76F87EECC64}"/>
    <cellStyle name="Note 3 2 4 4" xfId="9482" xr:uid="{AA175801-30C2-4F28-9B17-CA0AFC7A587C}"/>
    <cellStyle name="Note 3 2 4 4 2" xfId="22940" xr:uid="{407EA5A9-60A9-437B-8AA5-F794463E3E0C}"/>
    <cellStyle name="Note 3 2 4 5" xfId="12118" xr:uid="{DE974928-726C-4609-8684-BFBFABD1B580}"/>
    <cellStyle name="Note 3 2 4 5 2" xfId="25576" xr:uid="{4EBFB33F-F0D6-45A8-8BAC-A36D93B0DA01}"/>
    <cellStyle name="Note 3 2 4 6" xfId="16730" xr:uid="{DB1DA1A3-AEDC-4627-A78E-D60C56F85E07}"/>
    <cellStyle name="Note 3 2 4 6 2" xfId="30188" xr:uid="{2E09BC01-3899-4BEF-92BE-1A5008105463}"/>
    <cellStyle name="Note 3 2 5" xfId="4847" xr:uid="{DF13FB2D-1686-460A-95E0-35C207218292}"/>
    <cellStyle name="Note 3 2 5 2" xfId="6018" xr:uid="{4FC6D821-589E-4754-A0F4-2D944C61FBC7}"/>
    <cellStyle name="Note 3 2 5 2 2" xfId="8497" xr:uid="{C8B2854F-3125-46EA-913C-652443246163}"/>
    <cellStyle name="Note 3 2 5 2 2 2" xfId="21955" xr:uid="{79113B01-55CB-4097-B0CD-20269875C6B7}"/>
    <cellStyle name="Note 3 2 5 2 3" xfId="11088" xr:uid="{A4F120F0-8C0A-4488-9D24-F9FEACE65E56}"/>
    <cellStyle name="Note 3 2 5 2 3 2" xfId="24546" xr:uid="{6C1C2424-689A-4996-8B94-D1AE196CA596}"/>
    <cellStyle name="Note 3 2 5 2 4" xfId="13296" xr:uid="{1CD4A570-C4E2-440C-9BF6-AD35F863E70D}"/>
    <cellStyle name="Note 3 2 5 2 4 2" xfId="26754" xr:uid="{47EA50E0-241B-442F-87EA-18B07A84E9E0}"/>
    <cellStyle name="Note 3 2 5 2 5" xfId="14475" xr:uid="{5A8CB659-036E-426E-978B-BCB41FF16958}"/>
    <cellStyle name="Note 3 2 5 2 5 2" xfId="27933" xr:uid="{C8A1F875-C52A-471A-A79F-6FFBF9919EB7}"/>
    <cellStyle name="Note 3 2 5 2 6" xfId="15840" xr:uid="{6B3D495F-8185-48D1-8123-8A350B3375BE}"/>
    <cellStyle name="Note 3 2 5 2 6 2" xfId="29298" xr:uid="{F65E9D33-0791-4AD1-9E8C-475609DFDF80}"/>
    <cellStyle name="Note 3 2 5 2 7" xfId="18183" xr:uid="{E5B23C73-CB76-4112-A4CE-FDBDA5747C56}"/>
    <cellStyle name="Note 3 2 5 2 7 2" xfId="31641" xr:uid="{B9949405-3515-4A13-AAFE-BF3D7358274B}"/>
    <cellStyle name="Note 3 2 5 3" xfId="7326" xr:uid="{52851B0A-4E80-4717-98D8-9C702B5B42B6}"/>
    <cellStyle name="Note 3 2 5 3 2" xfId="20784" xr:uid="{BC1345DC-402B-4B78-9954-CA99DFBADEFE}"/>
    <cellStyle name="Note 3 2 5 4" xfId="9917" xr:uid="{5A8D7E8A-A28F-46B8-B5D6-C55C287B230D}"/>
    <cellStyle name="Note 3 2 5 4 2" xfId="23375" xr:uid="{78393F69-5D8C-4EA7-A6A4-95D70BC3FD7F}"/>
    <cellStyle name="Note 3 2 5 5" xfId="12179" xr:uid="{CB3C75F3-659D-47C6-AB7C-51F98F0BC5DD}"/>
    <cellStyle name="Note 3 2 5 5 2" xfId="25637" xr:uid="{42589489-EE53-4419-857D-536DE0A341E9}"/>
    <cellStyle name="Note 3 2 5 6" xfId="17097" xr:uid="{02668D83-7738-4774-93C3-0E55F0265AA9}"/>
    <cellStyle name="Note 3 2 5 6 2" xfId="30555" xr:uid="{1B22213E-A7A0-47C0-843E-58763ED27BB1}"/>
    <cellStyle name="Note 3 2 6" xfId="4716" xr:uid="{C52F7F32-14A2-4BC9-8FF2-6E2CB6C0FAEC}"/>
    <cellStyle name="Note 3 2 6 2" xfId="5887" xr:uid="{1DF656A6-215D-405F-A68B-1AD4CADED2C0}"/>
    <cellStyle name="Note 3 2 6 2 2" xfId="8366" xr:uid="{F5E3F1A4-867C-4947-A341-D585BAB483E2}"/>
    <cellStyle name="Note 3 2 6 2 2 2" xfId="21824" xr:uid="{AD3FC150-5CB0-4221-86EC-4A13A1AA7983}"/>
    <cellStyle name="Note 3 2 6 2 3" xfId="10957" xr:uid="{AB3148D9-A17B-41F4-84B5-5B6EA27F58F7}"/>
    <cellStyle name="Note 3 2 6 2 3 2" xfId="24415" xr:uid="{272F70FD-1337-4CBB-8F71-7DAAA2D4A16B}"/>
    <cellStyle name="Note 3 2 6 2 4" xfId="13165" xr:uid="{3BF97135-AEAE-4C72-9C07-745F0AE8AD0A}"/>
    <cellStyle name="Note 3 2 6 2 4 2" xfId="26623" xr:uid="{9D25EC60-5288-452D-99AF-F81D3CC87A73}"/>
    <cellStyle name="Note 3 2 6 2 5" xfId="14344" xr:uid="{B5A54398-C13E-4246-9EDE-4D1E0A143686}"/>
    <cellStyle name="Note 3 2 6 2 5 2" xfId="27802" xr:uid="{A3722801-49B8-4D73-AE60-703EFD53D56C}"/>
    <cellStyle name="Note 3 2 6 2 6" xfId="15709" xr:uid="{63710F75-D423-460F-B1E5-F9147BF63492}"/>
    <cellStyle name="Note 3 2 6 2 6 2" xfId="29167" xr:uid="{156AC3DD-D161-47D8-A550-E2A790BBC48A}"/>
    <cellStyle name="Note 3 2 6 2 7" xfId="18052" xr:uid="{FE02CA0F-D3FD-420E-A901-49A1E04D4ADD}"/>
    <cellStyle name="Note 3 2 6 2 7 2" xfId="31510" xr:uid="{8DE9D112-EA64-40AB-AC5B-96752C8AE636}"/>
    <cellStyle name="Note 3 2 6 3" xfId="7195" xr:uid="{C453E007-25E2-496C-A6B2-ABCCFFE852F4}"/>
    <cellStyle name="Note 3 2 6 3 2" xfId="20653" xr:uid="{5E05FD22-D2D1-4A24-8A17-600ED90CADF9}"/>
    <cellStyle name="Note 3 2 6 4" xfId="9786" xr:uid="{33192582-E951-4477-909A-8C8FFB6EA062}"/>
    <cellStyle name="Note 3 2 6 4 2" xfId="23244" xr:uid="{2976D3F3-7AD9-4F58-A7E9-A02D927D4483}"/>
    <cellStyle name="Note 3 2 6 5" xfId="12167" xr:uid="{0EF315DA-645D-4FF2-8903-3B1F9FBD4862}"/>
    <cellStyle name="Note 3 2 6 5 2" xfId="25625" xr:uid="{8B642847-28D4-4DBD-9ACD-930196C3A0A7}"/>
    <cellStyle name="Note 3 2 6 6" xfId="16994" xr:uid="{80C99D96-2D6E-41A7-A909-9C55A8F8A238}"/>
    <cellStyle name="Note 3 2 6 6 2" xfId="30452" xr:uid="{33C4D12D-DC1C-4E06-99E8-5674A499D480}"/>
    <cellStyle name="Note 3 2 7" xfId="4512" xr:uid="{B2411BAF-3B0B-4013-AFAB-D81324A307B0}"/>
    <cellStyle name="Note 3 2 7 2" xfId="5683" xr:uid="{1EC07CA7-E6D2-4B28-AE77-2F6DC55C5B15}"/>
    <cellStyle name="Note 3 2 7 2 2" xfId="8162" xr:uid="{1B87A0C1-D4A4-46E5-A960-BB86C5AB4272}"/>
    <cellStyle name="Note 3 2 7 2 2 2" xfId="21620" xr:uid="{93E33508-0D58-4D7E-A0FF-BEF7EC2C9FD5}"/>
    <cellStyle name="Note 3 2 7 2 3" xfId="10753" xr:uid="{2E2AB135-AE8F-4836-809F-AE52324F5F8A}"/>
    <cellStyle name="Note 3 2 7 2 3 2" xfId="24211" xr:uid="{BF875C90-5871-4BED-A97B-6EBB5CC5247B}"/>
    <cellStyle name="Note 3 2 7 2 4" xfId="12961" xr:uid="{6E857EFF-2564-4A8A-A6A5-F567600C339E}"/>
    <cellStyle name="Note 3 2 7 2 4 2" xfId="26419" xr:uid="{6B5C6E8A-4E6A-435A-B901-F40F40A6E034}"/>
    <cellStyle name="Note 3 2 7 2 5" xfId="14140" xr:uid="{30D7894C-3C59-40A6-921A-53D84DFBF5B3}"/>
    <cellStyle name="Note 3 2 7 2 5 2" xfId="27598" xr:uid="{5CD95734-5270-44BC-8081-F4BD92B0E9F7}"/>
    <cellStyle name="Note 3 2 7 2 6" xfId="15505" xr:uid="{3CFDA3DC-05F0-4A9C-9F47-245C57E44FDA}"/>
    <cellStyle name="Note 3 2 7 2 6 2" xfId="28963" xr:uid="{AAB5BEA6-780A-453B-944C-74CC1B547BCA}"/>
    <cellStyle name="Note 3 2 7 2 7" xfId="17848" xr:uid="{D5358B7F-5C82-4D1F-BC04-5BCDB4873B6F}"/>
    <cellStyle name="Note 3 2 7 2 7 2" xfId="31306" xr:uid="{D0149CAF-9F56-4E30-8580-9CCF3CDD2F72}"/>
    <cellStyle name="Note 3 2 7 3" xfId="6991" xr:uid="{C89859AD-8B9B-4BCB-AD07-7132A8BE6003}"/>
    <cellStyle name="Note 3 2 7 3 2" xfId="20449" xr:uid="{E15CAE56-20DE-4235-A497-141FE7EA25AC}"/>
    <cellStyle name="Note 3 2 7 4" xfId="9582" xr:uid="{6C0DF56F-1BD6-46A4-ADC9-E34A65887507}"/>
    <cellStyle name="Note 3 2 7 4 2" xfId="23040" xr:uid="{42DBF4B3-4FE8-489D-BB81-CEB6C8FA0489}"/>
    <cellStyle name="Note 3 2 7 5" xfId="12669" xr:uid="{8B00100D-3141-4152-A0F9-427A160E4FF2}"/>
    <cellStyle name="Note 3 2 7 5 2" xfId="26127" xr:uid="{992128A5-B784-42D7-AC66-B75D4E969B00}"/>
    <cellStyle name="Note 3 2 7 6" xfId="16809" xr:uid="{9BB5817F-5097-4560-9033-3FE4BC234BAA}"/>
    <cellStyle name="Note 3 2 7 6 2" xfId="30267" xr:uid="{89CDB291-DD2B-455E-8CF8-F1C0C2EB5CDC}"/>
    <cellStyle name="Note 3 2 8" xfId="5278" xr:uid="{FCFD4B01-0F0F-4876-9935-6DC4AB869DE0}"/>
    <cellStyle name="Note 3 2 8 2" xfId="6449" xr:uid="{CF5A05F6-B7E2-4814-9E6C-132A935EB64A}"/>
    <cellStyle name="Note 3 2 8 2 2" xfId="8928" xr:uid="{6B4871BF-DD06-4842-9D75-1F830EC8D9F9}"/>
    <cellStyle name="Note 3 2 8 2 2 2" xfId="22386" xr:uid="{FB1F8FDC-AD63-4100-AAFF-C25479108243}"/>
    <cellStyle name="Note 3 2 8 2 3" xfId="11519" xr:uid="{F19E9D84-82B9-49D2-A7F5-3869BD2ACFAA}"/>
    <cellStyle name="Note 3 2 8 2 3 2" xfId="24977" xr:uid="{E19F2B01-53DC-4544-997E-3EF1C03A1ED2}"/>
    <cellStyle name="Note 3 2 8 2 4" xfId="13727" xr:uid="{7844FAA8-595A-474D-A593-1BBD019182F9}"/>
    <cellStyle name="Note 3 2 8 2 4 2" xfId="27185" xr:uid="{FF24732B-3F43-4ED1-8711-103D71AF5567}"/>
    <cellStyle name="Note 3 2 8 2 5" xfId="14906" xr:uid="{58D48ED4-AF7D-4F4B-9EFB-4EAC146EE1C8}"/>
    <cellStyle name="Note 3 2 8 2 5 2" xfId="28364" xr:uid="{7BD35DD2-F836-4DF1-BA25-ABAD8DA1CCC2}"/>
    <cellStyle name="Note 3 2 8 2 6" xfId="16271" xr:uid="{BC34A75C-B175-4419-A4CB-FE9B140DB4CF}"/>
    <cellStyle name="Note 3 2 8 2 6 2" xfId="29729" xr:uid="{17D69E4C-7A15-4AC8-AA6F-5FBD94178277}"/>
    <cellStyle name="Note 3 2 8 2 7" xfId="18614" xr:uid="{D080B528-01A1-4721-ADD8-2D2DF4DBD7A0}"/>
    <cellStyle name="Note 3 2 8 2 7 2" xfId="32072" xr:uid="{42C78423-2EE7-444D-BAF5-BB03A389F5A6}"/>
    <cellStyle name="Note 3 2 8 3" xfId="7757" xr:uid="{E56DA537-CFA2-4117-81F1-978AB36D0EBA}"/>
    <cellStyle name="Note 3 2 8 3 2" xfId="21215" xr:uid="{04804D97-B574-4029-960F-523B6C8EE005}"/>
    <cellStyle name="Note 3 2 8 4" xfId="10348" xr:uid="{C6819008-B37A-475C-91B6-D67F12A0C234}"/>
    <cellStyle name="Note 3 2 8 4 2" xfId="23806" xr:uid="{33A86CBB-2413-4403-BFE7-4AECD294D323}"/>
    <cellStyle name="Note 3 2 8 5" xfId="15100" xr:uid="{872BE63E-BDC5-4697-8B7B-00BA93C20A5F}"/>
    <cellStyle name="Note 3 2 8 5 2" xfId="28558" xr:uid="{712D074E-44BA-4CB6-8AEA-594618C03419}"/>
    <cellStyle name="Note 3 2 8 6" xfId="17454" xr:uid="{6C885CB7-D8B1-4F04-AC92-7F140E5179FD}"/>
    <cellStyle name="Note 3 2 8 6 2" xfId="30912" xr:uid="{BB943844-41B3-4782-A239-A2E2DE1DE518}"/>
    <cellStyle name="Note 3 2 9" xfId="4096" xr:uid="{6B6BFCCA-4B29-48C0-A232-D74D56557AB6}"/>
    <cellStyle name="Note 3 2 9 2" xfId="6610" xr:uid="{83E1632D-D9AB-4166-9522-20FC4384A080}"/>
    <cellStyle name="Note 3 2 9 2 2" xfId="20068" xr:uid="{B4DE5D3C-D831-4513-AB74-826EA611A4DF}"/>
    <cellStyle name="Note 3 2 9 3" xfId="9207" xr:uid="{89EA7A75-D8F6-4436-83E8-ED084772F678}"/>
    <cellStyle name="Note 3 2 9 3 2" xfId="22665" xr:uid="{FACDC070-8C91-4205-9067-A4070A6B9FB0}"/>
    <cellStyle name="Note 3 2 9 4" xfId="11776" xr:uid="{234604DF-D658-4DE5-96FC-EEDFEEF06BF4}"/>
    <cellStyle name="Note 3 2 9 4 2" xfId="25234" xr:uid="{0F89B578-31C4-4267-AE83-29F5AC5D2BAA}"/>
    <cellStyle name="Note 3 2 9 5" xfId="3628" xr:uid="{E95D10F3-5818-4139-ACD1-6145B970F2F0}"/>
    <cellStyle name="Note 3 2 9 5 2" xfId="19622" xr:uid="{9E78D81F-7CAD-4E0B-A782-D23A801BC57C}"/>
    <cellStyle name="Note 3 2 9 6" xfId="3982" xr:uid="{850BA02C-E0FF-4F9D-B94B-97492A7DC32B}"/>
    <cellStyle name="Note 3 2 9 6 2" xfId="19976" xr:uid="{192CC25A-D96C-4976-BF99-2AB199824468}"/>
    <cellStyle name="Note 3 2 9 7" xfId="16515" xr:uid="{D6CCFA9A-B7AF-4B29-A995-29499A6187E4}"/>
    <cellStyle name="Note 3 2 9 7 2" xfId="29973" xr:uid="{B22F235B-B912-4304-ACD1-7AAB45209392}"/>
    <cellStyle name="Note 3 20" xfId="18816" xr:uid="{CCC84D6A-CCDB-4924-8877-7F9A499A1E6E}"/>
    <cellStyle name="Note 3 20 2" xfId="32469" xr:uid="{A24AFAA4-6F22-4A79-82B9-9992B81B8E23}"/>
    <cellStyle name="Note 3 3" xfId="2267" xr:uid="{48641301-091C-4257-ADC9-DC6051DC3271}"/>
    <cellStyle name="Note 3 3 10" xfId="3198" xr:uid="{9A5DE45A-8F82-45A8-BD5C-9F8B4BE7F1F8}"/>
    <cellStyle name="Note 3 3 10 2" xfId="19192" xr:uid="{8914D106-AC5D-4D7E-99CB-93583CF6F11B}"/>
    <cellStyle name="Note 3 3 11" xfId="4243" xr:uid="{AC71A6E7-D727-4B44-AE4D-0CF3CDA09D1D}"/>
    <cellStyle name="Note 3 3 11 2" xfId="20043" xr:uid="{A43883B0-ABF7-47AC-8856-977B0A9C0036}"/>
    <cellStyle name="Note 3 3 12" xfId="3702" xr:uid="{A3D86BF2-CA08-488A-BC09-7197439EB3BF}"/>
    <cellStyle name="Note 3 3 12 2" xfId="19696" xr:uid="{4C5CA49C-DFFE-49B9-88A6-B9ACC7C1128F}"/>
    <cellStyle name="Note 3 3 13" xfId="18819" xr:uid="{490B55D7-5B7A-4345-AC18-8FB243112B36}"/>
    <cellStyle name="Note 3 3 13 2" xfId="32472" xr:uid="{D84DAF45-34CF-41D1-973B-E7EC07547D91}"/>
    <cellStyle name="Note 3 3 2" xfId="2268" xr:uid="{7E095AAB-021C-4C5D-8C49-F5CC77B75B3D}"/>
    <cellStyle name="Note 3 3 2 10" xfId="3782" xr:uid="{72272BF2-23DE-4F11-91CA-B325C2BFF9AD}"/>
    <cellStyle name="Note 3 3 2 10 2" xfId="19776" xr:uid="{4395932E-E6A0-4E4E-9F32-8FF101B39073}"/>
    <cellStyle name="Note 3 3 2 11" xfId="3700" xr:uid="{7D188F6A-27F6-43BC-A5B1-85BE2F92663E}"/>
    <cellStyle name="Note 3 3 2 11 2" xfId="19694" xr:uid="{EEB2B719-EEA7-4144-BD7B-393193F86DF6}"/>
    <cellStyle name="Note 3 3 2 12" xfId="18820" xr:uid="{75A27F05-C314-45BC-A4D5-4632457707C4}"/>
    <cellStyle name="Note 3 3 2 12 2" xfId="32473" xr:uid="{3311762D-61C1-4614-849B-29A99B033E85}"/>
    <cellStyle name="Note 3 3 2 2" xfId="2826" xr:uid="{F39B4D23-87BD-43CF-8318-83ECAFA7AFEC}"/>
    <cellStyle name="Note 3 3 2 2 2" xfId="6150" xr:uid="{1B8BE8F1-2CFD-4089-BE6C-AE36D0584274}"/>
    <cellStyle name="Note 3 3 2 2 2 2" xfId="8629" xr:uid="{3438B0CC-4EDB-4BCB-8A97-D99EA5E57147}"/>
    <cellStyle name="Note 3 3 2 2 2 2 2" xfId="22087" xr:uid="{A0D40BDD-0D20-48FF-89D7-B749C5F4EB38}"/>
    <cellStyle name="Note 3 3 2 2 2 3" xfId="11220" xr:uid="{67C205E7-0873-4DDB-BF66-8DC12D797B77}"/>
    <cellStyle name="Note 3 3 2 2 2 3 2" xfId="24678" xr:uid="{6BD65A3B-A956-4D9D-ABBD-EDB848963C34}"/>
    <cellStyle name="Note 3 3 2 2 2 4" xfId="13428" xr:uid="{B6E8FE5B-F60A-4692-ABCC-AF223F488669}"/>
    <cellStyle name="Note 3 3 2 2 2 4 2" xfId="26886" xr:uid="{BD08E6E2-23A1-4A91-9EF6-ABE5EA11C7F5}"/>
    <cellStyle name="Note 3 3 2 2 2 5" xfId="14607" xr:uid="{530A072E-BA46-46C8-9319-804C7FF15222}"/>
    <cellStyle name="Note 3 3 2 2 2 5 2" xfId="28065" xr:uid="{3B10CA68-CC54-44F8-8082-521D79029481}"/>
    <cellStyle name="Note 3 3 2 2 2 6" xfId="15972" xr:uid="{ECAF6E9D-9F65-4A01-B1BB-0BCFF4054A82}"/>
    <cellStyle name="Note 3 3 2 2 2 6 2" xfId="29430" xr:uid="{20C1DDA4-B9AE-418F-B0D1-4A1C07CF952C}"/>
    <cellStyle name="Note 3 3 2 2 2 7" xfId="18315" xr:uid="{529D3A1B-CA17-4337-9058-63D62F040A3E}"/>
    <cellStyle name="Note 3 3 2 2 2 7 2" xfId="31773" xr:uid="{3E3EFFFD-D1B3-49BF-BE6B-2A0DFE6ABEE8}"/>
    <cellStyle name="Note 3 3 2 2 3" xfId="4979" xr:uid="{3738A145-1E5B-4CBC-B207-C6FE6282EFBC}"/>
    <cellStyle name="Note 3 3 2 2 3 2" xfId="32278" xr:uid="{0A576A32-03BD-4046-BBEE-B26C3C56FE72}"/>
    <cellStyle name="Note 3 3 2 2 4" xfId="7458" xr:uid="{E50A9F7F-7C73-48F6-ACB5-D8D73C041863}"/>
    <cellStyle name="Note 3 3 2 2 4 2" xfId="20916" xr:uid="{58805B2D-D146-43B4-A77E-981AA544C186}"/>
    <cellStyle name="Note 3 3 2 2 5" xfId="10049" xr:uid="{597B1C09-C0B9-451A-88F3-038E46AD4025}"/>
    <cellStyle name="Note 3 3 2 2 5 2" xfId="23507" xr:uid="{FB5F88C1-2E5A-443F-A35D-BBB36F6DFB64}"/>
    <cellStyle name="Note 3 3 2 2 6" xfId="12473" xr:uid="{C5782848-3A71-4301-8FE4-ABD9C4F4F788}"/>
    <cellStyle name="Note 3 3 2 2 6 2" xfId="25931" xr:uid="{5775713E-BAEF-430F-AA4E-14A36B75228F}"/>
    <cellStyle name="Note 3 3 2 2 7" xfId="17204" xr:uid="{7816C7CA-F658-415B-9084-7C166AC15655}"/>
    <cellStyle name="Note 3 3 2 2 7 2" xfId="30662" xr:uid="{02AAC7D9-2A66-4371-BC7B-637203B2E882}"/>
    <cellStyle name="Note 3 3 2 3" xfId="4409" xr:uid="{1F2C3123-F742-440B-B4F7-196B212184F8}"/>
    <cellStyle name="Note 3 3 2 3 2" xfId="5580" xr:uid="{81A49F06-A729-4DBC-9C42-F51BECD4E84B}"/>
    <cellStyle name="Note 3 3 2 3 2 2" xfId="8059" xr:uid="{A284D032-0E08-4EE7-BB7A-DCFA8A7CC39F}"/>
    <cellStyle name="Note 3 3 2 3 2 2 2" xfId="21517" xr:uid="{A6158AB2-C647-4651-A657-F7477E0963D0}"/>
    <cellStyle name="Note 3 3 2 3 2 3" xfId="10650" xr:uid="{3F249B4C-05B5-4328-975F-8414C3AC61F5}"/>
    <cellStyle name="Note 3 3 2 3 2 3 2" xfId="24108" xr:uid="{7EC2DFB3-CE27-47ED-B209-E1831DB57A14}"/>
    <cellStyle name="Note 3 3 2 3 2 4" xfId="12858" xr:uid="{FA728BD9-1363-4DB8-8AD1-126390503906}"/>
    <cellStyle name="Note 3 3 2 3 2 4 2" xfId="26316" xr:uid="{1E7916F5-EE14-4185-93E9-207349789353}"/>
    <cellStyle name="Note 3 3 2 3 2 5" xfId="14037" xr:uid="{8845BE13-4397-45EB-B162-0ED967449F40}"/>
    <cellStyle name="Note 3 3 2 3 2 5 2" xfId="27495" xr:uid="{5A9041EB-BE50-4507-B510-408025D857CB}"/>
    <cellStyle name="Note 3 3 2 3 2 6" xfId="15402" xr:uid="{AFF3A79C-EED6-468C-B8BF-03132D1698F7}"/>
    <cellStyle name="Note 3 3 2 3 2 6 2" xfId="28860" xr:uid="{EE939262-76B8-4F4B-8B69-3A7618BE6329}"/>
    <cellStyle name="Note 3 3 2 3 2 7" xfId="17745" xr:uid="{E6471AEC-F739-49AE-B6B0-E402CDACEDBA}"/>
    <cellStyle name="Note 3 3 2 3 2 7 2" xfId="31203" xr:uid="{F8C85E6B-8BB3-4B6E-874C-FD084BB8999D}"/>
    <cellStyle name="Note 3 3 2 3 3" xfId="6888" xr:uid="{CD8A3808-0629-4AE0-A870-C2ED07DC54CA}"/>
    <cellStyle name="Note 3 3 2 3 3 2" xfId="20346" xr:uid="{A4CD5C32-B665-4579-9ED0-A8357474354D}"/>
    <cellStyle name="Note 3 3 2 3 4" xfId="9479" xr:uid="{FB6D196C-A4BB-41D8-A333-DE6CF1790ECF}"/>
    <cellStyle name="Note 3 3 2 3 4 2" xfId="22937" xr:uid="{D1177FD0-6270-4AE7-BE8E-BB398FE0A756}"/>
    <cellStyle name="Note 3 3 2 3 5" xfId="12037" xr:uid="{C48D19DB-FA71-4116-8FFA-62CD8D5AE557}"/>
    <cellStyle name="Note 3 3 2 3 5 2" xfId="25495" xr:uid="{A3D7EDEE-AF85-4B67-B2FA-FE9A8058E572}"/>
    <cellStyle name="Note 3 3 2 3 6" xfId="16727" xr:uid="{7C12C730-1D7A-4200-B2FD-34661E88B239}"/>
    <cellStyle name="Note 3 3 2 3 6 2" xfId="30185" xr:uid="{AE5111CC-0D2E-4752-B40A-053BF3F1C261}"/>
    <cellStyle name="Note 3 3 2 4" xfId="4850" xr:uid="{16E20D97-F679-491C-9753-1A754FCCAB10}"/>
    <cellStyle name="Note 3 3 2 4 2" xfId="6021" xr:uid="{E492E9F5-A15B-4269-9943-76E9A0857B07}"/>
    <cellStyle name="Note 3 3 2 4 2 2" xfId="8500" xr:uid="{5C31A48B-1B97-42CD-AC02-B3108865C3E3}"/>
    <cellStyle name="Note 3 3 2 4 2 2 2" xfId="21958" xr:uid="{E966E2BE-6B3A-48CE-9746-97C5FD6DCFE4}"/>
    <cellStyle name="Note 3 3 2 4 2 3" xfId="11091" xr:uid="{15722A7D-E874-4800-82A7-1E3083EA08D8}"/>
    <cellStyle name="Note 3 3 2 4 2 3 2" xfId="24549" xr:uid="{74480709-6C4E-4BBC-8557-9CDB3733CFA3}"/>
    <cellStyle name="Note 3 3 2 4 2 4" xfId="13299" xr:uid="{7B183B77-04B4-46EE-B126-E1533BF5AC79}"/>
    <cellStyle name="Note 3 3 2 4 2 4 2" xfId="26757" xr:uid="{58EA231D-E748-4035-B68B-47CA0740CDDF}"/>
    <cellStyle name="Note 3 3 2 4 2 5" xfId="14478" xr:uid="{C4DB1898-6C6D-41EA-9167-12CA144A4A60}"/>
    <cellStyle name="Note 3 3 2 4 2 5 2" xfId="27936" xr:uid="{50AEDD68-9476-47C2-99CD-AED9E965F8AF}"/>
    <cellStyle name="Note 3 3 2 4 2 6" xfId="15843" xr:uid="{22A3ECDC-9640-4C81-8CC3-1F36906C771D}"/>
    <cellStyle name="Note 3 3 2 4 2 6 2" xfId="29301" xr:uid="{B36E5083-114F-4072-8209-3FB914E9EB44}"/>
    <cellStyle name="Note 3 3 2 4 2 7" xfId="18186" xr:uid="{2570241B-FF40-46BE-BF5F-138EC8EC2ACD}"/>
    <cellStyle name="Note 3 3 2 4 2 7 2" xfId="31644" xr:uid="{2C2AB524-B7D5-4A3B-BF92-B6C6BC7EC0AD}"/>
    <cellStyle name="Note 3 3 2 4 3" xfId="7329" xr:uid="{DEA0C219-A288-484E-8904-170B089B33C7}"/>
    <cellStyle name="Note 3 3 2 4 3 2" xfId="20787" xr:uid="{4308D36D-8D20-4E9C-97C0-C627F2A05913}"/>
    <cellStyle name="Note 3 3 2 4 4" xfId="9920" xr:uid="{8EA0F0A2-E930-43F4-BC72-C0847F546EAF}"/>
    <cellStyle name="Note 3 3 2 4 4 2" xfId="23378" xr:uid="{039A4249-43D0-4515-A311-AC1C871DE984}"/>
    <cellStyle name="Note 3 3 2 4 5" xfId="12566" xr:uid="{92411526-C35A-4DE5-86D0-1485D31283FD}"/>
    <cellStyle name="Note 3 3 2 4 5 2" xfId="26024" xr:uid="{ECCAAD09-70E0-4A30-B7B5-EE5CED629185}"/>
    <cellStyle name="Note 3 3 2 4 6" xfId="17100" xr:uid="{B431E095-BF66-4698-87F6-AD3B8114B4E8}"/>
    <cellStyle name="Note 3 3 2 4 6 2" xfId="30558" xr:uid="{655DEE58-5087-45AC-B5CE-9CD511A1F695}"/>
    <cellStyle name="Note 3 3 2 5" xfId="4272" xr:uid="{C7E65863-69E8-41EB-AD47-4071D508A640}"/>
    <cellStyle name="Note 3 3 2 5 2" xfId="5443" xr:uid="{59CED880-D0DC-43DD-AA58-8EDE0FDD9B0F}"/>
    <cellStyle name="Note 3 3 2 5 2 2" xfId="7922" xr:uid="{DECD5FB9-A200-4E6F-ACD4-8FD9ABA342F5}"/>
    <cellStyle name="Note 3 3 2 5 2 2 2" xfId="21380" xr:uid="{297E5717-A754-44B8-B97A-27C8CDAEFE81}"/>
    <cellStyle name="Note 3 3 2 5 2 3" xfId="10513" xr:uid="{1CCA139A-8DD6-4E16-ADF0-AB4A13FA495C}"/>
    <cellStyle name="Note 3 3 2 5 2 3 2" xfId="23971" xr:uid="{640D6A0B-A2BE-435D-8757-08CB261C20C2}"/>
    <cellStyle name="Note 3 3 2 5 2 4" xfId="12721" xr:uid="{0E2F128D-8731-4F0B-9E3D-05A2502C127C}"/>
    <cellStyle name="Note 3 3 2 5 2 4 2" xfId="26179" xr:uid="{F0183523-4E69-4706-9F92-59A8A32348E2}"/>
    <cellStyle name="Note 3 3 2 5 2 5" xfId="13900" xr:uid="{79396B53-34CE-4FC0-9ABF-4F199D323C3B}"/>
    <cellStyle name="Note 3 3 2 5 2 5 2" xfId="27358" xr:uid="{2DCE0239-9BFD-4172-8C66-7623E3386FDA}"/>
    <cellStyle name="Note 3 3 2 5 2 6" xfId="15265" xr:uid="{D70A2386-CCBA-4FFC-979B-807CEC62E340}"/>
    <cellStyle name="Note 3 3 2 5 2 6 2" xfId="28723" xr:uid="{E8932F0A-43BF-48DC-AB5F-0DB7A765FB98}"/>
    <cellStyle name="Note 3 3 2 5 2 7" xfId="17608" xr:uid="{683B23F3-C626-4825-A30D-744256D97B88}"/>
    <cellStyle name="Note 3 3 2 5 2 7 2" xfId="31066" xr:uid="{717D47D2-96F4-40FB-9650-E973D4730EE3}"/>
    <cellStyle name="Note 3 3 2 5 3" xfId="6751" xr:uid="{08210674-33EB-470B-83AE-FD7FC243627E}"/>
    <cellStyle name="Note 3 3 2 5 3 2" xfId="20209" xr:uid="{8629A05E-70EC-435C-9DC7-BAD6961EB278}"/>
    <cellStyle name="Note 3 3 2 5 4" xfId="9342" xr:uid="{CB09C9AF-C2A3-43BC-8D03-7F4ADF2F1102}"/>
    <cellStyle name="Note 3 3 2 5 4 2" xfId="22800" xr:uid="{39AEDA92-4252-443E-947F-B0099936821E}"/>
    <cellStyle name="Note 3 3 2 5 5" xfId="3553" xr:uid="{1A0B929F-71DA-4BBE-BC81-0B083596E291}"/>
    <cellStyle name="Note 3 3 2 5 5 2" xfId="19547" xr:uid="{2734600A-D6ED-4672-8B32-8D63C12C3DB3}"/>
    <cellStyle name="Note 3 3 2 5 6" xfId="16622" xr:uid="{24FF053D-5896-4BE9-9C2F-38623619E9EF}"/>
    <cellStyle name="Note 3 3 2 5 6 2" xfId="30080" xr:uid="{4E595017-E3D7-4099-BECD-A0A076BA917D}"/>
    <cellStyle name="Note 3 3 2 6" xfId="4510" xr:uid="{885B0394-89B5-4A49-9A0C-60D22436E88B}"/>
    <cellStyle name="Note 3 3 2 6 2" xfId="5681" xr:uid="{5214A9F0-5396-4B22-A766-0A4D2A00ADAC}"/>
    <cellStyle name="Note 3 3 2 6 2 2" xfId="8160" xr:uid="{FB32FB05-99B4-4DF0-B640-2931F0CE5C47}"/>
    <cellStyle name="Note 3 3 2 6 2 2 2" xfId="21618" xr:uid="{00B79637-AAB6-4E66-9E8C-D4990943CA86}"/>
    <cellStyle name="Note 3 3 2 6 2 3" xfId="10751" xr:uid="{9C9C680A-52F6-49C8-9AA2-7FE5455DB23D}"/>
    <cellStyle name="Note 3 3 2 6 2 3 2" xfId="24209" xr:uid="{3877358D-CF08-4C27-8DD2-50EDE60121FF}"/>
    <cellStyle name="Note 3 3 2 6 2 4" xfId="12959" xr:uid="{1FE12969-517A-48A5-AAB4-55A5089B6A66}"/>
    <cellStyle name="Note 3 3 2 6 2 4 2" xfId="26417" xr:uid="{A385AA7D-C97B-46BC-8660-C36B0C708AED}"/>
    <cellStyle name="Note 3 3 2 6 2 5" xfId="14138" xr:uid="{AC7E03DA-3365-4CDC-9561-4272ED9AAC3F}"/>
    <cellStyle name="Note 3 3 2 6 2 5 2" xfId="27596" xr:uid="{FF702281-BCF8-43FE-8158-0C3C63DC0EDF}"/>
    <cellStyle name="Note 3 3 2 6 2 6" xfId="15503" xr:uid="{D2453541-E4FF-41E9-A6E6-C6293E4DCE4E}"/>
    <cellStyle name="Note 3 3 2 6 2 6 2" xfId="28961" xr:uid="{B090E711-C572-43BB-B845-B27ABDA90B01}"/>
    <cellStyle name="Note 3 3 2 6 2 7" xfId="17846" xr:uid="{0BC00011-9E22-4ABF-9DDF-9E43130D4A8A}"/>
    <cellStyle name="Note 3 3 2 6 2 7 2" xfId="31304" xr:uid="{04F35BA0-E5CF-487C-90EE-9580F9EBE187}"/>
    <cellStyle name="Note 3 3 2 6 3" xfId="6989" xr:uid="{51D09F61-DFB4-49B3-ABC4-44BC5360C886}"/>
    <cellStyle name="Note 3 3 2 6 3 2" xfId="20447" xr:uid="{98848B09-DFAA-4837-92FE-113DB391F81D}"/>
    <cellStyle name="Note 3 3 2 6 4" xfId="9580" xr:uid="{97BFD120-0A07-4544-A30C-17A20AC8956C}"/>
    <cellStyle name="Note 3 3 2 6 4 2" xfId="23038" xr:uid="{7690B8B9-0953-431C-9FA9-DA6734A70723}"/>
    <cellStyle name="Note 3 3 2 6 5" xfId="12319" xr:uid="{143330A8-130E-4FB4-B503-407AC4AD82F8}"/>
    <cellStyle name="Note 3 3 2 6 5 2" xfId="25777" xr:uid="{8A9AAB20-B0A7-46CC-9BB1-09906B0ADC0E}"/>
    <cellStyle name="Note 3 3 2 6 6" xfId="16807" xr:uid="{A2AF99E4-8CEB-4B17-98AB-F6258D82A09F}"/>
    <cellStyle name="Note 3 3 2 6 6 2" xfId="30265" xr:uid="{8C368F7B-175D-4148-9147-30D4E043E623}"/>
    <cellStyle name="Note 3 3 2 7" xfId="4323" xr:uid="{5D32E232-06BD-4483-8111-5F6C84D876F2}"/>
    <cellStyle name="Note 3 3 2 7 2" xfId="5494" xr:uid="{0B3D4D06-8A9D-4D5E-AC82-FB7958031175}"/>
    <cellStyle name="Note 3 3 2 7 2 2" xfId="7973" xr:uid="{06A6028C-CB5F-43CF-B3E8-F56A58529774}"/>
    <cellStyle name="Note 3 3 2 7 2 2 2" xfId="21431" xr:uid="{63C73E96-9658-4265-97B8-E6C1865DE89B}"/>
    <cellStyle name="Note 3 3 2 7 2 3" xfId="10564" xr:uid="{EF12B044-1D30-44C4-B2DE-F1E136411BD2}"/>
    <cellStyle name="Note 3 3 2 7 2 3 2" xfId="24022" xr:uid="{3BDD13F9-3544-4ABA-84D6-3F6CC53C659D}"/>
    <cellStyle name="Note 3 3 2 7 2 4" xfId="12772" xr:uid="{BF6FCF78-16A9-4B32-94EB-68E607DB4E26}"/>
    <cellStyle name="Note 3 3 2 7 2 4 2" xfId="26230" xr:uid="{0E432181-49C0-4F0D-80CD-A3F8FA4E0B2C}"/>
    <cellStyle name="Note 3 3 2 7 2 5" xfId="13951" xr:uid="{D9534939-2232-420E-A71D-6BDBBD81FD30}"/>
    <cellStyle name="Note 3 3 2 7 2 5 2" xfId="27409" xr:uid="{A1A28332-F4A9-4421-A49D-C8D5EB0F172C}"/>
    <cellStyle name="Note 3 3 2 7 2 6" xfId="15316" xr:uid="{2E3CFECC-5A40-437B-87A0-A9AFD38305FB}"/>
    <cellStyle name="Note 3 3 2 7 2 6 2" xfId="28774" xr:uid="{71E3971C-FA6E-4718-9A37-A7E6645E9CAD}"/>
    <cellStyle name="Note 3 3 2 7 2 7" xfId="17659" xr:uid="{7D77A20C-E90D-49C1-BBEA-5D9F10791092}"/>
    <cellStyle name="Note 3 3 2 7 2 7 2" xfId="31117" xr:uid="{0DE0D32A-FE15-4BD8-B3F9-4FF219899C08}"/>
    <cellStyle name="Note 3 3 2 7 3" xfId="6802" xr:uid="{A14C5DE1-EB4B-41E6-9054-F2E4BB90B6C3}"/>
    <cellStyle name="Note 3 3 2 7 3 2" xfId="20260" xr:uid="{928EF1F3-2FB9-4C9E-B23B-F8D5F35D888C}"/>
    <cellStyle name="Note 3 3 2 7 4" xfId="9393" xr:uid="{13F12D9F-BFDA-4CE3-BCEE-E5D15959D409}"/>
    <cellStyle name="Note 3 3 2 7 4 2" xfId="22851" xr:uid="{37D9ACA1-B33D-472C-AFEB-41412386B4FE}"/>
    <cellStyle name="Note 3 3 2 7 5" xfId="12644" xr:uid="{C5633FDB-0EE8-4D23-874B-D9C1E2E6ED4E}"/>
    <cellStyle name="Note 3 3 2 7 5 2" xfId="26102" xr:uid="{6043955A-CCD2-4811-81C1-9D31C0158D69}"/>
    <cellStyle name="Note 3 3 2 7 6" xfId="16670" xr:uid="{DC0EADA3-5AFF-4C5B-B3BB-A3F00071F377}"/>
    <cellStyle name="Note 3 3 2 7 6 2" xfId="30128" xr:uid="{4C2D70FB-A3F2-4D59-8EFC-5D9CE189EAF3}"/>
    <cellStyle name="Note 3 3 2 8" xfId="4093" xr:uid="{CCC7E0A0-DC8E-453C-863D-379A7DB7E198}"/>
    <cellStyle name="Note 3 3 2 8 2" xfId="6607" xr:uid="{36977A8A-B9B5-4A66-956F-46B8673F8812}"/>
    <cellStyle name="Note 3 3 2 8 2 2" xfId="20065" xr:uid="{41F6B699-CEEB-4F98-B460-7E450A170278}"/>
    <cellStyle name="Note 3 3 2 8 3" xfId="9204" xr:uid="{BD027D3B-C447-4E9C-8D33-9CD217CD3590}"/>
    <cellStyle name="Note 3 3 2 8 3 2" xfId="22662" xr:uid="{F4F58D1E-B934-4B19-9FA6-3D42AFB0B0CF}"/>
    <cellStyle name="Note 3 3 2 8 4" xfId="11773" xr:uid="{CDF3A62B-7256-4E1A-905E-9C3C0EAA0159}"/>
    <cellStyle name="Note 3 3 2 8 4 2" xfId="25231" xr:uid="{FB9405A3-8A1F-4AEB-A797-120CDF8E7AD3}"/>
    <cellStyle name="Note 3 3 2 8 5" xfId="3625" xr:uid="{32BA913C-7C5C-4FBC-BC11-65975FCAF8C0}"/>
    <cellStyle name="Note 3 3 2 8 5 2" xfId="19619" xr:uid="{2F54502B-16B6-4BF9-97C7-00C88B7E5F2D}"/>
    <cellStyle name="Note 3 3 2 8 6" xfId="12691" xr:uid="{CD2E9A74-6ABB-487C-8F30-88482477A423}"/>
    <cellStyle name="Note 3 3 2 8 6 2" xfId="26149" xr:uid="{C0EC27F5-70E4-448A-AC62-FB8EB736600E}"/>
    <cellStyle name="Note 3 3 2 8 7" xfId="16512" xr:uid="{075DD271-A648-4290-8C8D-93E10160AA34}"/>
    <cellStyle name="Note 3 3 2 8 7 2" xfId="29970" xr:uid="{F1F69ED1-3349-423F-9676-CA2215C187A5}"/>
    <cellStyle name="Note 3 3 2 9" xfId="3197" xr:uid="{A1F5714B-1E16-404A-9AB3-208951F57CE2}"/>
    <cellStyle name="Note 3 3 2 9 2" xfId="19191" xr:uid="{AB4FD707-00D8-4444-9989-FE01F06E3B0E}"/>
    <cellStyle name="Note 3 3 3" xfId="2825" xr:uid="{114AAFF1-724E-4D9A-970F-5DD29D16B666}"/>
    <cellStyle name="Note 3 3 3 2" xfId="6149" xr:uid="{2C3A0BBF-65C9-4513-9D1B-A3B5F82E8719}"/>
    <cellStyle name="Note 3 3 3 2 2" xfId="8628" xr:uid="{57D3C4CA-0E8D-48CC-B687-0A00C404AAF3}"/>
    <cellStyle name="Note 3 3 3 2 2 2" xfId="22086" xr:uid="{79779A34-7694-4DFE-A5EA-2C4AD69208E5}"/>
    <cellStyle name="Note 3 3 3 2 3" xfId="11219" xr:uid="{4EFF4C16-8E50-49CD-B813-4635BB15F32C}"/>
    <cellStyle name="Note 3 3 3 2 3 2" xfId="24677" xr:uid="{EA1AF579-DC0C-43C1-B61B-2BE095206BE9}"/>
    <cellStyle name="Note 3 3 3 2 4" xfId="13427" xr:uid="{4763C368-62E1-4A58-B718-827EF3D707C7}"/>
    <cellStyle name="Note 3 3 3 2 4 2" xfId="26885" xr:uid="{BBEE54BA-0373-4C12-872B-40DA2961F4B8}"/>
    <cellStyle name="Note 3 3 3 2 5" xfId="14606" xr:uid="{4E549F51-A301-4B4D-B95F-2E1BC9E58312}"/>
    <cellStyle name="Note 3 3 3 2 5 2" xfId="28064" xr:uid="{B16F69DB-58CF-4B62-8141-0CBE42EBACDF}"/>
    <cellStyle name="Note 3 3 3 2 6" xfId="15971" xr:uid="{9C51C136-2F31-41E7-B624-48B1525A076B}"/>
    <cellStyle name="Note 3 3 3 2 6 2" xfId="29429" xr:uid="{6FDC9680-B4DD-461F-88D7-BF0BA7130A67}"/>
    <cellStyle name="Note 3 3 3 2 7" xfId="18314" xr:uid="{0AB0712D-7120-4970-9B9A-83D33F12A2D5}"/>
    <cellStyle name="Note 3 3 3 2 7 2" xfId="31772" xr:uid="{D2EBEF28-05A3-4F22-A1C0-D8D982E88E1C}"/>
    <cellStyle name="Note 3 3 3 3" xfId="4978" xr:uid="{4A87E8A9-CF1C-465B-A93F-BB229B5294E6}"/>
    <cellStyle name="Note 3 3 3 3 2" xfId="32277" xr:uid="{F44E1933-C10F-4FA5-AA08-D90AA514835D}"/>
    <cellStyle name="Note 3 3 3 4" xfId="7457" xr:uid="{417E826A-474C-4D48-B96F-AAA53EE43543}"/>
    <cellStyle name="Note 3 3 3 4 2" xfId="20915" xr:uid="{83F26D26-C5F7-4ACB-A89D-41D4422966A6}"/>
    <cellStyle name="Note 3 3 3 5" xfId="10048" xr:uid="{FD3342A9-C5EF-445B-A628-3031319F7C87}"/>
    <cellStyle name="Note 3 3 3 5 2" xfId="23506" xr:uid="{2BF7F0EF-0500-4A11-B1B0-487BCB73B325}"/>
    <cellStyle name="Note 3 3 3 6" xfId="12605" xr:uid="{6A7E6D90-A1B9-4AD0-8E78-34217C4D5DB3}"/>
    <cellStyle name="Note 3 3 3 6 2" xfId="26063" xr:uid="{17083B8D-0A15-499C-A7DC-93F5ED81DF4B}"/>
    <cellStyle name="Note 3 3 3 7" xfId="17203" xr:uid="{6702A91E-78A7-4C1C-A42B-4670E442BF83}"/>
    <cellStyle name="Note 3 3 3 7 2" xfId="30661" xr:uid="{FBD023E9-1F37-4FA8-8D33-486E3D431171}"/>
    <cellStyle name="Note 3 3 4" xfId="4410" xr:uid="{DBF8582B-A137-487B-AC4E-79897D46318C}"/>
    <cellStyle name="Note 3 3 4 2" xfId="5581" xr:uid="{72B31F61-3002-4886-B461-F190CE7A8549}"/>
    <cellStyle name="Note 3 3 4 2 2" xfId="8060" xr:uid="{451EC8ED-EAFC-4E35-9307-5C0EE3DE02F0}"/>
    <cellStyle name="Note 3 3 4 2 2 2" xfId="21518" xr:uid="{0664CC46-639F-43E5-A1D3-91D87C846AC7}"/>
    <cellStyle name="Note 3 3 4 2 3" xfId="10651" xr:uid="{BE17C159-382B-42CF-A0A4-D81906A7DB2A}"/>
    <cellStyle name="Note 3 3 4 2 3 2" xfId="24109" xr:uid="{7FC4990E-15AC-4A24-88A5-4352F97F5B2F}"/>
    <cellStyle name="Note 3 3 4 2 4" xfId="12859" xr:uid="{12097D08-DDCD-49BF-BFB9-5AEB425A68ED}"/>
    <cellStyle name="Note 3 3 4 2 4 2" xfId="26317" xr:uid="{54BEC263-DAC7-418D-9667-4EDEF38B4AF7}"/>
    <cellStyle name="Note 3 3 4 2 5" xfId="14038" xr:uid="{91B35B53-D15C-4224-8C9D-A8500B7AC3F0}"/>
    <cellStyle name="Note 3 3 4 2 5 2" xfId="27496" xr:uid="{60AF04EB-468B-45E3-944D-F4918900D17C}"/>
    <cellStyle name="Note 3 3 4 2 6" xfId="15403" xr:uid="{3A13D6EF-15D4-470B-86B9-7F84D418C242}"/>
    <cellStyle name="Note 3 3 4 2 6 2" xfId="28861" xr:uid="{A674DA44-2E57-4193-98A5-115AE2F734CD}"/>
    <cellStyle name="Note 3 3 4 2 7" xfId="17746" xr:uid="{30210314-5DD1-4357-94DD-6904A9B6F331}"/>
    <cellStyle name="Note 3 3 4 2 7 2" xfId="31204" xr:uid="{79BE23A8-256A-4AFE-AEBC-8AAB76017319}"/>
    <cellStyle name="Note 3 3 4 3" xfId="6889" xr:uid="{CC230CA8-13FA-4F60-B699-0D81251D0CEE}"/>
    <cellStyle name="Note 3 3 4 3 2" xfId="20347" xr:uid="{8D22BE98-06F1-408C-BC2B-43CB45711492}"/>
    <cellStyle name="Note 3 3 4 4" xfId="9480" xr:uid="{13C3497F-B809-42FF-805C-2A0E2BF7C0EA}"/>
    <cellStyle name="Note 3 3 4 4 2" xfId="22938" xr:uid="{C7F914A7-8176-4C49-BC1B-C9538A77CAEE}"/>
    <cellStyle name="Note 3 3 4 5" xfId="11925" xr:uid="{BF457096-EBA3-4FCF-A654-91433A0F977F}"/>
    <cellStyle name="Note 3 3 4 5 2" xfId="25383" xr:uid="{6F86E062-AB6E-49E2-BDEF-1B4345126D0A}"/>
    <cellStyle name="Note 3 3 4 6" xfId="16728" xr:uid="{CC08D7C7-6C2C-43A8-ABD7-24FAB3C750DA}"/>
    <cellStyle name="Note 3 3 4 6 2" xfId="30186" xr:uid="{67DFAAA4-8804-4A7B-931E-736305776547}"/>
    <cellStyle name="Note 3 3 5" xfId="4849" xr:uid="{CE75F70B-FD23-44FF-923F-4A0CC0FD1FC1}"/>
    <cellStyle name="Note 3 3 5 2" xfId="6020" xr:uid="{50CDB775-5B0E-4A18-8870-BEA79677CB9B}"/>
    <cellStyle name="Note 3 3 5 2 2" xfId="8499" xr:uid="{0592F988-683C-4D6F-8B81-897D2C0F5D56}"/>
    <cellStyle name="Note 3 3 5 2 2 2" xfId="21957" xr:uid="{0BE5996F-D808-4C6E-90EB-651FD31586E5}"/>
    <cellStyle name="Note 3 3 5 2 3" xfId="11090" xr:uid="{B40951F3-AAA1-4776-9680-8D5439433701}"/>
    <cellStyle name="Note 3 3 5 2 3 2" xfId="24548" xr:uid="{2B32D5D2-B694-4621-A433-0040ECBDA13C}"/>
    <cellStyle name="Note 3 3 5 2 4" xfId="13298" xr:uid="{B675368A-9F9B-45E5-B179-CE88C6067341}"/>
    <cellStyle name="Note 3 3 5 2 4 2" xfId="26756" xr:uid="{F6493FF4-2762-4C8D-9DCD-9FE1C88C12EE}"/>
    <cellStyle name="Note 3 3 5 2 5" xfId="14477" xr:uid="{428E7F92-0C67-418E-AB41-520086A8A4CB}"/>
    <cellStyle name="Note 3 3 5 2 5 2" xfId="27935" xr:uid="{4CD78C18-5815-45D2-AE83-37B1EC2AE2F8}"/>
    <cellStyle name="Note 3 3 5 2 6" xfId="15842" xr:uid="{7F8F3C90-7310-4158-A7B6-C5BCE80F767C}"/>
    <cellStyle name="Note 3 3 5 2 6 2" xfId="29300" xr:uid="{EEFAEEF6-C5A7-4E78-BD0B-3E780AB44940}"/>
    <cellStyle name="Note 3 3 5 2 7" xfId="18185" xr:uid="{819BEC6D-9497-479F-AB14-C11757FDE75F}"/>
    <cellStyle name="Note 3 3 5 2 7 2" xfId="31643" xr:uid="{0BC8EE2D-011E-40B4-9665-3672A6F3E582}"/>
    <cellStyle name="Note 3 3 5 3" xfId="7328" xr:uid="{D97AEC08-784C-4AFC-AFA1-13B429495971}"/>
    <cellStyle name="Note 3 3 5 3 2" xfId="20786" xr:uid="{7E094BDF-B789-4ABB-9AE1-40B7165C9BF2}"/>
    <cellStyle name="Note 3 3 5 4" xfId="9919" xr:uid="{08178C75-1E0F-402C-BF6B-80517601A518}"/>
    <cellStyle name="Note 3 3 5 4 2" xfId="23377" xr:uid="{CDFEDBE1-0C40-40DA-A14B-359AECBED54A}"/>
    <cellStyle name="Note 3 3 5 5" xfId="11989" xr:uid="{41488A17-853A-43E5-BC5F-77081BC818EA}"/>
    <cellStyle name="Note 3 3 5 5 2" xfId="25447" xr:uid="{0A9440F5-FC35-4310-A1A6-4E3432C3B5D2}"/>
    <cellStyle name="Note 3 3 5 6" xfId="17099" xr:uid="{A2CC56AA-0B95-4552-89A1-F12E632FAB89}"/>
    <cellStyle name="Note 3 3 5 6 2" xfId="30557" xr:uid="{7F62F87D-5EFA-4D90-9140-826F84830E0E}"/>
    <cellStyle name="Note 3 3 6" xfId="5271" xr:uid="{5124DD82-9C81-41B4-BF3B-96751115DA06}"/>
    <cellStyle name="Note 3 3 6 2" xfId="6442" xr:uid="{734D6BA5-0612-41BC-B4CE-9D81A08A01D7}"/>
    <cellStyle name="Note 3 3 6 2 2" xfId="8921" xr:uid="{CE9AC467-23C1-4270-AC57-259033F6475B}"/>
    <cellStyle name="Note 3 3 6 2 2 2" xfId="22379" xr:uid="{287ECE61-6A34-49EA-8F97-1898F85E0EFE}"/>
    <cellStyle name="Note 3 3 6 2 3" xfId="11512" xr:uid="{9D3B1A95-F71A-4017-A907-B80172B6FB19}"/>
    <cellStyle name="Note 3 3 6 2 3 2" xfId="24970" xr:uid="{13223494-DA1A-416A-8ED4-19A6264AA611}"/>
    <cellStyle name="Note 3 3 6 2 4" xfId="13720" xr:uid="{7F122F29-07A9-4822-8C68-87FB459CC6FB}"/>
    <cellStyle name="Note 3 3 6 2 4 2" xfId="27178" xr:uid="{E1475A4D-ADCD-405A-91A5-E7D04FE504E2}"/>
    <cellStyle name="Note 3 3 6 2 5" xfId="14899" xr:uid="{977BBA86-89ED-4B08-AA14-3B264B59319C}"/>
    <cellStyle name="Note 3 3 6 2 5 2" xfId="28357" xr:uid="{7F1B9C91-8152-4432-888B-FC83B753B889}"/>
    <cellStyle name="Note 3 3 6 2 6" xfId="16264" xr:uid="{A0AD1700-C8FF-48F5-B04F-DE912356A3C6}"/>
    <cellStyle name="Note 3 3 6 2 6 2" xfId="29722" xr:uid="{6670546E-5199-4F10-95C4-FE377A759C57}"/>
    <cellStyle name="Note 3 3 6 2 7" xfId="18607" xr:uid="{3B673108-492F-403F-8540-592E224AE74E}"/>
    <cellStyle name="Note 3 3 6 2 7 2" xfId="32065" xr:uid="{DCAF45A5-C24C-428D-A225-792E302D7EAF}"/>
    <cellStyle name="Note 3 3 6 3" xfId="7750" xr:uid="{3BC6A167-7972-4C91-9447-A1C734236A98}"/>
    <cellStyle name="Note 3 3 6 3 2" xfId="21208" xr:uid="{F11649D3-6386-4EBA-AB41-260C10538FAB}"/>
    <cellStyle name="Note 3 3 6 4" xfId="10341" xr:uid="{80C42F47-5D82-443F-B7DC-48DB3D97C4C2}"/>
    <cellStyle name="Note 3 3 6 4 2" xfId="23799" xr:uid="{EFED731E-0A36-4EE6-88FA-F1C329DC7B96}"/>
    <cellStyle name="Note 3 3 6 5" xfId="15093" xr:uid="{6BF50AEF-249E-4106-BD20-4B0064B93029}"/>
    <cellStyle name="Note 3 3 6 5 2" xfId="28551" xr:uid="{0B2399D8-B21B-4699-B0F5-AEAA750B7447}"/>
    <cellStyle name="Note 3 3 6 6" xfId="17449" xr:uid="{EC012AA9-8A31-43C6-A361-170EC7861B6F}"/>
    <cellStyle name="Note 3 3 6 6 2" xfId="30907" xr:uid="{93C33661-0314-40D6-8752-16C3F830F6F7}"/>
    <cellStyle name="Note 3 3 7" xfId="5389" xr:uid="{DDDB3F96-BAD5-45BE-9F0F-FD363F82168D}"/>
    <cellStyle name="Note 3 3 7 2" xfId="6560" xr:uid="{14B39DE6-D92F-4D1C-8F56-1E732AA465D8}"/>
    <cellStyle name="Note 3 3 7 2 2" xfId="9039" xr:uid="{71A06880-E2C8-4144-9C82-6EF11B76DF21}"/>
    <cellStyle name="Note 3 3 7 2 2 2" xfId="22497" xr:uid="{E0F0F23B-1D7A-4DE3-A040-02110140BCD0}"/>
    <cellStyle name="Note 3 3 7 2 3" xfId="11630" xr:uid="{80CF4394-F879-48BC-B89B-D815C1F0CD48}"/>
    <cellStyle name="Note 3 3 7 2 3 2" xfId="25088" xr:uid="{E3B1376A-A85D-4BDE-8053-9B63AE926142}"/>
    <cellStyle name="Note 3 3 7 2 4" xfId="13838" xr:uid="{A9C2A151-7B2F-42CF-B336-79B1582E2D30}"/>
    <cellStyle name="Note 3 3 7 2 4 2" xfId="27296" xr:uid="{84F8887A-568D-4DA1-AE15-353E67DBABCF}"/>
    <cellStyle name="Note 3 3 7 2 5" xfId="15017" xr:uid="{E8C9B3C4-37A6-4718-8447-5E17B655EE16}"/>
    <cellStyle name="Note 3 3 7 2 5 2" xfId="28475" xr:uid="{E8DFFA34-4577-4AA5-9529-D407319ECD4B}"/>
    <cellStyle name="Note 3 3 7 2 6" xfId="16382" xr:uid="{4B9F0F77-242D-41A1-A536-16550CBB949F}"/>
    <cellStyle name="Note 3 3 7 2 6 2" xfId="29840" xr:uid="{FC6A1C12-D18F-4B80-9F57-5016078735C7}"/>
    <cellStyle name="Note 3 3 7 2 7" xfId="18725" xr:uid="{6DEB45CE-8F27-4F4F-93BF-85EEB9796DF6}"/>
    <cellStyle name="Note 3 3 7 2 7 2" xfId="32183" xr:uid="{FE584989-09D3-478E-B49F-1F08B992A2EE}"/>
    <cellStyle name="Note 3 3 7 3" xfId="7868" xr:uid="{EECA59F6-E2EF-4843-9536-0C603ED29755}"/>
    <cellStyle name="Note 3 3 7 3 2" xfId="21326" xr:uid="{66E99F99-2802-4715-92AF-0541A22462D4}"/>
    <cellStyle name="Note 3 3 7 4" xfId="10459" xr:uid="{BAD1099A-2743-498C-B039-C39953C2E775}"/>
    <cellStyle name="Note 3 3 7 4 2" xfId="23917" xr:uid="{E56997DE-AC4F-4E5E-8BD8-4ED6ABE8B14B}"/>
    <cellStyle name="Note 3 3 7 5" xfId="15211" xr:uid="{BDECA056-F5D2-49AE-8783-2D4FFD790756}"/>
    <cellStyle name="Note 3 3 7 5 2" xfId="28669" xr:uid="{71AA5833-0BB3-4F4F-A2B5-ADAE0F783E9A}"/>
    <cellStyle name="Note 3 3 7 6" xfId="17554" xr:uid="{8BEB19E3-B3E1-41AA-9FB6-03DD3B29B3C9}"/>
    <cellStyle name="Note 3 3 7 6 2" xfId="31012" xr:uid="{F359B275-E245-4561-8F0F-231EB057C5A6}"/>
    <cellStyle name="Note 3 3 8" xfId="4594" xr:uid="{780BECA8-47D3-40A7-9C9F-0F0C302A4C78}"/>
    <cellStyle name="Note 3 3 8 2" xfId="5765" xr:uid="{ECE87E03-80B2-4E92-842F-F3BD8B7BA596}"/>
    <cellStyle name="Note 3 3 8 2 2" xfId="8244" xr:uid="{E78EE44D-3EDB-477B-877C-06E9C582F5F4}"/>
    <cellStyle name="Note 3 3 8 2 2 2" xfId="21702" xr:uid="{3E2AB162-84E9-4E18-BC97-1B17FD25AD25}"/>
    <cellStyle name="Note 3 3 8 2 3" xfId="10835" xr:uid="{BB721D27-1DFD-4836-BA2F-FD0BFBA30421}"/>
    <cellStyle name="Note 3 3 8 2 3 2" xfId="24293" xr:uid="{5E45DB06-6886-4969-9DF7-DA28E46B52CE}"/>
    <cellStyle name="Note 3 3 8 2 4" xfId="13043" xr:uid="{031C076C-286D-4892-B6BE-BAA9F410340A}"/>
    <cellStyle name="Note 3 3 8 2 4 2" xfId="26501" xr:uid="{933ED1F2-9021-420D-A0E4-A4A8224E2BA0}"/>
    <cellStyle name="Note 3 3 8 2 5" xfId="14222" xr:uid="{1904FB48-807C-4C9D-8234-2C10A39ACCCC}"/>
    <cellStyle name="Note 3 3 8 2 5 2" xfId="27680" xr:uid="{091F8435-2AD9-4086-A080-0986C3C3FEEE}"/>
    <cellStyle name="Note 3 3 8 2 6" xfId="15587" xr:uid="{3C2439F4-418A-4F47-80BC-7B00A2441737}"/>
    <cellStyle name="Note 3 3 8 2 6 2" xfId="29045" xr:uid="{3440CF44-EC8C-4309-A3D8-447624921981}"/>
    <cellStyle name="Note 3 3 8 2 7" xfId="17930" xr:uid="{2486151B-821B-46C2-923A-E4C19BEB62E0}"/>
    <cellStyle name="Note 3 3 8 2 7 2" xfId="31388" xr:uid="{DB5A7E1A-5F61-4BC7-B853-05A15C866EA6}"/>
    <cellStyle name="Note 3 3 8 3" xfId="7073" xr:uid="{4043FF41-B748-435A-B084-DE9216932556}"/>
    <cellStyle name="Note 3 3 8 3 2" xfId="20531" xr:uid="{4539430C-E21E-46DE-A6E7-C9953545C665}"/>
    <cellStyle name="Note 3 3 8 4" xfId="9664" xr:uid="{62659C76-6B69-4D89-B4E5-01EABEF5C1A4}"/>
    <cellStyle name="Note 3 3 8 4 2" xfId="23122" xr:uid="{ECFC943F-2F49-40FB-9A35-9A84D5002834}"/>
    <cellStyle name="Note 3 3 8 5" xfId="12022" xr:uid="{C0711B3B-24E3-43EB-8861-C44B31D97882}"/>
    <cellStyle name="Note 3 3 8 5 2" xfId="25480" xr:uid="{19485A13-6C46-43FB-B90C-9B0FAD18EEDE}"/>
    <cellStyle name="Note 3 3 8 6" xfId="16891" xr:uid="{17DD1458-D175-4790-909C-8A084539C30C}"/>
    <cellStyle name="Note 3 3 8 6 2" xfId="30349" xr:uid="{6A1BBD2E-8071-410E-ACF8-9F75A9342336}"/>
    <cellStyle name="Note 3 3 9" xfId="4094" xr:uid="{1CCB9C79-EBEF-4574-B572-F0F3AC9F8C65}"/>
    <cellStyle name="Note 3 3 9 2" xfId="6608" xr:uid="{50ADD7FB-1810-4E64-BB3A-DDAD25422375}"/>
    <cellStyle name="Note 3 3 9 2 2" xfId="20066" xr:uid="{FDD50AD0-D8D9-48C5-B539-2CFB70A93116}"/>
    <cellStyle name="Note 3 3 9 3" xfId="9205" xr:uid="{F249C24A-F3EB-4958-9385-AEC300418B04}"/>
    <cellStyle name="Note 3 3 9 3 2" xfId="22663" xr:uid="{958181C7-53E1-4434-AF66-35E5FF48817E}"/>
    <cellStyle name="Note 3 3 9 4" xfId="11774" xr:uid="{B8F8ACD5-B0CD-4B77-A6D7-778DECB58127}"/>
    <cellStyle name="Note 3 3 9 4 2" xfId="25232" xr:uid="{7F9992A8-DE4A-401A-B49A-A1C04497A918}"/>
    <cellStyle name="Note 3 3 9 5" xfId="3626" xr:uid="{3DA3DD4A-EC3C-4B8C-B524-9A13AD05BD20}"/>
    <cellStyle name="Note 3 3 9 5 2" xfId="19620" xr:uid="{334A2858-BCF5-400A-8B6D-069F08D52155}"/>
    <cellStyle name="Note 3 3 9 6" xfId="12692" xr:uid="{10D32353-C87F-47DC-AF3B-942D816EA87F}"/>
    <cellStyle name="Note 3 3 9 6 2" xfId="26150" xr:uid="{2F1899CB-3EB4-42B0-AAC5-29B51A27F29C}"/>
    <cellStyle name="Note 3 3 9 7" xfId="16513" xr:uid="{29CE6FDD-AC96-4345-86FD-0F47B52D7508}"/>
    <cellStyle name="Note 3 3 9 7 2" xfId="29971" xr:uid="{CE80709A-4710-4E91-A5C6-F34221166992}"/>
    <cellStyle name="Note 3 4" xfId="2269" xr:uid="{3332D539-6189-485D-849E-728FD06AA57C}"/>
    <cellStyle name="Note 3 4 10" xfId="3196" xr:uid="{6A3D5D82-7739-438D-86DD-305C27496A5C}"/>
    <cellStyle name="Note 3 4 10 2" xfId="19190" xr:uid="{E52D718E-B77C-40D1-A3B6-0F4625C82D9D}"/>
    <cellStyle name="Note 3 4 11" xfId="3783" xr:uid="{0EA515DE-52AC-4D4C-8EDC-25D3C3ED5840}"/>
    <cellStyle name="Note 3 4 11 2" xfId="19777" xr:uid="{656916B4-A643-413E-B507-6D693F614D6D}"/>
    <cellStyle name="Note 3 4 12" xfId="3701" xr:uid="{167C5CD0-ACF3-4716-992B-15D5F86C671E}"/>
    <cellStyle name="Note 3 4 12 2" xfId="19695" xr:uid="{A752CF32-F612-4853-A3FC-2434620FBB4A}"/>
    <cellStyle name="Note 3 4 13" xfId="18821" xr:uid="{5ABD0CFD-CFF8-4CD8-9236-841BA35C2875}"/>
    <cellStyle name="Note 3 4 13 2" xfId="32474" xr:uid="{D37F505B-36C1-432E-8129-C41BD5D323E8}"/>
    <cellStyle name="Note 3 4 2" xfId="2270" xr:uid="{85F95E00-71C5-43AE-8A29-1CF7F217B332}"/>
    <cellStyle name="Note 3 4 2 10" xfId="3784" xr:uid="{8EC86358-9CA1-4926-88C5-6709FE28096E}"/>
    <cellStyle name="Note 3 4 2 10 2" xfId="19778" xr:uid="{AB3057F1-4D7D-4E73-8C9A-7B3FB84BCBDC}"/>
    <cellStyle name="Note 3 4 2 11" xfId="3079" xr:uid="{C58885DA-176C-4C48-8C4F-E2FE148887F5}"/>
    <cellStyle name="Note 3 4 2 11 2" xfId="19073" xr:uid="{F52AFEA4-0B56-4CDB-8D69-D8906DBF67A1}"/>
    <cellStyle name="Note 3 4 2 12" xfId="18822" xr:uid="{E2B30892-9C99-414F-9A69-0552DCB2AF05}"/>
    <cellStyle name="Note 3 4 2 12 2" xfId="32475" xr:uid="{73C5C266-1B9D-4DB3-86D2-AA9DF34C8F2F}"/>
    <cellStyle name="Note 3 4 2 2" xfId="2828" xr:uid="{686CED8F-AC68-4B3C-B766-BB42A6BFFFE5}"/>
    <cellStyle name="Note 3 4 2 2 2" xfId="6152" xr:uid="{9780C50C-6577-44B7-9419-DCABA8520347}"/>
    <cellStyle name="Note 3 4 2 2 2 2" xfId="8631" xr:uid="{A030F7ED-3D89-4651-BB2A-AA0F8A382C87}"/>
    <cellStyle name="Note 3 4 2 2 2 2 2" xfId="22089" xr:uid="{31F5E08C-DC30-429A-9CE4-3F3F478D8E66}"/>
    <cellStyle name="Note 3 4 2 2 2 3" xfId="11222" xr:uid="{79292FEB-BB07-4715-87D6-7F77339E032C}"/>
    <cellStyle name="Note 3 4 2 2 2 3 2" xfId="24680" xr:uid="{8B95FA27-3455-4735-8B93-74C167146CD8}"/>
    <cellStyle name="Note 3 4 2 2 2 4" xfId="13430" xr:uid="{72FCA30E-2540-4DE2-9284-5DD94A0B7070}"/>
    <cellStyle name="Note 3 4 2 2 2 4 2" xfId="26888" xr:uid="{A45C0E24-CDAD-495E-A1BD-DBC9542F9344}"/>
    <cellStyle name="Note 3 4 2 2 2 5" xfId="14609" xr:uid="{B2A5020A-FDFE-435B-A787-4A126F124426}"/>
    <cellStyle name="Note 3 4 2 2 2 5 2" xfId="28067" xr:uid="{41611374-0F67-4985-9CA8-4B5E7E4DE0CC}"/>
    <cellStyle name="Note 3 4 2 2 2 6" xfId="15974" xr:uid="{9047226A-477E-4E6D-A735-1634038DE067}"/>
    <cellStyle name="Note 3 4 2 2 2 6 2" xfId="29432" xr:uid="{7DC1558D-5C9A-4FFD-B54F-337F3AEE9683}"/>
    <cellStyle name="Note 3 4 2 2 2 7" xfId="18317" xr:uid="{F30E8398-2E82-4ACC-9BD6-45B571B7D851}"/>
    <cellStyle name="Note 3 4 2 2 2 7 2" xfId="31775" xr:uid="{2A3D7AFD-EFCE-4F26-B68A-2D707495642C}"/>
    <cellStyle name="Note 3 4 2 2 3" xfId="4981" xr:uid="{FB4FF747-1FBA-4B68-B90D-8459A0731EAE}"/>
    <cellStyle name="Note 3 4 2 2 3 2" xfId="32280" xr:uid="{B2C30D5D-522E-4AD1-8088-762AAAFBFC36}"/>
    <cellStyle name="Note 3 4 2 2 4" xfId="7460" xr:uid="{3AE70430-03AC-475F-A023-1C2BD11392D0}"/>
    <cellStyle name="Note 3 4 2 2 4 2" xfId="20918" xr:uid="{F7A55F36-3C85-487D-8862-3F70841583BA}"/>
    <cellStyle name="Note 3 4 2 2 5" xfId="10051" xr:uid="{CD08B0E2-811C-4939-8772-B5CE93DD2513}"/>
    <cellStyle name="Note 3 4 2 2 5 2" xfId="23509" xr:uid="{5A837712-6D96-44CE-9B74-3160CEAB6E22}"/>
    <cellStyle name="Note 3 4 2 2 6" xfId="3229" xr:uid="{825C41F2-1216-4803-BA99-05A965CBC370}"/>
    <cellStyle name="Note 3 4 2 2 6 2" xfId="19223" xr:uid="{1E2BBDB5-5B23-4212-9853-4E739DB3C287}"/>
    <cellStyle name="Note 3 4 2 2 7" xfId="17206" xr:uid="{95F037E9-594C-4C0F-B125-84C9280BA2D4}"/>
    <cellStyle name="Note 3 4 2 2 7 2" xfId="30664" xr:uid="{2E1F4D24-0B63-44ED-986D-9A1C914B9632}"/>
    <cellStyle name="Note 3 4 2 3" xfId="4407" xr:uid="{0BC963C0-29B8-4DB9-9C12-DB64FAA678B8}"/>
    <cellStyle name="Note 3 4 2 3 2" xfId="5578" xr:uid="{59EABF02-CBE6-46EA-A6D9-C4560B581559}"/>
    <cellStyle name="Note 3 4 2 3 2 2" xfId="8057" xr:uid="{AD3E5142-8B2B-4854-8741-CAC8FB6380F7}"/>
    <cellStyle name="Note 3 4 2 3 2 2 2" xfId="21515" xr:uid="{36035A0D-9FFD-4445-A7C9-76AF2EC49619}"/>
    <cellStyle name="Note 3 4 2 3 2 3" xfId="10648" xr:uid="{BE55C1D6-CCAC-4D9C-8BF1-2BA515F06698}"/>
    <cellStyle name="Note 3 4 2 3 2 3 2" xfId="24106" xr:uid="{6D062E44-B745-487F-A143-6CF43D2DB8B6}"/>
    <cellStyle name="Note 3 4 2 3 2 4" xfId="12856" xr:uid="{5CC7C96F-3894-4674-874A-1BC0D015BB75}"/>
    <cellStyle name="Note 3 4 2 3 2 4 2" xfId="26314" xr:uid="{EC5B4857-9B68-4C51-A006-3F9191E129BC}"/>
    <cellStyle name="Note 3 4 2 3 2 5" xfId="14035" xr:uid="{CC316FF7-0E78-433F-B785-3C33BE57D937}"/>
    <cellStyle name="Note 3 4 2 3 2 5 2" xfId="27493" xr:uid="{671F4A30-B54F-4F3D-B836-177576D7A273}"/>
    <cellStyle name="Note 3 4 2 3 2 6" xfId="15400" xr:uid="{A94D85E2-D03D-44CE-921A-DB81D0E332FD}"/>
    <cellStyle name="Note 3 4 2 3 2 6 2" xfId="28858" xr:uid="{E1DD84A2-12FB-42A6-A197-482D2B7044F4}"/>
    <cellStyle name="Note 3 4 2 3 2 7" xfId="17743" xr:uid="{DB180780-BBAF-4683-823F-F25A6806FC1B}"/>
    <cellStyle name="Note 3 4 2 3 2 7 2" xfId="31201" xr:uid="{339D5FE5-1A3B-413D-86D2-CD3BD0B5757A}"/>
    <cellStyle name="Note 3 4 2 3 3" xfId="6886" xr:uid="{D43F1820-6568-41D3-86F9-28AD0B380901}"/>
    <cellStyle name="Note 3 4 2 3 3 2" xfId="20344" xr:uid="{C9234D95-B483-4039-81BE-79DE62D83411}"/>
    <cellStyle name="Note 3 4 2 3 4" xfId="9477" xr:uid="{A40647EA-7166-464E-99C2-7F40613B5E28}"/>
    <cellStyle name="Note 3 4 2 3 4 2" xfId="22935" xr:uid="{C9101FFF-DD08-4B50-AB31-6CCA4F4F229C}"/>
    <cellStyle name="Note 3 4 2 3 5" xfId="12557" xr:uid="{7EB1F0A1-028A-40A3-B795-4D5D639642E0}"/>
    <cellStyle name="Note 3 4 2 3 5 2" xfId="26015" xr:uid="{B43940D6-2D55-4776-B838-25E23794E923}"/>
    <cellStyle name="Note 3 4 2 3 6" xfId="16725" xr:uid="{3BEC0DC0-30E5-4470-8ED2-578111A3E694}"/>
    <cellStyle name="Note 3 4 2 3 6 2" xfId="30183" xr:uid="{B8C6F872-BD7B-44B6-B373-521DDDB638E1}"/>
    <cellStyle name="Note 3 4 2 4" xfId="4852" xr:uid="{4F4FB7A8-CBA6-404C-83D9-5D990710B0F2}"/>
    <cellStyle name="Note 3 4 2 4 2" xfId="6023" xr:uid="{48BF8504-646A-4A39-8B8B-A167CA082BDB}"/>
    <cellStyle name="Note 3 4 2 4 2 2" xfId="8502" xr:uid="{C974CE9B-FDD3-4295-8509-F8C3FA3FA2EB}"/>
    <cellStyle name="Note 3 4 2 4 2 2 2" xfId="21960" xr:uid="{831BFAED-5D19-48B2-8E90-D9DFDBCB1972}"/>
    <cellStyle name="Note 3 4 2 4 2 3" xfId="11093" xr:uid="{B236E4A1-FA2F-4D9B-9252-0D1A8A69628A}"/>
    <cellStyle name="Note 3 4 2 4 2 3 2" xfId="24551" xr:uid="{21F616D8-8C16-4E4C-96E5-C30E57FA9A72}"/>
    <cellStyle name="Note 3 4 2 4 2 4" xfId="13301" xr:uid="{A4167362-BB05-4B3F-9B2D-D31158E49E8D}"/>
    <cellStyle name="Note 3 4 2 4 2 4 2" xfId="26759" xr:uid="{DC8D6489-B77C-4B51-AAD1-F89B189CA3CF}"/>
    <cellStyle name="Note 3 4 2 4 2 5" xfId="14480" xr:uid="{607958F1-B499-42AD-93ED-DC1995F30D6E}"/>
    <cellStyle name="Note 3 4 2 4 2 5 2" xfId="27938" xr:uid="{9190B74B-9465-4A00-A094-96F3FA015F2A}"/>
    <cellStyle name="Note 3 4 2 4 2 6" xfId="15845" xr:uid="{561C4B24-33BD-4E54-8CA8-4A609B1B4A47}"/>
    <cellStyle name="Note 3 4 2 4 2 6 2" xfId="29303" xr:uid="{8B654CA7-2B67-41E6-9917-E23DD8604F46}"/>
    <cellStyle name="Note 3 4 2 4 2 7" xfId="18188" xr:uid="{EE1D39EF-837E-4507-A536-4E7C528F6E85}"/>
    <cellStyle name="Note 3 4 2 4 2 7 2" xfId="31646" xr:uid="{6C8C8204-9CF3-4FA0-9E2E-55562F5665C3}"/>
    <cellStyle name="Note 3 4 2 4 3" xfId="7331" xr:uid="{D6AD8044-BC69-40FE-8A28-6980A57E7C1C}"/>
    <cellStyle name="Note 3 4 2 4 3 2" xfId="20789" xr:uid="{E893C088-09C6-4490-99C8-32797633B639}"/>
    <cellStyle name="Note 3 4 2 4 4" xfId="9922" xr:uid="{A040A9CB-C5F6-4FBB-92CF-AAA89ACE0364}"/>
    <cellStyle name="Note 3 4 2 4 4 2" xfId="23380" xr:uid="{C513A326-AC86-41DF-89C3-8885CEDA7070}"/>
    <cellStyle name="Note 3 4 2 4 5" xfId="12099" xr:uid="{EA0B91E5-A471-4E47-BCFF-DFF875095EB9}"/>
    <cellStyle name="Note 3 4 2 4 5 2" xfId="25557" xr:uid="{B52BC267-578F-40D2-97B7-4A8C10C80701}"/>
    <cellStyle name="Note 3 4 2 4 6" xfId="17102" xr:uid="{30602EAB-14E8-47BF-B07B-E0BF6FDD5CF2}"/>
    <cellStyle name="Note 3 4 2 4 6 2" xfId="30560" xr:uid="{D5A910A5-7DC2-4A21-982B-E52CD2527CAE}"/>
    <cellStyle name="Note 3 4 2 5" xfId="5236" xr:uid="{EB852184-BA26-4FBC-9FBD-9041E1FEF507}"/>
    <cellStyle name="Note 3 4 2 5 2" xfId="6407" xr:uid="{687041B5-412E-42D8-95E6-60095342AA7D}"/>
    <cellStyle name="Note 3 4 2 5 2 2" xfId="8886" xr:uid="{A81A31E7-0F2E-405C-8F51-7A44B1A18477}"/>
    <cellStyle name="Note 3 4 2 5 2 2 2" xfId="22344" xr:uid="{E3E730A1-FE12-4696-A314-8B317F2D2D8E}"/>
    <cellStyle name="Note 3 4 2 5 2 3" xfId="11477" xr:uid="{8C0C27D7-263F-4F64-993D-1B23261E8406}"/>
    <cellStyle name="Note 3 4 2 5 2 3 2" xfId="24935" xr:uid="{A5DE24E4-BB28-42BC-BEF9-D2C9400E320B}"/>
    <cellStyle name="Note 3 4 2 5 2 4" xfId="13685" xr:uid="{25EBA731-2FF9-4343-8F3E-A406BD77FF04}"/>
    <cellStyle name="Note 3 4 2 5 2 4 2" xfId="27143" xr:uid="{6B8AF9C0-AB97-401C-A136-C486CD3EFDA2}"/>
    <cellStyle name="Note 3 4 2 5 2 5" xfId="14864" xr:uid="{82258728-0FCB-49FF-B8F1-ABE4FCC769E4}"/>
    <cellStyle name="Note 3 4 2 5 2 5 2" xfId="28322" xr:uid="{A15D700D-80EC-4379-B2C5-01B1FAAD89B3}"/>
    <cellStyle name="Note 3 4 2 5 2 6" xfId="16229" xr:uid="{FFF46414-E942-49C7-B76F-0EAD9D7D1988}"/>
    <cellStyle name="Note 3 4 2 5 2 6 2" xfId="29687" xr:uid="{39D6C6A6-D17C-4635-B771-DE26121F84EA}"/>
    <cellStyle name="Note 3 4 2 5 2 7" xfId="18572" xr:uid="{0AD306C8-8884-44E7-9C6B-AE426A60D972}"/>
    <cellStyle name="Note 3 4 2 5 2 7 2" xfId="32030" xr:uid="{EB1979CF-2390-4517-A206-91167470384D}"/>
    <cellStyle name="Note 3 4 2 5 3" xfId="7715" xr:uid="{E9357204-5CCB-4EE5-A106-F4E0C296CCBE}"/>
    <cellStyle name="Note 3 4 2 5 3 2" xfId="21173" xr:uid="{02E9902A-C3DC-4212-8160-0E4EDF288EAB}"/>
    <cellStyle name="Note 3 4 2 5 4" xfId="10306" xr:uid="{82725E2C-2B37-4E82-9517-545443B07C85}"/>
    <cellStyle name="Note 3 4 2 5 4 2" xfId="23764" xr:uid="{1A934F04-4D32-4D4C-80BE-8E616A6F0C50}"/>
    <cellStyle name="Note 3 4 2 5 5" xfId="15058" xr:uid="{7A75D6C8-1D56-4F7D-BA74-4C6C6AB6E46E}"/>
    <cellStyle name="Note 3 4 2 5 5 2" xfId="28516" xr:uid="{A6B00CB6-8416-4907-BD69-7871AB4CAB36}"/>
    <cellStyle name="Note 3 4 2 5 6" xfId="17419" xr:uid="{64E3823E-98EA-41DC-85A6-41FD7B4E03FA}"/>
    <cellStyle name="Note 3 4 2 5 6 2" xfId="30877" xr:uid="{4C538B18-2A8C-4641-94A0-86D5FAFE1F40}"/>
    <cellStyle name="Note 3 4 2 6" xfId="4508" xr:uid="{549F3437-481B-4CDF-8DFB-8F31A5602B37}"/>
    <cellStyle name="Note 3 4 2 6 2" xfId="5679" xr:uid="{E6E0F2AB-A969-433B-A38A-47E9BBC977B7}"/>
    <cellStyle name="Note 3 4 2 6 2 2" xfId="8158" xr:uid="{E119D85E-1A70-4C91-8E98-8538624D9291}"/>
    <cellStyle name="Note 3 4 2 6 2 2 2" xfId="21616" xr:uid="{F58CF8CE-19DE-402F-8225-9DF753805DFD}"/>
    <cellStyle name="Note 3 4 2 6 2 3" xfId="10749" xr:uid="{8C32D39E-7017-4C45-8EBF-99164CA2B9F2}"/>
    <cellStyle name="Note 3 4 2 6 2 3 2" xfId="24207" xr:uid="{6467C767-6C8F-46A5-AE1D-D054A67AE356}"/>
    <cellStyle name="Note 3 4 2 6 2 4" xfId="12957" xr:uid="{D0D6351A-0EFD-4E2F-8907-6B82055305AC}"/>
    <cellStyle name="Note 3 4 2 6 2 4 2" xfId="26415" xr:uid="{F16E4BAA-E8D6-446D-92FF-341330EF1E06}"/>
    <cellStyle name="Note 3 4 2 6 2 5" xfId="14136" xr:uid="{367372C3-CC02-495C-9C43-A3C443E7D9EC}"/>
    <cellStyle name="Note 3 4 2 6 2 5 2" xfId="27594" xr:uid="{698B9F69-63D3-4CB2-A711-AF94BA2BBB8D}"/>
    <cellStyle name="Note 3 4 2 6 2 6" xfId="15501" xr:uid="{65A5771F-189E-49C5-9720-781602BE18BF}"/>
    <cellStyle name="Note 3 4 2 6 2 6 2" xfId="28959" xr:uid="{84C6DF78-4C9D-4BAB-BF05-FDF52E571F3D}"/>
    <cellStyle name="Note 3 4 2 6 2 7" xfId="17844" xr:uid="{AC8CFF6F-8B01-429F-8EDB-90EB5FAEA4FE}"/>
    <cellStyle name="Note 3 4 2 6 2 7 2" xfId="31302" xr:uid="{E052F6DE-E4AF-4253-B0C9-7EE73724555E}"/>
    <cellStyle name="Note 3 4 2 6 3" xfId="6987" xr:uid="{17745045-D1F1-43AB-B0E3-DEC33C4049A8}"/>
    <cellStyle name="Note 3 4 2 6 3 2" xfId="20445" xr:uid="{3BC27670-2B3F-416C-93C7-2629C408382B}"/>
    <cellStyle name="Note 3 4 2 6 4" xfId="9578" xr:uid="{77F071A1-724D-4EBB-AB62-A25CDB21FD0E}"/>
    <cellStyle name="Note 3 4 2 6 4 2" xfId="23036" xr:uid="{4490B958-F2E6-45C4-9833-C5588F606785}"/>
    <cellStyle name="Note 3 4 2 6 5" xfId="12428" xr:uid="{5D165B00-BFE2-4864-9B6B-3B6F4CBF7F29}"/>
    <cellStyle name="Note 3 4 2 6 5 2" xfId="25886" xr:uid="{D8C36197-0546-46B2-AF51-BBA8B2AA08D2}"/>
    <cellStyle name="Note 3 4 2 6 6" xfId="16805" xr:uid="{782243C2-47C7-4AF0-A7DF-45DC94AA37F2}"/>
    <cellStyle name="Note 3 4 2 6 6 2" xfId="30263" xr:uid="{74FD1092-EEE5-4C86-943C-AD3DE80C3908}"/>
    <cellStyle name="Note 3 4 2 7" xfId="4267" xr:uid="{4FB7FBE3-C222-4B88-A93D-FD41210D3551}"/>
    <cellStyle name="Note 3 4 2 7 2" xfId="5438" xr:uid="{F7161DBF-7A94-48CF-8FD0-BD413D6891AF}"/>
    <cellStyle name="Note 3 4 2 7 2 2" xfId="7917" xr:uid="{06692A46-0C58-45B9-9844-68D7DBB05E9B}"/>
    <cellStyle name="Note 3 4 2 7 2 2 2" xfId="21375" xr:uid="{59EF2D04-3500-4C1C-97F8-A6129DA6B0D2}"/>
    <cellStyle name="Note 3 4 2 7 2 3" xfId="10508" xr:uid="{0C20BBFF-B2CB-4A3B-B831-FBA2DA704EBE}"/>
    <cellStyle name="Note 3 4 2 7 2 3 2" xfId="23966" xr:uid="{0E7F8ED0-9F04-402A-9A46-5AF835A4FEB2}"/>
    <cellStyle name="Note 3 4 2 7 2 4" xfId="12716" xr:uid="{041804B9-9E3A-40D2-AE17-E85FBADA92C3}"/>
    <cellStyle name="Note 3 4 2 7 2 4 2" xfId="26174" xr:uid="{D00B3B30-37B1-4552-834A-2464FB853611}"/>
    <cellStyle name="Note 3 4 2 7 2 5" xfId="13895" xr:uid="{28A536FA-B283-4044-9BEA-1DDDC7491AA1}"/>
    <cellStyle name="Note 3 4 2 7 2 5 2" xfId="27353" xr:uid="{8A4E4E90-767D-437A-9BB5-B8CAF3CADF52}"/>
    <cellStyle name="Note 3 4 2 7 2 6" xfId="15260" xr:uid="{012B9B82-6A33-4E5C-BF18-AF704074E176}"/>
    <cellStyle name="Note 3 4 2 7 2 6 2" xfId="28718" xr:uid="{666AA44D-535E-47E1-AA9A-D43E8A13D7C9}"/>
    <cellStyle name="Note 3 4 2 7 2 7" xfId="17603" xr:uid="{54BB73C9-A634-4D8E-8707-B689708E68F2}"/>
    <cellStyle name="Note 3 4 2 7 2 7 2" xfId="31061" xr:uid="{947BF1F6-81B3-43F5-AEAC-AB1793457842}"/>
    <cellStyle name="Note 3 4 2 7 3" xfId="6746" xr:uid="{72274811-0E77-4006-A1DF-C73F0E999590}"/>
    <cellStyle name="Note 3 4 2 7 3 2" xfId="20204" xr:uid="{20CE18AF-5286-4566-8CD8-0DA7E141874F}"/>
    <cellStyle name="Note 3 4 2 7 4" xfId="9337" xr:uid="{4FB1EAF9-3EAE-484B-A2E1-93575C890A9A}"/>
    <cellStyle name="Note 3 4 2 7 4 2" xfId="22795" xr:uid="{D943BF0A-44D8-44BE-8F9A-10B49F017DB9}"/>
    <cellStyle name="Note 3 4 2 7 5" xfId="3507" xr:uid="{AEF61C13-58BA-44B9-99F8-58AD6AE548AA}"/>
    <cellStyle name="Note 3 4 2 7 5 2" xfId="19501" xr:uid="{AAC9D710-6EDF-455C-AE13-2155543ABF39}"/>
    <cellStyle name="Note 3 4 2 7 6" xfId="16619" xr:uid="{91B2420F-F078-4270-A1D1-024BD2F90DB4}"/>
    <cellStyle name="Note 3 4 2 7 6 2" xfId="30077" xr:uid="{FC362DB2-646C-4DC6-B1D7-9B4C1AD84BF3}"/>
    <cellStyle name="Note 3 4 2 8" xfId="4091" xr:uid="{C224624A-5ACC-4A5B-BF5F-1693E291D5B2}"/>
    <cellStyle name="Note 3 4 2 8 2" xfId="6605" xr:uid="{29C3AB19-14C9-4654-B732-3BF209A5C706}"/>
    <cellStyle name="Note 3 4 2 8 2 2" xfId="20063" xr:uid="{6C34F377-D29A-475A-BFF8-64AC7DDFDAE8}"/>
    <cellStyle name="Note 3 4 2 8 3" xfId="9202" xr:uid="{E107A02C-2AC7-4EB0-AB5E-0DE28D55CFDE}"/>
    <cellStyle name="Note 3 4 2 8 3 2" xfId="22660" xr:uid="{8192DB0B-455F-41E9-A9AB-14FE03B7805F}"/>
    <cellStyle name="Note 3 4 2 8 4" xfId="11771" xr:uid="{A1B1C41C-CEC3-4E1F-996E-F101849649FF}"/>
    <cellStyle name="Note 3 4 2 8 4 2" xfId="25229" xr:uid="{C354B852-659E-4A9D-8D5C-0F78D4363654}"/>
    <cellStyle name="Note 3 4 2 8 5" xfId="3624" xr:uid="{829FAC0A-F6D2-4905-AFA8-717577E6BB5A}"/>
    <cellStyle name="Note 3 4 2 8 5 2" xfId="19618" xr:uid="{D8D3DF58-2AFE-4371-9FF5-A7162825FD9C}"/>
    <cellStyle name="Note 3 4 2 8 6" xfId="12626" xr:uid="{EE079DBB-B411-4E8B-8591-C505C3A1D377}"/>
    <cellStyle name="Note 3 4 2 8 6 2" xfId="26084" xr:uid="{17D9FC11-1EC1-4C6F-A609-7E181604A3F3}"/>
    <cellStyle name="Note 3 4 2 8 7" xfId="16510" xr:uid="{A96BDE32-3589-46A1-9C99-729E6619846B}"/>
    <cellStyle name="Note 3 4 2 8 7 2" xfId="29968" xr:uid="{957D9307-0B0A-4EEA-85EE-3112CD7C828F}"/>
    <cellStyle name="Note 3 4 2 9" xfId="3195" xr:uid="{491B7F53-D1B3-4B22-A9D1-6976ED992C53}"/>
    <cellStyle name="Note 3 4 2 9 2" xfId="19189" xr:uid="{8403E406-72E7-4ECB-9341-21E913B9AA98}"/>
    <cellStyle name="Note 3 4 3" xfId="2827" xr:uid="{19CEB443-5504-4AD9-911A-F8A5840D60D7}"/>
    <cellStyle name="Note 3 4 3 2" xfId="6151" xr:uid="{EDD3960B-9E7C-48A0-8058-E85B2F66BBA6}"/>
    <cellStyle name="Note 3 4 3 2 2" xfId="8630" xr:uid="{75D8CDF6-2291-41B4-ABB3-F4B6E3585FA5}"/>
    <cellStyle name="Note 3 4 3 2 2 2" xfId="22088" xr:uid="{B784D519-2F66-410A-B87E-30AAE181D3D5}"/>
    <cellStyle name="Note 3 4 3 2 3" xfId="11221" xr:uid="{DAC65B9E-D917-4C78-A5FD-B2F705F24AD2}"/>
    <cellStyle name="Note 3 4 3 2 3 2" xfId="24679" xr:uid="{904914C1-AF45-4B53-A070-E79320871EEA}"/>
    <cellStyle name="Note 3 4 3 2 4" xfId="13429" xr:uid="{FB146B8D-E13C-45DB-B6F1-F2B9E7BEC7D6}"/>
    <cellStyle name="Note 3 4 3 2 4 2" xfId="26887" xr:uid="{92DD0E10-A036-427C-B5F9-A66C304DFBDD}"/>
    <cellStyle name="Note 3 4 3 2 5" xfId="14608" xr:uid="{B20856E1-9F6A-462B-BD4D-B308F8747B46}"/>
    <cellStyle name="Note 3 4 3 2 5 2" xfId="28066" xr:uid="{2A571CE7-91EF-40C5-B461-D00D71F2C148}"/>
    <cellStyle name="Note 3 4 3 2 6" xfId="15973" xr:uid="{E988AE3E-CE5B-4285-BB5A-EDB6D6ABD707}"/>
    <cellStyle name="Note 3 4 3 2 6 2" xfId="29431" xr:uid="{E007F842-D3EF-4397-B6DF-0726DC94C088}"/>
    <cellStyle name="Note 3 4 3 2 7" xfId="18316" xr:uid="{6076E9AE-2991-42AA-9133-D129118DC962}"/>
    <cellStyle name="Note 3 4 3 2 7 2" xfId="31774" xr:uid="{FCCF463C-FDA7-40FE-940B-5A3BB6581F97}"/>
    <cellStyle name="Note 3 4 3 3" xfId="4980" xr:uid="{759F980F-02F2-47A6-95A3-FAD8DE12D345}"/>
    <cellStyle name="Note 3 4 3 3 2" xfId="32279" xr:uid="{DD5CE35C-7A2C-4BF4-A12C-31A8A21F1B90}"/>
    <cellStyle name="Note 3 4 3 4" xfId="7459" xr:uid="{1DC4A53E-7E93-468C-B014-C2C8592CE535}"/>
    <cellStyle name="Note 3 4 3 4 2" xfId="20917" xr:uid="{0956E5AB-BE6D-4BA1-9C37-D7AF828124AE}"/>
    <cellStyle name="Note 3 4 3 5" xfId="10050" xr:uid="{8B15F519-EE2A-43D3-8AD0-2797C8F7B8E2}"/>
    <cellStyle name="Note 3 4 3 5 2" xfId="23508" xr:uid="{9EE42373-76C4-416C-8CDB-27E98FE4F1E7}"/>
    <cellStyle name="Note 3 4 3 6" xfId="12601" xr:uid="{BAB141FA-56F2-4D87-A020-D7913DE68229}"/>
    <cellStyle name="Note 3 4 3 6 2" xfId="26059" xr:uid="{7EF1217C-47EC-4065-B337-DE2AA8873DA2}"/>
    <cellStyle name="Note 3 4 3 7" xfId="17205" xr:uid="{6F81C282-3C34-4260-BCA3-2E7E3B3EEDE7}"/>
    <cellStyle name="Note 3 4 3 7 2" xfId="30663" xr:uid="{A8B68A12-445E-47FD-AA30-91D82C69BF8A}"/>
    <cellStyle name="Note 3 4 4" xfId="4408" xr:uid="{94F9BFC9-9152-4BA0-A65A-6F78C07276D1}"/>
    <cellStyle name="Note 3 4 4 2" xfId="5579" xr:uid="{70DEB8DE-BA8D-4FED-A3EF-FD4D1FEC58ED}"/>
    <cellStyle name="Note 3 4 4 2 2" xfId="8058" xr:uid="{EB60F037-B511-4BA5-995D-38D6995DA7B9}"/>
    <cellStyle name="Note 3 4 4 2 2 2" xfId="21516" xr:uid="{FB56899E-764C-49A0-9516-ABC8AB7583CD}"/>
    <cellStyle name="Note 3 4 4 2 3" xfId="10649" xr:uid="{72DCAB80-4151-493C-A6AE-4DDDFC0D082E}"/>
    <cellStyle name="Note 3 4 4 2 3 2" xfId="24107" xr:uid="{35C22107-9E50-4471-8070-DA73FB6B88D1}"/>
    <cellStyle name="Note 3 4 4 2 4" xfId="12857" xr:uid="{C265F6D9-50DA-4CA6-AECD-A28828B3B726}"/>
    <cellStyle name="Note 3 4 4 2 4 2" xfId="26315" xr:uid="{563D416F-9BB5-476B-A323-AD3A6E4B37BA}"/>
    <cellStyle name="Note 3 4 4 2 5" xfId="14036" xr:uid="{93118867-7E97-4736-ADD6-323908F091E4}"/>
    <cellStyle name="Note 3 4 4 2 5 2" xfId="27494" xr:uid="{67050FFB-6387-47ED-9781-AA6765859288}"/>
    <cellStyle name="Note 3 4 4 2 6" xfId="15401" xr:uid="{7C7EFAC1-9682-46CA-9BC0-EF252086B4BF}"/>
    <cellStyle name="Note 3 4 4 2 6 2" xfId="28859" xr:uid="{0F46AD3D-C262-47E3-8F60-0369A1A91334}"/>
    <cellStyle name="Note 3 4 4 2 7" xfId="17744" xr:uid="{0AE76D79-B89B-4FB1-B619-313734E5EE3A}"/>
    <cellStyle name="Note 3 4 4 2 7 2" xfId="31202" xr:uid="{5354B6F8-EF80-4C7E-9EBF-53748E215F60}"/>
    <cellStyle name="Note 3 4 4 3" xfId="6887" xr:uid="{EE1DD0A4-99D9-406F-9597-90C75E6E760F}"/>
    <cellStyle name="Note 3 4 4 3 2" xfId="20345" xr:uid="{2907EA08-2FE9-4B6B-82BD-FB1FC16A86ED}"/>
    <cellStyle name="Note 3 4 4 4" xfId="9478" xr:uid="{D93B2D7B-00DF-4C96-AA98-8F1783C45B09}"/>
    <cellStyle name="Note 3 4 4 4 2" xfId="22936" xr:uid="{B3AA466C-6BBF-4A94-9783-A544DAC59A1C}"/>
    <cellStyle name="Note 3 4 4 5" xfId="12416" xr:uid="{527E57E1-2DFF-4C8F-900B-64D34A3DAB30}"/>
    <cellStyle name="Note 3 4 4 5 2" xfId="25874" xr:uid="{4439D226-BE28-458B-9086-30E61CAE1FF9}"/>
    <cellStyle name="Note 3 4 4 6" xfId="16726" xr:uid="{D6A5BFA2-B94E-4230-A96C-FBA9B905F139}"/>
    <cellStyle name="Note 3 4 4 6 2" xfId="30184" xr:uid="{07DC89BD-EC44-4E9A-9FF3-F8D1A908E7B5}"/>
    <cellStyle name="Note 3 4 5" xfId="4851" xr:uid="{1CB4A73C-BAE9-493D-B544-97FBDB7288DF}"/>
    <cellStyle name="Note 3 4 5 2" xfId="6022" xr:uid="{7E599E0B-F6D8-47FB-85F5-338C9BC2F842}"/>
    <cellStyle name="Note 3 4 5 2 2" xfId="8501" xr:uid="{05578D69-E435-4E67-AA67-97E0905A7542}"/>
    <cellStyle name="Note 3 4 5 2 2 2" xfId="21959" xr:uid="{CB52EA4C-0D83-4354-A570-97A93B6B5634}"/>
    <cellStyle name="Note 3 4 5 2 3" xfId="11092" xr:uid="{4C61BBC9-25FA-4229-9A2D-296556CF235B}"/>
    <cellStyle name="Note 3 4 5 2 3 2" xfId="24550" xr:uid="{8A9C4322-37C1-4CA1-96E9-05AC5FA9E65D}"/>
    <cellStyle name="Note 3 4 5 2 4" xfId="13300" xr:uid="{6901C011-B093-49AE-93E3-F4EF4F2A4885}"/>
    <cellStyle name="Note 3 4 5 2 4 2" xfId="26758" xr:uid="{0441E2E8-8AFA-485C-AD11-44F804F6EF1C}"/>
    <cellStyle name="Note 3 4 5 2 5" xfId="14479" xr:uid="{752D1641-985E-4F4B-B5F3-40F17352CF67}"/>
    <cellStyle name="Note 3 4 5 2 5 2" xfId="27937" xr:uid="{F8AB942D-4710-4C7A-914E-0BFAF398ECC2}"/>
    <cellStyle name="Note 3 4 5 2 6" xfId="15844" xr:uid="{5A38844A-CD63-4C94-88D4-9D663FDDCB2B}"/>
    <cellStyle name="Note 3 4 5 2 6 2" xfId="29302" xr:uid="{5757D33C-6FAF-4CB8-B368-4B206D0823C7}"/>
    <cellStyle name="Note 3 4 5 2 7" xfId="18187" xr:uid="{7003D4E5-3503-4D1A-9BB9-2015EBC97551}"/>
    <cellStyle name="Note 3 4 5 2 7 2" xfId="31645" xr:uid="{7888918C-6473-4290-B5EE-12E52B62552B}"/>
    <cellStyle name="Note 3 4 5 3" xfId="7330" xr:uid="{C020FA07-4BAE-4B8F-B85E-0C12B5FEDFE4}"/>
    <cellStyle name="Note 3 4 5 3 2" xfId="20788" xr:uid="{55D5ABC2-42F6-4E71-8707-C552AB4C7DF8}"/>
    <cellStyle name="Note 3 4 5 4" xfId="9921" xr:uid="{0DA33F5D-20B4-4069-8434-FBB3D8ED5FBB}"/>
    <cellStyle name="Note 3 4 5 4 2" xfId="23379" xr:uid="{171EDA2C-636D-4CE9-9B3B-12964344C13A}"/>
    <cellStyle name="Note 3 4 5 5" xfId="12245" xr:uid="{69ABC28E-6EB8-4ADD-A78B-7365AA6CE8C5}"/>
    <cellStyle name="Note 3 4 5 5 2" xfId="25703" xr:uid="{036EF73E-4611-4D5D-9649-35D55601066C}"/>
    <cellStyle name="Note 3 4 5 6" xfId="17101" xr:uid="{4B3CD325-6D72-4B8D-8447-8DCDBE653F05}"/>
    <cellStyle name="Note 3 4 5 6 2" xfId="30559" xr:uid="{ED3D491C-3CC1-4DDA-87C2-0D8C6EBDB8B1}"/>
    <cellStyle name="Note 3 4 6" xfId="4717" xr:uid="{E7B7AA14-38A4-488A-87F4-E28DCCD3872B}"/>
    <cellStyle name="Note 3 4 6 2" xfId="5888" xr:uid="{F92CB10E-4D6B-4139-BF5F-9441E0C24054}"/>
    <cellStyle name="Note 3 4 6 2 2" xfId="8367" xr:uid="{42132CB4-527D-497F-B011-27FDD1F26C58}"/>
    <cellStyle name="Note 3 4 6 2 2 2" xfId="21825" xr:uid="{EC50E596-13D7-4EB1-96BA-13B31D49F19F}"/>
    <cellStyle name="Note 3 4 6 2 3" xfId="10958" xr:uid="{ED34D5D6-1FAF-475B-B1CC-B13CE4169998}"/>
    <cellStyle name="Note 3 4 6 2 3 2" xfId="24416" xr:uid="{F37B2F06-C8FB-4119-9172-E70F22448D83}"/>
    <cellStyle name="Note 3 4 6 2 4" xfId="13166" xr:uid="{DFC88F6C-5A7E-46A0-B8E2-8A5F705DE8CA}"/>
    <cellStyle name="Note 3 4 6 2 4 2" xfId="26624" xr:uid="{F7E68164-47EC-45F2-AFF5-43F0944B8E28}"/>
    <cellStyle name="Note 3 4 6 2 5" xfId="14345" xr:uid="{2FB9D3D3-75FF-4D2D-9A4F-30C275C3E45D}"/>
    <cellStyle name="Note 3 4 6 2 5 2" xfId="27803" xr:uid="{104E4BD4-B1C5-4979-B534-6F4E2396207C}"/>
    <cellStyle name="Note 3 4 6 2 6" xfId="15710" xr:uid="{C3D78A4D-EE33-474F-B7F4-E55D3CB3C75D}"/>
    <cellStyle name="Note 3 4 6 2 6 2" xfId="29168" xr:uid="{5DC86B8E-9952-4D62-8AA6-FB49961D9E98}"/>
    <cellStyle name="Note 3 4 6 2 7" xfId="18053" xr:uid="{742917AF-57A3-4918-B39A-4DAC234590A6}"/>
    <cellStyle name="Note 3 4 6 2 7 2" xfId="31511" xr:uid="{965853F6-5821-4E49-8A39-7B01529C829E}"/>
    <cellStyle name="Note 3 4 6 3" xfId="7196" xr:uid="{6F55190F-B296-4756-B518-5961CECEBCA8}"/>
    <cellStyle name="Note 3 4 6 3 2" xfId="20654" xr:uid="{763444BE-6A4D-4C67-9C89-E42F04A29A3E}"/>
    <cellStyle name="Note 3 4 6 4" xfId="9787" xr:uid="{299F3AFD-5A6C-4DC4-A908-1CE188E9FA01}"/>
    <cellStyle name="Note 3 4 6 4 2" xfId="23245" xr:uid="{DE28DFC3-4260-4270-99C9-B52451B6FCDC}"/>
    <cellStyle name="Note 3 4 6 5" xfId="3881" xr:uid="{43E51618-C365-4056-81ED-7E0D31D624A2}"/>
    <cellStyle name="Note 3 4 6 5 2" xfId="19875" xr:uid="{DFE06A2D-BAA4-486F-B8E2-D6E6D7037697}"/>
    <cellStyle name="Note 3 4 6 6" xfId="16995" xr:uid="{4BE2CA56-1F32-4D88-ADBE-E543567E2DE6}"/>
    <cellStyle name="Note 3 4 6 6 2" xfId="30453" xr:uid="{BF8EA361-FB36-4213-99F6-34A8290CE0B7}"/>
    <cellStyle name="Note 3 4 7" xfId="4509" xr:uid="{B20C05BB-18C9-4B5A-99E1-9FFC9708349E}"/>
    <cellStyle name="Note 3 4 7 2" xfId="5680" xr:uid="{DA048CF7-1F07-4B1F-9783-85F954A8FDFA}"/>
    <cellStyle name="Note 3 4 7 2 2" xfId="8159" xr:uid="{12E9720E-43AA-44EE-BE18-3A5F2FE3E2C0}"/>
    <cellStyle name="Note 3 4 7 2 2 2" xfId="21617" xr:uid="{5D5EB270-7A2A-4987-B7D8-255B840BEEDF}"/>
    <cellStyle name="Note 3 4 7 2 3" xfId="10750" xr:uid="{23DD1EF1-088D-433D-ADA3-19C9B1325F71}"/>
    <cellStyle name="Note 3 4 7 2 3 2" xfId="24208" xr:uid="{E88E6FFC-1CA1-4DA6-9592-7F301EB1742D}"/>
    <cellStyle name="Note 3 4 7 2 4" xfId="12958" xr:uid="{204DF133-CCED-4228-A2DC-4239EE587F9D}"/>
    <cellStyle name="Note 3 4 7 2 4 2" xfId="26416" xr:uid="{F01BA25F-6CDE-453E-B3CF-44B8DC7A259C}"/>
    <cellStyle name="Note 3 4 7 2 5" xfId="14137" xr:uid="{C487527E-E0BA-44D2-9124-1D4846C24061}"/>
    <cellStyle name="Note 3 4 7 2 5 2" xfId="27595" xr:uid="{19912ECE-FDE8-4215-9BCE-F53C967B403F}"/>
    <cellStyle name="Note 3 4 7 2 6" xfId="15502" xr:uid="{E89D178C-336C-4295-9D25-60476C5FEBD8}"/>
    <cellStyle name="Note 3 4 7 2 6 2" xfId="28960" xr:uid="{408771B7-C047-4251-B304-C0FFA2F02BAE}"/>
    <cellStyle name="Note 3 4 7 2 7" xfId="17845" xr:uid="{F0A74F0F-1E2B-4FEB-BDFA-0A3AF50BFEE7}"/>
    <cellStyle name="Note 3 4 7 2 7 2" xfId="31303" xr:uid="{CD6AC10F-7587-48AF-A1DC-6F17C0B94CBB}"/>
    <cellStyle name="Note 3 4 7 3" xfId="6988" xr:uid="{672D9777-82EC-4966-A11A-8A74811CEE39}"/>
    <cellStyle name="Note 3 4 7 3 2" xfId="20446" xr:uid="{D43E5ED1-EDFA-447E-B47B-C6F09227EB14}"/>
    <cellStyle name="Note 3 4 7 4" xfId="9579" xr:uid="{2217368C-80C7-4571-A9FC-8416B2325DC9}"/>
    <cellStyle name="Note 3 4 7 4 2" xfId="23037" xr:uid="{87D7BFB5-B318-45B6-BAE6-3F32056B6B2F}"/>
    <cellStyle name="Note 3 4 7 5" xfId="12025" xr:uid="{34737103-66D6-4162-AC9F-6F016C163B98}"/>
    <cellStyle name="Note 3 4 7 5 2" xfId="25483" xr:uid="{6B6B540F-A497-4402-B8AC-44AF19B91EFA}"/>
    <cellStyle name="Note 3 4 7 6" xfId="16806" xr:uid="{32382623-EB6A-48B1-B4A2-B9D2FFD223EB}"/>
    <cellStyle name="Note 3 4 7 6 2" xfId="30264" xr:uid="{9FF51067-8DB3-4B70-BFF1-7083C0DF9BA1}"/>
    <cellStyle name="Note 3 4 8" xfId="5277" xr:uid="{795D0F56-D625-4735-8660-A00FD59A9D9F}"/>
    <cellStyle name="Note 3 4 8 2" xfId="6448" xr:uid="{3065E7FD-7FC7-44D1-82BA-2DAB635BF8B8}"/>
    <cellStyle name="Note 3 4 8 2 2" xfId="8927" xr:uid="{ECA51F45-EA30-48B2-AC5C-2BD6749EDF93}"/>
    <cellStyle name="Note 3 4 8 2 2 2" xfId="22385" xr:uid="{613E13B7-8A62-47E0-9F83-A86572FCEE4A}"/>
    <cellStyle name="Note 3 4 8 2 3" xfId="11518" xr:uid="{439421E0-4386-46F9-AF65-7546A1EDAD43}"/>
    <cellStyle name="Note 3 4 8 2 3 2" xfId="24976" xr:uid="{22C7B662-946A-400E-AE9C-F9241D0D3473}"/>
    <cellStyle name="Note 3 4 8 2 4" xfId="13726" xr:uid="{516EFAAC-D257-4792-B247-A773E5AEAD4C}"/>
    <cellStyle name="Note 3 4 8 2 4 2" xfId="27184" xr:uid="{4753D66F-B47A-46BB-91C9-5F7B91DF62CE}"/>
    <cellStyle name="Note 3 4 8 2 5" xfId="14905" xr:uid="{B19C29C2-A9A8-4083-8B7F-DADC7A495299}"/>
    <cellStyle name="Note 3 4 8 2 5 2" xfId="28363" xr:uid="{D344770B-7186-4F69-A6AC-9146236D7B10}"/>
    <cellStyle name="Note 3 4 8 2 6" xfId="16270" xr:uid="{BC50D7D9-8158-4028-8FB3-40578FD3F917}"/>
    <cellStyle name="Note 3 4 8 2 6 2" xfId="29728" xr:uid="{1AABAF77-6EA8-468F-B875-49FEBB532C50}"/>
    <cellStyle name="Note 3 4 8 2 7" xfId="18613" xr:uid="{040FDAF7-038D-4E87-A263-D32CFE938A7A}"/>
    <cellStyle name="Note 3 4 8 2 7 2" xfId="32071" xr:uid="{48616A72-ED2F-41F1-B0A5-5939F2B95F78}"/>
    <cellStyle name="Note 3 4 8 3" xfId="7756" xr:uid="{589B2101-9899-4AA9-8F38-0BF550D2DD3B}"/>
    <cellStyle name="Note 3 4 8 3 2" xfId="21214" xr:uid="{6DD0D31E-E98F-4E78-8F89-B9198C85A8C8}"/>
    <cellStyle name="Note 3 4 8 4" xfId="10347" xr:uid="{36F146C2-1841-41BC-A99E-7F4F11BCF726}"/>
    <cellStyle name="Note 3 4 8 4 2" xfId="23805" xr:uid="{18F52594-4C4F-4B88-BA39-BF3671F5E1D0}"/>
    <cellStyle name="Note 3 4 8 5" xfId="15099" xr:uid="{E9DA00C1-F4BC-43F0-9AEC-029FE4828735}"/>
    <cellStyle name="Note 3 4 8 5 2" xfId="28557" xr:uid="{EAD63C1B-A2F7-4C51-BE67-7E995657F6C2}"/>
    <cellStyle name="Note 3 4 8 6" xfId="17453" xr:uid="{83567CCB-F4D3-4FBE-93BB-BCA0B804ACAF}"/>
    <cellStyle name="Note 3 4 8 6 2" xfId="30911" xr:uid="{BFDFF564-1351-4FC8-B166-28BDA1EC5C61}"/>
    <cellStyle name="Note 3 4 9" xfId="4092" xr:uid="{065D8C72-C34C-4CA3-82B6-06540DE9F205}"/>
    <cellStyle name="Note 3 4 9 2" xfId="6606" xr:uid="{41FE106D-B6D8-46B7-B124-CF84207E2BE1}"/>
    <cellStyle name="Note 3 4 9 2 2" xfId="20064" xr:uid="{14954FC0-932F-4026-BCB4-814EA20AEF51}"/>
    <cellStyle name="Note 3 4 9 3" xfId="9203" xr:uid="{10398440-B7DC-4965-870F-AB0CB101BFFF}"/>
    <cellStyle name="Note 3 4 9 3 2" xfId="22661" xr:uid="{A32E07F7-4E08-44A9-81FF-D9FE4F7EBD61}"/>
    <cellStyle name="Note 3 4 9 4" xfId="11772" xr:uid="{2D00C602-7945-4EE6-809D-A24380AE7885}"/>
    <cellStyle name="Note 3 4 9 4 2" xfId="25230" xr:uid="{260B6186-92DD-4435-8545-BEC1BFEF3FED}"/>
    <cellStyle name="Note 3 4 9 5" xfId="3874" xr:uid="{F1194799-1E9E-4764-8B43-21BEF61C20BA}"/>
    <cellStyle name="Note 3 4 9 5 2" xfId="19868" xr:uid="{0A3DE46A-BB4B-4011-8D25-E42C3C7BBF96}"/>
    <cellStyle name="Note 3 4 9 6" xfId="12358" xr:uid="{25F6F779-0991-4F33-BA4A-ADECEDFBB0D6}"/>
    <cellStyle name="Note 3 4 9 6 2" xfId="25816" xr:uid="{DDB55221-0991-4B06-82BF-14377F906921}"/>
    <cellStyle name="Note 3 4 9 7" xfId="16511" xr:uid="{75E41A6F-E3D0-4368-B349-F4CD56A5B094}"/>
    <cellStyle name="Note 3 4 9 7 2" xfId="29969" xr:uid="{0AB35AD2-6FC5-44C8-AEF5-B4868FB23F72}"/>
    <cellStyle name="Note 3 5" xfId="2271" xr:uid="{571C126D-D454-452E-8F3C-323CEC8B2DA1}"/>
    <cellStyle name="Note 3 5 10" xfId="3194" xr:uid="{51A65032-F1B2-4AD3-A655-37C1163BB22A}"/>
    <cellStyle name="Note 3 5 10 2" xfId="19188" xr:uid="{8E85B2CE-BBF5-4A11-8D92-E21FE8EC9A40}"/>
    <cellStyle name="Note 3 5 11" xfId="3785" xr:uid="{77E9EAE9-8C78-4DD7-86F5-2A8F1A830C56}"/>
    <cellStyle name="Note 3 5 11 2" xfId="19779" xr:uid="{47CD27F6-68D8-4553-AE75-91F1521EB284}"/>
    <cellStyle name="Note 3 5 12" xfId="3841" xr:uid="{C347F729-0CE5-4B0D-A945-D2C3314B39CC}"/>
    <cellStyle name="Note 3 5 12 2" xfId="19835" xr:uid="{F3813425-3122-41B1-A3C5-FE37C61E11B8}"/>
    <cellStyle name="Note 3 5 13" xfId="18823" xr:uid="{C0C4CA11-C7A6-4190-A005-53026A7E2EB4}"/>
    <cellStyle name="Note 3 5 13 2" xfId="32476" xr:uid="{04E4EB2D-59B1-4628-9FD3-2751B73E9C67}"/>
    <cellStyle name="Note 3 5 2" xfId="2272" xr:uid="{1F914F45-448E-4BAC-AF61-1B363C93CD43}"/>
    <cellStyle name="Note 3 5 2 10" xfId="3786" xr:uid="{2D462179-1216-4A13-B6C0-B5C7DA912163}"/>
    <cellStyle name="Note 3 5 2 10 2" xfId="19780" xr:uid="{0028B27F-A791-4C8C-AC23-3A6CB1A1F2F1}"/>
    <cellStyle name="Note 3 5 2 11" xfId="3860" xr:uid="{D87A4643-BA5B-4AE6-91F2-2E2509C43B65}"/>
    <cellStyle name="Note 3 5 2 11 2" xfId="19854" xr:uid="{B9C0011F-E4E9-4F50-9EEF-4DDE9828A815}"/>
    <cellStyle name="Note 3 5 2 12" xfId="18824" xr:uid="{5DB15703-9999-40F0-84A8-C5CA46BA7688}"/>
    <cellStyle name="Note 3 5 2 12 2" xfId="32477" xr:uid="{0FD7CCC8-E432-404F-8F59-27BAE921DE16}"/>
    <cellStyle name="Note 3 5 2 2" xfId="2830" xr:uid="{F03EDD48-E398-4796-B1A0-FF13F8D97C8A}"/>
    <cellStyle name="Note 3 5 2 2 2" xfId="6154" xr:uid="{6D22B565-EB70-4D2E-A44B-B3E5E3789EF5}"/>
    <cellStyle name="Note 3 5 2 2 2 2" xfId="8633" xr:uid="{0640E4E6-41E0-487F-8633-C69EC3944913}"/>
    <cellStyle name="Note 3 5 2 2 2 2 2" xfId="22091" xr:uid="{33C38A84-E4D0-4636-95C6-8128B4DC6411}"/>
    <cellStyle name="Note 3 5 2 2 2 3" xfId="11224" xr:uid="{27D0A298-0912-4910-998E-FF2B27FDA79A}"/>
    <cellStyle name="Note 3 5 2 2 2 3 2" xfId="24682" xr:uid="{98E16740-78B5-4514-9286-A9400C5A3022}"/>
    <cellStyle name="Note 3 5 2 2 2 4" xfId="13432" xr:uid="{35DCF5A1-5299-4F36-B8B0-4E117E7A4A92}"/>
    <cellStyle name="Note 3 5 2 2 2 4 2" xfId="26890" xr:uid="{618F0D1B-6901-48E5-AD03-088E14DFBF3F}"/>
    <cellStyle name="Note 3 5 2 2 2 5" xfId="14611" xr:uid="{86E43089-B24A-4E32-A015-971FA8100668}"/>
    <cellStyle name="Note 3 5 2 2 2 5 2" xfId="28069" xr:uid="{16B71AC8-6A14-4309-8D17-FFF9BA365084}"/>
    <cellStyle name="Note 3 5 2 2 2 6" xfId="15976" xr:uid="{BE1B99E9-5632-448B-BC1C-BE2736765956}"/>
    <cellStyle name="Note 3 5 2 2 2 6 2" xfId="29434" xr:uid="{3BFB8DB3-99F6-4B47-AC35-1E264B2F627A}"/>
    <cellStyle name="Note 3 5 2 2 2 7" xfId="18319" xr:uid="{5BC79FE9-B5E3-44F1-943B-73D0AB35D142}"/>
    <cellStyle name="Note 3 5 2 2 2 7 2" xfId="31777" xr:uid="{C0FE9832-8881-4AD7-8EBE-780480EE0F6E}"/>
    <cellStyle name="Note 3 5 2 2 3" xfId="4983" xr:uid="{DA6873F7-9A97-44A0-9DC1-BC2ADF9052C2}"/>
    <cellStyle name="Note 3 5 2 2 3 2" xfId="32282" xr:uid="{4BC19D8E-E3A3-4502-B4F7-0990A09A2B85}"/>
    <cellStyle name="Note 3 5 2 2 4" xfId="7462" xr:uid="{DEDE3548-D387-40F6-9D25-C0BF621D0B4A}"/>
    <cellStyle name="Note 3 5 2 2 4 2" xfId="20920" xr:uid="{00192092-3924-4E60-9744-B9DC77932B51}"/>
    <cellStyle name="Note 3 5 2 2 5" xfId="10053" xr:uid="{D84D16CA-CB36-440A-B182-D3223288CD55}"/>
    <cellStyle name="Note 3 5 2 2 5 2" xfId="23511" xr:uid="{EE75A4C4-1F1A-4681-AF9D-5308FF1D0C93}"/>
    <cellStyle name="Note 3 5 2 2 6" xfId="11979" xr:uid="{5958E697-A3E1-42DC-BC5C-94DEF5A6604D}"/>
    <cellStyle name="Note 3 5 2 2 6 2" xfId="25437" xr:uid="{FCDC7D7C-D484-4582-86D2-17878FAFF762}"/>
    <cellStyle name="Note 3 5 2 2 7" xfId="17208" xr:uid="{45E0426F-47C2-412C-B312-A20D5BFE33C4}"/>
    <cellStyle name="Note 3 5 2 2 7 2" xfId="30666" xr:uid="{7585AEB9-B3A7-43A2-9982-A9862DB082B5}"/>
    <cellStyle name="Note 3 5 2 3" xfId="4405" xr:uid="{97F74717-D896-4A95-A39D-09DA0AD1272A}"/>
    <cellStyle name="Note 3 5 2 3 2" xfId="5576" xr:uid="{5232CAFF-03FE-44A6-A036-3FACF12A8F81}"/>
    <cellStyle name="Note 3 5 2 3 2 2" xfId="8055" xr:uid="{9722A674-5215-4764-9A4B-9DE6946ADA8B}"/>
    <cellStyle name="Note 3 5 2 3 2 2 2" xfId="21513" xr:uid="{B07C5F8C-6F40-4E02-B5A0-ADA2335E58A6}"/>
    <cellStyle name="Note 3 5 2 3 2 3" xfId="10646" xr:uid="{A7709347-B8B8-4101-B823-5755B5A1CA59}"/>
    <cellStyle name="Note 3 5 2 3 2 3 2" xfId="24104" xr:uid="{7DEA021C-921A-4F69-BEA1-F109D19546AC}"/>
    <cellStyle name="Note 3 5 2 3 2 4" xfId="12854" xr:uid="{154403F2-145E-4896-96E9-C86F6AD4D7AF}"/>
    <cellStyle name="Note 3 5 2 3 2 4 2" xfId="26312" xr:uid="{D50B9E36-5553-4CA5-9E07-C45D98AC710B}"/>
    <cellStyle name="Note 3 5 2 3 2 5" xfId="14033" xr:uid="{03BFB28F-6B69-41A0-9692-AD56F0F7AA9A}"/>
    <cellStyle name="Note 3 5 2 3 2 5 2" xfId="27491" xr:uid="{072015B9-5A42-49D3-BA11-CB332276DF80}"/>
    <cellStyle name="Note 3 5 2 3 2 6" xfId="15398" xr:uid="{458ED026-E9E0-40ED-AE1F-82839A35BD0E}"/>
    <cellStyle name="Note 3 5 2 3 2 6 2" xfId="28856" xr:uid="{5486C73D-6F3D-4355-B6E4-E399AED5E743}"/>
    <cellStyle name="Note 3 5 2 3 2 7" xfId="17741" xr:uid="{2E1C74A9-C7E8-4559-B43A-7FE7143359AA}"/>
    <cellStyle name="Note 3 5 2 3 2 7 2" xfId="31199" xr:uid="{1A20B83A-5FD7-4D8E-86F6-5F88612D037D}"/>
    <cellStyle name="Note 3 5 2 3 3" xfId="6884" xr:uid="{8BDD3BE1-96CA-4913-ABDE-232473F0553D}"/>
    <cellStyle name="Note 3 5 2 3 3 2" xfId="20342" xr:uid="{A949B745-D37E-4F12-AEEB-1A7A9A5BDBF9}"/>
    <cellStyle name="Note 3 5 2 3 4" xfId="9475" xr:uid="{0C550979-A4B3-4BCE-B206-F81DCB17CEF4}"/>
    <cellStyle name="Note 3 5 2 3 4 2" xfId="22933" xr:uid="{4ED5DC75-BE56-4B92-84F1-E40D40524387}"/>
    <cellStyle name="Note 3 5 2 3 5" xfId="12213" xr:uid="{FA55ABF7-544A-4655-94BC-81A70295D2D1}"/>
    <cellStyle name="Note 3 5 2 3 5 2" xfId="25671" xr:uid="{F889304C-ADE9-4B2D-A95B-F70F4B64CDC0}"/>
    <cellStyle name="Note 3 5 2 3 6" xfId="16723" xr:uid="{FDEE4CC9-6F37-4F49-BEF0-20A8ADA90A08}"/>
    <cellStyle name="Note 3 5 2 3 6 2" xfId="30181" xr:uid="{06BFFDBA-D05B-4706-B192-48A0DC366E45}"/>
    <cellStyle name="Note 3 5 2 4" xfId="5228" xr:uid="{D25A3CDA-82C9-40E0-8FAF-32B2D2AACD66}"/>
    <cellStyle name="Note 3 5 2 4 2" xfId="6399" xr:uid="{5BFD7BB2-1F08-43FE-94EF-578B9E7E4566}"/>
    <cellStyle name="Note 3 5 2 4 2 2" xfId="8878" xr:uid="{30E09C3E-718F-409C-A350-3CBE06020FA9}"/>
    <cellStyle name="Note 3 5 2 4 2 2 2" xfId="22336" xr:uid="{C89AB829-22F4-4D78-8848-DD5A1801146B}"/>
    <cellStyle name="Note 3 5 2 4 2 3" xfId="11469" xr:uid="{EB4F3ADF-60C6-4B09-BA08-54938DD64A28}"/>
    <cellStyle name="Note 3 5 2 4 2 3 2" xfId="24927" xr:uid="{D5C148BA-E5BF-4DF3-9C3F-AE3B7008CF96}"/>
    <cellStyle name="Note 3 5 2 4 2 4" xfId="13677" xr:uid="{F57E2E7F-2D44-4C20-BA45-331E7F197F50}"/>
    <cellStyle name="Note 3 5 2 4 2 4 2" xfId="27135" xr:uid="{78D10E94-6852-4600-8ADB-C1C6012FA5BB}"/>
    <cellStyle name="Note 3 5 2 4 2 5" xfId="14856" xr:uid="{3B3A6D1F-891E-43A9-B9AA-4FD287353337}"/>
    <cellStyle name="Note 3 5 2 4 2 5 2" xfId="28314" xr:uid="{26462518-96BE-44EC-A952-85C5C59AFFA1}"/>
    <cellStyle name="Note 3 5 2 4 2 6" xfId="16221" xr:uid="{59FED627-9FEB-45A2-9D66-38A7A85F53A8}"/>
    <cellStyle name="Note 3 5 2 4 2 6 2" xfId="29679" xr:uid="{2E0522AE-517C-4F2C-84F3-F7B5E9A8C927}"/>
    <cellStyle name="Note 3 5 2 4 2 7" xfId="18564" xr:uid="{A5CC3EAB-DA8A-4DB3-B401-45F2508CB909}"/>
    <cellStyle name="Note 3 5 2 4 2 7 2" xfId="32022" xr:uid="{8AB82C2E-6E36-4BB0-9BC1-56BABF3D26C3}"/>
    <cellStyle name="Note 3 5 2 4 3" xfId="7707" xr:uid="{7B22D654-B643-44B0-A3F4-9B7B6525A14A}"/>
    <cellStyle name="Note 3 5 2 4 3 2" xfId="21165" xr:uid="{9CDE0A50-E6B5-4ACC-9040-F41CDF1A4216}"/>
    <cellStyle name="Note 3 5 2 4 4" xfId="10298" xr:uid="{D8AF5BCD-D488-4D87-8B50-494CBC14B2E7}"/>
    <cellStyle name="Note 3 5 2 4 4 2" xfId="23756" xr:uid="{944FCD7A-FE79-4802-9D02-4433182DD07C}"/>
    <cellStyle name="Note 3 5 2 4 5" xfId="15050" xr:uid="{8510F934-470C-4245-A405-06AA8113CC15}"/>
    <cellStyle name="Note 3 5 2 4 5 2" xfId="28508" xr:uid="{FB286D9A-52EE-4090-9AE6-705D4EAE91A4}"/>
    <cellStyle name="Note 3 5 2 4 6" xfId="17411" xr:uid="{8CA92D00-2779-4871-8EEE-F4F88E4CE6DC}"/>
    <cellStyle name="Note 3 5 2 4 6 2" xfId="30869" xr:uid="{7A2022F8-5584-4551-85CB-43BDFDB24777}"/>
    <cellStyle name="Note 3 5 2 5" xfId="4273" xr:uid="{42F10E43-7BFD-4441-AE64-5958A114C803}"/>
    <cellStyle name="Note 3 5 2 5 2" xfId="5444" xr:uid="{9A8B287D-7CC9-4F6A-B024-509838741DC2}"/>
    <cellStyle name="Note 3 5 2 5 2 2" xfId="7923" xr:uid="{467FC460-5E05-4554-806E-2C9E227F1A22}"/>
    <cellStyle name="Note 3 5 2 5 2 2 2" xfId="21381" xr:uid="{AF254EA7-A0EB-411B-93F4-CFB0BBE54BBD}"/>
    <cellStyle name="Note 3 5 2 5 2 3" xfId="10514" xr:uid="{4CE81F70-DE4D-45A4-B2E5-8B5F1C3F870E}"/>
    <cellStyle name="Note 3 5 2 5 2 3 2" xfId="23972" xr:uid="{C9AABC9B-6394-4E41-9F66-F814A128B116}"/>
    <cellStyle name="Note 3 5 2 5 2 4" xfId="12722" xr:uid="{909F576F-3245-4529-8D21-5955D807CD08}"/>
    <cellStyle name="Note 3 5 2 5 2 4 2" xfId="26180" xr:uid="{8C26B9CB-53A8-413F-AE2C-C6719084DF96}"/>
    <cellStyle name="Note 3 5 2 5 2 5" xfId="13901" xr:uid="{98534521-6E46-4B4E-9B71-6F376945BF4E}"/>
    <cellStyle name="Note 3 5 2 5 2 5 2" xfId="27359" xr:uid="{9DCAEB56-1781-4EB9-A7AF-CC8F8A7AC087}"/>
    <cellStyle name="Note 3 5 2 5 2 6" xfId="15266" xr:uid="{2ED316EE-DA35-4C07-A789-A3DA05B402E5}"/>
    <cellStyle name="Note 3 5 2 5 2 6 2" xfId="28724" xr:uid="{8EF08431-E12A-4958-88D7-7F37721F0CBD}"/>
    <cellStyle name="Note 3 5 2 5 2 7" xfId="17609" xr:uid="{CFF5AB17-FDE1-4B7E-A442-B4743D8557B8}"/>
    <cellStyle name="Note 3 5 2 5 2 7 2" xfId="31067" xr:uid="{A074E99D-EC9F-4D83-B894-F4795341A21E}"/>
    <cellStyle name="Note 3 5 2 5 3" xfId="6752" xr:uid="{DA7BE753-FFED-4293-9BAA-C20B08022879}"/>
    <cellStyle name="Note 3 5 2 5 3 2" xfId="20210" xr:uid="{745980E8-41E5-458A-BB8C-22D00BE7BC97}"/>
    <cellStyle name="Note 3 5 2 5 4" xfId="9343" xr:uid="{00727F53-9572-4E3B-9169-C1BCAD03FA65}"/>
    <cellStyle name="Note 3 5 2 5 4 2" xfId="22801" xr:uid="{163F65F4-3E0A-42BF-A363-4681E84E4B4A}"/>
    <cellStyle name="Note 3 5 2 5 5" xfId="3476" xr:uid="{8C755A0D-5DA6-48CE-B15B-0163AB3AD368}"/>
    <cellStyle name="Note 3 5 2 5 5 2" xfId="19470" xr:uid="{CDDA818E-A31F-4E16-A1D0-402F6ECDFC9C}"/>
    <cellStyle name="Note 3 5 2 5 6" xfId="16623" xr:uid="{1F5E7E43-05D4-4F28-BF19-F92BA2BA96FB}"/>
    <cellStyle name="Note 3 5 2 5 6 2" xfId="30081" xr:uid="{4D6AA088-9E05-4FBE-B497-C4631F1591FA}"/>
    <cellStyle name="Note 3 5 2 6" xfId="4506" xr:uid="{08ED25A0-EB6C-44E9-9F73-BA539E9A73C5}"/>
    <cellStyle name="Note 3 5 2 6 2" xfId="5677" xr:uid="{2AB56582-32E8-4213-A9FD-158C5D08A3A3}"/>
    <cellStyle name="Note 3 5 2 6 2 2" xfId="8156" xr:uid="{A4625253-B808-4A2A-AB00-F363A757CC40}"/>
    <cellStyle name="Note 3 5 2 6 2 2 2" xfId="21614" xr:uid="{FE9D49A1-3B25-4B43-866E-CA291A687FCE}"/>
    <cellStyle name="Note 3 5 2 6 2 3" xfId="10747" xr:uid="{AEF66FCE-64A8-4893-9BD5-129C5F2EDB41}"/>
    <cellStyle name="Note 3 5 2 6 2 3 2" xfId="24205" xr:uid="{B75060BD-C580-4F91-B325-735E9DAAE286}"/>
    <cellStyle name="Note 3 5 2 6 2 4" xfId="12955" xr:uid="{91886158-2716-4A0E-9BCB-20B72C450B7B}"/>
    <cellStyle name="Note 3 5 2 6 2 4 2" xfId="26413" xr:uid="{C697D26A-0A1C-4C84-A8AB-58F45969A490}"/>
    <cellStyle name="Note 3 5 2 6 2 5" xfId="14134" xr:uid="{9138D054-7F00-4A7D-BBBA-74E36696C61E}"/>
    <cellStyle name="Note 3 5 2 6 2 5 2" xfId="27592" xr:uid="{B8B02E6D-3D79-4DB5-ABD2-C46FC85FD690}"/>
    <cellStyle name="Note 3 5 2 6 2 6" xfId="15499" xr:uid="{2725FFDD-7947-4B85-AD01-08F0A83D91B2}"/>
    <cellStyle name="Note 3 5 2 6 2 6 2" xfId="28957" xr:uid="{56708279-1D59-4B2F-8552-598C90877AC5}"/>
    <cellStyle name="Note 3 5 2 6 2 7" xfId="17842" xr:uid="{09DECEA2-B783-454C-A971-639DE179DB6C}"/>
    <cellStyle name="Note 3 5 2 6 2 7 2" xfId="31300" xr:uid="{50CB5C60-E926-4B8F-AD12-33381EAB7797}"/>
    <cellStyle name="Note 3 5 2 6 3" xfId="6985" xr:uid="{56F5640E-31A1-4B1C-A93D-DE48B6AA3BE8}"/>
    <cellStyle name="Note 3 5 2 6 3 2" xfId="20443" xr:uid="{A4EA3543-CCC4-45A9-8033-E29EBAD97E3C}"/>
    <cellStyle name="Note 3 5 2 6 4" xfId="9576" xr:uid="{FFFA9F0D-D29F-4A2B-8B74-A0FE121F71BD}"/>
    <cellStyle name="Note 3 5 2 6 4 2" xfId="23034" xr:uid="{1BB6ECF3-794F-4019-AB40-B2BACE13848A}"/>
    <cellStyle name="Note 3 5 2 6 5" xfId="12672" xr:uid="{5B9855EE-435D-4279-887B-C9BBDF728A2B}"/>
    <cellStyle name="Note 3 5 2 6 5 2" xfId="26130" xr:uid="{DCCB226D-6AAD-4F0D-B204-EFD63BE6500A}"/>
    <cellStyle name="Note 3 5 2 6 6" xfId="16803" xr:uid="{1FB86939-FDC4-474D-B428-666B73E693C5}"/>
    <cellStyle name="Note 3 5 2 6 6 2" xfId="30261" xr:uid="{E36BBAA2-04DF-448C-B1C2-62BA5F427CBC}"/>
    <cellStyle name="Note 3 5 2 7" xfId="5241" xr:uid="{374FF827-9689-407F-B47A-AFC23794A436}"/>
    <cellStyle name="Note 3 5 2 7 2" xfId="6412" xr:uid="{BB4B3730-CBB6-41F3-A5B0-0BB63493C03A}"/>
    <cellStyle name="Note 3 5 2 7 2 2" xfId="8891" xr:uid="{7B78BF6E-81EB-4A01-95A0-125E27707820}"/>
    <cellStyle name="Note 3 5 2 7 2 2 2" xfId="22349" xr:uid="{78DF3D61-9453-4A61-9785-95E69C4AB109}"/>
    <cellStyle name="Note 3 5 2 7 2 3" xfId="11482" xr:uid="{387DBFD5-90CC-485C-BA14-97E2DFC904F6}"/>
    <cellStyle name="Note 3 5 2 7 2 3 2" xfId="24940" xr:uid="{C45027CC-FCC1-404F-825C-74FF04522FC6}"/>
    <cellStyle name="Note 3 5 2 7 2 4" xfId="13690" xr:uid="{4E47B25D-7D02-4115-9F3B-CCF153AB5B84}"/>
    <cellStyle name="Note 3 5 2 7 2 4 2" xfId="27148" xr:uid="{843E61F0-F4BE-4542-9462-A1903C204921}"/>
    <cellStyle name="Note 3 5 2 7 2 5" xfId="14869" xr:uid="{52E80C60-CF1A-4AA0-8A4A-FBF426164BC1}"/>
    <cellStyle name="Note 3 5 2 7 2 5 2" xfId="28327" xr:uid="{AE72EA18-2C8A-4BD6-A247-17B893313DA9}"/>
    <cellStyle name="Note 3 5 2 7 2 6" xfId="16234" xr:uid="{808714A2-3729-4124-A21C-CFF8F6A1A153}"/>
    <cellStyle name="Note 3 5 2 7 2 6 2" xfId="29692" xr:uid="{B949D837-AECA-4970-86F6-7E76491C05EB}"/>
    <cellStyle name="Note 3 5 2 7 2 7" xfId="18577" xr:uid="{9D3830D9-8E28-44A0-83A0-1B13C9AE4CCE}"/>
    <cellStyle name="Note 3 5 2 7 2 7 2" xfId="32035" xr:uid="{AE6788A0-482E-43F2-82E7-5F197699B386}"/>
    <cellStyle name="Note 3 5 2 7 3" xfId="7720" xr:uid="{C3ED1748-3DA2-4958-A2C5-BAC16DF96ACA}"/>
    <cellStyle name="Note 3 5 2 7 3 2" xfId="21178" xr:uid="{1E911A57-BD59-4651-90DC-B6DDEA28C647}"/>
    <cellStyle name="Note 3 5 2 7 4" xfId="10311" xr:uid="{D2CBE41B-5490-4193-89BE-CE7D4C3BA3CF}"/>
    <cellStyle name="Note 3 5 2 7 4 2" xfId="23769" xr:uid="{E0F1C779-E51C-49ED-B7DE-380BD9AA4798}"/>
    <cellStyle name="Note 3 5 2 7 5" xfId="15063" xr:uid="{A338BFB8-ABC5-4E81-8DB6-D98B45454093}"/>
    <cellStyle name="Note 3 5 2 7 5 2" xfId="28521" xr:uid="{55D45FF6-A059-4094-B09D-297E955479E2}"/>
    <cellStyle name="Note 3 5 2 7 6" xfId="17422" xr:uid="{BE172BD7-566E-4504-8040-B40EA7E5CD52}"/>
    <cellStyle name="Note 3 5 2 7 6 2" xfId="30880" xr:uid="{6B3CE95D-1EBA-4002-86CB-F22F879A0B93}"/>
    <cellStyle name="Note 3 5 2 8" xfId="4089" xr:uid="{492C4088-BBF3-4A8C-AD9B-434BF62939ED}"/>
    <cellStyle name="Note 3 5 2 8 2" xfId="6603" xr:uid="{FE90F59A-8AFD-45DE-A6A2-499C0A698CB3}"/>
    <cellStyle name="Note 3 5 2 8 2 2" xfId="20061" xr:uid="{A28AD477-2AAD-448D-B98A-D3F1E2E8D70C}"/>
    <cellStyle name="Note 3 5 2 8 3" xfId="9200" xr:uid="{98F53B18-DBA2-46D6-A68C-0F906965EFFF}"/>
    <cellStyle name="Note 3 5 2 8 3 2" xfId="22658" xr:uid="{F4BA2251-3996-43D9-9840-06F1F3AA688C}"/>
    <cellStyle name="Note 3 5 2 8 4" xfId="11769" xr:uid="{4D69AAEA-8775-4BF9-B84E-CDB6E85B57E6}"/>
    <cellStyle name="Note 3 5 2 8 4 2" xfId="25227" xr:uid="{5E4F7387-95A0-4EC4-8DE4-445E2A35F8C3}"/>
    <cellStyle name="Note 3 5 2 8 5" xfId="4242" xr:uid="{32F5DD1F-EC56-44AA-A496-DCDEE99B29B9}"/>
    <cellStyle name="Note 3 5 2 8 5 2" xfId="20042" xr:uid="{EE678661-83E0-4F99-B3D1-C7EF05F76F59}"/>
    <cellStyle name="Note 3 5 2 8 6" xfId="12555" xr:uid="{36573466-C52B-4ABD-AD76-04CC6B9632B1}"/>
    <cellStyle name="Note 3 5 2 8 6 2" xfId="26013" xr:uid="{3A4AABC2-2332-461F-80E4-62E95B9B16BE}"/>
    <cellStyle name="Note 3 5 2 8 7" xfId="16508" xr:uid="{4B6AF451-52FA-4C27-8C1A-31DFE61AE062}"/>
    <cellStyle name="Note 3 5 2 8 7 2" xfId="29966" xr:uid="{4F0D6AE1-6845-4656-B952-65C8D5682610}"/>
    <cellStyle name="Note 3 5 2 9" xfId="3193" xr:uid="{48FF3D23-87EF-476A-82A2-E1D4F95B3C30}"/>
    <cellStyle name="Note 3 5 2 9 2" xfId="19187" xr:uid="{1C5AF115-493C-489F-BDE6-F687DDB4EF48}"/>
    <cellStyle name="Note 3 5 3" xfId="2829" xr:uid="{3564C226-6A46-40F0-B273-61C179E8C9C3}"/>
    <cellStyle name="Note 3 5 3 2" xfId="6153" xr:uid="{6D765F4F-2DA7-43ED-A5A9-0A93F7BF3486}"/>
    <cellStyle name="Note 3 5 3 2 2" xfId="8632" xr:uid="{609F6C5D-683C-406E-8FE3-81C1BC0429EB}"/>
    <cellStyle name="Note 3 5 3 2 2 2" xfId="22090" xr:uid="{5C3BE492-F9A6-4A1D-9013-183872CE487C}"/>
    <cellStyle name="Note 3 5 3 2 3" xfId="11223" xr:uid="{CB34C93B-3FE9-4959-B56B-F8DB7877FC4A}"/>
    <cellStyle name="Note 3 5 3 2 3 2" xfId="24681" xr:uid="{974D10B4-B012-4916-B24B-B015E1FDCF95}"/>
    <cellStyle name="Note 3 5 3 2 4" xfId="13431" xr:uid="{48401851-5865-4F86-815E-D1C6D69E9E7B}"/>
    <cellStyle name="Note 3 5 3 2 4 2" xfId="26889" xr:uid="{26C96539-994D-435E-B556-ED74A4F62D6F}"/>
    <cellStyle name="Note 3 5 3 2 5" xfId="14610" xr:uid="{3773AC53-F8B4-40A3-8980-03A27A81A27B}"/>
    <cellStyle name="Note 3 5 3 2 5 2" xfId="28068" xr:uid="{52CE8CF6-535E-4865-953D-AEAD542D49FC}"/>
    <cellStyle name="Note 3 5 3 2 6" xfId="15975" xr:uid="{FB091A18-2B72-4090-A9C9-F5A5EDC17727}"/>
    <cellStyle name="Note 3 5 3 2 6 2" xfId="29433" xr:uid="{8DB669A5-5C1A-4054-A59C-4621A71EB99D}"/>
    <cellStyle name="Note 3 5 3 2 7" xfId="18318" xr:uid="{3CD4CBDB-BD45-40AD-B0FC-3E46D6C5D426}"/>
    <cellStyle name="Note 3 5 3 2 7 2" xfId="31776" xr:uid="{23E0AA64-9AA0-4D83-B70A-2F163C3EA664}"/>
    <cellStyle name="Note 3 5 3 3" xfId="4982" xr:uid="{8762A6BA-59AE-4409-8357-00F9B0D127A1}"/>
    <cellStyle name="Note 3 5 3 3 2" xfId="32281" xr:uid="{56297DA7-7F14-477A-9EEA-413893B2DC2D}"/>
    <cellStyle name="Note 3 5 3 4" xfId="7461" xr:uid="{47DA2394-5480-462B-975A-652DF8DE469A}"/>
    <cellStyle name="Note 3 5 3 4 2" xfId="20919" xr:uid="{A021BB7C-1DAA-42C2-B9D2-69B5684010F5}"/>
    <cellStyle name="Note 3 5 3 5" xfId="10052" xr:uid="{17317360-644C-439B-8A45-07D8F770B557}"/>
    <cellStyle name="Note 3 5 3 5 2" xfId="23510" xr:uid="{7982FF33-DAF2-4D4C-BC5D-67415C677AC7}"/>
    <cellStyle name="Note 3 5 3 6" xfId="12485" xr:uid="{C682967F-A883-4153-9DA9-81EFD8320FFE}"/>
    <cellStyle name="Note 3 5 3 6 2" xfId="25943" xr:uid="{3CF2A96F-3ACB-4250-A96C-4544C486AC0F}"/>
    <cellStyle name="Note 3 5 3 7" xfId="17207" xr:uid="{C9B3596D-1F6D-4A17-B46A-AF5C09DF2D2C}"/>
    <cellStyle name="Note 3 5 3 7 2" xfId="30665" xr:uid="{36DD6653-9FF2-46B1-87DF-98E133BD7A93}"/>
    <cellStyle name="Note 3 5 4" xfId="4406" xr:uid="{B2985B26-E952-4F7F-8B26-15DE00C51DCC}"/>
    <cellStyle name="Note 3 5 4 2" xfId="5577" xr:uid="{9DE8F64E-8558-46BB-8416-CE161FC45B99}"/>
    <cellStyle name="Note 3 5 4 2 2" xfId="8056" xr:uid="{0D5C7FD1-D428-438B-9451-33664A351240}"/>
    <cellStyle name="Note 3 5 4 2 2 2" xfId="21514" xr:uid="{B83E7F30-58CD-4E1F-9FA4-31B34798B805}"/>
    <cellStyle name="Note 3 5 4 2 3" xfId="10647" xr:uid="{EBEDB379-EF60-48DF-9F66-87BDCC8F671E}"/>
    <cellStyle name="Note 3 5 4 2 3 2" xfId="24105" xr:uid="{83975C0E-502C-4FE1-9FEA-0881D5B36A62}"/>
    <cellStyle name="Note 3 5 4 2 4" xfId="12855" xr:uid="{4B515861-DBE4-4397-BDC0-09C764F09022}"/>
    <cellStyle name="Note 3 5 4 2 4 2" xfId="26313" xr:uid="{316142C2-9A5C-46C0-A37B-51623A30AD56}"/>
    <cellStyle name="Note 3 5 4 2 5" xfId="14034" xr:uid="{AB373D85-1116-4765-8C1F-A1B9B44C72E4}"/>
    <cellStyle name="Note 3 5 4 2 5 2" xfId="27492" xr:uid="{4489F421-DCFF-41A4-ADF2-13F9ADC56B4D}"/>
    <cellStyle name="Note 3 5 4 2 6" xfId="15399" xr:uid="{0A43AD3E-368C-4549-BC92-F377EA5EC22D}"/>
    <cellStyle name="Note 3 5 4 2 6 2" xfId="28857" xr:uid="{B207E491-A315-4F43-AF77-F9C9313A6C7C}"/>
    <cellStyle name="Note 3 5 4 2 7" xfId="17742" xr:uid="{932A1361-323B-45C6-B307-413924AB5529}"/>
    <cellStyle name="Note 3 5 4 2 7 2" xfId="31200" xr:uid="{5304F5F9-4D2F-4F68-9770-E67CECC027B0}"/>
    <cellStyle name="Note 3 5 4 3" xfId="6885" xr:uid="{1AF6458E-B7D8-4FC3-99E0-8B5AA38E8B0F}"/>
    <cellStyle name="Note 3 5 4 3 2" xfId="20343" xr:uid="{32C6FDE0-835C-4BD0-8EF1-F01435CE9966}"/>
    <cellStyle name="Note 3 5 4 4" xfId="9476" xr:uid="{4712A2D1-F447-4E61-A2D4-D06472A31E02}"/>
    <cellStyle name="Note 3 5 4 4 2" xfId="22934" xr:uid="{4E864191-6A25-4C44-9436-FFC43263A797}"/>
    <cellStyle name="Note 3 5 4 5" xfId="12675" xr:uid="{46C47083-8470-4B5D-AEFC-895C2C8F1048}"/>
    <cellStyle name="Note 3 5 4 5 2" xfId="26133" xr:uid="{967F174C-2DE3-4950-9D33-968A6AF524B3}"/>
    <cellStyle name="Note 3 5 4 6" xfId="16724" xr:uid="{971A5AE2-E91E-46F1-95E8-2679F272F131}"/>
    <cellStyle name="Note 3 5 4 6 2" xfId="30182" xr:uid="{D9E1140C-613A-41A7-A98D-2273F3B25FF6}"/>
    <cellStyle name="Note 3 5 5" xfId="4853" xr:uid="{5196A3C5-123E-46C3-9157-C5216C0247DA}"/>
    <cellStyle name="Note 3 5 5 2" xfId="6024" xr:uid="{7B113885-0B0E-4B8C-A13E-F339287F5949}"/>
    <cellStyle name="Note 3 5 5 2 2" xfId="8503" xr:uid="{647189BC-5B61-496E-A2D6-6C117A1647E4}"/>
    <cellStyle name="Note 3 5 5 2 2 2" xfId="21961" xr:uid="{F266241D-3902-4DAF-9409-BD21CE06B727}"/>
    <cellStyle name="Note 3 5 5 2 3" xfId="11094" xr:uid="{757ABD26-801D-46A7-8B17-C4F7D9A6AA00}"/>
    <cellStyle name="Note 3 5 5 2 3 2" xfId="24552" xr:uid="{335E5D60-9632-4E7F-8895-3261A2D48D66}"/>
    <cellStyle name="Note 3 5 5 2 4" xfId="13302" xr:uid="{559B2212-1399-4B6D-B3EA-38CFBD6209F9}"/>
    <cellStyle name="Note 3 5 5 2 4 2" xfId="26760" xr:uid="{A182BDF5-65E0-4762-A903-DB3123FEAC6E}"/>
    <cellStyle name="Note 3 5 5 2 5" xfId="14481" xr:uid="{F596F342-45CE-488F-A6D1-4320F47B8153}"/>
    <cellStyle name="Note 3 5 5 2 5 2" xfId="27939" xr:uid="{FA3CF869-DF11-42FF-8207-1977506465B7}"/>
    <cellStyle name="Note 3 5 5 2 6" xfId="15846" xr:uid="{7F9BF22B-9947-47FE-A83B-D5B0DF2AF742}"/>
    <cellStyle name="Note 3 5 5 2 6 2" xfId="29304" xr:uid="{D6AA098D-3828-43A8-8195-09B260A4C3A3}"/>
    <cellStyle name="Note 3 5 5 2 7" xfId="18189" xr:uid="{7CA37E21-9CF0-457A-9529-FC977CB6AB72}"/>
    <cellStyle name="Note 3 5 5 2 7 2" xfId="31647" xr:uid="{8B740F28-E282-4A01-88C2-5AEC3CFCA9E0}"/>
    <cellStyle name="Note 3 5 5 3" xfId="7332" xr:uid="{B75A0866-57AE-40B3-A6C8-0722324BE0F8}"/>
    <cellStyle name="Note 3 5 5 3 2" xfId="20790" xr:uid="{E5AA4A53-3208-4A7C-A055-AB3528E4EFC0}"/>
    <cellStyle name="Note 3 5 5 4" xfId="9923" xr:uid="{47689716-1CA0-4818-AF21-F28119670623}"/>
    <cellStyle name="Note 3 5 5 4 2" xfId="23381" xr:uid="{FDBC93B9-1CF6-48FF-AFB2-88BF4CC510E6}"/>
    <cellStyle name="Note 3 5 5 5" xfId="3958" xr:uid="{1DBC8374-7498-45A5-B247-448E8F40E835}"/>
    <cellStyle name="Note 3 5 5 5 2" xfId="19952" xr:uid="{E0997C56-F8A4-471C-BB78-FEC471BDE090}"/>
    <cellStyle name="Note 3 5 5 6" xfId="17103" xr:uid="{7F211990-2C9C-40DD-8F7B-0C2D832D5FFE}"/>
    <cellStyle name="Note 3 5 5 6 2" xfId="30561" xr:uid="{236964D0-9A92-4BE8-9C45-713FB65E9100}"/>
    <cellStyle name="Note 3 5 6" xfId="5270" xr:uid="{B0122BAD-FDAB-4FFD-BF35-89A490D0FCDC}"/>
    <cellStyle name="Note 3 5 6 2" xfId="6441" xr:uid="{2DDA2337-7C92-4C84-8622-A3B53017BDFB}"/>
    <cellStyle name="Note 3 5 6 2 2" xfId="8920" xr:uid="{76F317EB-DCF4-49A0-BAD1-A1C0705DD7C6}"/>
    <cellStyle name="Note 3 5 6 2 2 2" xfId="22378" xr:uid="{67AC49BB-75DA-4BFD-B9E6-8F6F0C589B3A}"/>
    <cellStyle name="Note 3 5 6 2 3" xfId="11511" xr:uid="{1695DEB1-280D-47BE-A256-6B2E97BEA0DF}"/>
    <cellStyle name="Note 3 5 6 2 3 2" xfId="24969" xr:uid="{254BBC3F-AA08-4ED4-8A20-38194D184C86}"/>
    <cellStyle name="Note 3 5 6 2 4" xfId="13719" xr:uid="{16C98564-2E10-4178-96A6-22EA10DF660F}"/>
    <cellStyle name="Note 3 5 6 2 4 2" xfId="27177" xr:uid="{F2DFE102-858E-495A-8948-D0254A8A47E1}"/>
    <cellStyle name="Note 3 5 6 2 5" xfId="14898" xr:uid="{3B732D01-5DC3-431A-A10C-3E5E20673C23}"/>
    <cellStyle name="Note 3 5 6 2 5 2" xfId="28356" xr:uid="{7D6F7809-3416-4E21-8193-E62721B3D455}"/>
    <cellStyle name="Note 3 5 6 2 6" xfId="16263" xr:uid="{4AE05571-0660-4C2E-A7FA-2631B2ED0EEE}"/>
    <cellStyle name="Note 3 5 6 2 6 2" xfId="29721" xr:uid="{B1F1B1AC-83DE-4362-8AD6-0C1A594040A9}"/>
    <cellStyle name="Note 3 5 6 2 7" xfId="18606" xr:uid="{5A0DC145-4FA0-4821-BB96-AD9210609B97}"/>
    <cellStyle name="Note 3 5 6 2 7 2" xfId="32064" xr:uid="{D5E3F92E-5FF0-434E-9B2C-D71BA00A692F}"/>
    <cellStyle name="Note 3 5 6 3" xfId="7749" xr:uid="{A080E490-939F-4999-A896-90F0301CC1C7}"/>
    <cellStyle name="Note 3 5 6 3 2" xfId="21207" xr:uid="{42EF5326-5114-469F-8247-43357E369E00}"/>
    <cellStyle name="Note 3 5 6 4" xfId="10340" xr:uid="{B299FB27-7A1A-4118-8089-9E552BABF46A}"/>
    <cellStyle name="Note 3 5 6 4 2" xfId="23798" xr:uid="{5A26D931-2865-4E0C-B540-36B70DC45A19}"/>
    <cellStyle name="Note 3 5 6 5" xfId="15092" xr:uid="{EEBFC06F-C4DF-48C3-811C-EDCBA75EF4D0}"/>
    <cellStyle name="Note 3 5 6 5 2" xfId="28550" xr:uid="{9A175F98-F50D-4CEE-8683-309BFDE999F5}"/>
    <cellStyle name="Note 3 5 6 6" xfId="17448" xr:uid="{4B73A110-B746-42B5-9F22-68C7DA0CBCAF}"/>
    <cellStyle name="Note 3 5 6 6 2" xfId="30906" xr:uid="{D958527E-1026-4687-9F10-5831EF8D37D7}"/>
    <cellStyle name="Note 3 5 7" xfId="4507" xr:uid="{A94E093B-67B3-4358-9593-D6635B4C61B9}"/>
    <cellStyle name="Note 3 5 7 2" xfId="5678" xr:uid="{43223A56-0375-4900-8D71-94188D9920BE}"/>
    <cellStyle name="Note 3 5 7 2 2" xfId="8157" xr:uid="{3D124193-2D61-471F-9416-9AC71AFF57D4}"/>
    <cellStyle name="Note 3 5 7 2 2 2" xfId="21615" xr:uid="{79E97183-D2E9-4FA5-B29E-EE8671AA2E5C}"/>
    <cellStyle name="Note 3 5 7 2 3" xfId="10748" xr:uid="{A2FD21BB-CB11-48A1-9765-87F0DAC2C015}"/>
    <cellStyle name="Note 3 5 7 2 3 2" xfId="24206" xr:uid="{A4C8CCC3-130D-491E-8E95-42D2F1119D41}"/>
    <cellStyle name="Note 3 5 7 2 4" xfId="12956" xr:uid="{14067890-9176-4328-A4C6-908775086595}"/>
    <cellStyle name="Note 3 5 7 2 4 2" xfId="26414" xr:uid="{7EAB8953-3ADF-4479-8AB5-A26393496462}"/>
    <cellStyle name="Note 3 5 7 2 5" xfId="14135" xr:uid="{CDF1DE12-FE62-40E2-B828-C4BBADF8B36F}"/>
    <cellStyle name="Note 3 5 7 2 5 2" xfId="27593" xr:uid="{29F3CF8B-2592-4AF0-A523-4C87E1E51C2E}"/>
    <cellStyle name="Note 3 5 7 2 6" xfId="15500" xr:uid="{295933E9-F3DB-46B4-8D5E-95DF406BD778}"/>
    <cellStyle name="Note 3 5 7 2 6 2" xfId="28958" xr:uid="{BD169D41-337F-4970-9984-A43DDB887560}"/>
    <cellStyle name="Note 3 5 7 2 7" xfId="17843" xr:uid="{936ADF10-6EE6-48B7-B20C-50B68B4622FD}"/>
    <cellStyle name="Note 3 5 7 2 7 2" xfId="31301" xr:uid="{9E90950A-06F0-43FB-9525-57117D8EABE9}"/>
    <cellStyle name="Note 3 5 7 3" xfId="6986" xr:uid="{80F46507-97F4-4B33-9AD0-A430E9AD42AF}"/>
    <cellStyle name="Note 3 5 7 3 2" xfId="20444" xr:uid="{C94EA7CD-0B92-4828-BF17-6EE4F705BC66}"/>
    <cellStyle name="Note 3 5 7 4" xfId="9577" xr:uid="{90E57A83-B322-4A61-BDF9-26F84DEDBDAD}"/>
    <cellStyle name="Note 3 5 7 4 2" xfId="23035" xr:uid="{E91DCE8D-93F4-4716-8A8E-484765BBD791}"/>
    <cellStyle name="Note 3 5 7 5" xfId="12160" xr:uid="{4FBEE7AB-556C-4D23-911E-FFDFF397E82D}"/>
    <cellStyle name="Note 3 5 7 5 2" xfId="25618" xr:uid="{27E94FE5-C346-4A30-938A-75E931F84B21}"/>
    <cellStyle name="Note 3 5 7 6" xfId="16804" xr:uid="{D2B2393B-D81E-44E1-B90A-44F1B860A757}"/>
    <cellStyle name="Note 3 5 7 6 2" xfId="30262" xr:uid="{ABDBB4F0-9D0F-4174-9FC0-4970708453CE}"/>
    <cellStyle name="Note 3 5 8" xfId="4596" xr:uid="{CDBE171B-06FF-4EA0-833A-1770E7576162}"/>
    <cellStyle name="Note 3 5 8 2" xfId="5767" xr:uid="{8FB4AEA3-5742-4EC2-9FA4-6736C846C57A}"/>
    <cellStyle name="Note 3 5 8 2 2" xfId="8246" xr:uid="{7BF29344-EEF1-473F-B1ED-2EA1B6BFD6BB}"/>
    <cellStyle name="Note 3 5 8 2 2 2" xfId="21704" xr:uid="{5FC77644-89D5-4339-814D-AB2DF1EEF54B}"/>
    <cellStyle name="Note 3 5 8 2 3" xfId="10837" xr:uid="{B09B9F0D-414D-4B89-B14A-1BCECCB1F73B}"/>
    <cellStyle name="Note 3 5 8 2 3 2" xfId="24295" xr:uid="{1D76596D-10FD-4415-A4DF-6D0F99348A41}"/>
    <cellStyle name="Note 3 5 8 2 4" xfId="13045" xr:uid="{B7A57856-FFE9-4D0D-8C83-F9ED60A3A938}"/>
    <cellStyle name="Note 3 5 8 2 4 2" xfId="26503" xr:uid="{C0E14B11-3D01-483E-A640-2AC95323A346}"/>
    <cellStyle name="Note 3 5 8 2 5" xfId="14224" xr:uid="{90684ED2-94D7-4557-A40D-535FA752F91F}"/>
    <cellStyle name="Note 3 5 8 2 5 2" xfId="27682" xr:uid="{DCF66AE5-C2A3-4DAD-88AC-271040416AFC}"/>
    <cellStyle name="Note 3 5 8 2 6" xfId="15589" xr:uid="{462AFD86-D4DA-42B9-B4E5-E487C9DFD418}"/>
    <cellStyle name="Note 3 5 8 2 6 2" xfId="29047" xr:uid="{5BAFB9FF-DAFA-4765-8414-6698D25DF953}"/>
    <cellStyle name="Note 3 5 8 2 7" xfId="17932" xr:uid="{B9213439-0ED6-4EBF-BF5B-4839275FB276}"/>
    <cellStyle name="Note 3 5 8 2 7 2" xfId="31390" xr:uid="{5B3364FB-B406-4AB2-B17D-5126EAB4360D}"/>
    <cellStyle name="Note 3 5 8 3" xfId="7075" xr:uid="{1C27B462-93E7-411C-8C01-7815F1FA6966}"/>
    <cellStyle name="Note 3 5 8 3 2" xfId="20533" xr:uid="{29DAA224-EBB0-4A0A-8161-BBB53CA1FDEE}"/>
    <cellStyle name="Note 3 5 8 4" xfId="9666" xr:uid="{114E2D0C-16DC-49B7-A7EA-F2DA64E7619E}"/>
    <cellStyle name="Note 3 5 8 4 2" xfId="23124" xr:uid="{F765736D-57EE-4FC3-BD8D-7669A3B7FCA1}"/>
    <cellStyle name="Note 3 5 8 5" xfId="12630" xr:uid="{A170F8EA-666E-4291-83E0-3F2CA99AB81B}"/>
    <cellStyle name="Note 3 5 8 5 2" xfId="26088" xr:uid="{2A04345D-CF10-4D95-B1EA-630D21B82E1A}"/>
    <cellStyle name="Note 3 5 8 6" xfId="16893" xr:uid="{2B609EFA-846D-4B35-9EA6-6EB332A20E70}"/>
    <cellStyle name="Note 3 5 8 6 2" xfId="30351" xr:uid="{ABCC362C-C06B-4BC4-8324-604640E00476}"/>
    <cellStyle name="Note 3 5 9" xfId="4090" xr:uid="{7AD2F88A-B007-479B-91D5-E7491AEC3F8E}"/>
    <cellStyle name="Note 3 5 9 2" xfId="6604" xr:uid="{DA5AC60D-41C8-4204-BC3D-6414CCF0E144}"/>
    <cellStyle name="Note 3 5 9 2 2" xfId="20062" xr:uid="{7CBE086D-B120-4D90-BE16-964F54E850EB}"/>
    <cellStyle name="Note 3 5 9 3" xfId="9201" xr:uid="{F6A9B090-7AEA-47DE-BCFD-116934FCC7D3}"/>
    <cellStyle name="Note 3 5 9 3 2" xfId="22659" xr:uid="{EEC90E0B-C050-49FB-A4A7-761353E155F2}"/>
    <cellStyle name="Note 3 5 9 4" xfId="11770" xr:uid="{C19D79D5-4F31-46CA-BEFA-2F6D6F81A1AE}"/>
    <cellStyle name="Note 3 5 9 4 2" xfId="25228" xr:uid="{8A850F2C-6A61-4F2A-9478-09EBE7451999}"/>
    <cellStyle name="Note 3 5 9 5" xfId="3623" xr:uid="{2CC1F17D-049D-4F5C-AB00-EA14B8F02979}"/>
    <cellStyle name="Note 3 5 9 5 2" xfId="19617" xr:uid="{EFE9FE59-79ED-4561-9051-EA38BC16B96A}"/>
    <cellStyle name="Note 3 5 9 6" xfId="12607" xr:uid="{40B36217-482C-4317-BB59-AE3718D744E1}"/>
    <cellStyle name="Note 3 5 9 6 2" xfId="26065" xr:uid="{F89989E2-1D2A-4C17-97CF-AA544BF71DF3}"/>
    <cellStyle name="Note 3 5 9 7" xfId="16509" xr:uid="{64468F7B-872F-472D-80DE-D9C8AE8A154A}"/>
    <cellStyle name="Note 3 5 9 7 2" xfId="29967" xr:uid="{CD5B0B1D-C6F1-4813-9565-BD7D107EE7DD}"/>
    <cellStyle name="Note 3 6" xfId="2273" xr:uid="{1DFFEF36-693C-4C31-8D2F-BEEBDF03EF8F}"/>
    <cellStyle name="Note 3 6 10" xfId="3192" xr:uid="{02B744E7-B45F-4FF8-82F6-8A3B20624FB5}"/>
    <cellStyle name="Note 3 6 10 2" xfId="19186" xr:uid="{35D95E63-44B9-493B-A3CD-1DE2477EBA16}"/>
    <cellStyle name="Note 3 6 11" xfId="3915" xr:uid="{948656E6-D1ED-45C7-9F3C-39836600A4D7}"/>
    <cellStyle name="Note 3 6 11 2" xfId="19909" xr:uid="{50648D3E-CD79-4221-A9C6-3F4D2C1D1DBC}"/>
    <cellStyle name="Note 3 6 12" xfId="3925" xr:uid="{A88A53AD-0BC4-45E7-951B-CD704436FE42}"/>
    <cellStyle name="Note 3 6 12 2" xfId="19919" xr:uid="{6BA627EE-CB19-458A-A885-A3E71E877ABD}"/>
    <cellStyle name="Note 3 6 13" xfId="18825" xr:uid="{91F2C60D-65F2-4D5A-963B-2C27044A9470}"/>
    <cellStyle name="Note 3 6 13 2" xfId="32478" xr:uid="{7A492D15-A7A9-4942-AE75-80409AC7FFCD}"/>
    <cellStyle name="Note 3 6 2" xfId="2274" xr:uid="{1A5A5F2E-78C5-4BA4-8D96-AB2C7FEB770F}"/>
    <cellStyle name="Note 3 6 2 10" xfId="3985" xr:uid="{35B6B905-DBE5-4E84-B6A1-B4108FFC6017}"/>
    <cellStyle name="Note 3 6 2 10 2" xfId="19979" xr:uid="{C30A9F5E-D4BB-41E7-8AC7-0F8496E5220F}"/>
    <cellStyle name="Note 3 6 2 11" xfId="9078" xr:uid="{9BA1BCF7-7B64-4B6B-B69F-5558616C8D9A}"/>
    <cellStyle name="Note 3 6 2 11 2" xfId="22536" xr:uid="{92390841-B92B-4A45-BD28-30F3938AB61B}"/>
    <cellStyle name="Note 3 6 2 12" xfId="18826" xr:uid="{1CB12DAE-721F-42F2-86C3-E0C332807927}"/>
    <cellStyle name="Note 3 6 2 12 2" xfId="32479" xr:uid="{4C2414BB-7109-4DFC-ADCB-81074CEC08C0}"/>
    <cellStyle name="Note 3 6 2 2" xfId="2832" xr:uid="{3B5A51E9-5821-4DF4-BEF4-ED75F9206E8A}"/>
    <cellStyle name="Note 3 6 2 2 2" xfId="6156" xr:uid="{AAE0BC9F-E5AF-4D12-B8A5-73F1771CA7A4}"/>
    <cellStyle name="Note 3 6 2 2 2 2" xfId="8635" xr:uid="{502F108B-5F06-4ACF-A765-246B404770D4}"/>
    <cellStyle name="Note 3 6 2 2 2 2 2" xfId="22093" xr:uid="{80995284-8E34-4F89-9242-D265430E723F}"/>
    <cellStyle name="Note 3 6 2 2 2 3" xfId="11226" xr:uid="{283F04E5-911B-4752-8C24-FAAC941B5C39}"/>
    <cellStyle name="Note 3 6 2 2 2 3 2" xfId="24684" xr:uid="{8C856484-ED8A-443A-82BD-F04D99798CA2}"/>
    <cellStyle name="Note 3 6 2 2 2 4" xfId="13434" xr:uid="{4036BAC3-CE95-4444-AB2E-131FBC13C4F2}"/>
    <cellStyle name="Note 3 6 2 2 2 4 2" xfId="26892" xr:uid="{05196521-6625-4271-A133-C918E08FB21C}"/>
    <cellStyle name="Note 3 6 2 2 2 5" xfId="14613" xr:uid="{49C61EAA-9349-4BFB-8DDA-FB1F46B3C46C}"/>
    <cellStyle name="Note 3 6 2 2 2 5 2" xfId="28071" xr:uid="{774DADB6-6F76-46C7-A016-533BCC60AD96}"/>
    <cellStyle name="Note 3 6 2 2 2 6" xfId="15978" xr:uid="{23C6F7EC-138E-4C20-B19F-B7043E553457}"/>
    <cellStyle name="Note 3 6 2 2 2 6 2" xfId="29436" xr:uid="{8B20B4BB-BB70-4FBD-848D-A70370366522}"/>
    <cellStyle name="Note 3 6 2 2 2 7" xfId="18321" xr:uid="{D372643A-F051-46E2-ABA6-395163453EA8}"/>
    <cellStyle name="Note 3 6 2 2 2 7 2" xfId="31779" xr:uid="{7D2B2371-C862-4AE9-ADE8-7E40DC363742}"/>
    <cellStyle name="Note 3 6 2 2 3" xfId="4985" xr:uid="{692A0908-A925-4806-90A7-B237839FEBE9}"/>
    <cellStyle name="Note 3 6 2 2 3 2" xfId="32284" xr:uid="{EED9AA6C-2385-4DB5-8710-05F8DAC1FB9C}"/>
    <cellStyle name="Note 3 6 2 2 4" xfId="7464" xr:uid="{AB0B3405-1791-4D1E-A9A9-49642806B6C8}"/>
    <cellStyle name="Note 3 6 2 2 4 2" xfId="20922" xr:uid="{AD33B00A-82C8-4EE4-A4E0-01381064536A}"/>
    <cellStyle name="Note 3 6 2 2 5" xfId="10055" xr:uid="{6BF97947-7876-4134-8E06-58DCB30ADE6F}"/>
    <cellStyle name="Note 3 6 2 2 5 2" xfId="23513" xr:uid="{A31758F5-F4C7-4A21-83F5-7E77E0028D85}"/>
    <cellStyle name="Note 3 6 2 2 6" xfId="12584" xr:uid="{4DA86D5D-93CD-4E3B-9DDD-4FA38BFB65D3}"/>
    <cellStyle name="Note 3 6 2 2 6 2" xfId="26042" xr:uid="{3952A02A-B098-4CA4-A955-F9B7CF1FA13B}"/>
    <cellStyle name="Note 3 6 2 2 7" xfId="17210" xr:uid="{16AD4596-10E6-4865-AD6D-4199A82EC5D1}"/>
    <cellStyle name="Note 3 6 2 2 7 2" xfId="30668" xr:uid="{B31201A1-6D81-49B6-877D-01901C689AAB}"/>
    <cellStyle name="Note 3 6 2 3" xfId="5174" xr:uid="{F901FC12-04CC-4B30-8571-97D29563688D}"/>
    <cellStyle name="Note 3 6 2 3 2" xfId="6345" xr:uid="{B4A28F1B-8922-46EF-A914-9D1B53D50B5A}"/>
    <cellStyle name="Note 3 6 2 3 2 2" xfId="8824" xr:uid="{04C223FE-9057-4A84-8F29-75284508B286}"/>
    <cellStyle name="Note 3 6 2 3 2 2 2" xfId="22282" xr:uid="{5694BBE5-1F61-4422-9A84-2ECD4208B425}"/>
    <cellStyle name="Note 3 6 2 3 2 3" xfId="11415" xr:uid="{E71AB41E-25C0-4C1A-968F-A07F5F5FBC07}"/>
    <cellStyle name="Note 3 6 2 3 2 3 2" xfId="24873" xr:uid="{BA5BB4A9-920E-4543-8457-A32D9C4A35B4}"/>
    <cellStyle name="Note 3 6 2 3 2 4" xfId="13623" xr:uid="{FE29F62C-CA29-4799-AE8F-658C1F5CCF6B}"/>
    <cellStyle name="Note 3 6 2 3 2 4 2" xfId="27081" xr:uid="{FB14E3AF-FF22-489D-BCC0-C77E14978E01}"/>
    <cellStyle name="Note 3 6 2 3 2 5" xfId="14802" xr:uid="{2B7E2011-AC4D-4D35-90C4-079AEABE50E0}"/>
    <cellStyle name="Note 3 6 2 3 2 5 2" xfId="28260" xr:uid="{0CE8216B-03C5-466C-BCF7-618DC78DB6B2}"/>
    <cellStyle name="Note 3 6 2 3 2 6" xfId="16167" xr:uid="{187DD95C-8449-43AA-9D84-FFFFE8D5B940}"/>
    <cellStyle name="Note 3 6 2 3 2 6 2" xfId="29625" xr:uid="{2AB4DD73-5C89-4139-8F3B-7A2AF236860E}"/>
    <cellStyle name="Note 3 6 2 3 2 7" xfId="18510" xr:uid="{EF938332-28DC-4FCE-9B86-8C96DBAD4CAB}"/>
    <cellStyle name="Note 3 6 2 3 2 7 2" xfId="31968" xr:uid="{60BF7948-7062-4C88-8264-6435DDD49610}"/>
    <cellStyle name="Note 3 6 2 3 3" xfId="7653" xr:uid="{056100CB-8A50-4F37-8FC4-4B550AA94A50}"/>
    <cellStyle name="Note 3 6 2 3 3 2" xfId="21111" xr:uid="{9CAFB944-5AFB-4C2C-925D-35F14E0CEC88}"/>
    <cellStyle name="Note 3 6 2 3 4" xfId="10244" xr:uid="{8BAD14EB-C6BE-47C6-950C-8D0FB4F83959}"/>
    <cellStyle name="Note 3 6 2 3 4 2" xfId="23702" xr:uid="{51803A1D-E3A4-420F-86D8-F273BCAC8F30}"/>
    <cellStyle name="Note 3 6 2 3 5" xfId="12508" xr:uid="{33AC506E-57F8-4CAC-A153-A233CE4DC46B}"/>
    <cellStyle name="Note 3 6 2 3 5 2" xfId="25966" xr:uid="{A51D0AD6-D0D2-4BFD-A0CB-3C291BB9F0F1}"/>
    <cellStyle name="Note 3 6 2 3 6" xfId="17359" xr:uid="{979F7081-F710-4B08-91EA-B2A2658E1DB7}"/>
    <cellStyle name="Note 3 6 2 3 6 2" xfId="30817" xr:uid="{2F7D3F59-0F04-457B-9826-C0E414A207EA}"/>
    <cellStyle name="Note 3 6 2 4" xfId="4279" xr:uid="{9B89DCB0-24EB-48E0-9966-628D1DAEB29B}"/>
    <cellStyle name="Note 3 6 2 4 2" xfId="5450" xr:uid="{DBCCDF99-2F8C-4A80-AC77-614B1EF6DF5E}"/>
    <cellStyle name="Note 3 6 2 4 2 2" xfId="7929" xr:uid="{55D2E651-1A52-46F3-8607-C73D4432E7C5}"/>
    <cellStyle name="Note 3 6 2 4 2 2 2" xfId="21387" xr:uid="{18B01F90-190B-4577-BF0F-F74AA038065E}"/>
    <cellStyle name="Note 3 6 2 4 2 3" xfId="10520" xr:uid="{CD004CCA-54AB-4D45-9D72-3AB288FC098A}"/>
    <cellStyle name="Note 3 6 2 4 2 3 2" xfId="23978" xr:uid="{C8E954DD-F33E-400E-B0BD-DD27790C3DC9}"/>
    <cellStyle name="Note 3 6 2 4 2 4" xfId="12728" xr:uid="{7058B84F-8594-44A3-BED6-4A30A40436BA}"/>
    <cellStyle name="Note 3 6 2 4 2 4 2" xfId="26186" xr:uid="{C34DE373-6F9A-4311-BF11-7FD27E9BE88E}"/>
    <cellStyle name="Note 3 6 2 4 2 5" xfId="13907" xr:uid="{B1950BF8-2B5E-4696-B737-928BC010886F}"/>
    <cellStyle name="Note 3 6 2 4 2 5 2" xfId="27365" xr:uid="{FF3DB92E-67F5-4ECE-A88C-3A10D1672123}"/>
    <cellStyle name="Note 3 6 2 4 2 6" xfId="15272" xr:uid="{F2D6380A-8794-4405-8974-D00EF9CCA525}"/>
    <cellStyle name="Note 3 6 2 4 2 6 2" xfId="28730" xr:uid="{068E0DA2-A636-46F0-8681-123E70AC9FC0}"/>
    <cellStyle name="Note 3 6 2 4 2 7" xfId="17615" xr:uid="{B16E9603-18B7-4259-A24E-71DA239D077C}"/>
    <cellStyle name="Note 3 6 2 4 2 7 2" xfId="31073" xr:uid="{34D67084-9580-4E0C-A3C7-DED15F589AC8}"/>
    <cellStyle name="Note 3 6 2 4 3" xfId="6758" xr:uid="{F69C9643-EC82-4A51-AC8E-529BB6100A13}"/>
    <cellStyle name="Note 3 6 2 4 3 2" xfId="20216" xr:uid="{B0398949-13E5-4E92-8485-4F825C93AC7B}"/>
    <cellStyle name="Note 3 6 2 4 4" xfId="9349" xr:uid="{0C196406-35BF-4FE1-9F69-9FEE7B30DF28}"/>
    <cellStyle name="Note 3 6 2 4 4 2" xfId="22807" xr:uid="{495E8CB9-8F91-4D2C-ACDC-57A517F75D0A}"/>
    <cellStyle name="Note 3 6 2 4 5" xfId="12066" xr:uid="{44FF20D7-3CBF-4BE5-8BC7-EC2F16B1482E}"/>
    <cellStyle name="Note 3 6 2 4 5 2" xfId="25524" xr:uid="{CCC72F0F-E559-4961-8CDE-6921A845C2C8}"/>
    <cellStyle name="Note 3 6 2 4 6" xfId="16629" xr:uid="{2D336C2D-60E2-4864-ABC1-969ECA7EAFEB}"/>
    <cellStyle name="Note 3 6 2 4 6 2" xfId="30087" xr:uid="{7E526722-C05E-4C1E-8DBF-DDD4DBA7B2DC}"/>
    <cellStyle name="Note 3 6 2 5" xfId="5235" xr:uid="{60471667-D7F9-4531-970C-305EBE63ED8E}"/>
    <cellStyle name="Note 3 6 2 5 2" xfId="6406" xr:uid="{83E03B67-4BFD-43F1-A026-FB05828AD329}"/>
    <cellStyle name="Note 3 6 2 5 2 2" xfId="8885" xr:uid="{F5F12F34-7189-4131-AB49-4389C906B6A0}"/>
    <cellStyle name="Note 3 6 2 5 2 2 2" xfId="22343" xr:uid="{EF8E8C2E-4B8B-4594-A7BD-E1B1412FC4E1}"/>
    <cellStyle name="Note 3 6 2 5 2 3" xfId="11476" xr:uid="{BB63A21A-7F9D-400E-B1EA-0D40B54E2A22}"/>
    <cellStyle name="Note 3 6 2 5 2 3 2" xfId="24934" xr:uid="{F6DD2819-DCFF-4BC0-AA3C-1DBFBC4B2100}"/>
    <cellStyle name="Note 3 6 2 5 2 4" xfId="13684" xr:uid="{7AE8CDED-C0C9-4BAF-A238-5763FBD4D2DC}"/>
    <cellStyle name="Note 3 6 2 5 2 4 2" xfId="27142" xr:uid="{B1887ACE-5720-4708-9FD8-A82C0F38AD02}"/>
    <cellStyle name="Note 3 6 2 5 2 5" xfId="14863" xr:uid="{85A009C2-F759-496C-854C-4A8BBB8A2A1C}"/>
    <cellStyle name="Note 3 6 2 5 2 5 2" xfId="28321" xr:uid="{3C99FB7B-8DC6-4C2A-A91E-D169B37C250B}"/>
    <cellStyle name="Note 3 6 2 5 2 6" xfId="16228" xr:uid="{04ECB721-C3A0-4CFE-871F-5DD7A53C700E}"/>
    <cellStyle name="Note 3 6 2 5 2 6 2" xfId="29686" xr:uid="{420FC9D0-4FFD-4B3A-9E89-1F0B127173CD}"/>
    <cellStyle name="Note 3 6 2 5 2 7" xfId="18571" xr:uid="{021FF4CF-A932-4116-A73E-CE7D2EC41C68}"/>
    <cellStyle name="Note 3 6 2 5 2 7 2" xfId="32029" xr:uid="{3073A46E-AF65-4F33-9A04-B7FB2281F237}"/>
    <cellStyle name="Note 3 6 2 5 3" xfId="7714" xr:uid="{B38626E7-FD73-4FD4-BC07-153F5044287B}"/>
    <cellStyle name="Note 3 6 2 5 3 2" xfId="21172" xr:uid="{97D41ED2-2947-4328-88FC-2BC4E9FBA7CC}"/>
    <cellStyle name="Note 3 6 2 5 4" xfId="10305" xr:uid="{A28886A8-9672-4DA9-8A00-13E8F53E1AE9}"/>
    <cellStyle name="Note 3 6 2 5 4 2" xfId="23763" xr:uid="{0945E5DD-3DCE-4DF3-8D77-22622F2E0082}"/>
    <cellStyle name="Note 3 6 2 5 5" xfId="15057" xr:uid="{69653BC5-76FD-4E60-98C7-8C5F8DF4BE0F}"/>
    <cellStyle name="Note 3 6 2 5 5 2" xfId="28515" xr:uid="{465D03B1-BC5A-4472-801E-D9D9FA309C21}"/>
    <cellStyle name="Note 3 6 2 5 6" xfId="17418" xr:uid="{9ECE3107-AE92-4AAC-AB6F-B12EAE0F1784}"/>
    <cellStyle name="Note 3 6 2 5 6 2" xfId="30876" xr:uid="{FACC24A4-5A2E-4E1C-BE0A-20540B19DC6F}"/>
    <cellStyle name="Note 3 6 2 6" xfId="5365" xr:uid="{C63CDF80-A47C-41D2-B149-7770804263D9}"/>
    <cellStyle name="Note 3 6 2 6 2" xfId="6536" xr:uid="{EB960C7D-2DEB-4CC9-A714-5FDF83A33E47}"/>
    <cellStyle name="Note 3 6 2 6 2 2" xfId="9015" xr:uid="{5DEB3404-C609-4383-B9F0-9C03B302DDB4}"/>
    <cellStyle name="Note 3 6 2 6 2 2 2" xfId="22473" xr:uid="{F2CFC46F-2E36-468A-9010-5FFAA59324C8}"/>
    <cellStyle name="Note 3 6 2 6 2 3" xfId="11606" xr:uid="{E97D9902-A76E-4A5F-AE3E-C55C6E1B08BD}"/>
    <cellStyle name="Note 3 6 2 6 2 3 2" xfId="25064" xr:uid="{B0B743DD-24F5-41A4-9D0D-3479D0D9CC14}"/>
    <cellStyle name="Note 3 6 2 6 2 4" xfId="13814" xr:uid="{6AFA89A3-5D83-4574-AA76-B2CB95F36FA2}"/>
    <cellStyle name="Note 3 6 2 6 2 4 2" xfId="27272" xr:uid="{7499BE2F-2844-4E41-90A4-A31716249B02}"/>
    <cellStyle name="Note 3 6 2 6 2 5" xfId="14993" xr:uid="{F12AFBED-6112-4BA6-92D1-955552B22219}"/>
    <cellStyle name="Note 3 6 2 6 2 5 2" xfId="28451" xr:uid="{F2A662D9-9756-49A0-B58E-F1F153B2CFD8}"/>
    <cellStyle name="Note 3 6 2 6 2 6" xfId="16358" xr:uid="{7C664EBA-C9AB-4107-BF7B-F15A8AE898D7}"/>
    <cellStyle name="Note 3 6 2 6 2 6 2" xfId="29816" xr:uid="{360DE59A-C6FB-4D1B-ADC8-08926FDA7E61}"/>
    <cellStyle name="Note 3 6 2 6 2 7" xfId="18701" xr:uid="{982CF7E1-46DE-42FD-BCAA-561797139D45}"/>
    <cellStyle name="Note 3 6 2 6 2 7 2" xfId="32159" xr:uid="{2A530B80-5200-485A-99F9-BD9EF9073357}"/>
    <cellStyle name="Note 3 6 2 6 3" xfId="7844" xr:uid="{9A635F2A-78A5-46C0-9AA0-938CADBCCD9F}"/>
    <cellStyle name="Note 3 6 2 6 3 2" xfId="21302" xr:uid="{6ACEE561-4C81-40ED-AEF5-78EA1CDA76E3}"/>
    <cellStyle name="Note 3 6 2 6 4" xfId="10435" xr:uid="{01817D48-BD0C-49BD-AE1D-B7A2BB965EB9}"/>
    <cellStyle name="Note 3 6 2 6 4 2" xfId="23893" xr:uid="{C06AD80B-CD64-445D-B882-83F8F5286CB5}"/>
    <cellStyle name="Note 3 6 2 6 5" xfId="15187" xr:uid="{0F9AC775-BF0C-49F3-8199-A987C96CB5E5}"/>
    <cellStyle name="Note 3 6 2 6 5 2" xfId="28645" xr:uid="{4D0D45E6-18EB-4034-931F-9B398A219823}"/>
    <cellStyle name="Note 3 6 2 6 6" xfId="17536" xr:uid="{D746E4D2-D638-4775-B857-17DAFF95B4D4}"/>
    <cellStyle name="Note 3 6 2 6 6 2" xfId="30994" xr:uid="{639589A2-5367-4C33-ABCE-010E84DD22B3}"/>
    <cellStyle name="Note 3 6 2 7" xfId="4619" xr:uid="{D91A6815-FB24-4959-A3A2-00AB2877F2AE}"/>
    <cellStyle name="Note 3 6 2 7 2" xfId="5790" xr:uid="{95B0A223-B1C7-48D4-811E-4923D486E0BF}"/>
    <cellStyle name="Note 3 6 2 7 2 2" xfId="8269" xr:uid="{2D1C4BFF-895F-41C8-A692-EBC096FC943A}"/>
    <cellStyle name="Note 3 6 2 7 2 2 2" xfId="21727" xr:uid="{BAD1DCFF-D1C0-41A6-A22F-9136CFC1E758}"/>
    <cellStyle name="Note 3 6 2 7 2 3" xfId="10860" xr:uid="{C5D6534E-C4A5-4E4F-B1D3-85A7A5AAA790}"/>
    <cellStyle name="Note 3 6 2 7 2 3 2" xfId="24318" xr:uid="{7C4D19D0-B82A-4E85-8F46-9E1ECBD18189}"/>
    <cellStyle name="Note 3 6 2 7 2 4" xfId="13068" xr:uid="{F55C0300-A92E-4708-BE19-97EFEE8DCC0B}"/>
    <cellStyle name="Note 3 6 2 7 2 4 2" xfId="26526" xr:uid="{B0AE9A24-6CCE-4E39-A3F4-CDD597279D43}"/>
    <cellStyle name="Note 3 6 2 7 2 5" xfId="14247" xr:uid="{ED2F9639-D69F-403B-A37A-DD722E1E9969}"/>
    <cellStyle name="Note 3 6 2 7 2 5 2" xfId="27705" xr:uid="{90D42D99-9BD2-479B-A834-5D0B4CE72781}"/>
    <cellStyle name="Note 3 6 2 7 2 6" xfId="15612" xr:uid="{FC99ED70-D9FC-4ED6-AE4D-F07A293BC9CB}"/>
    <cellStyle name="Note 3 6 2 7 2 6 2" xfId="29070" xr:uid="{4D6AE856-9DA0-4A10-A5D3-DF30DA5D1292}"/>
    <cellStyle name="Note 3 6 2 7 2 7" xfId="17955" xr:uid="{B2DE76D9-9E03-4A8E-AF88-72783B6DF187}"/>
    <cellStyle name="Note 3 6 2 7 2 7 2" xfId="31413" xr:uid="{CACC26BC-4A99-458A-A1C7-CBFC1056D532}"/>
    <cellStyle name="Note 3 6 2 7 3" xfId="7098" xr:uid="{19901DEB-EEEC-456C-9B89-FB3EEAA975CA}"/>
    <cellStyle name="Note 3 6 2 7 3 2" xfId="20556" xr:uid="{60EC0427-C1B1-4991-8A18-605BA230EAE9}"/>
    <cellStyle name="Note 3 6 2 7 4" xfId="9689" xr:uid="{D96DD39F-13B0-4900-853A-B9916DACF1A0}"/>
    <cellStyle name="Note 3 6 2 7 4 2" xfId="23147" xr:uid="{7D84C6CA-24DF-4A73-9AB4-F6224CAE2E8D}"/>
    <cellStyle name="Note 3 6 2 7 5" xfId="12331" xr:uid="{12FA4E5A-60C0-417D-8B9E-818161DE9E1F}"/>
    <cellStyle name="Note 3 6 2 7 5 2" xfId="25789" xr:uid="{88EFDC47-AF43-4445-A11C-D941BC9525F7}"/>
    <cellStyle name="Note 3 6 2 7 6" xfId="16916" xr:uid="{EBF25740-A68C-4C16-BBE7-1600A956D53F}"/>
    <cellStyle name="Note 3 6 2 7 6 2" xfId="30374" xr:uid="{3A607D17-09C9-4921-B9E7-743FE65782F0}"/>
    <cellStyle name="Note 3 6 2 8" xfId="4087" xr:uid="{CC862AD1-935B-4D33-82CC-B991B3954EA0}"/>
    <cellStyle name="Note 3 6 2 8 2" xfId="6601" xr:uid="{E97253DF-5928-4D0A-9C66-87EF3B0E51B9}"/>
    <cellStyle name="Note 3 6 2 8 2 2" xfId="20059" xr:uid="{20038242-6BEC-4897-8ADC-5C0F1D561A3A}"/>
    <cellStyle name="Note 3 6 2 8 3" xfId="9198" xr:uid="{1E43B804-A203-4101-9EBB-65AE6C1B1920}"/>
    <cellStyle name="Note 3 6 2 8 3 2" xfId="22656" xr:uid="{89B54D07-B23C-4AF0-B2C7-5D3B65A16FA7}"/>
    <cellStyle name="Note 3 6 2 8 4" xfId="11767" xr:uid="{89605BD6-2137-449D-BC3F-48FB033A7EF2}"/>
    <cellStyle name="Note 3 6 2 8 4 2" xfId="25225" xr:uid="{AA92FD84-44B4-4D4C-8784-3BD5CAF9F942}"/>
    <cellStyle name="Note 3 6 2 8 5" xfId="4222" xr:uid="{3B13912B-A470-4995-812E-887377812A57}"/>
    <cellStyle name="Note 3 6 2 8 5 2" xfId="20022" xr:uid="{147ED6C9-FE08-4D11-81B7-0AEB5CDD23CE}"/>
    <cellStyle name="Note 3 6 2 8 6" xfId="11661" xr:uid="{B0FF8EEB-5948-4B64-BC4B-EF558C9AEA7F}"/>
    <cellStyle name="Note 3 6 2 8 6 2" xfId="25119" xr:uid="{762726E2-108C-42CE-AB2E-770E64124D90}"/>
    <cellStyle name="Note 3 6 2 8 7" xfId="16506" xr:uid="{BAFB09F5-9EA5-4008-8009-B0DE02DF79B6}"/>
    <cellStyle name="Note 3 6 2 8 7 2" xfId="29964" xr:uid="{F8A700E4-366A-46E3-926A-338FE08D962A}"/>
    <cellStyle name="Note 3 6 2 9" xfId="3191" xr:uid="{F0EE6A01-9E49-45BC-8554-6A78B2C165A5}"/>
    <cellStyle name="Note 3 6 2 9 2" xfId="19185" xr:uid="{4E836D37-FCA5-4268-9D33-F315703CAFE1}"/>
    <cellStyle name="Note 3 6 3" xfId="2831" xr:uid="{3E393956-F5D4-4917-9BEB-E9655CA69213}"/>
    <cellStyle name="Note 3 6 3 2" xfId="6155" xr:uid="{4FDD49B4-E754-421C-B698-35FA936768E7}"/>
    <cellStyle name="Note 3 6 3 2 2" xfId="8634" xr:uid="{36ED31B7-081D-41AB-86AA-13425D09599E}"/>
    <cellStyle name="Note 3 6 3 2 2 2" xfId="22092" xr:uid="{990AD25E-ADE8-432A-8437-ECD571D2FE67}"/>
    <cellStyle name="Note 3 6 3 2 3" xfId="11225" xr:uid="{CB73E7C5-2271-48FB-B1AE-3DE50077901F}"/>
    <cellStyle name="Note 3 6 3 2 3 2" xfId="24683" xr:uid="{E0CFE6DA-1D7D-4A6D-A10B-86513DD85592}"/>
    <cellStyle name="Note 3 6 3 2 4" xfId="13433" xr:uid="{B33AE33F-ED93-4D64-B25A-4D6EBBB9A651}"/>
    <cellStyle name="Note 3 6 3 2 4 2" xfId="26891" xr:uid="{769EB715-DB07-434A-A3EE-4B83938DC8C5}"/>
    <cellStyle name="Note 3 6 3 2 5" xfId="14612" xr:uid="{064362C6-A9B2-41C1-B00F-544C9CB3B12F}"/>
    <cellStyle name="Note 3 6 3 2 5 2" xfId="28070" xr:uid="{626B2BCB-B420-45CF-9E3F-0F0601293F71}"/>
    <cellStyle name="Note 3 6 3 2 6" xfId="15977" xr:uid="{F096D9DA-189D-4A76-ADDC-9BB21422D6DA}"/>
    <cellStyle name="Note 3 6 3 2 6 2" xfId="29435" xr:uid="{3E0CA5D5-1453-4157-A9FA-2D2857D1D7E7}"/>
    <cellStyle name="Note 3 6 3 2 7" xfId="18320" xr:uid="{B6D5622A-6435-441F-AE48-21B02D233D6A}"/>
    <cellStyle name="Note 3 6 3 2 7 2" xfId="31778" xr:uid="{1600EE66-BDE7-406F-866C-57C5977BE4FF}"/>
    <cellStyle name="Note 3 6 3 3" xfId="4984" xr:uid="{3FBB272D-743E-4332-866E-6B96FD8D0364}"/>
    <cellStyle name="Note 3 6 3 3 2" xfId="32283" xr:uid="{412B0FF6-5328-4705-9077-E40BF5F3FC22}"/>
    <cellStyle name="Note 3 6 3 4" xfId="7463" xr:uid="{C88F8F2E-1530-4CD1-B796-8471627D9D84}"/>
    <cellStyle name="Note 3 6 3 4 2" xfId="20921" xr:uid="{06B35CE9-87D8-483A-B395-1325B8A9FF1C}"/>
    <cellStyle name="Note 3 6 3 5" xfId="10054" xr:uid="{F476CE8B-2F61-42E6-928A-7DF7FB8CDCAE}"/>
    <cellStyle name="Note 3 6 3 5 2" xfId="23512" xr:uid="{1096FBF5-DD3B-404D-B058-680BC2EA3A96}"/>
    <cellStyle name="Note 3 6 3 6" xfId="12365" xr:uid="{ED33144A-3B0F-4BE2-9271-1FC9A06B97F3}"/>
    <cellStyle name="Note 3 6 3 6 2" xfId="25823" xr:uid="{8A2CE1D6-1E14-4D67-A20B-9A0BE4B057EF}"/>
    <cellStyle name="Note 3 6 3 7" xfId="17209" xr:uid="{6E081234-F514-4CCE-A608-9D65AFBD5646}"/>
    <cellStyle name="Note 3 6 3 7 2" xfId="30667" xr:uid="{71F09695-A45B-4297-84D0-1C3A9D07C15F}"/>
    <cellStyle name="Note 3 6 4" xfId="5157" xr:uid="{8D3E744F-FA9E-4B2D-9BC2-6DE8F08C8A9D}"/>
    <cellStyle name="Note 3 6 4 2" xfId="6328" xr:uid="{219D14D2-CE1B-455F-918F-E8E658457790}"/>
    <cellStyle name="Note 3 6 4 2 2" xfId="8807" xr:uid="{3EE9A5C7-4BF3-433F-B357-C374A53B8713}"/>
    <cellStyle name="Note 3 6 4 2 2 2" xfId="22265" xr:uid="{3BE215C9-916D-4827-A10F-42ED8B164176}"/>
    <cellStyle name="Note 3 6 4 2 3" xfId="11398" xr:uid="{7116650D-7274-4893-93D7-CF6774B187C9}"/>
    <cellStyle name="Note 3 6 4 2 3 2" xfId="24856" xr:uid="{9D8BEFCA-CD42-48D4-B8F8-C3A2309E750D}"/>
    <cellStyle name="Note 3 6 4 2 4" xfId="13606" xr:uid="{63371564-87B7-437F-A4F9-BCB59AD8FDB7}"/>
    <cellStyle name="Note 3 6 4 2 4 2" xfId="27064" xr:uid="{92FAFB1E-3620-4CFE-B268-83F5596FFD5B}"/>
    <cellStyle name="Note 3 6 4 2 5" xfId="14785" xr:uid="{77695B7B-9034-4770-957E-8DC2993F73B2}"/>
    <cellStyle name="Note 3 6 4 2 5 2" xfId="28243" xr:uid="{114C2B90-6269-4BD8-B6F6-9F70661078C3}"/>
    <cellStyle name="Note 3 6 4 2 6" xfId="16150" xr:uid="{F4182B94-7828-42C7-AE30-4FCAC6988322}"/>
    <cellStyle name="Note 3 6 4 2 6 2" xfId="29608" xr:uid="{5C35F2E1-B2EB-4E99-8AF7-961C65D7BAF4}"/>
    <cellStyle name="Note 3 6 4 2 7" xfId="18493" xr:uid="{570D08B0-D03F-4C9C-8E29-A1D9070A46D3}"/>
    <cellStyle name="Note 3 6 4 2 7 2" xfId="31951" xr:uid="{46080E80-2BDE-4C4E-862A-0F2F21B4C4AE}"/>
    <cellStyle name="Note 3 6 4 3" xfId="7636" xr:uid="{69CEC354-67AB-4571-889A-1B24333D81FC}"/>
    <cellStyle name="Note 3 6 4 3 2" xfId="21094" xr:uid="{1D7FE2D6-5EFF-4F00-98BD-DE8902370C69}"/>
    <cellStyle name="Note 3 6 4 4" xfId="10227" xr:uid="{BFBE8D75-13D1-4F59-816D-20E249381235}"/>
    <cellStyle name="Note 3 6 4 4 2" xfId="23685" xr:uid="{7C72378F-D9A6-4346-ACFD-F2956975B65E}"/>
    <cellStyle name="Note 3 6 4 5" xfId="3216" xr:uid="{3FD97174-9C13-442A-80BE-3E013A7CB80B}"/>
    <cellStyle name="Note 3 6 4 5 2" xfId="19210" xr:uid="{4E3A1298-22B5-460C-A433-C70E0E8F8BAF}"/>
    <cellStyle name="Note 3 6 4 6" xfId="17344" xr:uid="{8FEAD4A9-6052-4ABB-B7E7-CA1DBD71CE38}"/>
    <cellStyle name="Note 3 6 4 6 2" xfId="30802" xr:uid="{FF4B8C0E-47A1-4332-9298-8234EE6EE668}"/>
    <cellStyle name="Note 3 6 5" xfId="5264" xr:uid="{D3725193-56C4-4B79-8178-95BC2ADED083}"/>
    <cellStyle name="Note 3 6 5 2" xfId="6435" xr:uid="{1F330161-DB1F-49CD-93AE-6C56427E7C40}"/>
    <cellStyle name="Note 3 6 5 2 2" xfId="8914" xr:uid="{A8210AD8-29DF-4C90-BFAD-90A2605E4678}"/>
    <cellStyle name="Note 3 6 5 2 2 2" xfId="22372" xr:uid="{4164244C-AE51-4EFE-80DB-E011BF60153E}"/>
    <cellStyle name="Note 3 6 5 2 3" xfId="11505" xr:uid="{7A685809-E053-42A0-920D-84D1AF38531C}"/>
    <cellStyle name="Note 3 6 5 2 3 2" xfId="24963" xr:uid="{51F50FB0-46B5-4B47-BEAF-ABCE651CA1F5}"/>
    <cellStyle name="Note 3 6 5 2 4" xfId="13713" xr:uid="{C629C676-3825-4C00-8F18-758065066DA9}"/>
    <cellStyle name="Note 3 6 5 2 4 2" xfId="27171" xr:uid="{EEA76125-6F45-44D8-8B10-9F6C57DF08E5}"/>
    <cellStyle name="Note 3 6 5 2 5" xfId="14892" xr:uid="{382CD487-A122-4444-81D1-6A1C40438894}"/>
    <cellStyle name="Note 3 6 5 2 5 2" xfId="28350" xr:uid="{827E79F1-7DA9-4B45-A60B-C4A62CDE73EC}"/>
    <cellStyle name="Note 3 6 5 2 6" xfId="16257" xr:uid="{DB59C5C2-BFF0-476C-AC6F-C3F62CFFDDC2}"/>
    <cellStyle name="Note 3 6 5 2 6 2" xfId="29715" xr:uid="{720DF7D9-74EB-4302-B49E-7F7B93A43071}"/>
    <cellStyle name="Note 3 6 5 2 7" xfId="18600" xr:uid="{6DA22654-6BE6-4277-82DF-750F57E2A5CD}"/>
    <cellStyle name="Note 3 6 5 2 7 2" xfId="32058" xr:uid="{B52D5FF3-41C6-4407-94D9-06C56CB7F61E}"/>
    <cellStyle name="Note 3 6 5 3" xfId="7743" xr:uid="{4436C5C5-19BA-49AC-9C96-BF60F66CB256}"/>
    <cellStyle name="Note 3 6 5 3 2" xfId="21201" xr:uid="{5237FE26-13C9-4A00-8A23-0CA1849FAEF7}"/>
    <cellStyle name="Note 3 6 5 4" xfId="10334" xr:uid="{47BC1D26-AA65-4FC7-B3AE-26069B538DC7}"/>
    <cellStyle name="Note 3 6 5 4 2" xfId="23792" xr:uid="{E26A6C83-EA14-44F3-B88B-4C1044438C2D}"/>
    <cellStyle name="Note 3 6 5 5" xfId="15086" xr:uid="{02494CC1-1B05-4452-AAB5-7959C9B4AEE3}"/>
    <cellStyle name="Note 3 6 5 5 2" xfId="28544" xr:uid="{D860BC24-556C-42A8-9024-4B4392B488D1}"/>
    <cellStyle name="Note 3 6 5 6" xfId="17442" xr:uid="{FD6F0295-67BC-4CF1-B11E-17508B5B13C0}"/>
    <cellStyle name="Note 3 6 5 6 2" xfId="30900" xr:uid="{0ACE1802-45BD-42BA-9A00-A329C5DF912B}"/>
    <cellStyle name="Note 3 6 6" xfId="4718" xr:uid="{FBCBA641-CABE-4341-AD46-8D32CFC171BC}"/>
    <cellStyle name="Note 3 6 6 2" xfId="5889" xr:uid="{2098100D-48B4-4E78-94CC-DA4138520DD6}"/>
    <cellStyle name="Note 3 6 6 2 2" xfId="8368" xr:uid="{0204EC50-37DD-47FF-BA57-9082D7D69C10}"/>
    <cellStyle name="Note 3 6 6 2 2 2" xfId="21826" xr:uid="{11D17BEC-FD29-4A5B-95D0-56629015E127}"/>
    <cellStyle name="Note 3 6 6 2 3" xfId="10959" xr:uid="{898BA0EF-6327-45CC-A8D6-26706EE828CE}"/>
    <cellStyle name="Note 3 6 6 2 3 2" xfId="24417" xr:uid="{E9AA092D-079D-424F-855E-4B341B33E031}"/>
    <cellStyle name="Note 3 6 6 2 4" xfId="13167" xr:uid="{0B8730F9-6078-4A47-B3D9-2E4F49E8BC89}"/>
    <cellStyle name="Note 3 6 6 2 4 2" xfId="26625" xr:uid="{A8AF6FF8-6429-422D-9FA5-4BC563B5432F}"/>
    <cellStyle name="Note 3 6 6 2 5" xfId="14346" xr:uid="{6CBB9B62-602B-40FC-A8B6-8C16921F02C7}"/>
    <cellStyle name="Note 3 6 6 2 5 2" xfId="27804" xr:uid="{5E3499DA-5FAE-462B-8631-692CE4DF43A2}"/>
    <cellStyle name="Note 3 6 6 2 6" xfId="15711" xr:uid="{159BD0F9-4056-4811-BE55-ABBA169A4AD1}"/>
    <cellStyle name="Note 3 6 6 2 6 2" xfId="29169" xr:uid="{445D36BC-AC99-4A6B-822F-7DCE58A3B255}"/>
    <cellStyle name="Note 3 6 6 2 7" xfId="18054" xr:uid="{335A649C-724D-41B3-B298-2B93195F95A0}"/>
    <cellStyle name="Note 3 6 6 2 7 2" xfId="31512" xr:uid="{384C7CB6-05C0-4529-9732-14F7718EEC7D}"/>
    <cellStyle name="Note 3 6 6 3" xfId="7197" xr:uid="{8C2F0A3B-6372-4E51-B765-BB6412A03433}"/>
    <cellStyle name="Note 3 6 6 3 2" xfId="20655" xr:uid="{752852F8-2568-4085-BDDB-0950084184A1}"/>
    <cellStyle name="Note 3 6 6 4" xfId="9788" xr:uid="{E2D99DD5-1003-4E27-B596-CD1456492C62}"/>
    <cellStyle name="Note 3 6 6 4 2" xfId="23246" xr:uid="{E7B25F94-2385-4DD7-98EF-8ACEB69036DB}"/>
    <cellStyle name="Note 3 6 6 5" xfId="12451" xr:uid="{C4ED50B9-5E06-4AC8-8084-649279B2DD6C}"/>
    <cellStyle name="Note 3 6 6 5 2" xfId="25909" xr:uid="{9DD150ED-5FE6-406D-B268-9FA710181579}"/>
    <cellStyle name="Note 3 6 6 6" xfId="16996" xr:uid="{06C7603C-9AEB-482F-A095-C83C134CF2C7}"/>
    <cellStyle name="Note 3 6 6 6 2" xfId="30454" xr:uid="{F0A177AD-3D02-451E-82B8-D035B9D8EA49}"/>
    <cellStyle name="Note 3 6 7" xfId="5305" xr:uid="{40D9ACCD-2ABC-4DA6-A250-67FDBA416004}"/>
    <cellStyle name="Note 3 6 7 2" xfId="6476" xr:uid="{E956BE2A-F613-4C3C-BA47-F939B0B19E5E}"/>
    <cellStyle name="Note 3 6 7 2 2" xfId="8955" xr:uid="{1C424939-2D86-4945-8ECA-86567A541C51}"/>
    <cellStyle name="Note 3 6 7 2 2 2" xfId="22413" xr:uid="{E075525B-8EA8-4C47-B631-E62BE8C15FD0}"/>
    <cellStyle name="Note 3 6 7 2 3" xfId="11546" xr:uid="{A10ACCBF-4AFC-4CD1-AB51-F453EF11CAE9}"/>
    <cellStyle name="Note 3 6 7 2 3 2" xfId="25004" xr:uid="{B53D1E95-C4D3-45B7-8CDE-46A3F6E61C94}"/>
    <cellStyle name="Note 3 6 7 2 4" xfId="13754" xr:uid="{31C2B977-B599-410A-B40A-839822A9B6EA}"/>
    <cellStyle name="Note 3 6 7 2 4 2" xfId="27212" xr:uid="{E621352C-D635-4B8A-9862-C3BA65D3179C}"/>
    <cellStyle name="Note 3 6 7 2 5" xfId="14933" xr:uid="{A9D50AB9-AD26-4FD1-BB09-4A08D5747446}"/>
    <cellStyle name="Note 3 6 7 2 5 2" xfId="28391" xr:uid="{CDBE4A6C-20D0-4EC4-AABF-BE4255C064D2}"/>
    <cellStyle name="Note 3 6 7 2 6" xfId="16298" xr:uid="{EE2DCFF0-7EDB-409E-A75B-787315B66DB0}"/>
    <cellStyle name="Note 3 6 7 2 6 2" xfId="29756" xr:uid="{38C2EF45-29AD-446E-9A63-C578327E06EA}"/>
    <cellStyle name="Note 3 6 7 2 7" xfId="18641" xr:uid="{241BF67B-E354-4A14-A5C9-8BB23E0BC395}"/>
    <cellStyle name="Note 3 6 7 2 7 2" xfId="32099" xr:uid="{56B55806-F2CB-46FD-82E8-185623B963E0}"/>
    <cellStyle name="Note 3 6 7 3" xfId="7784" xr:uid="{0FBF3E58-F966-47A6-AF97-7B7008566C05}"/>
    <cellStyle name="Note 3 6 7 3 2" xfId="21242" xr:uid="{A74A816A-2BE3-4F1C-9BA2-613DDC29182D}"/>
    <cellStyle name="Note 3 6 7 4" xfId="10375" xr:uid="{CF9CA261-B9A2-4A06-88F1-666F54AD4C3D}"/>
    <cellStyle name="Note 3 6 7 4 2" xfId="23833" xr:uid="{92ADADB8-774A-4733-8865-1F6256CA59D4}"/>
    <cellStyle name="Note 3 6 7 5" xfId="15127" xr:uid="{3A506E27-D119-4468-AAFA-9574110D1CAB}"/>
    <cellStyle name="Note 3 6 7 5 2" xfId="28585" xr:uid="{E6AF567B-C62F-4AD4-87FE-42A9F59DC8E8}"/>
    <cellStyle name="Note 3 6 7 6" xfId="17479" xr:uid="{15CFADA4-121F-49A7-907F-035D395AA5B8}"/>
    <cellStyle name="Note 3 6 7 6 2" xfId="30937" xr:uid="{801C0E68-FA44-4C0D-B8F8-C0CD99E67876}"/>
    <cellStyle name="Note 3 6 8" xfId="4618" xr:uid="{3B31D9AD-7FC3-4473-AB7D-CE1313C9D5CF}"/>
    <cellStyle name="Note 3 6 8 2" xfId="5789" xr:uid="{0B62A70F-8C8D-4314-9179-3967B5C37B4C}"/>
    <cellStyle name="Note 3 6 8 2 2" xfId="8268" xr:uid="{8388D7A4-0D83-4546-811B-94BE4A648C3D}"/>
    <cellStyle name="Note 3 6 8 2 2 2" xfId="21726" xr:uid="{6BEB98B3-506C-4591-B513-2452CED1D395}"/>
    <cellStyle name="Note 3 6 8 2 3" xfId="10859" xr:uid="{C4AFB176-BF71-48D4-9B9C-5F376DDE4D82}"/>
    <cellStyle name="Note 3 6 8 2 3 2" xfId="24317" xr:uid="{E71D82E6-5557-4D66-B346-FC49DD9BCF32}"/>
    <cellStyle name="Note 3 6 8 2 4" xfId="13067" xr:uid="{4AB2091F-F9B4-4B17-A7C8-59E99378915E}"/>
    <cellStyle name="Note 3 6 8 2 4 2" xfId="26525" xr:uid="{8BCCF2A4-7768-40FA-8AA8-FA3A2270C139}"/>
    <cellStyle name="Note 3 6 8 2 5" xfId="14246" xr:uid="{F9B9BA28-37F5-4127-8A48-19BD6AAAE791}"/>
    <cellStyle name="Note 3 6 8 2 5 2" xfId="27704" xr:uid="{8899AAB5-22E1-4F6C-920F-F89996023957}"/>
    <cellStyle name="Note 3 6 8 2 6" xfId="15611" xr:uid="{F52995C1-237D-4BC8-9CA1-AF5EEAF1E046}"/>
    <cellStyle name="Note 3 6 8 2 6 2" xfId="29069" xr:uid="{1A496787-5876-4741-AA13-C695517482DF}"/>
    <cellStyle name="Note 3 6 8 2 7" xfId="17954" xr:uid="{2077AEC9-C3D2-464E-8F09-2072CE0ADD20}"/>
    <cellStyle name="Note 3 6 8 2 7 2" xfId="31412" xr:uid="{A381143A-B463-445D-BB99-7B33B5B358FE}"/>
    <cellStyle name="Note 3 6 8 3" xfId="7097" xr:uid="{4C005C24-B33C-45AD-B947-8EF4E3B6AE5F}"/>
    <cellStyle name="Note 3 6 8 3 2" xfId="20555" xr:uid="{3EE545BC-776A-4D5A-A02A-7107243BDBAC}"/>
    <cellStyle name="Note 3 6 8 4" xfId="9688" xr:uid="{74F5CD6B-FD5A-422A-88A6-6250EA312E5F}"/>
    <cellStyle name="Note 3 6 8 4 2" xfId="23146" xr:uid="{7AE2446E-D654-4EF0-873F-E8E3F0746050}"/>
    <cellStyle name="Note 3 6 8 5" xfId="12013" xr:uid="{67B9FEBD-151A-4F13-B04F-DB6573ABE234}"/>
    <cellStyle name="Note 3 6 8 5 2" xfId="25471" xr:uid="{583D7C8E-1577-43AD-9659-9814DD43A549}"/>
    <cellStyle name="Note 3 6 8 6" xfId="16915" xr:uid="{594527BD-9126-44F8-AFA9-43F158A6E2AC}"/>
    <cellStyle name="Note 3 6 8 6 2" xfId="30373" xr:uid="{1A95A09B-405E-46DD-AD04-9CF2FCBFA87E}"/>
    <cellStyle name="Note 3 6 9" xfId="4088" xr:uid="{2301E674-B859-490A-996A-012D8682CAAB}"/>
    <cellStyle name="Note 3 6 9 2" xfId="6602" xr:uid="{515FA0D8-E11F-432E-8996-C83656B636E3}"/>
    <cellStyle name="Note 3 6 9 2 2" xfId="20060" xr:uid="{FA6B8BBE-5174-4151-ACE3-94D0F31353A1}"/>
    <cellStyle name="Note 3 6 9 3" xfId="9199" xr:uid="{E46A3C06-E4DF-4C9D-896B-2DB0A7CA2489}"/>
    <cellStyle name="Note 3 6 9 3 2" xfId="22657" xr:uid="{4E20E149-CC23-4FA8-B35D-C0D2DD022080}"/>
    <cellStyle name="Note 3 6 9 4" xfId="11768" xr:uid="{E66DF476-ACBB-4121-93CA-0C4A289240E9}"/>
    <cellStyle name="Note 3 6 9 4 2" xfId="25226" xr:uid="{D76B7982-3D7D-4D30-BCBA-4E23D1827B63}"/>
    <cellStyle name="Note 3 6 9 5" xfId="4225" xr:uid="{4746D50F-B14E-4165-A67C-6A70D2BFABF7}"/>
    <cellStyle name="Note 3 6 9 5 2" xfId="20025" xr:uid="{4D322326-81F7-47B0-AAF2-72598DE9878B}"/>
    <cellStyle name="Note 3 6 9 6" xfId="11896" xr:uid="{FE25D05F-6DF2-4940-AD04-54F5CEC38A27}"/>
    <cellStyle name="Note 3 6 9 6 2" xfId="25354" xr:uid="{03EC53EA-590C-419A-B943-F921F5AAA428}"/>
    <cellStyle name="Note 3 6 9 7" xfId="16507" xr:uid="{641E8964-FD20-4B50-AE70-A6EAA6912992}"/>
    <cellStyle name="Note 3 6 9 7 2" xfId="29965" xr:uid="{4C90B910-BD8F-41B5-B2CC-B2375907C3EC}"/>
    <cellStyle name="Note 3 7" xfId="2275" xr:uid="{E580C826-B934-431C-8C23-36B3E2FC3FB3}"/>
    <cellStyle name="Note 3 7 10" xfId="3190" xr:uid="{9DD9D8C3-60F4-4637-AFA2-91D04B05783B}"/>
    <cellStyle name="Note 3 7 10 2" xfId="19184" xr:uid="{B7E883AD-08ED-44B2-BB8E-6F8B5F552BCB}"/>
    <cellStyle name="Note 3 7 11" xfId="3950" xr:uid="{E243E371-ECD5-4649-BA7D-39FB9C6C498C}"/>
    <cellStyle name="Note 3 7 11 2" xfId="19944" xr:uid="{E08CA668-3606-48C3-B8C9-E8B70B4798D7}"/>
    <cellStyle name="Note 3 7 12" xfId="9099" xr:uid="{F76CA26B-F5A3-45A1-9150-549761745B39}"/>
    <cellStyle name="Note 3 7 12 2" xfId="22557" xr:uid="{EC38A5E5-46DD-400E-A91D-6CF00E82EBBD}"/>
    <cellStyle name="Note 3 7 13" xfId="18827" xr:uid="{8FF5BFF5-F20E-46B0-89AE-FD37B9C9ED53}"/>
    <cellStyle name="Note 3 7 13 2" xfId="32480" xr:uid="{CB1D8247-39FF-4E7C-BBED-9B086AC34016}"/>
    <cellStyle name="Note 3 7 2" xfId="2276" xr:uid="{542731DE-DE58-48E3-91A5-1DAE9064F5B4}"/>
    <cellStyle name="Note 3 7 2 10" xfId="3787" xr:uid="{E437B40B-CAFF-40A7-9EB4-164C9660E29D}"/>
    <cellStyle name="Note 3 7 2 10 2" xfId="19781" xr:uid="{1A95F025-5458-42FA-8EFE-A765CD3D4A40}"/>
    <cellStyle name="Note 3 7 2 11" xfId="3859" xr:uid="{4364A20E-AF97-4745-B8EB-92CD7DE6E957}"/>
    <cellStyle name="Note 3 7 2 11 2" xfId="19853" xr:uid="{B1048229-3216-49C0-972F-4A9DB0723CD0}"/>
    <cellStyle name="Note 3 7 2 12" xfId="18828" xr:uid="{F51E2C9B-3474-46C2-BD0B-021232CC3B54}"/>
    <cellStyle name="Note 3 7 2 12 2" xfId="32481" xr:uid="{6467B170-58B8-4A04-AD2F-CD96D2C81D87}"/>
    <cellStyle name="Note 3 7 2 2" xfId="2834" xr:uid="{222BA066-1EF1-482C-BF17-EB0CDA3B8111}"/>
    <cellStyle name="Note 3 7 2 2 2" xfId="6158" xr:uid="{26013AF0-5E7D-46D7-9328-FDFB7C381751}"/>
    <cellStyle name="Note 3 7 2 2 2 2" xfId="8637" xr:uid="{B1E317FE-4661-4894-AFE7-3838174CFEC8}"/>
    <cellStyle name="Note 3 7 2 2 2 2 2" xfId="22095" xr:uid="{11D2677C-1560-457C-9C52-693CD3D93588}"/>
    <cellStyle name="Note 3 7 2 2 2 3" xfId="11228" xr:uid="{F626965E-27C0-48E5-AAA9-21653F2A0491}"/>
    <cellStyle name="Note 3 7 2 2 2 3 2" xfId="24686" xr:uid="{455F4579-1756-451C-BFC5-B14051B664C6}"/>
    <cellStyle name="Note 3 7 2 2 2 4" xfId="13436" xr:uid="{20016CC7-05A4-4ABE-A8CA-8D723EACC2AB}"/>
    <cellStyle name="Note 3 7 2 2 2 4 2" xfId="26894" xr:uid="{0225AC95-B538-4D57-B785-95B1277E8AC8}"/>
    <cellStyle name="Note 3 7 2 2 2 5" xfId="14615" xr:uid="{D1A10FD7-6C24-4682-A29A-66F0615A60CE}"/>
    <cellStyle name="Note 3 7 2 2 2 5 2" xfId="28073" xr:uid="{168DB7FD-F307-4B6F-95E5-871DA218E3B5}"/>
    <cellStyle name="Note 3 7 2 2 2 6" xfId="15980" xr:uid="{4DDF68A0-2BED-4A03-B45A-2A76603BDC24}"/>
    <cellStyle name="Note 3 7 2 2 2 6 2" xfId="29438" xr:uid="{E8582EA0-6A83-4721-A5A2-7E234817C947}"/>
    <cellStyle name="Note 3 7 2 2 2 7" xfId="18323" xr:uid="{B7D0079D-82B6-4C63-83B6-9FFA7E3065E6}"/>
    <cellStyle name="Note 3 7 2 2 2 7 2" xfId="31781" xr:uid="{D9728139-B399-401A-8208-9591948034D4}"/>
    <cellStyle name="Note 3 7 2 2 3" xfId="4987" xr:uid="{41C97AB8-9545-44BE-B1DC-C09562C45F7E}"/>
    <cellStyle name="Note 3 7 2 2 3 2" xfId="32286" xr:uid="{D68D0E68-10E6-4FE0-A5C2-34328F363241}"/>
    <cellStyle name="Note 3 7 2 2 4" xfId="7466" xr:uid="{10704587-0227-4F4F-9C91-9A67D855A61B}"/>
    <cellStyle name="Note 3 7 2 2 4 2" xfId="20924" xr:uid="{B40DDB74-5D52-4E6B-8D50-368B0E321E08}"/>
    <cellStyle name="Note 3 7 2 2 5" xfId="10057" xr:uid="{7B32DEC8-7A51-4DF5-B63C-9DDEAB29C527}"/>
    <cellStyle name="Note 3 7 2 2 5 2" xfId="23515" xr:uid="{900ABB35-C9EC-4464-BB25-6565C5DA8D51}"/>
    <cellStyle name="Note 3 7 2 2 6" xfId="12186" xr:uid="{4BE848F6-0DD3-4DF3-9E14-1269572CD8EA}"/>
    <cellStyle name="Note 3 7 2 2 6 2" xfId="25644" xr:uid="{FF13DBEE-6C7C-4F1A-A23D-D9100F9B2173}"/>
    <cellStyle name="Note 3 7 2 2 7" xfId="17212" xr:uid="{BCAA8422-312C-4934-B8CA-6A6EF96854EA}"/>
    <cellStyle name="Note 3 7 2 2 7 2" xfId="30670" xr:uid="{6DD00E03-BCA3-4304-8F96-0A8998ABC093}"/>
    <cellStyle name="Note 3 7 2 3" xfId="4404" xr:uid="{69DE6D76-212F-4C45-B114-C303F8FF7CA2}"/>
    <cellStyle name="Note 3 7 2 3 2" xfId="5575" xr:uid="{41655509-FD7C-44CF-9C81-EBB64A20FDC6}"/>
    <cellStyle name="Note 3 7 2 3 2 2" xfId="8054" xr:uid="{26B6B867-4535-4773-AC30-C8CA3F4FC51F}"/>
    <cellStyle name="Note 3 7 2 3 2 2 2" xfId="21512" xr:uid="{9D46BA17-FE4E-46FD-80CB-AA08DE40EF3C}"/>
    <cellStyle name="Note 3 7 2 3 2 3" xfId="10645" xr:uid="{C53A7922-61E6-4A1F-8B97-63D6825E2218}"/>
    <cellStyle name="Note 3 7 2 3 2 3 2" xfId="24103" xr:uid="{C1887FAC-A9C4-42C9-970D-8D8F6FE2B9E6}"/>
    <cellStyle name="Note 3 7 2 3 2 4" xfId="12853" xr:uid="{D2993111-3764-4818-BC62-CB80A2F8315E}"/>
    <cellStyle name="Note 3 7 2 3 2 4 2" xfId="26311" xr:uid="{DE4B04B6-088C-4DB6-8EBA-BB4052C6E4C4}"/>
    <cellStyle name="Note 3 7 2 3 2 5" xfId="14032" xr:uid="{3224D3C7-0910-4D94-9C9C-41E47A96FCD6}"/>
    <cellStyle name="Note 3 7 2 3 2 5 2" xfId="27490" xr:uid="{4B321753-048E-4700-AA58-A6BC5A66FC4E}"/>
    <cellStyle name="Note 3 7 2 3 2 6" xfId="15397" xr:uid="{7D8A659E-E6B0-43B3-86F7-99C144E7B5E3}"/>
    <cellStyle name="Note 3 7 2 3 2 6 2" xfId="28855" xr:uid="{CB9A5270-C215-4194-B7CB-15AD649E1EF8}"/>
    <cellStyle name="Note 3 7 2 3 2 7" xfId="17740" xr:uid="{11C86CAA-5BE2-43F1-A10D-04D51D664452}"/>
    <cellStyle name="Note 3 7 2 3 2 7 2" xfId="31198" xr:uid="{94B14060-1763-474B-8BBE-764506A091D1}"/>
    <cellStyle name="Note 3 7 2 3 3" xfId="6883" xr:uid="{3CDF858D-38D1-4CC6-B8E7-BBA24E3A5A2E}"/>
    <cellStyle name="Note 3 7 2 3 3 2" xfId="20341" xr:uid="{724B3CF0-8811-40BF-92B6-496156BD5655}"/>
    <cellStyle name="Note 3 7 2 3 4" xfId="9474" xr:uid="{CBF844FB-09B9-40AE-931C-B586CCE11A6F}"/>
    <cellStyle name="Note 3 7 2 3 4 2" xfId="22932" xr:uid="{5905C17B-A8AA-4E6C-AA31-3204706F5F09}"/>
    <cellStyle name="Note 3 7 2 3 5" xfId="12302" xr:uid="{EC5C62BA-40AB-4710-A60E-CCE112588B72}"/>
    <cellStyle name="Note 3 7 2 3 5 2" xfId="25760" xr:uid="{3EB1D345-3F25-428E-A194-FFD865DC69EA}"/>
    <cellStyle name="Note 3 7 2 3 6" xfId="16722" xr:uid="{9023AAC8-699A-4E99-81E6-690A94D7ED8A}"/>
    <cellStyle name="Note 3 7 2 3 6 2" xfId="30180" xr:uid="{23F06B82-AAB9-4D17-A040-26082E953AEF}"/>
    <cellStyle name="Note 3 7 2 4" xfId="5227" xr:uid="{436AC835-F352-4174-9B60-A5B70A491EA5}"/>
    <cellStyle name="Note 3 7 2 4 2" xfId="6398" xr:uid="{D884A465-7EE1-44BA-B5ED-BA8B803EAD41}"/>
    <cellStyle name="Note 3 7 2 4 2 2" xfId="8877" xr:uid="{F532268D-6805-4849-BEE3-43509DE6E1D4}"/>
    <cellStyle name="Note 3 7 2 4 2 2 2" xfId="22335" xr:uid="{2A028419-866F-4570-B960-88673BD299C8}"/>
    <cellStyle name="Note 3 7 2 4 2 3" xfId="11468" xr:uid="{2C97836D-8763-417C-8819-089D4CBDF079}"/>
    <cellStyle name="Note 3 7 2 4 2 3 2" xfId="24926" xr:uid="{44D3FD00-E9D9-4D3B-B31D-30EFE27D8350}"/>
    <cellStyle name="Note 3 7 2 4 2 4" xfId="13676" xr:uid="{50F0ACEF-F41C-4AC1-B3E5-38980BFA9B8B}"/>
    <cellStyle name="Note 3 7 2 4 2 4 2" xfId="27134" xr:uid="{7D04E7D6-E37D-4ED5-B6DD-1D5EEE85B479}"/>
    <cellStyle name="Note 3 7 2 4 2 5" xfId="14855" xr:uid="{EEF5AC55-0527-433C-8041-A63E928A6AFA}"/>
    <cellStyle name="Note 3 7 2 4 2 5 2" xfId="28313" xr:uid="{47955239-5B61-4DF9-837A-339DA8927183}"/>
    <cellStyle name="Note 3 7 2 4 2 6" xfId="16220" xr:uid="{E1A0CBDF-6143-4057-8CA8-7532F630DB2A}"/>
    <cellStyle name="Note 3 7 2 4 2 6 2" xfId="29678" xr:uid="{9CA80C7E-439D-4461-93EE-711FFB99BC8D}"/>
    <cellStyle name="Note 3 7 2 4 2 7" xfId="18563" xr:uid="{C0F9DAB2-8A71-4DAD-AAAA-2F49FF36A7FC}"/>
    <cellStyle name="Note 3 7 2 4 2 7 2" xfId="32021" xr:uid="{99138AC6-712B-4B6F-9316-0798060285F2}"/>
    <cellStyle name="Note 3 7 2 4 3" xfId="7706" xr:uid="{F2127457-07B3-4B4F-95C1-83E5275264F1}"/>
    <cellStyle name="Note 3 7 2 4 3 2" xfId="21164" xr:uid="{565F14DE-B841-4F82-9873-8A0474731B0A}"/>
    <cellStyle name="Note 3 7 2 4 4" xfId="10297" xr:uid="{7EBA49F1-536D-436C-9EB2-3EB63A7978C0}"/>
    <cellStyle name="Note 3 7 2 4 4 2" xfId="23755" xr:uid="{EFA4E34C-992D-470A-8233-76DF59C910AA}"/>
    <cellStyle name="Note 3 7 2 4 5" xfId="15049" xr:uid="{622277D5-9182-4EC4-B3BC-E2852555A0CE}"/>
    <cellStyle name="Note 3 7 2 4 5 2" xfId="28507" xr:uid="{B754E4D4-5A98-4463-A6B8-9150D2682918}"/>
    <cellStyle name="Note 3 7 2 4 6" xfId="17410" xr:uid="{80F1CF8E-130A-46AA-8814-5A814F030AE3}"/>
    <cellStyle name="Note 3 7 2 4 6 2" xfId="30868" xr:uid="{7094FE43-02FC-4FB8-B0D0-8B57F13F2DD7}"/>
    <cellStyle name="Note 3 7 2 5" xfId="4274" xr:uid="{B97B1DB0-E0C6-43BE-8199-A2AA07041E66}"/>
    <cellStyle name="Note 3 7 2 5 2" xfId="5445" xr:uid="{813D40C0-2386-4A0D-8467-852CBEA9C80E}"/>
    <cellStyle name="Note 3 7 2 5 2 2" xfId="7924" xr:uid="{A0351A8A-F642-441C-8F1D-AF54C85A18CC}"/>
    <cellStyle name="Note 3 7 2 5 2 2 2" xfId="21382" xr:uid="{4B23AB48-DC27-4613-942D-208A1DEEA91D}"/>
    <cellStyle name="Note 3 7 2 5 2 3" xfId="10515" xr:uid="{68A92654-5B7A-4FEF-A205-65A8872F9CE5}"/>
    <cellStyle name="Note 3 7 2 5 2 3 2" xfId="23973" xr:uid="{280721BE-B2EE-4A33-912D-BF5F67F49FB8}"/>
    <cellStyle name="Note 3 7 2 5 2 4" xfId="12723" xr:uid="{589D2181-0476-488F-A1CB-E8188E00ABBA}"/>
    <cellStyle name="Note 3 7 2 5 2 4 2" xfId="26181" xr:uid="{639E6C60-B124-43BC-BBBC-2CC8C9FB5B12}"/>
    <cellStyle name="Note 3 7 2 5 2 5" xfId="13902" xr:uid="{03DD0806-DB48-4356-895F-1FE8EE2235DA}"/>
    <cellStyle name="Note 3 7 2 5 2 5 2" xfId="27360" xr:uid="{B2D9AB35-357B-4ADB-9509-8C1508C6E276}"/>
    <cellStyle name="Note 3 7 2 5 2 6" xfId="15267" xr:uid="{FB9E5220-A2C6-4DAB-AFA6-93FA00938CAA}"/>
    <cellStyle name="Note 3 7 2 5 2 6 2" xfId="28725" xr:uid="{E41C34E0-40D2-4208-B90F-E2179DC990C8}"/>
    <cellStyle name="Note 3 7 2 5 2 7" xfId="17610" xr:uid="{33DC578D-F146-4540-8C9C-79B490582044}"/>
    <cellStyle name="Note 3 7 2 5 2 7 2" xfId="31068" xr:uid="{75ECE780-C51B-4284-9B3B-743CB3311EB8}"/>
    <cellStyle name="Note 3 7 2 5 3" xfId="6753" xr:uid="{CD2A315F-FE85-4A2A-8E0C-BA2367A2293A}"/>
    <cellStyle name="Note 3 7 2 5 3 2" xfId="20211" xr:uid="{E79AFC57-F5F2-4EA8-A72D-8CB2DFF02929}"/>
    <cellStyle name="Note 3 7 2 5 4" xfId="9344" xr:uid="{5477BEBB-78FE-4FE9-902B-100508B258B4}"/>
    <cellStyle name="Note 3 7 2 5 4 2" xfId="22802" xr:uid="{16ED5188-758E-4E97-85B3-FEC553AD18CF}"/>
    <cellStyle name="Note 3 7 2 5 5" xfId="12401" xr:uid="{335D6175-5984-45FB-AE1E-766DD0B0EFF8}"/>
    <cellStyle name="Note 3 7 2 5 5 2" xfId="25859" xr:uid="{74BFAA7E-CD0B-4EFE-ABC0-4099C423B335}"/>
    <cellStyle name="Note 3 7 2 5 6" xfId="16624" xr:uid="{BFAE5BD7-7433-4E44-ACD6-5A732F71B746}"/>
    <cellStyle name="Note 3 7 2 5 6 2" xfId="30082" xr:uid="{B6BBA648-D31F-4CE9-9669-3D8FEA150F98}"/>
    <cellStyle name="Note 3 7 2 6" xfId="4505" xr:uid="{4268CDB8-8D5A-401C-B0BB-026BC50B9859}"/>
    <cellStyle name="Note 3 7 2 6 2" xfId="5676" xr:uid="{EF5855FC-CC4C-4FED-BFB5-4D6E50ED1065}"/>
    <cellStyle name="Note 3 7 2 6 2 2" xfId="8155" xr:uid="{C4497FD9-CBBF-43B7-88CE-6C6AB1C7F439}"/>
    <cellStyle name="Note 3 7 2 6 2 2 2" xfId="21613" xr:uid="{F49BCCF9-BCF3-40A6-A140-C3991349CE13}"/>
    <cellStyle name="Note 3 7 2 6 2 3" xfId="10746" xr:uid="{3DCD5C11-BDEC-4E27-AF3E-F89A25A4DD8C}"/>
    <cellStyle name="Note 3 7 2 6 2 3 2" xfId="24204" xr:uid="{318570EC-0F4B-4920-BDF7-957877D28BF9}"/>
    <cellStyle name="Note 3 7 2 6 2 4" xfId="12954" xr:uid="{B6D2D013-13E0-44AD-A8F9-E45717389506}"/>
    <cellStyle name="Note 3 7 2 6 2 4 2" xfId="26412" xr:uid="{7D983454-EF7F-4D2E-BBF7-EED2AC450C91}"/>
    <cellStyle name="Note 3 7 2 6 2 5" xfId="14133" xr:uid="{0B638AE3-26D8-4371-94DD-F83DC9C94E71}"/>
    <cellStyle name="Note 3 7 2 6 2 5 2" xfId="27591" xr:uid="{12C3CF0D-9394-431F-8FC0-2837B68B4BB3}"/>
    <cellStyle name="Note 3 7 2 6 2 6" xfId="15498" xr:uid="{D4EC7CA9-5E1F-439C-9BBC-8CB17F7F5219}"/>
    <cellStyle name="Note 3 7 2 6 2 6 2" xfId="28956" xr:uid="{A7084F18-6B84-4251-BA70-118DA9AEFFAA}"/>
    <cellStyle name="Note 3 7 2 6 2 7" xfId="17841" xr:uid="{598A1B60-74E8-49FC-B0D9-AEC15E04DFC4}"/>
    <cellStyle name="Note 3 7 2 6 2 7 2" xfId="31299" xr:uid="{6409E691-7D2F-4F01-A182-4E40339AB8F7}"/>
    <cellStyle name="Note 3 7 2 6 3" xfId="6984" xr:uid="{446E526E-4C56-49C3-9A09-62D3FE1AEED5}"/>
    <cellStyle name="Note 3 7 2 6 3 2" xfId="20442" xr:uid="{87521BFF-1E18-46C2-8C42-F03AE9218514}"/>
    <cellStyle name="Note 3 7 2 6 4" xfId="9575" xr:uid="{97A91F28-D932-431A-A1A6-A04168272A8F}"/>
    <cellStyle name="Note 3 7 2 6 4 2" xfId="23033" xr:uid="{E2B53311-D57A-4B60-A8AC-5F2FD2E2C1C8}"/>
    <cellStyle name="Note 3 7 2 6 5" xfId="11946" xr:uid="{F5B6F8A0-CF12-4FB6-92C5-24362432189B}"/>
    <cellStyle name="Note 3 7 2 6 5 2" xfId="25404" xr:uid="{CFB35070-A163-4D8A-B60C-BC21D0455112}"/>
    <cellStyle name="Note 3 7 2 6 6" xfId="16802" xr:uid="{C3E292B9-11E5-4AF4-A87E-9D4D803CB147}"/>
    <cellStyle name="Note 3 7 2 6 6 2" xfId="30260" xr:uid="{8D77C482-2880-477E-B74E-CD787CF925FD}"/>
    <cellStyle name="Note 3 7 2 7" xfId="4621" xr:uid="{8849C03C-6B8C-49C1-B61C-A4FDF350F0AB}"/>
    <cellStyle name="Note 3 7 2 7 2" xfId="5792" xr:uid="{EC66E113-D52F-448A-943F-C05E7C1888F6}"/>
    <cellStyle name="Note 3 7 2 7 2 2" xfId="8271" xr:uid="{D1BC125D-ADE2-4D0F-AD88-0E49121ECDFF}"/>
    <cellStyle name="Note 3 7 2 7 2 2 2" xfId="21729" xr:uid="{B54768F6-79B9-4E10-9A99-18ED3D3FC550}"/>
    <cellStyle name="Note 3 7 2 7 2 3" xfId="10862" xr:uid="{2B3C6097-717B-48A2-89A7-5F12F107DD34}"/>
    <cellStyle name="Note 3 7 2 7 2 3 2" xfId="24320" xr:uid="{8A3865CC-BF21-4764-BB2C-7305D5FE9E19}"/>
    <cellStyle name="Note 3 7 2 7 2 4" xfId="13070" xr:uid="{B23312D9-EDB3-4A32-848D-8BCE9CE5EF03}"/>
    <cellStyle name="Note 3 7 2 7 2 4 2" xfId="26528" xr:uid="{79584DD3-1D11-4A0A-8A89-FA8F075B23A4}"/>
    <cellStyle name="Note 3 7 2 7 2 5" xfId="14249" xr:uid="{C03E4D2F-CA81-4DEE-BC9D-97C6043AC43C}"/>
    <cellStyle name="Note 3 7 2 7 2 5 2" xfId="27707" xr:uid="{25EA0CAC-8FEF-44D7-9AE7-60F70A86ECE0}"/>
    <cellStyle name="Note 3 7 2 7 2 6" xfId="15614" xr:uid="{36B5FC4D-DE84-4082-8782-5391F33B7114}"/>
    <cellStyle name="Note 3 7 2 7 2 6 2" xfId="29072" xr:uid="{4145E24F-1B56-4823-9A5B-8D7FDE6EC194}"/>
    <cellStyle name="Note 3 7 2 7 2 7" xfId="17957" xr:uid="{1F9D12AE-5CE5-4988-AE8B-210CDF9BE358}"/>
    <cellStyle name="Note 3 7 2 7 2 7 2" xfId="31415" xr:uid="{8C6FA753-9A4F-4DB4-9136-12B5F19B70DE}"/>
    <cellStyle name="Note 3 7 2 7 3" xfId="7100" xr:uid="{A90C3DAE-BC78-4C8A-B938-C0639A3519BE}"/>
    <cellStyle name="Note 3 7 2 7 3 2" xfId="20558" xr:uid="{5C17F8D6-CF74-4E68-9B11-C70E45C6473A}"/>
    <cellStyle name="Note 3 7 2 7 4" xfId="9691" xr:uid="{70A276C9-94AD-4E70-9813-D46AF5F63BD5}"/>
    <cellStyle name="Note 3 7 2 7 4 2" xfId="23149" xr:uid="{7F67D93D-D815-45E0-B782-2E080FB9F207}"/>
    <cellStyle name="Note 3 7 2 7 5" xfId="12673" xr:uid="{44CBC661-BF5A-483A-B038-3A0CFD2979C2}"/>
    <cellStyle name="Note 3 7 2 7 5 2" xfId="26131" xr:uid="{948C48F8-3AAC-421D-BA21-80ACCCDE3E0D}"/>
    <cellStyle name="Note 3 7 2 7 6" xfId="16918" xr:uid="{5C6F184E-88E7-45F1-B113-EE21453DE5F3}"/>
    <cellStyle name="Note 3 7 2 7 6 2" xfId="30376" xr:uid="{D4F6310C-5543-43E6-AA11-E4B569E3B190}"/>
    <cellStyle name="Note 3 7 2 8" xfId="4085" xr:uid="{97AD23B2-72A8-4B8C-A161-C7A862BD2275}"/>
    <cellStyle name="Note 3 7 2 8 2" xfId="6599" xr:uid="{B2424318-E456-4362-8AF9-95823E285641}"/>
    <cellStyle name="Note 3 7 2 8 2 2" xfId="20057" xr:uid="{03229366-34A1-405C-8C90-2763F619597F}"/>
    <cellStyle name="Note 3 7 2 8 3" xfId="9196" xr:uid="{BA669AF3-D8D9-4035-A3B0-FD7A568E62BD}"/>
    <cellStyle name="Note 3 7 2 8 3 2" xfId="22654" xr:uid="{EBB89401-C7AA-476D-9BAB-96ACA8B0E349}"/>
    <cellStyle name="Note 3 7 2 8 4" xfId="11765" xr:uid="{B60AF2CD-8A3D-4FC2-B8A5-37B6D84C476A}"/>
    <cellStyle name="Note 3 7 2 8 4 2" xfId="25223" xr:uid="{19BFC3AD-27A3-458B-8BE5-A1E9B87A3DC1}"/>
    <cellStyle name="Note 3 7 2 8 5" xfId="4214" xr:uid="{0D70D60C-6DD5-4815-B5D4-3B5ECA91F589}"/>
    <cellStyle name="Note 3 7 2 8 5 2" xfId="20014" xr:uid="{25CF6D3A-6DB1-4AD4-BC34-32D875ECB376}"/>
    <cellStyle name="Note 3 7 2 8 6" xfId="12141" xr:uid="{0EB0124C-ACD6-406C-BEAA-B0C496D379B1}"/>
    <cellStyle name="Note 3 7 2 8 6 2" xfId="25599" xr:uid="{D9941442-23D8-4B19-85B3-EFB5967333FF}"/>
    <cellStyle name="Note 3 7 2 8 7" xfId="16504" xr:uid="{E13007BF-6390-46E5-BC6D-827DE5A3B29C}"/>
    <cellStyle name="Note 3 7 2 8 7 2" xfId="29962" xr:uid="{90884A48-F4E2-4210-933F-CF93C07B7ABC}"/>
    <cellStyle name="Note 3 7 2 9" xfId="3189" xr:uid="{EC9210A1-20CE-4BC3-BB0A-1511123C939C}"/>
    <cellStyle name="Note 3 7 2 9 2" xfId="19183" xr:uid="{0042B297-5175-4932-8B23-82A71D121BF8}"/>
    <cellStyle name="Note 3 7 3" xfId="2833" xr:uid="{47DD13EA-E059-4D49-9427-85B32B0192E3}"/>
    <cellStyle name="Note 3 7 3 2" xfId="6157" xr:uid="{ABAB5639-521A-4372-AFA9-581724F89525}"/>
    <cellStyle name="Note 3 7 3 2 2" xfId="8636" xr:uid="{D8B03DD9-F476-408A-B07E-4FE5F22C77D9}"/>
    <cellStyle name="Note 3 7 3 2 2 2" xfId="22094" xr:uid="{B05A74B0-CE4F-460A-AB64-37C46BF32FF9}"/>
    <cellStyle name="Note 3 7 3 2 3" xfId="11227" xr:uid="{A520D829-E8A8-43A3-8159-08B4C5E86449}"/>
    <cellStyle name="Note 3 7 3 2 3 2" xfId="24685" xr:uid="{1A5D627F-5BE5-433F-BA6F-154B20A21DBC}"/>
    <cellStyle name="Note 3 7 3 2 4" xfId="13435" xr:uid="{C1397427-C44E-4AA0-A492-9CF0B7E74399}"/>
    <cellStyle name="Note 3 7 3 2 4 2" xfId="26893" xr:uid="{D963E347-4B5A-4049-A059-3909E43114CE}"/>
    <cellStyle name="Note 3 7 3 2 5" xfId="14614" xr:uid="{9F4C498C-6E46-4CE3-AB45-E625DD67B7F7}"/>
    <cellStyle name="Note 3 7 3 2 5 2" xfId="28072" xr:uid="{0202BF58-F88A-4928-969F-384E90364F84}"/>
    <cellStyle name="Note 3 7 3 2 6" xfId="15979" xr:uid="{0C630138-9A2C-4D85-B290-496B0057F008}"/>
    <cellStyle name="Note 3 7 3 2 6 2" xfId="29437" xr:uid="{E1E577BA-CA4B-4D0C-8417-3C8E275B3D64}"/>
    <cellStyle name="Note 3 7 3 2 7" xfId="18322" xr:uid="{23E283D1-A884-497D-9538-5EAB5E031CD1}"/>
    <cellStyle name="Note 3 7 3 2 7 2" xfId="31780" xr:uid="{3EC344CE-5C03-4FFA-9C78-09B5B9EF9541}"/>
    <cellStyle name="Note 3 7 3 3" xfId="4986" xr:uid="{1E275C40-5B7D-4C53-8245-46E93A39515D}"/>
    <cellStyle name="Note 3 7 3 3 2" xfId="32285" xr:uid="{2028AAD9-E67A-49B3-B59D-12F7FEA1BF7F}"/>
    <cellStyle name="Note 3 7 3 4" xfId="7465" xr:uid="{D5D65B9F-A3B5-4D51-8EBE-36CAF8E0098A}"/>
    <cellStyle name="Note 3 7 3 4 2" xfId="20923" xr:uid="{411FE794-7CE5-4D68-9340-95218CF66322}"/>
    <cellStyle name="Note 3 7 3 5" xfId="10056" xr:uid="{84D12AB1-FAAC-407F-8701-A868E60865BB}"/>
    <cellStyle name="Note 3 7 3 5 2" xfId="23514" xr:uid="{A7827BBE-925F-4552-90A9-F7BD6A57986F}"/>
    <cellStyle name="Note 3 7 3 6" xfId="11950" xr:uid="{E3620F5E-D7FA-4693-BFBC-9D45D54E0550}"/>
    <cellStyle name="Note 3 7 3 6 2" xfId="25408" xr:uid="{356729CE-0A17-41D7-B1BE-A66E0D641DC6}"/>
    <cellStyle name="Note 3 7 3 7" xfId="17211" xr:uid="{118FD04B-2379-44A8-8345-3A0B4462D8C2}"/>
    <cellStyle name="Note 3 7 3 7 2" xfId="30669" xr:uid="{E1BF543D-7C5D-4562-90B7-429A44FE3366}"/>
    <cellStyle name="Note 3 7 4" xfId="5139" xr:uid="{0AE9B2AD-8694-4F0D-8A65-8B84553AF72A}"/>
    <cellStyle name="Note 3 7 4 2" xfId="6310" xr:uid="{DDF0D42F-AD58-46FE-BDB2-57C8F02CD773}"/>
    <cellStyle name="Note 3 7 4 2 2" xfId="8789" xr:uid="{A20D112B-3651-48C6-B56E-0D27F9864EB8}"/>
    <cellStyle name="Note 3 7 4 2 2 2" xfId="22247" xr:uid="{D5FDC935-AF1A-43FB-BA68-E8BF39BCD832}"/>
    <cellStyle name="Note 3 7 4 2 3" xfId="11380" xr:uid="{5E34C281-E256-4B79-8644-8D52AF12C521}"/>
    <cellStyle name="Note 3 7 4 2 3 2" xfId="24838" xr:uid="{737D2565-5724-47E7-ADF9-93B51396E62E}"/>
    <cellStyle name="Note 3 7 4 2 4" xfId="13588" xr:uid="{F08D3E12-847F-4226-8B8A-6906829D6061}"/>
    <cellStyle name="Note 3 7 4 2 4 2" xfId="27046" xr:uid="{C3CD0B1B-EF96-446C-9770-C61BC3A64ACE}"/>
    <cellStyle name="Note 3 7 4 2 5" xfId="14767" xr:uid="{1E2FA54D-5BD5-461A-9D10-338F7CDEEFD7}"/>
    <cellStyle name="Note 3 7 4 2 5 2" xfId="28225" xr:uid="{49289E62-F350-4BFA-B00C-41C49538E5C4}"/>
    <cellStyle name="Note 3 7 4 2 6" xfId="16132" xr:uid="{F31E57CD-1DF0-4D6B-A12F-93DC30EFAF80}"/>
    <cellStyle name="Note 3 7 4 2 6 2" xfId="29590" xr:uid="{C8D08234-41BB-4787-832B-F88B1A441662}"/>
    <cellStyle name="Note 3 7 4 2 7" xfId="18475" xr:uid="{7C3EE2BA-AF5C-4562-B50C-82DF4CA6C74A}"/>
    <cellStyle name="Note 3 7 4 2 7 2" xfId="31933" xr:uid="{409E0E3A-6634-4E25-9D12-2DA708B4BD1B}"/>
    <cellStyle name="Note 3 7 4 3" xfId="7618" xr:uid="{1A19D80F-84EE-4D38-889F-969C704B21D5}"/>
    <cellStyle name="Note 3 7 4 3 2" xfId="21076" xr:uid="{F094FDA2-3587-49AC-B504-03A9B57ABFE0}"/>
    <cellStyle name="Note 3 7 4 4" xfId="10209" xr:uid="{D093F91F-187B-4485-A399-A36CAF09B618}"/>
    <cellStyle name="Note 3 7 4 4 2" xfId="23667" xr:uid="{16F75264-43D0-463C-9963-1BD0571E7C8D}"/>
    <cellStyle name="Note 3 7 4 5" xfId="12503" xr:uid="{60D61B38-B863-4F20-9AA2-3BD1264D0A18}"/>
    <cellStyle name="Note 3 7 4 5 2" xfId="25961" xr:uid="{4DF527B7-9971-4060-A707-63C979F25E06}"/>
    <cellStyle name="Note 3 7 4 6" xfId="17329" xr:uid="{7F71674E-07F8-488F-94D8-79C44B5E9628}"/>
    <cellStyle name="Note 3 7 4 6 2" xfId="30787" xr:uid="{8ED41864-C23E-4A13-849A-8A80DB33076A}"/>
    <cellStyle name="Note 3 7 5" xfId="4854" xr:uid="{895B3FE9-CEA6-4EDA-A962-8871E2692651}"/>
    <cellStyle name="Note 3 7 5 2" xfId="6025" xr:uid="{8064B4D2-FAB5-4C44-B6C6-27442677BCFA}"/>
    <cellStyle name="Note 3 7 5 2 2" xfId="8504" xr:uid="{89FE70CA-1763-494F-BA3C-EF17D4CA38FF}"/>
    <cellStyle name="Note 3 7 5 2 2 2" xfId="21962" xr:uid="{47C2912E-46C2-4D74-B7A3-2A4924DA6493}"/>
    <cellStyle name="Note 3 7 5 2 3" xfId="11095" xr:uid="{F2892DFD-4F07-4DD4-8444-62CACAA425EF}"/>
    <cellStyle name="Note 3 7 5 2 3 2" xfId="24553" xr:uid="{4C3F2784-136A-4495-9493-48295E222F35}"/>
    <cellStyle name="Note 3 7 5 2 4" xfId="13303" xr:uid="{2E0F8BC6-F4EA-416B-8BED-7575BA3DC72A}"/>
    <cellStyle name="Note 3 7 5 2 4 2" xfId="26761" xr:uid="{9B0700FE-E2AA-4345-8189-249CB94786D2}"/>
    <cellStyle name="Note 3 7 5 2 5" xfId="14482" xr:uid="{00AA2D49-CB13-4FB8-99EA-DDDF2CE9C83E}"/>
    <cellStyle name="Note 3 7 5 2 5 2" xfId="27940" xr:uid="{98AF775F-EFE4-4972-9594-88B2723CC002}"/>
    <cellStyle name="Note 3 7 5 2 6" xfId="15847" xr:uid="{95918030-B9A2-43CB-88B0-79EE47B424DE}"/>
    <cellStyle name="Note 3 7 5 2 6 2" xfId="29305" xr:uid="{864A8E49-72BC-4A6E-8EEF-9473D561A523}"/>
    <cellStyle name="Note 3 7 5 2 7" xfId="18190" xr:uid="{14603400-A73F-40E1-AC02-2AE3EA177252}"/>
    <cellStyle name="Note 3 7 5 2 7 2" xfId="31648" xr:uid="{F8DBF50C-F40D-4853-8E5C-91C4D47A01A9}"/>
    <cellStyle name="Note 3 7 5 3" xfId="7333" xr:uid="{2B24E5DB-7BB6-4FD7-AAA1-F81955A11724}"/>
    <cellStyle name="Note 3 7 5 3 2" xfId="20791" xr:uid="{B9FC6081-9A8E-4643-B3CF-A1707330B2B7}"/>
    <cellStyle name="Note 3 7 5 4" xfId="9924" xr:uid="{7C4D5700-9732-4657-B0F5-81BBB16B4168}"/>
    <cellStyle name="Note 3 7 5 4 2" xfId="23382" xr:uid="{89856646-1911-4BEE-A8E0-274F14E9E998}"/>
    <cellStyle name="Note 3 7 5 5" xfId="3500" xr:uid="{0938C9F5-EFD0-4EE6-AF3D-8925FC42723D}"/>
    <cellStyle name="Note 3 7 5 5 2" xfId="19494" xr:uid="{AB64D6C2-CCD4-4875-9688-E8C7D7E3311E}"/>
    <cellStyle name="Note 3 7 5 6" xfId="17104" xr:uid="{5BDEC96F-5328-4C2E-9636-4482B879D901}"/>
    <cellStyle name="Note 3 7 5 6 2" xfId="30562" xr:uid="{EE7B85CF-70C7-4644-AFE5-F7BE6C6B1FFB}"/>
    <cellStyle name="Note 3 7 6" xfId="5269" xr:uid="{5EC5F3DE-99BA-4F08-BFAC-0BC7739DFB00}"/>
    <cellStyle name="Note 3 7 6 2" xfId="6440" xr:uid="{0E72D9CE-99C0-4A48-99E2-09A1274CA05C}"/>
    <cellStyle name="Note 3 7 6 2 2" xfId="8919" xr:uid="{E868210C-0D33-4A3A-B743-84E190377D42}"/>
    <cellStyle name="Note 3 7 6 2 2 2" xfId="22377" xr:uid="{0185D0CE-C655-47B8-B7B2-8559BA9B44D3}"/>
    <cellStyle name="Note 3 7 6 2 3" xfId="11510" xr:uid="{13994FF2-AFB3-4176-B953-965B84111155}"/>
    <cellStyle name="Note 3 7 6 2 3 2" xfId="24968" xr:uid="{FC560EB0-953A-4651-8F0F-03E469997D21}"/>
    <cellStyle name="Note 3 7 6 2 4" xfId="13718" xr:uid="{4D57C59C-E830-4F15-B581-515542BFD751}"/>
    <cellStyle name="Note 3 7 6 2 4 2" xfId="27176" xr:uid="{2E9DF1AD-2984-4D69-B416-001487BFD60E}"/>
    <cellStyle name="Note 3 7 6 2 5" xfId="14897" xr:uid="{D98EAB52-507E-4746-8E6D-743E1A391DCD}"/>
    <cellStyle name="Note 3 7 6 2 5 2" xfId="28355" xr:uid="{B4356513-3D38-4E42-B828-9533F44D20C8}"/>
    <cellStyle name="Note 3 7 6 2 6" xfId="16262" xr:uid="{43B41BD8-18BC-40F9-8280-96DFF97995D3}"/>
    <cellStyle name="Note 3 7 6 2 6 2" xfId="29720" xr:uid="{7A1A970E-A894-49BC-97BC-5F1A5D59D4A5}"/>
    <cellStyle name="Note 3 7 6 2 7" xfId="18605" xr:uid="{7939CBD4-591D-4E90-8A83-28A1A703885B}"/>
    <cellStyle name="Note 3 7 6 2 7 2" xfId="32063" xr:uid="{94A4AF4A-4371-43A9-A53F-2B2A97250992}"/>
    <cellStyle name="Note 3 7 6 3" xfId="7748" xr:uid="{729B8665-34C8-4971-B26B-DEA186C925D7}"/>
    <cellStyle name="Note 3 7 6 3 2" xfId="21206" xr:uid="{676E8EBE-0D59-4817-900A-114739F8AF6A}"/>
    <cellStyle name="Note 3 7 6 4" xfId="10339" xr:uid="{EE5B24FD-19E3-456B-8ADB-1FD9D900DE55}"/>
    <cellStyle name="Note 3 7 6 4 2" xfId="23797" xr:uid="{C6C01D03-715C-408F-878D-44010ADEE7CB}"/>
    <cellStyle name="Note 3 7 6 5" xfId="15091" xr:uid="{A536C070-E072-4CF2-9143-6439715E488E}"/>
    <cellStyle name="Note 3 7 6 5 2" xfId="28549" xr:uid="{CABCE536-9210-46C6-AF5E-F50478F00FD3}"/>
    <cellStyle name="Note 3 7 6 6" xfId="17447" xr:uid="{8B455DFD-43A4-479F-922F-66BE383D62C0}"/>
    <cellStyle name="Note 3 7 6 6 2" xfId="30905" xr:uid="{94309F59-499B-4C83-88FB-79FF35C9A6B7}"/>
    <cellStyle name="Note 3 7 7" xfId="5336" xr:uid="{D0BA785E-FCA1-4661-B54D-4BCDE9719B93}"/>
    <cellStyle name="Note 3 7 7 2" xfId="6507" xr:uid="{8D006F7E-DFC7-4D85-BB8D-1BD0438A5493}"/>
    <cellStyle name="Note 3 7 7 2 2" xfId="8986" xr:uid="{1763C13B-E43D-4879-A122-6BF0010666C0}"/>
    <cellStyle name="Note 3 7 7 2 2 2" xfId="22444" xr:uid="{3FA9B941-D2D6-4DC4-BB2F-40665E351E6B}"/>
    <cellStyle name="Note 3 7 7 2 3" xfId="11577" xr:uid="{468C0128-CB5A-40AA-8DBD-7D8B683E4E2C}"/>
    <cellStyle name="Note 3 7 7 2 3 2" xfId="25035" xr:uid="{B12F3C10-6092-4F72-A60A-5F3CE5D8B0A2}"/>
    <cellStyle name="Note 3 7 7 2 4" xfId="13785" xr:uid="{BD86E4FD-3811-496E-830B-3F37C7746991}"/>
    <cellStyle name="Note 3 7 7 2 4 2" xfId="27243" xr:uid="{BB190C9A-D7C1-48DC-9F73-FAAB2AED13C5}"/>
    <cellStyle name="Note 3 7 7 2 5" xfId="14964" xr:uid="{2F11C34F-866E-48D4-B5AA-511C21413E7E}"/>
    <cellStyle name="Note 3 7 7 2 5 2" xfId="28422" xr:uid="{25634D6C-3BE6-4EC6-9D33-DA34EA6E41EE}"/>
    <cellStyle name="Note 3 7 7 2 6" xfId="16329" xr:uid="{980D44A8-1CAF-423D-8123-7ABF3DB718E2}"/>
    <cellStyle name="Note 3 7 7 2 6 2" xfId="29787" xr:uid="{FC9A2688-42B1-44B7-ABF0-5656B2A97D04}"/>
    <cellStyle name="Note 3 7 7 2 7" xfId="18672" xr:uid="{080727A5-77E2-4BC7-BCB4-A9B64C7BCA5C}"/>
    <cellStyle name="Note 3 7 7 2 7 2" xfId="32130" xr:uid="{25CF9855-35CF-4383-9383-094C36D3E5D7}"/>
    <cellStyle name="Note 3 7 7 3" xfId="7815" xr:uid="{CF7226CD-89CC-4BE0-9476-DDC87194887A}"/>
    <cellStyle name="Note 3 7 7 3 2" xfId="21273" xr:uid="{7EA8A01B-300C-45EE-8D9D-6351F11159B0}"/>
    <cellStyle name="Note 3 7 7 4" xfId="10406" xr:uid="{EDBE2D0D-FA17-4F7D-8804-088B12F8D39A}"/>
    <cellStyle name="Note 3 7 7 4 2" xfId="23864" xr:uid="{F8841C52-60F4-4FE5-8B68-0CEADF866247}"/>
    <cellStyle name="Note 3 7 7 5" xfId="15158" xr:uid="{B74B85B1-852E-4650-86BF-0312B48CA1B4}"/>
    <cellStyle name="Note 3 7 7 5 2" xfId="28616" xr:uid="{B674CF12-7722-40CD-91D3-2C6A072A1B5C}"/>
    <cellStyle name="Note 3 7 7 6" xfId="17510" xr:uid="{3A8FD75E-578A-4416-A85F-0C10D77E7091}"/>
    <cellStyle name="Note 3 7 7 6 2" xfId="30968" xr:uid="{41029343-24BD-4248-9A21-1EF115326689}"/>
    <cellStyle name="Note 3 7 8" xfId="4620" xr:uid="{120131D3-C523-4F51-94E6-5702D1787C44}"/>
    <cellStyle name="Note 3 7 8 2" xfId="5791" xr:uid="{BB8F3436-DFD7-4DF6-A6B9-28E896315980}"/>
    <cellStyle name="Note 3 7 8 2 2" xfId="8270" xr:uid="{63183F6D-8159-44F4-9D92-D55C81668328}"/>
    <cellStyle name="Note 3 7 8 2 2 2" xfId="21728" xr:uid="{E13D673C-530C-46B4-A713-D19DF3472EF7}"/>
    <cellStyle name="Note 3 7 8 2 3" xfId="10861" xr:uid="{C2E6B84E-6C82-4F4D-8394-D64A0EFC74EC}"/>
    <cellStyle name="Note 3 7 8 2 3 2" xfId="24319" xr:uid="{C4EEA96D-01B1-42F8-BF41-37D13E79CCB8}"/>
    <cellStyle name="Note 3 7 8 2 4" xfId="13069" xr:uid="{4D6A60A2-DA58-4FED-843A-9D4CD4F55D4E}"/>
    <cellStyle name="Note 3 7 8 2 4 2" xfId="26527" xr:uid="{9AE98325-89A9-4214-B901-216537CD8984}"/>
    <cellStyle name="Note 3 7 8 2 5" xfId="14248" xr:uid="{370FE33B-B9F1-4CA2-A274-FD0B80BF9AA5}"/>
    <cellStyle name="Note 3 7 8 2 5 2" xfId="27706" xr:uid="{8A8D483F-894C-4C9E-AA73-A27BF5B04314}"/>
    <cellStyle name="Note 3 7 8 2 6" xfId="15613" xr:uid="{2B9D7EFE-A76E-4C72-90EF-240A9DA26069}"/>
    <cellStyle name="Note 3 7 8 2 6 2" xfId="29071" xr:uid="{CE7015D5-96D4-4BD1-AF29-70F5B574E6D7}"/>
    <cellStyle name="Note 3 7 8 2 7" xfId="17956" xr:uid="{300AA082-727D-4AAA-AC99-E8E22439D804}"/>
    <cellStyle name="Note 3 7 8 2 7 2" xfId="31414" xr:uid="{B344B813-3773-4C77-A964-5F76BB8B4B66}"/>
    <cellStyle name="Note 3 7 8 3" xfId="7099" xr:uid="{CB324938-E805-4427-A67B-BE472E398F80}"/>
    <cellStyle name="Note 3 7 8 3 2" xfId="20557" xr:uid="{D6CE5166-A32F-48BD-AFA2-8530E8C48626}"/>
    <cellStyle name="Note 3 7 8 4" xfId="9690" xr:uid="{BAC23932-3702-4E91-B08C-A4DC7CCDE15F}"/>
    <cellStyle name="Note 3 7 8 4 2" xfId="23148" xr:uid="{6704720C-13C0-48AE-9825-DC57F6B096A6}"/>
    <cellStyle name="Note 3 7 8 5" xfId="12224" xr:uid="{29DBCD0C-F780-49CF-BCC4-4CBC7D7828E7}"/>
    <cellStyle name="Note 3 7 8 5 2" xfId="25682" xr:uid="{8BCE493A-422C-4946-9F1F-6C0B6DDA9481}"/>
    <cellStyle name="Note 3 7 8 6" xfId="16917" xr:uid="{F5FE8C83-BEC4-489F-B228-8B155C06592C}"/>
    <cellStyle name="Note 3 7 8 6 2" xfId="30375" xr:uid="{F0825902-56B3-4FC1-983D-AB1B459B9E87}"/>
    <cellStyle name="Note 3 7 9" xfId="4086" xr:uid="{42A31B94-7E86-4C8A-9E51-E491C29C5027}"/>
    <cellStyle name="Note 3 7 9 2" xfId="6600" xr:uid="{A0836A2E-B73D-43D8-8DC0-572C13895956}"/>
    <cellStyle name="Note 3 7 9 2 2" xfId="20058" xr:uid="{8A451A9C-AEC5-4F83-AEA7-01FC2701E5AF}"/>
    <cellStyle name="Note 3 7 9 3" xfId="9197" xr:uid="{9F7F7272-B175-4358-A886-827649119500}"/>
    <cellStyle name="Note 3 7 9 3 2" xfId="22655" xr:uid="{3285EF60-6A33-404C-A3D4-3622752EFD14}"/>
    <cellStyle name="Note 3 7 9 4" xfId="11766" xr:uid="{D92FD562-983A-42E0-BC29-8C9A4876D7E3}"/>
    <cellStyle name="Note 3 7 9 4 2" xfId="25224" xr:uid="{7C989164-BB4F-41B3-B6D0-F990D794D5BD}"/>
    <cellStyle name="Note 3 7 9 5" xfId="4208" xr:uid="{CBDD75F4-46F6-40C3-AAE1-7CB19FFDD39A}"/>
    <cellStyle name="Note 3 7 9 5 2" xfId="20008" xr:uid="{95818623-DF18-40E1-938B-7E99474C00CC}"/>
    <cellStyle name="Note 3 7 9 6" xfId="3863" xr:uid="{8C6A6591-A93D-4F8A-AF99-DB5F1109D2A7}"/>
    <cellStyle name="Note 3 7 9 6 2" xfId="19857" xr:uid="{94E95C0B-6D60-4338-9A91-B6A40B189028}"/>
    <cellStyle name="Note 3 7 9 7" xfId="16505" xr:uid="{05451484-20F2-4189-ABDB-2B62D68BE572}"/>
    <cellStyle name="Note 3 7 9 7 2" xfId="29963" xr:uid="{39DFEA84-B794-45E0-B8B4-4BB8FA6752FE}"/>
    <cellStyle name="Note 3 8" xfId="2277" xr:uid="{AA60CCD8-E8F4-41AB-AF37-23FA751091AA}"/>
    <cellStyle name="Note 3 8 10" xfId="3188" xr:uid="{FE1B41AA-0EF4-4260-8EE6-50D989CD8A85}"/>
    <cellStyle name="Note 3 8 10 2" xfId="19182" xr:uid="{229283A2-6334-4C18-A19C-BCDE38545BE8}"/>
    <cellStyle name="Note 3 8 11" xfId="3916" xr:uid="{854670EE-B420-4D86-A37D-0FEB61909E12}"/>
    <cellStyle name="Note 3 8 11 2" xfId="19910" xr:uid="{FBDD9976-9FD3-40DC-B5E6-06ADDF61E372}"/>
    <cellStyle name="Note 3 8 12" xfId="2958" xr:uid="{DF80904B-385F-4E31-B55C-66FC60FB2B9A}"/>
    <cellStyle name="Note 3 8 12 2" xfId="18952" xr:uid="{9383D6DC-34ED-432C-B0DF-72212D4AD754}"/>
    <cellStyle name="Note 3 8 13" xfId="18829" xr:uid="{98A6EB4C-B1B1-445C-9810-E4FDBAB91D95}"/>
    <cellStyle name="Note 3 8 13 2" xfId="32482" xr:uid="{462F7460-463C-474B-B0F2-F8F6D727DCCC}"/>
    <cellStyle name="Note 3 8 2" xfId="2278" xr:uid="{BB0FDEB4-6777-4BA9-8675-58DCF0E79EE0}"/>
    <cellStyle name="Note 3 8 2 10" xfId="3986" xr:uid="{645FDFA6-DE90-44D0-91E3-FF5FFEE23DED}"/>
    <cellStyle name="Note 3 8 2 10 2" xfId="19980" xr:uid="{36F6124A-41D2-4249-ADDF-B9A11480206C}"/>
    <cellStyle name="Note 3 8 2 11" xfId="9077" xr:uid="{9DEC83DA-7791-4DAF-BB25-7C45EE1971CB}"/>
    <cellStyle name="Note 3 8 2 11 2" xfId="22535" xr:uid="{DCD4D397-1FEB-4587-A10E-0C2DA95195DF}"/>
    <cellStyle name="Note 3 8 2 12" xfId="18830" xr:uid="{1467933B-53F2-4FBC-B297-3E17E97DFA60}"/>
    <cellStyle name="Note 3 8 2 12 2" xfId="32483" xr:uid="{1878BD6B-F869-4E94-917D-2B459310A3A2}"/>
    <cellStyle name="Note 3 8 2 2" xfId="2836" xr:uid="{8B71A41C-4718-47F0-93D6-B86D33E2F7EF}"/>
    <cellStyle name="Note 3 8 2 2 2" xfId="6160" xr:uid="{4BC72DA2-F6BA-40EC-AB89-A0BD9EACF5C4}"/>
    <cellStyle name="Note 3 8 2 2 2 2" xfId="8639" xr:uid="{CF96089D-5737-4AE4-A5C1-B98905380425}"/>
    <cellStyle name="Note 3 8 2 2 2 2 2" xfId="22097" xr:uid="{CC570139-0A56-4EF0-AAB5-E4522AF7E07F}"/>
    <cellStyle name="Note 3 8 2 2 2 3" xfId="11230" xr:uid="{0D7B9AF2-02E7-4022-922B-5F1264EFB93A}"/>
    <cellStyle name="Note 3 8 2 2 2 3 2" xfId="24688" xr:uid="{E6F78BEC-ED43-4B0C-9C98-148F506D8C92}"/>
    <cellStyle name="Note 3 8 2 2 2 4" xfId="13438" xr:uid="{38B6724F-7859-4DCF-A6F6-4EB5401D1A76}"/>
    <cellStyle name="Note 3 8 2 2 2 4 2" xfId="26896" xr:uid="{15ABA790-C5DA-4D4B-AC45-1BD60F5CBBBB}"/>
    <cellStyle name="Note 3 8 2 2 2 5" xfId="14617" xr:uid="{651A4897-45DF-424A-B1F3-3F4135399337}"/>
    <cellStyle name="Note 3 8 2 2 2 5 2" xfId="28075" xr:uid="{097137D1-2D13-477E-95BA-E1105E3F332D}"/>
    <cellStyle name="Note 3 8 2 2 2 6" xfId="15982" xr:uid="{FD3B5B65-C8A7-4607-BBD2-10108ACC60F4}"/>
    <cellStyle name="Note 3 8 2 2 2 6 2" xfId="29440" xr:uid="{A74E68C3-9BA0-4EE0-A94C-E9E6C57394C0}"/>
    <cellStyle name="Note 3 8 2 2 2 7" xfId="18325" xr:uid="{C3802239-21C7-44B5-857A-236620AE1FB1}"/>
    <cellStyle name="Note 3 8 2 2 2 7 2" xfId="31783" xr:uid="{040BC3AC-8296-409B-80BA-3D3995B2EAA4}"/>
    <cellStyle name="Note 3 8 2 2 3" xfId="4989" xr:uid="{43841709-A28D-4308-B84D-C9C7242F01F9}"/>
    <cellStyle name="Note 3 8 2 2 3 2" xfId="32288" xr:uid="{22E49934-89ED-4DCF-8430-FE6C6E631679}"/>
    <cellStyle name="Note 3 8 2 2 4" xfId="7468" xr:uid="{6FE924A2-30BC-42D5-B825-49DEF8B0576A}"/>
    <cellStyle name="Note 3 8 2 2 4 2" xfId="20926" xr:uid="{3A1810C6-9122-4373-B8D2-6B3FD41B0EF7}"/>
    <cellStyle name="Note 3 8 2 2 5" xfId="10059" xr:uid="{DED20CB7-B0F9-417D-B0B8-0EED90A7FBCF}"/>
    <cellStyle name="Note 3 8 2 2 5 2" xfId="23517" xr:uid="{4612C2E5-210E-45FD-BB76-647C988648F4}"/>
    <cellStyle name="Note 3 8 2 2 6" xfId="9086" xr:uid="{93114025-B3C0-4EAE-B52A-79F39B12CBC5}"/>
    <cellStyle name="Note 3 8 2 2 6 2" xfId="22544" xr:uid="{3CA4E4B4-36BB-45BE-A161-A33CC90AEA6D}"/>
    <cellStyle name="Note 3 8 2 2 7" xfId="17214" xr:uid="{8D8A5FD5-7F64-4304-8141-19DBA3311A10}"/>
    <cellStyle name="Note 3 8 2 2 7 2" xfId="30672" xr:uid="{8D015813-615F-42A6-A3DE-595884C6C956}"/>
    <cellStyle name="Note 3 8 2 3" xfId="5173" xr:uid="{30A1D9C7-DBB9-405D-AD9E-74852DF73DE5}"/>
    <cellStyle name="Note 3 8 2 3 2" xfId="6344" xr:uid="{7A7AF806-2D44-4BFC-9194-06E96048546E}"/>
    <cellStyle name="Note 3 8 2 3 2 2" xfId="8823" xr:uid="{20E8C6C4-03FB-43E6-B79E-4DAF393B770F}"/>
    <cellStyle name="Note 3 8 2 3 2 2 2" xfId="22281" xr:uid="{9D1960D7-05A7-4636-AFB1-B0E38D38C9C6}"/>
    <cellStyle name="Note 3 8 2 3 2 3" xfId="11414" xr:uid="{2280FCB5-E5B4-4A94-A17A-871996ECFAE0}"/>
    <cellStyle name="Note 3 8 2 3 2 3 2" xfId="24872" xr:uid="{8D52AF11-DAF6-42C5-A461-D336DE6A9147}"/>
    <cellStyle name="Note 3 8 2 3 2 4" xfId="13622" xr:uid="{527F6FFE-DEDE-417B-8BF7-F634E1870422}"/>
    <cellStyle name="Note 3 8 2 3 2 4 2" xfId="27080" xr:uid="{1A6A9AF3-7E1C-4A2D-81D6-3311986D616E}"/>
    <cellStyle name="Note 3 8 2 3 2 5" xfId="14801" xr:uid="{CAB07C32-AC30-485B-821B-9B178FE1E856}"/>
    <cellStyle name="Note 3 8 2 3 2 5 2" xfId="28259" xr:uid="{272FAC8F-3D0A-41F3-AA37-4C18A9F51981}"/>
    <cellStyle name="Note 3 8 2 3 2 6" xfId="16166" xr:uid="{CAC49877-54AF-43B9-AD03-DDD85F7A70C9}"/>
    <cellStyle name="Note 3 8 2 3 2 6 2" xfId="29624" xr:uid="{77C235C5-75B8-4E11-A373-340E073869C8}"/>
    <cellStyle name="Note 3 8 2 3 2 7" xfId="18509" xr:uid="{509E5260-0507-4D00-8898-C3A76D968546}"/>
    <cellStyle name="Note 3 8 2 3 2 7 2" xfId="31967" xr:uid="{864CDA0D-FEA3-4EA1-898A-FE1C6600A2DF}"/>
    <cellStyle name="Note 3 8 2 3 3" xfId="7652" xr:uid="{62817205-9FAA-436B-9E68-93BBB811F975}"/>
    <cellStyle name="Note 3 8 2 3 3 2" xfId="21110" xr:uid="{45AC3BEB-2727-478A-ABF1-6BAC31A58EF3}"/>
    <cellStyle name="Note 3 8 2 3 4" xfId="10243" xr:uid="{EC726E1A-D997-4869-9943-6964EE94B9D0}"/>
    <cellStyle name="Note 3 8 2 3 4 2" xfId="23701" xr:uid="{1643AA84-9438-4F95-8962-4654A2A8D4C2}"/>
    <cellStyle name="Note 3 8 2 3 5" xfId="3213" xr:uid="{EE420CA3-7A17-40DF-A57B-3AE1D98C6F1C}"/>
    <cellStyle name="Note 3 8 2 3 5 2" xfId="19207" xr:uid="{83A12854-954C-4E94-8050-D58A26583673}"/>
    <cellStyle name="Note 3 8 2 3 6" xfId="17358" xr:uid="{E8C71572-C4AA-4C4D-A94F-EC90DB801FFB}"/>
    <cellStyle name="Note 3 8 2 3 6 2" xfId="30816" xr:uid="{00B6386A-2C7E-4794-AB2D-029D242E1FF3}"/>
    <cellStyle name="Note 3 8 2 4" xfId="4280" xr:uid="{03F19ACE-EBDE-423C-B2F1-2B9FF20E54FA}"/>
    <cellStyle name="Note 3 8 2 4 2" xfId="5451" xr:uid="{2C3FE689-33E3-4965-AB67-B8442022D5E0}"/>
    <cellStyle name="Note 3 8 2 4 2 2" xfId="7930" xr:uid="{09F928F0-BB65-4F53-8B6B-E64519AC4F09}"/>
    <cellStyle name="Note 3 8 2 4 2 2 2" xfId="21388" xr:uid="{A38336D1-E616-4ACB-80DA-81F5D81D4A21}"/>
    <cellStyle name="Note 3 8 2 4 2 3" xfId="10521" xr:uid="{55ECFA43-D83A-4D00-B87B-C4C59A6156B4}"/>
    <cellStyle name="Note 3 8 2 4 2 3 2" xfId="23979" xr:uid="{EBCAD9FA-387E-4903-91FF-5118F57B4918}"/>
    <cellStyle name="Note 3 8 2 4 2 4" xfId="12729" xr:uid="{41B81DA5-5CE6-4388-BE93-4F9D1869698F}"/>
    <cellStyle name="Note 3 8 2 4 2 4 2" xfId="26187" xr:uid="{169E6DC5-6BEF-42F3-9A11-77D3CB79F1BF}"/>
    <cellStyle name="Note 3 8 2 4 2 5" xfId="13908" xr:uid="{B3847FCE-91D0-4492-8E89-076DD9640D60}"/>
    <cellStyle name="Note 3 8 2 4 2 5 2" xfId="27366" xr:uid="{BEFCA508-A911-4C10-B06E-46323E87FB1B}"/>
    <cellStyle name="Note 3 8 2 4 2 6" xfId="15273" xr:uid="{B550FC9F-4226-4440-8F85-1CBD00078E88}"/>
    <cellStyle name="Note 3 8 2 4 2 6 2" xfId="28731" xr:uid="{81D99A17-213C-4BA0-9E6C-B9F5A7B64AFF}"/>
    <cellStyle name="Note 3 8 2 4 2 7" xfId="17616" xr:uid="{60246424-F91A-44EC-BDAC-BAF6EFF08458}"/>
    <cellStyle name="Note 3 8 2 4 2 7 2" xfId="31074" xr:uid="{6DFA09F3-F04A-4853-8648-37F85E51DB51}"/>
    <cellStyle name="Note 3 8 2 4 3" xfId="6759" xr:uid="{BAD08952-B29F-4BD1-904B-492C235FA19E}"/>
    <cellStyle name="Note 3 8 2 4 3 2" xfId="20217" xr:uid="{91AF6255-064C-4541-8015-DEE5A7FC33C7}"/>
    <cellStyle name="Note 3 8 2 4 4" xfId="9350" xr:uid="{78E27608-972C-4F3D-B2ED-E7740ACE5533}"/>
    <cellStyle name="Note 3 8 2 4 4 2" xfId="22808" xr:uid="{9D5087B8-8980-4DD4-9A17-7BD209A7D5DD}"/>
    <cellStyle name="Note 3 8 2 4 5" xfId="12400" xr:uid="{9995DB62-339A-40FB-B980-4D9026F798E1}"/>
    <cellStyle name="Note 3 8 2 4 5 2" xfId="25858" xr:uid="{B1DF94A7-06FC-4571-AACF-3A64222EE8BA}"/>
    <cellStyle name="Note 3 8 2 4 6" xfId="16630" xr:uid="{5C41CB99-0865-4B82-B004-151C3C79B5F9}"/>
    <cellStyle name="Note 3 8 2 4 6 2" xfId="30088" xr:uid="{275ACD90-F8DA-461A-ADA4-A6B6B6DDFAA3}"/>
    <cellStyle name="Note 3 8 2 5" xfId="5234" xr:uid="{CEBA6B66-0371-48E6-84B9-2F3F1A37176E}"/>
    <cellStyle name="Note 3 8 2 5 2" xfId="6405" xr:uid="{52964BB6-182C-4D94-9777-1C0ECBAA0C51}"/>
    <cellStyle name="Note 3 8 2 5 2 2" xfId="8884" xr:uid="{174C8C0B-00B9-452F-879E-28ADF97B7E25}"/>
    <cellStyle name="Note 3 8 2 5 2 2 2" xfId="22342" xr:uid="{C0C42386-25B1-430F-98F1-2CC73A2EBDA1}"/>
    <cellStyle name="Note 3 8 2 5 2 3" xfId="11475" xr:uid="{94294257-FF48-48BA-AF51-89189C49CF70}"/>
    <cellStyle name="Note 3 8 2 5 2 3 2" xfId="24933" xr:uid="{C887E4C9-FDC1-4EFA-8FB6-ECFF1D84E965}"/>
    <cellStyle name="Note 3 8 2 5 2 4" xfId="13683" xr:uid="{114183FB-DB9C-4D1E-A801-9F42473F9E2B}"/>
    <cellStyle name="Note 3 8 2 5 2 4 2" xfId="27141" xr:uid="{4CB0F02D-C0CD-40FB-BCF1-ECF679D83B18}"/>
    <cellStyle name="Note 3 8 2 5 2 5" xfId="14862" xr:uid="{C033048A-F404-4A89-A81D-B29DE164C7D5}"/>
    <cellStyle name="Note 3 8 2 5 2 5 2" xfId="28320" xr:uid="{2985C0FA-818E-4906-A214-B6B8F67DC865}"/>
    <cellStyle name="Note 3 8 2 5 2 6" xfId="16227" xr:uid="{0F864072-D920-44DD-80A3-207BD40D48C3}"/>
    <cellStyle name="Note 3 8 2 5 2 6 2" xfId="29685" xr:uid="{A9B5513F-3F5B-49A7-ABB0-F62277D9BE99}"/>
    <cellStyle name="Note 3 8 2 5 2 7" xfId="18570" xr:uid="{F1B28444-06D5-4E0E-9999-297C0C46452B}"/>
    <cellStyle name="Note 3 8 2 5 2 7 2" xfId="32028" xr:uid="{8169A014-7410-4703-AEEC-EA0D8E9D6387}"/>
    <cellStyle name="Note 3 8 2 5 3" xfId="7713" xr:uid="{609B0594-4AAD-4A51-958D-E0D4A8A6FF0B}"/>
    <cellStyle name="Note 3 8 2 5 3 2" xfId="21171" xr:uid="{2F2794EE-BA2C-42EA-91ED-D83D49752FA1}"/>
    <cellStyle name="Note 3 8 2 5 4" xfId="10304" xr:uid="{5856BA1B-8D37-4D37-83ED-356FAF29E526}"/>
    <cellStyle name="Note 3 8 2 5 4 2" xfId="23762" xr:uid="{CEE2EAD7-E07E-4706-B74A-307A9D97F7BC}"/>
    <cellStyle name="Note 3 8 2 5 5" xfId="15056" xr:uid="{2115B4B7-7A74-4C90-B5E5-A108ED345EFB}"/>
    <cellStyle name="Note 3 8 2 5 5 2" xfId="28514" xr:uid="{0D938880-7EFC-4720-9007-7F73E9BF04F7}"/>
    <cellStyle name="Note 3 8 2 5 6" xfId="17417" xr:uid="{473031B0-C06D-4A85-B08B-A7747CA41538}"/>
    <cellStyle name="Note 3 8 2 5 6 2" xfId="30875" xr:uid="{9823F90A-ADCF-4DB8-A2DB-832EBF302158}"/>
    <cellStyle name="Note 3 8 2 6" xfId="5366" xr:uid="{0AF3E3C7-B48B-47FA-876C-143C28452E07}"/>
    <cellStyle name="Note 3 8 2 6 2" xfId="6537" xr:uid="{03270E56-095E-480E-A1CF-47F17F827733}"/>
    <cellStyle name="Note 3 8 2 6 2 2" xfId="9016" xr:uid="{5359C83D-3EEC-4C68-B0B3-BA868A1764E7}"/>
    <cellStyle name="Note 3 8 2 6 2 2 2" xfId="22474" xr:uid="{9FACD813-3BC2-4809-9660-2EC12D3EBA63}"/>
    <cellStyle name="Note 3 8 2 6 2 3" xfId="11607" xr:uid="{4D64E790-6044-4770-88BB-72E59C0059E4}"/>
    <cellStyle name="Note 3 8 2 6 2 3 2" xfId="25065" xr:uid="{863DEC63-AE78-441F-82F9-C718D4CE6236}"/>
    <cellStyle name="Note 3 8 2 6 2 4" xfId="13815" xr:uid="{3134A81D-59B9-48FF-A5AC-628AB9A93C1D}"/>
    <cellStyle name="Note 3 8 2 6 2 4 2" xfId="27273" xr:uid="{98EFEE84-1458-4417-8865-C6B93AA446BB}"/>
    <cellStyle name="Note 3 8 2 6 2 5" xfId="14994" xr:uid="{779D0D7B-7B9A-4242-AAD8-EC35F3E7D199}"/>
    <cellStyle name="Note 3 8 2 6 2 5 2" xfId="28452" xr:uid="{82ABB474-AC62-407C-A3B9-5B0FAB2B406D}"/>
    <cellStyle name="Note 3 8 2 6 2 6" xfId="16359" xr:uid="{4B44FCA3-8BF1-4CA9-BD21-78AA0E6CD7DA}"/>
    <cellStyle name="Note 3 8 2 6 2 6 2" xfId="29817" xr:uid="{9D91932C-91B4-4684-A2D9-81B8757DBA77}"/>
    <cellStyle name="Note 3 8 2 6 2 7" xfId="18702" xr:uid="{33E45048-79A7-4FC0-81A5-45717F0431CD}"/>
    <cellStyle name="Note 3 8 2 6 2 7 2" xfId="32160" xr:uid="{C72C09C8-4735-4F5B-BA46-DEAF273A2EB0}"/>
    <cellStyle name="Note 3 8 2 6 3" xfId="7845" xr:uid="{1AA97B1D-3210-480C-9E84-0224DB1C9B8A}"/>
    <cellStyle name="Note 3 8 2 6 3 2" xfId="21303" xr:uid="{19BC0577-8931-4EBF-A147-9C27AE1DE20C}"/>
    <cellStyle name="Note 3 8 2 6 4" xfId="10436" xr:uid="{6F1FAAC0-68F9-41FC-B4B7-63C605474F5D}"/>
    <cellStyle name="Note 3 8 2 6 4 2" xfId="23894" xr:uid="{1A81CB51-3CFA-47E9-BFFF-C6F3EF84BDA1}"/>
    <cellStyle name="Note 3 8 2 6 5" xfId="15188" xr:uid="{3D3717D7-B43D-4E7F-975C-915ECAC4829D}"/>
    <cellStyle name="Note 3 8 2 6 5 2" xfId="28646" xr:uid="{CDBF91A9-14B1-44EF-8010-DDF9560D92F4}"/>
    <cellStyle name="Note 3 8 2 6 6" xfId="17537" xr:uid="{CC13685D-024A-4C4C-951F-C92AF79B2F63}"/>
    <cellStyle name="Note 3 8 2 6 6 2" xfId="30995" xr:uid="{6DDA1888-918E-402E-8EA9-0F67833B95DB}"/>
    <cellStyle name="Note 3 8 2 7" xfId="4622" xr:uid="{BF121FAA-45E2-4FFA-8C25-97D35B1BDE9C}"/>
    <cellStyle name="Note 3 8 2 7 2" xfId="5793" xr:uid="{EF366544-1A7C-44F8-ADD3-9BCC98E179DC}"/>
    <cellStyle name="Note 3 8 2 7 2 2" xfId="8272" xr:uid="{78AD16E6-6AE6-47D2-8F14-E5A28BBC8F7C}"/>
    <cellStyle name="Note 3 8 2 7 2 2 2" xfId="21730" xr:uid="{5D11EC14-5EAF-45DF-A3F9-AA6530280611}"/>
    <cellStyle name="Note 3 8 2 7 2 3" xfId="10863" xr:uid="{D4F233E6-AD5B-472E-9D2A-BFF868B37EBD}"/>
    <cellStyle name="Note 3 8 2 7 2 3 2" xfId="24321" xr:uid="{65C66F12-C77F-4564-8546-6DA1811D6CC1}"/>
    <cellStyle name="Note 3 8 2 7 2 4" xfId="13071" xr:uid="{41905F18-D52A-40D8-BCAB-5EF041731034}"/>
    <cellStyle name="Note 3 8 2 7 2 4 2" xfId="26529" xr:uid="{12C9D2C7-D1F1-4806-A29F-6FAC6C8834A5}"/>
    <cellStyle name="Note 3 8 2 7 2 5" xfId="14250" xr:uid="{72DE24C8-6E14-4AF2-8C31-1D855AAB317E}"/>
    <cellStyle name="Note 3 8 2 7 2 5 2" xfId="27708" xr:uid="{AF5F8E8D-ED36-4796-ACC8-5C211494EAEF}"/>
    <cellStyle name="Note 3 8 2 7 2 6" xfId="15615" xr:uid="{0CD2F536-4132-440F-B5EC-ACF5E22EE756}"/>
    <cellStyle name="Note 3 8 2 7 2 6 2" xfId="29073" xr:uid="{3E225DB2-660F-497E-9EDE-FCFF1F499B74}"/>
    <cellStyle name="Note 3 8 2 7 2 7" xfId="17958" xr:uid="{DF00AFAF-CE81-44FE-91F9-68AC86B35533}"/>
    <cellStyle name="Note 3 8 2 7 2 7 2" xfId="31416" xr:uid="{25113C0A-9C3A-4FB8-B368-B27579ECA8C6}"/>
    <cellStyle name="Note 3 8 2 7 3" xfId="7101" xr:uid="{327FF1F7-6DB5-4B50-BD1D-227FD8AF2B58}"/>
    <cellStyle name="Note 3 8 2 7 3 2" xfId="20559" xr:uid="{300C2996-A7CB-4C65-8039-C8D05D89ABF9}"/>
    <cellStyle name="Note 3 8 2 7 4" xfId="9692" xr:uid="{8CC4E8C5-653F-49E1-8659-9D8705FCD129}"/>
    <cellStyle name="Note 3 8 2 7 4 2" xfId="23150" xr:uid="{E88E0C9B-9964-4FDF-91BE-5C05CD2924F4}"/>
    <cellStyle name="Note 3 8 2 7 5" xfId="12642" xr:uid="{321A482B-8AEF-4B8A-B1B8-3365EDC96754}"/>
    <cellStyle name="Note 3 8 2 7 5 2" xfId="26100" xr:uid="{B3C372FD-9797-48BA-BFB3-6BC368BBF55E}"/>
    <cellStyle name="Note 3 8 2 7 6" xfId="16919" xr:uid="{A7BBF64A-4800-4FAA-8E1E-5EDC6BF28F4D}"/>
    <cellStyle name="Note 3 8 2 7 6 2" xfId="30377" xr:uid="{8D2EE5E9-CBDA-4A65-B357-B19A44443518}"/>
    <cellStyle name="Note 3 8 2 8" xfId="4083" xr:uid="{5972DFEF-F8DF-4D0D-926D-70533920DFA7}"/>
    <cellStyle name="Note 3 8 2 8 2" xfId="6597" xr:uid="{A70566CA-7E6F-48DF-8FBC-8597A14F2F8A}"/>
    <cellStyle name="Note 3 8 2 8 2 2" xfId="20055" xr:uid="{E9A03AC9-8189-4355-AC94-FEFA676FC62A}"/>
    <cellStyle name="Note 3 8 2 8 3" xfId="9194" xr:uid="{C8CAB852-F563-430B-8848-99137CFBDB47}"/>
    <cellStyle name="Note 3 8 2 8 3 2" xfId="22652" xr:uid="{7A6BFFA5-4C18-482C-8DB1-00113993C26F}"/>
    <cellStyle name="Note 3 8 2 8 4" xfId="11763" xr:uid="{ACC7DDBA-5C29-48C8-A7FA-4C4E115E4303}"/>
    <cellStyle name="Note 3 8 2 8 4 2" xfId="25221" xr:uid="{434B9D1A-9D56-4EC7-9061-C305028C6421}"/>
    <cellStyle name="Note 3 8 2 8 5" xfId="4217" xr:uid="{D04C3490-3752-432C-8738-CB36E1C4C2FC}"/>
    <cellStyle name="Note 3 8 2 8 5 2" xfId="20017" xr:uid="{EE450902-2DCB-4726-B764-EA0F3F8C4306}"/>
    <cellStyle name="Note 3 8 2 8 6" xfId="12195" xr:uid="{0B2CEB38-3C59-458D-96AD-D09CEB49CC71}"/>
    <cellStyle name="Note 3 8 2 8 6 2" xfId="25653" xr:uid="{9A3FE7C8-1978-46B7-9DB0-602137CE9298}"/>
    <cellStyle name="Note 3 8 2 8 7" xfId="16502" xr:uid="{3286F627-10E9-48D0-9BC4-16531ADEEA94}"/>
    <cellStyle name="Note 3 8 2 8 7 2" xfId="29960" xr:uid="{2E08E931-8491-44C4-BE86-1B8BF93D7E88}"/>
    <cellStyle name="Note 3 8 2 9" xfId="3187" xr:uid="{014C409D-9060-4CBB-9055-453CDACCF3EC}"/>
    <cellStyle name="Note 3 8 2 9 2" xfId="19181" xr:uid="{A11D6938-CFAE-4190-BC6B-0A5BED472F55}"/>
    <cellStyle name="Note 3 8 3" xfId="2835" xr:uid="{EAA075C2-B26D-4CD6-AA35-D800A1F873A0}"/>
    <cellStyle name="Note 3 8 3 2" xfId="6159" xr:uid="{3EB41F5A-2923-43C5-88C3-CAABD862DBDF}"/>
    <cellStyle name="Note 3 8 3 2 2" xfId="8638" xr:uid="{5C913112-9560-4D36-8750-4549F80C9A8A}"/>
    <cellStyle name="Note 3 8 3 2 2 2" xfId="22096" xr:uid="{7D019833-72D8-4FE1-B7C0-5D6006A7CE50}"/>
    <cellStyle name="Note 3 8 3 2 3" xfId="11229" xr:uid="{723C436D-706D-4586-9EAD-952B9BB16DDE}"/>
    <cellStyle name="Note 3 8 3 2 3 2" xfId="24687" xr:uid="{51D1FDF2-15F3-469C-9E88-3A84914485D0}"/>
    <cellStyle name="Note 3 8 3 2 4" xfId="13437" xr:uid="{21D90EC8-C552-462D-B055-79A468EBABA9}"/>
    <cellStyle name="Note 3 8 3 2 4 2" xfId="26895" xr:uid="{D5199EC4-9389-41DF-ABC8-5EDFE475AE41}"/>
    <cellStyle name="Note 3 8 3 2 5" xfId="14616" xr:uid="{0755E55B-4C68-4E26-9240-63981C3772B4}"/>
    <cellStyle name="Note 3 8 3 2 5 2" xfId="28074" xr:uid="{9F1BF920-2C6B-4160-8787-8D93544991EB}"/>
    <cellStyle name="Note 3 8 3 2 6" xfId="15981" xr:uid="{AA0BDE01-407C-4494-BD69-30A451D2DC02}"/>
    <cellStyle name="Note 3 8 3 2 6 2" xfId="29439" xr:uid="{AA07D78C-0100-4B64-8E3A-E0A9B119F76C}"/>
    <cellStyle name="Note 3 8 3 2 7" xfId="18324" xr:uid="{42CCC99C-1168-434E-B9E1-E6616C4C53A2}"/>
    <cellStyle name="Note 3 8 3 2 7 2" xfId="31782" xr:uid="{88D77C41-8F25-42F6-B248-99DD0A9A3EF0}"/>
    <cellStyle name="Note 3 8 3 3" xfId="4988" xr:uid="{46FD413F-2246-42DA-B36C-1426F44DF6B6}"/>
    <cellStyle name="Note 3 8 3 3 2" xfId="32287" xr:uid="{E88889C0-B27E-4AFA-AED9-47471B37A48C}"/>
    <cellStyle name="Note 3 8 3 4" xfId="7467" xr:uid="{00C4B192-515F-4A89-99BE-EBAA813A2110}"/>
    <cellStyle name="Note 3 8 3 4 2" xfId="20925" xr:uid="{F685F8BB-F9F9-47E9-A267-5E529E0EAC99}"/>
    <cellStyle name="Note 3 8 3 5" xfId="10058" xr:uid="{E8FFDC29-BB5A-4CC3-A466-4057B3B72B8E}"/>
    <cellStyle name="Note 3 8 3 5 2" xfId="23516" xr:uid="{2BA46CDD-14E6-4C1F-B65A-3E934188C1C6}"/>
    <cellStyle name="Note 3 8 3 6" xfId="9065" xr:uid="{46E38FB3-3841-44B7-AC71-F01640AD68F8}"/>
    <cellStyle name="Note 3 8 3 6 2" xfId="22523" xr:uid="{3DA34580-2396-4B05-929F-598F02DD8F53}"/>
    <cellStyle name="Note 3 8 3 7" xfId="17213" xr:uid="{3C5268AD-5036-4D15-88D0-68AD516C253B}"/>
    <cellStyle name="Note 3 8 3 7 2" xfId="30671" xr:uid="{D27ED352-18B4-4632-B5D9-B9F6B1C8CD4C}"/>
    <cellStyle name="Note 3 8 4" xfId="5156" xr:uid="{5E9455C1-F64C-4D65-908F-8DAC4EB81E2A}"/>
    <cellStyle name="Note 3 8 4 2" xfId="6327" xr:uid="{0715F8CA-1B1F-4DF1-92EA-2135369FA717}"/>
    <cellStyle name="Note 3 8 4 2 2" xfId="8806" xr:uid="{E7E2413A-4F0C-45F0-A4DF-B6A53E8615A0}"/>
    <cellStyle name="Note 3 8 4 2 2 2" xfId="22264" xr:uid="{A2C3E351-A2E9-47F1-A3CC-21B99C8F1138}"/>
    <cellStyle name="Note 3 8 4 2 3" xfId="11397" xr:uid="{EE8EB520-441E-4CBC-A405-5D97DD581E98}"/>
    <cellStyle name="Note 3 8 4 2 3 2" xfId="24855" xr:uid="{5B60955E-C0D7-44F8-8B27-67E560235611}"/>
    <cellStyle name="Note 3 8 4 2 4" xfId="13605" xr:uid="{83F61DEE-85DB-476B-9C27-E924D8CC15BB}"/>
    <cellStyle name="Note 3 8 4 2 4 2" xfId="27063" xr:uid="{58D46D1D-C013-4DD0-926E-E8E788DDCFDD}"/>
    <cellStyle name="Note 3 8 4 2 5" xfId="14784" xr:uid="{1F7D87C7-33B6-4896-89D9-66DFD285055C}"/>
    <cellStyle name="Note 3 8 4 2 5 2" xfId="28242" xr:uid="{79D2A288-8DC3-47FD-92EF-7F8B95F76C72}"/>
    <cellStyle name="Note 3 8 4 2 6" xfId="16149" xr:uid="{EE25AF07-E76E-48FE-8642-A2F2EF76046D}"/>
    <cellStyle name="Note 3 8 4 2 6 2" xfId="29607" xr:uid="{6BA3641A-4A06-404E-B504-D0385F2DAC86}"/>
    <cellStyle name="Note 3 8 4 2 7" xfId="18492" xr:uid="{ED434DB1-C7AF-4EC2-B400-62B7F77CF383}"/>
    <cellStyle name="Note 3 8 4 2 7 2" xfId="31950" xr:uid="{2CB5D9E8-C3D5-4ABE-9A77-CC459BAE645C}"/>
    <cellStyle name="Note 3 8 4 3" xfId="7635" xr:uid="{3939A3F1-5B0E-41B2-9086-1BF6AC5425BD}"/>
    <cellStyle name="Note 3 8 4 3 2" xfId="21093" xr:uid="{0E5E97B6-12ED-4894-89B8-B67CFC8682A0}"/>
    <cellStyle name="Note 3 8 4 4" xfId="10226" xr:uid="{5D8BE84D-BC2B-4BE0-A718-0C70EE9E830A}"/>
    <cellStyle name="Note 3 8 4 4 2" xfId="23684" xr:uid="{15DD2CB6-0EDC-45DE-ACBD-1E9800231F0A}"/>
    <cellStyle name="Note 3 8 4 5" xfId="12078" xr:uid="{30E60A4E-28A9-4F31-AE5A-52BEECAA9716}"/>
    <cellStyle name="Note 3 8 4 5 2" xfId="25536" xr:uid="{0ED9813C-74BD-46B0-9D2A-2B746A2F3145}"/>
    <cellStyle name="Note 3 8 4 6" xfId="17343" xr:uid="{C8C217B2-7FFB-4028-B058-CEFB5F2553CF}"/>
    <cellStyle name="Note 3 8 4 6 2" xfId="30801" xr:uid="{A9AE3391-70EF-463C-955E-DFD6619BDACB}"/>
    <cellStyle name="Note 3 8 5" xfId="5263" xr:uid="{071E124B-334A-4CE5-87C0-B365E872EC03}"/>
    <cellStyle name="Note 3 8 5 2" xfId="6434" xr:uid="{C7E16253-645D-491B-8FDD-98BB28EEB5E5}"/>
    <cellStyle name="Note 3 8 5 2 2" xfId="8913" xr:uid="{F028DE67-25D1-4F00-88D1-2FBC55062953}"/>
    <cellStyle name="Note 3 8 5 2 2 2" xfId="22371" xr:uid="{3417C54E-7194-4EF4-B535-99A6671E270A}"/>
    <cellStyle name="Note 3 8 5 2 3" xfId="11504" xr:uid="{DD7595ED-55BD-4CD0-8683-946D4337D5C6}"/>
    <cellStyle name="Note 3 8 5 2 3 2" xfId="24962" xr:uid="{6009F407-1F33-4113-8AE0-DBB8297CE0AF}"/>
    <cellStyle name="Note 3 8 5 2 4" xfId="13712" xr:uid="{2005E3E8-22F9-42EF-8BB6-741E85270613}"/>
    <cellStyle name="Note 3 8 5 2 4 2" xfId="27170" xr:uid="{1F1C0070-EA95-46B8-A635-42796E3A8ECA}"/>
    <cellStyle name="Note 3 8 5 2 5" xfId="14891" xr:uid="{E022ABA1-45B6-489A-AED2-8436940B8E8D}"/>
    <cellStyle name="Note 3 8 5 2 5 2" xfId="28349" xr:uid="{D91B4AE3-605F-4687-9322-52116DF91C9B}"/>
    <cellStyle name="Note 3 8 5 2 6" xfId="16256" xr:uid="{59811660-4A26-4A73-9097-09F6963503AE}"/>
    <cellStyle name="Note 3 8 5 2 6 2" xfId="29714" xr:uid="{8C2298E5-8929-4E08-A69F-40940E98A37E}"/>
    <cellStyle name="Note 3 8 5 2 7" xfId="18599" xr:uid="{067B69D8-E78D-44C7-83B1-AF138676912A}"/>
    <cellStyle name="Note 3 8 5 2 7 2" xfId="32057" xr:uid="{E1B37D86-3B0A-4297-8E3D-316D9F0F3353}"/>
    <cellStyle name="Note 3 8 5 3" xfId="7742" xr:uid="{D8C9EAD3-0B20-4BA2-86BB-2A9A66D7DFD9}"/>
    <cellStyle name="Note 3 8 5 3 2" xfId="21200" xr:uid="{18901394-BC40-4B00-98AE-336D1C69F309}"/>
    <cellStyle name="Note 3 8 5 4" xfId="10333" xr:uid="{5B72D112-285A-4C79-B11E-669D89CD408B}"/>
    <cellStyle name="Note 3 8 5 4 2" xfId="23791" xr:uid="{19595818-5FBA-487B-A3E3-9790CC983C47}"/>
    <cellStyle name="Note 3 8 5 5" xfId="15085" xr:uid="{0B5EAB38-735E-46FF-B735-11641A1B0FCE}"/>
    <cellStyle name="Note 3 8 5 5 2" xfId="28543" xr:uid="{C9A6BD3A-91F3-4083-AEC4-29E4430D3C71}"/>
    <cellStyle name="Note 3 8 5 6" xfId="17441" xr:uid="{EECDAE03-47CC-440E-9A20-FB791C7FA031}"/>
    <cellStyle name="Note 3 8 5 6 2" xfId="30899" xr:uid="{0D2E23DD-5B19-4342-BE9E-68599797D361}"/>
    <cellStyle name="Note 3 8 6" xfId="4719" xr:uid="{2D33C2CB-8805-411F-B9ED-66B631590A77}"/>
    <cellStyle name="Note 3 8 6 2" xfId="5890" xr:uid="{6088F608-9068-4530-BB55-D9A772C33309}"/>
    <cellStyle name="Note 3 8 6 2 2" xfId="8369" xr:uid="{B2C62C90-5ED7-4AB5-8E3A-468CBDE25AB3}"/>
    <cellStyle name="Note 3 8 6 2 2 2" xfId="21827" xr:uid="{8FF85704-6691-493A-8CEA-85E6C5A629C6}"/>
    <cellStyle name="Note 3 8 6 2 3" xfId="10960" xr:uid="{A7C23EC3-A60B-42AE-A422-59608DAD9A3B}"/>
    <cellStyle name="Note 3 8 6 2 3 2" xfId="24418" xr:uid="{5CDBC1A0-573B-47B9-B778-D34D88B750A0}"/>
    <cellStyle name="Note 3 8 6 2 4" xfId="13168" xr:uid="{276971A6-9B9C-4003-81C7-65E595362E45}"/>
    <cellStyle name="Note 3 8 6 2 4 2" xfId="26626" xr:uid="{16966629-726E-4EFF-AEBA-DC722DB41234}"/>
    <cellStyle name="Note 3 8 6 2 5" xfId="14347" xr:uid="{7B8DF6F2-BD9C-4623-8216-C1FBA108808A}"/>
    <cellStyle name="Note 3 8 6 2 5 2" xfId="27805" xr:uid="{DE2263AA-8EB3-4CAF-B507-435D55698612}"/>
    <cellStyle name="Note 3 8 6 2 6" xfId="15712" xr:uid="{7AA8506D-2B4D-418D-8C66-9DB939BCEB3B}"/>
    <cellStyle name="Note 3 8 6 2 6 2" xfId="29170" xr:uid="{CE396AAA-A601-4439-889B-4AE44D02CF19}"/>
    <cellStyle name="Note 3 8 6 2 7" xfId="18055" xr:uid="{592959E7-650A-4F1C-B950-B65A9D40F61E}"/>
    <cellStyle name="Note 3 8 6 2 7 2" xfId="31513" xr:uid="{827992E3-C5A6-48F9-BEB3-A7CEB8CC9A14}"/>
    <cellStyle name="Note 3 8 6 3" xfId="7198" xr:uid="{9CFAA16A-29A9-4773-B139-D018F9BC25E1}"/>
    <cellStyle name="Note 3 8 6 3 2" xfId="20656" xr:uid="{39195B03-65C1-4643-A4BC-90ECE89C6321}"/>
    <cellStyle name="Note 3 8 6 4" xfId="9789" xr:uid="{72AFE266-4817-4FDA-A29A-5EABE531EA07}"/>
    <cellStyle name="Note 3 8 6 4 2" xfId="23247" xr:uid="{C8277079-58F1-4195-A905-470C23BF8619}"/>
    <cellStyle name="Note 3 8 6 5" xfId="12002" xr:uid="{779AEA8C-F166-48A6-AB84-7789965591D1}"/>
    <cellStyle name="Note 3 8 6 5 2" xfId="25460" xr:uid="{D6ABF71B-802A-471A-8B0D-B7C866B9C129}"/>
    <cellStyle name="Note 3 8 6 6" xfId="16997" xr:uid="{DB001E21-29EE-4EF7-B204-925C4E1D702E}"/>
    <cellStyle name="Note 3 8 6 6 2" xfId="30455" xr:uid="{3004C40F-7887-4243-A880-008FE29806E1}"/>
    <cellStyle name="Note 3 8 7" xfId="4973" xr:uid="{2683AD91-FD6D-4117-A1BD-FF8CDF2F0639}"/>
    <cellStyle name="Note 3 8 7 2" xfId="6144" xr:uid="{06BE0999-F25B-4EDF-8B93-E54F543C0A16}"/>
    <cellStyle name="Note 3 8 7 2 2" xfId="8623" xr:uid="{99809570-7FC6-4896-A6BB-84CB01DF3C6A}"/>
    <cellStyle name="Note 3 8 7 2 2 2" xfId="22081" xr:uid="{BE96F4A9-A0C5-4193-AAD2-B6A3F57B61D3}"/>
    <cellStyle name="Note 3 8 7 2 3" xfId="11214" xr:uid="{512000F0-BFB1-4F80-A939-BC8888AB129B}"/>
    <cellStyle name="Note 3 8 7 2 3 2" xfId="24672" xr:uid="{C8850949-12AE-47C4-B975-2B82C1E9DA05}"/>
    <cellStyle name="Note 3 8 7 2 4" xfId="13422" xr:uid="{C3166129-9E40-4CB9-88C0-592CAFC3D714}"/>
    <cellStyle name="Note 3 8 7 2 4 2" xfId="26880" xr:uid="{42FC262B-0057-415D-9310-839B985BFD72}"/>
    <cellStyle name="Note 3 8 7 2 5" xfId="14601" xr:uid="{B603A528-14CD-49B0-AA97-0A97D04D1569}"/>
    <cellStyle name="Note 3 8 7 2 5 2" xfId="28059" xr:uid="{BF09EC5E-58E7-4DCF-880D-00F7A457C6BA}"/>
    <cellStyle name="Note 3 8 7 2 6" xfId="15966" xr:uid="{0A50F856-242D-44C8-9BCC-83E600EE4432}"/>
    <cellStyle name="Note 3 8 7 2 6 2" xfId="29424" xr:uid="{B1EEEFA6-E1E4-4A84-B159-D80620BA8805}"/>
    <cellStyle name="Note 3 8 7 2 7" xfId="18309" xr:uid="{3CF1ABBE-38D9-4105-AD39-BECFC6D87D1D}"/>
    <cellStyle name="Note 3 8 7 2 7 2" xfId="31767" xr:uid="{0DB8F737-8A35-4728-8B04-3405E69E7A1E}"/>
    <cellStyle name="Note 3 8 7 3" xfId="7452" xr:uid="{F6EBAEC2-5A3A-4417-9E25-C9CBF4345614}"/>
    <cellStyle name="Note 3 8 7 3 2" xfId="20910" xr:uid="{D9E31599-F5BB-45EA-9CE8-3240DD402E1E}"/>
    <cellStyle name="Note 3 8 7 4" xfId="10043" xr:uid="{FFD563E5-E946-450B-83EB-41E5E5D38A09}"/>
    <cellStyle name="Note 3 8 7 4 2" xfId="23501" xr:uid="{DE2A5E0D-6F51-41A7-8289-7E4FAC75AA2F}"/>
    <cellStyle name="Note 3 8 7 5" xfId="12653" xr:uid="{D89B0241-F32B-41E5-9535-E84BC570ED00}"/>
    <cellStyle name="Note 3 8 7 5 2" xfId="26111" xr:uid="{07CF95E1-6048-463A-A0B5-15AAFC58B582}"/>
    <cellStyle name="Note 3 8 7 6" xfId="17198" xr:uid="{33B8DE66-DEBF-45BE-9872-1142ED385583}"/>
    <cellStyle name="Note 3 8 7 6 2" xfId="30656" xr:uid="{2F7630EF-D1FC-44AE-8E7E-FE2BF4887236}"/>
    <cellStyle name="Note 3 8 8" xfId="4324" xr:uid="{B4F7DAE1-8F4B-46F5-B3AB-5D1E3570F05F}"/>
    <cellStyle name="Note 3 8 8 2" xfId="5495" xr:uid="{7A0AE37E-2036-464D-8061-E89D53C61A0F}"/>
    <cellStyle name="Note 3 8 8 2 2" xfId="7974" xr:uid="{23707B8A-BACD-45CF-880C-0E95B711210C}"/>
    <cellStyle name="Note 3 8 8 2 2 2" xfId="21432" xr:uid="{33CA1A41-D63F-4AC7-A2D8-0926A8A69F09}"/>
    <cellStyle name="Note 3 8 8 2 3" xfId="10565" xr:uid="{26CC801F-9D33-4E48-B3BB-F9CC61D075DC}"/>
    <cellStyle name="Note 3 8 8 2 3 2" xfId="24023" xr:uid="{71552F3B-6079-43E9-B385-344E727FBFF5}"/>
    <cellStyle name="Note 3 8 8 2 4" xfId="12773" xr:uid="{D93FD004-F61A-40CD-AC32-099F8A1BB025}"/>
    <cellStyle name="Note 3 8 8 2 4 2" xfId="26231" xr:uid="{C2E6F89D-6BFA-4AA5-A827-611F6ADDCBCF}"/>
    <cellStyle name="Note 3 8 8 2 5" xfId="13952" xr:uid="{2D02539D-6381-4038-91EA-41B62EB6E0DA}"/>
    <cellStyle name="Note 3 8 8 2 5 2" xfId="27410" xr:uid="{5BEBE49D-943B-41DC-8244-236640F3F94B}"/>
    <cellStyle name="Note 3 8 8 2 6" xfId="15317" xr:uid="{0D0CBCD5-4F21-40B6-8CEE-F8CA3D8A5727}"/>
    <cellStyle name="Note 3 8 8 2 6 2" xfId="28775" xr:uid="{AE3F1FAA-380B-4DA5-9E4F-E39A5076E70D}"/>
    <cellStyle name="Note 3 8 8 2 7" xfId="17660" xr:uid="{7AA0326E-47BB-4919-B577-3A17CCB8048F}"/>
    <cellStyle name="Note 3 8 8 2 7 2" xfId="31118" xr:uid="{13AAB3D2-7EB5-486A-8C43-90E2379B18CC}"/>
    <cellStyle name="Note 3 8 8 3" xfId="6803" xr:uid="{063FCB22-B74F-448E-8C35-811BE277E001}"/>
    <cellStyle name="Note 3 8 8 3 2" xfId="20261" xr:uid="{4D1B50D9-6D5D-4455-B684-7230A167D887}"/>
    <cellStyle name="Note 3 8 8 4" xfId="9394" xr:uid="{94D07B8B-1D1C-437D-A4F6-CD023A0316FB}"/>
    <cellStyle name="Note 3 8 8 4 2" xfId="22852" xr:uid="{DD9887B0-BF19-45C8-A4B6-A5CA74839C88}"/>
    <cellStyle name="Note 3 8 8 5" xfId="12680" xr:uid="{90CA6C07-14D4-41CA-A287-AC47B257917A}"/>
    <cellStyle name="Note 3 8 8 5 2" xfId="26138" xr:uid="{ABEA9242-9C07-45B1-B703-EF6B10D83765}"/>
    <cellStyle name="Note 3 8 8 6" xfId="16671" xr:uid="{EC61BCBB-1612-468A-B17F-86C8A3961111}"/>
    <cellStyle name="Note 3 8 8 6 2" xfId="30129" xr:uid="{E9EC1694-E976-407D-B80C-9981ABB98321}"/>
    <cellStyle name="Note 3 8 9" xfId="4084" xr:uid="{92CD81FC-EACC-456F-9897-A7F5E3189179}"/>
    <cellStyle name="Note 3 8 9 2" xfId="6598" xr:uid="{F71EEEA2-6673-4115-BCEB-AABC5912C3B6}"/>
    <cellStyle name="Note 3 8 9 2 2" xfId="20056" xr:uid="{CFEB9F66-0522-419E-A175-22FAEAA716B0}"/>
    <cellStyle name="Note 3 8 9 3" xfId="9195" xr:uid="{DDB44A4B-662B-40FF-AB40-7CFD77B4094A}"/>
    <cellStyle name="Note 3 8 9 3 2" xfId="22653" xr:uid="{5C35C998-96F5-4B0A-85BE-F33E42018041}"/>
    <cellStyle name="Note 3 8 9 4" xfId="11764" xr:uid="{D4690AFA-5C53-4F37-8683-2BC2BDC88028}"/>
    <cellStyle name="Note 3 8 9 4 2" xfId="25222" xr:uid="{D1900482-173D-4B44-ADF0-92D051E991CE}"/>
    <cellStyle name="Note 3 8 9 5" xfId="4204" xr:uid="{57C7E2C6-256A-4684-AB51-C79AD26F2113}"/>
    <cellStyle name="Note 3 8 9 5 2" xfId="20004" xr:uid="{B3F82D8E-D5BF-4801-9B94-871098216BBD}"/>
    <cellStyle name="Note 3 8 9 6" xfId="12132" xr:uid="{4FD907BA-A16A-4B75-8441-2DBAA231276A}"/>
    <cellStyle name="Note 3 8 9 6 2" xfId="25590" xr:uid="{870E2233-CD1A-4D66-8DC4-CEE1A202BC74}"/>
    <cellStyle name="Note 3 8 9 7" xfId="16503" xr:uid="{66FF8207-880E-4EC8-A95B-F64CD0AEBF04}"/>
    <cellStyle name="Note 3 8 9 7 2" xfId="29961" xr:uid="{AED0A414-F806-4BF4-AE36-8FC148E22312}"/>
    <cellStyle name="Note 3 9" xfId="2279" xr:uid="{6B3389A2-D725-4FDA-BA54-8D737D58B998}"/>
    <cellStyle name="Note 3 9 10" xfId="3951" xr:uid="{401D67CE-24B6-4593-9230-F49459AB2BE6}"/>
    <cellStyle name="Note 3 9 10 2" xfId="19945" xr:uid="{7ADCD5D5-BF4C-4CD1-8C22-5D2009DBD859}"/>
    <cellStyle name="Note 3 9 11" xfId="9098" xr:uid="{EB515723-5810-4BC2-AA67-A711EF3EE48F}"/>
    <cellStyle name="Note 3 9 11 2" xfId="22556" xr:uid="{324DF1A2-CC7B-47C3-B0E6-BEC5FBE56A5C}"/>
    <cellStyle name="Note 3 9 12" xfId="18831" xr:uid="{ACA54DEE-6346-452E-892A-357EC54BA6A8}"/>
    <cellStyle name="Note 3 9 12 2" xfId="32484" xr:uid="{93E03AFE-5DAC-4B66-92A2-B7ADC3D6B784}"/>
    <cellStyle name="Note 3 9 2" xfId="2837" xr:uid="{B5A323A6-B045-44FD-93E3-0B0C14386B7B}"/>
    <cellStyle name="Note 3 9 2 2" xfId="6161" xr:uid="{EB363E38-1692-408E-9F15-ED428C20A9A3}"/>
    <cellStyle name="Note 3 9 2 2 2" xfId="8640" xr:uid="{C1DDCE80-55DE-49B7-B68B-A0F36B70043A}"/>
    <cellStyle name="Note 3 9 2 2 2 2" xfId="22098" xr:uid="{2634BE35-3839-4805-B406-641047695ACD}"/>
    <cellStyle name="Note 3 9 2 2 3" xfId="11231" xr:uid="{4B131374-EBFB-4538-8815-2002CE02CC91}"/>
    <cellStyle name="Note 3 9 2 2 3 2" xfId="24689" xr:uid="{DA35A3A2-C4DC-4E40-8E55-6FC062A8571E}"/>
    <cellStyle name="Note 3 9 2 2 4" xfId="13439" xr:uid="{E08E849B-E117-4523-8A50-F571E52C089C}"/>
    <cellStyle name="Note 3 9 2 2 4 2" xfId="26897" xr:uid="{E8AC308A-801E-4392-BB56-1A406038B896}"/>
    <cellStyle name="Note 3 9 2 2 5" xfId="14618" xr:uid="{B96A0CD2-C5EA-4FAF-871A-8654E4258B58}"/>
    <cellStyle name="Note 3 9 2 2 5 2" xfId="28076" xr:uid="{CA9C5589-5A97-42F4-81B0-E1EE8FC861EB}"/>
    <cellStyle name="Note 3 9 2 2 6" xfId="15983" xr:uid="{C7293829-10DF-4F57-83B9-1138970B6DFF}"/>
    <cellStyle name="Note 3 9 2 2 6 2" xfId="29441" xr:uid="{80398E32-FE92-45FC-A630-1BFCBD04EF6F}"/>
    <cellStyle name="Note 3 9 2 2 7" xfId="18326" xr:uid="{DD406C9E-EA92-4BE2-A138-4E60B7D62C10}"/>
    <cellStyle name="Note 3 9 2 2 7 2" xfId="31784" xr:uid="{B5D7036F-D8A7-4D1F-AA95-AB2D31941B7E}"/>
    <cellStyle name="Note 3 9 2 3" xfId="4990" xr:uid="{84226E3D-E310-4CCD-B841-EA6DD4102518}"/>
    <cellStyle name="Note 3 9 2 3 2" xfId="32289" xr:uid="{866C2DC8-73A7-4DA1-AE92-523973D2820A}"/>
    <cellStyle name="Note 3 9 2 4" xfId="7469" xr:uid="{CEA60A74-08FB-4F2F-895B-161D2FF9C522}"/>
    <cellStyle name="Note 3 9 2 4 2" xfId="20927" xr:uid="{8C6BC9E9-92E0-40F5-ABD0-BB903A105A5B}"/>
    <cellStyle name="Note 3 9 2 5" xfId="10060" xr:uid="{4618CFA3-DB70-44F2-89F2-4D15778CE505}"/>
    <cellStyle name="Note 3 9 2 5 2" xfId="23518" xr:uid="{32165A9A-0E7F-4C65-AA13-AA3FAD5C4837}"/>
    <cellStyle name="Note 3 9 2 6" xfId="3846" xr:uid="{FC961A21-CE66-4F28-80DE-A1A714CDA0C5}"/>
    <cellStyle name="Note 3 9 2 6 2" xfId="19840" xr:uid="{F2884F11-1FF9-4981-A7FD-77EF4252A2E1}"/>
    <cellStyle name="Note 3 9 2 7" xfId="17215" xr:uid="{3FCF18E8-A2C3-43E2-9B05-DBCF01C50610}"/>
    <cellStyle name="Note 3 9 2 7 2" xfId="30673" xr:uid="{C17ECDB9-E87F-4965-9FB3-08F9168371F8}"/>
    <cellStyle name="Note 3 9 3" xfId="5138" xr:uid="{80CC01BE-BE4A-4D33-AE99-2CE5D83D70BA}"/>
    <cellStyle name="Note 3 9 3 2" xfId="6309" xr:uid="{F10747C2-952A-47C1-B78B-C224E63BD4C0}"/>
    <cellStyle name="Note 3 9 3 2 2" xfId="8788" xr:uid="{88728C19-4BFA-4AEC-8F98-3B879375CA44}"/>
    <cellStyle name="Note 3 9 3 2 2 2" xfId="22246" xr:uid="{E69D02FD-5B08-4FB5-9FA9-8E4EF46D044E}"/>
    <cellStyle name="Note 3 9 3 2 3" xfId="11379" xr:uid="{1364200B-78E9-468F-87BD-FECC61E4EDB4}"/>
    <cellStyle name="Note 3 9 3 2 3 2" xfId="24837" xr:uid="{248F9B1F-F853-4FE1-AA7B-322FAD68BAC2}"/>
    <cellStyle name="Note 3 9 3 2 4" xfId="13587" xr:uid="{26CD0E82-E9C0-48B0-A7CD-C1F74C71D1BE}"/>
    <cellStyle name="Note 3 9 3 2 4 2" xfId="27045" xr:uid="{58D0B3B1-185E-4FAF-95A6-38204040F333}"/>
    <cellStyle name="Note 3 9 3 2 5" xfId="14766" xr:uid="{374B7F46-1F72-4E6E-AFDC-D82A47FE21CB}"/>
    <cellStyle name="Note 3 9 3 2 5 2" xfId="28224" xr:uid="{7DFF794F-FC02-4952-9C4A-709DCBF37B53}"/>
    <cellStyle name="Note 3 9 3 2 6" xfId="16131" xr:uid="{9D6BE5CA-8A2A-42A4-8F64-E922459CB783}"/>
    <cellStyle name="Note 3 9 3 2 6 2" xfId="29589" xr:uid="{E82EA61E-3249-4A3A-BAC8-F4B7584EF6B5}"/>
    <cellStyle name="Note 3 9 3 2 7" xfId="18474" xr:uid="{6019584D-F381-4F71-AB91-54F82218ED73}"/>
    <cellStyle name="Note 3 9 3 2 7 2" xfId="31932" xr:uid="{8C6468B9-5D4F-4D3E-B313-2AC7948CCFAA}"/>
    <cellStyle name="Note 3 9 3 3" xfId="7617" xr:uid="{0BC291F4-88B7-4527-A497-1BC057C30CA5}"/>
    <cellStyle name="Note 3 9 3 3 2" xfId="21075" xr:uid="{BCB5884F-D2C6-4B5C-9990-AF03D48FC195}"/>
    <cellStyle name="Note 3 9 3 4" xfId="10208" xr:uid="{828FC998-D27F-4EC7-9A79-ACF1D7AF54C9}"/>
    <cellStyle name="Note 3 9 3 4 2" xfId="23666" xr:uid="{CBB84B3D-840B-466D-93C2-90984566C62A}"/>
    <cellStyle name="Note 3 9 3 5" xfId="3066" xr:uid="{AC874060-47F0-4E9A-9E59-04FA80E1E0EF}"/>
    <cellStyle name="Note 3 9 3 5 2" xfId="19060" xr:uid="{ACE345B8-8A6E-4F83-96AF-70FE538A7E44}"/>
    <cellStyle name="Note 3 9 3 6" xfId="17328" xr:uid="{9B4861C5-EA97-4E4F-AC34-0489680E83E1}"/>
    <cellStyle name="Note 3 9 3 6 2" xfId="30786" xr:uid="{37837DED-B2CD-4EEC-88E7-21F9DB1244F8}"/>
    <cellStyle name="Note 3 9 4" xfId="4855" xr:uid="{23214C8A-7A22-4FCD-8007-97C55CEBE24B}"/>
    <cellStyle name="Note 3 9 4 2" xfId="6026" xr:uid="{2A254F81-31BC-4612-B30D-838D8EE8ED9E}"/>
    <cellStyle name="Note 3 9 4 2 2" xfId="8505" xr:uid="{277E57E1-2DB6-40EE-9FE0-F49549B6BD0E}"/>
    <cellStyle name="Note 3 9 4 2 2 2" xfId="21963" xr:uid="{AAFE1BDC-F003-4C3E-9A21-972F52169DA7}"/>
    <cellStyle name="Note 3 9 4 2 3" xfId="11096" xr:uid="{ACF542C4-F580-410A-AFA0-C1B7FDD186DB}"/>
    <cellStyle name="Note 3 9 4 2 3 2" xfId="24554" xr:uid="{8F553C73-F8DC-4E22-9659-70FCCE5BE144}"/>
    <cellStyle name="Note 3 9 4 2 4" xfId="13304" xr:uid="{EA2ED85D-74E6-492D-8B0B-1749DF0FF8AA}"/>
    <cellStyle name="Note 3 9 4 2 4 2" xfId="26762" xr:uid="{8215E84C-4293-4C5F-B4D0-5D6E075A3172}"/>
    <cellStyle name="Note 3 9 4 2 5" xfId="14483" xr:uid="{437C8FE6-4D37-49A4-AF21-7CC7A4708A75}"/>
    <cellStyle name="Note 3 9 4 2 5 2" xfId="27941" xr:uid="{7E2BFD51-97B4-4FF5-88A6-0DE62C79D26F}"/>
    <cellStyle name="Note 3 9 4 2 6" xfId="15848" xr:uid="{7FC4509F-6732-4CB1-ADA2-7099B8562D16}"/>
    <cellStyle name="Note 3 9 4 2 6 2" xfId="29306" xr:uid="{B2650D7F-08D7-4B6A-B14A-BAD805BFA1B7}"/>
    <cellStyle name="Note 3 9 4 2 7" xfId="18191" xr:uid="{91774238-5968-4B73-B477-D3B9F8E4AE98}"/>
    <cellStyle name="Note 3 9 4 2 7 2" xfId="31649" xr:uid="{00A79897-6819-4985-A3A9-92745757FE75}"/>
    <cellStyle name="Note 3 9 4 3" xfId="7334" xr:uid="{51D68CF6-4388-4A1B-B4F4-31FE4117989A}"/>
    <cellStyle name="Note 3 9 4 3 2" xfId="20792" xr:uid="{AAB721F9-AE32-4EBA-8BC8-982FE33A2E57}"/>
    <cellStyle name="Note 3 9 4 4" xfId="9925" xr:uid="{7B3ACDD8-74B7-42BB-BCA1-CD1D2E421054}"/>
    <cellStyle name="Note 3 9 4 4 2" xfId="23383" xr:uid="{A0C06C90-9C38-4642-B8D2-BC4621CD369C}"/>
    <cellStyle name="Note 3 9 4 5" xfId="3529" xr:uid="{999C0B8B-312C-4A78-9FBC-E84B18E0E846}"/>
    <cellStyle name="Note 3 9 4 5 2" xfId="19523" xr:uid="{7FCFA094-CD38-4029-BB36-62003EDC02D8}"/>
    <cellStyle name="Note 3 9 4 6" xfId="17105" xr:uid="{43A3C0B9-04EA-4E54-88DC-3BF2B266EB95}"/>
    <cellStyle name="Note 3 9 4 6 2" xfId="30563" xr:uid="{B5A7CCF1-4428-4907-B3A8-EB4567869546}"/>
    <cellStyle name="Note 3 9 5" xfId="5268" xr:uid="{1C5438E0-FFAD-42AD-BE1F-01B23CF6F725}"/>
    <cellStyle name="Note 3 9 5 2" xfId="6439" xr:uid="{510B4AE8-DF38-4DCB-A0C8-817B3F836034}"/>
    <cellStyle name="Note 3 9 5 2 2" xfId="8918" xr:uid="{9F46E8B1-4972-4690-859E-D5659FF374B2}"/>
    <cellStyle name="Note 3 9 5 2 2 2" xfId="22376" xr:uid="{4010A799-18AA-4084-B966-E0C19AECE4C5}"/>
    <cellStyle name="Note 3 9 5 2 3" xfId="11509" xr:uid="{BAC3D3F5-770F-4B8F-83B7-40624640FB29}"/>
    <cellStyle name="Note 3 9 5 2 3 2" xfId="24967" xr:uid="{9B68941F-AAD3-400D-8BA6-A6EDFC8C8BCE}"/>
    <cellStyle name="Note 3 9 5 2 4" xfId="13717" xr:uid="{11B11E15-5F73-49CD-8BAA-F715A38C13C2}"/>
    <cellStyle name="Note 3 9 5 2 4 2" xfId="27175" xr:uid="{CDAB9354-A4FB-4935-A1FD-2F3F37402DC6}"/>
    <cellStyle name="Note 3 9 5 2 5" xfId="14896" xr:uid="{9B05C89E-EFB1-466B-81C3-39E4CD7C64FC}"/>
    <cellStyle name="Note 3 9 5 2 5 2" xfId="28354" xr:uid="{1465FE00-C7F8-4A9D-A69E-BED2E1AC6074}"/>
    <cellStyle name="Note 3 9 5 2 6" xfId="16261" xr:uid="{1035C8B9-5984-4D56-8B7F-D572BBE5D1DB}"/>
    <cellStyle name="Note 3 9 5 2 6 2" xfId="29719" xr:uid="{EC87B7A5-C76B-4052-BBC0-DCEBE2DA0076}"/>
    <cellStyle name="Note 3 9 5 2 7" xfId="18604" xr:uid="{B1D82F12-5ACE-47E1-84AA-E9AB3AB801A8}"/>
    <cellStyle name="Note 3 9 5 2 7 2" xfId="32062" xr:uid="{754581B4-DF7C-495A-B0A0-CB25D583BD89}"/>
    <cellStyle name="Note 3 9 5 3" xfId="7747" xr:uid="{0ADC6ED3-C8E5-4DE7-9B51-52F920F13AD9}"/>
    <cellStyle name="Note 3 9 5 3 2" xfId="21205" xr:uid="{16404C20-C52F-4C34-96EA-E617498618DE}"/>
    <cellStyle name="Note 3 9 5 4" xfId="10338" xr:uid="{552707AF-C164-443D-BA63-0C2779C50092}"/>
    <cellStyle name="Note 3 9 5 4 2" xfId="23796" xr:uid="{AC1CEFA1-E762-4397-9CFB-4DFA881D9A03}"/>
    <cellStyle name="Note 3 9 5 5" xfId="15090" xr:uid="{017E708C-BE64-44B9-A871-0544F699294E}"/>
    <cellStyle name="Note 3 9 5 5 2" xfId="28548" xr:uid="{18197C94-7C69-4FD0-ACB9-7868D4938A12}"/>
    <cellStyle name="Note 3 9 5 6" xfId="17446" xr:uid="{2FE60017-4E71-417E-95BF-15A454042E03}"/>
    <cellStyle name="Note 3 9 5 6 2" xfId="30904" xr:uid="{2BE7B443-1DB6-4162-8BBF-611825A29C5C}"/>
    <cellStyle name="Note 3 9 6" xfId="5337" xr:uid="{79F2B2B5-A5D6-49F2-95B2-E4FF7536038A}"/>
    <cellStyle name="Note 3 9 6 2" xfId="6508" xr:uid="{D4B21EDC-6C97-46DE-B0C4-60ED6CDFB8FD}"/>
    <cellStyle name="Note 3 9 6 2 2" xfId="8987" xr:uid="{A7DF5CDD-5D06-47F5-B232-279C3AF9C399}"/>
    <cellStyle name="Note 3 9 6 2 2 2" xfId="22445" xr:uid="{CB4B2607-0FDD-4D4B-9CB9-DE5498A8089D}"/>
    <cellStyle name="Note 3 9 6 2 3" xfId="11578" xr:uid="{11EF9031-F5D3-454B-9ABB-957CDB2F7381}"/>
    <cellStyle name="Note 3 9 6 2 3 2" xfId="25036" xr:uid="{C8297881-0050-4C86-AAC7-C6EB220D4013}"/>
    <cellStyle name="Note 3 9 6 2 4" xfId="13786" xr:uid="{8A3D3817-0055-4B3C-8EBA-45EADDDBD53F}"/>
    <cellStyle name="Note 3 9 6 2 4 2" xfId="27244" xr:uid="{6297D003-6A7D-48D4-B35C-F71D24BB4B2C}"/>
    <cellStyle name="Note 3 9 6 2 5" xfId="14965" xr:uid="{98208789-CFE3-4BF0-8768-77CAA2FCB0C6}"/>
    <cellStyle name="Note 3 9 6 2 5 2" xfId="28423" xr:uid="{C82AD817-1FAF-45A1-8109-56FA43378878}"/>
    <cellStyle name="Note 3 9 6 2 6" xfId="16330" xr:uid="{A3B2EB6C-0AF9-4A8F-9608-63665F641B1F}"/>
    <cellStyle name="Note 3 9 6 2 6 2" xfId="29788" xr:uid="{E657147B-9E63-4A41-8113-A5E5D41C31A8}"/>
    <cellStyle name="Note 3 9 6 2 7" xfId="18673" xr:uid="{4BDAB7C0-E560-472F-BBEE-B84C1D30A9F3}"/>
    <cellStyle name="Note 3 9 6 2 7 2" xfId="32131" xr:uid="{F2B9BD17-4945-41DA-AA28-77E2C141C499}"/>
    <cellStyle name="Note 3 9 6 3" xfId="7816" xr:uid="{F2AFD670-72BA-45C0-907E-51C996CD3082}"/>
    <cellStyle name="Note 3 9 6 3 2" xfId="21274" xr:uid="{2F8991B0-F116-452D-85E3-5BC0491BDB0D}"/>
    <cellStyle name="Note 3 9 6 4" xfId="10407" xr:uid="{4B74E1C2-16A0-45AE-9794-6216E047E0B8}"/>
    <cellStyle name="Note 3 9 6 4 2" xfId="23865" xr:uid="{645B2E5D-5140-4C2C-AFFB-EE63350950B3}"/>
    <cellStyle name="Note 3 9 6 5" xfId="15159" xr:uid="{1488BA33-2C9F-43FE-B550-D7620456F03A}"/>
    <cellStyle name="Note 3 9 6 5 2" xfId="28617" xr:uid="{C8A6537B-C664-4B75-BA36-E2BDC93F02F2}"/>
    <cellStyle name="Note 3 9 6 6" xfId="17511" xr:uid="{5386E2C8-BE2F-4451-BB91-75948BD1E540}"/>
    <cellStyle name="Note 3 9 6 6 2" xfId="30969" xr:uid="{ACF437DF-5684-4A52-90FC-5DA66EBC5C3D}"/>
    <cellStyle name="Note 3 9 7" xfId="4623" xr:uid="{E4EC47EC-1992-4159-A729-D004579DD370}"/>
    <cellStyle name="Note 3 9 7 2" xfId="5794" xr:uid="{B24B18A6-2E42-4726-BF8F-554A998A09B2}"/>
    <cellStyle name="Note 3 9 7 2 2" xfId="8273" xr:uid="{6E4D3EF5-1638-486B-93DF-903A4FB61315}"/>
    <cellStyle name="Note 3 9 7 2 2 2" xfId="21731" xr:uid="{542F5B30-FE90-4DB2-ABBC-C4ABDDA1A6AF}"/>
    <cellStyle name="Note 3 9 7 2 3" xfId="10864" xr:uid="{4FA98F16-CF3F-4427-895B-C6237BC7B76C}"/>
    <cellStyle name="Note 3 9 7 2 3 2" xfId="24322" xr:uid="{64E46A40-3DDB-4140-9803-D709E9556645}"/>
    <cellStyle name="Note 3 9 7 2 4" xfId="13072" xr:uid="{5D11DF62-8B3C-4CA1-9DA6-06FE3B598D1F}"/>
    <cellStyle name="Note 3 9 7 2 4 2" xfId="26530" xr:uid="{2855F319-A89C-4623-9F4F-165CC71E095A}"/>
    <cellStyle name="Note 3 9 7 2 5" xfId="14251" xr:uid="{865DC17C-4BE1-4F6F-9096-C06C3EC6C3E7}"/>
    <cellStyle name="Note 3 9 7 2 5 2" xfId="27709" xr:uid="{84580213-6624-4021-800D-D51B0B54075F}"/>
    <cellStyle name="Note 3 9 7 2 6" xfId="15616" xr:uid="{CC28E3CA-AD79-46F1-A39A-5DC42E297BB7}"/>
    <cellStyle name="Note 3 9 7 2 6 2" xfId="29074" xr:uid="{F9A5575F-308C-4D0A-8527-F44AE9A2E445}"/>
    <cellStyle name="Note 3 9 7 2 7" xfId="17959" xr:uid="{42D4B350-2F85-4341-AAD2-DE5B1C387F5F}"/>
    <cellStyle name="Note 3 9 7 2 7 2" xfId="31417" xr:uid="{B0F26A6F-9ED7-4667-BC6D-F98EC5FE4182}"/>
    <cellStyle name="Note 3 9 7 3" xfId="7102" xr:uid="{B8DDFD51-DAC8-4824-A600-E4AB198A6EA1}"/>
    <cellStyle name="Note 3 9 7 3 2" xfId="20560" xr:uid="{57004161-24D2-4B0C-A2F5-1F2CBBDB8C86}"/>
    <cellStyle name="Note 3 9 7 4" xfId="9693" xr:uid="{DB6F480E-0E06-4AFD-954B-A4AEBF94EA34}"/>
    <cellStyle name="Note 3 9 7 4 2" xfId="23151" xr:uid="{23DDED98-51E4-456B-BE5C-63021F51BFF5}"/>
    <cellStyle name="Note 3 9 7 5" xfId="3849" xr:uid="{FEB6D53C-9A2D-4C3D-AD01-D837745CBFB7}"/>
    <cellStyle name="Note 3 9 7 5 2" xfId="19843" xr:uid="{919A65D7-06E0-401D-9583-1402169B0B35}"/>
    <cellStyle name="Note 3 9 7 6" xfId="16920" xr:uid="{3A3B1EB9-598F-41EE-8FEF-19D2A74711CD}"/>
    <cellStyle name="Note 3 9 7 6 2" xfId="30378" xr:uid="{EE52FDB2-10CB-442C-B1CB-B6CB03D21AF0}"/>
    <cellStyle name="Note 3 9 8" xfId="4082" xr:uid="{8F83FAE1-8DE4-4C86-8912-04A05CA08848}"/>
    <cellStyle name="Note 3 9 8 2" xfId="6596" xr:uid="{F79B68B2-02A9-49CA-A0F4-B21F705D1438}"/>
    <cellStyle name="Note 3 9 8 2 2" xfId="20054" xr:uid="{1C0785E9-B93A-4E3F-85F1-EDB44F29E7B2}"/>
    <cellStyle name="Note 3 9 8 3" xfId="9193" xr:uid="{9F1BA2D7-9562-480E-9773-2D2B8CD5048B}"/>
    <cellStyle name="Note 3 9 8 3 2" xfId="22651" xr:uid="{E76900AC-863F-4E33-AD9F-159318DD3173}"/>
    <cellStyle name="Note 3 9 8 4" xfId="11762" xr:uid="{E1D6BD3D-B0FE-4FE3-8F19-E02DCA3F1F96}"/>
    <cellStyle name="Note 3 9 8 4 2" xfId="25220" xr:uid="{C42021A7-82B1-477F-8B27-C574CCB915D8}"/>
    <cellStyle name="Note 3 9 8 5" xfId="4202" xr:uid="{9D911299-32A0-4954-A3D9-9EF66697F0F9}"/>
    <cellStyle name="Note 3 9 8 5 2" xfId="20002" xr:uid="{D942182F-2E30-4244-85F2-561E42A24395}"/>
    <cellStyle name="Note 3 9 8 6" xfId="12284" xr:uid="{78BB6C6B-C6DB-45AD-BB99-D2AE97AA0162}"/>
    <cellStyle name="Note 3 9 8 6 2" xfId="25742" xr:uid="{FDDA4B22-BB08-4D13-884C-EB7EF3B232D9}"/>
    <cellStyle name="Note 3 9 8 7" xfId="16501" xr:uid="{6F31D1AF-3669-4F11-9664-1927E31C26B1}"/>
    <cellStyle name="Note 3 9 8 7 2" xfId="29959" xr:uid="{7692FF0F-A931-4EC4-A8B4-6977EB1ED052}"/>
    <cellStyle name="Note 3 9 9" xfId="3186" xr:uid="{6EBE1714-A400-46E9-8A58-78E377DBB01F}"/>
    <cellStyle name="Note 3 9 9 2" xfId="19180" xr:uid="{7AFDB54F-64BC-4E0A-8E75-D8B623192F22}"/>
    <cellStyle name="Note 4" xfId="2280" xr:uid="{6CAC6EEB-F4E1-4624-8F46-EABC7C4A2ACE}"/>
    <cellStyle name="Note 4 10" xfId="2838" xr:uid="{7D18C82F-9441-4505-B71A-3700F73D384D}"/>
    <cellStyle name="Note 4 10 2" xfId="6162" xr:uid="{57C69099-F78F-4101-8B48-76F6B1DD1269}"/>
    <cellStyle name="Note 4 10 2 2" xfId="8641" xr:uid="{9AAEF6F5-0B01-402F-B097-A2B66D084934}"/>
    <cellStyle name="Note 4 10 2 2 2" xfId="22099" xr:uid="{5BABCEE4-DDFE-4B3F-8410-56D69B345BD4}"/>
    <cellStyle name="Note 4 10 2 3" xfId="11232" xr:uid="{6B709A73-D15D-4890-B3CC-0E9CFD70F070}"/>
    <cellStyle name="Note 4 10 2 3 2" xfId="24690" xr:uid="{7EC7C27B-8C02-4CB1-8001-6EA8821EEB26}"/>
    <cellStyle name="Note 4 10 2 4" xfId="13440" xr:uid="{D350A92D-7B7F-4E95-998F-D82ADEC100D5}"/>
    <cellStyle name="Note 4 10 2 4 2" xfId="26898" xr:uid="{9BD58A58-B62F-42BD-B8F4-C1D67C159D2F}"/>
    <cellStyle name="Note 4 10 2 5" xfId="14619" xr:uid="{A8FE2BE3-3A49-4030-911F-CCABE7C4390D}"/>
    <cellStyle name="Note 4 10 2 5 2" xfId="28077" xr:uid="{F1995864-B81B-4E39-AE1C-28D3FDACF056}"/>
    <cellStyle name="Note 4 10 2 6" xfId="15984" xr:uid="{B493CA48-30D0-44A2-8BFE-806110795A03}"/>
    <cellStyle name="Note 4 10 2 6 2" xfId="29442" xr:uid="{EF7F308A-7DBD-4EDE-9708-CEC3B09FD50B}"/>
    <cellStyle name="Note 4 10 2 7" xfId="18327" xr:uid="{F65DB23F-C460-43D4-8278-DD51862D3F1A}"/>
    <cellStyle name="Note 4 10 2 7 2" xfId="31785" xr:uid="{46278E39-3D06-4A45-AB09-AAA538EB700A}"/>
    <cellStyle name="Note 4 10 3" xfId="4991" xr:uid="{ED9E7BBC-1600-4C93-BDEC-3D63E9543175}"/>
    <cellStyle name="Note 4 10 3 2" xfId="32290" xr:uid="{CDB436D6-73A3-4CF1-81D3-B595C8FDC6C1}"/>
    <cellStyle name="Note 4 10 4" xfId="7470" xr:uid="{150C3E8F-6A14-4050-97BB-8C2979E042F2}"/>
    <cellStyle name="Note 4 10 4 2" xfId="20928" xr:uid="{49456416-2D4F-40FF-A7BD-232CD9D5A159}"/>
    <cellStyle name="Note 4 10 5" xfId="10061" xr:uid="{C6A23A64-FBB1-4944-A289-9CED805648C4}"/>
    <cellStyle name="Note 4 10 5 2" xfId="23519" xr:uid="{230696CD-1198-40DE-8804-8AD6FB605416}"/>
    <cellStyle name="Note 4 10 6" xfId="3228" xr:uid="{51197464-4210-437A-9F3E-E71B40769D18}"/>
    <cellStyle name="Note 4 10 6 2" xfId="19222" xr:uid="{ABED1D40-AD10-4F92-8F6B-9D2469C26C3F}"/>
    <cellStyle name="Note 4 10 7" xfId="17216" xr:uid="{B768661E-F43D-4B3C-9AA9-4D859A42CE6C}"/>
    <cellStyle name="Note 4 10 7 2" xfId="30674" xr:uid="{8CB92B60-AFC9-436A-A7C5-553480276456}"/>
    <cellStyle name="Note 4 11" xfId="4403" xr:uid="{CE69D763-BF8A-4D6D-A9D1-0ABA0BC9173A}"/>
    <cellStyle name="Note 4 11 2" xfId="5574" xr:uid="{090EAC45-8638-4A08-9629-7B68CC0041B6}"/>
    <cellStyle name="Note 4 11 2 2" xfId="8053" xr:uid="{FA4A2E3E-E0F3-4D06-AD76-C73C9458E539}"/>
    <cellStyle name="Note 4 11 2 2 2" xfId="21511" xr:uid="{EAF060CD-6534-4157-8A90-386F78E7EFF9}"/>
    <cellStyle name="Note 4 11 2 3" xfId="10644" xr:uid="{F0549933-F532-4161-9BA0-A6865EDA243B}"/>
    <cellStyle name="Note 4 11 2 3 2" xfId="24102" xr:uid="{841611FE-2BF1-4EB3-A898-5E719CE9D983}"/>
    <cellStyle name="Note 4 11 2 4" xfId="12852" xr:uid="{D77550D3-ECF9-435C-B984-EB63BE8B236E}"/>
    <cellStyle name="Note 4 11 2 4 2" xfId="26310" xr:uid="{D57EB730-6846-49BC-A5EB-926ED33DF785}"/>
    <cellStyle name="Note 4 11 2 5" xfId="14031" xr:uid="{99F297D3-0E4E-409B-860F-93C2ED37C8F0}"/>
    <cellStyle name="Note 4 11 2 5 2" xfId="27489" xr:uid="{4535CBAA-40A9-44B5-AC20-CC1847C8D598}"/>
    <cellStyle name="Note 4 11 2 6" xfId="15396" xr:uid="{204DC2C8-5D75-4054-8AB1-A3A391612C17}"/>
    <cellStyle name="Note 4 11 2 6 2" xfId="28854" xr:uid="{929F0144-2709-4962-890B-0908723046F1}"/>
    <cellStyle name="Note 4 11 2 7" xfId="17739" xr:uid="{F23BC381-84EA-4898-9340-5923DF85412A}"/>
    <cellStyle name="Note 4 11 2 7 2" xfId="31197" xr:uid="{1FA2EE9B-EA22-4777-8A6B-7A08E95337AC}"/>
    <cellStyle name="Note 4 11 3" xfId="6882" xr:uid="{F3B11459-39EF-411B-B080-36A5D67D0564}"/>
    <cellStyle name="Note 4 11 3 2" xfId="20340" xr:uid="{87A365C0-75E1-4C31-9D1E-6B8FAD36F85F}"/>
    <cellStyle name="Note 4 11 4" xfId="9473" xr:uid="{E95E3CD3-F056-433E-8EDE-BD8E4CDB3A8C}"/>
    <cellStyle name="Note 4 11 4 2" xfId="22931" xr:uid="{B5CA11BE-D2CA-4E94-9805-BA12E6BA6D63}"/>
    <cellStyle name="Note 4 11 5" xfId="12036" xr:uid="{148A0AF9-2352-4EFF-A587-CF33A230E924}"/>
    <cellStyle name="Note 4 11 5 2" xfId="25494" xr:uid="{03757409-E36C-42D3-BEBF-6B358ED3C77B}"/>
    <cellStyle name="Note 4 11 6" xfId="16721" xr:uid="{DE665CC9-90C5-4153-B315-8118E376DBF4}"/>
    <cellStyle name="Note 4 11 6 2" xfId="30179" xr:uid="{BCBF50FA-620F-46CE-8B1D-7883A1054FEA}"/>
    <cellStyle name="Note 4 12" xfId="5226" xr:uid="{466A2BAB-A292-4843-B727-FAC7B9B4C730}"/>
    <cellStyle name="Note 4 12 2" xfId="6397" xr:uid="{6CE2E847-ED5D-4586-B2A2-B223FFBE1FC4}"/>
    <cellStyle name="Note 4 12 2 2" xfId="8876" xr:uid="{FFD7D859-BAF7-4BEB-B393-F31D3E422937}"/>
    <cellStyle name="Note 4 12 2 2 2" xfId="22334" xr:uid="{C614185B-9587-4016-9F87-7234A1B22E82}"/>
    <cellStyle name="Note 4 12 2 3" xfId="11467" xr:uid="{2E8B227B-F569-4AB7-BE51-0AFA07DADEFA}"/>
    <cellStyle name="Note 4 12 2 3 2" xfId="24925" xr:uid="{10D25502-30A3-414F-8FE1-121BA01DA5A7}"/>
    <cellStyle name="Note 4 12 2 4" xfId="13675" xr:uid="{B2F29267-49BF-4C16-AAEF-CD9B0783AC0C}"/>
    <cellStyle name="Note 4 12 2 4 2" xfId="27133" xr:uid="{91746905-88AB-45BC-B21C-459EC90EC543}"/>
    <cellStyle name="Note 4 12 2 5" xfId="14854" xr:uid="{816BA522-01AC-413E-BFCE-D7A7587DB019}"/>
    <cellStyle name="Note 4 12 2 5 2" xfId="28312" xr:uid="{E75BA9D2-1993-49F7-844A-8480FA419953}"/>
    <cellStyle name="Note 4 12 2 6" xfId="16219" xr:uid="{3BEF190C-42A8-408C-849B-46A5AD084B0D}"/>
    <cellStyle name="Note 4 12 2 6 2" xfId="29677" xr:uid="{6E240EC3-3E40-40F2-81CA-A593134F1E2D}"/>
    <cellStyle name="Note 4 12 2 7" xfId="18562" xr:uid="{692F743C-190F-4701-9A05-90A1FD02E02A}"/>
    <cellStyle name="Note 4 12 2 7 2" xfId="32020" xr:uid="{9FBF895D-5DAF-4F4F-844C-F7A5C31D80BF}"/>
    <cellStyle name="Note 4 12 3" xfId="7705" xr:uid="{3C326AF7-EEA0-43E8-821C-B1A73F56CDF2}"/>
    <cellStyle name="Note 4 12 3 2" xfId="21163" xr:uid="{CBD868DE-192B-46A5-9837-D02B53A1DF88}"/>
    <cellStyle name="Note 4 12 4" xfId="10296" xr:uid="{E325DD0C-2ED4-4415-B1AA-4AB4BC20EE30}"/>
    <cellStyle name="Note 4 12 4 2" xfId="23754" xr:uid="{68929239-167D-4475-BB2B-4FE36ACD0FAC}"/>
    <cellStyle name="Note 4 12 5" xfId="15048" xr:uid="{7F7B87BE-07DF-4E51-AE74-20F344F93DF9}"/>
    <cellStyle name="Note 4 12 5 2" xfId="28506" xr:uid="{9EA9EEC3-889B-4EED-AF15-3A150A4D2465}"/>
    <cellStyle name="Note 4 12 6" xfId="17409" xr:uid="{298BDCBC-1621-4CD3-BE0E-8C328724143E}"/>
    <cellStyle name="Note 4 12 6 2" xfId="30867" xr:uid="{89175172-D6A7-450F-837D-47F1C8BC3E59}"/>
    <cellStyle name="Note 4 13" xfId="4275" xr:uid="{C8CE5945-9199-4E4C-B1DC-026F0E16AEDF}"/>
    <cellStyle name="Note 4 13 2" xfId="5446" xr:uid="{8DAEA009-262B-4C1A-95F5-6F8E342C8421}"/>
    <cellStyle name="Note 4 13 2 2" xfId="7925" xr:uid="{3BB0DF5B-993C-42E7-9C9D-013B87A28895}"/>
    <cellStyle name="Note 4 13 2 2 2" xfId="21383" xr:uid="{65D4560F-5F3F-4A58-A5D4-2E1F09572F98}"/>
    <cellStyle name="Note 4 13 2 3" xfId="10516" xr:uid="{8F8755D0-9378-4DA4-AF36-75004E1A94D9}"/>
    <cellStyle name="Note 4 13 2 3 2" xfId="23974" xr:uid="{5C94F626-48A8-4565-AE86-51025AE3FC2C}"/>
    <cellStyle name="Note 4 13 2 4" xfId="12724" xr:uid="{19456578-2B21-433F-B09F-FDF668DCF63B}"/>
    <cellStyle name="Note 4 13 2 4 2" xfId="26182" xr:uid="{8D0E41DE-596E-4F82-8BB1-6FAFE01807C6}"/>
    <cellStyle name="Note 4 13 2 5" xfId="13903" xr:uid="{DD557D85-2005-47A7-9511-21279A9F894C}"/>
    <cellStyle name="Note 4 13 2 5 2" xfId="27361" xr:uid="{29064CED-E1FE-4A20-A3F3-70202087343B}"/>
    <cellStyle name="Note 4 13 2 6" xfId="15268" xr:uid="{33050E44-66C6-4605-AB48-24752D9FD8A9}"/>
    <cellStyle name="Note 4 13 2 6 2" xfId="28726" xr:uid="{E25CDD1C-232C-4161-BDA3-ADFE077DC86A}"/>
    <cellStyle name="Note 4 13 2 7" xfId="17611" xr:uid="{33ED8FBD-8A1F-4BCD-B9AE-0D7FF89B3F11}"/>
    <cellStyle name="Note 4 13 2 7 2" xfId="31069" xr:uid="{1FD1578C-0919-480D-B254-FFDDD62C55CD}"/>
    <cellStyle name="Note 4 13 3" xfId="6754" xr:uid="{139B6D4C-DF24-46EB-8082-87CDC4352E06}"/>
    <cellStyle name="Note 4 13 3 2" xfId="20212" xr:uid="{391109FF-9AC4-4F0F-8EB2-67DCA6F0BC6F}"/>
    <cellStyle name="Note 4 13 4" xfId="9345" xr:uid="{D4A09DF7-B8E3-464A-8522-968E1A405A85}"/>
    <cellStyle name="Note 4 13 4 2" xfId="22803" xr:uid="{44D66652-2A97-4B79-A735-72B943D7F519}"/>
    <cellStyle name="Note 4 13 5" xfId="12048" xr:uid="{29B40CBD-B729-4113-A128-84DEF47B11C8}"/>
    <cellStyle name="Note 4 13 5 2" xfId="25506" xr:uid="{84BD00B1-359A-43CF-9850-CE561516ECA4}"/>
    <cellStyle name="Note 4 13 6" xfId="16625" xr:uid="{F7E4A131-D259-425F-955F-7BDB8E83AC81}"/>
    <cellStyle name="Note 4 13 6 2" xfId="30083" xr:uid="{E35E25CF-1914-4931-A550-0900434EB7C3}"/>
    <cellStyle name="Note 4 14" xfId="4504" xr:uid="{15BC4E6D-19F7-4BC6-B83E-9DD728BA5175}"/>
    <cellStyle name="Note 4 14 2" xfId="5675" xr:uid="{6062A7CA-32FE-4A4B-8B14-11EF6AC6DD0E}"/>
    <cellStyle name="Note 4 14 2 2" xfId="8154" xr:uid="{72C13EC3-6B77-4615-BF00-98EEE18A754C}"/>
    <cellStyle name="Note 4 14 2 2 2" xfId="21612" xr:uid="{06CF6C86-4A8B-4745-9007-C7B3207B2C90}"/>
    <cellStyle name="Note 4 14 2 3" xfId="10745" xr:uid="{5B39868E-971A-4B23-B77E-592A4F247B1A}"/>
    <cellStyle name="Note 4 14 2 3 2" xfId="24203" xr:uid="{C56EC3B1-5978-4CE2-86EA-2E84DC1FBCBF}"/>
    <cellStyle name="Note 4 14 2 4" xfId="12953" xr:uid="{7784946E-FDD8-4292-9C2E-3F36EFAA581D}"/>
    <cellStyle name="Note 4 14 2 4 2" xfId="26411" xr:uid="{EAFBB8BE-92A9-4069-8B1C-3B83E0674F80}"/>
    <cellStyle name="Note 4 14 2 5" xfId="14132" xr:uid="{AC2E9C7E-899A-482E-85D1-9F48ED6102F5}"/>
    <cellStyle name="Note 4 14 2 5 2" xfId="27590" xr:uid="{274E6C2A-96DE-4360-9ECF-EBBF88A52779}"/>
    <cellStyle name="Note 4 14 2 6" xfId="15497" xr:uid="{55833BAD-0A60-4D2B-9DE1-517F65C604EA}"/>
    <cellStyle name="Note 4 14 2 6 2" xfId="28955" xr:uid="{62A865D8-DEE4-4588-9807-CDC286598555}"/>
    <cellStyle name="Note 4 14 2 7" xfId="17840" xr:uid="{3549CC11-ECC4-4DC4-8C3B-D066CD29A517}"/>
    <cellStyle name="Note 4 14 2 7 2" xfId="31298" xr:uid="{C8E1F935-E733-4F46-9DE4-92F149E28F88}"/>
    <cellStyle name="Note 4 14 3" xfId="6983" xr:uid="{079A1439-6B1E-400F-A53F-138A4121A66B}"/>
    <cellStyle name="Note 4 14 3 2" xfId="20441" xr:uid="{121E5697-23C9-41C3-A7F1-447E85E5551D}"/>
    <cellStyle name="Note 4 14 4" xfId="9574" xr:uid="{2CE90AEA-7B06-4808-9297-93702E33495F}"/>
    <cellStyle name="Note 4 14 4 2" xfId="23032" xr:uid="{88ED7AF1-D3B9-476F-81D9-9839A7535616}"/>
    <cellStyle name="Note 4 14 5" xfId="12320" xr:uid="{3F64EF2E-FB3F-4E0D-ACBD-912A4280A8E1}"/>
    <cellStyle name="Note 4 14 5 2" xfId="25778" xr:uid="{75A699CB-18B9-48A4-BDA3-F9037304664F}"/>
    <cellStyle name="Note 4 14 6" xfId="16801" xr:uid="{C1AC1C94-A7D9-4D83-94D6-C8062A571D2A}"/>
    <cellStyle name="Note 4 14 6 2" xfId="30259" xr:uid="{2FCBE04C-D326-448F-B7AB-0F305158A5C4}"/>
    <cellStyle name="Note 4 15" xfId="4624" xr:uid="{F2EABBDF-A986-42AA-9DBB-B4105CEACED3}"/>
    <cellStyle name="Note 4 15 2" xfId="5795" xr:uid="{45FAF48B-196D-4C21-8A29-9715225FEDC9}"/>
    <cellStyle name="Note 4 15 2 2" xfId="8274" xr:uid="{B69706E7-F0C7-4813-8C12-2DDCC22A24CD}"/>
    <cellStyle name="Note 4 15 2 2 2" xfId="21732" xr:uid="{4CD115A4-C1B1-464C-BD82-08951DD890B4}"/>
    <cellStyle name="Note 4 15 2 3" xfId="10865" xr:uid="{FA4183B9-6EBC-4A7A-A810-E7528167F8DB}"/>
    <cellStyle name="Note 4 15 2 3 2" xfId="24323" xr:uid="{21836115-B1E2-4789-91B2-88846C0B3FF9}"/>
    <cellStyle name="Note 4 15 2 4" xfId="13073" xr:uid="{0A1BDF08-3833-4296-A425-6858E2297F30}"/>
    <cellStyle name="Note 4 15 2 4 2" xfId="26531" xr:uid="{A5B6850D-49C8-4F43-AD3F-C5DFB7034961}"/>
    <cellStyle name="Note 4 15 2 5" xfId="14252" xr:uid="{D77C9566-FD94-494E-8EB5-AA425F543B58}"/>
    <cellStyle name="Note 4 15 2 5 2" xfId="27710" xr:uid="{ACC47DB2-CFF0-44E2-96AF-07EA5C8055CD}"/>
    <cellStyle name="Note 4 15 2 6" xfId="15617" xr:uid="{E48ECF7B-6250-4EF7-8099-0249938D189B}"/>
    <cellStyle name="Note 4 15 2 6 2" xfId="29075" xr:uid="{D2D420F6-ED39-4767-9EC7-205840AFDD64}"/>
    <cellStyle name="Note 4 15 2 7" xfId="17960" xr:uid="{14835FFE-39E8-4C61-A947-40DBEDE0BCBC}"/>
    <cellStyle name="Note 4 15 2 7 2" xfId="31418" xr:uid="{29B1D587-6E64-4129-9FD1-46A274AAF1AB}"/>
    <cellStyle name="Note 4 15 3" xfId="7103" xr:uid="{FB05D746-7E19-4994-A42A-528194FE2291}"/>
    <cellStyle name="Note 4 15 3 2" xfId="20561" xr:uid="{5EE2AADB-0B3A-4CF1-A538-BD64F4E20773}"/>
    <cellStyle name="Note 4 15 4" xfId="9694" xr:uid="{3B2E081D-B2CD-4F66-9CF9-3030A26C5E73}"/>
    <cellStyle name="Note 4 15 4 2" xfId="23152" xr:uid="{DE3DAABD-4F6B-4119-B0B7-3DEBDDFEF7C6}"/>
    <cellStyle name="Note 4 15 5" xfId="3486" xr:uid="{5DC3F679-D81C-42CB-A101-0429AFAC2974}"/>
    <cellStyle name="Note 4 15 5 2" xfId="19480" xr:uid="{6A9DFC8B-3B6E-43D3-BB97-8F2E645D3DB2}"/>
    <cellStyle name="Note 4 15 6" xfId="16921" xr:uid="{D1325DC3-FD4E-405D-9ECD-24D379FBDC8B}"/>
    <cellStyle name="Note 4 15 6 2" xfId="30379" xr:uid="{6E5170D3-7459-4F50-83DA-5391B8D66941}"/>
    <cellStyle name="Note 4 16" xfId="4081" xr:uid="{4A12F359-43DE-4177-9289-261A86A02E5F}"/>
    <cellStyle name="Note 4 16 2" xfId="6595" xr:uid="{779C69ED-FF6B-429D-BE60-23063183F71F}"/>
    <cellStyle name="Note 4 16 2 2" xfId="20053" xr:uid="{0DB398EA-8566-4DBD-8415-D9F1C963E938}"/>
    <cellStyle name="Note 4 16 3" xfId="9192" xr:uid="{35DD9AC9-181F-4AF7-B98B-D2460FB71813}"/>
    <cellStyle name="Note 4 16 3 2" xfId="22650" xr:uid="{F126AC14-91BA-4668-AB7C-10B210BA37DC}"/>
    <cellStyle name="Note 4 16 4" xfId="11761" xr:uid="{DA9DFADE-00F6-4855-A759-C1D6DE1461C5}"/>
    <cellStyle name="Note 4 16 4 2" xfId="25219" xr:uid="{5AE07756-6BE5-4373-8A3C-37E4145F9BC3}"/>
    <cellStyle name="Note 4 16 5" xfId="4207" xr:uid="{B0D19857-AC78-4AD0-BCD5-A353008B9638}"/>
    <cellStyle name="Note 4 16 5 2" xfId="20007" xr:uid="{FD117260-F755-49DB-8998-C640EDF03323}"/>
    <cellStyle name="Note 4 16 6" xfId="12062" xr:uid="{0A59B414-DFC6-4D85-A945-92352FD4D649}"/>
    <cellStyle name="Note 4 16 6 2" xfId="25520" xr:uid="{4B413D84-8030-4EA4-A550-004F1C77CA1B}"/>
    <cellStyle name="Note 4 16 7" xfId="16500" xr:uid="{84C17B6A-2388-456B-875B-3547CCB6E633}"/>
    <cellStyle name="Note 4 16 7 2" xfId="29958" xr:uid="{9D67B98E-3F42-444B-8C04-B2CA3D963DC1}"/>
    <cellStyle name="Note 4 17" xfId="3185" xr:uid="{BB61A721-27FE-4BF9-B6AB-B86101E53D3A}"/>
    <cellStyle name="Note 4 17 2" xfId="19179" xr:uid="{06C83D93-A30E-4B3F-8E70-FB709E3920EE}"/>
    <cellStyle name="Note 4 18" xfId="3788" xr:uid="{EA4093AF-EFD4-4ED4-9765-85A1420EE52C}"/>
    <cellStyle name="Note 4 18 2" xfId="19782" xr:uid="{3D519F20-F1B2-4131-A443-9D888004E9B8}"/>
    <cellStyle name="Note 4 19" xfId="3858" xr:uid="{F8E344AC-A789-409D-A0CC-46DA0E837A52}"/>
    <cellStyle name="Note 4 19 2" xfId="19852" xr:uid="{FBCD0B6C-F75A-4BE1-A914-F9B20AAD38EA}"/>
    <cellStyle name="Note 4 2" xfId="2281" xr:uid="{96E1CC63-5A90-49EE-A00C-1FCB4ED2EABA}"/>
    <cellStyle name="Note 4 2 10" xfId="3184" xr:uid="{B00A45B9-B892-40BB-8096-A4FD36566898}"/>
    <cellStyle name="Note 4 2 10 2" xfId="19178" xr:uid="{7B240A4F-7580-4293-BAF6-02A556CD71D1}"/>
    <cellStyle name="Note 4 2 11" xfId="3917" xr:uid="{76DA4B91-2454-48CF-BDC6-AB2EAA2AF760}"/>
    <cellStyle name="Note 4 2 11 2" xfId="19911" xr:uid="{4BDB9DE5-F3AE-4754-8FE1-8264FDE3E19B}"/>
    <cellStyle name="Note 4 2 12" xfId="3959" xr:uid="{EDFF3851-B399-4394-B066-59A093D95AA7}"/>
    <cellStyle name="Note 4 2 12 2" xfId="19953" xr:uid="{F0DC1231-3B12-4FF0-92E0-E4ADE5FF9297}"/>
    <cellStyle name="Note 4 2 13" xfId="18833" xr:uid="{65FE5A68-8A1E-4545-A14A-67C50AF09403}"/>
    <cellStyle name="Note 4 2 13 2" xfId="32486" xr:uid="{1F9BB529-4EFA-4E5C-8C7E-C4511FAFC345}"/>
    <cellStyle name="Note 4 2 2" xfId="2282" xr:uid="{5578E93E-62E7-4386-9C1B-D86D7692CF71}"/>
    <cellStyle name="Note 4 2 2 10" xfId="3987" xr:uid="{9EA576B1-3A70-42B6-95FD-422797DC499F}"/>
    <cellStyle name="Note 4 2 2 10 2" xfId="19981" xr:uid="{6D0A7D37-38ED-43F8-BDD7-06C6F4E4D051}"/>
    <cellStyle name="Note 4 2 2 11" xfId="9076" xr:uid="{6BA47C26-3D51-401A-9685-2A082D81A724}"/>
    <cellStyle name="Note 4 2 2 11 2" xfId="22534" xr:uid="{75DD236D-AC93-474F-81AC-00F1BB500C4A}"/>
    <cellStyle name="Note 4 2 2 12" xfId="18834" xr:uid="{188D4D60-4A64-496B-A026-48585F0C02BE}"/>
    <cellStyle name="Note 4 2 2 12 2" xfId="32487" xr:uid="{F4F043F8-86AA-4B34-AC06-A362EE1C112E}"/>
    <cellStyle name="Note 4 2 2 2" xfId="2840" xr:uid="{84EE4921-8996-42A2-BAF8-5FDC2098FE76}"/>
    <cellStyle name="Note 4 2 2 2 2" xfId="6164" xr:uid="{A2C2D12C-E46B-4328-B3ED-82F832DC633F}"/>
    <cellStyle name="Note 4 2 2 2 2 2" xfId="8643" xr:uid="{543FC3A2-4C3B-42E1-89C7-3BCAD41B832B}"/>
    <cellStyle name="Note 4 2 2 2 2 2 2" xfId="22101" xr:uid="{5637AF32-9E2B-4910-B5F4-586FE3A3CC0A}"/>
    <cellStyle name="Note 4 2 2 2 2 3" xfId="11234" xr:uid="{48589809-ED92-4050-AE21-1620EE2AD52F}"/>
    <cellStyle name="Note 4 2 2 2 2 3 2" xfId="24692" xr:uid="{3B40199D-2A48-425A-B822-5E6542C17A41}"/>
    <cellStyle name="Note 4 2 2 2 2 4" xfId="13442" xr:uid="{1DD5BEE8-D921-4F77-ACD0-31318ED06F8F}"/>
    <cellStyle name="Note 4 2 2 2 2 4 2" xfId="26900" xr:uid="{A021FAFF-6E3F-41A8-BC4B-43C2BD47AB0B}"/>
    <cellStyle name="Note 4 2 2 2 2 5" xfId="14621" xr:uid="{715C6630-AB8C-4668-97F0-AE812A246921}"/>
    <cellStyle name="Note 4 2 2 2 2 5 2" xfId="28079" xr:uid="{DA928238-113B-4047-9BE9-B75E10ACEFF8}"/>
    <cellStyle name="Note 4 2 2 2 2 6" xfId="15986" xr:uid="{B217DF70-F475-4C22-A3F8-B50020ADAFA6}"/>
    <cellStyle name="Note 4 2 2 2 2 6 2" xfId="29444" xr:uid="{04988291-004E-4B59-9287-2EDA991A1E67}"/>
    <cellStyle name="Note 4 2 2 2 2 7" xfId="18329" xr:uid="{74911349-A115-471D-9726-BAC64FF41CA3}"/>
    <cellStyle name="Note 4 2 2 2 2 7 2" xfId="31787" xr:uid="{F5047F0A-CA8A-4C23-B883-2142FD82DC8D}"/>
    <cellStyle name="Note 4 2 2 2 3" xfId="4993" xr:uid="{DF8249D0-F3EE-423E-AD00-BF3A7E18A0AC}"/>
    <cellStyle name="Note 4 2 2 2 3 2" xfId="32292" xr:uid="{EE865ABD-0542-40FD-B2FF-0C9565CBFCFF}"/>
    <cellStyle name="Note 4 2 2 2 4" xfId="7472" xr:uid="{15E3AA7B-3B72-4FFD-9D85-F7E5C1E2215D}"/>
    <cellStyle name="Note 4 2 2 2 4 2" xfId="20930" xr:uid="{E0FD08E9-AC93-4F93-8A57-35DD5C67BCDA}"/>
    <cellStyle name="Note 4 2 2 2 5" xfId="10063" xr:uid="{7A5E908B-8D01-48BA-96AD-04F60087E7F7}"/>
    <cellStyle name="Note 4 2 2 2 5 2" xfId="23521" xr:uid="{9518971C-9D56-4145-9E5F-0A789403673D}"/>
    <cellStyle name="Note 4 2 2 2 6" xfId="11976" xr:uid="{9C347F5D-8C27-4A57-8592-13A70A300E3A}"/>
    <cellStyle name="Note 4 2 2 2 6 2" xfId="25434" xr:uid="{7B83ABAE-0D40-4544-8B6E-DC27A3008792}"/>
    <cellStyle name="Note 4 2 2 2 7" xfId="17218" xr:uid="{1342AD97-02E2-4085-8097-EAAF680FFC79}"/>
    <cellStyle name="Note 4 2 2 2 7 2" xfId="30676" xr:uid="{20ABFD86-50E1-46C5-9490-DCFB8761A86A}"/>
    <cellStyle name="Note 4 2 2 3" xfId="5172" xr:uid="{65A8C209-A2F7-44F6-AEDB-971A61792265}"/>
    <cellStyle name="Note 4 2 2 3 2" xfId="6343" xr:uid="{41AA9997-9FEB-4F97-BF02-7C74201906A7}"/>
    <cellStyle name="Note 4 2 2 3 2 2" xfId="8822" xr:uid="{4B7702FE-16B3-4A13-B7AC-B67D255AC561}"/>
    <cellStyle name="Note 4 2 2 3 2 2 2" xfId="22280" xr:uid="{56C5E466-C8D6-463E-865F-179E785084F7}"/>
    <cellStyle name="Note 4 2 2 3 2 3" xfId="11413" xr:uid="{7CFD7017-2AB6-4040-B2E3-C50B6936A34C}"/>
    <cellStyle name="Note 4 2 2 3 2 3 2" xfId="24871" xr:uid="{AD30581F-BDF5-484A-843D-15E615DCDA2C}"/>
    <cellStyle name="Note 4 2 2 3 2 4" xfId="13621" xr:uid="{4C9C1E91-9299-46EE-9792-D3F228815603}"/>
    <cellStyle name="Note 4 2 2 3 2 4 2" xfId="27079" xr:uid="{E9C076D3-B2A6-4E72-B50E-826EC2ECD92C}"/>
    <cellStyle name="Note 4 2 2 3 2 5" xfId="14800" xr:uid="{66611416-5719-46FA-B5CA-FB029B343370}"/>
    <cellStyle name="Note 4 2 2 3 2 5 2" xfId="28258" xr:uid="{8123FADC-904E-4B36-94BC-A320E5313204}"/>
    <cellStyle name="Note 4 2 2 3 2 6" xfId="16165" xr:uid="{D99EB12A-A324-4079-80AB-B8FB018A0F86}"/>
    <cellStyle name="Note 4 2 2 3 2 6 2" xfId="29623" xr:uid="{40DAC76E-5169-4F8A-8407-9442081B5C88}"/>
    <cellStyle name="Note 4 2 2 3 2 7" xfId="18508" xr:uid="{EBEF3352-E511-4E51-9AE5-D884EE337019}"/>
    <cellStyle name="Note 4 2 2 3 2 7 2" xfId="31966" xr:uid="{2C6F0E26-26C3-43CC-BFE3-4EBCDB3C433A}"/>
    <cellStyle name="Note 4 2 2 3 3" xfId="7651" xr:uid="{5E18ABD5-B497-43B5-AFE3-F4CFA94F4EB7}"/>
    <cellStyle name="Note 4 2 2 3 3 2" xfId="21109" xr:uid="{73A1F0B7-90EA-47F7-B6E5-EEAB276E2F5A}"/>
    <cellStyle name="Note 4 2 2 3 4" xfId="10242" xr:uid="{5179F13E-1D9E-4D1C-AC2A-37C36CD158C4}"/>
    <cellStyle name="Note 4 2 2 3 4 2" xfId="23700" xr:uid="{6A0685A3-C9E4-4F8F-BB7D-775E436B4CF7}"/>
    <cellStyle name="Note 4 2 2 3 5" xfId="12192" xr:uid="{E57570F1-6E03-4B89-977D-84ACEE0AE253}"/>
    <cellStyle name="Note 4 2 2 3 5 2" xfId="25650" xr:uid="{AC47D727-66D4-475F-82BA-4B34870F4FA5}"/>
    <cellStyle name="Note 4 2 2 3 6" xfId="17357" xr:uid="{4E2A7D29-121A-4256-8BDB-C4F22AF8405D}"/>
    <cellStyle name="Note 4 2 2 3 6 2" xfId="30815" xr:uid="{25A2AE2A-279C-4D5F-A368-6ED18314704C}"/>
    <cellStyle name="Note 4 2 2 4" xfId="4281" xr:uid="{0E5CB312-B411-4A52-8077-CE8D5E58BAC7}"/>
    <cellStyle name="Note 4 2 2 4 2" xfId="5452" xr:uid="{F72C3327-3F75-4C27-B5CA-798AE3EBA629}"/>
    <cellStyle name="Note 4 2 2 4 2 2" xfId="7931" xr:uid="{A7D0BDBF-09E9-4506-BEA3-969532AB3BE2}"/>
    <cellStyle name="Note 4 2 2 4 2 2 2" xfId="21389" xr:uid="{524BFCD5-1D1E-4716-AD9B-171990265E3D}"/>
    <cellStyle name="Note 4 2 2 4 2 3" xfId="10522" xr:uid="{829E8C01-B0AF-4A01-9334-A9A9C6D42BD5}"/>
    <cellStyle name="Note 4 2 2 4 2 3 2" xfId="23980" xr:uid="{0FE8CA6C-FEFD-467F-9CEB-AD5C1F75A891}"/>
    <cellStyle name="Note 4 2 2 4 2 4" xfId="12730" xr:uid="{699A2DFD-55C4-47F0-BD1C-E04A19732901}"/>
    <cellStyle name="Note 4 2 2 4 2 4 2" xfId="26188" xr:uid="{71CC883F-87DA-4ED7-AFD7-E85CD1A747C4}"/>
    <cellStyle name="Note 4 2 2 4 2 5" xfId="13909" xr:uid="{2A09C55D-6F0C-433E-A840-209E025368C7}"/>
    <cellStyle name="Note 4 2 2 4 2 5 2" xfId="27367" xr:uid="{E111A328-9E16-4E99-84E9-72C72B5CFA4B}"/>
    <cellStyle name="Note 4 2 2 4 2 6" xfId="15274" xr:uid="{EDAC1B98-CD49-44FE-879E-9A419E196DE4}"/>
    <cellStyle name="Note 4 2 2 4 2 6 2" xfId="28732" xr:uid="{D3AD5376-B1BB-4747-B9F0-2F7A4E7DA3C2}"/>
    <cellStyle name="Note 4 2 2 4 2 7" xfId="17617" xr:uid="{6C74EFD4-69BC-4EAC-A72B-E3D570F2736E}"/>
    <cellStyle name="Note 4 2 2 4 2 7 2" xfId="31075" xr:uid="{2EE56ABF-54E5-4FA1-A7B1-7D982B9E5D06}"/>
    <cellStyle name="Note 4 2 2 4 3" xfId="6760" xr:uid="{21FC45C2-922C-4ACA-A319-385AEC2FC7B9}"/>
    <cellStyle name="Note 4 2 2 4 3 2" xfId="20218" xr:uid="{2A37DA9D-0D3D-4C87-B580-80E3F58FD856}"/>
    <cellStyle name="Note 4 2 2 4 4" xfId="9351" xr:uid="{B1387EA2-06F7-4C04-B97A-22FFE52EF0EB}"/>
    <cellStyle name="Note 4 2 2 4 4 2" xfId="22809" xr:uid="{19632303-0392-41DE-8841-079A7A39AA48}"/>
    <cellStyle name="Note 4 2 2 4 5" xfId="12049" xr:uid="{FFAE763A-8BEF-443F-A331-5056D5FC9DC9}"/>
    <cellStyle name="Note 4 2 2 4 5 2" xfId="25507" xr:uid="{2739F7A7-A15F-402C-9995-1F1C9276603A}"/>
    <cellStyle name="Note 4 2 2 4 6" xfId="16631" xr:uid="{6E57E2CD-0131-4AA9-9B27-510304843201}"/>
    <cellStyle name="Note 4 2 2 4 6 2" xfId="30089" xr:uid="{9FD308BD-9BB3-43A8-B6FA-CE3120684E35}"/>
    <cellStyle name="Note 4 2 2 5" xfId="4721" xr:uid="{2E88D2DF-8C16-4DE1-9D26-BA71D9E51C12}"/>
    <cellStyle name="Note 4 2 2 5 2" xfId="5892" xr:uid="{959E3B4A-A7FD-4F5A-9040-79BC11723EB6}"/>
    <cellStyle name="Note 4 2 2 5 2 2" xfId="8371" xr:uid="{2551B03B-12F5-4453-B914-D56D58C9CF59}"/>
    <cellStyle name="Note 4 2 2 5 2 2 2" xfId="21829" xr:uid="{F615AD43-01F9-423D-8A85-7BE639CE7D80}"/>
    <cellStyle name="Note 4 2 2 5 2 3" xfId="10962" xr:uid="{CFEC6BDB-E75B-471C-B704-5080473FF80E}"/>
    <cellStyle name="Note 4 2 2 5 2 3 2" xfId="24420" xr:uid="{9893AF55-5AD5-4FEE-B5D3-8AF8B31E7E37}"/>
    <cellStyle name="Note 4 2 2 5 2 4" xfId="13170" xr:uid="{9E78F821-1B2A-4C50-8ECA-580BD898417B}"/>
    <cellStyle name="Note 4 2 2 5 2 4 2" xfId="26628" xr:uid="{CB64F3F8-B185-44E5-99CF-1DAB42EB8245}"/>
    <cellStyle name="Note 4 2 2 5 2 5" xfId="14349" xr:uid="{A7A24553-F9ED-4F74-90CE-813648C6A3D1}"/>
    <cellStyle name="Note 4 2 2 5 2 5 2" xfId="27807" xr:uid="{01E616D6-8B0B-41A6-98B5-0CFC3E14E41A}"/>
    <cellStyle name="Note 4 2 2 5 2 6" xfId="15714" xr:uid="{18BCEF16-D000-4916-9081-F0BF7E5A3282}"/>
    <cellStyle name="Note 4 2 2 5 2 6 2" xfId="29172" xr:uid="{C627FD98-F483-4346-9683-9A84C34C5529}"/>
    <cellStyle name="Note 4 2 2 5 2 7" xfId="18057" xr:uid="{D791EA31-C70D-4422-B808-A80F34663C42}"/>
    <cellStyle name="Note 4 2 2 5 2 7 2" xfId="31515" xr:uid="{787485BF-B919-47F5-88EC-EA968C250915}"/>
    <cellStyle name="Note 4 2 2 5 3" xfId="7200" xr:uid="{C59EC903-AB75-479C-A767-52917E0AFFC2}"/>
    <cellStyle name="Note 4 2 2 5 3 2" xfId="20658" xr:uid="{35EA5792-6E3E-43E3-A9E8-56F43AA05871}"/>
    <cellStyle name="Note 4 2 2 5 4" xfId="9791" xr:uid="{D4C70907-1BB9-4409-8A2D-601AEA325B16}"/>
    <cellStyle name="Note 4 2 2 5 4 2" xfId="23249" xr:uid="{3F7DAD2B-B7CB-43AF-9FFB-A78168E2B389}"/>
    <cellStyle name="Note 4 2 2 5 5" xfId="12233" xr:uid="{01501276-3CE5-42EA-9597-5A9B239D9F96}"/>
    <cellStyle name="Note 4 2 2 5 5 2" xfId="25691" xr:uid="{0F04F69B-C92D-42B1-8B83-D3AF4C848A27}"/>
    <cellStyle name="Note 4 2 2 5 6" xfId="16999" xr:uid="{4182D118-1D3B-4D00-BF84-E7935B1E6889}"/>
    <cellStyle name="Note 4 2 2 5 6 2" xfId="30457" xr:uid="{F20F3AAA-34FE-43D6-82A0-6A481CA50572}"/>
    <cellStyle name="Note 4 2 2 6" xfId="5367" xr:uid="{F754FE57-30C6-4C90-BE41-A906446784D0}"/>
    <cellStyle name="Note 4 2 2 6 2" xfId="6538" xr:uid="{E641B16B-2F41-4BE0-830E-79F51E8C8C1F}"/>
    <cellStyle name="Note 4 2 2 6 2 2" xfId="9017" xr:uid="{B9B5A02C-15F8-42C1-801A-73CC5A8B5D3D}"/>
    <cellStyle name="Note 4 2 2 6 2 2 2" xfId="22475" xr:uid="{FB9745AE-175B-4CF8-91DA-62EBE7CCD814}"/>
    <cellStyle name="Note 4 2 2 6 2 3" xfId="11608" xr:uid="{DC69170D-C6BA-4EAD-9FBF-458B7950F914}"/>
    <cellStyle name="Note 4 2 2 6 2 3 2" xfId="25066" xr:uid="{33EC1DDD-86EB-4FE0-BF5E-67D0B17659FA}"/>
    <cellStyle name="Note 4 2 2 6 2 4" xfId="13816" xr:uid="{4E4D3592-E35C-4C2E-9420-BA452976260C}"/>
    <cellStyle name="Note 4 2 2 6 2 4 2" xfId="27274" xr:uid="{76C30B86-D6F2-4312-AF82-4B0FE503077E}"/>
    <cellStyle name="Note 4 2 2 6 2 5" xfId="14995" xr:uid="{CDEBCFC5-D8CC-4938-B888-E6E82266C0BB}"/>
    <cellStyle name="Note 4 2 2 6 2 5 2" xfId="28453" xr:uid="{D75A2267-CDF8-426C-A729-EED7203E923D}"/>
    <cellStyle name="Note 4 2 2 6 2 6" xfId="16360" xr:uid="{66DF0FCA-57A1-43B8-808F-6D7BB3B07B52}"/>
    <cellStyle name="Note 4 2 2 6 2 6 2" xfId="29818" xr:uid="{8CD274EB-2B8B-48BD-B00A-3C607EE4C492}"/>
    <cellStyle name="Note 4 2 2 6 2 7" xfId="18703" xr:uid="{1D745BBB-88E5-4779-A528-F5A879DB5004}"/>
    <cellStyle name="Note 4 2 2 6 2 7 2" xfId="32161" xr:uid="{CDCC5D44-B107-4019-AC9E-08B627DB2D05}"/>
    <cellStyle name="Note 4 2 2 6 3" xfId="7846" xr:uid="{D0A3A26D-6E5F-4741-AEE0-2F40F3675317}"/>
    <cellStyle name="Note 4 2 2 6 3 2" xfId="21304" xr:uid="{E94009EF-6DDF-480B-81CC-51BAA7787927}"/>
    <cellStyle name="Note 4 2 2 6 4" xfId="10437" xr:uid="{36231390-8CD7-421F-B34B-BEB269B69BC5}"/>
    <cellStyle name="Note 4 2 2 6 4 2" xfId="23895" xr:uid="{0B6B844B-CEA5-4FD8-952C-19AD164483AF}"/>
    <cellStyle name="Note 4 2 2 6 5" xfId="15189" xr:uid="{1E21FB34-5EF8-48EC-8582-BF31E0395394}"/>
    <cellStyle name="Note 4 2 2 6 5 2" xfId="28647" xr:uid="{CEFD826F-B6B0-451C-9710-AE203D26DA3F}"/>
    <cellStyle name="Note 4 2 2 6 6" xfId="17538" xr:uid="{414B5ADA-B49C-4A56-9EF7-6B27D91E392B}"/>
    <cellStyle name="Note 4 2 2 6 6 2" xfId="30996" xr:uid="{234FFE83-C95C-45C8-AACE-99DC20807B9E}"/>
    <cellStyle name="Note 4 2 2 7" xfId="4626" xr:uid="{23F1FF15-CF3E-4E16-A0CE-A2900E4A8943}"/>
    <cellStyle name="Note 4 2 2 7 2" xfId="5797" xr:uid="{5031E2F8-58A4-4EF8-AFD4-F523648BA417}"/>
    <cellStyle name="Note 4 2 2 7 2 2" xfId="8276" xr:uid="{F7B0BE68-31BF-4C35-BFA6-DA67393BF75D}"/>
    <cellStyle name="Note 4 2 2 7 2 2 2" xfId="21734" xr:uid="{12829C86-0FCB-4470-BF9D-BBBB54F306D1}"/>
    <cellStyle name="Note 4 2 2 7 2 3" xfId="10867" xr:uid="{E178AFC3-B15B-4257-9A96-A984709B6959}"/>
    <cellStyle name="Note 4 2 2 7 2 3 2" xfId="24325" xr:uid="{6CA7407B-6514-4201-9838-189B53B94707}"/>
    <cellStyle name="Note 4 2 2 7 2 4" xfId="13075" xr:uid="{870FF90B-0C38-4AF7-9EE2-26EF098BBDC5}"/>
    <cellStyle name="Note 4 2 2 7 2 4 2" xfId="26533" xr:uid="{BAAA4122-470B-4408-B554-8BFDAB40D195}"/>
    <cellStyle name="Note 4 2 2 7 2 5" xfId="14254" xr:uid="{9620E955-62E2-4509-9ADC-CC1FF5C48112}"/>
    <cellStyle name="Note 4 2 2 7 2 5 2" xfId="27712" xr:uid="{F523356F-F1E9-4CE5-91CC-CD1935B6B98C}"/>
    <cellStyle name="Note 4 2 2 7 2 6" xfId="15619" xr:uid="{D04D25AE-7375-425A-819B-01B4A160E651}"/>
    <cellStyle name="Note 4 2 2 7 2 6 2" xfId="29077" xr:uid="{B1EE30AE-9E27-4C88-96F7-D75D7512B16D}"/>
    <cellStyle name="Note 4 2 2 7 2 7" xfId="17962" xr:uid="{AD9E0CD3-6DB4-4B9C-A3A2-FA7F6912316D}"/>
    <cellStyle name="Note 4 2 2 7 2 7 2" xfId="31420" xr:uid="{9EA88AD3-2C82-4CD5-A65A-B71EE79A708F}"/>
    <cellStyle name="Note 4 2 2 7 3" xfId="7105" xr:uid="{68590340-A468-4EA5-9228-8BDAAED0E6E6}"/>
    <cellStyle name="Note 4 2 2 7 3 2" xfId="20563" xr:uid="{E23CD283-8847-4995-BA1D-2E29DDAE05F7}"/>
    <cellStyle name="Note 4 2 2 7 4" xfId="9696" xr:uid="{5FC1AF92-1572-4DC6-9243-2C15051603E0}"/>
    <cellStyle name="Note 4 2 2 7 4 2" xfId="23154" xr:uid="{5D999D11-5162-44B6-9FDA-6908EF269AEA}"/>
    <cellStyle name="Note 4 2 2 7 5" xfId="3515" xr:uid="{C8A0F048-40E2-4C03-B5BE-1084918A716F}"/>
    <cellStyle name="Note 4 2 2 7 5 2" xfId="19509" xr:uid="{5F17B196-A8E8-4BEF-A5CA-4F3CD7C42E3C}"/>
    <cellStyle name="Note 4 2 2 7 6" xfId="16923" xr:uid="{69DA9DE0-A94A-41B8-B955-76602B75563A}"/>
    <cellStyle name="Note 4 2 2 7 6 2" xfId="30381" xr:uid="{19C65B1A-F096-4620-8BC4-90BA4E86B5C4}"/>
    <cellStyle name="Note 4 2 2 8" xfId="4079" xr:uid="{0ED2D459-497F-41E9-A97E-AF33F70C6879}"/>
    <cellStyle name="Note 4 2 2 8 2" xfId="6593" xr:uid="{DE5C8ED8-8532-4B67-BDB3-20ED146C89BB}"/>
    <cellStyle name="Note 4 2 2 8 2 2" xfId="20051" xr:uid="{A9E57D3F-7102-4EB9-99D6-A560C81020BB}"/>
    <cellStyle name="Note 4 2 2 8 3" xfId="9190" xr:uid="{ECF0FC43-FCE1-4F43-B555-D6D682813C7B}"/>
    <cellStyle name="Note 4 2 2 8 3 2" xfId="22648" xr:uid="{0BE9F5F0-D1A2-4DE5-8F4A-155FC36B800B}"/>
    <cellStyle name="Note 4 2 2 8 4" xfId="11759" xr:uid="{FF6604F2-AA49-4FF2-94F1-DE59BE47606E}"/>
    <cellStyle name="Note 4 2 2 8 4 2" xfId="25217" xr:uid="{D10D3163-A9CA-49DD-B8E3-79D68AADF0B6}"/>
    <cellStyle name="Note 4 2 2 8 5" xfId="3621" xr:uid="{B036E4D3-22DD-49C4-9278-02547B9C86F6}"/>
    <cellStyle name="Note 4 2 2 8 5 2" xfId="19615" xr:uid="{CDBB3AEA-6A4B-4EE0-B56C-E35B888CDC64}"/>
    <cellStyle name="Note 4 2 2 8 6" xfId="3947" xr:uid="{FD534A8B-AA55-4C7F-A783-5FC34C720883}"/>
    <cellStyle name="Note 4 2 2 8 6 2" xfId="19941" xr:uid="{59DD9221-FF20-41D7-AB8B-57A83010D146}"/>
    <cellStyle name="Note 4 2 2 8 7" xfId="16498" xr:uid="{67E584EE-EC97-4B87-9154-CAF2EB48D7F6}"/>
    <cellStyle name="Note 4 2 2 8 7 2" xfId="29956" xr:uid="{385361A3-AA98-48B3-BF61-74944CB3EFE4}"/>
    <cellStyle name="Note 4 2 2 9" xfId="3183" xr:uid="{C4D895D0-221F-4C6B-AC74-DC16E59CB965}"/>
    <cellStyle name="Note 4 2 2 9 2" xfId="19177" xr:uid="{CC7B5CEB-EEC3-4102-A08E-E66EDAD9F546}"/>
    <cellStyle name="Note 4 2 3" xfId="2839" xr:uid="{EE44F0F6-C9DA-414E-A3A8-339C8CA8DFDB}"/>
    <cellStyle name="Note 4 2 3 2" xfId="6163" xr:uid="{9BF70214-B76A-43D1-B8A2-65CFD39EE07D}"/>
    <cellStyle name="Note 4 2 3 2 2" xfId="8642" xr:uid="{38C37D35-3044-4CDE-94C8-76D6747EF580}"/>
    <cellStyle name="Note 4 2 3 2 2 2" xfId="22100" xr:uid="{72E05602-1ED2-4678-9051-0903D9455403}"/>
    <cellStyle name="Note 4 2 3 2 3" xfId="11233" xr:uid="{F4924BBD-7C02-4E96-9B2A-37FDB25F12C5}"/>
    <cellStyle name="Note 4 2 3 2 3 2" xfId="24691" xr:uid="{6E3ECD8E-6147-453A-94C4-0A53813B6931}"/>
    <cellStyle name="Note 4 2 3 2 4" xfId="13441" xr:uid="{0C5B92D4-3B50-4D5E-BBAA-5430CAFD90B2}"/>
    <cellStyle name="Note 4 2 3 2 4 2" xfId="26899" xr:uid="{B904B1C9-5023-4293-BF6D-6AF36332AC95}"/>
    <cellStyle name="Note 4 2 3 2 5" xfId="14620" xr:uid="{E381E2B9-76AE-4846-9A9E-5EB6E279CCB2}"/>
    <cellStyle name="Note 4 2 3 2 5 2" xfId="28078" xr:uid="{1EA24DFC-033C-42D9-BCD5-910EADE1181B}"/>
    <cellStyle name="Note 4 2 3 2 6" xfId="15985" xr:uid="{F39E513A-F483-4A3D-8EDD-E6E7F9CA4DF3}"/>
    <cellStyle name="Note 4 2 3 2 6 2" xfId="29443" xr:uid="{CEEB2C42-5EF8-432A-B254-CC5FFB504EB5}"/>
    <cellStyle name="Note 4 2 3 2 7" xfId="18328" xr:uid="{E6B6F0B5-77F4-407F-84BF-DC618879E30D}"/>
    <cellStyle name="Note 4 2 3 2 7 2" xfId="31786" xr:uid="{04BC0FA4-F013-4C5C-9674-938BD6E27A57}"/>
    <cellStyle name="Note 4 2 3 3" xfId="4992" xr:uid="{73AB1605-E60E-4735-9D2B-3A0ADD6E5CE4}"/>
    <cellStyle name="Note 4 2 3 3 2" xfId="32291" xr:uid="{CE2D0FA0-BCED-4EAA-A200-57FACCCB4B3D}"/>
    <cellStyle name="Note 4 2 3 4" xfId="7471" xr:uid="{D15B736A-85CE-41FE-876E-9A62D8D49335}"/>
    <cellStyle name="Note 4 2 3 4 2" xfId="20929" xr:uid="{E6A40348-D859-4E91-A8A0-09D9FF46D3C4}"/>
    <cellStyle name="Note 4 2 3 5" xfId="10062" xr:uid="{F75EE798-EFBB-4DDB-9FA9-F0F76EAC669F}"/>
    <cellStyle name="Note 4 2 3 5 2" xfId="23520" xr:uid="{269E7A51-8B1E-4D0F-B8B1-161A19AFD016}"/>
    <cellStyle name="Note 4 2 3 6" xfId="12486" xr:uid="{B7F1010F-C438-4ED8-AB9D-F1DCE410B2C5}"/>
    <cellStyle name="Note 4 2 3 6 2" xfId="25944" xr:uid="{F288BDD3-375E-4191-ADD5-455A792B29FA}"/>
    <cellStyle name="Note 4 2 3 7" xfId="17217" xr:uid="{F9CB4AE8-A344-4FDD-A1CD-0CFB55BE9B8E}"/>
    <cellStyle name="Note 4 2 3 7 2" xfId="30675" xr:uid="{8BA34A97-3972-45BC-9ECA-7C434DC8C4CE}"/>
    <cellStyle name="Note 4 2 4" xfId="5155" xr:uid="{46D3E506-EF64-4B91-8125-9FF2AE83D133}"/>
    <cellStyle name="Note 4 2 4 2" xfId="6326" xr:uid="{C241E0B4-D7F8-4EB1-B25B-765776CBB0AF}"/>
    <cellStyle name="Note 4 2 4 2 2" xfId="8805" xr:uid="{ED414E26-4305-47E8-BBD4-7947730276CC}"/>
    <cellStyle name="Note 4 2 4 2 2 2" xfId="22263" xr:uid="{9D1AA2B5-B234-451D-800E-4A7089EB74BF}"/>
    <cellStyle name="Note 4 2 4 2 3" xfId="11396" xr:uid="{25E2257A-7469-4055-B636-35DC23A8C53C}"/>
    <cellStyle name="Note 4 2 4 2 3 2" xfId="24854" xr:uid="{066D0E2A-9C02-44C4-AB1E-C6FE24DE4842}"/>
    <cellStyle name="Note 4 2 4 2 4" xfId="13604" xr:uid="{4B1CF1DE-B6A8-46E2-A56B-9E952FEC6185}"/>
    <cellStyle name="Note 4 2 4 2 4 2" xfId="27062" xr:uid="{8F9B2FA3-E7E8-48DF-8335-560058622505}"/>
    <cellStyle name="Note 4 2 4 2 5" xfId="14783" xr:uid="{563FC553-05B8-40F4-B712-ED30DEBE8A8A}"/>
    <cellStyle name="Note 4 2 4 2 5 2" xfId="28241" xr:uid="{FA915647-8E6A-4AEE-BE2D-48209A7B867E}"/>
    <cellStyle name="Note 4 2 4 2 6" xfId="16148" xr:uid="{64F7F433-A937-4CD4-8476-8E72F707A00E}"/>
    <cellStyle name="Note 4 2 4 2 6 2" xfId="29606" xr:uid="{A592BFD4-7F50-4751-8995-031B3EF3B82B}"/>
    <cellStyle name="Note 4 2 4 2 7" xfId="18491" xr:uid="{A6B48ABE-4B18-4AC4-BED3-9C752B655365}"/>
    <cellStyle name="Note 4 2 4 2 7 2" xfId="31949" xr:uid="{EEA9EE8D-AD05-4ACF-91FC-1A02C1E15698}"/>
    <cellStyle name="Note 4 2 4 3" xfId="7634" xr:uid="{94FD5804-9D57-43C9-9A75-44FF79E29B08}"/>
    <cellStyle name="Note 4 2 4 3 2" xfId="21092" xr:uid="{B784A558-FD5D-406E-9A79-996F8D16A2B0}"/>
    <cellStyle name="Note 4 2 4 4" xfId="10225" xr:uid="{FFCA03CA-8BB2-4981-AA66-8FF824C6D70A}"/>
    <cellStyle name="Note 4 2 4 4 2" xfId="23683" xr:uid="{C861B99A-5B64-44B3-9012-4B0D92F92CAA}"/>
    <cellStyle name="Note 4 2 4 5" xfId="12262" xr:uid="{C66FED67-B978-4C35-8810-BB7E6130AF91}"/>
    <cellStyle name="Note 4 2 4 5 2" xfId="25720" xr:uid="{29DA342F-D48E-4E4D-916B-21E3205DEEF7}"/>
    <cellStyle name="Note 4 2 4 6" xfId="17342" xr:uid="{0F787876-7B3C-46F9-8D1A-8D544642142E}"/>
    <cellStyle name="Note 4 2 4 6 2" xfId="30800" xr:uid="{A6F170BA-2004-4CFB-9C34-9E4D9EEB9EDD}"/>
    <cellStyle name="Note 4 2 5" xfId="5262" xr:uid="{38D1E5E3-D40B-4192-AC1E-2AAF3420C15F}"/>
    <cellStyle name="Note 4 2 5 2" xfId="6433" xr:uid="{B0F79574-D5BD-4234-AC54-07CFB8AFF2EA}"/>
    <cellStyle name="Note 4 2 5 2 2" xfId="8912" xr:uid="{D28065A4-51A9-48ED-A0C8-CD78491CA655}"/>
    <cellStyle name="Note 4 2 5 2 2 2" xfId="22370" xr:uid="{65A64E1F-57EA-4BC1-BB0A-595990A1BB5A}"/>
    <cellStyle name="Note 4 2 5 2 3" xfId="11503" xr:uid="{69133E80-6149-4809-8570-2FC554FEE7F9}"/>
    <cellStyle name="Note 4 2 5 2 3 2" xfId="24961" xr:uid="{FA243591-8AE3-47E5-8D5B-6FB2E0034933}"/>
    <cellStyle name="Note 4 2 5 2 4" xfId="13711" xr:uid="{9D2495E1-4F84-42EE-9C29-A41B29745141}"/>
    <cellStyle name="Note 4 2 5 2 4 2" xfId="27169" xr:uid="{1B56FCBB-4BA4-4973-9FAA-D1EA78055B1D}"/>
    <cellStyle name="Note 4 2 5 2 5" xfId="14890" xr:uid="{AB64259E-D791-46AB-8A0A-0087E5F54907}"/>
    <cellStyle name="Note 4 2 5 2 5 2" xfId="28348" xr:uid="{191E5710-8C47-4E9A-AFEE-A870A5AF9EA6}"/>
    <cellStyle name="Note 4 2 5 2 6" xfId="16255" xr:uid="{69FB11F5-8378-4A92-826D-D1BA8B21CEE3}"/>
    <cellStyle name="Note 4 2 5 2 6 2" xfId="29713" xr:uid="{A9A78A4C-FC0F-4ADD-9978-2ADFD231276F}"/>
    <cellStyle name="Note 4 2 5 2 7" xfId="18598" xr:uid="{E40356C6-B1B2-49DF-8ACE-89A7CDD56422}"/>
    <cellStyle name="Note 4 2 5 2 7 2" xfId="32056" xr:uid="{E0DE4C59-D61E-471E-8FC7-7803C87131DE}"/>
    <cellStyle name="Note 4 2 5 3" xfId="7741" xr:uid="{137005E0-72B7-4836-A3D6-8A0CE130CEDF}"/>
    <cellStyle name="Note 4 2 5 3 2" xfId="21199" xr:uid="{E76011E7-8039-426F-96B9-5DF03993A292}"/>
    <cellStyle name="Note 4 2 5 4" xfId="10332" xr:uid="{52D5F568-8263-4595-84E1-2D81BB57DCA4}"/>
    <cellStyle name="Note 4 2 5 4 2" xfId="23790" xr:uid="{ED4EAFEC-8AD1-47A2-B4C7-E95A58A8B1C3}"/>
    <cellStyle name="Note 4 2 5 5" xfId="15084" xr:uid="{9BD5D3BF-8722-42DD-AECD-9BB50DDBA521}"/>
    <cellStyle name="Note 4 2 5 5 2" xfId="28542" xr:uid="{065C035F-5635-4D6B-A8A1-734416CC818C}"/>
    <cellStyle name="Note 4 2 5 6" xfId="17440" xr:uid="{F4B85CE1-E408-4F64-A201-C6CD53596B06}"/>
    <cellStyle name="Note 4 2 5 6 2" xfId="30898" xr:uid="{D39E9681-381E-489A-95F1-3332AE850A95}"/>
    <cellStyle name="Note 4 2 6" xfId="4720" xr:uid="{B8A45B12-BD02-49B8-B7A4-49A2E91C5595}"/>
    <cellStyle name="Note 4 2 6 2" xfId="5891" xr:uid="{8CC9E317-B143-4AED-B923-B2736DE9EF34}"/>
    <cellStyle name="Note 4 2 6 2 2" xfId="8370" xr:uid="{E5A46DB4-6676-48F5-93C8-12BC9DE643A0}"/>
    <cellStyle name="Note 4 2 6 2 2 2" xfId="21828" xr:uid="{8D87C48B-B28F-43C2-BF4C-BFA7257EE299}"/>
    <cellStyle name="Note 4 2 6 2 3" xfId="10961" xr:uid="{9C8EBBF1-137C-4E51-A87D-E604C166B899}"/>
    <cellStyle name="Note 4 2 6 2 3 2" xfId="24419" xr:uid="{EE5C9344-BE57-4838-AC65-28768FFB705D}"/>
    <cellStyle name="Note 4 2 6 2 4" xfId="13169" xr:uid="{4B082340-988F-4A12-88C0-326AB6C6FF0E}"/>
    <cellStyle name="Note 4 2 6 2 4 2" xfId="26627" xr:uid="{0358EF38-F372-415B-9BFF-C8E98144E0C9}"/>
    <cellStyle name="Note 4 2 6 2 5" xfId="14348" xr:uid="{818DD749-0F64-472E-A4F0-5FDCAAC91953}"/>
    <cellStyle name="Note 4 2 6 2 5 2" xfId="27806" xr:uid="{AF984A15-3528-42D7-83A6-76EAAD82C1CF}"/>
    <cellStyle name="Note 4 2 6 2 6" xfId="15713" xr:uid="{17E7A72B-FF5C-47A0-A387-2FD7D78CAA8A}"/>
    <cellStyle name="Note 4 2 6 2 6 2" xfId="29171" xr:uid="{08FEF176-04E8-4FB4-9296-F4D0055CC1CD}"/>
    <cellStyle name="Note 4 2 6 2 7" xfId="18056" xr:uid="{6E206B4D-B97F-4A83-B8FF-8617EA8CCF72}"/>
    <cellStyle name="Note 4 2 6 2 7 2" xfId="31514" xr:uid="{000A8C7C-7414-435C-893A-34F828A3AB6A}"/>
    <cellStyle name="Note 4 2 6 3" xfId="7199" xr:uid="{C2ECD9AE-9C84-46B9-B82C-B6D0C0814198}"/>
    <cellStyle name="Note 4 2 6 3 2" xfId="20657" xr:uid="{0C2BEDF1-B545-43E4-9EA0-A9D2BEDC7D69}"/>
    <cellStyle name="Note 4 2 6 4" xfId="9790" xr:uid="{F964ED01-F814-4F22-BAC5-1A040ADA4F1C}"/>
    <cellStyle name="Note 4 2 6 4 2" xfId="23248" xr:uid="{FF3D381D-5992-4D3D-9B37-F80C43EFF75F}"/>
    <cellStyle name="Note 4 2 6 5" xfId="12342" xr:uid="{F1F4959E-3541-4AB6-BD37-1C22CE271B79}"/>
    <cellStyle name="Note 4 2 6 5 2" xfId="25800" xr:uid="{1E424699-CCBC-47ED-B4C2-7854D2EEE067}"/>
    <cellStyle name="Note 4 2 6 6" xfId="16998" xr:uid="{5A96A7B2-B253-41CD-97F3-196269EABBC8}"/>
    <cellStyle name="Note 4 2 6 6 2" xfId="30456" xr:uid="{45E18DEB-683E-4BC5-B654-40F4A5DE021D}"/>
    <cellStyle name="Note 4 2 7" xfId="4336" xr:uid="{F753011E-DBF2-43C3-BB3E-67757F5CAF70}"/>
    <cellStyle name="Note 4 2 7 2" xfId="5507" xr:uid="{505D78DD-541E-4275-BCB1-326E8660B527}"/>
    <cellStyle name="Note 4 2 7 2 2" xfId="7986" xr:uid="{BFBCC8F1-C486-4639-90EE-2C9F17C67CC9}"/>
    <cellStyle name="Note 4 2 7 2 2 2" xfId="21444" xr:uid="{5FFB31B2-E8F6-459D-8AAC-A8DD235D52CE}"/>
    <cellStyle name="Note 4 2 7 2 3" xfId="10577" xr:uid="{75AF0239-CD22-47A1-8C6A-D5BB59F00FB2}"/>
    <cellStyle name="Note 4 2 7 2 3 2" xfId="24035" xr:uid="{7A9C5FB6-F135-4607-BBF2-A636D08863AE}"/>
    <cellStyle name="Note 4 2 7 2 4" xfId="12785" xr:uid="{0E49E119-68A2-4AFC-A1EF-F64B09A430F3}"/>
    <cellStyle name="Note 4 2 7 2 4 2" xfId="26243" xr:uid="{C05A11C9-FD8E-473A-A3AF-2F6E173CC6F5}"/>
    <cellStyle name="Note 4 2 7 2 5" xfId="13964" xr:uid="{9680C629-5EEB-445A-8477-1591B84C3847}"/>
    <cellStyle name="Note 4 2 7 2 5 2" xfId="27422" xr:uid="{65B624AF-2AA4-405A-A930-38CBAF64C1FB}"/>
    <cellStyle name="Note 4 2 7 2 6" xfId="15329" xr:uid="{93DB5CDD-2DAA-4635-BFB4-302E99BE0775}"/>
    <cellStyle name="Note 4 2 7 2 6 2" xfId="28787" xr:uid="{7AB1DF39-D5DC-4E06-8158-BDD08914E0F5}"/>
    <cellStyle name="Note 4 2 7 2 7" xfId="17672" xr:uid="{6DBEA64A-D8E8-4E72-87E8-A402A12B9703}"/>
    <cellStyle name="Note 4 2 7 2 7 2" xfId="31130" xr:uid="{9A186190-F514-4F64-B929-02BA252DA04D}"/>
    <cellStyle name="Note 4 2 7 3" xfId="6815" xr:uid="{36E52046-ACA8-4D37-BB4B-3567020D7197}"/>
    <cellStyle name="Note 4 2 7 3 2" xfId="20273" xr:uid="{CD02A247-4D8A-4A0A-B75C-3A816FDB752D}"/>
    <cellStyle name="Note 4 2 7 4" xfId="9406" xr:uid="{7816797F-222E-4DC5-90DF-22637D7B249F}"/>
    <cellStyle name="Note 4 2 7 4 2" xfId="22864" xr:uid="{9C32A640-FAB9-44AC-AD95-8323083C4386}"/>
    <cellStyle name="Note 4 2 7 5" xfId="12408" xr:uid="{7DF4A61B-FAEC-421F-BA27-9BF0DB706807}"/>
    <cellStyle name="Note 4 2 7 5 2" xfId="25866" xr:uid="{9AB4A5D6-9B22-41C9-A7AD-A7BF1D7B6CC4}"/>
    <cellStyle name="Note 4 2 7 6" xfId="16680" xr:uid="{BDCED125-D4D2-4357-AB41-5E05767B3E39}"/>
    <cellStyle name="Note 4 2 7 6 2" xfId="30138" xr:uid="{13B9058F-5E13-43E1-B485-ED504F55CADF}"/>
    <cellStyle name="Note 4 2 8" xfId="4625" xr:uid="{3B89014D-CCF8-4E99-B777-681D45A0B608}"/>
    <cellStyle name="Note 4 2 8 2" xfId="5796" xr:uid="{7850AA67-622A-4936-AD99-413B3C50C3D8}"/>
    <cellStyle name="Note 4 2 8 2 2" xfId="8275" xr:uid="{88F35343-FF4D-43BB-95FB-3872C8B2D770}"/>
    <cellStyle name="Note 4 2 8 2 2 2" xfId="21733" xr:uid="{F51419F6-789A-4E7F-8A09-45A159A82201}"/>
    <cellStyle name="Note 4 2 8 2 3" xfId="10866" xr:uid="{20E094D0-7C96-4227-99B4-8CB144FEF776}"/>
    <cellStyle name="Note 4 2 8 2 3 2" xfId="24324" xr:uid="{D189553A-6678-4737-A9F4-65FEB075268F}"/>
    <cellStyle name="Note 4 2 8 2 4" xfId="13074" xr:uid="{4FDADB9D-0E9B-44CF-8D00-72E6F8081F9A}"/>
    <cellStyle name="Note 4 2 8 2 4 2" xfId="26532" xr:uid="{27A4F2C0-1B7C-4E4D-BF5A-5AFB0170AF88}"/>
    <cellStyle name="Note 4 2 8 2 5" xfId="14253" xr:uid="{CDDCED0E-C1B9-4136-BB7B-5D9B65379241}"/>
    <cellStyle name="Note 4 2 8 2 5 2" xfId="27711" xr:uid="{F8AC3125-385F-45CD-9CC4-2A113E4988F5}"/>
    <cellStyle name="Note 4 2 8 2 6" xfId="15618" xr:uid="{6F769DAF-83D0-4787-812F-B6CDCD2E0197}"/>
    <cellStyle name="Note 4 2 8 2 6 2" xfId="29076" xr:uid="{61BB0694-815C-4024-8F67-3224E67B6476}"/>
    <cellStyle name="Note 4 2 8 2 7" xfId="17961" xr:uid="{83D4C088-E1D8-4CF6-B085-40B0749B80F2}"/>
    <cellStyle name="Note 4 2 8 2 7 2" xfId="31419" xr:uid="{41C87F25-7A02-4C54-ABD7-FACBB3F63F48}"/>
    <cellStyle name="Note 4 2 8 3" xfId="7104" xr:uid="{5771A21B-3A92-4D94-A039-AA24BE99A71C}"/>
    <cellStyle name="Note 4 2 8 3 2" xfId="20562" xr:uid="{430033C2-3BFC-43FC-8323-294D09BF4269}"/>
    <cellStyle name="Note 4 2 8 4" xfId="9695" xr:uid="{06A0DA8B-560B-4E7D-A6BE-D7D49C3E6767}"/>
    <cellStyle name="Note 4 2 8 4 2" xfId="23153" xr:uid="{B50DBF21-24E9-43BE-957F-8B6D660979A8}"/>
    <cellStyle name="Note 4 2 8 5" xfId="3207" xr:uid="{ECD6FEE3-C357-443F-8158-9C181A919FD1}"/>
    <cellStyle name="Note 4 2 8 5 2" xfId="19201" xr:uid="{AE0FC2CC-5891-419E-A31F-49A9CD7E0624}"/>
    <cellStyle name="Note 4 2 8 6" xfId="16922" xr:uid="{977C4135-0D78-40FC-87B9-3E7FDD95FA43}"/>
    <cellStyle name="Note 4 2 8 6 2" xfId="30380" xr:uid="{60A4351B-4F80-4BD0-80F6-63EE399E9054}"/>
    <cellStyle name="Note 4 2 9" xfId="4080" xr:uid="{7F8069CC-F9DC-45F4-AB3A-D123A91B942B}"/>
    <cellStyle name="Note 4 2 9 2" xfId="6594" xr:uid="{30DA3985-38D5-4A6E-88A3-F94D4FD6DADB}"/>
    <cellStyle name="Note 4 2 9 2 2" xfId="20052" xr:uid="{506464A3-AA16-482D-BC88-D0919E149D2E}"/>
    <cellStyle name="Note 4 2 9 3" xfId="9191" xr:uid="{091CE77A-9C5D-4B1D-A196-CBFBE90C5A21}"/>
    <cellStyle name="Note 4 2 9 3 2" xfId="22649" xr:uid="{291431F8-8CC4-465A-BC4E-7CC7140D225B}"/>
    <cellStyle name="Note 4 2 9 4" xfId="11760" xr:uid="{D1E2F222-73C0-47E3-B454-718852A222B8}"/>
    <cellStyle name="Note 4 2 9 4 2" xfId="25218" xr:uid="{CFD53227-F25D-420B-8534-7357A3805EBA}"/>
    <cellStyle name="Note 4 2 9 5" xfId="3622" xr:uid="{4020959A-8C9F-4612-8DFD-134B1BA65284}"/>
    <cellStyle name="Note 4 2 9 5 2" xfId="19616" xr:uid="{84D3EFFE-7BA3-489A-8145-4ED408A95FB0}"/>
    <cellStyle name="Note 4 2 9 6" xfId="12384" xr:uid="{23B0B364-5BB0-479C-88B8-5814D6B0D4FA}"/>
    <cellStyle name="Note 4 2 9 6 2" xfId="25842" xr:uid="{BDCEAA7E-4A98-4866-AB33-266226011B00}"/>
    <cellStyle name="Note 4 2 9 7" xfId="16499" xr:uid="{7E757B74-D7B1-40F6-AA85-2F39CB29EBCC}"/>
    <cellStyle name="Note 4 2 9 7 2" xfId="29957" xr:uid="{5BD438F2-CFE9-408C-AED3-E7F69EF6CE3D}"/>
    <cellStyle name="Note 4 20" xfId="18832" xr:uid="{12858879-FE35-497B-90AB-6B05510259C1}"/>
    <cellStyle name="Note 4 20 2" xfId="32485" xr:uid="{2559BE35-E74A-4F8F-8BD8-6656D828E2C1}"/>
    <cellStyle name="Note 4 3" xfId="2283" xr:uid="{4CC4DAE2-7718-4A14-B1E0-CBDC30DF91B1}"/>
    <cellStyle name="Note 4 3 10" xfId="3182" xr:uid="{C4D5CCFD-A881-4337-9402-C8277F89646A}"/>
    <cellStyle name="Note 4 3 10 2" xfId="19176" xr:uid="{E6382773-1045-48B0-9C88-080CC4A3BAEF}"/>
    <cellStyle name="Note 4 3 11" xfId="3952" xr:uid="{C16F0DCF-F164-41D8-847A-D92BD4D0AC07}"/>
    <cellStyle name="Note 4 3 11 2" xfId="19946" xr:uid="{7EB352EC-D231-4865-A9B2-5B8BFAB60D15}"/>
    <cellStyle name="Note 4 3 12" xfId="9097" xr:uid="{2E31167D-6D13-4132-BD3B-41FE1E837504}"/>
    <cellStyle name="Note 4 3 12 2" xfId="22555" xr:uid="{9DC0B147-7835-428C-90E0-0F817B127AAA}"/>
    <cellStyle name="Note 4 3 13" xfId="18835" xr:uid="{8527AC19-4EDB-4C8A-93D2-D17AFD3ABDFB}"/>
    <cellStyle name="Note 4 3 13 2" xfId="32488" xr:uid="{87B66396-2AFE-4ACA-B708-A50F7CA78802}"/>
    <cellStyle name="Note 4 3 2" xfId="2284" xr:uid="{0E66242D-B166-4384-8620-8EAD4D666FA4}"/>
    <cellStyle name="Note 4 3 2 10" xfId="3966" xr:uid="{74D84A57-13F3-4D75-828D-9C064B2CAD41}"/>
    <cellStyle name="Note 4 3 2 10 2" xfId="19960" xr:uid="{96C098C0-1CAA-41A8-A8B8-E62EA95EB256}"/>
    <cellStyle name="Note 4 3 2 11" xfId="3838" xr:uid="{F1AE7005-C844-4FB7-B0BF-7C23852512BE}"/>
    <cellStyle name="Note 4 3 2 11 2" xfId="19832" xr:uid="{8F930353-9EA0-4B3A-AB53-9E4C5FF114BF}"/>
    <cellStyle name="Note 4 3 2 12" xfId="18836" xr:uid="{90FE3B1A-4D71-4F46-8128-1A8985699652}"/>
    <cellStyle name="Note 4 3 2 12 2" xfId="32489" xr:uid="{442E4547-9E0D-446F-B330-5B8446438DB6}"/>
    <cellStyle name="Note 4 3 2 2" xfId="2842" xr:uid="{6B75C157-E827-41D6-A181-FB111E13F32A}"/>
    <cellStyle name="Note 4 3 2 2 2" xfId="6166" xr:uid="{0618D09A-9F06-4EA0-996A-16EFCF01217D}"/>
    <cellStyle name="Note 4 3 2 2 2 2" xfId="8645" xr:uid="{99956507-E0AE-4E09-A96B-6F845D97C317}"/>
    <cellStyle name="Note 4 3 2 2 2 2 2" xfId="22103" xr:uid="{D0F299FF-8BE3-4F1A-BA88-19438D8156CE}"/>
    <cellStyle name="Note 4 3 2 2 2 3" xfId="11236" xr:uid="{476CA3D1-9BD4-4275-96D7-CB544AD06051}"/>
    <cellStyle name="Note 4 3 2 2 2 3 2" xfId="24694" xr:uid="{7577A00E-6F66-4E5D-B631-8A47A65E1A76}"/>
    <cellStyle name="Note 4 3 2 2 2 4" xfId="13444" xr:uid="{F6143491-B289-4647-AECE-D6F2F8B252AE}"/>
    <cellStyle name="Note 4 3 2 2 2 4 2" xfId="26902" xr:uid="{FA5E8511-5FF3-45F2-BC4C-448406987A1B}"/>
    <cellStyle name="Note 4 3 2 2 2 5" xfId="14623" xr:uid="{CEE095BA-6A8B-4A0C-BA26-A7BE09AE2D7E}"/>
    <cellStyle name="Note 4 3 2 2 2 5 2" xfId="28081" xr:uid="{B9562AB6-2155-4A2D-AF7D-B9461032C9E7}"/>
    <cellStyle name="Note 4 3 2 2 2 6" xfId="15988" xr:uid="{F369D8FD-F8CE-4058-ACFB-116FA7669868}"/>
    <cellStyle name="Note 4 3 2 2 2 6 2" xfId="29446" xr:uid="{E4742FAB-15CF-49DB-8DD9-5741EEA9043D}"/>
    <cellStyle name="Note 4 3 2 2 2 7" xfId="18331" xr:uid="{803FC744-84D2-42A7-ADAE-6D129B503C57}"/>
    <cellStyle name="Note 4 3 2 2 2 7 2" xfId="31789" xr:uid="{FD3F786B-E968-4287-B5B7-8031B7043667}"/>
    <cellStyle name="Note 4 3 2 2 3" xfId="4995" xr:uid="{1390ECAE-C1B2-4636-8B49-E6E5D5EBEA65}"/>
    <cellStyle name="Note 4 3 2 2 3 2" xfId="32294" xr:uid="{27248BAA-19E0-4AD7-9F2E-7995675677CC}"/>
    <cellStyle name="Note 4 3 2 2 4" xfId="7474" xr:uid="{45204116-985E-4D7D-BBF5-11D5EB629604}"/>
    <cellStyle name="Note 4 3 2 2 4 2" xfId="20932" xr:uid="{C8A381CC-5594-4665-8C7B-5B4B52BDB943}"/>
    <cellStyle name="Note 4 3 2 2 5" xfId="10065" xr:uid="{F2151E46-19CE-403D-B7FA-46C9A76BB148}"/>
    <cellStyle name="Note 4 3 2 2 5 2" xfId="23523" xr:uid="{EC96BBDC-76C8-486B-AFA4-A330DBA406C5}"/>
    <cellStyle name="Note 4 3 2 2 6" xfId="12252" xr:uid="{4E018B31-0ED8-4C66-8835-862389684494}"/>
    <cellStyle name="Note 4 3 2 2 6 2" xfId="25710" xr:uid="{25DFC1C3-B623-4D0D-9742-2E297C9373D6}"/>
    <cellStyle name="Note 4 3 2 2 7" xfId="17220" xr:uid="{E560B400-BA10-418F-B719-23249C8C0A97}"/>
    <cellStyle name="Note 4 3 2 2 7 2" xfId="30678" xr:uid="{000E6CD7-795D-45E6-845B-289388717C30}"/>
    <cellStyle name="Note 4 3 2 3" xfId="4402" xr:uid="{CAD6222B-108C-4D7E-9474-337E6247254F}"/>
    <cellStyle name="Note 4 3 2 3 2" xfId="5573" xr:uid="{2F88176E-77A0-4CD5-AFFB-A8CD79DCFB7A}"/>
    <cellStyle name="Note 4 3 2 3 2 2" xfId="8052" xr:uid="{AA8CF0C2-7933-4CAA-B329-ECC6AE50FB67}"/>
    <cellStyle name="Note 4 3 2 3 2 2 2" xfId="21510" xr:uid="{D1CBAC4B-F18F-4C83-BFB3-7703D28475A1}"/>
    <cellStyle name="Note 4 3 2 3 2 3" xfId="10643" xr:uid="{8E4FF633-F776-43AA-8305-BA6A208733BB}"/>
    <cellStyle name="Note 4 3 2 3 2 3 2" xfId="24101" xr:uid="{CD45D2EA-1F55-40E2-903B-F298239CBEC5}"/>
    <cellStyle name="Note 4 3 2 3 2 4" xfId="12851" xr:uid="{64535660-CA85-4E1B-91ED-682D56252950}"/>
    <cellStyle name="Note 4 3 2 3 2 4 2" xfId="26309" xr:uid="{D29E6CFC-75EC-4931-828F-A95238815F41}"/>
    <cellStyle name="Note 4 3 2 3 2 5" xfId="14030" xr:uid="{54F97BBB-2AEE-434B-BC5B-8A1FE04433A3}"/>
    <cellStyle name="Note 4 3 2 3 2 5 2" xfId="27488" xr:uid="{AF942E9B-3B8A-40DA-8A8C-CAFFFEE20684}"/>
    <cellStyle name="Note 4 3 2 3 2 6" xfId="15395" xr:uid="{E695F3F1-577B-4B43-B10D-4CBCEBE5117F}"/>
    <cellStyle name="Note 4 3 2 3 2 6 2" xfId="28853" xr:uid="{7D6EBDEE-7B66-4E08-BA60-F16FF51A846B}"/>
    <cellStyle name="Note 4 3 2 3 2 7" xfId="17738" xr:uid="{504DD4C6-CE83-4837-8F61-D572FB2AC2B3}"/>
    <cellStyle name="Note 4 3 2 3 2 7 2" xfId="31196" xr:uid="{568AEA48-D0BD-4815-AF1C-23C78412F18A}"/>
    <cellStyle name="Note 4 3 2 3 3" xfId="6881" xr:uid="{4B371510-3CEB-49B6-86AA-571B7DE1E8E3}"/>
    <cellStyle name="Note 4 3 2 3 3 2" xfId="20339" xr:uid="{C32D1209-BEEC-4348-8789-3662871959B7}"/>
    <cellStyle name="Note 4 3 2 3 4" xfId="9472" xr:uid="{4782D6E6-CC0C-4848-A54E-17C0BA0902E6}"/>
    <cellStyle name="Note 4 3 2 3 4 2" xfId="22930" xr:uid="{96EB48F6-5FED-402C-B4D9-A6B10C0FC153}"/>
    <cellStyle name="Note 4 3 2 3 5" xfId="12417" xr:uid="{E1662C94-ED0B-43A3-B5E5-95A85E517222}"/>
    <cellStyle name="Note 4 3 2 3 5 2" xfId="25875" xr:uid="{685773D4-1F8A-4926-8CEF-DCC23FE8EC98}"/>
    <cellStyle name="Note 4 3 2 3 6" xfId="16720" xr:uid="{B8F80A0F-DAB3-493B-99DB-CDDAD40241B0}"/>
    <cellStyle name="Note 4 3 2 3 6 2" xfId="30178" xr:uid="{7273E3E6-ED0F-429D-BA1B-847385E282FB}"/>
    <cellStyle name="Note 4 3 2 4" xfId="5225" xr:uid="{F90F4EBC-C25D-4245-804E-CA100E79B654}"/>
    <cellStyle name="Note 4 3 2 4 2" xfId="6396" xr:uid="{E9972B04-B3FF-4174-9D2F-757A0278C761}"/>
    <cellStyle name="Note 4 3 2 4 2 2" xfId="8875" xr:uid="{4B10F61E-F36A-4A89-B096-C3FAA2D72A78}"/>
    <cellStyle name="Note 4 3 2 4 2 2 2" xfId="22333" xr:uid="{92FB5E56-55CD-44FB-848B-D3279AC2D7B0}"/>
    <cellStyle name="Note 4 3 2 4 2 3" xfId="11466" xr:uid="{3B46536A-2071-4560-BD2D-FA52603806B4}"/>
    <cellStyle name="Note 4 3 2 4 2 3 2" xfId="24924" xr:uid="{3AC762DC-4ED5-44DE-9475-768C8F88A4FB}"/>
    <cellStyle name="Note 4 3 2 4 2 4" xfId="13674" xr:uid="{145FFD99-0FD4-474D-B81C-84F52FABB0EE}"/>
    <cellStyle name="Note 4 3 2 4 2 4 2" xfId="27132" xr:uid="{3A37C921-88CA-4B22-993E-A043C24FC574}"/>
    <cellStyle name="Note 4 3 2 4 2 5" xfId="14853" xr:uid="{B2E40AED-1036-4ADF-974A-C51386589A33}"/>
    <cellStyle name="Note 4 3 2 4 2 5 2" xfId="28311" xr:uid="{3CAB4A93-4F59-4B2A-9E25-2FAFF1D5FEC0}"/>
    <cellStyle name="Note 4 3 2 4 2 6" xfId="16218" xr:uid="{B91A6229-5D78-448B-B849-B5AB9D374DA4}"/>
    <cellStyle name="Note 4 3 2 4 2 6 2" xfId="29676" xr:uid="{3C3759B4-5270-4938-8002-216D14B313F3}"/>
    <cellStyle name="Note 4 3 2 4 2 7" xfId="18561" xr:uid="{10A7F9EC-1202-4295-979C-F0DC4B956BB4}"/>
    <cellStyle name="Note 4 3 2 4 2 7 2" xfId="32019" xr:uid="{5D3150CE-4851-4070-8E02-E01D646F605F}"/>
    <cellStyle name="Note 4 3 2 4 3" xfId="7704" xr:uid="{141069E3-1C17-44F2-8597-3CC9B585A579}"/>
    <cellStyle name="Note 4 3 2 4 3 2" xfId="21162" xr:uid="{6FDE158C-177D-42C1-A27D-B46655817DAB}"/>
    <cellStyle name="Note 4 3 2 4 4" xfId="10295" xr:uid="{85C539D7-8C1D-49FB-B464-4FCAE0FF939C}"/>
    <cellStyle name="Note 4 3 2 4 4 2" xfId="23753" xr:uid="{8FFCA013-4856-4C3B-91CF-0CC07593F266}"/>
    <cellStyle name="Note 4 3 2 4 5" xfId="15047" xr:uid="{0F8A8D9A-08DF-47DA-8341-23FB9C293A23}"/>
    <cellStyle name="Note 4 3 2 4 5 2" xfId="28505" xr:uid="{83B5FE92-52F4-45D8-A20F-8A811E990DDA}"/>
    <cellStyle name="Note 4 3 2 4 6" xfId="17408" xr:uid="{87D58072-8BE9-476B-9748-CB68D7E0E13B}"/>
    <cellStyle name="Note 4 3 2 4 6 2" xfId="30866" xr:uid="{CD924F4F-D726-42B7-BD66-82D4DC67D849}"/>
    <cellStyle name="Note 4 3 2 5" xfId="4723" xr:uid="{8E42A711-A5C1-4164-9281-978A4AE8208F}"/>
    <cellStyle name="Note 4 3 2 5 2" xfId="5894" xr:uid="{C31C4B50-AB67-434E-9274-811799A631BB}"/>
    <cellStyle name="Note 4 3 2 5 2 2" xfId="8373" xr:uid="{2E37D8E5-1CD6-4A5B-8874-3B23F7279A3D}"/>
    <cellStyle name="Note 4 3 2 5 2 2 2" xfId="21831" xr:uid="{BDF1832C-1B89-4220-8615-1D95E0E71489}"/>
    <cellStyle name="Note 4 3 2 5 2 3" xfId="10964" xr:uid="{71840C0B-1F58-4D38-A248-B2D9E5A88787}"/>
    <cellStyle name="Note 4 3 2 5 2 3 2" xfId="24422" xr:uid="{BDA6F959-B5C2-4A0D-ABC8-E2B938AB1E5A}"/>
    <cellStyle name="Note 4 3 2 5 2 4" xfId="13172" xr:uid="{39D1C14E-8683-4AA5-AC7A-86448515B942}"/>
    <cellStyle name="Note 4 3 2 5 2 4 2" xfId="26630" xr:uid="{E7BCF2F9-7CAC-411C-A7E9-56CDAAEC2E23}"/>
    <cellStyle name="Note 4 3 2 5 2 5" xfId="14351" xr:uid="{D8A93E16-0A2A-4866-81EA-1FA3D1B1B8BA}"/>
    <cellStyle name="Note 4 3 2 5 2 5 2" xfId="27809" xr:uid="{39D8C71C-DDD1-4EFC-9326-EFF46DAF350A}"/>
    <cellStyle name="Note 4 3 2 5 2 6" xfId="15716" xr:uid="{6C495AB3-DE06-458A-A66B-E94E0FC90B99}"/>
    <cellStyle name="Note 4 3 2 5 2 6 2" xfId="29174" xr:uid="{C7207E3A-F6CA-4C23-952B-D804864E9A43}"/>
    <cellStyle name="Note 4 3 2 5 2 7" xfId="18059" xr:uid="{C1C2C887-9BC6-4E7D-9D5F-25C39D4E8640}"/>
    <cellStyle name="Note 4 3 2 5 2 7 2" xfId="31517" xr:uid="{1564911C-A01E-4A22-AA01-0FD00CF6BC6B}"/>
    <cellStyle name="Note 4 3 2 5 3" xfId="7202" xr:uid="{C1FD6E93-D2BE-4843-82F2-9309E3576649}"/>
    <cellStyle name="Note 4 3 2 5 3 2" xfId="20660" xr:uid="{EDF13703-70A2-4CB3-8777-9B4064130510}"/>
    <cellStyle name="Note 4 3 2 5 4" xfId="9793" xr:uid="{F1DA26BC-4ECB-41A1-87D8-4FDABDF12643}"/>
    <cellStyle name="Note 4 3 2 5 4 2" xfId="23251" xr:uid="{1B5C96C8-782B-48D8-9D29-47A43B0C0B15}"/>
    <cellStyle name="Note 4 3 2 5 5" xfId="12168" xr:uid="{79AD69A6-B746-4026-9AC0-62FF52E40E12}"/>
    <cellStyle name="Note 4 3 2 5 5 2" xfId="25626" xr:uid="{A5BDDACE-854F-4CA5-BC5A-AE5096EFC8E8}"/>
    <cellStyle name="Note 4 3 2 5 6" xfId="17001" xr:uid="{CDA2C783-E9D5-4F82-B09F-3E39231BE6A8}"/>
    <cellStyle name="Note 4 3 2 5 6 2" xfId="30459" xr:uid="{0D4525BA-BA25-41D0-A63A-8FF932E0D3F3}"/>
    <cellStyle name="Note 4 3 2 6" xfId="5309" xr:uid="{0455F0D5-36A9-4CAA-A250-5AF515C937E9}"/>
    <cellStyle name="Note 4 3 2 6 2" xfId="6480" xr:uid="{0B89A0FC-44FB-4A97-8CA6-87DE70AA4A24}"/>
    <cellStyle name="Note 4 3 2 6 2 2" xfId="8959" xr:uid="{82AC4380-54E4-46B6-B044-50EBE61E1BD7}"/>
    <cellStyle name="Note 4 3 2 6 2 2 2" xfId="22417" xr:uid="{28936070-707F-4B23-B76D-9F8F15BA7BC7}"/>
    <cellStyle name="Note 4 3 2 6 2 3" xfId="11550" xr:uid="{D724C1DF-C3EF-4496-865D-D75A91A2ED25}"/>
    <cellStyle name="Note 4 3 2 6 2 3 2" xfId="25008" xr:uid="{3F3FA563-05A7-4CE5-9DF1-C4B3DA0CDEA5}"/>
    <cellStyle name="Note 4 3 2 6 2 4" xfId="13758" xr:uid="{9049D78F-8769-442A-B050-3779880BA68E}"/>
    <cellStyle name="Note 4 3 2 6 2 4 2" xfId="27216" xr:uid="{768D046E-7A46-4407-8A46-25167BA236CF}"/>
    <cellStyle name="Note 4 3 2 6 2 5" xfId="14937" xr:uid="{B6AFD467-99F8-452A-BF71-F18D6D837F94}"/>
    <cellStyle name="Note 4 3 2 6 2 5 2" xfId="28395" xr:uid="{B8ECDD6C-2D69-4ABF-9196-224B6E706B7E}"/>
    <cellStyle name="Note 4 3 2 6 2 6" xfId="16302" xr:uid="{71809D63-5D8F-4DE7-A77B-5DC51825A099}"/>
    <cellStyle name="Note 4 3 2 6 2 6 2" xfId="29760" xr:uid="{8B378B3C-8123-45A7-819D-38348AC4090B}"/>
    <cellStyle name="Note 4 3 2 6 2 7" xfId="18645" xr:uid="{754C94BB-A8FC-44D5-BD6E-21C2E95B6850}"/>
    <cellStyle name="Note 4 3 2 6 2 7 2" xfId="32103" xr:uid="{56667379-1FFB-42DB-98DF-FE1527FCD2F5}"/>
    <cellStyle name="Note 4 3 2 6 3" xfId="7788" xr:uid="{EBF6E13D-00AB-4C3F-B640-4DF7B398A4F8}"/>
    <cellStyle name="Note 4 3 2 6 3 2" xfId="21246" xr:uid="{60025E8F-6D2C-46A2-B30F-40616FDF443C}"/>
    <cellStyle name="Note 4 3 2 6 4" xfId="10379" xr:uid="{BBD6E1BB-7ECA-49B5-9712-77FF518D14D8}"/>
    <cellStyle name="Note 4 3 2 6 4 2" xfId="23837" xr:uid="{02771B1F-637A-415C-9BA0-AC477E4203AA}"/>
    <cellStyle name="Note 4 3 2 6 5" xfId="15131" xr:uid="{5747ADD8-235C-4AF7-9CCD-A22AE804FEA0}"/>
    <cellStyle name="Note 4 3 2 6 5 2" xfId="28589" xr:uid="{6AE56B82-1565-4CF0-8935-631DD9544E5B}"/>
    <cellStyle name="Note 4 3 2 6 6" xfId="17483" xr:uid="{294C77AC-3F48-4826-A854-30B19C7464DD}"/>
    <cellStyle name="Note 4 3 2 6 6 2" xfId="30941" xr:uid="{3B1EAFD0-1289-407F-8436-2729D6F6BA82}"/>
    <cellStyle name="Note 4 3 2 7" xfId="5406" xr:uid="{40D33E6C-4B92-4CFB-A1B0-9264E86B81DB}"/>
    <cellStyle name="Note 4 3 2 7 2" xfId="6577" xr:uid="{335288E2-6452-4405-B42A-C72E385D7DD8}"/>
    <cellStyle name="Note 4 3 2 7 2 2" xfId="9056" xr:uid="{F18ED121-AE46-41BB-9A22-6D05957E705A}"/>
    <cellStyle name="Note 4 3 2 7 2 2 2" xfId="22514" xr:uid="{A9C6222F-F22B-4946-B96F-6D95D35046A4}"/>
    <cellStyle name="Note 4 3 2 7 2 3" xfId="11647" xr:uid="{B9F02CB5-5CEA-4CBE-B3C5-A6C3A3E7CE88}"/>
    <cellStyle name="Note 4 3 2 7 2 3 2" xfId="25105" xr:uid="{D78F8FA2-FCA5-4C64-BE72-08A8EA77CB6D}"/>
    <cellStyle name="Note 4 3 2 7 2 4" xfId="13855" xr:uid="{48C50507-2A60-4EC7-852C-1F8C334629DB}"/>
    <cellStyle name="Note 4 3 2 7 2 4 2" xfId="27313" xr:uid="{A518527B-E6B2-4E00-8984-A572DAF8BE4D}"/>
    <cellStyle name="Note 4 3 2 7 2 5" xfId="15034" xr:uid="{11ACAFB5-D337-4F83-9DC3-77431B17B75B}"/>
    <cellStyle name="Note 4 3 2 7 2 5 2" xfId="28492" xr:uid="{EE7FBB1D-26F7-4E84-8014-C49644D2B2A2}"/>
    <cellStyle name="Note 4 3 2 7 2 6" xfId="16399" xr:uid="{A4B932C0-5F6B-48E2-A174-291C8882E98C}"/>
    <cellStyle name="Note 4 3 2 7 2 6 2" xfId="29857" xr:uid="{632622AF-D4BA-4042-AFFF-B12CAB401DBE}"/>
    <cellStyle name="Note 4 3 2 7 2 7" xfId="18742" xr:uid="{02883077-6308-4C1E-B7A7-291B24BCBD68}"/>
    <cellStyle name="Note 4 3 2 7 2 7 2" xfId="32200" xr:uid="{47F3147C-612A-473C-AD88-C4A9D747DB83}"/>
    <cellStyle name="Note 4 3 2 7 3" xfId="7885" xr:uid="{B7AC1748-F679-405A-8643-A7C0261AF4B9}"/>
    <cellStyle name="Note 4 3 2 7 3 2" xfId="21343" xr:uid="{07F06BE8-82BA-4709-BF05-BC51B016E343}"/>
    <cellStyle name="Note 4 3 2 7 4" xfId="10476" xr:uid="{2AC33865-8141-447B-A343-36CDDE6A8508}"/>
    <cellStyle name="Note 4 3 2 7 4 2" xfId="23934" xr:uid="{8F085244-AA3F-4ED7-BF78-BF3E7BBD2989}"/>
    <cellStyle name="Note 4 3 2 7 5" xfId="15228" xr:uid="{2CC2903F-999E-4B61-AD66-715BC5D9FDD2}"/>
    <cellStyle name="Note 4 3 2 7 5 2" xfId="28686" xr:uid="{4CFECBEA-9096-4107-B08E-65743AEDD5AC}"/>
    <cellStyle name="Note 4 3 2 7 6" xfId="17571" xr:uid="{90003BFE-C02D-4DFF-B956-23FAD4A875B1}"/>
    <cellStyle name="Note 4 3 2 7 6 2" xfId="31029" xr:uid="{47EF2831-5FA6-4619-9532-24F073D960C5}"/>
    <cellStyle name="Note 4 3 2 8" xfId="4077" xr:uid="{4DF99E47-FB38-4B5B-B317-E35012CF29A5}"/>
    <cellStyle name="Note 4 3 2 8 2" xfId="6591" xr:uid="{CC8865E4-A9AD-469A-B5E1-299E93079F2D}"/>
    <cellStyle name="Note 4 3 2 8 2 2" xfId="20049" xr:uid="{23CCAEC3-1775-4F10-B2DD-48A33C4CB521}"/>
    <cellStyle name="Note 4 3 2 8 3" xfId="9188" xr:uid="{221A23B1-29EF-4767-8665-EC7D862992DE}"/>
    <cellStyle name="Note 4 3 2 8 3 2" xfId="22646" xr:uid="{69649C43-BB59-4028-A278-B189111BEDA0}"/>
    <cellStyle name="Note 4 3 2 8 4" xfId="11757" xr:uid="{5B3F9BBB-D6A3-405A-AE69-E0A60371EABF}"/>
    <cellStyle name="Note 4 3 2 8 4 2" xfId="25215" xr:uid="{757076F0-11E9-4063-8D0F-ACA49B444AA1}"/>
    <cellStyle name="Note 4 3 2 8 5" xfId="3619" xr:uid="{58BA22A1-54D3-4946-B12E-5EFCF3E3756E}"/>
    <cellStyle name="Note 4 3 2 8 5 2" xfId="19613" xr:uid="{CF9B43FC-0654-407F-9869-36FEBB14DD65}"/>
    <cellStyle name="Note 4 3 2 8 6" xfId="11882" xr:uid="{B1E5256B-0334-4BB3-8784-6F47C3839E58}"/>
    <cellStyle name="Note 4 3 2 8 6 2" xfId="25340" xr:uid="{A11C2A44-4605-4FDC-B856-10C933FEB85D}"/>
    <cellStyle name="Note 4 3 2 8 7" xfId="16496" xr:uid="{A6379790-DB92-4F4D-B818-43AD34897723}"/>
    <cellStyle name="Note 4 3 2 8 7 2" xfId="29954" xr:uid="{AA6E0D0B-101C-4484-846F-A7681A5CB299}"/>
    <cellStyle name="Note 4 3 2 9" xfId="3181" xr:uid="{B8FE7E83-1A60-46FB-8CF7-1012540D5F72}"/>
    <cellStyle name="Note 4 3 2 9 2" xfId="19175" xr:uid="{0BC151EC-7F35-4526-9E3E-5F115734CBFF}"/>
    <cellStyle name="Note 4 3 3" xfId="2841" xr:uid="{6BD65EA2-67F0-42FB-A1D2-889094343172}"/>
    <cellStyle name="Note 4 3 3 2" xfId="6165" xr:uid="{DCCEA3AF-3607-4CF3-825B-703D90A4AD52}"/>
    <cellStyle name="Note 4 3 3 2 2" xfId="8644" xr:uid="{2A2AAFFC-B495-40C8-8002-3B537D6386DB}"/>
    <cellStyle name="Note 4 3 3 2 2 2" xfId="22102" xr:uid="{EA3074F0-CE3E-4C89-A7A7-06C687E75D48}"/>
    <cellStyle name="Note 4 3 3 2 3" xfId="11235" xr:uid="{3479E60C-C12D-49BE-B44D-5DD6303B2F88}"/>
    <cellStyle name="Note 4 3 3 2 3 2" xfId="24693" xr:uid="{11B4D800-1F33-4D96-BAFE-9EBB2A46246D}"/>
    <cellStyle name="Note 4 3 3 2 4" xfId="13443" xr:uid="{75E3A794-86FF-493A-B239-E5A3C1B5CFEC}"/>
    <cellStyle name="Note 4 3 3 2 4 2" xfId="26901" xr:uid="{0A5F6496-7C53-45FB-A0AC-9A2486E16AD0}"/>
    <cellStyle name="Note 4 3 3 2 5" xfId="14622" xr:uid="{2B56FBDE-D1CA-4BF0-9C52-37F4AC983121}"/>
    <cellStyle name="Note 4 3 3 2 5 2" xfId="28080" xr:uid="{D769D65D-C334-4222-9745-A7C29367D27A}"/>
    <cellStyle name="Note 4 3 3 2 6" xfId="15987" xr:uid="{B52A6BE2-315C-4056-AEC0-338DCA622681}"/>
    <cellStyle name="Note 4 3 3 2 6 2" xfId="29445" xr:uid="{E04D7996-1E3E-49BF-940E-A13A94A689F4}"/>
    <cellStyle name="Note 4 3 3 2 7" xfId="18330" xr:uid="{0208C2F7-2A0F-4257-A1B4-11235869BB4D}"/>
    <cellStyle name="Note 4 3 3 2 7 2" xfId="31788" xr:uid="{A679C097-57E3-42CA-B7AE-3548541BB87C}"/>
    <cellStyle name="Note 4 3 3 3" xfId="4994" xr:uid="{DC872C64-3DF5-4FA9-A496-5A23B6A7B993}"/>
    <cellStyle name="Note 4 3 3 3 2" xfId="32293" xr:uid="{5973102A-489D-4452-986C-323A94E9D649}"/>
    <cellStyle name="Note 4 3 3 4" xfId="7473" xr:uid="{34E0FE7C-C8C6-45ED-9AB1-19D72436C407}"/>
    <cellStyle name="Note 4 3 3 4 2" xfId="20931" xr:uid="{AF9159D4-2D8F-4E63-9C92-D2DE704518B5}"/>
    <cellStyle name="Note 4 3 3 5" xfId="10064" xr:uid="{FFA6757F-709C-4848-8C1C-EF17F08DBAF2}"/>
    <cellStyle name="Note 4 3 3 5 2" xfId="23522" xr:uid="{136A274C-C44D-4178-BC41-2B7B3D959749}"/>
    <cellStyle name="Note 4 3 3 6" xfId="12550" xr:uid="{88EA022D-2D9B-45DC-BACB-2ECD798E4CE2}"/>
    <cellStyle name="Note 4 3 3 6 2" xfId="26008" xr:uid="{446D2191-80B3-4D14-88F3-98607F2C8A5E}"/>
    <cellStyle name="Note 4 3 3 7" xfId="17219" xr:uid="{B711A564-5F18-4445-B6EF-2E9BB69991A8}"/>
    <cellStyle name="Note 4 3 3 7 2" xfId="30677" xr:uid="{C5C25FA8-9801-43E0-B29C-BE99C50C199E}"/>
    <cellStyle name="Note 4 3 4" xfId="5137" xr:uid="{63809BE5-981F-4CEF-933A-19DC5CC748EA}"/>
    <cellStyle name="Note 4 3 4 2" xfId="6308" xr:uid="{FF96EB7B-6BB3-44C5-A872-8CE01F1D70BB}"/>
    <cellStyle name="Note 4 3 4 2 2" xfId="8787" xr:uid="{5C4F1496-C3CC-418F-8051-503008B46E84}"/>
    <cellStyle name="Note 4 3 4 2 2 2" xfId="22245" xr:uid="{5F9A4754-C805-417E-AC1A-121B82EBA511}"/>
    <cellStyle name="Note 4 3 4 2 3" xfId="11378" xr:uid="{432D6D45-86BA-43EF-B3DE-0213655EFEDD}"/>
    <cellStyle name="Note 4 3 4 2 3 2" xfId="24836" xr:uid="{A54B6E2D-E4C9-4DE1-AB25-BB35C047D355}"/>
    <cellStyle name="Note 4 3 4 2 4" xfId="13586" xr:uid="{75163CC5-C3BF-4033-80B9-53E8445652AC}"/>
    <cellStyle name="Note 4 3 4 2 4 2" xfId="27044" xr:uid="{D1819ACB-E67B-47AD-AC1D-486D5B17380A}"/>
    <cellStyle name="Note 4 3 4 2 5" xfId="14765" xr:uid="{47181898-5144-474D-B497-CF6E48F3E4C8}"/>
    <cellStyle name="Note 4 3 4 2 5 2" xfId="28223" xr:uid="{61D16559-B8E8-425E-AEB6-AE3E3D28E630}"/>
    <cellStyle name="Note 4 3 4 2 6" xfId="16130" xr:uid="{37A83D69-8DB2-4BEC-8A3C-3FB10BE792B7}"/>
    <cellStyle name="Note 4 3 4 2 6 2" xfId="29588" xr:uid="{8F0F1395-E660-4BA7-8B7B-126E647C68B6}"/>
    <cellStyle name="Note 4 3 4 2 7" xfId="18473" xr:uid="{2E730709-0C4E-425A-9B29-4A01133DD571}"/>
    <cellStyle name="Note 4 3 4 2 7 2" xfId="31931" xr:uid="{7B56C0CE-395B-4AD2-BCFC-7C3AD42A24EB}"/>
    <cellStyle name="Note 4 3 4 3" xfId="7616" xr:uid="{3AD14C6E-F86C-4B98-ACA3-6D2D1940E934}"/>
    <cellStyle name="Note 4 3 4 3 2" xfId="21074" xr:uid="{5DC5DD08-911D-4DC9-9FF8-DCCC3840AD87}"/>
    <cellStyle name="Note 4 3 4 4" xfId="10207" xr:uid="{FBCEE87C-5D1E-4D07-AF59-0003129A34CE}"/>
    <cellStyle name="Note 4 3 4 4 2" xfId="23665" xr:uid="{16ADFECF-1E98-47AF-9CF6-A4DFD33B67AB}"/>
    <cellStyle name="Note 4 3 4 5" xfId="4197" xr:uid="{78867931-1727-45E8-A4BD-04C11DC8D59F}"/>
    <cellStyle name="Note 4 3 4 5 2" xfId="19997" xr:uid="{0A06F7F3-0AA1-4DD4-B4BB-1FD3BDC2EAAA}"/>
    <cellStyle name="Note 4 3 4 6" xfId="17327" xr:uid="{69DBAF00-7BC5-4C62-8FEF-C52650FC29CE}"/>
    <cellStyle name="Note 4 3 4 6 2" xfId="30785" xr:uid="{C0DCA5F7-815D-48EE-A47A-AA1AB4480791}"/>
    <cellStyle name="Note 4 3 5" xfId="4856" xr:uid="{A573F517-CA1C-469A-8EDB-520C9E643F08}"/>
    <cellStyle name="Note 4 3 5 2" xfId="6027" xr:uid="{109FD292-4C39-43B1-9180-711F4B1150B8}"/>
    <cellStyle name="Note 4 3 5 2 2" xfId="8506" xr:uid="{E7A52AA4-DC57-4864-9974-DF2726B3A8F2}"/>
    <cellStyle name="Note 4 3 5 2 2 2" xfId="21964" xr:uid="{2CEB1C52-ABE1-4BD8-A690-3E4AE35683C3}"/>
    <cellStyle name="Note 4 3 5 2 3" xfId="11097" xr:uid="{4ECB4F1D-BA0A-481B-AEC5-F2A8878E9461}"/>
    <cellStyle name="Note 4 3 5 2 3 2" xfId="24555" xr:uid="{8FB1EE46-8B7C-4D40-9724-4DDEBA655EB1}"/>
    <cellStyle name="Note 4 3 5 2 4" xfId="13305" xr:uid="{9C5F8CDF-AD02-498A-8F6F-F864592498C1}"/>
    <cellStyle name="Note 4 3 5 2 4 2" xfId="26763" xr:uid="{6C8B3D27-0EAB-4F0E-848E-1FBB97DC3FE1}"/>
    <cellStyle name="Note 4 3 5 2 5" xfId="14484" xr:uid="{821BCD6A-5BFD-469D-A9E3-6697B664FF88}"/>
    <cellStyle name="Note 4 3 5 2 5 2" xfId="27942" xr:uid="{92798A02-2540-40C4-B908-5AEEAB520A1E}"/>
    <cellStyle name="Note 4 3 5 2 6" xfId="15849" xr:uid="{B3ECDBD8-1859-4AA9-9A99-C7FD466B59C9}"/>
    <cellStyle name="Note 4 3 5 2 6 2" xfId="29307" xr:uid="{FE035718-962A-47A4-B7E5-9F6C4912A7F6}"/>
    <cellStyle name="Note 4 3 5 2 7" xfId="18192" xr:uid="{7A7F47B2-653D-4B87-A88B-1A6FDD0C6795}"/>
    <cellStyle name="Note 4 3 5 2 7 2" xfId="31650" xr:uid="{4298298F-9820-41B8-8C73-F8008107B636}"/>
    <cellStyle name="Note 4 3 5 3" xfId="7335" xr:uid="{38176E45-92C7-4230-A759-01BABEDA9888}"/>
    <cellStyle name="Note 4 3 5 3 2" xfId="20793" xr:uid="{59ED1ED6-3067-4B3C-8BF0-B4290087F7E0}"/>
    <cellStyle name="Note 4 3 5 4" xfId="9926" xr:uid="{C0834F4F-2B72-4F3B-A46C-77419CE796F5}"/>
    <cellStyle name="Note 4 3 5 4 2" xfId="23384" xr:uid="{566F7BF0-391F-4FD4-A2DA-9881152D42FF}"/>
    <cellStyle name="Note 4 3 5 5" xfId="3085" xr:uid="{181D408B-8BCE-4FEA-9FC5-6A8DB584CB4E}"/>
    <cellStyle name="Note 4 3 5 5 2" xfId="19079" xr:uid="{43ECC614-E79B-4DBF-BDEA-138EC99B99CA}"/>
    <cellStyle name="Note 4 3 5 6" xfId="17106" xr:uid="{D69F28EF-D879-422F-9F94-EFAE1C9DBDA2}"/>
    <cellStyle name="Note 4 3 5 6 2" xfId="30564" xr:uid="{B01AA58A-F56C-4E76-81D9-7D5F27F1CCDB}"/>
    <cellStyle name="Note 4 3 6" xfId="4722" xr:uid="{E5D4093D-B6B8-4948-B3A4-A330B8C34094}"/>
    <cellStyle name="Note 4 3 6 2" xfId="5893" xr:uid="{ABDA7895-CACD-423B-848D-C67DC6AF746E}"/>
    <cellStyle name="Note 4 3 6 2 2" xfId="8372" xr:uid="{5E07C958-E612-4AA1-9D39-3FEBFEA2EBCF}"/>
    <cellStyle name="Note 4 3 6 2 2 2" xfId="21830" xr:uid="{10EEB25B-58D0-43DD-9DD5-6C766698E7B1}"/>
    <cellStyle name="Note 4 3 6 2 3" xfId="10963" xr:uid="{8C30165A-81F5-4CCC-BECE-1DF08A6A8E59}"/>
    <cellStyle name="Note 4 3 6 2 3 2" xfId="24421" xr:uid="{4DF0F398-51AD-4FDD-8CFA-F0ECE85600E5}"/>
    <cellStyle name="Note 4 3 6 2 4" xfId="13171" xr:uid="{88459C42-D1EF-4169-8E19-6953662E884F}"/>
    <cellStyle name="Note 4 3 6 2 4 2" xfId="26629" xr:uid="{E44F8B4E-7CB0-451A-A6FC-2AE2F64931DF}"/>
    <cellStyle name="Note 4 3 6 2 5" xfId="14350" xr:uid="{93A1DD92-DE6D-4744-90CC-644FC44B801D}"/>
    <cellStyle name="Note 4 3 6 2 5 2" xfId="27808" xr:uid="{ADD172B6-1067-4AD8-8FEF-DDA1ECD2A7E0}"/>
    <cellStyle name="Note 4 3 6 2 6" xfId="15715" xr:uid="{521F3484-EE19-4BC3-AC9E-2DFCA81445B4}"/>
    <cellStyle name="Note 4 3 6 2 6 2" xfId="29173" xr:uid="{8D88062E-06B8-4759-A1A3-04A9651C40DB}"/>
    <cellStyle name="Note 4 3 6 2 7" xfId="18058" xr:uid="{2BAD5E2F-9DE1-4659-A227-32BC1D446ACC}"/>
    <cellStyle name="Note 4 3 6 2 7 2" xfId="31516" xr:uid="{E7AB85E1-D7E3-4138-AC7E-26804EB26B22}"/>
    <cellStyle name="Note 4 3 6 3" xfId="7201" xr:uid="{154DBA66-AC23-46A0-AF8C-74DBBCCD4F15}"/>
    <cellStyle name="Note 4 3 6 3 2" xfId="20659" xr:uid="{E6D4DB9D-8291-4F6D-A490-13C00CB76766}"/>
    <cellStyle name="Note 4 3 6 4" xfId="9792" xr:uid="{389C64EB-22C4-42E4-9420-6D7FF0EB1ECF}"/>
    <cellStyle name="Note 4 3 6 4 2" xfId="23250" xr:uid="{5A8C02A9-5AC3-4266-A2D5-4C40D05939D7}"/>
    <cellStyle name="Note 4 3 6 5" xfId="12109" xr:uid="{5ED75EA6-9123-4C49-9AAF-A582F97B7DD6}"/>
    <cellStyle name="Note 4 3 6 5 2" xfId="25567" xr:uid="{88BB2E4E-2F72-4660-AB97-D1FACDD3277F}"/>
    <cellStyle name="Note 4 3 6 6" xfId="17000" xr:uid="{01A71EF7-40F8-4F33-8789-C9D7EC5E9564}"/>
    <cellStyle name="Note 4 3 6 6 2" xfId="30458" xr:uid="{5B67B831-1E46-4CCF-8251-6195B7674324}"/>
    <cellStyle name="Note 4 3 7" xfId="5319" xr:uid="{B5A03027-A674-489E-8A53-A282B1B93D6F}"/>
    <cellStyle name="Note 4 3 7 2" xfId="6490" xr:uid="{F7518167-A890-4307-BA27-A7A1473C6869}"/>
    <cellStyle name="Note 4 3 7 2 2" xfId="8969" xr:uid="{9DE7F42B-AFC1-484D-A79C-3AE8C482DC66}"/>
    <cellStyle name="Note 4 3 7 2 2 2" xfId="22427" xr:uid="{FAB60F1A-15C8-4569-B63B-1650A1EACED3}"/>
    <cellStyle name="Note 4 3 7 2 3" xfId="11560" xr:uid="{3D4B42B9-0FCD-41AD-8067-CE4EA4B7FCE1}"/>
    <cellStyle name="Note 4 3 7 2 3 2" xfId="25018" xr:uid="{A52B6990-9BAF-46E6-8BB3-7CC94E20AA13}"/>
    <cellStyle name="Note 4 3 7 2 4" xfId="13768" xr:uid="{FD95D378-5DC4-4AE7-B387-DBE1184ECA8D}"/>
    <cellStyle name="Note 4 3 7 2 4 2" xfId="27226" xr:uid="{1317F6A2-FED7-4D98-ADF4-4EBA240D7D27}"/>
    <cellStyle name="Note 4 3 7 2 5" xfId="14947" xr:uid="{4042E1E8-3B20-4630-A49D-9C6F2AEC4635}"/>
    <cellStyle name="Note 4 3 7 2 5 2" xfId="28405" xr:uid="{F5E65660-229A-44BA-BCE4-A68040811C4A}"/>
    <cellStyle name="Note 4 3 7 2 6" xfId="16312" xr:uid="{41371231-31D6-4BF5-863A-D417C9861DB1}"/>
    <cellStyle name="Note 4 3 7 2 6 2" xfId="29770" xr:uid="{BDE5BC46-D615-4133-A977-3C0ACB9C6C9F}"/>
    <cellStyle name="Note 4 3 7 2 7" xfId="18655" xr:uid="{61612394-B288-490C-BF7E-CDA884DC712A}"/>
    <cellStyle name="Note 4 3 7 2 7 2" xfId="32113" xr:uid="{1390623C-FEC5-4E8F-B0A3-D132B700F5BA}"/>
    <cellStyle name="Note 4 3 7 3" xfId="7798" xr:uid="{3AD5217E-9A77-4404-8959-A76B1EFD1712}"/>
    <cellStyle name="Note 4 3 7 3 2" xfId="21256" xr:uid="{A5A86B34-E9A2-438B-ACF3-E1D233FAEB9F}"/>
    <cellStyle name="Note 4 3 7 4" xfId="10389" xr:uid="{59610D49-0CF9-44FD-B034-555D27C7CA35}"/>
    <cellStyle name="Note 4 3 7 4 2" xfId="23847" xr:uid="{D6028D05-B6DA-4E2F-9148-82BB211649A0}"/>
    <cellStyle name="Note 4 3 7 5" xfId="15141" xr:uid="{55BADFF3-CF52-45D1-A663-4D2CA639B862}"/>
    <cellStyle name="Note 4 3 7 5 2" xfId="28599" xr:uid="{28E51FE2-BC44-42CF-A3B9-82E6656A5BE0}"/>
    <cellStyle name="Note 4 3 7 6" xfId="17493" xr:uid="{314A1F1E-9DF4-43C4-9214-319E9FB19E4B}"/>
    <cellStyle name="Note 4 3 7 6 2" xfId="30951" xr:uid="{6491E1BA-16C0-4A50-8F38-A436CA3B7022}"/>
    <cellStyle name="Note 4 3 8" xfId="5393" xr:uid="{452396A7-5E18-4440-9E58-9859A085EBDC}"/>
    <cellStyle name="Note 4 3 8 2" xfId="6564" xr:uid="{66A0DD86-19CA-406B-9371-D0CB4180D88C}"/>
    <cellStyle name="Note 4 3 8 2 2" xfId="9043" xr:uid="{24472E81-463F-4DDB-8FB8-B31B74B3D412}"/>
    <cellStyle name="Note 4 3 8 2 2 2" xfId="22501" xr:uid="{38C7BA21-4530-42C6-AD3E-D17E2586477D}"/>
    <cellStyle name="Note 4 3 8 2 3" xfId="11634" xr:uid="{3B1DC1DC-B724-471C-A1E6-975286FB4A54}"/>
    <cellStyle name="Note 4 3 8 2 3 2" xfId="25092" xr:uid="{A80FD988-F696-4174-81CB-9D12BD1C9F9F}"/>
    <cellStyle name="Note 4 3 8 2 4" xfId="13842" xr:uid="{A9D1052D-A16B-47F8-A018-B75FE9BDC7EA}"/>
    <cellStyle name="Note 4 3 8 2 4 2" xfId="27300" xr:uid="{E0E1AB0E-57B0-48FF-B765-E79C0CE13B2B}"/>
    <cellStyle name="Note 4 3 8 2 5" xfId="15021" xr:uid="{5C7843DE-081F-444A-895D-A48AFE19E8FD}"/>
    <cellStyle name="Note 4 3 8 2 5 2" xfId="28479" xr:uid="{68816984-49A7-4EF3-B02F-3BB2263D6C68}"/>
    <cellStyle name="Note 4 3 8 2 6" xfId="16386" xr:uid="{F9E3A7B9-1645-4D89-BE81-AD6AF28AC9BF}"/>
    <cellStyle name="Note 4 3 8 2 6 2" xfId="29844" xr:uid="{ECCEF03D-EF68-47A3-BC08-511FB5276D68}"/>
    <cellStyle name="Note 4 3 8 2 7" xfId="18729" xr:uid="{C0043FEB-D3C4-4409-9CA6-E622A678DB4F}"/>
    <cellStyle name="Note 4 3 8 2 7 2" xfId="32187" xr:uid="{D25A99A8-0DF8-4625-BEC5-7E22B8E11C20}"/>
    <cellStyle name="Note 4 3 8 3" xfId="7872" xr:uid="{5AC456DF-67C6-492F-B78B-765C8738EF40}"/>
    <cellStyle name="Note 4 3 8 3 2" xfId="21330" xr:uid="{22F0A324-EEFB-4E35-8058-C3FC72F10CC6}"/>
    <cellStyle name="Note 4 3 8 4" xfId="10463" xr:uid="{AB89FF4F-B11A-4235-B895-F059C55F9561}"/>
    <cellStyle name="Note 4 3 8 4 2" xfId="23921" xr:uid="{8DC97AD9-4928-49CF-A832-FE220996EDE2}"/>
    <cellStyle name="Note 4 3 8 5" xfId="15215" xr:uid="{1900EBEB-2C0D-4F61-A5D6-09FCDD7910E9}"/>
    <cellStyle name="Note 4 3 8 5 2" xfId="28673" xr:uid="{A880C294-2E88-4757-8C95-A84D680D133A}"/>
    <cellStyle name="Note 4 3 8 6" xfId="17558" xr:uid="{2F4CE584-ACEC-4247-B3AF-B46BB85E1B28}"/>
    <cellStyle name="Note 4 3 8 6 2" xfId="31016" xr:uid="{43861E53-0A6E-46E5-9BEC-F9265D2C5A0A}"/>
    <cellStyle name="Note 4 3 9" xfId="4078" xr:uid="{61D87019-3124-444F-BC81-A10F3AF27379}"/>
    <cellStyle name="Note 4 3 9 2" xfId="6592" xr:uid="{18208BD8-B4E1-4D5F-97AF-7FD2D0075C3A}"/>
    <cellStyle name="Note 4 3 9 2 2" xfId="20050" xr:uid="{816C3096-A0FC-45D3-BDC0-615A957B7EC4}"/>
    <cellStyle name="Note 4 3 9 3" xfId="9189" xr:uid="{81ACCC7C-2724-4CA1-A447-138137AF1F2D}"/>
    <cellStyle name="Note 4 3 9 3 2" xfId="22647" xr:uid="{2DEE387B-45D5-4A88-8D7A-E32A363DF941}"/>
    <cellStyle name="Note 4 3 9 4" xfId="11758" xr:uid="{C6C67CC0-E51D-44EF-B5B6-5148DB4B7E00}"/>
    <cellStyle name="Note 4 3 9 4 2" xfId="25216" xr:uid="{0CC73C92-844A-40FA-866F-7BA2C6DCA315}"/>
    <cellStyle name="Note 4 3 9 5" xfId="3620" xr:uid="{191DA15B-D44F-492C-B395-CE54DE39DA19}"/>
    <cellStyle name="Note 4 3 9 5 2" xfId="19614" xr:uid="{7A96D8F0-98BC-4FA4-857B-A5A298934481}"/>
    <cellStyle name="Note 4 3 9 6" xfId="3810" xr:uid="{4353D681-9EB7-4E50-ABCB-0C721B81C845}"/>
    <cellStyle name="Note 4 3 9 6 2" xfId="19804" xr:uid="{239BEAD7-A443-4858-AD76-6CE5004B0DD1}"/>
    <cellStyle name="Note 4 3 9 7" xfId="16497" xr:uid="{1F5DEC9D-CD7E-49EB-AC3D-BB69DCB8E8FB}"/>
    <cellStyle name="Note 4 3 9 7 2" xfId="29955" xr:uid="{C5F5BB25-6036-48D3-8A9C-F490BCF66AC2}"/>
    <cellStyle name="Note 4 4" xfId="2285" xr:uid="{5A19F302-8EB1-4C4A-B251-ECEF2E63E345}"/>
    <cellStyle name="Note 4 4 10" xfId="3180" xr:uid="{86BF5D11-B30D-4595-8B7F-21746158D101}"/>
    <cellStyle name="Note 4 4 10 2" xfId="19174" xr:uid="{F17C2508-56E4-4006-863D-CC10683D63F3}"/>
    <cellStyle name="Note 4 4 11" xfId="3040" xr:uid="{AD2C3A4C-502C-46F5-9F3C-9678C4A9A2F3}"/>
    <cellStyle name="Note 4 4 11 2" xfId="19034" xr:uid="{7D7962E4-0558-488A-AA8A-65C588FAB945}"/>
    <cellStyle name="Note 4 4 12" xfId="3857" xr:uid="{734BE753-3F22-4C2A-9C23-4E5BB35FFB7A}"/>
    <cellStyle name="Note 4 4 12 2" xfId="19851" xr:uid="{65CC25CC-D85E-415D-AED2-96A8454D67FE}"/>
    <cellStyle name="Note 4 4 13" xfId="18837" xr:uid="{E1D53635-D1CE-4E2F-BA41-CAD92B808080}"/>
    <cellStyle name="Note 4 4 13 2" xfId="32490" xr:uid="{9954F39A-6551-4DAC-B8A8-2BE123828B2A}"/>
    <cellStyle name="Note 4 4 2" xfId="2286" xr:uid="{5F1046A8-A608-4857-BC7D-ED7D80337542}"/>
    <cellStyle name="Note 4 4 2 10" xfId="3885" xr:uid="{07D14F88-462F-4A88-9030-4E0ADED1F5E5}"/>
    <cellStyle name="Note 4 4 2 10 2" xfId="19879" xr:uid="{040821BC-C208-439D-AB0F-0FA4AA117089}"/>
    <cellStyle name="Note 4 4 2 11" xfId="3888" xr:uid="{398BAA49-2C31-46E1-AD38-37E597BF55B2}"/>
    <cellStyle name="Note 4 4 2 11 2" xfId="19882" xr:uid="{26A60D16-6A21-4EBD-9383-94ED609C4BBF}"/>
    <cellStyle name="Note 4 4 2 12" xfId="18838" xr:uid="{319C1A14-043C-4242-9465-E351A9E91957}"/>
    <cellStyle name="Note 4 4 2 12 2" xfId="32491" xr:uid="{8A92D70C-05AA-4517-A0FD-4BCB80C0A2F3}"/>
    <cellStyle name="Note 4 4 2 2" xfId="2844" xr:uid="{49CD20D4-FEA3-425A-AB21-55258391AEE0}"/>
    <cellStyle name="Note 4 4 2 2 2" xfId="6168" xr:uid="{0359EBE8-6B06-4DAE-9EE7-24C4082932D5}"/>
    <cellStyle name="Note 4 4 2 2 2 2" xfId="8647" xr:uid="{8F4C246C-337D-46B7-AC44-63AE1E6DAAC3}"/>
    <cellStyle name="Note 4 4 2 2 2 2 2" xfId="22105" xr:uid="{E102E91C-893A-40B6-B6F4-888906554C40}"/>
    <cellStyle name="Note 4 4 2 2 2 3" xfId="11238" xr:uid="{A91667F1-8AB3-44D8-89A9-7AE96A10783B}"/>
    <cellStyle name="Note 4 4 2 2 2 3 2" xfId="24696" xr:uid="{ED109807-7842-4E2D-8938-B8ADDF0F0DFB}"/>
    <cellStyle name="Note 4 4 2 2 2 4" xfId="13446" xr:uid="{76B11D47-4E5F-44DC-AF18-2E523FC7595B}"/>
    <cellStyle name="Note 4 4 2 2 2 4 2" xfId="26904" xr:uid="{3179E5EB-FE3D-4641-8EE2-CD2D0DB2C442}"/>
    <cellStyle name="Note 4 4 2 2 2 5" xfId="14625" xr:uid="{B70AB04A-4EC3-49C5-A773-0BD9225A8D35}"/>
    <cellStyle name="Note 4 4 2 2 2 5 2" xfId="28083" xr:uid="{259C6BEB-99EC-4E48-816E-7D55395C6C51}"/>
    <cellStyle name="Note 4 4 2 2 2 6" xfId="15990" xr:uid="{AB890DC5-45EB-463E-B665-983A0F40B52C}"/>
    <cellStyle name="Note 4 4 2 2 2 6 2" xfId="29448" xr:uid="{B34CD4A2-9BCD-4CE0-951B-56A04C75F0B5}"/>
    <cellStyle name="Note 4 4 2 2 2 7" xfId="18333" xr:uid="{67986D1D-6D61-4699-A922-9CD0E62FD291}"/>
    <cellStyle name="Note 4 4 2 2 2 7 2" xfId="31791" xr:uid="{BCE376E0-E877-4004-8D09-EAADF1112162}"/>
    <cellStyle name="Note 4 4 2 2 3" xfId="4997" xr:uid="{4694BF91-D491-4C73-B8DE-C659DD264D02}"/>
    <cellStyle name="Note 4 4 2 2 3 2" xfId="32296" xr:uid="{18E5C2FE-CE49-45B4-8258-9215B8419A4A}"/>
    <cellStyle name="Note 4 4 2 2 4" xfId="7476" xr:uid="{FF9FD2BE-9EC3-4A77-999B-8FE89F827F25}"/>
    <cellStyle name="Note 4 4 2 2 4 2" xfId="20934" xr:uid="{53FF3695-6A8A-444A-ACF2-7F36E2A70764}"/>
    <cellStyle name="Note 4 4 2 2 5" xfId="10067" xr:uid="{685A7A2D-2F59-4C60-948B-E55739389FAD}"/>
    <cellStyle name="Note 4 4 2 2 5 2" xfId="23525" xr:uid="{3C8E7C75-404D-401B-AABF-42021F122A35}"/>
    <cellStyle name="Note 4 4 2 2 6" xfId="12623" xr:uid="{267C6022-F2DD-4291-BB97-51FB35842FF2}"/>
    <cellStyle name="Note 4 4 2 2 6 2" xfId="26081" xr:uid="{2B36A665-F11B-4CBE-820B-91B2734F47F1}"/>
    <cellStyle name="Note 4 4 2 2 7" xfId="17222" xr:uid="{4449E72F-393D-4B24-A1B9-515F8952FDEB}"/>
    <cellStyle name="Note 4 4 2 2 7 2" xfId="30680" xr:uid="{86A7C086-A2A9-4441-8A40-539E45051FE8}"/>
    <cellStyle name="Note 4 4 2 3" xfId="5171" xr:uid="{D425EC00-A6D0-421F-A0FB-A6DC0C53DFAE}"/>
    <cellStyle name="Note 4 4 2 3 2" xfId="6342" xr:uid="{4DA598B0-CF56-444B-942E-84DD9E805A01}"/>
    <cellStyle name="Note 4 4 2 3 2 2" xfId="8821" xr:uid="{F4C74272-D93C-40BD-9D3B-E19379F7FB80}"/>
    <cellStyle name="Note 4 4 2 3 2 2 2" xfId="22279" xr:uid="{CC43C057-2D79-43FE-A912-17B002A7CB53}"/>
    <cellStyle name="Note 4 4 2 3 2 3" xfId="11412" xr:uid="{C4E5A320-FB65-420F-A4C7-373976C3F85A}"/>
    <cellStyle name="Note 4 4 2 3 2 3 2" xfId="24870" xr:uid="{7043AB8C-C5CF-481A-8ECF-20ABA41F9681}"/>
    <cellStyle name="Note 4 4 2 3 2 4" xfId="13620" xr:uid="{D611E65C-17D5-40E2-9266-DD6BFAB78F95}"/>
    <cellStyle name="Note 4 4 2 3 2 4 2" xfId="27078" xr:uid="{6C759C69-41F8-422A-8B22-9171545F5047}"/>
    <cellStyle name="Note 4 4 2 3 2 5" xfId="14799" xr:uid="{A4BC9C91-2367-4C19-8151-CA4DEC3A9751}"/>
    <cellStyle name="Note 4 4 2 3 2 5 2" xfId="28257" xr:uid="{912487D8-EAFA-4645-9C49-24E3A9601BDE}"/>
    <cellStyle name="Note 4 4 2 3 2 6" xfId="16164" xr:uid="{140B7FE4-2ACD-44FD-A8A3-686E03F54162}"/>
    <cellStyle name="Note 4 4 2 3 2 6 2" xfId="29622" xr:uid="{BB46771F-C27A-43BF-B391-D73DA4BAD0CC}"/>
    <cellStyle name="Note 4 4 2 3 2 7" xfId="18507" xr:uid="{30D01168-6826-4679-9ACD-F106A0D91BBD}"/>
    <cellStyle name="Note 4 4 2 3 2 7 2" xfId="31965" xr:uid="{9CCDC0CE-7229-4365-A4DC-A690827C56C3}"/>
    <cellStyle name="Note 4 4 2 3 3" xfId="7650" xr:uid="{A22BFE00-7AE7-4982-8212-7BCD3A54568C}"/>
    <cellStyle name="Note 4 4 2 3 3 2" xfId="21108" xr:uid="{AED8C58B-EC8C-4157-829C-3FD31F41C982}"/>
    <cellStyle name="Note 4 4 2 3 4" xfId="10241" xr:uid="{8B489F88-31B3-4613-8E47-0CE610297F39}"/>
    <cellStyle name="Note 4 4 2 3 4 2" xfId="23699" xr:uid="{0BC43F79-FD54-4EA6-941A-B621207B791C}"/>
    <cellStyle name="Note 4 4 2 3 5" xfId="12073" xr:uid="{77F34FD1-B7C2-44B3-9775-86F88C66674B}"/>
    <cellStyle name="Note 4 4 2 3 5 2" xfId="25531" xr:uid="{F5595FC6-B6C5-46DD-AE82-DF762BA44E9A}"/>
    <cellStyle name="Note 4 4 2 3 6" xfId="17356" xr:uid="{DD6ED434-AA96-490E-8D45-C1A0E935BF1F}"/>
    <cellStyle name="Note 4 4 2 3 6 2" xfId="30814" xr:uid="{60CD910D-5686-4625-A0C3-56034C9F10BD}"/>
    <cellStyle name="Note 4 4 2 4" xfId="4282" xr:uid="{F45F8A34-202C-4BC3-9D13-E56173AD89BB}"/>
    <cellStyle name="Note 4 4 2 4 2" xfId="5453" xr:uid="{688F77FC-1DE8-48A1-9CB2-28CF04CA3F1A}"/>
    <cellStyle name="Note 4 4 2 4 2 2" xfId="7932" xr:uid="{5B3E358C-AA8B-4AED-AE03-B9F52D651331}"/>
    <cellStyle name="Note 4 4 2 4 2 2 2" xfId="21390" xr:uid="{9805465E-B8DF-4F8E-A688-76ABE9E71ADD}"/>
    <cellStyle name="Note 4 4 2 4 2 3" xfId="10523" xr:uid="{83D0FFE7-5B80-43E0-A2ED-AF69E5783CD6}"/>
    <cellStyle name="Note 4 4 2 4 2 3 2" xfId="23981" xr:uid="{44797868-5BE2-4C0D-A3CB-2FBE582E8F8D}"/>
    <cellStyle name="Note 4 4 2 4 2 4" xfId="12731" xr:uid="{654C4647-381D-47F4-89E7-F5CF4C3B586D}"/>
    <cellStyle name="Note 4 4 2 4 2 4 2" xfId="26189" xr:uid="{39C828BD-443B-4ADD-8C98-2F40B876D18D}"/>
    <cellStyle name="Note 4 4 2 4 2 5" xfId="13910" xr:uid="{5AA0178F-2B36-4DA2-9889-38B4F390F591}"/>
    <cellStyle name="Note 4 4 2 4 2 5 2" xfId="27368" xr:uid="{4F2AA6A3-4BD8-4467-BB61-34855F2152B5}"/>
    <cellStyle name="Note 4 4 2 4 2 6" xfId="15275" xr:uid="{3EE03013-B11B-4836-8AFF-E11019354E3F}"/>
    <cellStyle name="Note 4 4 2 4 2 6 2" xfId="28733" xr:uid="{1F1AD024-4A0B-480D-A878-6A57150CC68F}"/>
    <cellStyle name="Note 4 4 2 4 2 7" xfId="17618" xr:uid="{9B600344-8B4B-4E1E-9090-6D0357C6C946}"/>
    <cellStyle name="Note 4 4 2 4 2 7 2" xfId="31076" xr:uid="{DF71FD02-5AA5-425D-965C-2D1B564AFE00}"/>
    <cellStyle name="Note 4 4 2 4 3" xfId="6761" xr:uid="{CC48FE91-B935-41F9-9632-6F7468414D8A}"/>
    <cellStyle name="Note 4 4 2 4 3 2" xfId="20219" xr:uid="{4D7C0FD1-8F79-4772-9736-8070A05B562F}"/>
    <cellStyle name="Note 4 4 2 4 4" xfId="9352" xr:uid="{989C4336-1B30-4A0D-909E-8DCF39EE4088}"/>
    <cellStyle name="Note 4 4 2 4 4 2" xfId="22810" xr:uid="{FBD8A242-C2A6-4F09-B14E-1C3B675D82E0}"/>
    <cellStyle name="Note 4 4 2 4 5" xfId="12295" xr:uid="{64F079B2-23CF-473A-9553-2C3818DE7C30}"/>
    <cellStyle name="Note 4 4 2 4 5 2" xfId="25753" xr:uid="{21C9DABE-D2AC-486D-BC8A-06F0AA66A36E}"/>
    <cellStyle name="Note 4 4 2 4 6" xfId="16632" xr:uid="{519DEE3A-BD36-4F79-A97A-3DBC20BB5B36}"/>
    <cellStyle name="Note 4 4 2 4 6 2" xfId="30090" xr:uid="{F21CEEB6-C6F6-4C52-B4CC-A309A0816CF9}"/>
    <cellStyle name="Note 4 4 2 5" xfId="4725" xr:uid="{0DD8DB3B-8579-496E-A317-65EA60488558}"/>
    <cellStyle name="Note 4 4 2 5 2" xfId="5896" xr:uid="{1F23443F-B2A2-469E-8E76-49E587C0905C}"/>
    <cellStyle name="Note 4 4 2 5 2 2" xfId="8375" xr:uid="{9D58183C-F232-461B-AF76-F4EE2E834528}"/>
    <cellStyle name="Note 4 4 2 5 2 2 2" xfId="21833" xr:uid="{DC11748C-C060-4DA1-A167-16891C4BB8EC}"/>
    <cellStyle name="Note 4 4 2 5 2 3" xfId="10966" xr:uid="{59E28A2D-D64F-4472-87FC-ECAD21CB036E}"/>
    <cellStyle name="Note 4 4 2 5 2 3 2" xfId="24424" xr:uid="{5C63FA21-5E45-46B2-8E5B-001526DB8F2E}"/>
    <cellStyle name="Note 4 4 2 5 2 4" xfId="13174" xr:uid="{5AD66713-5607-4B03-993A-070F4EA081B6}"/>
    <cellStyle name="Note 4 4 2 5 2 4 2" xfId="26632" xr:uid="{77C571D9-C5F3-46CE-AA2C-ADAEDCB9E119}"/>
    <cellStyle name="Note 4 4 2 5 2 5" xfId="14353" xr:uid="{2855AF96-510A-4938-A1C2-249A12FB8493}"/>
    <cellStyle name="Note 4 4 2 5 2 5 2" xfId="27811" xr:uid="{76CA982A-ECAB-4580-9D56-2170F6CFB066}"/>
    <cellStyle name="Note 4 4 2 5 2 6" xfId="15718" xr:uid="{707E34A3-B240-49E0-80C2-3CD814844C0E}"/>
    <cellStyle name="Note 4 4 2 5 2 6 2" xfId="29176" xr:uid="{E8071CC8-9ED6-4F2E-8F95-4F08ABB4BC52}"/>
    <cellStyle name="Note 4 4 2 5 2 7" xfId="18061" xr:uid="{F0E39480-3E3F-40B6-A76C-D94DEF3251F4}"/>
    <cellStyle name="Note 4 4 2 5 2 7 2" xfId="31519" xr:uid="{C7D92E8C-C8C4-4286-9D5C-11342F8DE384}"/>
    <cellStyle name="Note 4 4 2 5 3" xfId="7204" xr:uid="{0B8C2122-6141-4FE9-9E68-6BA87198FF32}"/>
    <cellStyle name="Note 4 4 2 5 3 2" xfId="20662" xr:uid="{B63F27F7-2CBB-4F76-909B-99B28114BE40}"/>
    <cellStyle name="Note 4 4 2 5 4" xfId="9795" xr:uid="{DFF57621-3572-407A-B7B3-F21D8609B5AF}"/>
    <cellStyle name="Note 4 4 2 5 4 2" xfId="23253" xr:uid="{E246F9BB-528F-41B6-8507-5FE129B77C87}"/>
    <cellStyle name="Note 4 4 2 5 5" xfId="12452" xr:uid="{E5BA4EF4-2292-48CB-B506-3DFE9F6423A6}"/>
    <cellStyle name="Note 4 4 2 5 5 2" xfId="25910" xr:uid="{48C47684-CDBA-48A3-A549-DA6F9F69C2F5}"/>
    <cellStyle name="Note 4 4 2 5 6" xfId="17003" xr:uid="{FA02C6F1-19D0-4E45-ABB8-9A9EB49BC275}"/>
    <cellStyle name="Note 4 4 2 5 6 2" xfId="30461" xr:uid="{6655F477-E628-422B-A8FF-F5301A23825D}"/>
    <cellStyle name="Note 4 4 2 6" xfId="5338" xr:uid="{A00C9086-1B01-4E59-9A8A-44BAF78F1CCB}"/>
    <cellStyle name="Note 4 4 2 6 2" xfId="6509" xr:uid="{8DCDD18B-28CD-492D-89BE-32926463C446}"/>
    <cellStyle name="Note 4 4 2 6 2 2" xfId="8988" xr:uid="{8FA8A183-90D1-4F58-ABC8-B3BF8FB4E656}"/>
    <cellStyle name="Note 4 4 2 6 2 2 2" xfId="22446" xr:uid="{77360C7B-584A-4385-B0EF-DC1735821F9B}"/>
    <cellStyle name="Note 4 4 2 6 2 3" xfId="11579" xr:uid="{656D5F7B-09E6-4649-9170-8490961D6150}"/>
    <cellStyle name="Note 4 4 2 6 2 3 2" xfId="25037" xr:uid="{25014C1F-7317-48AD-85B3-17DD6D118C51}"/>
    <cellStyle name="Note 4 4 2 6 2 4" xfId="13787" xr:uid="{430E60A5-E2F7-4332-97D3-4DDEB55209BE}"/>
    <cellStyle name="Note 4 4 2 6 2 4 2" xfId="27245" xr:uid="{ED42541C-5BB3-4B25-B312-A9FB7F68CD4A}"/>
    <cellStyle name="Note 4 4 2 6 2 5" xfId="14966" xr:uid="{66A36BAD-50BE-483E-82BF-86B606651C27}"/>
    <cellStyle name="Note 4 4 2 6 2 5 2" xfId="28424" xr:uid="{588DF700-1A2F-490F-8BF5-4C62BD567213}"/>
    <cellStyle name="Note 4 4 2 6 2 6" xfId="16331" xr:uid="{8EE390ED-5342-4DCC-8CDF-B54DBDD2ADE1}"/>
    <cellStyle name="Note 4 4 2 6 2 6 2" xfId="29789" xr:uid="{1B90EB91-C3A5-44EF-88D4-48B945E3153F}"/>
    <cellStyle name="Note 4 4 2 6 2 7" xfId="18674" xr:uid="{E4AF4A4C-6F41-4EE5-AD8E-5D48783444B8}"/>
    <cellStyle name="Note 4 4 2 6 2 7 2" xfId="32132" xr:uid="{ED36B2BD-131D-4156-8695-0C82B537638A}"/>
    <cellStyle name="Note 4 4 2 6 3" xfId="7817" xr:uid="{225BBDAA-E490-41FB-BE51-336B86916A8F}"/>
    <cellStyle name="Note 4 4 2 6 3 2" xfId="21275" xr:uid="{AD76E1AA-59D7-4168-8CD4-56E330D0F387}"/>
    <cellStyle name="Note 4 4 2 6 4" xfId="10408" xr:uid="{8A2BDDCE-929C-4144-AC4C-55B26CEFAB7F}"/>
    <cellStyle name="Note 4 4 2 6 4 2" xfId="23866" xr:uid="{2D3F8B2A-D17D-4EE5-B6B1-B170BDDB765A}"/>
    <cellStyle name="Note 4 4 2 6 5" xfId="15160" xr:uid="{E320D2B9-1685-4218-939E-F4C86BF3411D}"/>
    <cellStyle name="Note 4 4 2 6 5 2" xfId="28618" xr:uid="{FB270291-E8BF-40DE-92BF-D614438A01FC}"/>
    <cellStyle name="Note 4 4 2 6 6" xfId="17512" xr:uid="{DFFB444B-30A1-4A8E-AD74-3B2DE01D44A4}"/>
    <cellStyle name="Note 4 4 2 6 6 2" xfId="30970" xr:uid="{859DB8EA-B5F0-4F80-B083-FAB2C2F55885}"/>
    <cellStyle name="Note 4 4 2 7" xfId="4627" xr:uid="{CF202D67-51BE-4D57-998D-EF0C018404A5}"/>
    <cellStyle name="Note 4 4 2 7 2" xfId="5798" xr:uid="{9D1F53B8-B870-4542-AC57-5D7C99119AEC}"/>
    <cellStyle name="Note 4 4 2 7 2 2" xfId="8277" xr:uid="{B40FA36E-2EE5-47B6-8954-CDAA8178B37D}"/>
    <cellStyle name="Note 4 4 2 7 2 2 2" xfId="21735" xr:uid="{604C6771-0A46-4836-82B3-0922251111EC}"/>
    <cellStyle name="Note 4 4 2 7 2 3" xfId="10868" xr:uid="{2475CC69-AC44-40A1-B05A-06A35A1A400C}"/>
    <cellStyle name="Note 4 4 2 7 2 3 2" xfId="24326" xr:uid="{321F3708-8430-44BA-AAB9-FBA69B31A107}"/>
    <cellStyle name="Note 4 4 2 7 2 4" xfId="13076" xr:uid="{2757343A-00FB-48CA-A816-A97A01263AF3}"/>
    <cellStyle name="Note 4 4 2 7 2 4 2" xfId="26534" xr:uid="{935DAD65-602C-45C2-B334-567F5221323A}"/>
    <cellStyle name="Note 4 4 2 7 2 5" xfId="14255" xr:uid="{44EFCD29-D8D0-4F91-A3D2-892F3793C5FE}"/>
    <cellStyle name="Note 4 4 2 7 2 5 2" xfId="27713" xr:uid="{2332E64E-2107-431D-92C5-7B1E2C364B86}"/>
    <cellStyle name="Note 4 4 2 7 2 6" xfId="15620" xr:uid="{2F091478-DF02-4650-80FF-45D831799D08}"/>
    <cellStyle name="Note 4 4 2 7 2 6 2" xfId="29078" xr:uid="{FA333295-8A0B-4E0C-A6F3-812F3B221A65}"/>
    <cellStyle name="Note 4 4 2 7 2 7" xfId="17963" xr:uid="{7D468834-CEB0-400B-B211-5806F2B2C470}"/>
    <cellStyle name="Note 4 4 2 7 2 7 2" xfId="31421" xr:uid="{0C7C34DD-641E-481C-A042-4888DB4A9060}"/>
    <cellStyle name="Note 4 4 2 7 3" xfId="7106" xr:uid="{4D072877-9F40-4A5D-9DAD-2F1E3F8ECC9F}"/>
    <cellStyle name="Note 4 4 2 7 3 2" xfId="20564" xr:uid="{4FE195D7-CBFB-462A-904A-E707A9FBC436}"/>
    <cellStyle name="Note 4 4 2 7 4" xfId="9697" xr:uid="{ECF08B5B-D09E-49FC-8922-C1E47CA1CA60}"/>
    <cellStyle name="Note 4 4 2 7 4 2" xfId="23155" xr:uid="{4735818D-894F-48EC-A23C-E63F3EB62961}"/>
    <cellStyle name="Note 4 4 2 7 5" xfId="4235" xr:uid="{1035C65F-5E9A-4E98-872A-BF57E36EEB71}"/>
    <cellStyle name="Note 4 4 2 7 5 2" xfId="20035" xr:uid="{40DE9269-10B7-439B-95FC-1DEBAD274B49}"/>
    <cellStyle name="Note 4 4 2 7 6" xfId="16924" xr:uid="{52794E93-B8CB-48B1-A3E9-945C0FB0A40E}"/>
    <cellStyle name="Note 4 4 2 7 6 2" xfId="30382" xr:uid="{31F570D3-FDC1-4A18-BD73-49728026FCF6}"/>
    <cellStyle name="Note 4 4 2 8" xfId="4075" xr:uid="{62654AAE-EF29-4591-903E-383BD89F4B0F}"/>
    <cellStyle name="Note 4 4 2 8 2" xfId="6589" xr:uid="{1DE415EB-C7D3-4499-B7EB-E5DA68184EFF}"/>
    <cellStyle name="Note 4 4 2 8 2 2" xfId="20047" xr:uid="{D67AA932-E163-4E46-8989-42EBA5CBFE27}"/>
    <cellStyle name="Note 4 4 2 8 3" xfId="9186" xr:uid="{32A60053-D77C-4EDC-AA55-DBA9646A2C6F}"/>
    <cellStyle name="Note 4 4 2 8 3 2" xfId="22644" xr:uid="{ED1D7130-E6C9-4213-9409-C0693CBE81A4}"/>
    <cellStyle name="Note 4 4 2 8 4" xfId="11755" xr:uid="{CF0A2889-01DC-43FE-B6B0-C2BB65560BAC}"/>
    <cellStyle name="Note 4 4 2 8 4 2" xfId="25213" xr:uid="{012AFF76-B4E8-4DFB-80C5-3F34614AFC75}"/>
    <cellStyle name="Note 4 4 2 8 5" xfId="3617" xr:uid="{BF2F8243-2429-44DB-A9E1-78610BD306A9}"/>
    <cellStyle name="Note 4 4 2 8 5 2" xfId="19611" xr:uid="{227E544F-7784-4629-A725-4034E277D4D8}"/>
    <cellStyle name="Note 4 4 2 8 6" xfId="11871" xr:uid="{37113343-10E0-4E7F-91EE-38433D4754EA}"/>
    <cellStyle name="Note 4 4 2 8 6 2" xfId="25329" xr:uid="{A100FE30-ECB6-4611-96DE-49F9D07D2000}"/>
    <cellStyle name="Note 4 4 2 8 7" xfId="16494" xr:uid="{ED6438DA-A6AE-4023-934D-318EAFED355A}"/>
    <cellStyle name="Note 4 4 2 8 7 2" xfId="29952" xr:uid="{2A66EC99-0D5E-48DB-BB71-3C945F305C40}"/>
    <cellStyle name="Note 4 4 2 9" xfId="3179" xr:uid="{A23BDF56-4C3E-481D-9D30-0C4E072527FE}"/>
    <cellStyle name="Note 4 4 2 9 2" xfId="19173" xr:uid="{DE4004CF-0D52-45DE-8036-29096B50FBDE}"/>
    <cellStyle name="Note 4 4 3" xfId="2843" xr:uid="{44AF948F-0E49-40EC-AB6E-C92CF6B5F056}"/>
    <cellStyle name="Note 4 4 3 2" xfId="6167" xr:uid="{4AB38B63-33C0-4695-88D6-1E3781BB9EE2}"/>
    <cellStyle name="Note 4 4 3 2 2" xfId="8646" xr:uid="{28FB0EF2-2726-41CA-8E1C-B3E1D548EF1E}"/>
    <cellStyle name="Note 4 4 3 2 2 2" xfId="22104" xr:uid="{CB2ACC1D-5950-425A-82AF-9B01B4EBC1C7}"/>
    <cellStyle name="Note 4 4 3 2 3" xfId="11237" xr:uid="{E09E219C-7375-4262-8999-C5B883A36AFF}"/>
    <cellStyle name="Note 4 4 3 2 3 2" xfId="24695" xr:uid="{001AB62E-1FCF-4BAE-82D4-D24B3571F70F}"/>
    <cellStyle name="Note 4 4 3 2 4" xfId="13445" xr:uid="{34568C73-386B-487F-AE0E-92859531A488}"/>
    <cellStyle name="Note 4 4 3 2 4 2" xfId="26903" xr:uid="{DC8854DC-3721-4949-8FD0-3D3B21392E51}"/>
    <cellStyle name="Note 4 4 3 2 5" xfId="14624" xr:uid="{0C9B59C6-AF7F-44B2-ADB3-F30DB978385E}"/>
    <cellStyle name="Note 4 4 3 2 5 2" xfId="28082" xr:uid="{B30F4DD4-ED3E-482C-89CD-7039C50BF801}"/>
    <cellStyle name="Note 4 4 3 2 6" xfId="15989" xr:uid="{D13B2BAC-C483-4057-B7F2-02DB8AFF639E}"/>
    <cellStyle name="Note 4 4 3 2 6 2" xfId="29447" xr:uid="{1450D857-1B90-47B9-95BF-290138A0B72A}"/>
    <cellStyle name="Note 4 4 3 2 7" xfId="18332" xr:uid="{8C8D5016-636A-4C19-BE4E-638435C6B447}"/>
    <cellStyle name="Note 4 4 3 2 7 2" xfId="31790" xr:uid="{C46DDB88-D885-46DD-B6C9-0F3CCD0588CD}"/>
    <cellStyle name="Note 4 4 3 3" xfId="4996" xr:uid="{06B004E7-2D4B-44E0-A541-A0CF4824E771}"/>
    <cellStyle name="Note 4 4 3 3 2" xfId="32295" xr:uid="{71F7D156-5ACB-4516-8980-6277E776260A}"/>
    <cellStyle name="Note 4 4 3 4" xfId="7475" xr:uid="{C979525C-FA1E-447A-B272-BE99CA15A68C}"/>
    <cellStyle name="Note 4 4 3 4 2" xfId="20933" xr:uid="{3884C111-AC3B-4C6C-B756-B193D7EBB809}"/>
    <cellStyle name="Note 4 4 3 5" xfId="10066" xr:uid="{BD48FCE9-E870-4F71-AD86-DAF2B18F61FA}"/>
    <cellStyle name="Note 4 4 3 5 2" xfId="23524" xr:uid="{6989BA7C-AD5D-4498-B095-5263AAE49BA8}"/>
    <cellStyle name="Note 4 4 3 6" xfId="12602" xr:uid="{A90B5E7D-96DC-4DDF-A315-1F6D34B8AD28}"/>
    <cellStyle name="Note 4 4 3 6 2" xfId="26060" xr:uid="{89858101-CD91-449D-AB29-B83884788D1A}"/>
    <cellStyle name="Note 4 4 3 7" xfId="17221" xr:uid="{A0A9441C-04CF-44EE-BFEE-9A982A0A4DD7}"/>
    <cellStyle name="Note 4 4 3 7 2" xfId="30679" xr:uid="{C95D2948-A780-4715-8BF0-7588C4D364A8}"/>
    <cellStyle name="Note 4 4 4" xfId="5154" xr:uid="{37B0B8DB-114F-4746-B023-DC496AF464A7}"/>
    <cellStyle name="Note 4 4 4 2" xfId="6325" xr:uid="{BE79C3EF-85BF-4DBD-B69A-E201CAFE98AE}"/>
    <cellStyle name="Note 4 4 4 2 2" xfId="8804" xr:uid="{07134F83-0C3F-433B-94BC-38D5083AE3D7}"/>
    <cellStyle name="Note 4 4 4 2 2 2" xfId="22262" xr:uid="{0F59AC75-BB23-43BF-A174-3E53078AE4CF}"/>
    <cellStyle name="Note 4 4 4 2 3" xfId="11395" xr:uid="{67B7B1E3-EFF2-4EEE-BB9B-2BA4D4DA3D10}"/>
    <cellStyle name="Note 4 4 4 2 3 2" xfId="24853" xr:uid="{DFC08C78-4DDE-4130-8B5A-0C0BC6D40819}"/>
    <cellStyle name="Note 4 4 4 2 4" xfId="13603" xr:uid="{CD6522D9-64F7-414E-9458-3A1B802C2F5A}"/>
    <cellStyle name="Note 4 4 4 2 4 2" xfId="27061" xr:uid="{EEE759B4-D78B-4527-9F49-2DE63A96D79A}"/>
    <cellStyle name="Note 4 4 4 2 5" xfId="14782" xr:uid="{6DAC5F8C-511A-4405-B685-49F267700722}"/>
    <cellStyle name="Note 4 4 4 2 5 2" xfId="28240" xr:uid="{B7998458-31A1-40FE-A80A-3FA6F3C0D6C2}"/>
    <cellStyle name="Note 4 4 4 2 6" xfId="16147" xr:uid="{41EE3565-9D16-425E-81CE-BDE615BD7B63}"/>
    <cellStyle name="Note 4 4 4 2 6 2" xfId="29605" xr:uid="{C9175852-3F4C-41E1-81AA-0ABB309345D9}"/>
    <cellStyle name="Note 4 4 4 2 7" xfId="18490" xr:uid="{224AB12C-CB48-41C4-9287-1C4A998E92F1}"/>
    <cellStyle name="Note 4 4 4 2 7 2" xfId="31948" xr:uid="{816270DB-33C1-484B-9AC3-4F2530D3DAA1}"/>
    <cellStyle name="Note 4 4 4 3" xfId="7633" xr:uid="{A09F4C3D-EBED-4869-818E-8ACB4CA958E5}"/>
    <cellStyle name="Note 4 4 4 3 2" xfId="21091" xr:uid="{A9AA311C-616E-4FBF-AD8C-8F02B816BAA6}"/>
    <cellStyle name="Note 4 4 4 4" xfId="10224" xr:uid="{38D52398-5942-4F25-991E-D2AB2C052AAA}"/>
    <cellStyle name="Note 4 4 4 4 2" xfId="23682" xr:uid="{2504A997-3E64-4BEE-A03C-5EF0478EB51D}"/>
    <cellStyle name="Note 4 4 4 5" xfId="12375" xr:uid="{3116DE9A-B771-4EE9-A28E-D0F79563DB8D}"/>
    <cellStyle name="Note 4 4 4 5 2" xfId="25833" xr:uid="{A0967A92-0173-4F55-BE43-C8B0AB54B5DD}"/>
    <cellStyle name="Note 4 4 4 6" xfId="17341" xr:uid="{4CC59D58-EA90-415E-A98B-AD2DF8321ED7}"/>
    <cellStyle name="Note 4 4 4 6 2" xfId="30799" xr:uid="{94F51B0F-96B9-426E-A1E9-81EFA99338CC}"/>
    <cellStyle name="Note 4 4 5" xfId="5261" xr:uid="{978E6044-B5A0-4C6E-A572-EDFCB0439231}"/>
    <cellStyle name="Note 4 4 5 2" xfId="6432" xr:uid="{74CEDE04-70CB-4EF7-BBDD-6F2F50655C5D}"/>
    <cellStyle name="Note 4 4 5 2 2" xfId="8911" xr:uid="{62CCDBFA-E7BE-4122-A705-1B85F8369960}"/>
    <cellStyle name="Note 4 4 5 2 2 2" xfId="22369" xr:uid="{50E6C6AC-CEF9-4607-B3E0-9D1D04B5F7FF}"/>
    <cellStyle name="Note 4 4 5 2 3" xfId="11502" xr:uid="{01A6A056-9BB8-4477-AA8D-427A0F77CA15}"/>
    <cellStyle name="Note 4 4 5 2 3 2" xfId="24960" xr:uid="{14D1C999-9191-4341-BAC2-B080AB46627B}"/>
    <cellStyle name="Note 4 4 5 2 4" xfId="13710" xr:uid="{6017551E-50A0-4940-95A5-40F735EBD072}"/>
    <cellStyle name="Note 4 4 5 2 4 2" xfId="27168" xr:uid="{EFC406C5-7CAC-4F91-8B65-8BC17CDB6898}"/>
    <cellStyle name="Note 4 4 5 2 5" xfId="14889" xr:uid="{D65B5C37-C7D4-464A-8724-3824B3D8F5CD}"/>
    <cellStyle name="Note 4 4 5 2 5 2" xfId="28347" xr:uid="{0DA9437A-E894-43E0-AA9F-DDBC9A1FA6D8}"/>
    <cellStyle name="Note 4 4 5 2 6" xfId="16254" xr:uid="{2C1EA30A-B694-4DC7-A882-8DE33A074D77}"/>
    <cellStyle name="Note 4 4 5 2 6 2" xfId="29712" xr:uid="{AADF7F72-E1E6-47A3-8BB2-BD729444DE72}"/>
    <cellStyle name="Note 4 4 5 2 7" xfId="18597" xr:uid="{19E5AD9F-BBC1-461E-AC61-3154B25F5788}"/>
    <cellStyle name="Note 4 4 5 2 7 2" xfId="32055" xr:uid="{ED42E3B8-89F7-492D-927E-E739FEBD55BD}"/>
    <cellStyle name="Note 4 4 5 3" xfId="7740" xr:uid="{4F656BD7-212B-45A2-990A-A5AB7862D421}"/>
    <cellStyle name="Note 4 4 5 3 2" xfId="21198" xr:uid="{5A4AD6B9-EA19-4201-B2DB-32A61DBD5664}"/>
    <cellStyle name="Note 4 4 5 4" xfId="10331" xr:uid="{2399E035-5C57-41DB-A5F3-585B9EBE38F4}"/>
    <cellStyle name="Note 4 4 5 4 2" xfId="23789" xr:uid="{2AB9205B-DC09-4790-8673-857D9E3C2B2C}"/>
    <cellStyle name="Note 4 4 5 5" xfId="15083" xr:uid="{C991B474-A5F8-4CA0-9DAB-4A3902988050}"/>
    <cellStyle name="Note 4 4 5 5 2" xfId="28541" xr:uid="{57FF2CB6-4411-40EB-9FCE-51B4867B9F96}"/>
    <cellStyle name="Note 4 4 5 6" xfId="17439" xr:uid="{E630993C-2BBD-4926-AFAD-90D1C48E9B36}"/>
    <cellStyle name="Note 4 4 5 6 2" xfId="30897" xr:uid="{2AED4A6F-3CAF-4AC3-9DFC-3D169DF28D37}"/>
    <cellStyle name="Note 4 4 6" xfId="4724" xr:uid="{C8243D17-2452-4439-A304-71D02087C938}"/>
    <cellStyle name="Note 4 4 6 2" xfId="5895" xr:uid="{24EAA18B-4A4C-453B-88DB-CC9999547C54}"/>
    <cellStyle name="Note 4 4 6 2 2" xfId="8374" xr:uid="{64553231-224C-41F2-896F-ECD77AEF1E57}"/>
    <cellStyle name="Note 4 4 6 2 2 2" xfId="21832" xr:uid="{2461B534-1000-4209-A425-4A7CA7A7F9C5}"/>
    <cellStyle name="Note 4 4 6 2 3" xfId="10965" xr:uid="{79F3A7F7-B93F-4B50-9354-2135DA1EF8E9}"/>
    <cellStyle name="Note 4 4 6 2 3 2" xfId="24423" xr:uid="{53F10363-CE4F-4FFB-AAE6-93447C18F9AE}"/>
    <cellStyle name="Note 4 4 6 2 4" xfId="13173" xr:uid="{AA5618AF-4A98-44E2-8BA1-C0660313FEBC}"/>
    <cellStyle name="Note 4 4 6 2 4 2" xfId="26631" xr:uid="{4ABE6F13-9086-4628-9C15-45F15E00362B}"/>
    <cellStyle name="Note 4 4 6 2 5" xfId="14352" xr:uid="{E7993896-CFE4-4968-85CB-EA21EF46742C}"/>
    <cellStyle name="Note 4 4 6 2 5 2" xfId="27810" xr:uid="{AA4E75B9-6F6A-40F2-9904-F46DA1DC63C3}"/>
    <cellStyle name="Note 4 4 6 2 6" xfId="15717" xr:uid="{620BDFA7-1E08-4864-B001-C20D839DBAD5}"/>
    <cellStyle name="Note 4 4 6 2 6 2" xfId="29175" xr:uid="{192EDDDB-8CC6-41E2-8EA3-83B471E79B9C}"/>
    <cellStyle name="Note 4 4 6 2 7" xfId="18060" xr:uid="{70808046-B826-43DC-9940-794D05E3B736}"/>
    <cellStyle name="Note 4 4 6 2 7 2" xfId="31518" xr:uid="{0BD8F1BE-E31B-4601-8453-A677DDA3DAD8}"/>
    <cellStyle name="Note 4 4 6 3" xfId="7203" xr:uid="{B8F07294-DE5C-4E7F-8E19-1348EAA6578C}"/>
    <cellStyle name="Note 4 4 6 3 2" xfId="20661" xr:uid="{E54C1201-22BE-45A9-9D8E-A6430C6F6A76}"/>
    <cellStyle name="Note 4 4 6 4" xfId="9794" xr:uid="{417395CC-AD44-4BFD-9C88-3940F8D52C8F}"/>
    <cellStyle name="Note 4 4 6 4 2" xfId="23252" xr:uid="{BD7EF669-14C4-4CF6-B1F2-173C5F3C1016}"/>
    <cellStyle name="Note 4 4 6 5" xfId="3278" xr:uid="{9BE3CBB7-985E-4DA2-8546-9FF1EAF47B9B}"/>
    <cellStyle name="Note 4 4 6 5 2" xfId="19272" xr:uid="{7766C57F-8144-4C7D-A32D-D25BEFA3931B}"/>
    <cellStyle name="Note 4 4 6 6" xfId="17002" xr:uid="{7062C32D-7FAD-4DB4-9BBB-43B11A9E1412}"/>
    <cellStyle name="Note 4 4 6 6 2" xfId="30460" xr:uid="{92EC3CE0-A032-400F-8F94-345DFB93CA76}"/>
    <cellStyle name="Note 4 4 7" xfId="5341" xr:uid="{C8B10B4E-05ED-4827-B435-BBBC215EBC37}"/>
    <cellStyle name="Note 4 4 7 2" xfId="6512" xr:uid="{E30FCC66-1D17-450F-BB33-5A3773602A26}"/>
    <cellStyle name="Note 4 4 7 2 2" xfId="8991" xr:uid="{581F8D56-C9CD-4576-9C29-A3AF8FE35E30}"/>
    <cellStyle name="Note 4 4 7 2 2 2" xfId="22449" xr:uid="{41A9C96D-0C46-46D6-987D-1FA798E3626C}"/>
    <cellStyle name="Note 4 4 7 2 3" xfId="11582" xr:uid="{C29747CF-5F4F-4C64-9548-9515AC4435C4}"/>
    <cellStyle name="Note 4 4 7 2 3 2" xfId="25040" xr:uid="{24136415-B93B-4880-9129-D1EC7BF41EE7}"/>
    <cellStyle name="Note 4 4 7 2 4" xfId="13790" xr:uid="{D6ED0676-A0DC-47DF-BE0B-41E0F9425DA5}"/>
    <cellStyle name="Note 4 4 7 2 4 2" xfId="27248" xr:uid="{F5950C9E-8616-4D63-A2AB-11C445BF202F}"/>
    <cellStyle name="Note 4 4 7 2 5" xfId="14969" xr:uid="{A32012FA-8A4C-411E-B288-AC9E9F8BA99D}"/>
    <cellStyle name="Note 4 4 7 2 5 2" xfId="28427" xr:uid="{3D94F42A-63B2-487E-A760-BBA460271120}"/>
    <cellStyle name="Note 4 4 7 2 6" xfId="16334" xr:uid="{4BF5E1BA-FEA6-4A85-93B7-EC86F74D5305}"/>
    <cellStyle name="Note 4 4 7 2 6 2" xfId="29792" xr:uid="{8FC9353F-4337-4ED4-9677-226CD03755E3}"/>
    <cellStyle name="Note 4 4 7 2 7" xfId="18677" xr:uid="{E7DB8BAE-F0B2-4879-9DA4-03F190C2FF73}"/>
    <cellStyle name="Note 4 4 7 2 7 2" xfId="32135" xr:uid="{D9B4DC6B-BB87-43CA-8DFE-B96C827C132B}"/>
    <cellStyle name="Note 4 4 7 3" xfId="7820" xr:uid="{414E2F1F-7C5F-47F7-A610-42A47F79D547}"/>
    <cellStyle name="Note 4 4 7 3 2" xfId="21278" xr:uid="{FD4CED0D-4A75-4DCE-96BD-FB2024FCEB1D}"/>
    <cellStyle name="Note 4 4 7 4" xfId="10411" xr:uid="{01FD736D-9D18-4628-B086-1F55F60C11EF}"/>
    <cellStyle name="Note 4 4 7 4 2" xfId="23869" xr:uid="{E218AAB5-D914-4F3D-99A4-126C0BBF1D55}"/>
    <cellStyle name="Note 4 4 7 5" xfId="15163" xr:uid="{B0B69B6C-019F-4F2E-98E8-6151E99AE842}"/>
    <cellStyle name="Note 4 4 7 5 2" xfId="28621" xr:uid="{F4842694-D8EA-406C-ACFF-258A9F963451}"/>
    <cellStyle name="Note 4 4 7 6" xfId="17514" xr:uid="{78F804B6-7BA6-4EDD-96FA-F7D4AEAFCED6}"/>
    <cellStyle name="Note 4 4 7 6 2" xfId="30972" xr:uid="{0FB3DEB2-76B7-4D65-A970-246A5D8B612D}"/>
    <cellStyle name="Note 4 4 8" xfId="5158" xr:uid="{1CD3723B-9EFC-4840-B316-67ED8007E8F4}"/>
    <cellStyle name="Note 4 4 8 2" xfId="6329" xr:uid="{C90597F4-A804-40B4-8B43-BB6279147711}"/>
    <cellStyle name="Note 4 4 8 2 2" xfId="8808" xr:uid="{0508EBB9-2FE9-442D-A3BE-4FD6FA0CD267}"/>
    <cellStyle name="Note 4 4 8 2 2 2" xfId="22266" xr:uid="{513D82B6-E85C-4E33-A0D7-B01DAD671263}"/>
    <cellStyle name="Note 4 4 8 2 3" xfId="11399" xr:uid="{75B6E725-C0F7-435C-9C7E-2B3357AB80F3}"/>
    <cellStyle name="Note 4 4 8 2 3 2" xfId="24857" xr:uid="{D1405CC6-5DBC-4210-AA3B-3D3DD3EBF372}"/>
    <cellStyle name="Note 4 4 8 2 4" xfId="13607" xr:uid="{E3385D37-6F7C-41AA-A877-31E54E041AD0}"/>
    <cellStyle name="Note 4 4 8 2 4 2" xfId="27065" xr:uid="{BFDEFEB0-1366-45B6-A38E-2C53F5197440}"/>
    <cellStyle name="Note 4 4 8 2 5" xfId="14786" xr:uid="{3ACECFAB-2C52-4C66-8100-297203F75F6F}"/>
    <cellStyle name="Note 4 4 8 2 5 2" xfId="28244" xr:uid="{15BA9CDA-BCBA-4DEE-8233-EB0B7EA42466}"/>
    <cellStyle name="Note 4 4 8 2 6" xfId="16151" xr:uid="{3E91B72B-861E-4FC7-9E79-A7E2230382F9}"/>
    <cellStyle name="Note 4 4 8 2 6 2" xfId="29609" xr:uid="{5FBE9239-FD27-443E-8AFA-37265E4D47ED}"/>
    <cellStyle name="Note 4 4 8 2 7" xfId="18494" xr:uid="{66E97BF3-8F5A-4DF7-BB3E-DFA5B5407433}"/>
    <cellStyle name="Note 4 4 8 2 7 2" xfId="31952" xr:uid="{8BF2B603-8559-400A-9C7E-63810AFEB783}"/>
    <cellStyle name="Note 4 4 8 3" xfId="7637" xr:uid="{941F7A90-D121-43D8-8C7D-0ED6DEE513C8}"/>
    <cellStyle name="Note 4 4 8 3 2" xfId="21095" xr:uid="{AF836CC5-5AD0-4633-80C2-FD5046C528F9}"/>
    <cellStyle name="Note 4 4 8 4" xfId="10228" xr:uid="{D2CA7888-1C25-475F-8F95-533B89A77202}"/>
    <cellStyle name="Note 4 4 8 4 2" xfId="23686" xr:uid="{00FB8C3A-ABD6-41BD-8CE9-F0279F0B6D96}"/>
    <cellStyle name="Note 4 4 8 5" xfId="12190" xr:uid="{0DF72EF1-A962-4E7F-A4E4-06814B9ADDA7}"/>
    <cellStyle name="Note 4 4 8 5 2" xfId="25648" xr:uid="{273672B9-F5A0-48DB-BFFC-12C9EB181589}"/>
    <cellStyle name="Note 4 4 8 6" xfId="17345" xr:uid="{F1B2CCBE-079D-44D3-B09F-CBD9AD12F36A}"/>
    <cellStyle name="Note 4 4 8 6 2" xfId="30803" xr:uid="{43B65D1C-A205-4F0F-887B-C46D78F03939}"/>
    <cellStyle name="Note 4 4 9" xfId="4076" xr:uid="{FE82A491-F6FD-4480-9565-A29DACCDA327}"/>
    <cellStyle name="Note 4 4 9 2" xfId="6590" xr:uid="{3CF93E05-D390-47FB-BC3A-F1ABA7BD148B}"/>
    <cellStyle name="Note 4 4 9 2 2" xfId="20048" xr:uid="{C34FB2B0-D638-4CC5-A5DB-2098C71AF088}"/>
    <cellStyle name="Note 4 4 9 3" xfId="9187" xr:uid="{2B08284D-9554-43DD-9317-74DD6EEFEB7A}"/>
    <cellStyle name="Note 4 4 9 3 2" xfId="22645" xr:uid="{DA59E38D-1EF0-426B-B4CF-53A4D36CDABD}"/>
    <cellStyle name="Note 4 4 9 4" xfId="11756" xr:uid="{35A4149B-96AC-4A8D-90D2-D719452EFCB8}"/>
    <cellStyle name="Note 4 4 9 4 2" xfId="25214" xr:uid="{7DD682F9-BF57-48F5-B329-E2109F8259DC}"/>
    <cellStyle name="Note 4 4 9 5" xfId="3618" xr:uid="{3F60B2B4-2935-4AEC-8794-8E2F108D88D3}"/>
    <cellStyle name="Note 4 4 9 5 2" xfId="19612" xr:uid="{54472295-20AC-45C1-96E4-343A4DDF8501}"/>
    <cellStyle name="Note 4 4 9 6" xfId="11875" xr:uid="{26C342B1-1EC4-4467-98C1-B93900C0DF92}"/>
    <cellStyle name="Note 4 4 9 6 2" xfId="25333" xr:uid="{1452FC20-4F57-4D27-B62B-7BCD5171CB0D}"/>
    <cellStyle name="Note 4 4 9 7" xfId="16495" xr:uid="{2D83D782-515F-487E-BE26-6E1B68E7E663}"/>
    <cellStyle name="Note 4 4 9 7 2" xfId="29953" xr:uid="{3681195E-CBBD-443A-9918-1783A19F498D}"/>
    <cellStyle name="Note 4 5" xfId="2287" xr:uid="{2C237983-E5A0-47AB-96C8-95F83B2B9BEC}"/>
    <cellStyle name="Note 4 5 10" xfId="3178" xr:uid="{1E2A3139-37BA-486F-A535-4B42B8B11738}"/>
    <cellStyle name="Note 4 5 10 2" xfId="19172" xr:uid="{6DEAA7FF-A18F-48A5-AA0B-0DA06441DFFB}"/>
    <cellStyle name="Note 4 5 11" xfId="3789" xr:uid="{2559B1D6-8919-4340-BF39-F34FDEA3DFC0}"/>
    <cellStyle name="Note 4 5 11 2" xfId="19783" xr:uid="{746E36A9-C0DA-4E62-9B0B-19661673ED62}"/>
    <cellStyle name="Note 4 5 12" xfId="3405" xr:uid="{1BC7B236-5645-482A-A388-18DEE4A7C80E}"/>
    <cellStyle name="Note 4 5 12 2" xfId="19399" xr:uid="{00DABB3B-D5BA-4D2A-87A6-7559D6FBA008}"/>
    <cellStyle name="Note 4 5 13" xfId="18839" xr:uid="{FAD9B8E6-89EB-49CA-9EF2-4520F4172D82}"/>
    <cellStyle name="Note 4 5 13 2" xfId="32492" xr:uid="{ADA6ADE3-A4CB-4D1B-A38B-04D1B64C718B}"/>
    <cellStyle name="Note 4 5 2" xfId="2288" xr:uid="{B948DDB5-C9D9-44B5-9AC8-30D64C5EAA42}"/>
    <cellStyle name="Note 4 5 2 10" xfId="3931" xr:uid="{72359DC7-CBFA-4196-A7BC-63698E8803F0}"/>
    <cellStyle name="Note 4 5 2 10 2" xfId="19925" xr:uid="{B542A607-D577-46BF-9FBC-8F6FB9A3FB0E}"/>
    <cellStyle name="Note 4 5 2 11" xfId="3404" xr:uid="{342AA1DA-08E5-4005-95E1-C1E43F5EAB2D}"/>
    <cellStyle name="Note 4 5 2 11 2" xfId="19398" xr:uid="{83E37B93-04EF-4B3D-AAF7-4FB4787B7E24}"/>
    <cellStyle name="Note 4 5 2 12" xfId="18840" xr:uid="{61B5C303-04AC-4597-88D6-02D22B3887F4}"/>
    <cellStyle name="Note 4 5 2 12 2" xfId="32493" xr:uid="{DC1E2DDE-D175-45A7-B52C-669BA678EE20}"/>
    <cellStyle name="Note 4 5 2 2" xfId="2846" xr:uid="{7C32D919-0035-4123-94D2-309B2F380467}"/>
    <cellStyle name="Note 4 5 2 2 2" xfId="6170" xr:uid="{23A9C94C-4F4A-47B9-AF15-976AF58FDDB9}"/>
    <cellStyle name="Note 4 5 2 2 2 2" xfId="8649" xr:uid="{AF63F072-D586-4AF8-8A91-FF9EEFBAC333}"/>
    <cellStyle name="Note 4 5 2 2 2 2 2" xfId="22107" xr:uid="{B782EE62-AFDB-4FDE-ABFA-43674E52D235}"/>
    <cellStyle name="Note 4 5 2 2 2 3" xfId="11240" xr:uid="{D5113B26-2FED-42CF-806C-1A1CA0E9B197}"/>
    <cellStyle name="Note 4 5 2 2 2 3 2" xfId="24698" xr:uid="{6DA1CA9A-8720-4685-9DE4-16ABBAD0E248}"/>
    <cellStyle name="Note 4 5 2 2 2 4" xfId="13448" xr:uid="{A44E8271-68DA-42EA-B287-6F2E43FCAD88}"/>
    <cellStyle name="Note 4 5 2 2 2 4 2" xfId="26906" xr:uid="{B4C33AA8-055C-4EE0-99A6-C2386E7B6EDD}"/>
    <cellStyle name="Note 4 5 2 2 2 5" xfId="14627" xr:uid="{0DF9F3A9-68BF-4838-BD4B-2BA3FAC8D428}"/>
    <cellStyle name="Note 4 5 2 2 2 5 2" xfId="28085" xr:uid="{960EE44B-3738-47D7-97AC-D669B445EECB}"/>
    <cellStyle name="Note 4 5 2 2 2 6" xfId="15992" xr:uid="{A75BB85B-19E3-4F52-B5C5-B168D5612435}"/>
    <cellStyle name="Note 4 5 2 2 2 6 2" xfId="29450" xr:uid="{9F76DA66-42C2-4D00-8115-53335C7F77FF}"/>
    <cellStyle name="Note 4 5 2 2 2 7" xfId="18335" xr:uid="{2C16716D-18AD-45EF-82FE-98200F79238C}"/>
    <cellStyle name="Note 4 5 2 2 2 7 2" xfId="31793" xr:uid="{907DD9BC-5593-40EB-A6EE-AA732233CE36}"/>
    <cellStyle name="Note 4 5 2 2 3" xfId="4999" xr:uid="{3F6FF5B1-BD89-417C-B58D-9BA41D7666ED}"/>
    <cellStyle name="Note 4 5 2 2 3 2" xfId="32298" xr:uid="{ABF4716E-B529-4377-85E8-CD13D1496098}"/>
    <cellStyle name="Note 4 5 2 2 4" xfId="7478" xr:uid="{60F953F2-331E-4E07-BF94-61194E6CAC9C}"/>
    <cellStyle name="Note 4 5 2 2 4 2" xfId="20936" xr:uid="{47F47A97-6581-4231-B82F-931FE4642A5F}"/>
    <cellStyle name="Note 4 5 2 2 5" xfId="10069" xr:uid="{7508DDCB-9467-4F9B-BD92-8AD4F6720281}"/>
    <cellStyle name="Note 4 5 2 2 5 2" xfId="23527" xr:uid="{04924601-7BC7-4B25-9F03-93C3371DEC34}"/>
    <cellStyle name="Note 4 5 2 2 6" xfId="12487" xr:uid="{962A9E2E-6ED6-43AD-B4B5-EAD31120AC5E}"/>
    <cellStyle name="Note 4 5 2 2 6 2" xfId="25945" xr:uid="{A1E12D3C-D0A1-49E9-8766-FC164939259B}"/>
    <cellStyle name="Note 4 5 2 2 7" xfId="17224" xr:uid="{53B7FB27-EF68-4B19-BECB-18E99BBC220B}"/>
    <cellStyle name="Note 4 5 2 2 7 2" xfId="30682" xr:uid="{48A887E0-61FF-4B35-966F-306DE746BFE4}"/>
    <cellStyle name="Note 4 5 2 3" xfId="4401" xr:uid="{DB1C2930-6D23-48EB-8D32-9B8B07C0ECEF}"/>
    <cellStyle name="Note 4 5 2 3 2" xfId="5572" xr:uid="{EF089D29-1112-4055-8E34-D096B841C99E}"/>
    <cellStyle name="Note 4 5 2 3 2 2" xfId="8051" xr:uid="{BBE68793-986F-4BB8-8BCD-EF915480684B}"/>
    <cellStyle name="Note 4 5 2 3 2 2 2" xfId="21509" xr:uid="{6615C4B8-CDB7-4491-8E45-A386EED2E9E9}"/>
    <cellStyle name="Note 4 5 2 3 2 3" xfId="10642" xr:uid="{E4A7687E-1870-4275-BFE4-B7375C5E1148}"/>
    <cellStyle name="Note 4 5 2 3 2 3 2" xfId="24100" xr:uid="{8DAA6DDA-FC83-424D-B67E-3484745C8C5D}"/>
    <cellStyle name="Note 4 5 2 3 2 4" xfId="12850" xr:uid="{CECAF71D-F3C0-44AB-B3B2-3B69AB544572}"/>
    <cellStyle name="Note 4 5 2 3 2 4 2" xfId="26308" xr:uid="{0624219C-F047-4491-8D38-67EA9C7E7920}"/>
    <cellStyle name="Note 4 5 2 3 2 5" xfId="14029" xr:uid="{AC5EBFF6-9A7F-4CCB-9DCC-2D59B3ED55DA}"/>
    <cellStyle name="Note 4 5 2 3 2 5 2" xfId="27487" xr:uid="{24919DD4-8A12-4DEC-ADD0-94FC76DAC484}"/>
    <cellStyle name="Note 4 5 2 3 2 6" xfId="15394" xr:uid="{BEA3D6AE-7B29-40FD-864F-5E7E889B720D}"/>
    <cellStyle name="Note 4 5 2 3 2 6 2" xfId="28852" xr:uid="{862ACACC-5C56-4299-9D41-2EDE5B261C8A}"/>
    <cellStyle name="Note 4 5 2 3 2 7" xfId="17737" xr:uid="{2D7235CE-3435-47CB-9168-0511DE7A231A}"/>
    <cellStyle name="Note 4 5 2 3 2 7 2" xfId="31195" xr:uid="{4F692189-15A9-4242-B950-61DA2D1214C2}"/>
    <cellStyle name="Note 4 5 2 3 3" xfId="6880" xr:uid="{8A0544CE-3394-4156-83FB-40C179783284}"/>
    <cellStyle name="Note 4 5 2 3 3 2" xfId="20338" xr:uid="{8E81C262-A489-4B1D-BD39-8EBFA784F8FE}"/>
    <cellStyle name="Note 4 5 2 3 4" xfId="9471" xr:uid="{4313A3A1-A1EB-44B8-A2A7-AECD181B1BF5}"/>
    <cellStyle name="Note 4 5 2 3 4 2" xfId="22929" xr:uid="{26FABDAC-B414-4297-B893-BC122EEFB72E}"/>
    <cellStyle name="Note 4 5 2 3 5" xfId="3317" xr:uid="{A3FA9620-792F-41F1-98F6-990D14715841}"/>
    <cellStyle name="Note 4 5 2 3 5 2" xfId="19311" xr:uid="{BEC9EBE9-1500-4DCC-BF45-209B23166B95}"/>
    <cellStyle name="Note 4 5 2 3 6" xfId="16719" xr:uid="{1327096C-447A-4E43-84E4-E509988E4427}"/>
    <cellStyle name="Note 4 5 2 3 6 2" xfId="30177" xr:uid="{FC620F59-0A5F-41E6-816E-69333161437A}"/>
    <cellStyle name="Note 4 5 2 4" xfId="4858" xr:uid="{9D61139F-D9A1-4F34-9992-7D925619F558}"/>
    <cellStyle name="Note 4 5 2 4 2" xfId="6029" xr:uid="{01B9E25A-F575-4060-99B9-113DD4A24C3F}"/>
    <cellStyle name="Note 4 5 2 4 2 2" xfId="8508" xr:uid="{80E311A9-1B2F-4312-AA30-B904BEB99BE0}"/>
    <cellStyle name="Note 4 5 2 4 2 2 2" xfId="21966" xr:uid="{69D9FD66-1F0D-431A-81E8-892E60515E66}"/>
    <cellStyle name="Note 4 5 2 4 2 3" xfId="11099" xr:uid="{DE38F0DF-4FBE-441C-BBAA-DB965B13DB05}"/>
    <cellStyle name="Note 4 5 2 4 2 3 2" xfId="24557" xr:uid="{CE6D58DF-96B1-42AC-A23A-441755D46408}"/>
    <cellStyle name="Note 4 5 2 4 2 4" xfId="13307" xr:uid="{6D880202-1683-47D4-8AED-E8A471D023F6}"/>
    <cellStyle name="Note 4 5 2 4 2 4 2" xfId="26765" xr:uid="{3AFC4F76-E463-431A-90E1-012406A5B11E}"/>
    <cellStyle name="Note 4 5 2 4 2 5" xfId="14486" xr:uid="{3F0FAB25-D64C-4F65-A5DC-3146249468B3}"/>
    <cellStyle name="Note 4 5 2 4 2 5 2" xfId="27944" xr:uid="{7745A89F-15E8-4F6E-B8AB-64CA94FBAC87}"/>
    <cellStyle name="Note 4 5 2 4 2 6" xfId="15851" xr:uid="{CA59B934-5FDB-48D0-84B2-73B0E6D36542}"/>
    <cellStyle name="Note 4 5 2 4 2 6 2" xfId="29309" xr:uid="{51F371DF-F912-49F0-B384-A70CEE850657}"/>
    <cellStyle name="Note 4 5 2 4 2 7" xfId="18194" xr:uid="{A0A36A94-A86D-43ED-A20B-A09D1098BB2E}"/>
    <cellStyle name="Note 4 5 2 4 2 7 2" xfId="31652" xr:uid="{7133858C-50BF-4A08-9FF7-AB34D08F5D6E}"/>
    <cellStyle name="Note 4 5 2 4 3" xfId="7337" xr:uid="{EC33E14F-4DFC-47D2-9697-F1569B334FA4}"/>
    <cellStyle name="Note 4 5 2 4 3 2" xfId="20795" xr:uid="{799BFF34-6A5C-46F3-9086-707F9F0C3900}"/>
    <cellStyle name="Note 4 5 2 4 4" xfId="9928" xr:uid="{1A60B933-68A2-4844-9FA2-E4F37D375AC5}"/>
    <cellStyle name="Note 4 5 2 4 4 2" xfId="23386" xr:uid="{1A235C65-1EBB-4143-9A7F-843BBC669E93}"/>
    <cellStyle name="Note 4 5 2 4 5" xfId="3499" xr:uid="{E72001D9-860B-43CF-AF8C-26FDD45B8FA0}"/>
    <cellStyle name="Note 4 5 2 4 5 2" xfId="19493" xr:uid="{B7715F4B-9304-441D-95F0-6BF78A810981}"/>
    <cellStyle name="Note 4 5 2 4 6" xfId="17108" xr:uid="{3913B2A4-40B6-4BE5-A5D0-4881400BB1AF}"/>
    <cellStyle name="Note 4 5 2 4 6 2" xfId="30566" xr:uid="{C0C7CCF2-0438-40F2-B705-DBCE1E308E8E}"/>
    <cellStyle name="Note 4 5 2 5" xfId="4726" xr:uid="{BEB2B266-BE34-47AE-9B83-AFBEF8E1DA03}"/>
    <cellStyle name="Note 4 5 2 5 2" xfId="5897" xr:uid="{AF9FCE70-A1E3-412D-8BB2-44D5310EC802}"/>
    <cellStyle name="Note 4 5 2 5 2 2" xfId="8376" xr:uid="{1BC10A74-66EA-401B-B60E-83DAB8639C2F}"/>
    <cellStyle name="Note 4 5 2 5 2 2 2" xfId="21834" xr:uid="{34F45C4C-FA3B-42BC-A4F7-03E655179DFD}"/>
    <cellStyle name="Note 4 5 2 5 2 3" xfId="10967" xr:uid="{02A96C98-E03F-4F9C-8B26-EBB65898F050}"/>
    <cellStyle name="Note 4 5 2 5 2 3 2" xfId="24425" xr:uid="{662706C9-30BE-473E-8D61-05BFA103A818}"/>
    <cellStyle name="Note 4 5 2 5 2 4" xfId="13175" xr:uid="{F2C70632-C721-44A2-9CC1-E7B3DC8F82BA}"/>
    <cellStyle name="Note 4 5 2 5 2 4 2" xfId="26633" xr:uid="{957064FE-4D93-446B-9F36-F96E1AEA8A75}"/>
    <cellStyle name="Note 4 5 2 5 2 5" xfId="14354" xr:uid="{5987B440-3E81-4E14-AFF0-E75E4D86A58F}"/>
    <cellStyle name="Note 4 5 2 5 2 5 2" xfId="27812" xr:uid="{16BBDDEE-0DB6-40AC-9149-F83B9D3D9407}"/>
    <cellStyle name="Note 4 5 2 5 2 6" xfId="15719" xr:uid="{7AD4DF85-5C5E-4AE8-BD5A-CE7C6DCEED2B}"/>
    <cellStyle name="Note 4 5 2 5 2 6 2" xfId="29177" xr:uid="{ABECE76C-7913-4686-B34A-576436698CA5}"/>
    <cellStyle name="Note 4 5 2 5 2 7" xfId="18062" xr:uid="{98F41F27-68B1-41E8-9609-E997562EC63F}"/>
    <cellStyle name="Note 4 5 2 5 2 7 2" xfId="31520" xr:uid="{6AB4EA40-B785-4216-BB66-4B8F4804CCB1}"/>
    <cellStyle name="Note 4 5 2 5 3" xfId="7205" xr:uid="{E64C7942-5065-4D85-99BD-E5AAF1DE8DDF}"/>
    <cellStyle name="Note 4 5 2 5 3 2" xfId="20663" xr:uid="{3B38CFAC-85CA-42AF-811E-E76EC2AA5B2D}"/>
    <cellStyle name="Note 4 5 2 5 4" xfId="9796" xr:uid="{607DE0DD-6F24-4467-B999-98D3BE0967F8}"/>
    <cellStyle name="Note 4 5 2 5 4 2" xfId="23254" xr:uid="{C5E6CAF3-8E74-4029-99DE-C7EB5DA4C0C1}"/>
    <cellStyle name="Note 4 5 2 5 5" xfId="12001" xr:uid="{146AD21A-D862-4283-A9D6-1F628D05409A}"/>
    <cellStyle name="Note 4 5 2 5 5 2" xfId="25459" xr:uid="{672FAF16-D50E-4F33-AA87-E9F41C1F8D1C}"/>
    <cellStyle name="Note 4 5 2 5 6" xfId="17004" xr:uid="{B11864F8-C211-409E-8293-D2B1C3763AE3}"/>
    <cellStyle name="Note 4 5 2 5 6 2" xfId="30462" xr:uid="{286F5088-8FB4-403D-96EE-FA2D38E22A3E}"/>
    <cellStyle name="Note 4 5 2 6" xfId="5222" xr:uid="{9464983C-82BE-4DE2-ADF4-72EEF5BDEA88}"/>
    <cellStyle name="Note 4 5 2 6 2" xfId="6393" xr:uid="{45243921-337A-4567-8B81-484698B69932}"/>
    <cellStyle name="Note 4 5 2 6 2 2" xfId="8872" xr:uid="{1E0C77EE-8F8A-42A3-ABBF-50C1B29B922C}"/>
    <cellStyle name="Note 4 5 2 6 2 2 2" xfId="22330" xr:uid="{45856105-98EF-4450-B3C1-630E1265E2E4}"/>
    <cellStyle name="Note 4 5 2 6 2 3" xfId="11463" xr:uid="{C8D891EF-534D-41D3-9395-497E07458416}"/>
    <cellStyle name="Note 4 5 2 6 2 3 2" xfId="24921" xr:uid="{AE96A90C-FF11-4F6F-A619-420C60F188F0}"/>
    <cellStyle name="Note 4 5 2 6 2 4" xfId="13671" xr:uid="{69926A1E-21D9-4B60-A41A-0D6161744034}"/>
    <cellStyle name="Note 4 5 2 6 2 4 2" xfId="27129" xr:uid="{A9B3B57E-97CB-4E87-A9BA-1F5BEC7CFBC9}"/>
    <cellStyle name="Note 4 5 2 6 2 5" xfId="14850" xr:uid="{28315FD3-EF64-4B78-A046-4597A0E1C594}"/>
    <cellStyle name="Note 4 5 2 6 2 5 2" xfId="28308" xr:uid="{2984FDF0-CD95-4F1E-BBB1-468D6F6B0F7F}"/>
    <cellStyle name="Note 4 5 2 6 2 6" xfId="16215" xr:uid="{058B0FB8-C2C7-4A60-9B0A-801D97E379BC}"/>
    <cellStyle name="Note 4 5 2 6 2 6 2" xfId="29673" xr:uid="{38A1B5CC-E4F9-40A7-873D-C1952BA073BB}"/>
    <cellStyle name="Note 4 5 2 6 2 7" xfId="18558" xr:uid="{BBD60E42-4EE5-4C66-8BA9-BDB249A89B08}"/>
    <cellStyle name="Note 4 5 2 6 2 7 2" xfId="32016" xr:uid="{64A24FC2-E115-4AB0-9EB9-48246DD5F7DF}"/>
    <cellStyle name="Note 4 5 2 6 3" xfId="7701" xr:uid="{7FE7E3AF-FE5C-4119-981D-72B4D3B81D01}"/>
    <cellStyle name="Note 4 5 2 6 3 2" xfId="21159" xr:uid="{1101CACC-C7EA-4CE5-8DA3-607CFE138494}"/>
    <cellStyle name="Note 4 5 2 6 4" xfId="10292" xr:uid="{6E2DB1EE-CE0A-4AC0-9FD7-DD49A6FBF9DE}"/>
    <cellStyle name="Note 4 5 2 6 4 2" xfId="23750" xr:uid="{D0627A89-B6BE-4128-9340-ECCF53CBD281}"/>
    <cellStyle name="Note 4 5 2 6 5" xfId="15044" xr:uid="{EDA130E0-DEA6-4DB5-9402-902EB6C57F83}"/>
    <cellStyle name="Note 4 5 2 6 5 2" xfId="28502" xr:uid="{18439833-D359-4E76-9B3C-AC993BE3B0DB}"/>
    <cellStyle name="Note 4 5 2 6 6" xfId="17407" xr:uid="{E4A4B90A-4D10-45A1-B568-CE086F219B1A}"/>
    <cellStyle name="Note 4 5 2 6 6 2" xfId="30865" xr:uid="{C97EDACF-3419-4557-A06F-C73DE5AF12D3}"/>
    <cellStyle name="Note 4 5 2 7" xfId="5405" xr:uid="{788868D6-BBE9-4851-B46C-B2A9C0F3D080}"/>
    <cellStyle name="Note 4 5 2 7 2" xfId="6576" xr:uid="{A9CCDF8A-91E3-4441-A6AB-B5971FC06969}"/>
    <cellStyle name="Note 4 5 2 7 2 2" xfId="9055" xr:uid="{A99CE006-BD1D-47DC-BCED-3155D146484E}"/>
    <cellStyle name="Note 4 5 2 7 2 2 2" xfId="22513" xr:uid="{5EBCBF69-C68B-4F74-ACB8-3367802756CF}"/>
    <cellStyle name="Note 4 5 2 7 2 3" xfId="11646" xr:uid="{57F31D42-7045-4D72-85D9-C27272DCE648}"/>
    <cellStyle name="Note 4 5 2 7 2 3 2" xfId="25104" xr:uid="{FA32F396-201B-410A-92A5-5A35206DDA09}"/>
    <cellStyle name="Note 4 5 2 7 2 4" xfId="13854" xr:uid="{A0F4DCBE-C761-42CC-A3E4-60D9F5F5D083}"/>
    <cellStyle name="Note 4 5 2 7 2 4 2" xfId="27312" xr:uid="{9535C25A-D459-401D-A4D9-D2A534353F27}"/>
    <cellStyle name="Note 4 5 2 7 2 5" xfId="15033" xr:uid="{5C85884F-D870-429C-BFDC-618890C899AC}"/>
    <cellStyle name="Note 4 5 2 7 2 5 2" xfId="28491" xr:uid="{D1EBA4EF-17F6-4F69-BFDB-53470B68A8BC}"/>
    <cellStyle name="Note 4 5 2 7 2 6" xfId="16398" xr:uid="{457E123E-A33B-401A-A4A1-2BE875AF5455}"/>
    <cellStyle name="Note 4 5 2 7 2 6 2" xfId="29856" xr:uid="{6F89D6C4-A0AB-4804-91F7-9B6E46C50571}"/>
    <cellStyle name="Note 4 5 2 7 2 7" xfId="18741" xr:uid="{EBB2A4D0-9B76-4AB4-B95D-AD36B7817DD0}"/>
    <cellStyle name="Note 4 5 2 7 2 7 2" xfId="32199" xr:uid="{49E90A69-8E03-4976-A309-3156F8723553}"/>
    <cellStyle name="Note 4 5 2 7 3" xfId="7884" xr:uid="{C9513F4C-A060-4C74-8120-03FDBCC1372A}"/>
    <cellStyle name="Note 4 5 2 7 3 2" xfId="21342" xr:uid="{8E4D4230-8B26-43B7-B980-01CDC07EE456}"/>
    <cellStyle name="Note 4 5 2 7 4" xfId="10475" xr:uid="{9DACD87A-D5AE-44B7-B6E3-0A753B1683E3}"/>
    <cellStyle name="Note 4 5 2 7 4 2" xfId="23933" xr:uid="{FA38DB76-71EC-4B27-840B-0D19C740E391}"/>
    <cellStyle name="Note 4 5 2 7 5" xfId="15227" xr:uid="{14F06BBA-2DE9-4874-BD48-8A979A451D7F}"/>
    <cellStyle name="Note 4 5 2 7 5 2" xfId="28685" xr:uid="{1B5AF8E9-AC36-4AE3-A38F-C2FCC8BCE563}"/>
    <cellStyle name="Note 4 5 2 7 6" xfId="17570" xr:uid="{310D1DF8-ADE3-4914-9470-F05076E3F251}"/>
    <cellStyle name="Note 4 5 2 7 6 2" xfId="31028" xr:uid="{311783F5-4248-46EA-89C4-9D6B5846C41D}"/>
    <cellStyle name="Note 4 5 2 8" xfId="4073" xr:uid="{B46DEC43-0F5B-44C5-947C-25AAE997DCAC}"/>
    <cellStyle name="Note 4 5 2 8 2" xfId="6587" xr:uid="{978A79B4-F4DE-489D-A3E3-263187724D17}"/>
    <cellStyle name="Note 4 5 2 8 2 2" xfId="20045" xr:uid="{DDF56660-39C7-4B99-BB2B-27BEF56B9771}"/>
    <cellStyle name="Note 4 5 2 8 3" xfId="9184" xr:uid="{5EC357E9-5B0D-4C4E-A819-297584BF844E}"/>
    <cellStyle name="Note 4 5 2 8 3 2" xfId="22642" xr:uid="{5234CAF7-97FD-47C5-BF4A-6561D09975E3}"/>
    <cellStyle name="Note 4 5 2 8 4" xfId="11753" xr:uid="{61D72334-96DF-4AA7-A723-022315315BAC}"/>
    <cellStyle name="Note 4 5 2 8 4 2" xfId="25211" xr:uid="{6D2F6204-472E-4289-A036-01C633FC250C}"/>
    <cellStyle name="Note 4 5 2 8 5" xfId="3616" xr:uid="{A5CCAF1B-3C1B-40B7-B577-6E8E13278576}"/>
    <cellStyle name="Note 4 5 2 8 5 2" xfId="19610" xr:uid="{87E49E78-7473-4D1C-9CA5-D2E2B0F0872C}"/>
    <cellStyle name="Note 4 5 2 8 6" xfId="11880" xr:uid="{5D7E4455-0B2E-429F-A258-5372E8783808}"/>
    <cellStyle name="Note 4 5 2 8 6 2" xfId="25338" xr:uid="{8406FD87-13D6-44BD-BCA2-A0FBC9EC240E}"/>
    <cellStyle name="Note 4 5 2 8 7" xfId="16492" xr:uid="{2773FD1E-417B-415F-A9BC-DEC60EE5CD40}"/>
    <cellStyle name="Note 4 5 2 8 7 2" xfId="29950" xr:uid="{41F8D91E-A012-47F9-83D7-A0CEEE49303F}"/>
    <cellStyle name="Note 4 5 2 9" xfId="3177" xr:uid="{36F3F78C-4387-43EC-B195-8013FBB1CA2B}"/>
    <cellStyle name="Note 4 5 2 9 2" xfId="19171" xr:uid="{0E60866E-99CC-4931-A103-93AB6728494D}"/>
    <cellStyle name="Note 4 5 3" xfId="2845" xr:uid="{C731FCF0-2B49-4BA9-9963-2069E13445A2}"/>
    <cellStyle name="Note 4 5 3 2" xfId="6169" xr:uid="{C81B1D2F-A0CB-46EF-AA12-666A5C07C28E}"/>
    <cellStyle name="Note 4 5 3 2 2" xfId="8648" xr:uid="{E65BD2F3-309D-4D63-9DDE-E074DDA2E976}"/>
    <cellStyle name="Note 4 5 3 2 2 2" xfId="22106" xr:uid="{53CD88E6-6FD2-4FB9-8A4A-2CD66AAFEF74}"/>
    <cellStyle name="Note 4 5 3 2 3" xfId="11239" xr:uid="{D53BB95F-23F0-468A-B8DF-4FB34CD40D80}"/>
    <cellStyle name="Note 4 5 3 2 3 2" xfId="24697" xr:uid="{FB5EE4AD-3AA6-4525-84F9-6988AFDC80D7}"/>
    <cellStyle name="Note 4 5 3 2 4" xfId="13447" xr:uid="{8E0399CF-CF40-4B61-B2F4-3B8E86D8718F}"/>
    <cellStyle name="Note 4 5 3 2 4 2" xfId="26905" xr:uid="{40D47AE3-5518-4345-A805-1E7EC0D2D82D}"/>
    <cellStyle name="Note 4 5 3 2 5" xfId="14626" xr:uid="{9F23F245-65A6-43AE-B6AF-59E925CE5515}"/>
    <cellStyle name="Note 4 5 3 2 5 2" xfId="28084" xr:uid="{DD29C1C4-CF5C-4B1A-B1B2-2BBB15039CB4}"/>
    <cellStyle name="Note 4 5 3 2 6" xfId="15991" xr:uid="{E6BFF71C-A646-4E68-BF78-B8B435283830}"/>
    <cellStyle name="Note 4 5 3 2 6 2" xfId="29449" xr:uid="{83EC32E8-F722-4BB5-97C7-0834EAE2E457}"/>
    <cellStyle name="Note 4 5 3 2 7" xfId="18334" xr:uid="{33D072D4-4F0C-458B-91B0-7D5F76E7E789}"/>
    <cellStyle name="Note 4 5 3 2 7 2" xfId="31792" xr:uid="{EEF11E84-11CA-4437-9FD6-33EDA266D94B}"/>
    <cellStyle name="Note 4 5 3 3" xfId="4998" xr:uid="{A951A8F9-3D37-4233-8FAE-593ED415ADEF}"/>
    <cellStyle name="Note 4 5 3 3 2" xfId="32297" xr:uid="{77888B2A-A705-435D-9DE5-C6C6FAEAFEE2}"/>
    <cellStyle name="Note 4 5 3 4" xfId="7477" xr:uid="{BF3DEE86-5188-4227-A892-3512565EB27F}"/>
    <cellStyle name="Note 4 5 3 4 2" xfId="20935" xr:uid="{E4D635C5-9E3E-4FB8-8A27-F6E9C0BE378A}"/>
    <cellStyle name="Note 4 5 3 5" xfId="10068" xr:uid="{A45A9F2D-BC6A-4652-9FAD-B48606C9FE5B}"/>
    <cellStyle name="Note 4 5 3 5 2" xfId="23526" xr:uid="{5E6DE855-896B-40E4-82DE-9D0744AC0A34}"/>
    <cellStyle name="Note 4 5 3 6" xfId="3882" xr:uid="{127B657B-97A9-4CF0-99B6-B5A834FEF449}"/>
    <cellStyle name="Note 4 5 3 6 2" xfId="19876" xr:uid="{ED8B5DC3-ADD3-4BAE-8243-DD930BA08DBA}"/>
    <cellStyle name="Note 4 5 3 7" xfId="17223" xr:uid="{77A518FD-F1D0-4188-B3F6-0801A387263B}"/>
    <cellStyle name="Note 4 5 3 7 2" xfId="30681" xr:uid="{4504E4D5-3961-418E-9090-AD7186352ECC}"/>
    <cellStyle name="Note 4 5 4" xfId="5136" xr:uid="{EFCFE768-B1A0-4E96-B1DD-5847BDD8F43A}"/>
    <cellStyle name="Note 4 5 4 2" xfId="6307" xr:uid="{7EFBBFF0-D959-4518-BD13-78A348A4C2B8}"/>
    <cellStyle name="Note 4 5 4 2 2" xfId="8786" xr:uid="{D28D30D8-BF1D-4D05-A6C1-39FF3B4096FD}"/>
    <cellStyle name="Note 4 5 4 2 2 2" xfId="22244" xr:uid="{A26CB3C8-C3C8-49C8-9E1B-5D608F15CD19}"/>
    <cellStyle name="Note 4 5 4 2 3" xfId="11377" xr:uid="{CED6CA9C-53E7-42DF-8EDE-1D1E67E81ABC}"/>
    <cellStyle name="Note 4 5 4 2 3 2" xfId="24835" xr:uid="{457F7876-7393-4238-A1FB-0D4B626B4009}"/>
    <cellStyle name="Note 4 5 4 2 4" xfId="13585" xr:uid="{6BC823CC-36B6-4DEF-B2C7-7D7CD4D56B29}"/>
    <cellStyle name="Note 4 5 4 2 4 2" xfId="27043" xr:uid="{88C34035-AC7A-44ED-B9F0-2E854C6A7B7B}"/>
    <cellStyle name="Note 4 5 4 2 5" xfId="14764" xr:uid="{0AC5F201-955A-40F0-A4DF-B2B576E5D232}"/>
    <cellStyle name="Note 4 5 4 2 5 2" xfId="28222" xr:uid="{20169F74-211D-4F6A-9281-AB9218FD1466}"/>
    <cellStyle name="Note 4 5 4 2 6" xfId="16129" xr:uid="{03E977FF-85F7-4504-BF10-16DE4B6C831F}"/>
    <cellStyle name="Note 4 5 4 2 6 2" xfId="29587" xr:uid="{F999C87B-F691-4BA3-A281-38FB951877DC}"/>
    <cellStyle name="Note 4 5 4 2 7" xfId="18472" xr:uid="{18167AF2-6915-4ADC-B7F8-BCA9C610DBF8}"/>
    <cellStyle name="Note 4 5 4 2 7 2" xfId="31930" xr:uid="{17111C57-4150-4D25-AEA7-B48C0C2CDD54}"/>
    <cellStyle name="Note 4 5 4 3" xfId="7615" xr:uid="{8641545C-21E9-45CC-87CE-00C11D31D525}"/>
    <cellStyle name="Note 4 5 4 3 2" xfId="21073" xr:uid="{DC76F920-7D0C-47BD-B2B8-3860AD4DFD8E}"/>
    <cellStyle name="Note 4 5 4 4" xfId="10206" xr:uid="{E880AB2E-EC62-41D3-B34A-20A6D4B89D56}"/>
    <cellStyle name="Note 4 5 4 4 2" xfId="23664" xr:uid="{05B369DD-2067-4550-A576-AC2CC2A1A5A7}"/>
    <cellStyle name="Note 4 5 4 5" xfId="3510" xr:uid="{44B00D0A-A5D0-41FA-902F-964ECDA47719}"/>
    <cellStyle name="Note 4 5 4 5 2" xfId="19504" xr:uid="{BB4F857F-57F0-4652-8D93-56C61E529306}"/>
    <cellStyle name="Note 4 5 4 6" xfId="17326" xr:uid="{47310456-F74F-48AB-9E29-EFCF67541D5E}"/>
    <cellStyle name="Note 4 5 4 6 2" xfId="30784" xr:uid="{2530805B-CCAA-4EE3-A703-387961FB766D}"/>
    <cellStyle name="Note 4 5 5" xfId="4857" xr:uid="{5A904587-E25C-43A7-8E67-915F86AA5BA8}"/>
    <cellStyle name="Note 4 5 5 2" xfId="6028" xr:uid="{69E78F44-7A6A-46DF-A738-E77D3D5BE12B}"/>
    <cellStyle name="Note 4 5 5 2 2" xfId="8507" xr:uid="{7E1178A6-6A84-4EE1-A46E-876ED10E5A8B}"/>
    <cellStyle name="Note 4 5 5 2 2 2" xfId="21965" xr:uid="{6A5687B0-BECE-4E45-9627-7008870A656D}"/>
    <cellStyle name="Note 4 5 5 2 3" xfId="11098" xr:uid="{033F0B5D-749B-422A-9B83-4EA6F0B6E17A}"/>
    <cellStyle name="Note 4 5 5 2 3 2" xfId="24556" xr:uid="{D1CED1D6-A8A8-4EA9-9BDA-061084841C4F}"/>
    <cellStyle name="Note 4 5 5 2 4" xfId="13306" xr:uid="{EFEA2E2D-51AD-4761-858D-AE22ED2D8B59}"/>
    <cellStyle name="Note 4 5 5 2 4 2" xfId="26764" xr:uid="{F1E8848B-8145-4151-A8FA-9C8DF5DA00B3}"/>
    <cellStyle name="Note 4 5 5 2 5" xfId="14485" xr:uid="{03CDEF94-360E-4E7C-9DE8-B4CB6B04A932}"/>
    <cellStyle name="Note 4 5 5 2 5 2" xfId="27943" xr:uid="{7E0D88C2-AAA6-44AA-AE5B-7341908FC372}"/>
    <cellStyle name="Note 4 5 5 2 6" xfId="15850" xr:uid="{B281A942-FA17-4C8D-B39A-D4C2147CD517}"/>
    <cellStyle name="Note 4 5 5 2 6 2" xfId="29308" xr:uid="{153073BB-EBC8-4A5E-91E4-5B4B40290EB0}"/>
    <cellStyle name="Note 4 5 5 2 7" xfId="18193" xr:uid="{9AD6151E-4DC9-4283-B957-D4921D1E8425}"/>
    <cellStyle name="Note 4 5 5 2 7 2" xfId="31651" xr:uid="{D304C5CF-1372-4D0F-B0D4-0E9AA13FC9AD}"/>
    <cellStyle name="Note 4 5 5 3" xfId="7336" xr:uid="{F840B2FA-B1C9-4DDE-8D38-412E92AB8498}"/>
    <cellStyle name="Note 4 5 5 3 2" xfId="20794" xr:uid="{32F6DD7D-62EC-45EA-860A-EA6D0E976762}"/>
    <cellStyle name="Note 4 5 5 4" xfId="9927" xr:uid="{626565F9-AC62-40AB-8CA4-625D090E2DF5}"/>
    <cellStyle name="Note 4 5 5 4 2" xfId="23385" xr:uid="{BB37F624-67D9-428F-8F0C-ED9CE22C8B9C}"/>
    <cellStyle name="Note 4 5 5 5" xfId="12180" xr:uid="{9FF51FF4-019B-4E58-91B3-16104C2ADE3C}"/>
    <cellStyle name="Note 4 5 5 5 2" xfId="25638" xr:uid="{39A09223-CE80-40C5-9BA9-BBE17B61ED46}"/>
    <cellStyle name="Note 4 5 5 6" xfId="17107" xr:uid="{6CB07852-FEC6-45F1-B347-B394D32E6E27}"/>
    <cellStyle name="Note 4 5 5 6 2" xfId="30565" xr:uid="{88BB7CB0-FE62-4DC3-A541-3D68EF380409}"/>
    <cellStyle name="Note 4 5 6" xfId="4332" xr:uid="{A47B28D9-075E-467C-8A9A-D0DA5A966370}"/>
    <cellStyle name="Note 4 5 6 2" xfId="5503" xr:uid="{08490110-BB84-473A-84F0-189B0537ECF7}"/>
    <cellStyle name="Note 4 5 6 2 2" xfId="7982" xr:uid="{255C513F-0D90-4E42-BA75-10B2A371C75D}"/>
    <cellStyle name="Note 4 5 6 2 2 2" xfId="21440" xr:uid="{B3680F96-3DD4-4042-AEA4-5D8079F88355}"/>
    <cellStyle name="Note 4 5 6 2 3" xfId="10573" xr:uid="{FC681807-5B1C-41E6-B04C-F1E4DDECBF43}"/>
    <cellStyle name="Note 4 5 6 2 3 2" xfId="24031" xr:uid="{F1E9A5E9-F5DF-46F7-B655-2950772F7493}"/>
    <cellStyle name="Note 4 5 6 2 4" xfId="12781" xr:uid="{10B461F0-27FD-4CFC-96CB-9A9F46AC075C}"/>
    <cellStyle name="Note 4 5 6 2 4 2" xfId="26239" xr:uid="{086E64BA-6A06-464A-B164-541D31C0F26F}"/>
    <cellStyle name="Note 4 5 6 2 5" xfId="13960" xr:uid="{CD60B557-4FB1-463D-B2CF-2C76808C3BCF}"/>
    <cellStyle name="Note 4 5 6 2 5 2" xfId="27418" xr:uid="{873CA5D0-191E-4063-B927-88F0F4895958}"/>
    <cellStyle name="Note 4 5 6 2 6" xfId="15325" xr:uid="{96E37B4E-8B18-4C44-9F71-D7CE96E3A675}"/>
    <cellStyle name="Note 4 5 6 2 6 2" xfId="28783" xr:uid="{97EDF42C-CDDB-426F-BD81-4C6F59FD3D4E}"/>
    <cellStyle name="Note 4 5 6 2 7" xfId="17668" xr:uid="{101C8B3A-C334-416B-9360-DE9505FA0F86}"/>
    <cellStyle name="Note 4 5 6 2 7 2" xfId="31126" xr:uid="{7A3D25A9-5349-45AF-8686-5B5BD19D9946}"/>
    <cellStyle name="Note 4 5 6 3" xfId="6811" xr:uid="{D2A48460-8F27-4212-AF26-23C7B7BE9A2D}"/>
    <cellStyle name="Note 4 5 6 3 2" xfId="20269" xr:uid="{94B55CAB-9002-422C-A1B7-BF9071999F33}"/>
    <cellStyle name="Note 4 5 6 4" xfId="9402" xr:uid="{0A6DC850-782D-4793-84C1-442575F58057}"/>
    <cellStyle name="Note 4 5 6 4 2" xfId="22860" xr:uid="{C2E3A0B6-F21C-4416-BDA5-44CBE7817F7C}"/>
    <cellStyle name="Note 4 5 6 5" xfId="12515" xr:uid="{252B9B40-1EA2-4CE2-A753-2BA3776DEDB1}"/>
    <cellStyle name="Note 4 5 6 5 2" xfId="25973" xr:uid="{0565EF16-007C-4310-8843-CF37102AB9E6}"/>
    <cellStyle name="Note 4 5 6 6" xfId="16678" xr:uid="{01066A06-5EB4-4DC8-94B6-6101D7AD4D4C}"/>
    <cellStyle name="Note 4 5 6 6 2" xfId="30136" xr:uid="{0218F71A-5C55-4510-9C57-2C6CDBD28490}"/>
    <cellStyle name="Note 4 5 7" xfId="4837" xr:uid="{231A4235-6348-4541-9C6C-B844EDAD8540}"/>
    <cellStyle name="Note 4 5 7 2" xfId="6008" xr:uid="{8E268AFF-A2B0-4F70-9029-767108AC1E6F}"/>
    <cellStyle name="Note 4 5 7 2 2" xfId="8487" xr:uid="{6B767D8A-63C5-436B-B83B-784108312E4A}"/>
    <cellStyle name="Note 4 5 7 2 2 2" xfId="21945" xr:uid="{81FBA973-8441-4E1A-8446-B596881B8F77}"/>
    <cellStyle name="Note 4 5 7 2 3" xfId="11078" xr:uid="{E61938C0-0E0B-42E3-A736-6C93628BFD0B}"/>
    <cellStyle name="Note 4 5 7 2 3 2" xfId="24536" xr:uid="{8D83A0FB-5F01-4BE7-9803-44193DB960AE}"/>
    <cellStyle name="Note 4 5 7 2 4" xfId="13286" xr:uid="{34F43163-6555-49C3-A693-A584C3A74AC7}"/>
    <cellStyle name="Note 4 5 7 2 4 2" xfId="26744" xr:uid="{3FC29673-FEDB-4C4D-AB75-0B4519305E86}"/>
    <cellStyle name="Note 4 5 7 2 5" xfId="14465" xr:uid="{ABC3BF67-28FB-464D-B59A-5DD629A4B515}"/>
    <cellStyle name="Note 4 5 7 2 5 2" xfId="27923" xr:uid="{9D047CF9-FCD1-4C3A-8C20-0301FE040166}"/>
    <cellStyle name="Note 4 5 7 2 6" xfId="15830" xr:uid="{344437AF-A238-45BC-8B1E-81341823F2A5}"/>
    <cellStyle name="Note 4 5 7 2 6 2" xfId="29288" xr:uid="{9449AB46-8C06-4BEE-90FA-3D4D0529B74F}"/>
    <cellStyle name="Note 4 5 7 2 7" xfId="18173" xr:uid="{60A46989-7AF1-4FBA-85B3-AEA6211E54DE}"/>
    <cellStyle name="Note 4 5 7 2 7 2" xfId="31631" xr:uid="{B08575C0-5138-49C3-9765-961D81175CCF}"/>
    <cellStyle name="Note 4 5 7 3" xfId="7316" xr:uid="{FFB6D366-C739-4490-9AA4-2985E9D75991}"/>
    <cellStyle name="Note 4 5 7 3 2" xfId="20774" xr:uid="{93C3FB79-DEB4-4668-928D-31C5426B4C49}"/>
    <cellStyle name="Note 4 5 7 4" xfId="9907" xr:uid="{DB62E8D3-E17A-47C3-B63E-80D1C4898A83}"/>
    <cellStyle name="Note 4 5 7 4 2" xfId="23365" xr:uid="{C3DC41E0-B787-4C82-B726-C7FEA15A9957}"/>
    <cellStyle name="Note 4 5 7 5" xfId="11944" xr:uid="{8C05B7C7-38F5-481F-B0C8-D8EA3B7272CA}"/>
    <cellStyle name="Note 4 5 7 5 2" xfId="25402" xr:uid="{A9C48628-130F-4419-B2A6-496895CA7A07}"/>
    <cellStyle name="Note 4 5 7 6" xfId="17087" xr:uid="{5608C474-AED4-4913-8DE0-A2911F788802}"/>
    <cellStyle name="Note 4 5 7 6 2" xfId="30545" xr:uid="{E45F5FBE-BD3D-484E-9428-4A2EBD766EB4}"/>
    <cellStyle name="Note 4 5 8" xfId="5392" xr:uid="{74F1B00A-DD5B-4CB0-B888-0B9226507590}"/>
    <cellStyle name="Note 4 5 8 2" xfId="6563" xr:uid="{48D942E9-E269-489C-893F-60FA3D01F188}"/>
    <cellStyle name="Note 4 5 8 2 2" xfId="9042" xr:uid="{46FB2259-6A29-4888-8D07-3FA373FD5D73}"/>
    <cellStyle name="Note 4 5 8 2 2 2" xfId="22500" xr:uid="{E899EC93-9C34-4FCD-AD9C-D81F4617ECAE}"/>
    <cellStyle name="Note 4 5 8 2 3" xfId="11633" xr:uid="{1C57D7F0-B298-402C-ACC2-ABA77D69FD12}"/>
    <cellStyle name="Note 4 5 8 2 3 2" xfId="25091" xr:uid="{B5D36F16-C8E0-4905-BBDD-F1D3749B0B3E}"/>
    <cellStyle name="Note 4 5 8 2 4" xfId="13841" xr:uid="{5D24CDA1-D278-48F5-B9A0-F7FC36323514}"/>
    <cellStyle name="Note 4 5 8 2 4 2" xfId="27299" xr:uid="{632F5F46-74F9-4B8E-B097-3B732D367877}"/>
    <cellStyle name="Note 4 5 8 2 5" xfId="15020" xr:uid="{9581C02F-90DC-4E01-A264-E0C6B600F005}"/>
    <cellStyle name="Note 4 5 8 2 5 2" xfId="28478" xr:uid="{06CD3146-C2BD-4C84-827A-30975BD8506C}"/>
    <cellStyle name="Note 4 5 8 2 6" xfId="16385" xr:uid="{8E85082F-632A-4A09-AB3D-4B52B40F13FF}"/>
    <cellStyle name="Note 4 5 8 2 6 2" xfId="29843" xr:uid="{67190E12-A02E-4968-9FC8-4CABE1BDBDFB}"/>
    <cellStyle name="Note 4 5 8 2 7" xfId="18728" xr:uid="{E3427F6A-5830-4052-BE18-525501FB13F8}"/>
    <cellStyle name="Note 4 5 8 2 7 2" xfId="32186" xr:uid="{4A9FED18-85F2-42B0-96C1-79A36B28C00C}"/>
    <cellStyle name="Note 4 5 8 3" xfId="7871" xr:uid="{12ED47FD-B2A9-4947-B424-A9893AE8DFFF}"/>
    <cellStyle name="Note 4 5 8 3 2" xfId="21329" xr:uid="{4615F3E4-5BB9-4C0F-A2C1-BB08BEC791DB}"/>
    <cellStyle name="Note 4 5 8 4" xfId="10462" xr:uid="{D903DDE6-69C6-4255-9BD8-DB195A8F872B}"/>
    <cellStyle name="Note 4 5 8 4 2" xfId="23920" xr:uid="{1FEDA793-585E-40D1-9F98-19FDB4B8AF40}"/>
    <cellStyle name="Note 4 5 8 5" xfId="15214" xr:uid="{05C55526-CED8-4D4B-A9FE-77F03C48D096}"/>
    <cellStyle name="Note 4 5 8 5 2" xfId="28672" xr:uid="{DD0BF174-BD10-4BC7-A2AE-7EA7AE0CCE01}"/>
    <cellStyle name="Note 4 5 8 6" xfId="17557" xr:uid="{6F1A0E4D-C285-4716-A393-42F4956253C9}"/>
    <cellStyle name="Note 4 5 8 6 2" xfId="31015" xr:uid="{B7DFD325-7109-4391-8FC2-73A20600003F}"/>
    <cellStyle name="Note 4 5 9" xfId="4074" xr:uid="{422CBB56-359E-4195-8AA1-135F409582F7}"/>
    <cellStyle name="Note 4 5 9 2" xfId="6588" xr:uid="{E5551983-6B3F-4F83-98C2-E9CFC348E945}"/>
    <cellStyle name="Note 4 5 9 2 2" xfId="20046" xr:uid="{73EF81E3-74BE-4F4D-A218-56FD460C332F}"/>
    <cellStyle name="Note 4 5 9 3" xfId="9185" xr:uid="{98D66307-AE17-4295-801B-B7D8096804A7}"/>
    <cellStyle name="Note 4 5 9 3 2" xfId="22643" xr:uid="{4653C4A9-1E9D-4272-84F6-FBB38F077FC2}"/>
    <cellStyle name="Note 4 5 9 4" xfId="11754" xr:uid="{4CC82854-2535-4160-99B7-7415EA8C5D54}"/>
    <cellStyle name="Note 4 5 9 4 2" xfId="25212" xr:uid="{D89F7E25-F921-43E7-8133-049A59969E93}"/>
    <cellStyle name="Note 4 5 9 5" xfId="3840" xr:uid="{2C682885-444D-4027-B7A1-15FC739E71F3}"/>
    <cellStyle name="Note 4 5 9 5 2" xfId="19834" xr:uid="{63DD4B3F-B5D7-4EE4-8C30-14CF03D98B24}"/>
    <cellStyle name="Note 4 5 9 6" xfId="3939" xr:uid="{0511EB53-82F2-440E-8B6A-E93239C878D1}"/>
    <cellStyle name="Note 4 5 9 6 2" xfId="19933" xr:uid="{E636204C-E591-4072-8FDE-AA83936D909C}"/>
    <cellStyle name="Note 4 5 9 7" xfId="16493" xr:uid="{081DC55F-CD38-4D7C-B3B9-8A98E60A8BC9}"/>
    <cellStyle name="Note 4 5 9 7 2" xfId="29951" xr:uid="{B732DACA-6F8D-4B69-8EEF-B309877002AF}"/>
    <cellStyle name="Note 4 6" xfId="2289" xr:uid="{54D79C33-C23A-460F-B0B8-02ADED5800DD}"/>
    <cellStyle name="Note 4 6 10" xfId="3176" xr:uid="{4FB75793-C938-48F0-BBB6-F2ECD509E5F1}"/>
    <cellStyle name="Note 4 6 10 2" xfId="19170" xr:uid="{35086944-6E20-464E-9390-C0249FE450A7}"/>
    <cellStyle name="Note 4 6 11" xfId="3041" xr:uid="{6BA5051D-8700-496F-A576-294E14934EF4}"/>
    <cellStyle name="Note 4 6 11 2" xfId="19035" xr:uid="{AEE8011F-7B3E-4691-ACF3-68570B248C36}"/>
    <cellStyle name="Note 4 6 12" xfId="3403" xr:uid="{D090B734-1BB2-4762-B938-7480F8DEA187}"/>
    <cellStyle name="Note 4 6 12 2" xfId="19397" xr:uid="{AB184569-13FE-4CAF-AC2D-3CDCE7E84D3F}"/>
    <cellStyle name="Note 4 6 13" xfId="18841" xr:uid="{82E88F3C-D4EA-466E-9918-5FEC33ED6C7D}"/>
    <cellStyle name="Note 4 6 13 2" xfId="32494" xr:uid="{6AC1F268-62BC-4547-B387-F92305D894F3}"/>
    <cellStyle name="Note 4 6 2" xfId="2290" xr:uid="{2AFE29B0-BFA0-425E-8E26-48910A2E4C14}"/>
    <cellStyle name="Note 4 6 2 10" xfId="3955" xr:uid="{38604FCE-BC67-4865-B513-0E1EF6EB9C20}"/>
    <cellStyle name="Note 4 6 2 10 2" xfId="19949" xr:uid="{88AAC737-E8AB-4863-BB1D-469C80F50AC1}"/>
    <cellStyle name="Note 4 6 2 11" xfId="3402" xr:uid="{90CCFCA0-BC36-4921-B92F-5E54B6635A79}"/>
    <cellStyle name="Note 4 6 2 11 2" xfId="19396" xr:uid="{75D9C045-88D5-432C-ABD9-6B4F4B625380}"/>
    <cellStyle name="Note 4 6 2 12" xfId="18842" xr:uid="{6E5D4249-70CB-4808-A769-9B8F013C41BA}"/>
    <cellStyle name="Note 4 6 2 12 2" xfId="32495" xr:uid="{8D1B1DD0-6993-400F-9452-90279F88329A}"/>
    <cellStyle name="Note 4 6 2 2" xfId="2848" xr:uid="{3AD0F68F-8594-4D51-A0A1-3426342869C4}"/>
    <cellStyle name="Note 4 6 2 2 2" xfId="6172" xr:uid="{54E4B5BD-1E62-40AD-A020-B692A43D802E}"/>
    <cellStyle name="Note 4 6 2 2 2 2" xfId="8651" xr:uid="{14AA75F7-D461-480F-826E-3DB6B244504F}"/>
    <cellStyle name="Note 4 6 2 2 2 2 2" xfId="22109" xr:uid="{7217C3E6-F394-4C5F-8B6E-82888A2D521C}"/>
    <cellStyle name="Note 4 6 2 2 2 3" xfId="11242" xr:uid="{6D48B53A-1B3E-44FF-81E4-734FE5BD805B}"/>
    <cellStyle name="Note 4 6 2 2 2 3 2" xfId="24700" xr:uid="{A8873E0D-6715-478E-AF2C-2045ABC88DD4}"/>
    <cellStyle name="Note 4 6 2 2 2 4" xfId="13450" xr:uid="{ECA1BD91-7923-456A-AE8A-5F7D5833F2AC}"/>
    <cellStyle name="Note 4 6 2 2 2 4 2" xfId="26908" xr:uid="{E3EAEC8A-70CC-4BAE-87EE-BB94A987B63A}"/>
    <cellStyle name="Note 4 6 2 2 2 5" xfId="14629" xr:uid="{EE92AB07-F4B0-4867-A7D0-1F73F1348A92}"/>
    <cellStyle name="Note 4 6 2 2 2 5 2" xfId="28087" xr:uid="{8F5BE7FE-C3F0-4CEE-9432-A6ECFC86787D}"/>
    <cellStyle name="Note 4 6 2 2 2 6" xfId="15994" xr:uid="{B559008A-7088-4958-858A-BCF880551A35}"/>
    <cellStyle name="Note 4 6 2 2 2 6 2" xfId="29452" xr:uid="{C2C2203F-5528-48D2-A871-A8F8B02C0BD1}"/>
    <cellStyle name="Note 4 6 2 2 2 7" xfId="18337" xr:uid="{2D72E88C-3FDA-47B8-A640-18CFE21824B1}"/>
    <cellStyle name="Note 4 6 2 2 2 7 2" xfId="31795" xr:uid="{0F10B8A8-65D7-4465-92DA-90E844B5B154}"/>
    <cellStyle name="Note 4 6 2 2 3" xfId="5001" xr:uid="{8533D141-7EDE-400C-A6E5-55C386A55251}"/>
    <cellStyle name="Note 4 6 2 2 3 2" xfId="32300" xr:uid="{97822080-DF71-45AB-A08E-BB3632357F1E}"/>
    <cellStyle name="Note 4 6 2 2 4" xfId="7480" xr:uid="{7EF2A428-6E77-4CA1-B83B-9C8D48188611}"/>
    <cellStyle name="Note 4 6 2 2 4 2" xfId="20938" xr:uid="{A0D3EDDF-2064-4622-ABF0-F9896E4CAE0A}"/>
    <cellStyle name="Note 4 6 2 2 5" xfId="10071" xr:uid="{2A5B307D-B34E-4BF4-94CE-678EA77C024C}"/>
    <cellStyle name="Note 4 6 2 2 5 2" xfId="23529" xr:uid="{B36E8EBD-32EA-4917-B331-C74FA1B73B46}"/>
    <cellStyle name="Note 4 6 2 2 6" xfId="12552" xr:uid="{3FC28C20-B057-4D7F-B3E7-FBC3D3D5C394}"/>
    <cellStyle name="Note 4 6 2 2 6 2" xfId="26010" xr:uid="{CEC7A9E4-DE5B-4E74-8D88-08188C07AB2E}"/>
    <cellStyle name="Note 4 6 2 2 7" xfId="17226" xr:uid="{0C360289-31F6-4F6E-BF62-111C9B946CBC}"/>
    <cellStyle name="Note 4 6 2 2 7 2" xfId="30684" xr:uid="{2DD8394F-49D4-43A0-BB36-581BB3C1E1AA}"/>
    <cellStyle name="Note 4 6 2 3" xfId="4399" xr:uid="{FD94E6FD-78CB-43F5-8636-01BB47E44621}"/>
    <cellStyle name="Note 4 6 2 3 2" xfId="5570" xr:uid="{C3E71B7D-0358-4CD8-B532-4542BF3A579E}"/>
    <cellStyle name="Note 4 6 2 3 2 2" xfId="8049" xr:uid="{CDD0EBE8-D63C-42AB-879F-E30824F5E0D4}"/>
    <cellStyle name="Note 4 6 2 3 2 2 2" xfId="21507" xr:uid="{DB7DF80B-9157-4477-9C66-438682C36A1B}"/>
    <cellStyle name="Note 4 6 2 3 2 3" xfId="10640" xr:uid="{D70FA237-5E1B-4B5A-95DB-6B6F5DDF9E13}"/>
    <cellStyle name="Note 4 6 2 3 2 3 2" xfId="24098" xr:uid="{B629224F-6445-451A-822F-677AE5C52015}"/>
    <cellStyle name="Note 4 6 2 3 2 4" xfId="12848" xr:uid="{3E46D863-0992-410A-900B-E4594BE0F484}"/>
    <cellStyle name="Note 4 6 2 3 2 4 2" xfId="26306" xr:uid="{446E07F9-413E-4035-BC69-F46C04043480}"/>
    <cellStyle name="Note 4 6 2 3 2 5" xfId="14027" xr:uid="{3AE3EE3F-DBCF-47C9-AD1D-3490F6A51F47}"/>
    <cellStyle name="Note 4 6 2 3 2 5 2" xfId="27485" xr:uid="{AC2C3191-C641-49F7-8AA2-877AE1069A95}"/>
    <cellStyle name="Note 4 6 2 3 2 6" xfId="15392" xr:uid="{5E76F183-F30F-430D-9CFF-25F73B8F9EA0}"/>
    <cellStyle name="Note 4 6 2 3 2 6 2" xfId="28850" xr:uid="{853D651E-79F5-47FA-8896-A2646A995CA1}"/>
    <cellStyle name="Note 4 6 2 3 2 7" xfId="17735" xr:uid="{38BDDADF-FC8E-47D9-A81A-AF74C196E3B3}"/>
    <cellStyle name="Note 4 6 2 3 2 7 2" xfId="31193" xr:uid="{36E655B6-A616-44E9-8E11-F473C9C994EE}"/>
    <cellStyle name="Note 4 6 2 3 3" xfId="6878" xr:uid="{C07DDF89-0425-4077-85AA-F5D823360864}"/>
    <cellStyle name="Note 4 6 2 3 3 2" xfId="20336" xr:uid="{FE793B96-CCB5-46BC-A9C1-FD15F6937021}"/>
    <cellStyle name="Note 4 6 2 3 4" xfId="9469" xr:uid="{BFE5EC54-280B-4098-8EA2-DA6ED3DF0552}"/>
    <cellStyle name="Note 4 6 2 3 4 2" xfId="22927" xr:uid="{EB153EAC-CB2C-4626-A0E0-8D4BDBE26BB9}"/>
    <cellStyle name="Note 4 6 2 3 5" xfId="12556" xr:uid="{4A1BA0EA-00E1-43EE-B751-4D4AF78198DC}"/>
    <cellStyle name="Note 4 6 2 3 5 2" xfId="26014" xr:uid="{3AC3EB53-CF31-4CCF-802F-1E54DCF13793}"/>
    <cellStyle name="Note 4 6 2 3 6" xfId="16717" xr:uid="{AC66E26D-8FE3-47E2-8E6F-24C2E7300318}"/>
    <cellStyle name="Note 4 6 2 3 6 2" xfId="30175" xr:uid="{5FADFC70-DF1A-4EA6-9FDD-7FDFA072E192}"/>
    <cellStyle name="Note 4 6 2 4" xfId="4860" xr:uid="{D96E6222-0C58-4B5D-8B92-236AA2929F4D}"/>
    <cellStyle name="Note 4 6 2 4 2" xfId="6031" xr:uid="{C2052595-1424-486C-8585-61C8CCD4C18F}"/>
    <cellStyle name="Note 4 6 2 4 2 2" xfId="8510" xr:uid="{707D1D45-C82C-4F5C-AFEB-B9968252BD7C}"/>
    <cellStyle name="Note 4 6 2 4 2 2 2" xfId="21968" xr:uid="{EAC7FB9F-7982-4A5A-9AD5-2EB076B4A7B6}"/>
    <cellStyle name="Note 4 6 2 4 2 3" xfId="11101" xr:uid="{323E6E32-BBD3-4770-A730-08F90FC327B3}"/>
    <cellStyle name="Note 4 6 2 4 2 3 2" xfId="24559" xr:uid="{98AC5B05-1F7C-4B14-A51C-993DD2D0FA9D}"/>
    <cellStyle name="Note 4 6 2 4 2 4" xfId="13309" xr:uid="{41A9E86A-8186-4179-BF8E-8A51F19036C2}"/>
    <cellStyle name="Note 4 6 2 4 2 4 2" xfId="26767" xr:uid="{92C939F5-C5CB-4DCE-BC95-038B97871300}"/>
    <cellStyle name="Note 4 6 2 4 2 5" xfId="14488" xr:uid="{98665A51-A23B-474E-876F-029CA55D6287}"/>
    <cellStyle name="Note 4 6 2 4 2 5 2" xfId="27946" xr:uid="{EE62450E-29FC-4877-A263-AFE4392DC404}"/>
    <cellStyle name="Note 4 6 2 4 2 6" xfId="15853" xr:uid="{C5321680-9145-4156-8E5F-33F3EE6710E2}"/>
    <cellStyle name="Note 4 6 2 4 2 6 2" xfId="29311" xr:uid="{5B2D7A65-8AB3-497A-8F6E-A52A5DB5CCC8}"/>
    <cellStyle name="Note 4 6 2 4 2 7" xfId="18196" xr:uid="{630846DE-7E5D-45FA-86D3-E3002ED3802E}"/>
    <cellStyle name="Note 4 6 2 4 2 7 2" xfId="31654" xr:uid="{2616581D-4399-4CE6-98AE-EB43A3E21103}"/>
    <cellStyle name="Note 4 6 2 4 3" xfId="7339" xr:uid="{A48C3667-04CE-4C4A-8316-EEA40CB48EFC}"/>
    <cellStyle name="Note 4 6 2 4 3 2" xfId="20797" xr:uid="{4A8BF6F9-61FF-4E40-8CA5-9BEB6D97ACCA}"/>
    <cellStyle name="Note 4 6 2 4 4" xfId="9930" xr:uid="{30409536-C3BF-46DF-8555-AE25B2F9F7EC}"/>
    <cellStyle name="Note 4 6 2 4 4 2" xfId="23388" xr:uid="{485C3DD1-601E-43AA-A0DA-70096A2BAAD1}"/>
    <cellStyle name="Note 4 6 2 4 5" xfId="6703" xr:uid="{D8105F51-4548-4DE9-81F7-A165A215705D}"/>
    <cellStyle name="Note 4 6 2 4 5 2" xfId="20161" xr:uid="{9AF04899-44B6-45F4-B814-2819F0D5694A}"/>
    <cellStyle name="Note 4 6 2 4 6" xfId="17110" xr:uid="{081B90DB-8D8C-4C14-A520-6EA53EA7FFC2}"/>
    <cellStyle name="Note 4 6 2 4 6 2" xfId="30568" xr:uid="{872DFDC5-2C4E-4C64-9CD0-4C0BD097DCD9}"/>
    <cellStyle name="Note 4 6 2 5" xfId="4728" xr:uid="{13D3EF47-C422-4F8C-9975-390BE2DDC25D}"/>
    <cellStyle name="Note 4 6 2 5 2" xfId="5899" xr:uid="{45FA99A4-36E2-46EF-AB60-0603AFA1AF32}"/>
    <cellStyle name="Note 4 6 2 5 2 2" xfId="8378" xr:uid="{F0B6ADE8-C9B9-4424-A76A-38F724D52843}"/>
    <cellStyle name="Note 4 6 2 5 2 2 2" xfId="21836" xr:uid="{D88DC117-83DF-45FE-B2A9-D85CB049E13A}"/>
    <cellStyle name="Note 4 6 2 5 2 3" xfId="10969" xr:uid="{B0C042E7-3ED1-4168-80A3-D443599E5CBF}"/>
    <cellStyle name="Note 4 6 2 5 2 3 2" xfId="24427" xr:uid="{56431A40-5B31-4FEB-A972-BE1816DE7665}"/>
    <cellStyle name="Note 4 6 2 5 2 4" xfId="13177" xr:uid="{943FC4B7-6E08-4DE5-8A7E-549DE389C7BD}"/>
    <cellStyle name="Note 4 6 2 5 2 4 2" xfId="26635" xr:uid="{572E8FC7-E714-4F07-82D6-3CFAEE999FDD}"/>
    <cellStyle name="Note 4 6 2 5 2 5" xfId="14356" xr:uid="{24E6DA48-E143-4E3F-9D74-40F3EF28B5D3}"/>
    <cellStyle name="Note 4 6 2 5 2 5 2" xfId="27814" xr:uid="{90B94381-4384-4F3B-8729-38F2CDC3AA97}"/>
    <cellStyle name="Note 4 6 2 5 2 6" xfId="15721" xr:uid="{C0285027-A06A-4DF7-9C48-3B0639A30177}"/>
    <cellStyle name="Note 4 6 2 5 2 6 2" xfId="29179" xr:uid="{3D6647C9-B014-425C-8FB0-AE191D9B6831}"/>
    <cellStyle name="Note 4 6 2 5 2 7" xfId="18064" xr:uid="{9C90FC36-56A9-433B-8A9C-566E0A6DE689}"/>
    <cellStyle name="Note 4 6 2 5 2 7 2" xfId="31522" xr:uid="{6F90E8EF-C815-467E-A49E-AA0714BDB30E}"/>
    <cellStyle name="Note 4 6 2 5 3" xfId="7207" xr:uid="{5F14EC7E-2F6F-4C6D-AB6C-BA7BC6B30D5C}"/>
    <cellStyle name="Note 4 6 2 5 3 2" xfId="20665" xr:uid="{8197DA81-6424-4602-848E-DD934AB2E5E4}"/>
    <cellStyle name="Note 4 6 2 5 4" xfId="9798" xr:uid="{20ED8E3C-A545-44EE-AD4F-FCB593767FD2}"/>
    <cellStyle name="Note 4 6 2 5 4 2" xfId="23256" xr:uid="{473E6A69-DD72-4E01-9F5F-D72D5B3D555D}"/>
    <cellStyle name="Note 4 6 2 5 5" xfId="12234" xr:uid="{88EC380B-0864-45AC-A1C1-7B25B3C2C8CF}"/>
    <cellStyle name="Note 4 6 2 5 5 2" xfId="25692" xr:uid="{06C7A65F-9053-4509-ACE3-71E33E5F0A21}"/>
    <cellStyle name="Note 4 6 2 5 6" xfId="17006" xr:uid="{942F085B-2882-4032-AE8B-68849CEACF5D}"/>
    <cellStyle name="Note 4 6 2 5 6 2" xfId="30464" xr:uid="{3C618946-F655-42D1-9891-6A11B037AE52}"/>
    <cellStyle name="Note 4 6 2 6" xfId="4503" xr:uid="{7CCD1901-C44D-4334-BCB0-0BA96AFE99C4}"/>
    <cellStyle name="Note 4 6 2 6 2" xfId="5674" xr:uid="{026A5DCB-0338-4923-BB7A-3162932CA241}"/>
    <cellStyle name="Note 4 6 2 6 2 2" xfId="8153" xr:uid="{17F4BD28-1CEB-4FC0-A557-260F3B7999F8}"/>
    <cellStyle name="Note 4 6 2 6 2 2 2" xfId="21611" xr:uid="{2519F1FC-6EAE-4D95-93B8-76DDA32B5BA3}"/>
    <cellStyle name="Note 4 6 2 6 2 3" xfId="10744" xr:uid="{5A3E2B3D-6B0E-4688-8D73-FF2DFB7E24F2}"/>
    <cellStyle name="Note 4 6 2 6 2 3 2" xfId="24202" xr:uid="{A4B013DE-8FDC-4555-A558-EBF3E3C2AF4A}"/>
    <cellStyle name="Note 4 6 2 6 2 4" xfId="12952" xr:uid="{80AC70C8-1879-4F33-9406-59F6637BC902}"/>
    <cellStyle name="Note 4 6 2 6 2 4 2" xfId="26410" xr:uid="{F937A0A3-CFA7-43CE-8A75-B62154EE87CB}"/>
    <cellStyle name="Note 4 6 2 6 2 5" xfId="14131" xr:uid="{2B895A86-73FA-437B-85F3-9B749CC0EFE1}"/>
    <cellStyle name="Note 4 6 2 6 2 5 2" xfId="27589" xr:uid="{F38034D5-78BF-4B5B-BD78-324DED47A46C}"/>
    <cellStyle name="Note 4 6 2 6 2 6" xfId="15496" xr:uid="{3B0A792F-B0C5-4737-83AA-C3345D44EBD5}"/>
    <cellStyle name="Note 4 6 2 6 2 6 2" xfId="28954" xr:uid="{9299241E-EE26-427E-A1F5-120013D5E8BB}"/>
    <cellStyle name="Note 4 6 2 6 2 7" xfId="17839" xr:uid="{7E503EE9-FF2A-4CDA-A457-79E136B4F610}"/>
    <cellStyle name="Note 4 6 2 6 2 7 2" xfId="31297" xr:uid="{D21B6F56-007B-493D-8AF6-C6F8A6F7C0C8}"/>
    <cellStyle name="Note 4 6 2 6 3" xfId="6982" xr:uid="{F4AD3B3C-6C95-49D5-BD7B-E190A9C0AA5D}"/>
    <cellStyle name="Note 4 6 2 6 3 2" xfId="20440" xr:uid="{79DF761D-3ED7-4420-B0FD-7FDA4B03A2DB}"/>
    <cellStyle name="Note 4 6 2 6 4" xfId="9573" xr:uid="{17520F5B-07CE-4B75-B3EB-0D4CD1CDFB4A}"/>
    <cellStyle name="Note 4 6 2 6 4 2" xfId="23031" xr:uid="{0F54A7C4-3455-4264-88EC-E3713FE99F5E}"/>
    <cellStyle name="Note 4 6 2 6 5" xfId="12024" xr:uid="{3F961932-C1A9-42B1-8476-04B7EAFB9E02}"/>
    <cellStyle name="Note 4 6 2 6 5 2" xfId="25482" xr:uid="{88305D31-1A40-4355-B019-A037F0D8A90B}"/>
    <cellStyle name="Note 4 6 2 6 6" xfId="16800" xr:uid="{4D4638F3-52AC-49DA-B70E-7258E0B14C8B}"/>
    <cellStyle name="Note 4 6 2 6 6 2" xfId="30258" xr:uid="{98AF6F38-DF1E-4151-B9CD-2A13EE1B19BC}"/>
    <cellStyle name="Note 4 6 2 7" xfId="4422" xr:uid="{E03DD586-FC60-42EB-9715-B5D76CC5EE71}"/>
    <cellStyle name="Note 4 6 2 7 2" xfId="5593" xr:uid="{93F45B5D-13A7-4A5C-ADC1-6F16450E2794}"/>
    <cellStyle name="Note 4 6 2 7 2 2" xfId="8072" xr:uid="{5C64BE61-0C3C-45AA-AB9A-68ACDE92B274}"/>
    <cellStyle name="Note 4 6 2 7 2 2 2" xfId="21530" xr:uid="{E91892B6-B4D8-43C8-B554-69C6793878ED}"/>
    <cellStyle name="Note 4 6 2 7 2 3" xfId="10663" xr:uid="{40CB2747-11CC-4CDB-B4C1-AAB5AC0D4EEC}"/>
    <cellStyle name="Note 4 6 2 7 2 3 2" xfId="24121" xr:uid="{7A02B2B7-D403-4CAA-9186-EA87694B2632}"/>
    <cellStyle name="Note 4 6 2 7 2 4" xfId="12871" xr:uid="{985A12F1-34EF-4E35-8882-6D2C09A8F1E0}"/>
    <cellStyle name="Note 4 6 2 7 2 4 2" xfId="26329" xr:uid="{0D170020-1B03-4541-AF95-FE772BB795BD}"/>
    <cellStyle name="Note 4 6 2 7 2 5" xfId="14050" xr:uid="{9E2B04C3-2C66-4D46-85C5-550A856B0ACA}"/>
    <cellStyle name="Note 4 6 2 7 2 5 2" xfId="27508" xr:uid="{04BC53E7-B98F-41E7-973E-1260D0E84ED9}"/>
    <cellStyle name="Note 4 6 2 7 2 6" xfId="15415" xr:uid="{FC711055-D867-464C-8B50-57872898D201}"/>
    <cellStyle name="Note 4 6 2 7 2 6 2" xfId="28873" xr:uid="{F1FCB7B8-CFF0-4973-886D-062830DD8FF3}"/>
    <cellStyle name="Note 4 6 2 7 2 7" xfId="17758" xr:uid="{F00223B2-1C5D-4BE0-9077-E20FC8B36E1C}"/>
    <cellStyle name="Note 4 6 2 7 2 7 2" xfId="31216" xr:uid="{8FD06902-9AFC-464F-8FD6-422D16AF46D7}"/>
    <cellStyle name="Note 4 6 2 7 3" xfId="6901" xr:uid="{CB52B704-4FDC-40EE-8EDF-B8038D3C466A}"/>
    <cellStyle name="Note 4 6 2 7 3 2" xfId="20359" xr:uid="{76AB6D34-36DC-4655-96BB-F433B646AB93}"/>
    <cellStyle name="Note 4 6 2 7 4" xfId="9492" xr:uid="{4EF09866-6803-49FD-B9F0-F1EFF6C5FB36}"/>
    <cellStyle name="Note 4 6 2 7 4 2" xfId="22950" xr:uid="{E6945C29-1303-47CC-9F81-7A29FBDED477}"/>
    <cellStyle name="Note 4 6 2 7 5" xfId="12418" xr:uid="{60F4D63F-5341-4D93-94B3-56AA5A92E01B}"/>
    <cellStyle name="Note 4 6 2 7 5 2" xfId="25876" xr:uid="{628006BE-AFAE-4D9F-BA67-51482A2812F3}"/>
    <cellStyle name="Note 4 6 2 7 6" xfId="16740" xr:uid="{425D1156-ADD6-4D44-B167-EBD2BAEE7F76}"/>
    <cellStyle name="Note 4 6 2 7 6 2" xfId="30198" xr:uid="{97F5B3A7-0717-4864-9528-9E974C75CDA3}"/>
    <cellStyle name="Note 4 6 2 8" xfId="4071" xr:uid="{E369126D-DCE3-407B-A3D7-04087366A4B6}"/>
    <cellStyle name="Note 4 6 2 8 2" xfId="2952" xr:uid="{192263DF-2F68-42A6-B097-6BDAA9F78538}"/>
    <cellStyle name="Note 4 6 2 8 2 2" xfId="18946" xr:uid="{72180410-009B-4D01-918C-F55EF74907B1}"/>
    <cellStyle name="Note 4 6 2 8 3" xfId="9182" xr:uid="{A30171D2-B0F6-4D35-89EC-D35057B6B0AA}"/>
    <cellStyle name="Note 4 6 2 8 3 2" xfId="22640" xr:uid="{4A4EA3CE-E59F-4437-B4B7-BF45ED1B25C8}"/>
    <cellStyle name="Note 4 6 2 8 4" xfId="11751" xr:uid="{F231341F-1854-431F-859E-49B4B891C4A4}"/>
    <cellStyle name="Note 4 6 2 8 4 2" xfId="25209" xr:uid="{9D3871A5-2DD5-4641-B260-2A1E0F09F7C3}"/>
    <cellStyle name="Note 4 6 2 8 5" xfId="3614" xr:uid="{8B657D49-BD39-4817-9CF4-716D1E90FEC4}"/>
    <cellStyle name="Note 4 6 2 8 5 2" xfId="19608" xr:uid="{1E8B4F43-CCC5-4F01-A2BD-0A9D4363357C}"/>
    <cellStyle name="Note 4 6 2 8 6" xfId="3344" xr:uid="{59A406CD-5C0F-4343-A3F5-490C96829196}"/>
    <cellStyle name="Note 4 6 2 8 6 2" xfId="19338" xr:uid="{1142866A-A566-4F48-97C9-E33A00B86010}"/>
    <cellStyle name="Note 4 6 2 8 7" xfId="16490" xr:uid="{60AD1CA3-CEC6-4A57-8796-9E1E5F89CB8E}"/>
    <cellStyle name="Note 4 6 2 8 7 2" xfId="29948" xr:uid="{27E39AF3-3D14-422C-8BCD-8F5967ECD541}"/>
    <cellStyle name="Note 4 6 2 9" xfId="3175" xr:uid="{8E466E2A-3B15-4D98-8914-A30C01FB6705}"/>
    <cellStyle name="Note 4 6 2 9 2" xfId="19169" xr:uid="{F19EDC4E-0147-43FD-9E2C-1DF52CC6C87F}"/>
    <cellStyle name="Note 4 6 3" xfId="2847" xr:uid="{D580A24F-4D5A-4B8F-ADCB-95190E480253}"/>
    <cellStyle name="Note 4 6 3 2" xfId="6171" xr:uid="{4C56ADB2-97EA-46DC-9AEF-E5E18E5762BE}"/>
    <cellStyle name="Note 4 6 3 2 2" xfId="8650" xr:uid="{6DB6AB1A-642C-49C5-BB67-00399495FA14}"/>
    <cellStyle name="Note 4 6 3 2 2 2" xfId="22108" xr:uid="{716EDED6-EBAB-49D4-ABD1-F0D53A805BB0}"/>
    <cellStyle name="Note 4 6 3 2 3" xfId="11241" xr:uid="{AAA5FC47-1C6F-4441-8660-2251DCD33144}"/>
    <cellStyle name="Note 4 6 3 2 3 2" xfId="24699" xr:uid="{0BD73301-9279-4457-A79B-3E3E23080773}"/>
    <cellStyle name="Note 4 6 3 2 4" xfId="13449" xr:uid="{704BB086-8EF7-42E3-891F-6A22B534AD42}"/>
    <cellStyle name="Note 4 6 3 2 4 2" xfId="26907" xr:uid="{DDCEA3CF-E358-43DB-9C2E-F0986D12798A}"/>
    <cellStyle name="Note 4 6 3 2 5" xfId="14628" xr:uid="{6C7498DB-FF2F-4FB0-9B61-A1F863C47CC8}"/>
    <cellStyle name="Note 4 6 3 2 5 2" xfId="28086" xr:uid="{5712DB01-08D8-49CF-A6F7-B55D93157958}"/>
    <cellStyle name="Note 4 6 3 2 6" xfId="15993" xr:uid="{835F56F1-D9E2-41B7-994F-E032B6DDB39E}"/>
    <cellStyle name="Note 4 6 3 2 6 2" xfId="29451" xr:uid="{FF5D3120-32D0-4BC9-A65E-D9908DFFA9AD}"/>
    <cellStyle name="Note 4 6 3 2 7" xfId="18336" xr:uid="{652E9704-BAFD-4E04-BB6B-58A0C7C4026F}"/>
    <cellStyle name="Note 4 6 3 2 7 2" xfId="31794" xr:uid="{1762033D-377C-4145-89B1-48648B0304AE}"/>
    <cellStyle name="Note 4 6 3 3" xfId="5000" xr:uid="{8AFB9CC5-2715-4E87-BC25-2EEA8B675D2A}"/>
    <cellStyle name="Note 4 6 3 3 2" xfId="32299" xr:uid="{623AD55E-5D7E-4D2C-83B4-62422346E2AF}"/>
    <cellStyle name="Note 4 6 3 4" xfId="7479" xr:uid="{BFD611E3-0356-4C5E-8FD9-3E3FE776555A}"/>
    <cellStyle name="Note 4 6 3 4 2" xfId="20937" xr:uid="{403CA5E0-E6EF-4AA1-95B3-3BEF71B96C17}"/>
    <cellStyle name="Note 4 6 3 5" xfId="10070" xr:uid="{31653869-EFD8-41CD-8CC9-9B185B99FF0F}"/>
    <cellStyle name="Note 4 6 3 5 2" xfId="23528" xr:uid="{A543DB0D-8F01-4B67-BAB7-945B05E17DB5}"/>
    <cellStyle name="Note 4 6 3 6" xfId="11975" xr:uid="{A497F5BD-9120-4878-8B9D-5F319B9C7288}"/>
    <cellStyle name="Note 4 6 3 6 2" xfId="25433" xr:uid="{855391D2-A44D-41B7-9345-B79757444447}"/>
    <cellStyle name="Note 4 6 3 7" xfId="17225" xr:uid="{6E0E93DA-F764-4C0A-8EC6-5AD22AE34332}"/>
    <cellStyle name="Note 4 6 3 7 2" xfId="30683" xr:uid="{F00B22DB-BB44-47A8-9343-D065699D8D7A}"/>
    <cellStyle name="Note 4 6 4" xfId="4400" xr:uid="{49765FA1-1A2C-4E00-854B-C7F4E60AD34F}"/>
    <cellStyle name="Note 4 6 4 2" xfId="5571" xr:uid="{C765E6FD-FBE9-4911-AEA1-D18E77C166E3}"/>
    <cellStyle name="Note 4 6 4 2 2" xfId="8050" xr:uid="{32FA0F95-1D7F-4B9B-A976-820C29EFB7BB}"/>
    <cellStyle name="Note 4 6 4 2 2 2" xfId="21508" xr:uid="{D56112F3-DD34-4D3A-BFA1-3CDF423B7652}"/>
    <cellStyle name="Note 4 6 4 2 3" xfId="10641" xr:uid="{19FC970A-0447-4350-B5EA-BF3A98C50CA0}"/>
    <cellStyle name="Note 4 6 4 2 3 2" xfId="24099" xr:uid="{0568B240-7186-445C-906F-D61D6DAD0E98}"/>
    <cellStyle name="Note 4 6 4 2 4" xfId="12849" xr:uid="{51C78F61-B335-44D3-9007-ABE5C85E39AD}"/>
    <cellStyle name="Note 4 6 4 2 4 2" xfId="26307" xr:uid="{EF81BEA0-473F-426D-B8E3-7DB4440CB4B7}"/>
    <cellStyle name="Note 4 6 4 2 5" xfId="14028" xr:uid="{538D095F-51CA-4EC0-85D0-80F5828E816E}"/>
    <cellStyle name="Note 4 6 4 2 5 2" xfId="27486" xr:uid="{92185F52-90A3-4626-9260-59E4720B17AC}"/>
    <cellStyle name="Note 4 6 4 2 6" xfId="15393" xr:uid="{1DD07ADA-D2F6-4EFF-8C99-A7557B510747}"/>
    <cellStyle name="Note 4 6 4 2 6 2" xfId="28851" xr:uid="{6310BD9D-86BC-43F1-927F-E1BAD1CF2CBF}"/>
    <cellStyle name="Note 4 6 4 2 7" xfId="17736" xr:uid="{8F73D7A4-3FD2-42C0-9702-31A888F6234E}"/>
    <cellStyle name="Note 4 6 4 2 7 2" xfId="31194" xr:uid="{6F26035A-9EFD-41C0-B063-29DE710F3C0D}"/>
    <cellStyle name="Note 4 6 4 3" xfId="6879" xr:uid="{D71B5960-215C-433B-BD44-9D6AD596A96C}"/>
    <cellStyle name="Note 4 6 4 3 2" xfId="20337" xr:uid="{62B6DCFD-4C74-4287-9012-EAD5F017125E}"/>
    <cellStyle name="Note 4 6 4 4" xfId="9470" xr:uid="{71189EB2-7398-412F-B778-498905F5E073}"/>
    <cellStyle name="Note 4 6 4 4 2" xfId="22928" xr:uid="{EB865CF7-46E1-4CB6-A1FD-5DFC070797D0}"/>
    <cellStyle name="Note 4 6 4 5" xfId="3318" xr:uid="{49C3D7D7-5B72-4293-8548-BC2E70EA9ECE}"/>
    <cellStyle name="Note 4 6 4 5 2" xfId="19312" xr:uid="{9E40F843-CEFF-429B-BCEC-7BEAA7516434}"/>
    <cellStyle name="Note 4 6 4 6" xfId="16718" xr:uid="{C3C63566-1DA5-4E38-9335-78E1C472BD59}"/>
    <cellStyle name="Note 4 6 4 6 2" xfId="30176" xr:uid="{C03AA843-9132-465E-9DED-AD6E1E11B9BA}"/>
    <cellStyle name="Note 4 6 5" xfId="4859" xr:uid="{E375A8F5-0EC5-485B-9F55-7D670E7880D9}"/>
    <cellStyle name="Note 4 6 5 2" xfId="6030" xr:uid="{995E76EF-FC4A-416B-93D3-C2F39D19671B}"/>
    <cellStyle name="Note 4 6 5 2 2" xfId="8509" xr:uid="{755A9071-88C3-4B47-B322-4CB1E8374F5B}"/>
    <cellStyle name="Note 4 6 5 2 2 2" xfId="21967" xr:uid="{9968641C-D623-4382-82AF-A4ED474BCD99}"/>
    <cellStyle name="Note 4 6 5 2 3" xfId="11100" xr:uid="{07793F98-256E-47D3-8C51-5F3116287AD8}"/>
    <cellStyle name="Note 4 6 5 2 3 2" xfId="24558" xr:uid="{AC3A2C27-72D0-4434-900F-60C3A8975DDD}"/>
    <cellStyle name="Note 4 6 5 2 4" xfId="13308" xr:uid="{47F38766-4F0C-4EC7-B53A-2E43375D2A18}"/>
    <cellStyle name="Note 4 6 5 2 4 2" xfId="26766" xr:uid="{BE7D831F-87AF-49FA-8B9C-2F746CA0DF7C}"/>
    <cellStyle name="Note 4 6 5 2 5" xfId="14487" xr:uid="{06A94523-4757-4058-B810-1AD8FA8FAA06}"/>
    <cellStyle name="Note 4 6 5 2 5 2" xfId="27945" xr:uid="{79311610-8102-4A29-9CF2-FCEEAB40F34A}"/>
    <cellStyle name="Note 4 6 5 2 6" xfId="15852" xr:uid="{96F07FE2-E5D5-4F82-A4C0-088D2A9D01FE}"/>
    <cellStyle name="Note 4 6 5 2 6 2" xfId="29310" xr:uid="{80F8B0AB-B84F-466A-8F21-ABB1119DD7EA}"/>
    <cellStyle name="Note 4 6 5 2 7" xfId="18195" xr:uid="{B03F6361-7AB8-4F54-807B-146BBE48BBAA}"/>
    <cellStyle name="Note 4 6 5 2 7 2" xfId="31653" xr:uid="{2601546E-1A1F-484A-B1BD-3842FD1E3BDC}"/>
    <cellStyle name="Note 4 6 5 3" xfId="7338" xr:uid="{EEB7694F-580A-43F3-AC2F-9B44C8F62F48}"/>
    <cellStyle name="Note 4 6 5 3 2" xfId="20796" xr:uid="{09130B6E-1E1E-480A-99F6-D785FA08FF5F}"/>
    <cellStyle name="Note 4 6 5 4" xfId="9929" xr:uid="{3F4DAF61-97DF-4AF5-BFCB-FDFDECA859B0}"/>
    <cellStyle name="Note 4 6 5 4 2" xfId="23387" xr:uid="{DF90928B-FF3E-4885-88BB-D6DE8FCB1D1A}"/>
    <cellStyle name="Note 4 6 5 5" xfId="11887" xr:uid="{F3CDA7E8-5202-454F-8C0E-FBBC1DE34B30}"/>
    <cellStyle name="Note 4 6 5 5 2" xfId="25345" xr:uid="{9EE4B3D2-E37E-4FF1-9FFA-F5D4A7BFA1FA}"/>
    <cellStyle name="Note 4 6 5 6" xfId="17109" xr:uid="{DD368DA3-9ACF-47B4-9AC5-894BE5628209}"/>
    <cellStyle name="Note 4 6 5 6 2" xfId="30567" xr:uid="{017BF939-32F8-4377-AB2F-323917E78B09}"/>
    <cellStyle name="Note 4 6 6" xfId="4727" xr:uid="{BF5E0BB2-6842-46FD-B139-D47A16AB3208}"/>
    <cellStyle name="Note 4 6 6 2" xfId="5898" xr:uid="{E81547D2-EA8A-4682-8B2B-BC9B18F5A9F5}"/>
    <cellStyle name="Note 4 6 6 2 2" xfId="8377" xr:uid="{D42135AD-C49C-48CF-AF3E-8D952A01B1A7}"/>
    <cellStyle name="Note 4 6 6 2 2 2" xfId="21835" xr:uid="{A6648EE3-1401-4105-8B07-C39E5A39A25F}"/>
    <cellStyle name="Note 4 6 6 2 3" xfId="10968" xr:uid="{EB040BBB-7FF4-482D-AD17-BDF8ECA6718C}"/>
    <cellStyle name="Note 4 6 6 2 3 2" xfId="24426" xr:uid="{B7CCB843-AA64-4826-AD12-191087B4C8F2}"/>
    <cellStyle name="Note 4 6 6 2 4" xfId="13176" xr:uid="{81641B02-B939-4959-8D21-F8DEFAC0279A}"/>
    <cellStyle name="Note 4 6 6 2 4 2" xfId="26634" xr:uid="{FE8E98D8-196C-4063-8220-590D27B90711}"/>
    <cellStyle name="Note 4 6 6 2 5" xfId="14355" xr:uid="{CD3975F3-57BA-459A-8D27-0060E9240514}"/>
    <cellStyle name="Note 4 6 6 2 5 2" xfId="27813" xr:uid="{34919F14-5261-437E-9404-A3100A6BD04F}"/>
    <cellStyle name="Note 4 6 6 2 6" xfId="15720" xr:uid="{9623B7C4-8F9B-4C7D-951B-384751208ED4}"/>
    <cellStyle name="Note 4 6 6 2 6 2" xfId="29178" xr:uid="{44E53D9A-A428-4E75-B054-2B3EC5C094AA}"/>
    <cellStyle name="Note 4 6 6 2 7" xfId="18063" xr:uid="{3018A3B2-DC33-4BB6-AD50-0EFA719628C8}"/>
    <cellStyle name="Note 4 6 6 2 7 2" xfId="31521" xr:uid="{76D27067-6BEB-4998-9555-E8739902F2BD}"/>
    <cellStyle name="Note 4 6 6 3" xfId="7206" xr:uid="{136B4119-BF5F-4D9F-A517-4ABF2654F6FF}"/>
    <cellStyle name="Note 4 6 6 3 2" xfId="20664" xr:uid="{BA97757B-9AE3-43F8-A8D1-0DDA8087F5F4}"/>
    <cellStyle name="Note 4 6 6 4" xfId="9797" xr:uid="{AD965C2C-60EC-45BA-8F94-9690AEC80443}"/>
    <cellStyle name="Note 4 6 6 4 2" xfId="23255" xr:uid="{638919BD-47F4-4800-AEAB-10A606DD2F9B}"/>
    <cellStyle name="Note 4 6 6 5" xfId="12343" xr:uid="{726AEDE8-07F0-4C9E-9017-8C7F1001BD5E}"/>
    <cellStyle name="Note 4 6 6 5 2" xfId="25801" xr:uid="{C1E09797-F9AF-4904-A238-732E2C07417C}"/>
    <cellStyle name="Note 4 6 6 6" xfId="17005" xr:uid="{F07FC779-9F29-403F-8749-36300B1B5B97}"/>
    <cellStyle name="Note 4 6 6 6 2" xfId="30463" xr:uid="{C34E1A02-7EBA-4680-A297-2D586832B8DC}"/>
    <cellStyle name="Note 4 6 7" xfId="5250" xr:uid="{0D26A5AF-13F6-4873-A4B6-EB2D3792315C}"/>
    <cellStyle name="Note 4 6 7 2" xfId="6421" xr:uid="{0F02EBE1-7874-46C8-80B2-2A9D47496117}"/>
    <cellStyle name="Note 4 6 7 2 2" xfId="8900" xr:uid="{FB71F35C-544B-45D7-846B-3A269121568E}"/>
    <cellStyle name="Note 4 6 7 2 2 2" xfId="22358" xr:uid="{B1E8EFAC-756C-4762-B13B-57A2648D4330}"/>
    <cellStyle name="Note 4 6 7 2 3" xfId="11491" xr:uid="{4A6F7185-5EFA-4997-9049-62CFAF22FF0F}"/>
    <cellStyle name="Note 4 6 7 2 3 2" xfId="24949" xr:uid="{75AF8EBA-73E5-4A3D-A5EA-AAC7C5E5424E}"/>
    <cellStyle name="Note 4 6 7 2 4" xfId="13699" xr:uid="{B260AE87-8C42-490A-954B-911E86139E4E}"/>
    <cellStyle name="Note 4 6 7 2 4 2" xfId="27157" xr:uid="{4245F625-CED9-468C-8D97-F963F484FB7A}"/>
    <cellStyle name="Note 4 6 7 2 5" xfId="14878" xr:uid="{E5CF9799-EEA9-47C0-8446-4EC218278009}"/>
    <cellStyle name="Note 4 6 7 2 5 2" xfId="28336" xr:uid="{CCC7CAC7-3379-427C-BDAA-9823CF8369CE}"/>
    <cellStyle name="Note 4 6 7 2 6" xfId="16243" xr:uid="{531F491D-4FB0-4AE8-A0A8-CC7346692618}"/>
    <cellStyle name="Note 4 6 7 2 6 2" xfId="29701" xr:uid="{AEA85824-B83F-4261-9CB3-BBE68F32FD1B}"/>
    <cellStyle name="Note 4 6 7 2 7" xfId="18586" xr:uid="{1F4BF073-EA49-4765-B5DA-0159483734D7}"/>
    <cellStyle name="Note 4 6 7 2 7 2" xfId="32044" xr:uid="{FFB0D239-6295-432A-A50F-BC47F36D8335}"/>
    <cellStyle name="Note 4 6 7 3" xfId="7729" xr:uid="{25BC9823-A12E-4940-9BC5-1CAA84DFF11C}"/>
    <cellStyle name="Note 4 6 7 3 2" xfId="21187" xr:uid="{A59490A3-F19A-4705-9A5F-C7FE7FA93AEF}"/>
    <cellStyle name="Note 4 6 7 4" xfId="10320" xr:uid="{1BFDD4A3-B513-4BF4-B77B-8662E74F5051}"/>
    <cellStyle name="Note 4 6 7 4 2" xfId="23778" xr:uid="{C0027B4C-0320-4FE3-BB7D-C9A3E2AE4506}"/>
    <cellStyle name="Note 4 6 7 5" xfId="15072" xr:uid="{B3D0290E-A734-4B22-A72F-59E796843F28}"/>
    <cellStyle name="Note 4 6 7 5 2" xfId="28530" xr:uid="{876A2DD6-3ED2-442F-A2D2-A0FA1102F717}"/>
    <cellStyle name="Note 4 6 7 6" xfId="17431" xr:uid="{3D075CB4-7796-4560-BE16-36FD1CD92B44}"/>
    <cellStyle name="Note 4 6 7 6 2" xfId="30889" xr:uid="{56540C65-6165-485D-8EBD-6E22037899C7}"/>
    <cellStyle name="Note 4 6 8" xfId="4427" xr:uid="{C80A9A2A-40CB-411D-8852-342C5CDFA71B}"/>
    <cellStyle name="Note 4 6 8 2" xfId="5598" xr:uid="{3D768924-5F02-4A43-953A-208D71A3C6D2}"/>
    <cellStyle name="Note 4 6 8 2 2" xfId="8077" xr:uid="{319B1879-E175-44AD-AC03-B1B81591FA62}"/>
    <cellStyle name="Note 4 6 8 2 2 2" xfId="21535" xr:uid="{C478985C-2891-49D6-B54A-CDCFDB1509A1}"/>
    <cellStyle name="Note 4 6 8 2 3" xfId="10668" xr:uid="{253543B2-19FB-4E64-B081-42EDE5EF6925}"/>
    <cellStyle name="Note 4 6 8 2 3 2" xfId="24126" xr:uid="{8FA0FFBE-D913-45BE-BCC0-A63CB4869E9A}"/>
    <cellStyle name="Note 4 6 8 2 4" xfId="12876" xr:uid="{6049201E-3340-4156-8087-53ED80104A52}"/>
    <cellStyle name="Note 4 6 8 2 4 2" xfId="26334" xr:uid="{21AFD953-94C1-46CF-B52F-D4B60A90EED2}"/>
    <cellStyle name="Note 4 6 8 2 5" xfId="14055" xr:uid="{1CFF791E-CE5D-49AA-AA38-BCF637481228}"/>
    <cellStyle name="Note 4 6 8 2 5 2" xfId="27513" xr:uid="{C373552E-C833-44BB-AD8B-0105A8B9DAEB}"/>
    <cellStyle name="Note 4 6 8 2 6" xfId="15420" xr:uid="{F8DE416A-630A-4CD6-8EFB-C44AF2A093B3}"/>
    <cellStyle name="Note 4 6 8 2 6 2" xfId="28878" xr:uid="{F53195D5-DBD8-43EA-937D-D58846A88D37}"/>
    <cellStyle name="Note 4 6 8 2 7" xfId="17763" xr:uid="{10620A03-9570-44E1-9A3E-58CCC9BDD01A}"/>
    <cellStyle name="Note 4 6 8 2 7 2" xfId="31221" xr:uid="{AD35C559-80E5-42CF-8B7A-F7DB47285110}"/>
    <cellStyle name="Note 4 6 8 3" xfId="6906" xr:uid="{9EF30F23-E0C0-4984-9C09-6949AD4542C6}"/>
    <cellStyle name="Note 4 6 8 3 2" xfId="20364" xr:uid="{D0D2780A-118C-49DB-A4AE-7C25C5003FD0}"/>
    <cellStyle name="Note 4 6 8 4" xfId="9497" xr:uid="{D859442F-C168-4D96-8019-F84F541729D9}"/>
    <cellStyle name="Note 4 6 8 4 2" xfId="22955" xr:uid="{0D9FB6C3-8FBE-46F1-927A-B6E83ECC2748}"/>
    <cellStyle name="Note 4 6 8 5" xfId="12065" xr:uid="{E6E32B16-6616-47E9-9E53-C5666222A4CF}"/>
    <cellStyle name="Note 4 6 8 5 2" xfId="25523" xr:uid="{D5E0CC53-9C72-4367-BB79-95487B4A27C1}"/>
    <cellStyle name="Note 4 6 8 6" xfId="16745" xr:uid="{6023C30E-DC83-4ABC-92E6-FE3B5E7ED340}"/>
    <cellStyle name="Note 4 6 8 6 2" xfId="30203" xr:uid="{A85F6C3C-1C09-4129-983A-DB27FAD1E623}"/>
    <cellStyle name="Note 4 6 9" xfId="4072" xr:uid="{335EFD58-A8F4-4332-9904-72E7AF22C8F5}"/>
    <cellStyle name="Note 4 6 9 2" xfId="6586" xr:uid="{99B890EC-E9D3-4E91-B8F1-404D92177E53}"/>
    <cellStyle name="Note 4 6 9 2 2" xfId="20044" xr:uid="{3F0F4D52-A161-4F13-A655-201450042BDE}"/>
    <cellStyle name="Note 4 6 9 3" xfId="9183" xr:uid="{3C5562C4-4ABC-4E46-A437-E5A0C017B61D}"/>
    <cellStyle name="Note 4 6 9 3 2" xfId="22641" xr:uid="{D42F4622-5527-4182-968A-4FBC44F1A295}"/>
    <cellStyle name="Note 4 6 9 4" xfId="11752" xr:uid="{30AC7BD9-4630-48C2-A292-95207E9C43F6}"/>
    <cellStyle name="Note 4 6 9 4 2" xfId="25210" xr:uid="{F30ACDCD-1E94-42A6-BCFA-6F563B48DE49}"/>
    <cellStyle name="Note 4 6 9 5" xfId="3615" xr:uid="{AC4CDBD1-BF2D-4601-A33E-331419FDFC6B}"/>
    <cellStyle name="Note 4 6 9 5 2" xfId="19609" xr:uid="{F090C53C-00D8-4BF9-B58C-F23E93E07919}"/>
    <cellStyle name="Note 4 6 9 6" xfId="11867" xr:uid="{C067F46A-2F3F-4519-B14A-E56D3043CEB1}"/>
    <cellStyle name="Note 4 6 9 6 2" xfId="25325" xr:uid="{9EC8C83B-EE19-40E4-BC22-CBF271FD1874}"/>
    <cellStyle name="Note 4 6 9 7" xfId="16491" xr:uid="{73EA1A0C-2351-4338-8BEC-135EF3C4F9D0}"/>
    <cellStyle name="Note 4 6 9 7 2" xfId="29949" xr:uid="{D444A956-58B4-44E2-BA4B-4BD8B9962889}"/>
    <cellStyle name="Note 4 7" xfId="2291" xr:uid="{DB3D19D0-A361-4D4A-9784-007DDB96545F}"/>
    <cellStyle name="Note 4 7 10" xfId="3174" xr:uid="{86926A94-58A7-42E9-80F7-D347F8B35183}"/>
    <cellStyle name="Note 4 7 10 2" xfId="19168" xr:uid="{F4D21512-38C4-4393-8E96-5C984C02DF3B}"/>
    <cellStyle name="Note 4 7 11" xfId="3918" xr:uid="{09A2698B-73F6-4295-BF75-EAE3C578181D}"/>
    <cellStyle name="Note 4 7 11 2" xfId="19912" xr:uid="{59E69751-2C1F-4D5C-BEC8-04D58449E585}"/>
    <cellStyle name="Note 4 7 12" xfId="3401" xr:uid="{DAAF5EF0-CAC4-4A24-B580-4226B5C6D242}"/>
    <cellStyle name="Note 4 7 12 2" xfId="19395" xr:uid="{061FCE71-B5EE-4B0A-A0F9-696206F7BA58}"/>
    <cellStyle name="Note 4 7 13" xfId="18843" xr:uid="{48AF04BB-8065-4BDA-B21F-27F9C2F87722}"/>
    <cellStyle name="Note 4 7 13 2" xfId="32496" xr:uid="{831C0214-774F-4215-89F2-2F6A33BCE009}"/>
    <cellStyle name="Note 4 7 2" xfId="2292" xr:uid="{44B10A69-80A1-461C-A269-4995F89E1BFE}"/>
    <cellStyle name="Note 4 7 2 10" xfId="3059" xr:uid="{A0D52FD8-7C04-411A-A532-B34D97059C6D}"/>
    <cellStyle name="Note 4 7 2 10 2" xfId="19053" xr:uid="{5D2EB0B9-AFEA-4D68-ABC7-828438557725}"/>
    <cellStyle name="Note 4 7 2 11" xfId="3868" xr:uid="{957CEEEF-932E-4222-8931-AE41525825B9}"/>
    <cellStyle name="Note 4 7 2 11 2" xfId="19862" xr:uid="{B129814D-B8DD-4E45-996B-947D5C67916F}"/>
    <cellStyle name="Note 4 7 2 12" xfId="18844" xr:uid="{83655D15-782F-417C-825B-2FBA8DE6FBFC}"/>
    <cellStyle name="Note 4 7 2 12 2" xfId="32497" xr:uid="{27E23CFE-C790-4707-8F16-CD29BBC657C9}"/>
    <cellStyle name="Note 4 7 2 2" xfId="2850" xr:uid="{D1F3C507-9C5E-426B-9925-8560D9AB699C}"/>
    <cellStyle name="Note 4 7 2 2 2" xfId="6174" xr:uid="{DADA7A04-1BEA-452C-8480-87389149FAA5}"/>
    <cellStyle name="Note 4 7 2 2 2 2" xfId="8653" xr:uid="{4598735A-1E2F-4E06-A3A7-1A11869BEEDF}"/>
    <cellStyle name="Note 4 7 2 2 2 2 2" xfId="22111" xr:uid="{BFB0B915-83FA-4598-A899-C76D41360A60}"/>
    <cellStyle name="Note 4 7 2 2 2 3" xfId="11244" xr:uid="{CD79885C-19E6-43F2-8466-6EB743AA3BA7}"/>
    <cellStyle name="Note 4 7 2 2 2 3 2" xfId="24702" xr:uid="{C0B8C698-0762-4BEB-853B-C9263F90E23F}"/>
    <cellStyle name="Note 4 7 2 2 2 4" xfId="13452" xr:uid="{E9D3DE01-DCA4-4817-BAD2-F0D727A1524E}"/>
    <cellStyle name="Note 4 7 2 2 2 4 2" xfId="26910" xr:uid="{4B54A10E-6466-45E7-895F-60458AB42225}"/>
    <cellStyle name="Note 4 7 2 2 2 5" xfId="14631" xr:uid="{C6F2A110-2FFF-44BB-97BE-18E0DB87579F}"/>
    <cellStyle name="Note 4 7 2 2 2 5 2" xfId="28089" xr:uid="{DACD0AD8-E026-4B4E-B74F-CC854EB6018A}"/>
    <cellStyle name="Note 4 7 2 2 2 6" xfId="15996" xr:uid="{3670CE7E-DA96-45AB-B5BC-F747487B4719}"/>
    <cellStyle name="Note 4 7 2 2 2 6 2" xfId="29454" xr:uid="{2C1D2D1B-8535-4B37-9ED6-5E739112169B}"/>
    <cellStyle name="Note 4 7 2 2 2 7" xfId="18339" xr:uid="{5924A4F3-758A-4DC9-B546-80A336BCA05A}"/>
    <cellStyle name="Note 4 7 2 2 2 7 2" xfId="31797" xr:uid="{7A50E7B1-B341-4C8D-B686-521021575371}"/>
    <cellStyle name="Note 4 7 2 2 3" xfId="5003" xr:uid="{A15F17E2-E770-4EFE-878D-4A32E63D8C79}"/>
    <cellStyle name="Note 4 7 2 2 3 2" xfId="32302" xr:uid="{41796099-9CF7-4DE1-A731-B4C3277BFE50}"/>
    <cellStyle name="Note 4 7 2 2 4" xfId="7482" xr:uid="{90C1C40F-B3CA-4829-96CE-461386C9457B}"/>
    <cellStyle name="Note 4 7 2 2 4 2" xfId="20940" xr:uid="{7077B6CA-2A28-4C81-9C52-83308A9AA811}"/>
    <cellStyle name="Note 4 7 2 2 5" xfId="10073" xr:uid="{2DC35219-B663-420E-A6D0-8DD94C57B20E}"/>
    <cellStyle name="Note 4 7 2 2 5 2" xfId="23531" xr:uid="{D31FF2A1-48B5-4998-8B7C-8D018A402061}"/>
    <cellStyle name="Note 4 7 2 2 6" xfId="12608" xr:uid="{E84A9946-6FCE-40A7-A452-8F133ACFFE5F}"/>
    <cellStyle name="Note 4 7 2 2 6 2" xfId="26066" xr:uid="{855C9140-CF45-4E88-957C-721C9274B1C2}"/>
    <cellStyle name="Note 4 7 2 2 7" xfId="17228" xr:uid="{87326675-CF67-4FF8-9858-044996023987}"/>
    <cellStyle name="Note 4 7 2 2 7 2" xfId="30686" xr:uid="{823D68EE-CD2A-4724-ABA6-ED8C6ED64D5E}"/>
    <cellStyle name="Note 4 7 2 3" xfId="4397" xr:uid="{8B13CE06-8498-4BE1-986C-898175AD7C37}"/>
    <cellStyle name="Note 4 7 2 3 2" xfId="5568" xr:uid="{91202745-8B1C-486E-BF27-923412F93199}"/>
    <cellStyle name="Note 4 7 2 3 2 2" xfId="8047" xr:uid="{E93CCD17-2549-40E7-9653-A78C8E24AA32}"/>
    <cellStyle name="Note 4 7 2 3 2 2 2" xfId="21505" xr:uid="{FD4B27BC-2A2D-4388-940C-5019B7B7286A}"/>
    <cellStyle name="Note 4 7 2 3 2 3" xfId="10638" xr:uid="{61367D01-13B3-4802-94A0-20E46078F047}"/>
    <cellStyle name="Note 4 7 2 3 2 3 2" xfId="24096" xr:uid="{450E909D-858C-4CA0-B9EA-83404D07B2D4}"/>
    <cellStyle name="Note 4 7 2 3 2 4" xfId="12846" xr:uid="{1D76DE17-EE4D-4D1A-8CCD-92C26721371F}"/>
    <cellStyle name="Note 4 7 2 3 2 4 2" xfId="26304" xr:uid="{56B43AB1-AFCE-4B7D-9031-D6621836AAA6}"/>
    <cellStyle name="Note 4 7 2 3 2 5" xfId="14025" xr:uid="{88249630-52DA-476B-B1A5-F124CFCC6152}"/>
    <cellStyle name="Note 4 7 2 3 2 5 2" xfId="27483" xr:uid="{45070002-DFE7-4CD5-8A14-50D210EA54CA}"/>
    <cellStyle name="Note 4 7 2 3 2 6" xfId="15390" xr:uid="{F22E01CE-EC12-4214-B64C-E574C72A57BB}"/>
    <cellStyle name="Note 4 7 2 3 2 6 2" xfId="28848" xr:uid="{E1EC898F-A88E-434D-B2DD-6E3127519BDD}"/>
    <cellStyle name="Note 4 7 2 3 2 7" xfId="17733" xr:uid="{D4DC13A9-3C52-4A2C-A761-E0CEC079F167}"/>
    <cellStyle name="Note 4 7 2 3 2 7 2" xfId="31191" xr:uid="{D9788B6C-C331-445C-9F22-9408A3276500}"/>
    <cellStyle name="Note 4 7 2 3 3" xfId="6876" xr:uid="{7DC7B6CD-7874-4334-BB86-776823269BA0}"/>
    <cellStyle name="Note 4 7 2 3 3 2" xfId="20334" xr:uid="{D2C3EE71-313B-4038-9805-7CFFC11304DE}"/>
    <cellStyle name="Note 4 7 2 3 4" xfId="9467" xr:uid="{B194EC2F-31E2-421B-9423-5C3BC790E542}"/>
    <cellStyle name="Note 4 7 2 3 4 2" xfId="22925" xr:uid="{94758B71-BB91-4A6B-BE02-5C25D5EBC59A}"/>
    <cellStyle name="Note 4 7 2 3 5" xfId="3319" xr:uid="{5E65BE34-C164-4487-B66B-E6360E3912D2}"/>
    <cellStyle name="Note 4 7 2 3 5 2" xfId="19313" xr:uid="{A69EA97C-7084-4D40-90E5-0A83C698DC3B}"/>
    <cellStyle name="Note 4 7 2 3 6" xfId="16715" xr:uid="{2A9C34A8-BEB4-45BD-8B00-6D37299EC749}"/>
    <cellStyle name="Note 4 7 2 3 6 2" xfId="30173" xr:uid="{27585158-E13B-427C-9954-06DB6637829C}"/>
    <cellStyle name="Note 4 7 2 4" xfId="4862" xr:uid="{55BC5FC1-249E-44C8-894A-45E62F290567}"/>
    <cellStyle name="Note 4 7 2 4 2" xfId="6033" xr:uid="{5D2F4452-CA05-43BF-8D9B-07096D718F86}"/>
    <cellStyle name="Note 4 7 2 4 2 2" xfId="8512" xr:uid="{F8B82217-6287-4EF3-8BBA-61FC42B23C4D}"/>
    <cellStyle name="Note 4 7 2 4 2 2 2" xfId="21970" xr:uid="{38201875-EFA5-4E01-9566-F596F30FC1F7}"/>
    <cellStyle name="Note 4 7 2 4 2 3" xfId="11103" xr:uid="{D434740B-BBC8-41CC-826E-23CF61E6FD64}"/>
    <cellStyle name="Note 4 7 2 4 2 3 2" xfId="24561" xr:uid="{D2CB12D5-8818-4F60-B113-C1930B672E22}"/>
    <cellStyle name="Note 4 7 2 4 2 4" xfId="13311" xr:uid="{C59145BE-1AFE-4C51-8F78-38A701FA9BB2}"/>
    <cellStyle name="Note 4 7 2 4 2 4 2" xfId="26769" xr:uid="{8F57BBFE-98C4-421F-969E-13A10CE3E0C0}"/>
    <cellStyle name="Note 4 7 2 4 2 5" xfId="14490" xr:uid="{98B57C49-A171-4230-A48A-1A2F3E2E58B6}"/>
    <cellStyle name="Note 4 7 2 4 2 5 2" xfId="27948" xr:uid="{7ABDEC38-EDA9-4B32-A69C-9F7CB3FC0695}"/>
    <cellStyle name="Note 4 7 2 4 2 6" xfId="15855" xr:uid="{4F06B0C2-D089-48A1-AC49-8F242C1A10EF}"/>
    <cellStyle name="Note 4 7 2 4 2 6 2" xfId="29313" xr:uid="{1F9B497F-D633-4DF4-874E-BB81AE92F5A1}"/>
    <cellStyle name="Note 4 7 2 4 2 7" xfId="18198" xr:uid="{7E3721EC-6231-48EF-85B9-D37C6655AD27}"/>
    <cellStyle name="Note 4 7 2 4 2 7 2" xfId="31656" xr:uid="{96F96641-9A49-4009-B410-72EE56653ACA}"/>
    <cellStyle name="Note 4 7 2 4 3" xfId="7341" xr:uid="{AA4D7513-3B5B-4AC0-A34F-1DC7A7120199}"/>
    <cellStyle name="Note 4 7 2 4 3 2" xfId="20799" xr:uid="{DF1162E5-AC03-4979-BA69-56D7010B3CB9}"/>
    <cellStyle name="Note 4 7 2 4 4" xfId="9932" xr:uid="{F07EC545-26D3-4202-96A2-FCDB7AF09862}"/>
    <cellStyle name="Note 4 7 2 4 4 2" xfId="23390" xr:uid="{8C96BCD8-59AC-496F-A4C1-65FF7CE6FF9C}"/>
    <cellStyle name="Note 4 7 2 4 5" xfId="3498" xr:uid="{39118213-E7B5-4F06-86B4-85F891B61E49}"/>
    <cellStyle name="Note 4 7 2 4 5 2" xfId="19492" xr:uid="{CBEC5029-023D-4294-B7BA-9C760857E9EE}"/>
    <cellStyle name="Note 4 7 2 4 6" xfId="17112" xr:uid="{3929159B-84F5-43F2-B584-3F37EE9ED068}"/>
    <cellStyle name="Note 4 7 2 4 6 2" xfId="30570" xr:uid="{D5483A2C-D050-44F4-9E19-6F068D2A30F7}"/>
    <cellStyle name="Note 4 7 2 5" xfId="4262" xr:uid="{3B0C2C2F-5229-4F62-A551-37E9EDE4BAE1}"/>
    <cellStyle name="Note 4 7 2 5 2" xfId="5433" xr:uid="{25DCF2C6-9094-4E21-935E-E48BC3885DA3}"/>
    <cellStyle name="Note 4 7 2 5 2 2" xfId="7912" xr:uid="{3E66F395-469E-4545-ACCD-D9807C0C48DD}"/>
    <cellStyle name="Note 4 7 2 5 2 2 2" xfId="21370" xr:uid="{7BC06D6D-6929-46BD-98A1-7B019793548A}"/>
    <cellStyle name="Note 4 7 2 5 2 3" xfId="10503" xr:uid="{9C74D44A-2CFE-4337-B5EA-07EBE41AE317}"/>
    <cellStyle name="Note 4 7 2 5 2 3 2" xfId="23961" xr:uid="{D451B3F8-6CA0-450D-9B1C-73E12E1A1076}"/>
    <cellStyle name="Note 4 7 2 5 2 4" xfId="12711" xr:uid="{16410C4E-68DE-48FD-B7C3-DB624A3701EB}"/>
    <cellStyle name="Note 4 7 2 5 2 4 2" xfId="26169" xr:uid="{E9157B0F-6464-4A7E-A50F-4E872AEAD66D}"/>
    <cellStyle name="Note 4 7 2 5 2 5" xfId="13890" xr:uid="{014534B4-82C7-4CAD-956A-16CD59355C34}"/>
    <cellStyle name="Note 4 7 2 5 2 5 2" xfId="27348" xr:uid="{AA91E4DA-6869-43A7-A972-0C2F2B660C04}"/>
    <cellStyle name="Note 4 7 2 5 2 6" xfId="15255" xr:uid="{6B4E008E-F891-4EFC-BB0D-3A61F49AFF69}"/>
    <cellStyle name="Note 4 7 2 5 2 6 2" xfId="28713" xr:uid="{95B68674-EB4F-42C5-9F87-0B96B51B65C0}"/>
    <cellStyle name="Note 4 7 2 5 2 7" xfId="17598" xr:uid="{656F50C9-0523-49E7-BE06-AD5AC4419BA4}"/>
    <cellStyle name="Note 4 7 2 5 2 7 2" xfId="31056" xr:uid="{9881E252-3ABF-466F-937E-E13EE3B0260F}"/>
    <cellStyle name="Note 4 7 2 5 3" xfId="6741" xr:uid="{576C4211-EAFD-4A88-81B9-80466BD91242}"/>
    <cellStyle name="Note 4 7 2 5 3 2" xfId="20199" xr:uid="{89169086-9F5E-4CBC-B4D0-E44BC9766C6A}"/>
    <cellStyle name="Note 4 7 2 5 4" xfId="9332" xr:uid="{B072E8AB-4135-4646-A50F-0C209D1438B5}"/>
    <cellStyle name="Note 4 7 2 5 4 2" xfId="22790" xr:uid="{E01F5DB3-A9C4-4003-BCE5-89208532E0E3}"/>
    <cellStyle name="Note 4 7 2 5 5" xfId="12682" xr:uid="{C89620BD-0D5D-4DE9-9129-0081F061C722}"/>
    <cellStyle name="Note 4 7 2 5 5 2" xfId="26140" xr:uid="{4F25B29A-7713-4224-92CE-367931585568}"/>
    <cellStyle name="Note 4 7 2 5 6" xfId="16615" xr:uid="{1248C278-40FF-4560-AA72-BEAFD66E3B38}"/>
    <cellStyle name="Note 4 7 2 5 6 2" xfId="30073" xr:uid="{24D5F22C-B365-45DF-AA54-3B39971D29C9}"/>
    <cellStyle name="Note 4 7 2 6" xfId="4843" xr:uid="{4C7B7D67-AB75-454C-A707-A7E41783CF81}"/>
    <cellStyle name="Note 4 7 2 6 2" xfId="6014" xr:uid="{BAB27CEB-85A1-4D7D-9FAE-C79F933DF546}"/>
    <cellStyle name="Note 4 7 2 6 2 2" xfId="8493" xr:uid="{756F46CE-B19A-4709-80FE-8F466B88FFB3}"/>
    <cellStyle name="Note 4 7 2 6 2 2 2" xfId="21951" xr:uid="{410CBC15-C7F9-4EBC-A208-E6B7164AB44D}"/>
    <cellStyle name="Note 4 7 2 6 2 3" xfId="11084" xr:uid="{C8164ABF-9D31-41C7-87D6-B3BDD1545F3E}"/>
    <cellStyle name="Note 4 7 2 6 2 3 2" xfId="24542" xr:uid="{63DD613B-2CBB-4F05-8AC0-BA6FD2375F2E}"/>
    <cellStyle name="Note 4 7 2 6 2 4" xfId="13292" xr:uid="{F6ED2876-F6FF-4F6A-AFCF-E4A7C9564110}"/>
    <cellStyle name="Note 4 7 2 6 2 4 2" xfId="26750" xr:uid="{4C715022-A425-401B-BA1D-5C0F56BE961C}"/>
    <cellStyle name="Note 4 7 2 6 2 5" xfId="14471" xr:uid="{0A20E2F6-4D6F-4276-A30D-A3017F43EA5C}"/>
    <cellStyle name="Note 4 7 2 6 2 5 2" xfId="27929" xr:uid="{44BB6051-5577-4030-93CB-F2EACBE74ABF}"/>
    <cellStyle name="Note 4 7 2 6 2 6" xfId="15836" xr:uid="{E9D5CEE0-99A4-419D-A91A-6940DD6E1006}"/>
    <cellStyle name="Note 4 7 2 6 2 6 2" xfId="29294" xr:uid="{9CD0BAF7-AB13-4ADB-AFC3-676B40C99180}"/>
    <cellStyle name="Note 4 7 2 6 2 7" xfId="18179" xr:uid="{5D0B5E05-FEE0-41D7-8B2A-B2E89F508022}"/>
    <cellStyle name="Note 4 7 2 6 2 7 2" xfId="31637" xr:uid="{350B2ACE-367A-4727-A6D2-7C9061DCB596}"/>
    <cellStyle name="Note 4 7 2 6 3" xfId="7322" xr:uid="{4C5AE7DF-92A9-46FD-BF2E-49CF8D9B8D09}"/>
    <cellStyle name="Note 4 7 2 6 3 2" xfId="20780" xr:uid="{1800C5C2-BFF6-4CB6-96EF-0EACD4458C72}"/>
    <cellStyle name="Note 4 7 2 6 4" xfId="9913" xr:uid="{106229D5-49DF-43BC-A3C6-579A3BBE5131}"/>
    <cellStyle name="Note 4 7 2 6 4 2" xfId="23371" xr:uid="{474C68D7-7BA4-490E-B500-AFA76E574446}"/>
    <cellStyle name="Note 4 7 2 6 5" xfId="12521" xr:uid="{812060BD-EC1D-496B-8D83-2AE7B2460F4B}"/>
    <cellStyle name="Note 4 7 2 6 5 2" xfId="25979" xr:uid="{9A924660-5657-440A-837D-D6441D8E1413}"/>
    <cellStyle name="Note 4 7 2 6 6" xfId="17093" xr:uid="{ABCECC62-F0EE-4E55-8443-0D2670E2CA51}"/>
    <cellStyle name="Note 4 7 2 6 6 2" xfId="30551" xr:uid="{4D3FCA14-DC62-42EE-B751-031FAAB7BDBC}"/>
    <cellStyle name="Note 4 7 2 7" xfId="5404" xr:uid="{D6BCC394-4270-43BD-B697-355440388FE6}"/>
    <cellStyle name="Note 4 7 2 7 2" xfId="6575" xr:uid="{F15FC164-2E9E-460B-AEE6-409B3106A472}"/>
    <cellStyle name="Note 4 7 2 7 2 2" xfId="9054" xr:uid="{2A9816AC-7D71-441B-80A6-77F1ED5FE6F3}"/>
    <cellStyle name="Note 4 7 2 7 2 2 2" xfId="22512" xr:uid="{BD2359C4-6587-426D-B582-7C563814A6FC}"/>
    <cellStyle name="Note 4 7 2 7 2 3" xfId="11645" xr:uid="{D9E2E47D-B14C-4314-9207-F3420737CD32}"/>
    <cellStyle name="Note 4 7 2 7 2 3 2" xfId="25103" xr:uid="{85EE5EED-5759-4C4C-BAC5-7661BD6555AB}"/>
    <cellStyle name="Note 4 7 2 7 2 4" xfId="13853" xr:uid="{CCDD61D7-7CFD-45B9-AE00-A353ED1B3DE5}"/>
    <cellStyle name="Note 4 7 2 7 2 4 2" xfId="27311" xr:uid="{F32DDC8F-7D16-4175-903C-142C84904FED}"/>
    <cellStyle name="Note 4 7 2 7 2 5" xfId="15032" xr:uid="{F5D4D641-1C5A-4F45-8EDA-205003D35B28}"/>
    <cellStyle name="Note 4 7 2 7 2 5 2" xfId="28490" xr:uid="{667F6A05-DD33-43CE-9E14-12F55FD72DF1}"/>
    <cellStyle name="Note 4 7 2 7 2 6" xfId="16397" xr:uid="{BF913FF9-48B5-4B29-A5E1-5AAEF084F587}"/>
    <cellStyle name="Note 4 7 2 7 2 6 2" xfId="29855" xr:uid="{1DD92DD7-A7F2-4538-8B9D-FD6AEF33BDFE}"/>
    <cellStyle name="Note 4 7 2 7 2 7" xfId="18740" xr:uid="{0004B5C5-3078-4BCA-ACB5-5BA236EF3607}"/>
    <cellStyle name="Note 4 7 2 7 2 7 2" xfId="32198" xr:uid="{59083352-2E61-46F7-8A5D-DF2A62D725C4}"/>
    <cellStyle name="Note 4 7 2 7 3" xfId="7883" xr:uid="{C92A7D6D-DB9B-4C5E-AB7C-4E3D01265B0A}"/>
    <cellStyle name="Note 4 7 2 7 3 2" xfId="21341" xr:uid="{851F9D11-E0A8-488B-A22E-B462BE9FE369}"/>
    <cellStyle name="Note 4 7 2 7 4" xfId="10474" xr:uid="{ECC1924B-5D5C-4E48-93BB-6255C9AE9767}"/>
    <cellStyle name="Note 4 7 2 7 4 2" xfId="23932" xr:uid="{CE878702-7A87-4BBD-8C5E-EA5CB946C0E2}"/>
    <cellStyle name="Note 4 7 2 7 5" xfId="15226" xr:uid="{D86ADC09-A0EF-427B-B79F-41F2CBCAA8DB}"/>
    <cellStyle name="Note 4 7 2 7 5 2" xfId="28684" xr:uid="{F7F71764-241F-4431-8F9A-5E4879640E7D}"/>
    <cellStyle name="Note 4 7 2 7 6" xfId="17569" xr:uid="{C4F0BD3D-9EE2-45C7-B2F4-4A71D27E5DA1}"/>
    <cellStyle name="Note 4 7 2 7 6 2" xfId="31027" xr:uid="{5A0C734B-EF72-437E-8070-3B163F6C0A56}"/>
    <cellStyle name="Note 4 7 2 8" xfId="4069" xr:uid="{E52185F5-7D7B-4AD3-98A4-5AA1FA64C8C3}"/>
    <cellStyle name="Note 4 7 2 8 2" xfId="2964" xr:uid="{83D16650-8E92-4917-9BD6-451E4627E21C}"/>
    <cellStyle name="Note 4 7 2 8 2 2" xfId="18958" xr:uid="{0E03A46C-E429-4DE7-8570-212A54BD470F}"/>
    <cellStyle name="Note 4 7 2 8 3" xfId="9180" xr:uid="{FF93547E-7262-49B0-BFB2-1313EAE3B99A}"/>
    <cellStyle name="Note 4 7 2 8 3 2" xfId="22638" xr:uid="{72971BEC-4FE2-4AB9-ACA3-22806B387469}"/>
    <cellStyle name="Note 4 7 2 8 4" xfId="11749" xr:uid="{316435EB-AF9A-4D1E-8DBC-A967D6E4FAD9}"/>
    <cellStyle name="Note 4 7 2 8 4 2" xfId="25207" xr:uid="{71B199A6-7AB3-43DC-85A3-12549AD48674}"/>
    <cellStyle name="Note 4 7 2 8 5" xfId="3612" xr:uid="{64A945BE-372A-40BE-9980-7D8385C10A5B}"/>
    <cellStyle name="Note 4 7 2 8 5 2" xfId="19606" xr:uid="{D41A8236-76C5-4AEC-A8A0-CEDC22801C26}"/>
    <cellStyle name="Note 4 7 2 8 6" xfId="11878" xr:uid="{D045E0BF-9FD0-45E9-AA2F-5B7AAF523913}"/>
    <cellStyle name="Note 4 7 2 8 6 2" xfId="25336" xr:uid="{AC0E0583-CC91-4153-B2A8-6F6C3A000401}"/>
    <cellStyle name="Note 4 7 2 8 7" xfId="16488" xr:uid="{57B36491-925E-4998-B956-FAD5220824BE}"/>
    <cellStyle name="Note 4 7 2 8 7 2" xfId="29946" xr:uid="{3711CA52-BD33-4AB5-B789-9C4A062AA671}"/>
    <cellStyle name="Note 4 7 2 9" xfId="3173" xr:uid="{83CC4775-9ED3-445B-8B87-D1D524773CAB}"/>
    <cellStyle name="Note 4 7 2 9 2" xfId="19167" xr:uid="{0DC7D110-8B89-42A4-80E2-799BF3F6E075}"/>
    <cellStyle name="Note 4 7 3" xfId="2849" xr:uid="{4D9BD73F-9ACD-4AE2-81BE-6F9C29A6E3E8}"/>
    <cellStyle name="Note 4 7 3 2" xfId="6173" xr:uid="{CD50D2B9-E516-4FE0-A228-E41184FF0CBF}"/>
    <cellStyle name="Note 4 7 3 2 2" xfId="8652" xr:uid="{EDC8FB5E-E689-4AC2-8305-1ADCA584793F}"/>
    <cellStyle name="Note 4 7 3 2 2 2" xfId="22110" xr:uid="{A83EE619-67E3-4707-B43E-8C5206C7B59A}"/>
    <cellStyle name="Note 4 7 3 2 3" xfId="11243" xr:uid="{58B663B3-90BC-4DD8-ACB2-06C3C81EEE1A}"/>
    <cellStyle name="Note 4 7 3 2 3 2" xfId="24701" xr:uid="{8F2DF67F-E840-4230-A4AE-5A5CCF5ED798}"/>
    <cellStyle name="Note 4 7 3 2 4" xfId="13451" xr:uid="{091627FB-530A-4290-AF79-8A20A8EE8F07}"/>
    <cellStyle name="Note 4 7 3 2 4 2" xfId="26909" xr:uid="{527EFFC2-1F40-48CD-863D-9AD9328F4B17}"/>
    <cellStyle name="Note 4 7 3 2 5" xfId="14630" xr:uid="{1CD8D0F0-82C2-42C4-9E11-80F299F73AF6}"/>
    <cellStyle name="Note 4 7 3 2 5 2" xfId="28088" xr:uid="{F16A4EDD-0CD7-485F-B6A9-68679AFDCEBB}"/>
    <cellStyle name="Note 4 7 3 2 6" xfId="15995" xr:uid="{E0C6A5F6-ABC5-461C-97FF-6D2FCC6220DA}"/>
    <cellStyle name="Note 4 7 3 2 6 2" xfId="29453" xr:uid="{B32E8569-C9DF-4D60-AE85-3F50F1117CB0}"/>
    <cellStyle name="Note 4 7 3 2 7" xfId="18338" xr:uid="{71D7C153-E1B4-404C-B48E-04CE154C12B2}"/>
    <cellStyle name="Note 4 7 3 2 7 2" xfId="31796" xr:uid="{28A7CDE6-8989-49D4-A076-B9CD57F0A5E2}"/>
    <cellStyle name="Note 4 7 3 3" xfId="5002" xr:uid="{C7807593-E034-4EBD-B78F-A6BE7607E914}"/>
    <cellStyle name="Note 4 7 3 3 2" xfId="32301" xr:uid="{BEDC14B3-E5CE-43D8-9E8B-97113DF0B173}"/>
    <cellStyle name="Note 4 7 3 4" xfId="7481" xr:uid="{BD26A810-541C-42B1-A8BD-F8DAE7EE74E1}"/>
    <cellStyle name="Note 4 7 3 4 2" xfId="20939" xr:uid="{EF4A8D40-DBBC-4F9A-A46C-7E13CBEC8388}"/>
    <cellStyle name="Note 4 7 3 5" xfId="10072" xr:uid="{0466391F-111B-40AF-9679-99EF2325EF5B}"/>
    <cellStyle name="Note 4 7 3 5 2" xfId="23530" xr:uid="{3034C209-4A56-48AD-BC39-91BE0C28D904}"/>
    <cellStyle name="Note 4 7 3 6" xfId="12253" xr:uid="{CEA4E74C-CE20-4CA7-A1E1-7337AA024C20}"/>
    <cellStyle name="Note 4 7 3 6 2" xfId="25711" xr:uid="{E6F0E2A0-6D72-452F-9340-CB3AD024B918}"/>
    <cellStyle name="Note 4 7 3 7" xfId="17227" xr:uid="{8B95AED1-5D89-4919-BC86-B80CF400A007}"/>
    <cellStyle name="Note 4 7 3 7 2" xfId="30685" xr:uid="{029E48B0-7E12-457E-A8C7-8A0EE202CE3D}"/>
    <cellStyle name="Note 4 7 4" xfId="4398" xr:uid="{27B4ED88-26C3-47A6-AF9C-D8E4BB24692F}"/>
    <cellStyle name="Note 4 7 4 2" xfId="5569" xr:uid="{407F259D-7A99-498C-AC59-F10F56062C9F}"/>
    <cellStyle name="Note 4 7 4 2 2" xfId="8048" xr:uid="{8E5F6443-4173-470F-B1FB-80E1E044A83B}"/>
    <cellStyle name="Note 4 7 4 2 2 2" xfId="21506" xr:uid="{EF9D121B-44F0-4F37-8773-70547A512ABE}"/>
    <cellStyle name="Note 4 7 4 2 3" xfId="10639" xr:uid="{64E60CF3-7111-4DEE-9637-C4F5650E14DF}"/>
    <cellStyle name="Note 4 7 4 2 3 2" xfId="24097" xr:uid="{231C7376-AC79-420F-8B28-708DBB144BCA}"/>
    <cellStyle name="Note 4 7 4 2 4" xfId="12847" xr:uid="{27D1C006-F0AD-48B3-B47C-41C14F2DD806}"/>
    <cellStyle name="Note 4 7 4 2 4 2" xfId="26305" xr:uid="{9E01E29B-911C-4C80-AE2D-59EE8C19F897}"/>
    <cellStyle name="Note 4 7 4 2 5" xfId="14026" xr:uid="{EC2A57B7-2BD6-491D-80B2-59C122FFBE6D}"/>
    <cellStyle name="Note 4 7 4 2 5 2" xfId="27484" xr:uid="{AF592607-F6EB-427D-9E39-E1036AA176C8}"/>
    <cellStyle name="Note 4 7 4 2 6" xfId="15391" xr:uid="{3869F01F-E1AF-40C8-9483-88BA21F8543D}"/>
    <cellStyle name="Note 4 7 4 2 6 2" xfId="28849" xr:uid="{DCD794D5-C26C-4FF0-9452-070CE77C03B4}"/>
    <cellStyle name="Note 4 7 4 2 7" xfId="17734" xr:uid="{59CCE971-F548-4B27-BD8B-441627D4281B}"/>
    <cellStyle name="Note 4 7 4 2 7 2" xfId="31192" xr:uid="{B5EE409E-5039-49FF-9074-487D496FBA46}"/>
    <cellStyle name="Note 4 7 4 3" xfId="6877" xr:uid="{0D1F5124-D09E-48D1-8ABE-2899A5464616}"/>
    <cellStyle name="Note 4 7 4 3 2" xfId="20335" xr:uid="{566134D1-FA08-4EFD-BCB3-711C9A74B6B9}"/>
    <cellStyle name="Note 4 7 4 4" xfId="9468" xr:uid="{37CC00CA-258F-4FE2-9E88-5A0E7B4D1C32}"/>
    <cellStyle name="Note 4 7 4 4 2" xfId="22926" xr:uid="{398461CE-0439-47A3-9574-660B23408489}"/>
    <cellStyle name="Note 4 7 4 5" xfId="12119" xr:uid="{310D1A22-59CE-4D26-ACBA-6ED6F04A7D9F}"/>
    <cellStyle name="Note 4 7 4 5 2" xfId="25577" xr:uid="{C84A48CF-C66F-423E-A328-97525F9AF3F6}"/>
    <cellStyle name="Note 4 7 4 6" xfId="16716" xr:uid="{9CB0DC6A-9FBB-41A0-B3AA-7F39E6679B65}"/>
    <cellStyle name="Note 4 7 4 6 2" xfId="30174" xr:uid="{23CBCE2B-3F59-4488-9B33-90B2FE7C0293}"/>
    <cellStyle name="Note 4 7 5" xfId="4861" xr:uid="{8D7A0DF0-D83C-41CD-B531-7371352413B3}"/>
    <cellStyle name="Note 4 7 5 2" xfId="6032" xr:uid="{D67F0BB2-8880-41D8-AE2F-B24B1B8E5D27}"/>
    <cellStyle name="Note 4 7 5 2 2" xfId="8511" xr:uid="{E8542B58-F4F3-43DE-8F49-982DCFD7E983}"/>
    <cellStyle name="Note 4 7 5 2 2 2" xfId="21969" xr:uid="{87D85596-17E8-4D47-A2E3-4C31F50CACCA}"/>
    <cellStyle name="Note 4 7 5 2 3" xfId="11102" xr:uid="{5C91796F-2CC7-493B-946D-5564076467F6}"/>
    <cellStyle name="Note 4 7 5 2 3 2" xfId="24560" xr:uid="{B15D4713-699A-4517-B53C-AA069A7AA0C2}"/>
    <cellStyle name="Note 4 7 5 2 4" xfId="13310" xr:uid="{DEEB3FB4-8CAA-47C8-8F82-347AF0F5D97E}"/>
    <cellStyle name="Note 4 7 5 2 4 2" xfId="26768" xr:uid="{FEF020BC-8760-4833-889D-B5F9698F8ABA}"/>
    <cellStyle name="Note 4 7 5 2 5" xfId="14489" xr:uid="{E8535F0D-5262-43D7-9BCB-29BEE769C456}"/>
    <cellStyle name="Note 4 7 5 2 5 2" xfId="27947" xr:uid="{B9F3C592-761C-41EE-A0E5-0079E817B2A7}"/>
    <cellStyle name="Note 4 7 5 2 6" xfId="15854" xr:uid="{552D064A-825E-4B52-A112-5A07B4386C20}"/>
    <cellStyle name="Note 4 7 5 2 6 2" xfId="29312" xr:uid="{98F02A47-3C25-4754-8766-60CF5A83A26B}"/>
    <cellStyle name="Note 4 7 5 2 7" xfId="18197" xr:uid="{933D1191-0013-46B6-AB2A-16A43AC03BE9}"/>
    <cellStyle name="Note 4 7 5 2 7 2" xfId="31655" xr:uid="{9AC4EE52-B8BE-4F8C-8A35-A951B7F6459F}"/>
    <cellStyle name="Note 4 7 5 3" xfId="7340" xr:uid="{647D5579-998F-4E34-B296-2F250C6B4DD4}"/>
    <cellStyle name="Note 4 7 5 3 2" xfId="20798" xr:uid="{7672E3FA-4CF8-4763-A360-C5DDB4469D8F}"/>
    <cellStyle name="Note 4 7 5 4" xfId="9931" xr:uid="{E1ABAD3B-F074-4A04-85C8-B71E73BE7A54}"/>
    <cellStyle name="Note 4 7 5 4 2" xfId="23389" xr:uid="{54A1261D-1841-4731-8AA5-E4DEBF043BAF}"/>
    <cellStyle name="Note 4 7 5 5" xfId="3887" xr:uid="{0858017F-60E6-40A2-950B-9CBDD1C4004B}"/>
    <cellStyle name="Note 4 7 5 5 2" xfId="19881" xr:uid="{3B75C0C2-67AB-4530-8B3C-1D2A6CA1DD75}"/>
    <cellStyle name="Note 4 7 5 6" xfId="17111" xr:uid="{348637F1-B191-45C4-A0E1-07CF5A27F0DE}"/>
    <cellStyle name="Note 4 7 5 6 2" xfId="30569" xr:uid="{5B49EBD1-F420-4CCC-8923-8DE093394CF1}"/>
    <cellStyle name="Note 4 7 6" xfId="4729" xr:uid="{50198672-74A8-4586-ABD2-A29E0047FCA2}"/>
    <cellStyle name="Note 4 7 6 2" xfId="5900" xr:uid="{778C95B4-A236-4BC5-B0B1-490EB1E871A6}"/>
    <cellStyle name="Note 4 7 6 2 2" xfId="8379" xr:uid="{8433A8EA-8EB4-4D64-96A0-15F755209020}"/>
    <cellStyle name="Note 4 7 6 2 2 2" xfId="21837" xr:uid="{85C49080-3699-4024-A100-8E79B4CD957C}"/>
    <cellStyle name="Note 4 7 6 2 3" xfId="10970" xr:uid="{A1CF0EE7-004D-48E0-A4CB-ADEF1577E893}"/>
    <cellStyle name="Note 4 7 6 2 3 2" xfId="24428" xr:uid="{B398073B-E30C-4825-B200-56CD5E7E3E7B}"/>
    <cellStyle name="Note 4 7 6 2 4" xfId="13178" xr:uid="{DD8F1ADB-EF99-47C7-984A-937DB6F377A1}"/>
    <cellStyle name="Note 4 7 6 2 4 2" xfId="26636" xr:uid="{3F76E3FF-94B7-4A48-BA97-3B701615A0B5}"/>
    <cellStyle name="Note 4 7 6 2 5" xfId="14357" xr:uid="{7A658C1C-83B6-474F-872A-E72C6E97CCB0}"/>
    <cellStyle name="Note 4 7 6 2 5 2" xfId="27815" xr:uid="{1DFE6168-6A11-42ED-8829-C02ABB86753F}"/>
    <cellStyle name="Note 4 7 6 2 6" xfId="15722" xr:uid="{6362AEBE-F138-4087-9DC1-CC6C9A511224}"/>
    <cellStyle name="Note 4 7 6 2 6 2" xfId="29180" xr:uid="{D77BC162-B836-436B-BA59-B8198D916FC2}"/>
    <cellStyle name="Note 4 7 6 2 7" xfId="18065" xr:uid="{29B1692A-F8DF-44A4-BB66-ED86C89019B4}"/>
    <cellStyle name="Note 4 7 6 2 7 2" xfId="31523" xr:uid="{811531D3-CC18-4680-A32A-2A0F9E4B9E56}"/>
    <cellStyle name="Note 4 7 6 3" xfId="7208" xr:uid="{7291EC11-ECE9-4CF3-ACCA-3817449D5C79}"/>
    <cellStyle name="Note 4 7 6 3 2" xfId="20666" xr:uid="{534F5AB7-A127-4DFE-9715-F1029FCB389A}"/>
    <cellStyle name="Note 4 7 6 4" xfId="9799" xr:uid="{6E6D0CA5-CC90-431F-BE38-9D07CCA044FF}"/>
    <cellStyle name="Note 4 7 6 4 2" xfId="23257" xr:uid="{336703DE-0D6A-4D35-870F-3A253ABFE0C7}"/>
    <cellStyle name="Note 4 7 6 5" xfId="12619" xr:uid="{A3FE7102-DF4E-4FE7-8EB1-E1D12ACD6953}"/>
    <cellStyle name="Note 4 7 6 5 2" xfId="26077" xr:uid="{2EA2CE2B-F8B1-465F-B53E-37C192E62974}"/>
    <cellStyle name="Note 4 7 6 6" xfId="17007" xr:uid="{9E7FBA70-D38F-470E-A44E-A8CDEAF4EEF1}"/>
    <cellStyle name="Note 4 7 6 6 2" xfId="30465" xr:uid="{570EB5AE-6AE9-44E6-845E-73F161558A49}"/>
    <cellStyle name="Note 4 7 7" xfId="4417" xr:uid="{AE1BCCCF-667F-4825-B40D-1CE26C606D19}"/>
    <cellStyle name="Note 4 7 7 2" xfId="5588" xr:uid="{06A6FE40-B819-4B5B-9103-FB38CB7A238D}"/>
    <cellStyle name="Note 4 7 7 2 2" xfId="8067" xr:uid="{B19C1DA7-647F-4681-9BB6-F60EF13BE895}"/>
    <cellStyle name="Note 4 7 7 2 2 2" xfId="21525" xr:uid="{7A3A85F2-8047-47AC-B071-7B5284A0B95E}"/>
    <cellStyle name="Note 4 7 7 2 3" xfId="10658" xr:uid="{27319D23-3F52-4E5E-ADEE-D9F3561235EF}"/>
    <cellStyle name="Note 4 7 7 2 3 2" xfId="24116" xr:uid="{5264C8BC-7FEE-4633-A559-CA31DC70EFE1}"/>
    <cellStyle name="Note 4 7 7 2 4" xfId="12866" xr:uid="{FACDC3EF-16B6-47F4-AC9F-CFB1EBF511A2}"/>
    <cellStyle name="Note 4 7 7 2 4 2" xfId="26324" xr:uid="{2BD81934-318B-4AB5-959C-2DF24BB4B668}"/>
    <cellStyle name="Note 4 7 7 2 5" xfId="14045" xr:uid="{00F084CA-548F-4AF4-93EC-94DB184E5A40}"/>
    <cellStyle name="Note 4 7 7 2 5 2" xfId="27503" xr:uid="{6AE0487F-799A-4E99-BF82-E5B8034CB178}"/>
    <cellStyle name="Note 4 7 7 2 6" xfId="15410" xr:uid="{D76DDEB7-C68A-47C2-BE59-6D818FC56EE7}"/>
    <cellStyle name="Note 4 7 7 2 6 2" xfId="28868" xr:uid="{FF19C9BC-C15E-4E16-B8C2-FA2868C001F2}"/>
    <cellStyle name="Note 4 7 7 2 7" xfId="17753" xr:uid="{EB243896-F394-4AE1-8220-93CFC0283D46}"/>
    <cellStyle name="Note 4 7 7 2 7 2" xfId="31211" xr:uid="{E75B3383-F33F-4732-901C-C47588514897}"/>
    <cellStyle name="Note 4 7 7 3" xfId="6896" xr:uid="{2CE48EEE-0157-41E0-83DE-239A5AF307E8}"/>
    <cellStyle name="Note 4 7 7 3 2" xfId="20354" xr:uid="{C4A3AF35-09B4-4242-A436-F31614C6282E}"/>
    <cellStyle name="Note 4 7 7 4" xfId="9487" xr:uid="{55037162-0963-4752-8881-AA0F88DF0EE4}"/>
    <cellStyle name="Note 4 7 7 4 2" xfId="22945" xr:uid="{EFF4C2D5-4168-42E9-87C5-D98032951C8B}"/>
    <cellStyle name="Note 4 7 7 5" xfId="12034" xr:uid="{E9134399-C2E3-4932-8CFC-E37AB58B665F}"/>
    <cellStyle name="Note 4 7 7 5 2" xfId="25492" xr:uid="{82FB6E50-7FAD-4F40-9450-EA45C55F2A35}"/>
    <cellStyle name="Note 4 7 7 6" xfId="16735" xr:uid="{1DFFF2C7-C127-4002-9DEC-27FB5F6943B4}"/>
    <cellStyle name="Note 4 7 7 6 2" xfId="30193" xr:uid="{965B891E-A042-4753-9DAC-ABD56D9C8780}"/>
    <cellStyle name="Note 4 7 8" xfId="5391" xr:uid="{04C7491F-1FA4-481B-A99B-C54BAEC981CB}"/>
    <cellStyle name="Note 4 7 8 2" xfId="6562" xr:uid="{3BFB7A48-CE59-411B-88DA-BF9A25024FC4}"/>
    <cellStyle name="Note 4 7 8 2 2" xfId="9041" xr:uid="{40AF0820-73DC-4E1F-9D4B-357190319DB4}"/>
    <cellStyle name="Note 4 7 8 2 2 2" xfId="22499" xr:uid="{AF7F567F-F001-48AB-B3EC-32F5201A4B72}"/>
    <cellStyle name="Note 4 7 8 2 3" xfId="11632" xr:uid="{76505B72-D4D0-453C-8EA6-4CC9F117ECDB}"/>
    <cellStyle name="Note 4 7 8 2 3 2" xfId="25090" xr:uid="{929EC282-A36B-4B08-AD41-52E49B572845}"/>
    <cellStyle name="Note 4 7 8 2 4" xfId="13840" xr:uid="{30A3677B-B81C-4885-BCC2-4D20660E53FE}"/>
    <cellStyle name="Note 4 7 8 2 4 2" xfId="27298" xr:uid="{80AAD208-D5F8-4044-8A1D-28FF0049C7DC}"/>
    <cellStyle name="Note 4 7 8 2 5" xfId="15019" xr:uid="{258528E6-4500-4808-B206-F322A7730CEE}"/>
    <cellStyle name="Note 4 7 8 2 5 2" xfId="28477" xr:uid="{5766D527-A92E-4B7E-9CCF-6779EA4DF736}"/>
    <cellStyle name="Note 4 7 8 2 6" xfId="16384" xr:uid="{2644EC42-0F67-45E7-83DE-36F2A17A7A2E}"/>
    <cellStyle name="Note 4 7 8 2 6 2" xfId="29842" xr:uid="{D449081D-BC26-41C0-8A49-C402759FB1E8}"/>
    <cellStyle name="Note 4 7 8 2 7" xfId="18727" xr:uid="{FA828B47-318C-4B4B-95B3-FA03AE366AC5}"/>
    <cellStyle name="Note 4 7 8 2 7 2" xfId="32185" xr:uid="{312981DE-8A53-4BC9-A434-0C045770E42D}"/>
    <cellStyle name="Note 4 7 8 3" xfId="7870" xr:uid="{B917D8CE-2440-44E1-B271-ABC51751B82A}"/>
    <cellStyle name="Note 4 7 8 3 2" xfId="21328" xr:uid="{DBAA1F59-C7C3-459B-BDC4-C5D6DAB8B38F}"/>
    <cellStyle name="Note 4 7 8 4" xfId="10461" xr:uid="{FE527F31-1BE4-4A95-8B7F-2C9F8AD9FB56}"/>
    <cellStyle name="Note 4 7 8 4 2" xfId="23919" xr:uid="{D5FEA4E4-7392-4F19-9CEB-69F86C96056D}"/>
    <cellStyle name="Note 4 7 8 5" xfId="15213" xr:uid="{C19778CD-F99D-43C7-8B46-5E1F6CB3504C}"/>
    <cellStyle name="Note 4 7 8 5 2" xfId="28671" xr:uid="{E0FB2EE8-A6B6-4E01-B089-013FFB276B46}"/>
    <cellStyle name="Note 4 7 8 6" xfId="17556" xr:uid="{932D13EF-CA7F-4EFD-AD4F-BBE01909B54B}"/>
    <cellStyle name="Note 4 7 8 6 2" xfId="31014" xr:uid="{B1FE8163-CB31-499C-8C2D-5AC948D696C0}"/>
    <cellStyle name="Note 4 7 9" xfId="4070" xr:uid="{CAC64D79-AB0A-4407-955A-A23EF1675BB1}"/>
    <cellStyle name="Note 4 7 9 2" xfId="3919" xr:uid="{3BA5A219-7DA5-47CE-A1F9-29867018B301}"/>
    <cellStyle name="Note 4 7 9 2 2" xfId="19913" xr:uid="{99F3EAB9-9390-4103-B42E-DB622F98DC85}"/>
    <cellStyle name="Note 4 7 9 3" xfId="9181" xr:uid="{58AB97C4-D950-4E1B-9A0D-6CE88A97420A}"/>
    <cellStyle name="Note 4 7 9 3 2" xfId="22639" xr:uid="{4CF93BFF-AE1A-4B2A-B6AB-5FD36BF1C8EB}"/>
    <cellStyle name="Note 4 7 9 4" xfId="11750" xr:uid="{BA583336-9D2F-40FA-B4B0-D6268F9A2DE9}"/>
    <cellStyle name="Note 4 7 9 4 2" xfId="25208" xr:uid="{AE159ED7-393A-423C-8D61-3D56D31352B6}"/>
    <cellStyle name="Note 4 7 9 5" xfId="3613" xr:uid="{B08DD348-043B-4CBA-9491-040F09A922D2}"/>
    <cellStyle name="Note 4 7 9 5 2" xfId="19607" xr:uid="{1975389E-BA5A-4276-B878-6E8E1C0469DA}"/>
    <cellStyle name="Note 4 7 9 6" xfId="3051" xr:uid="{9DF26F76-0A61-4F47-8751-7733ECD71C72}"/>
    <cellStyle name="Note 4 7 9 6 2" xfId="19045" xr:uid="{8AB6481F-DA23-4C30-AF31-B934BCFB4B7C}"/>
    <cellStyle name="Note 4 7 9 7" xfId="16489" xr:uid="{AAB26DA9-B5E2-4ABD-A586-CFC7A3C80694}"/>
    <cellStyle name="Note 4 7 9 7 2" xfId="29947" xr:uid="{F9B634CA-D4CF-43EB-8B2D-8DC6CCC28D1A}"/>
    <cellStyle name="Note 4 8" xfId="2293" xr:uid="{86B209D5-C632-4B43-A160-9B9552CF3BFE}"/>
    <cellStyle name="Note 4 8 10" xfId="3172" xr:uid="{34E7FBED-973C-499E-83F1-41AC3922B7F1}"/>
    <cellStyle name="Note 4 8 10 2" xfId="19166" xr:uid="{C0F53E9D-9769-49BB-B988-B20BC94D1FA9}"/>
    <cellStyle name="Note 4 8 11" xfId="3042" xr:uid="{613C3196-0BFA-43D2-9520-79E3399D9FD2}"/>
    <cellStyle name="Note 4 8 11 2" xfId="19036" xr:uid="{08A3784B-5F98-4FD3-9343-72F4E6847893}"/>
    <cellStyle name="Note 4 8 12" xfId="3400" xr:uid="{94AA8CAB-8165-4742-A322-2D2D1B9CEE04}"/>
    <cellStyle name="Note 4 8 12 2" xfId="19394" xr:uid="{826B3336-B12B-401D-BB7D-FC328F44CE7E}"/>
    <cellStyle name="Note 4 8 13" xfId="18845" xr:uid="{FFCE2E5C-3778-4E0C-89BF-8CF4915A4A37}"/>
    <cellStyle name="Note 4 8 13 2" xfId="32498" xr:uid="{7BA02C2C-AE0C-4A85-A481-BC78B8732FAA}"/>
    <cellStyle name="Note 4 8 2" xfId="2294" xr:uid="{44451235-E574-4A91-916A-575712350B6C}"/>
    <cellStyle name="Note 4 8 2 10" xfId="2954" xr:uid="{8C1FFB1A-E8B3-4010-AC90-589C4C169B20}"/>
    <cellStyle name="Note 4 8 2 10 2" xfId="18948" xr:uid="{C3547A61-806E-4941-8662-196240393562}"/>
    <cellStyle name="Note 4 8 2 11" xfId="3399" xr:uid="{FCD9DFBA-465A-466D-8CDF-B9BD2D7CF024}"/>
    <cellStyle name="Note 4 8 2 11 2" xfId="19393" xr:uid="{F06AF3E2-D83A-4BD2-ACE9-BB2F6D78FFB5}"/>
    <cellStyle name="Note 4 8 2 12" xfId="18846" xr:uid="{BC468D07-231C-4A74-B1A5-F5E751B94579}"/>
    <cellStyle name="Note 4 8 2 12 2" xfId="32499" xr:uid="{71FC587B-3F05-4E8F-98B5-D908F8B80A9B}"/>
    <cellStyle name="Note 4 8 2 2" xfId="2852" xr:uid="{7F36C23A-939B-4B68-B027-C0F926EA1048}"/>
    <cellStyle name="Note 4 8 2 2 2" xfId="6176" xr:uid="{7257A3C7-7066-4D28-9D8D-588540B4CAAE}"/>
    <cellStyle name="Note 4 8 2 2 2 2" xfId="8655" xr:uid="{B6E66F10-7677-4DDE-9096-D5576421E24D}"/>
    <cellStyle name="Note 4 8 2 2 2 2 2" xfId="22113" xr:uid="{95DB25A5-CEB1-492B-B00C-ECB369A9AA57}"/>
    <cellStyle name="Note 4 8 2 2 2 3" xfId="11246" xr:uid="{AB827B1D-6199-4C6E-86B1-70B98AF04A52}"/>
    <cellStyle name="Note 4 8 2 2 2 3 2" xfId="24704" xr:uid="{3C2D3847-667A-4B6B-A4DB-C680EEF4D8C8}"/>
    <cellStyle name="Note 4 8 2 2 2 4" xfId="13454" xr:uid="{B2CC230E-6475-4DE4-BA79-400C211E82CC}"/>
    <cellStyle name="Note 4 8 2 2 2 4 2" xfId="26912" xr:uid="{8E0DD1A4-CA00-468B-B262-754C78ED694E}"/>
    <cellStyle name="Note 4 8 2 2 2 5" xfId="14633" xr:uid="{F8C268DA-0B22-4819-B2F3-41843FDAC782}"/>
    <cellStyle name="Note 4 8 2 2 2 5 2" xfId="28091" xr:uid="{D8DD3E01-D692-4EB7-A00F-3A41EEB132D5}"/>
    <cellStyle name="Note 4 8 2 2 2 6" xfId="15998" xr:uid="{0EA3513A-AB03-4A32-A275-384EED8371F1}"/>
    <cellStyle name="Note 4 8 2 2 2 6 2" xfId="29456" xr:uid="{40D8346B-3E8C-4365-9C23-75255ED01F30}"/>
    <cellStyle name="Note 4 8 2 2 2 7" xfId="18341" xr:uid="{60BAC25B-9048-4348-993A-6C10A2B72F75}"/>
    <cellStyle name="Note 4 8 2 2 2 7 2" xfId="31799" xr:uid="{0BC3070E-9AC0-40BF-A105-AD6C462A5767}"/>
    <cellStyle name="Note 4 8 2 2 3" xfId="5005" xr:uid="{00884388-559D-4528-B406-E1A6399FF889}"/>
    <cellStyle name="Note 4 8 2 2 3 2" xfId="32304" xr:uid="{71096145-DEE9-4D94-8E5F-700C0A0813CF}"/>
    <cellStyle name="Note 4 8 2 2 4" xfId="7484" xr:uid="{6C7529A0-09AD-4EEF-9219-4C92A9FEBDAA}"/>
    <cellStyle name="Note 4 8 2 2 4 2" xfId="20942" xr:uid="{D33B5653-44D9-4F85-BB1E-CA6B8C5F240F}"/>
    <cellStyle name="Note 4 8 2 2 5" xfId="10075" xr:uid="{ECCB2F4A-EFE0-47CF-A9CF-82BF0DAD552B}"/>
    <cellStyle name="Note 4 8 2 2 5 2" xfId="23533" xr:uid="{295563BB-8814-48DF-B11B-1DF9FF44A927}"/>
    <cellStyle name="Note 4 8 2 2 6" xfId="9085" xr:uid="{87B65D84-D999-44BD-9B58-DD89A9C00160}"/>
    <cellStyle name="Note 4 8 2 2 6 2" xfId="22543" xr:uid="{D38BD4B7-1FEB-4D08-ABF2-A03CC5B1D434}"/>
    <cellStyle name="Note 4 8 2 2 7" xfId="17230" xr:uid="{9A728B52-AEA2-4935-8B6E-C14DEB2D499D}"/>
    <cellStyle name="Note 4 8 2 2 7 2" xfId="30688" xr:uid="{E654B5F1-62D7-49C1-9DCC-FD25423E5592}"/>
    <cellStyle name="Note 4 8 2 3" xfId="4395" xr:uid="{41EA9D36-F036-437C-AECC-EE4BC44A7AA4}"/>
    <cellStyle name="Note 4 8 2 3 2" xfId="5566" xr:uid="{CCC82FBB-043E-4095-8A5A-2965CB34E337}"/>
    <cellStyle name="Note 4 8 2 3 2 2" xfId="8045" xr:uid="{CADAB86F-8BDA-4C57-8041-1AC4056B48CD}"/>
    <cellStyle name="Note 4 8 2 3 2 2 2" xfId="21503" xr:uid="{E79F4E10-37B4-47D8-8E1B-3F3A223AA40E}"/>
    <cellStyle name="Note 4 8 2 3 2 3" xfId="10636" xr:uid="{E829EDA6-FF28-4F92-A6D8-F763EFEC7FAB}"/>
    <cellStyle name="Note 4 8 2 3 2 3 2" xfId="24094" xr:uid="{235DF7D9-5F60-4E5D-8327-F3EF4B38D278}"/>
    <cellStyle name="Note 4 8 2 3 2 4" xfId="12844" xr:uid="{72F0ACCC-1569-4978-875B-46F5E982BEC9}"/>
    <cellStyle name="Note 4 8 2 3 2 4 2" xfId="26302" xr:uid="{1AF07DCD-0BF1-4EBE-B04A-48E7CD14718C}"/>
    <cellStyle name="Note 4 8 2 3 2 5" xfId="14023" xr:uid="{1B1EF223-6E72-456A-932A-3595645E2D4E}"/>
    <cellStyle name="Note 4 8 2 3 2 5 2" xfId="27481" xr:uid="{51A1DE8F-4D0C-4DB0-9BCA-CAF1F720EDC1}"/>
    <cellStyle name="Note 4 8 2 3 2 6" xfId="15388" xr:uid="{692A29F2-6463-4CB6-8832-8F18898BF3F6}"/>
    <cellStyle name="Note 4 8 2 3 2 6 2" xfId="28846" xr:uid="{79481C2C-FEB6-4E9A-A1C0-21EE4F57161B}"/>
    <cellStyle name="Note 4 8 2 3 2 7" xfId="17731" xr:uid="{78AFD91E-E979-42BA-A879-1E1B81CDE71F}"/>
    <cellStyle name="Note 4 8 2 3 2 7 2" xfId="31189" xr:uid="{CB5CBC50-174C-405B-BAE3-01D20D38190A}"/>
    <cellStyle name="Note 4 8 2 3 3" xfId="6874" xr:uid="{6AAD31A2-F81E-4D45-8875-D0704E8155D0}"/>
    <cellStyle name="Note 4 8 2 3 3 2" xfId="20332" xr:uid="{87596303-F44C-4F79-A46B-355FAEFAA389}"/>
    <cellStyle name="Note 4 8 2 3 4" xfId="9465" xr:uid="{CAA25535-CC30-4C01-BB0E-D39F04881043}"/>
    <cellStyle name="Note 4 8 2 3 4 2" xfId="22923" xr:uid="{653312E7-C08E-48A7-8715-E2931C4789BB}"/>
    <cellStyle name="Note 4 8 2 3 5" xfId="12301" xr:uid="{7B9523C0-01C1-467B-8C47-A1961F6EFA3A}"/>
    <cellStyle name="Note 4 8 2 3 5 2" xfId="25759" xr:uid="{F3E80DDC-A70B-4B2C-BA59-C8F19046A1FA}"/>
    <cellStyle name="Note 4 8 2 3 6" xfId="16713" xr:uid="{44AFD5FC-1658-4EA3-A6E0-AFAFACD32773}"/>
    <cellStyle name="Note 4 8 2 3 6 2" xfId="30171" xr:uid="{E00E19DC-894A-472A-9F7A-665767356894}"/>
    <cellStyle name="Note 4 8 2 4" xfId="4864" xr:uid="{0CACE35B-6DFE-44CC-B659-3E4FFE85BC38}"/>
    <cellStyle name="Note 4 8 2 4 2" xfId="6035" xr:uid="{CF7F31DB-6FC4-4631-B361-6DBF6B846500}"/>
    <cellStyle name="Note 4 8 2 4 2 2" xfId="8514" xr:uid="{A5E95011-B962-4AF4-90E0-3655263BCF6B}"/>
    <cellStyle name="Note 4 8 2 4 2 2 2" xfId="21972" xr:uid="{FF048017-9EB4-449A-A0A5-D4099747C2F3}"/>
    <cellStyle name="Note 4 8 2 4 2 3" xfId="11105" xr:uid="{666E4A44-BF0A-4FD1-8236-E0E4BB9ECE84}"/>
    <cellStyle name="Note 4 8 2 4 2 3 2" xfId="24563" xr:uid="{E255F121-D0F4-4EF5-ACEC-35370A4C10B0}"/>
    <cellStyle name="Note 4 8 2 4 2 4" xfId="13313" xr:uid="{0522B0AC-805A-44EC-BCF8-9C9B16C1398F}"/>
    <cellStyle name="Note 4 8 2 4 2 4 2" xfId="26771" xr:uid="{A7DE8AFC-2848-4F72-B13B-E0B27B8E4ABF}"/>
    <cellStyle name="Note 4 8 2 4 2 5" xfId="14492" xr:uid="{DA51E15F-C633-4416-8354-4956EBF9B996}"/>
    <cellStyle name="Note 4 8 2 4 2 5 2" xfId="27950" xr:uid="{29C246BD-FB84-41EF-A87D-4EAE1D141C62}"/>
    <cellStyle name="Note 4 8 2 4 2 6" xfId="15857" xr:uid="{D445E302-7447-4256-AFDD-67FAC95D9879}"/>
    <cellStyle name="Note 4 8 2 4 2 6 2" xfId="29315" xr:uid="{E4829C16-15C4-4109-8885-1064EE7D5129}"/>
    <cellStyle name="Note 4 8 2 4 2 7" xfId="18200" xr:uid="{44B4965E-E075-47D2-9309-BC3EABF32318}"/>
    <cellStyle name="Note 4 8 2 4 2 7 2" xfId="31658" xr:uid="{3C24EC68-6B70-4874-A15A-0115F4DF862C}"/>
    <cellStyle name="Note 4 8 2 4 3" xfId="7343" xr:uid="{C9EBEC24-6637-4AA8-B46F-FCBD0DF7CF01}"/>
    <cellStyle name="Note 4 8 2 4 3 2" xfId="20801" xr:uid="{2B0510E9-FEA4-4A2A-BA40-C3F2858C0DC1}"/>
    <cellStyle name="Note 4 8 2 4 4" xfId="9934" xr:uid="{F1C6AD4F-3909-4D01-A368-8A4B0F380C7C}"/>
    <cellStyle name="Note 4 8 2 4 4 2" xfId="23392" xr:uid="{4E8444DD-F7A4-4AAB-B67E-E0BF8CB2BC16}"/>
    <cellStyle name="Note 4 8 2 4 5" xfId="6710" xr:uid="{5F1011AE-C2E0-4F5B-8E19-A5AA72D68809}"/>
    <cellStyle name="Note 4 8 2 4 5 2" xfId="20168" xr:uid="{61CF9034-8E2D-4CFE-A749-A61D4812337D}"/>
    <cellStyle name="Note 4 8 2 4 6" xfId="17114" xr:uid="{B22B81B2-AECE-44CB-8804-774E5AF6F81E}"/>
    <cellStyle name="Note 4 8 2 4 6 2" xfId="30572" xr:uid="{C23E15D4-7C18-448E-A67B-4BABE580DE83}"/>
    <cellStyle name="Note 4 8 2 5" xfId="5254" xr:uid="{F4213EF9-9226-40A5-A6EA-7A0C9B46F439}"/>
    <cellStyle name="Note 4 8 2 5 2" xfId="6425" xr:uid="{B4F123C3-577C-47BC-B728-25E2990255D1}"/>
    <cellStyle name="Note 4 8 2 5 2 2" xfId="8904" xr:uid="{ADF7FB20-DB41-4C31-880C-FEF42F0E1B87}"/>
    <cellStyle name="Note 4 8 2 5 2 2 2" xfId="22362" xr:uid="{3988F5F0-14C3-445D-82FE-2E6DA034F0F0}"/>
    <cellStyle name="Note 4 8 2 5 2 3" xfId="11495" xr:uid="{C01A50A8-24C3-41D5-BF79-4F3C5636BF9C}"/>
    <cellStyle name="Note 4 8 2 5 2 3 2" xfId="24953" xr:uid="{09F82962-6578-412A-BC15-65885008DAAB}"/>
    <cellStyle name="Note 4 8 2 5 2 4" xfId="13703" xr:uid="{5E5F6200-6F0D-47F0-B5F5-E623E3A7F126}"/>
    <cellStyle name="Note 4 8 2 5 2 4 2" xfId="27161" xr:uid="{7C41615F-A18A-4199-8CC0-DF69B03A39E5}"/>
    <cellStyle name="Note 4 8 2 5 2 5" xfId="14882" xr:uid="{2BF32598-32F6-4F39-AA73-D18DCACC5CE1}"/>
    <cellStyle name="Note 4 8 2 5 2 5 2" xfId="28340" xr:uid="{BDB8D429-C1C6-4C5D-87BC-C1DD4358DCBA}"/>
    <cellStyle name="Note 4 8 2 5 2 6" xfId="16247" xr:uid="{34964C01-BC49-4ABF-AA2A-557168ED3F88}"/>
    <cellStyle name="Note 4 8 2 5 2 6 2" xfId="29705" xr:uid="{B05F62D6-E328-4437-93FF-5DEB7AA02453}"/>
    <cellStyle name="Note 4 8 2 5 2 7" xfId="18590" xr:uid="{F693B1CF-64B5-4B14-AD23-E97ADDD4A3B0}"/>
    <cellStyle name="Note 4 8 2 5 2 7 2" xfId="32048" xr:uid="{834A2B58-0B50-42B8-8707-7881B8675B72}"/>
    <cellStyle name="Note 4 8 2 5 3" xfId="7733" xr:uid="{4DE04B21-9B3A-40B2-BE42-C8153B276667}"/>
    <cellStyle name="Note 4 8 2 5 3 2" xfId="21191" xr:uid="{CD95CA8E-0DD0-4A68-B3B0-E71C0C5A7A37}"/>
    <cellStyle name="Note 4 8 2 5 4" xfId="10324" xr:uid="{1F7F70CE-C2B0-4C96-BAE3-E974BB7CF251}"/>
    <cellStyle name="Note 4 8 2 5 4 2" xfId="23782" xr:uid="{A4599B2E-0B44-4482-8315-D93B5D0D6ABB}"/>
    <cellStyle name="Note 4 8 2 5 5" xfId="15076" xr:uid="{4C7947B2-FFF4-42C7-B587-657380305395}"/>
    <cellStyle name="Note 4 8 2 5 5 2" xfId="28534" xr:uid="{2D5EA0A0-B4F9-474D-B4BB-E5237E06C55D}"/>
    <cellStyle name="Note 4 8 2 5 6" xfId="17435" xr:uid="{20F62B5E-F04B-48B6-AAD3-73EF3F2AC81D}"/>
    <cellStyle name="Note 4 8 2 5 6 2" xfId="30893" xr:uid="{5C548E1C-90CA-4E62-9317-7EB4B69625DA}"/>
    <cellStyle name="Note 4 8 2 6" xfId="5290" xr:uid="{ECAA637E-9D9B-4CD4-887B-E0A02AD646CA}"/>
    <cellStyle name="Note 4 8 2 6 2" xfId="6461" xr:uid="{B6421C0D-66C4-4479-889F-2C9B628E0B1C}"/>
    <cellStyle name="Note 4 8 2 6 2 2" xfId="8940" xr:uid="{C7BB08D8-6C88-4509-ACB9-45B2E964F58F}"/>
    <cellStyle name="Note 4 8 2 6 2 2 2" xfId="22398" xr:uid="{8385E4F8-F032-48B0-9888-6AAC56E42791}"/>
    <cellStyle name="Note 4 8 2 6 2 3" xfId="11531" xr:uid="{6BC93FBE-4607-4DE6-899D-9B903A675C0B}"/>
    <cellStyle name="Note 4 8 2 6 2 3 2" xfId="24989" xr:uid="{6876287D-2CDB-4753-BFB1-FF71C510CC48}"/>
    <cellStyle name="Note 4 8 2 6 2 4" xfId="13739" xr:uid="{0591DB54-BF40-46F2-8A45-5383EFDBB7D4}"/>
    <cellStyle name="Note 4 8 2 6 2 4 2" xfId="27197" xr:uid="{757E07AB-0025-46C6-B9BD-5EEEE1F723A5}"/>
    <cellStyle name="Note 4 8 2 6 2 5" xfId="14918" xr:uid="{DFB66277-A98E-46E9-AC2F-E87AA58697DE}"/>
    <cellStyle name="Note 4 8 2 6 2 5 2" xfId="28376" xr:uid="{E44D0C45-D832-44F8-9DDA-917A519CC04D}"/>
    <cellStyle name="Note 4 8 2 6 2 6" xfId="16283" xr:uid="{96A8C1D6-0238-49D1-898F-A3F024442BE8}"/>
    <cellStyle name="Note 4 8 2 6 2 6 2" xfId="29741" xr:uid="{67F6C627-EDCA-4977-9473-60F4B814F972}"/>
    <cellStyle name="Note 4 8 2 6 2 7" xfId="18626" xr:uid="{B1F876C3-E3DC-4F84-B0EB-E4723F88E72A}"/>
    <cellStyle name="Note 4 8 2 6 2 7 2" xfId="32084" xr:uid="{6E90F15E-1A93-4FE2-87AD-CBEA84E7A1D6}"/>
    <cellStyle name="Note 4 8 2 6 3" xfId="7769" xr:uid="{C420AEE1-8C33-4797-BD94-2ADDFFCE6D69}"/>
    <cellStyle name="Note 4 8 2 6 3 2" xfId="21227" xr:uid="{64C946E4-A4E7-4F87-971E-401C053DAB79}"/>
    <cellStyle name="Note 4 8 2 6 4" xfId="10360" xr:uid="{1ED7E3D3-D635-4F93-BD24-7BDEDDFC945A}"/>
    <cellStyle name="Note 4 8 2 6 4 2" xfId="23818" xr:uid="{014F97F9-44EE-4775-91C6-AB8DA9372AAA}"/>
    <cellStyle name="Note 4 8 2 6 5" xfId="15112" xr:uid="{56CC9A94-5FBF-4E94-9428-9134122534A2}"/>
    <cellStyle name="Note 4 8 2 6 5 2" xfId="28570" xr:uid="{DF3E8B4C-E086-4EED-9CA0-1E57AC967EBB}"/>
    <cellStyle name="Note 4 8 2 6 6" xfId="17465" xr:uid="{20B59914-CC48-42D2-B0B0-E18C735ABAAD}"/>
    <cellStyle name="Note 4 8 2 6 6 2" xfId="30923" xr:uid="{7FF374A6-8C6F-4D95-BE7D-12CCF57F6AC7}"/>
    <cellStyle name="Note 4 8 2 7" xfId="4628" xr:uid="{6CF7E42A-9A88-480F-9F1F-AEA7BB2A2114}"/>
    <cellStyle name="Note 4 8 2 7 2" xfId="5799" xr:uid="{B9D9A1F1-418E-4FB6-993C-8815B3CDE678}"/>
    <cellStyle name="Note 4 8 2 7 2 2" xfId="8278" xr:uid="{8BC88B73-E5A3-4870-B04C-8FFBC7CAA103}"/>
    <cellStyle name="Note 4 8 2 7 2 2 2" xfId="21736" xr:uid="{BBAF56E1-BF3E-46DE-8BDE-F369B1FF6B5D}"/>
    <cellStyle name="Note 4 8 2 7 2 3" xfId="10869" xr:uid="{B8C0F2A2-5151-4BB8-9DBE-CB6415BC99DB}"/>
    <cellStyle name="Note 4 8 2 7 2 3 2" xfId="24327" xr:uid="{C09C7C7E-A15F-4A08-B1D5-4F99EAE1B3C3}"/>
    <cellStyle name="Note 4 8 2 7 2 4" xfId="13077" xr:uid="{C2CFDAFB-4FD5-4ABB-A8C9-E3BBDC0F7029}"/>
    <cellStyle name="Note 4 8 2 7 2 4 2" xfId="26535" xr:uid="{6CC8671F-DC6B-4BD2-B92A-679D2FA3BBA4}"/>
    <cellStyle name="Note 4 8 2 7 2 5" xfId="14256" xr:uid="{A0B97CED-57BD-4DD6-AE7A-9EBFB95508BA}"/>
    <cellStyle name="Note 4 8 2 7 2 5 2" xfId="27714" xr:uid="{1D30D4B4-62ED-4014-A2D7-FC1F6A0F6EEB}"/>
    <cellStyle name="Note 4 8 2 7 2 6" xfId="15621" xr:uid="{AC4DA847-D97A-4397-AE80-EFD8FD790DC6}"/>
    <cellStyle name="Note 4 8 2 7 2 6 2" xfId="29079" xr:uid="{5810E32C-AACE-4570-9567-3D8296913DC1}"/>
    <cellStyle name="Note 4 8 2 7 2 7" xfId="17964" xr:uid="{AC4F881D-AEF2-489B-8626-18DFB43EE9CA}"/>
    <cellStyle name="Note 4 8 2 7 2 7 2" xfId="31422" xr:uid="{DFEBFCD6-252B-4FE0-BC45-64E46F818F6B}"/>
    <cellStyle name="Note 4 8 2 7 3" xfId="7107" xr:uid="{7F1C8A8F-41AC-4BB5-9311-9A861853611B}"/>
    <cellStyle name="Note 4 8 2 7 3 2" xfId="20565" xr:uid="{8B67BF39-607B-4EA1-B875-15E778948D5D}"/>
    <cellStyle name="Note 4 8 2 7 4" xfId="9698" xr:uid="{E6964DB9-6B88-4FCD-9BB0-EA627BEED407}"/>
    <cellStyle name="Note 4 8 2 7 4 2" xfId="23156" xr:uid="{B865EF93-460E-4211-A5CB-4E917ACF4857}"/>
    <cellStyle name="Note 4 8 2 7 5" xfId="3884" xr:uid="{01C7F244-966A-4429-BEDB-0E84D5399EFC}"/>
    <cellStyle name="Note 4 8 2 7 5 2" xfId="19878" xr:uid="{BCE45A4F-550C-4D20-AA05-751DB8865040}"/>
    <cellStyle name="Note 4 8 2 7 6" xfId="16925" xr:uid="{63444E4F-B450-4B5D-AF94-BBB65331E3A2}"/>
    <cellStyle name="Note 4 8 2 7 6 2" xfId="30383" xr:uid="{523B8F34-B0E5-42B6-AC03-52FCE30E163A}"/>
    <cellStyle name="Note 4 8 2 8" xfId="4067" xr:uid="{FC44C1DA-C1D0-4C2C-8C8E-99D9BC6C14AF}"/>
    <cellStyle name="Note 4 8 2 8 2" xfId="2966" xr:uid="{EB1CAA9D-4DB1-431C-ADCE-90945A187AB0}"/>
    <cellStyle name="Note 4 8 2 8 2 2" xfId="18960" xr:uid="{0335D1D6-30BB-41A0-AA77-5B9067DD4F38}"/>
    <cellStyle name="Note 4 8 2 8 3" xfId="9178" xr:uid="{AA748C70-6FD9-450A-953E-02880063066E}"/>
    <cellStyle name="Note 4 8 2 8 3 2" xfId="22636" xr:uid="{F3244CAE-7519-4C6E-8B7B-AE767D796B75}"/>
    <cellStyle name="Note 4 8 2 8 4" xfId="11747" xr:uid="{88C2B087-9631-4EB1-A2A5-2CB145D85395}"/>
    <cellStyle name="Note 4 8 2 8 4 2" xfId="25205" xr:uid="{53340871-D2C6-419F-A2A5-01C7C0F03BBD}"/>
    <cellStyle name="Note 4 8 2 8 5" xfId="3610" xr:uid="{3299EC0A-EB0D-466C-8D08-27F27388955E}"/>
    <cellStyle name="Note 4 8 2 8 5 2" xfId="19604" xr:uid="{AE5B9470-03F8-4CA7-AE29-9E0BECBFD990}"/>
    <cellStyle name="Note 4 8 2 8 6" xfId="3083" xr:uid="{23260A55-A4FC-4AD5-BE9A-0F3E8BDC82AD}"/>
    <cellStyle name="Note 4 8 2 8 6 2" xfId="19077" xr:uid="{2FD800D6-42A4-4175-B912-8F7270FB419E}"/>
    <cellStyle name="Note 4 8 2 8 7" xfId="16486" xr:uid="{E7A2686B-5B6C-4B0F-9E15-30DC72F9363D}"/>
    <cellStyle name="Note 4 8 2 8 7 2" xfId="29944" xr:uid="{99033DA9-8778-4BB5-8B60-744C87B7FC30}"/>
    <cellStyle name="Note 4 8 2 9" xfId="3171" xr:uid="{EFBC0A4A-47A3-4A72-9247-34EDCB3D410E}"/>
    <cellStyle name="Note 4 8 2 9 2" xfId="19165" xr:uid="{1063EED1-242A-4C13-8996-87DFEFAC02D7}"/>
    <cellStyle name="Note 4 8 3" xfId="2851" xr:uid="{F1EFF4F6-E72E-4C75-A22B-F34F38E4EC57}"/>
    <cellStyle name="Note 4 8 3 2" xfId="6175" xr:uid="{0065BF1E-0A35-452B-A635-895A7C5463AA}"/>
    <cellStyle name="Note 4 8 3 2 2" xfId="8654" xr:uid="{B75BDB4B-06A8-49AD-822A-4F3C25EBC628}"/>
    <cellStyle name="Note 4 8 3 2 2 2" xfId="22112" xr:uid="{1B2AF237-DEE6-49BC-B803-3D6C93847008}"/>
    <cellStyle name="Note 4 8 3 2 3" xfId="11245" xr:uid="{BFDBA0FD-AE50-4E68-A8C5-E88FF8A57814}"/>
    <cellStyle name="Note 4 8 3 2 3 2" xfId="24703" xr:uid="{443015C5-9F57-419B-9440-78E9B79E44D0}"/>
    <cellStyle name="Note 4 8 3 2 4" xfId="13453" xr:uid="{4F14D15F-BA5C-40CB-9731-B22E458AC1F4}"/>
    <cellStyle name="Note 4 8 3 2 4 2" xfId="26911" xr:uid="{472ABF81-0A27-402C-B6AE-5A491D3092AF}"/>
    <cellStyle name="Note 4 8 3 2 5" xfId="14632" xr:uid="{A7A26D7A-41F1-4472-85D4-A3266CA8F153}"/>
    <cellStyle name="Note 4 8 3 2 5 2" xfId="28090" xr:uid="{1617B447-5CC6-46C6-98A2-A68E18B9F11E}"/>
    <cellStyle name="Note 4 8 3 2 6" xfId="15997" xr:uid="{F50E3E7E-E152-4479-A848-CF0E3524A570}"/>
    <cellStyle name="Note 4 8 3 2 6 2" xfId="29455" xr:uid="{7CACFD26-C404-4A2F-8374-A06554CF7D25}"/>
    <cellStyle name="Note 4 8 3 2 7" xfId="18340" xr:uid="{56C097BB-E9EE-4542-9373-1FD50FFE4DC4}"/>
    <cellStyle name="Note 4 8 3 2 7 2" xfId="31798" xr:uid="{D84A1B45-B6D3-4227-B08C-2E8613B4DD25}"/>
    <cellStyle name="Note 4 8 3 3" xfId="5004" xr:uid="{5E3995BA-E69C-4BF8-BFF2-38B96164B6EC}"/>
    <cellStyle name="Note 4 8 3 3 2" xfId="32303" xr:uid="{DFA8671D-D052-4AC6-81AE-3178E0D8D4C6}"/>
    <cellStyle name="Note 4 8 3 4" xfId="7483" xr:uid="{4E359E51-6EE1-401C-B2C8-5E878E878F86}"/>
    <cellStyle name="Note 4 8 3 4 2" xfId="20941" xr:uid="{00513875-354E-4F17-9D06-5F95F8B424A2}"/>
    <cellStyle name="Note 4 8 3 5" xfId="10074" xr:uid="{BE78F9AE-A879-4B22-B0E7-7817F470BDD5}"/>
    <cellStyle name="Note 4 8 3 5 2" xfId="23532" xr:uid="{BBBD1434-B1DD-4033-A75E-754B547C27A5}"/>
    <cellStyle name="Note 4 8 3 6" xfId="12624" xr:uid="{DD032750-33A5-43D3-B585-CDDAB05EBC06}"/>
    <cellStyle name="Note 4 8 3 6 2" xfId="26082" xr:uid="{70CA5BA6-2031-427E-A97C-1A3CD0C7D1BF}"/>
    <cellStyle name="Note 4 8 3 7" xfId="17229" xr:uid="{360E2C4F-63D3-474F-925F-0CE7402899C7}"/>
    <cellStyle name="Note 4 8 3 7 2" xfId="30687" xr:uid="{340C2F3B-F9C4-4426-BAA1-3889400224D6}"/>
    <cellStyle name="Note 4 8 4" xfId="4396" xr:uid="{6D143AC1-B710-4381-B30E-4B4BF448A555}"/>
    <cellStyle name="Note 4 8 4 2" xfId="5567" xr:uid="{1933CF4D-D696-4D90-B5FC-EE9697D49432}"/>
    <cellStyle name="Note 4 8 4 2 2" xfId="8046" xr:uid="{84DF07F0-FE85-4FBD-A5BD-162AB06A98B8}"/>
    <cellStyle name="Note 4 8 4 2 2 2" xfId="21504" xr:uid="{B47A5E5F-0A50-4398-8E5E-52DDB1FB1703}"/>
    <cellStyle name="Note 4 8 4 2 3" xfId="10637" xr:uid="{0F13E56A-F9E6-4014-B6E9-2913A115BBAF}"/>
    <cellStyle name="Note 4 8 4 2 3 2" xfId="24095" xr:uid="{E2206723-0585-402A-AEBE-FEE705F39FCB}"/>
    <cellStyle name="Note 4 8 4 2 4" xfId="12845" xr:uid="{9F4202FA-B083-4B40-8115-CC6D888A7C7F}"/>
    <cellStyle name="Note 4 8 4 2 4 2" xfId="26303" xr:uid="{F8EC0A08-50C9-4A4E-987A-E57366F1EE00}"/>
    <cellStyle name="Note 4 8 4 2 5" xfId="14024" xr:uid="{19882DDB-6961-441B-A509-0E164D450B4F}"/>
    <cellStyle name="Note 4 8 4 2 5 2" xfId="27482" xr:uid="{9CC60C63-5D28-436A-8354-25DC6DF5F176}"/>
    <cellStyle name="Note 4 8 4 2 6" xfId="15389" xr:uid="{253A73EB-5BF3-4EF9-A3DC-AC08A7722B1B}"/>
    <cellStyle name="Note 4 8 4 2 6 2" xfId="28847" xr:uid="{E87CF787-60B8-4592-AA4D-08147F9B6C35}"/>
    <cellStyle name="Note 4 8 4 2 7" xfId="17732" xr:uid="{69A5EA73-0B75-47AD-AC41-AAF705C4ED3A}"/>
    <cellStyle name="Note 4 8 4 2 7 2" xfId="31190" xr:uid="{7E5CD614-1873-4F26-A220-94E570CCFF01}"/>
    <cellStyle name="Note 4 8 4 3" xfId="6875" xr:uid="{F7CB14CA-1015-4D64-9670-3E6A56F73ACA}"/>
    <cellStyle name="Note 4 8 4 3 2" xfId="20333" xr:uid="{EE352DD8-A3F3-49EF-B34F-3EAC0AF92EB5}"/>
    <cellStyle name="Note 4 8 4 4" xfId="9466" xr:uid="{0098D916-BB8C-43EF-B77B-F445EA66A58E}"/>
    <cellStyle name="Note 4 8 4 4 2" xfId="22924" xr:uid="{11DF5C27-F80D-4610-B7E4-CD97DBA1FC92}"/>
    <cellStyle name="Note 4 8 4 5" xfId="12204" xr:uid="{E8AD8EF7-6AAF-4665-B630-7D35A4FCA0C5}"/>
    <cellStyle name="Note 4 8 4 5 2" xfId="25662" xr:uid="{AE0B2CA2-A6C5-4F1D-B0E1-CAF374640439}"/>
    <cellStyle name="Note 4 8 4 6" xfId="16714" xr:uid="{BAF63355-1908-4228-95DE-2331F7F32139}"/>
    <cellStyle name="Note 4 8 4 6 2" xfId="30172" xr:uid="{32F98978-8B20-448D-A2C9-CB1B32F8D94E}"/>
    <cellStyle name="Note 4 8 5" xfId="4863" xr:uid="{8E31CCA9-E85D-4E99-BDF3-FD6A3D4A8BEC}"/>
    <cellStyle name="Note 4 8 5 2" xfId="6034" xr:uid="{5C773A5B-2A2C-49A1-9A70-4286C0C4328B}"/>
    <cellStyle name="Note 4 8 5 2 2" xfId="8513" xr:uid="{B5C624BA-0C6E-41F3-8973-9F7AA8DEF360}"/>
    <cellStyle name="Note 4 8 5 2 2 2" xfId="21971" xr:uid="{DC33FB60-4FA2-4BB0-8632-810457D3E004}"/>
    <cellStyle name="Note 4 8 5 2 3" xfId="11104" xr:uid="{3E1E7A84-765D-42FB-B2FD-6D7981915B31}"/>
    <cellStyle name="Note 4 8 5 2 3 2" xfId="24562" xr:uid="{BDCF077B-3E3E-4AC5-96DB-68BD177203A5}"/>
    <cellStyle name="Note 4 8 5 2 4" xfId="13312" xr:uid="{8B4E3045-6920-478F-95A3-103B856F0215}"/>
    <cellStyle name="Note 4 8 5 2 4 2" xfId="26770" xr:uid="{291CFB90-3C97-4ACE-B914-8DF1D6C229FF}"/>
    <cellStyle name="Note 4 8 5 2 5" xfId="14491" xr:uid="{672A14C8-8368-429C-BBE3-B60A70FF883C}"/>
    <cellStyle name="Note 4 8 5 2 5 2" xfId="27949" xr:uid="{700A820D-69CC-42A0-A351-BCF69539EE60}"/>
    <cellStyle name="Note 4 8 5 2 6" xfId="15856" xr:uid="{678A1505-2586-41BA-855C-CCC8471B1B93}"/>
    <cellStyle name="Note 4 8 5 2 6 2" xfId="29314" xr:uid="{27FE36B0-B3C2-4768-A829-0169C6140808}"/>
    <cellStyle name="Note 4 8 5 2 7" xfId="18199" xr:uid="{3A4C7208-AD87-45F9-AC62-AD11AA5BF0DD}"/>
    <cellStyle name="Note 4 8 5 2 7 2" xfId="31657" xr:uid="{9CA2B248-06EB-40D7-B08A-D5FD2E48CCA7}"/>
    <cellStyle name="Note 4 8 5 3" xfId="7342" xr:uid="{98642AF3-5F7F-40BA-882B-7B3CB6C79437}"/>
    <cellStyle name="Note 4 8 5 3 2" xfId="20800" xr:uid="{2A9309A1-607F-49FB-B7E4-611BA7A4F22D}"/>
    <cellStyle name="Note 4 8 5 4" xfId="9933" xr:uid="{13CB7825-9D9A-4C55-9DFB-0D5B3602288B}"/>
    <cellStyle name="Note 4 8 5 4 2" xfId="23391" xr:uid="{1E2281C6-60C8-4A0C-B67F-20D737474995}"/>
    <cellStyle name="Note 4 8 5 5" xfId="11893" xr:uid="{4A401A50-7C6D-4C80-9042-F2CA6851D794}"/>
    <cellStyle name="Note 4 8 5 5 2" xfId="25351" xr:uid="{3E9BD4D9-DB81-4767-9CC2-E6AFFB2CB801}"/>
    <cellStyle name="Note 4 8 5 6" xfId="17113" xr:uid="{318564A5-90E2-4EBE-8729-4E952863EE4D}"/>
    <cellStyle name="Note 4 8 5 6 2" xfId="30571" xr:uid="{65221877-2820-4E5C-82C3-033DC1596082}"/>
    <cellStyle name="Note 4 8 6" xfId="5121" xr:uid="{59E48D15-129A-4682-8B5D-D8B218B213BA}"/>
    <cellStyle name="Note 4 8 6 2" xfId="6292" xr:uid="{96194B01-D30E-4E84-8F74-5A6493EB427C}"/>
    <cellStyle name="Note 4 8 6 2 2" xfId="8771" xr:uid="{B970474A-E28D-4300-8467-038F9FFFB41F}"/>
    <cellStyle name="Note 4 8 6 2 2 2" xfId="22229" xr:uid="{7230FDB4-E4B7-4761-B6FD-33938A18D988}"/>
    <cellStyle name="Note 4 8 6 2 3" xfId="11362" xr:uid="{E0FB8F53-226A-44EC-80EC-915E7DE59B32}"/>
    <cellStyle name="Note 4 8 6 2 3 2" xfId="24820" xr:uid="{4DA23724-2B89-4949-ADF5-E1A204640EC3}"/>
    <cellStyle name="Note 4 8 6 2 4" xfId="13570" xr:uid="{8DAA12F6-1186-4FB8-BB76-697C12439117}"/>
    <cellStyle name="Note 4 8 6 2 4 2" xfId="27028" xr:uid="{E696715D-5B82-410E-84C7-32EC31B72723}"/>
    <cellStyle name="Note 4 8 6 2 5" xfId="14749" xr:uid="{0139D058-C0BE-4A0E-BEBF-CC2D75625444}"/>
    <cellStyle name="Note 4 8 6 2 5 2" xfId="28207" xr:uid="{0C9939CC-32B7-408A-B9C9-11C0E840FD2F}"/>
    <cellStyle name="Note 4 8 6 2 6" xfId="16114" xr:uid="{750DF9FE-F7DA-413D-8C67-0D46EEF11866}"/>
    <cellStyle name="Note 4 8 6 2 6 2" xfId="29572" xr:uid="{65559AE2-835C-409D-899D-9FB749D1738F}"/>
    <cellStyle name="Note 4 8 6 2 7" xfId="18457" xr:uid="{D6136B56-1DA8-403E-BA1A-8250DDA109AB}"/>
    <cellStyle name="Note 4 8 6 2 7 2" xfId="31915" xr:uid="{D303BA1D-3ED8-4B5C-8A70-CCA905C7EF24}"/>
    <cellStyle name="Note 4 8 6 3" xfId="7600" xr:uid="{63C57821-58DD-472E-9440-7DC1FC70496A}"/>
    <cellStyle name="Note 4 8 6 3 2" xfId="21058" xr:uid="{8BB717E5-D9B4-4F11-AC0E-AD77995618D1}"/>
    <cellStyle name="Note 4 8 6 4" xfId="10191" xr:uid="{0720E667-EA91-40B0-8123-1F4C44DE24A9}"/>
    <cellStyle name="Note 4 8 6 4 2" xfId="23649" xr:uid="{0C1C8846-8261-4F73-968D-7FDE9C7C10B7}"/>
    <cellStyle name="Note 4 8 6 5" xfId="11908" xr:uid="{FF6A1177-6B87-4DAD-9863-B12A739A364C}"/>
    <cellStyle name="Note 4 8 6 5 2" xfId="25366" xr:uid="{D4CCCB24-945A-4938-BA5F-AF81D67212FD}"/>
    <cellStyle name="Note 4 8 6 6" xfId="17313" xr:uid="{B25B2ED0-3789-4824-8252-011FC9F13CF9}"/>
    <cellStyle name="Note 4 8 6 6 2" xfId="30771" xr:uid="{4982AE40-7FC7-4564-B8CB-DA275D0A5851}"/>
    <cellStyle name="Note 4 8 7" xfId="5303" xr:uid="{1FC9B24A-D356-44E0-894A-D56992856514}"/>
    <cellStyle name="Note 4 8 7 2" xfId="6474" xr:uid="{85439AE2-87CF-4094-9437-FF4C76719E3A}"/>
    <cellStyle name="Note 4 8 7 2 2" xfId="8953" xr:uid="{17F45643-B2D1-454A-BCFB-0FE2240873C8}"/>
    <cellStyle name="Note 4 8 7 2 2 2" xfId="22411" xr:uid="{FB5FD63B-9927-4F4C-B025-A8720B428648}"/>
    <cellStyle name="Note 4 8 7 2 3" xfId="11544" xr:uid="{BE91CCBD-502B-431D-B514-61531979467C}"/>
    <cellStyle name="Note 4 8 7 2 3 2" xfId="25002" xr:uid="{69471D95-4704-47CE-9A5A-4926B7255949}"/>
    <cellStyle name="Note 4 8 7 2 4" xfId="13752" xr:uid="{1DF5691C-2B7E-4A0C-8724-8E07B861D34A}"/>
    <cellStyle name="Note 4 8 7 2 4 2" xfId="27210" xr:uid="{E17A8F4C-CCEE-43FA-87A5-07579AF63667}"/>
    <cellStyle name="Note 4 8 7 2 5" xfId="14931" xr:uid="{FA570B70-7447-494B-BE8D-52B79C809FE9}"/>
    <cellStyle name="Note 4 8 7 2 5 2" xfId="28389" xr:uid="{7CE5A387-AA69-44B9-A111-9F1E506E8869}"/>
    <cellStyle name="Note 4 8 7 2 6" xfId="16296" xr:uid="{D06BDBA2-B91D-4E99-AB72-14C7472C2A5F}"/>
    <cellStyle name="Note 4 8 7 2 6 2" xfId="29754" xr:uid="{D194DCE0-FA52-406A-87A6-75CFE69578FA}"/>
    <cellStyle name="Note 4 8 7 2 7" xfId="18639" xr:uid="{43D7F570-A24E-43D2-BE4E-5D697E8B49A5}"/>
    <cellStyle name="Note 4 8 7 2 7 2" xfId="32097" xr:uid="{403D8078-AA51-4B61-9F07-3308D093A96D}"/>
    <cellStyle name="Note 4 8 7 3" xfId="7782" xr:uid="{89B19FFA-EA37-4373-9B08-6040D97B9E38}"/>
    <cellStyle name="Note 4 8 7 3 2" xfId="21240" xr:uid="{923B9A03-7A92-4B21-983B-8DD8CFADE5D4}"/>
    <cellStyle name="Note 4 8 7 4" xfId="10373" xr:uid="{0CAC37EF-836B-466B-A3DE-24C67A782332}"/>
    <cellStyle name="Note 4 8 7 4 2" xfId="23831" xr:uid="{480AE6BA-7083-4B44-8893-20AE2579CF5B}"/>
    <cellStyle name="Note 4 8 7 5" xfId="15125" xr:uid="{525805A7-BE7C-467E-8D9C-92BB5CF886F1}"/>
    <cellStyle name="Note 4 8 7 5 2" xfId="28583" xr:uid="{907BC136-6B5F-4F74-9151-99FC9350DBD3}"/>
    <cellStyle name="Note 4 8 7 6" xfId="17478" xr:uid="{41F11FF6-2BAF-43D5-98DF-324A978F938F}"/>
    <cellStyle name="Note 4 8 7 6 2" xfId="30936" xr:uid="{B0024457-F4AF-4D68-9256-E97D27B15680}"/>
    <cellStyle name="Note 4 8 8" xfId="5140" xr:uid="{70E1ED86-46DE-448B-B67F-92D6117C151B}"/>
    <cellStyle name="Note 4 8 8 2" xfId="6311" xr:uid="{FF8068A7-6F31-4E95-896F-F5A328BE41D4}"/>
    <cellStyle name="Note 4 8 8 2 2" xfId="8790" xr:uid="{91484D4F-EB5B-4EF9-9AFC-F8AEFE4C297E}"/>
    <cellStyle name="Note 4 8 8 2 2 2" xfId="22248" xr:uid="{2267F4B6-7F38-4A38-B8F4-42AB77C1D276}"/>
    <cellStyle name="Note 4 8 8 2 3" xfId="11381" xr:uid="{0FA2713C-F175-4411-8228-45D528AEEE20}"/>
    <cellStyle name="Note 4 8 8 2 3 2" xfId="24839" xr:uid="{FEEEC37A-F623-4B71-A854-C5BC93E46601}"/>
    <cellStyle name="Note 4 8 8 2 4" xfId="13589" xr:uid="{A1B05F35-2CFE-4EB4-9EF7-2733E858A6DD}"/>
    <cellStyle name="Note 4 8 8 2 4 2" xfId="27047" xr:uid="{6F89ABFA-131B-41BB-98D7-BE43D7DE07F9}"/>
    <cellStyle name="Note 4 8 8 2 5" xfId="14768" xr:uid="{8BC4775D-9F0B-428D-84D0-F88774F3951B}"/>
    <cellStyle name="Note 4 8 8 2 5 2" xfId="28226" xr:uid="{DEACE2D8-6765-426F-A25A-0884C49D1238}"/>
    <cellStyle name="Note 4 8 8 2 6" xfId="16133" xr:uid="{5C297107-1014-45DF-A1DC-1C71676AC4C1}"/>
    <cellStyle name="Note 4 8 8 2 6 2" xfId="29591" xr:uid="{039BB3C6-0C19-4F6A-99A8-26192CB96089}"/>
    <cellStyle name="Note 4 8 8 2 7" xfId="18476" xr:uid="{2C120DCE-65ED-4792-9FC1-795F8F51D2BD}"/>
    <cellStyle name="Note 4 8 8 2 7 2" xfId="31934" xr:uid="{775C478B-30EE-4A11-9A49-C68A446336B2}"/>
    <cellStyle name="Note 4 8 8 3" xfId="7619" xr:uid="{427AF6D1-A831-4886-B568-8628085B8612}"/>
    <cellStyle name="Note 4 8 8 3 2" xfId="21077" xr:uid="{71FD16CC-F838-45C9-B676-ACE4EF48FD1C}"/>
    <cellStyle name="Note 4 8 8 4" xfId="10210" xr:uid="{8A308203-5B06-4478-B81F-B3162BB8E88E}"/>
    <cellStyle name="Note 4 8 8 4 2" xfId="23668" xr:uid="{28CB3C22-ED50-42E9-A2C9-405D57CABE8C}"/>
    <cellStyle name="Note 4 8 8 5" xfId="11959" xr:uid="{55E9803C-AF25-406A-AC68-94453F0F4A17}"/>
    <cellStyle name="Note 4 8 8 5 2" xfId="25417" xr:uid="{CDFE8827-1E76-47F9-AC8A-3185970FC57C}"/>
    <cellStyle name="Note 4 8 8 6" xfId="17330" xr:uid="{8BF57438-2DD3-498D-8285-12A8A62BAE61}"/>
    <cellStyle name="Note 4 8 8 6 2" xfId="30788" xr:uid="{56E9DB57-A9BD-4FBE-A827-72C2D0D09BDE}"/>
    <cellStyle name="Note 4 8 9" xfId="4068" xr:uid="{F07926AA-77B0-490F-A324-E2C7563FA33B}"/>
    <cellStyle name="Note 4 8 9 2" xfId="2965" xr:uid="{5F27A452-5C2D-4C17-A464-5318CB83FBBB}"/>
    <cellStyle name="Note 4 8 9 2 2" xfId="18959" xr:uid="{75A571B0-1FD9-4000-9F4E-9A988C22E43B}"/>
    <cellStyle name="Note 4 8 9 3" xfId="9179" xr:uid="{65C7B0CD-6763-466B-BFB0-FDD6FD40A8FA}"/>
    <cellStyle name="Note 4 8 9 3 2" xfId="22637" xr:uid="{D37A8522-9513-49E9-A7D3-1E5670F1996D}"/>
    <cellStyle name="Note 4 8 9 4" xfId="11748" xr:uid="{C0D24FC1-7D65-4556-87D7-9FB56596277D}"/>
    <cellStyle name="Note 4 8 9 4 2" xfId="25206" xr:uid="{8B4215B7-9F21-4094-AF9F-9B78E1016273}"/>
    <cellStyle name="Note 4 8 9 5" xfId="3611" xr:uid="{A610506B-4C11-4A99-8280-23E93224E952}"/>
    <cellStyle name="Note 4 8 9 5 2" xfId="19605" xr:uid="{A2390F54-617B-4BD8-8882-6C8C5FAB59AB}"/>
    <cellStyle name="Note 4 8 9 6" xfId="9082" xr:uid="{3D0BC7AB-8A0B-43BB-9CBA-A1969D3EE8A1}"/>
    <cellStyle name="Note 4 8 9 6 2" xfId="22540" xr:uid="{BC6A0B72-0C1B-47BD-8B4E-7C310447A9F6}"/>
    <cellStyle name="Note 4 8 9 7" xfId="16487" xr:uid="{7535C367-8BE3-4D8C-9F1F-25BB39EFEDCC}"/>
    <cellStyle name="Note 4 8 9 7 2" xfId="29945" xr:uid="{D3BA2C48-7248-46FB-939F-4BDD44E9B7D6}"/>
    <cellStyle name="Note 4 9" xfId="2295" xr:uid="{A8294BB5-1FBE-47B5-BAAB-8B6F73B1A3FE}"/>
    <cellStyle name="Note 4 9 10" xfId="3988" xr:uid="{03B5C1DD-46BE-4941-ACEF-51A69B64DF77}"/>
    <cellStyle name="Note 4 9 10 2" xfId="19982" xr:uid="{D024387F-24AF-4B23-8EE8-0D3BD25FA417}"/>
    <cellStyle name="Note 4 9 11" xfId="3398" xr:uid="{2E8D9C1C-00B9-4CC1-AE2D-E54D9A7B07EF}"/>
    <cellStyle name="Note 4 9 11 2" xfId="19392" xr:uid="{623DA5CB-0AD7-458B-9240-47F29C262449}"/>
    <cellStyle name="Note 4 9 12" xfId="18847" xr:uid="{A66B9C4F-A011-4441-B608-9207B1317B56}"/>
    <cellStyle name="Note 4 9 12 2" xfId="32500" xr:uid="{2FA82692-4A32-4EA2-B1B0-B9CFDD3AFCF2}"/>
    <cellStyle name="Note 4 9 2" xfId="2853" xr:uid="{72B8B71A-BBD4-4DC2-B424-FBEEFD0D5525}"/>
    <cellStyle name="Note 4 9 2 2" xfId="6177" xr:uid="{99B04305-DB74-4363-B120-53FF37830288}"/>
    <cellStyle name="Note 4 9 2 2 2" xfId="8656" xr:uid="{F2D2605D-6BD8-4F44-B277-68569A601AC6}"/>
    <cellStyle name="Note 4 9 2 2 2 2" xfId="22114" xr:uid="{7C3CF0A9-8262-49C1-8EA0-2AE305AE4CF3}"/>
    <cellStyle name="Note 4 9 2 2 3" xfId="11247" xr:uid="{88F035BE-7C16-499D-8C8D-83059E198D7B}"/>
    <cellStyle name="Note 4 9 2 2 3 2" xfId="24705" xr:uid="{1BA62C12-6F47-4138-9763-A80821933D6B}"/>
    <cellStyle name="Note 4 9 2 2 4" xfId="13455" xr:uid="{BD883CA3-1304-4D09-A064-472C229C0696}"/>
    <cellStyle name="Note 4 9 2 2 4 2" xfId="26913" xr:uid="{70DBF10F-ADA6-466A-8726-FE68419C50B0}"/>
    <cellStyle name="Note 4 9 2 2 5" xfId="14634" xr:uid="{C4304DE1-33CE-4EF0-97BA-EC57B9CDB6C8}"/>
    <cellStyle name="Note 4 9 2 2 5 2" xfId="28092" xr:uid="{ACFF3151-8B78-4837-8E7D-F724255B5D5E}"/>
    <cellStyle name="Note 4 9 2 2 6" xfId="15999" xr:uid="{A2D34194-17A6-45E1-B738-D832C6E60F6A}"/>
    <cellStyle name="Note 4 9 2 2 6 2" xfId="29457" xr:uid="{B708C3BC-7F58-4999-AB12-1D98DF107717}"/>
    <cellStyle name="Note 4 9 2 2 7" xfId="18342" xr:uid="{2333CD50-4D57-4516-9D7D-D963D785C4F0}"/>
    <cellStyle name="Note 4 9 2 2 7 2" xfId="31800" xr:uid="{36B10588-77A0-4EC5-A939-9C0F8FBBB8C1}"/>
    <cellStyle name="Note 4 9 2 3" xfId="5006" xr:uid="{7D0858E6-F8D4-4719-A68E-ECE27E5141FE}"/>
    <cellStyle name="Note 4 9 2 3 2" xfId="32305" xr:uid="{88ACB144-2F71-419E-A868-AFA193D0E290}"/>
    <cellStyle name="Note 4 9 2 4" xfId="7485" xr:uid="{D2A6AB07-9E01-4036-8863-9E0823CC2D87}"/>
    <cellStyle name="Note 4 9 2 4 2" xfId="20943" xr:uid="{97A037B2-58C0-4403-9552-5F8FF1B1DD69}"/>
    <cellStyle name="Note 4 9 2 5" xfId="10076" xr:uid="{7A83DB07-DCE5-44D9-ADD9-09B7C4224066}"/>
    <cellStyle name="Note 4 9 2 5 2" xfId="23534" xr:uid="{A5D12D57-7249-4ACA-80E8-66EE936B03F8}"/>
    <cellStyle name="Note 4 9 2 6" xfId="12488" xr:uid="{43600397-2D18-4B16-A6C9-141A745861E5}"/>
    <cellStyle name="Note 4 9 2 6 2" xfId="25946" xr:uid="{33C54AE1-9361-4A08-9E2B-8CA8F589CD23}"/>
    <cellStyle name="Note 4 9 2 7" xfId="17231" xr:uid="{24B9DB05-B529-4B48-AD48-0C5B374DE043}"/>
    <cellStyle name="Note 4 9 2 7 2" xfId="30689" xr:uid="{65980D1C-4789-44F1-8AA8-F2202E20C674}"/>
    <cellStyle name="Note 4 9 3" xfId="4394" xr:uid="{10B917A9-EDC0-442D-B19A-B758B1683BFA}"/>
    <cellStyle name="Note 4 9 3 2" xfId="5565" xr:uid="{9FB46CE7-796E-40CA-AEB6-0E0825D29FB1}"/>
    <cellStyle name="Note 4 9 3 2 2" xfId="8044" xr:uid="{65755A64-732F-486B-A9E5-C0AD518EDB2D}"/>
    <cellStyle name="Note 4 9 3 2 2 2" xfId="21502" xr:uid="{B017A3DD-97EB-442E-89BA-80F0C1AFC357}"/>
    <cellStyle name="Note 4 9 3 2 3" xfId="10635" xr:uid="{536BDCE3-9B70-4D65-AF20-BF57EAB5FDFD}"/>
    <cellStyle name="Note 4 9 3 2 3 2" xfId="24093" xr:uid="{34782CBF-1778-4F65-8945-A924BFC25AD2}"/>
    <cellStyle name="Note 4 9 3 2 4" xfId="12843" xr:uid="{DAA1F376-1F97-4AB5-847A-0D9AC8241F89}"/>
    <cellStyle name="Note 4 9 3 2 4 2" xfId="26301" xr:uid="{38DD1B3D-16AE-4A33-B8A9-4C21FE0B3534}"/>
    <cellStyle name="Note 4 9 3 2 5" xfId="14022" xr:uid="{ED77BF0C-E0FC-4055-9A19-C1A7781B511A}"/>
    <cellStyle name="Note 4 9 3 2 5 2" xfId="27480" xr:uid="{B7783332-1BCF-4AC9-AA0C-974E630D3667}"/>
    <cellStyle name="Note 4 9 3 2 6" xfId="15387" xr:uid="{AD738A5B-A188-4404-A9C5-20FD14500F7F}"/>
    <cellStyle name="Note 4 9 3 2 6 2" xfId="28845" xr:uid="{B79A042D-5F9A-45FE-99F7-80087233B593}"/>
    <cellStyle name="Note 4 9 3 2 7" xfId="17730" xr:uid="{D9D30B2A-03EE-49F5-A810-5055EB7440D4}"/>
    <cellStyle name="Note 4 9 3 2 7 2" xfId="31188" xr:uid="{7584411D-402C-4B09-A3F5-E90D57B58FE3}"/>
    <cellStyle name="Note 4 9 3 3" xfId="6873" xr:uid="{2A296F13-C2E2-4AA7-857E-E7AE93165415}"/>
    <cellStyle name="Note 4 9 3 3 2" xfId="20331" xr:uid="{F083E021-078A-4B15-8DEA-98B7B0CAEC9D}"/>
    <cellStyle name="Note 4 9 3 4" xfId="9464" xr:uid="{60F79C3E-9531-42DE-AEBD-4DD0D728DD10}"/>
    <cellStyle name="Note 4 9 3 4 2" xfId="22922" xr:uid="{03784BCA-A55E-47DF-BED6-695E0AEE166F}"/>
    <cellStyle name="Note 4 9 3 5" xfId="12042" xr:uid="{EF9A1493-9521-499C-ABF5-0EA4C701F1D1}"/>
    <cellStyle name="Note 4 9 3 5 2" xfId="25500" xr:uid="{5E3E8767-041B-4833-B31A-3E2E6A59347C}"/>
    <cellStyle name="Note 4 9 3 6" xfId="16712" xr:uid="{9D4701CE-E7CB-47B6-9730-57B73EB1D98B}"/>
    <cellStyle name="Note 4 9 3 6 2" xfId="30170" xr:uid="{8147965B-3C0A-4588-AEE3-785F1C0A5ECF}"/>
    <cellStyle name="Note 4 9 4" xfId="4258" xr:uid="{4A31B201-05A4-417F-9531-DECD83131A06}"/>
    <cellStyle name="Note 4 9 4 2" xfId="5429" xr:uid="{B0ABC97E-A611-4080-817D-D2F217B5FBBF}"/>
    <cellStyle name="Note 4 9 4 2 2" xfId="7908" xr:uid="{FCEF6FBE-2FF2-4F5E-A1C7-7837590754D3}"/>
    <cellStyle name="Note 4 9 4 2 2 2" xfId="21366" xr:uid="{333909F6-9A23-4C29-9B9F-AA16B1B3BB4D}"/>
    <cellStyle name="Note 4 9 4 2 3" xfId="10499" xr:uid="{D94E13F2-B1DA-4D82-8075-08252FFBCCE2}"/>
    <cellStyle name="Note 4 9 4 2 3 2" xfId="23957" xr:uid="{A95A3BCF-7351-43E1-A59B-1F4B7326C518}"/>
    <cellStyle name="Note 4 9 4 2 4" xfId="12707" xr:uid="{D0CD7574-BCFF-45F2-8F0D-FE307E7726AA}"/>
    <cellStyle name="Note 4 9 4 2 4 2" xfId="26165" xr:uid="{E78CB0D3-1B8A-40A4-A360-44A537DAA2C4}"/>
    <cellStyle name="Note 4 9 4 2 5" xfId="13886" xr:uid="{9C689B51-B87D-46B1-B138-0A65AEAE3FB0}"/>
    <cellStyle name="Note 4 9 4 2 5 2" xfId="27344" xr:uid="{3658C705-FAA8-4FA8-A1D9-BF9D6E68A7C7}"/>
    <cellStyle name="Note 4 9 4 2 6" xfId="15251" xr:uid="{44192393-3347-422D-BB2A-02BA7698729E}"/>
    <cellStyle name="Note 4 9 4 2 6 2" xfId="28709" xr:uid="{2EEA95B4-B63B-4EDE-A7CC-23FDA03D9446}"/>
    <cellStyle name="Note 4 9 4 2 7" xfId="17594" xr:uid="{3914991C-9599-4BA2-80A7-E3B3EF685845}"/>
    <cellStyle name="Note 4 9 4 2 7 2" xfId="31052" xr:uid="{3FE49635-2481-4878-A3CC-238E4B5EFAD0}"/>
    <cellStyle name="Note 4 9 4 3" xfId="6737" xr:uid="{94D02DE3-8DE3-47D1-8EA5-EAB4E899A3C9}"/>
    <cellStyle name="Note 4 9 4 3 2" xfId="20195" xr:uid="{B3B546F4-E0C9-4F64-84E3-19876E31DE55}"/>
    <cellStyle name="Note 4 9 4 4" xfId="9328" xr:uid="{25ADD6AB-2150-4642-BC2A-1627BC37F234}"/>
    <cellStyle name="Note 4 9 4 4 2" xfId="22786" xr:uid="{DF0E6641-D7AC-4824-91A9-48A22A2A5789}"/>
    <cellStyle name="Note 4 9 4 5" xfId="12282" xr:uid="{0E8D16D6-D865-466A-8B26-4EC02A27F2B1}"/>
    <cellStyle name="Note 4 9 4 5 2" xfId="25740" xr:uid="{3106515B-CBC9-41F6-BA80-B0BAD0A969BF}"/>
    <cellStyle name="Note 4 9 4 6" xfId="16612" xr:uid="{45EF1B66-44E7-4E50-9591-9E18744140CB}"/>
    <cellStyle name="Note 4 9 4 6 2" xfId="30070" xr:uid="{DFD2C586-F9DC-47AC-8A6D-314E694993A3}"/>
    <cellStyle name="Note 4 9 5" xfId="4289" xr:uid="{40AF053A-82E1-43E2-BDC6-78AF424F187F}"/>
    <cellStyle name="Note 4 9 5 2" xfId="5460" xr:uid="{E4974B7F-E759-4051-8FC8-A2BB69E6FB2E}"/>
    <cellStyle name="Note 4 9 5 2 2" xfId="7939" xr:uid="{3A936168-AA90-43B3-A54D-34B2669EE56F}"/>
    <cellStyle name="Note 4 9 5 2 2 2" xfId="21397" xr:uid="{43B3ED46-FE81-49DA-8C07-22F488B86D1B}"/>
    <cellStyle name="Note 4 9 5 2 3" xfId="10530" xr:uid="{83663680-7BD7-4E73-8C9C-24E933632259}"/>
    <cellStyle name="Note 4 9 5 2 3 2" xfId="23988" xr:uid="{6211FB7D-09F7-426E-9692-21A8248BCAD6}"/>
    <cellStyle name="Note 4 9 5 2 4" xfId="12738" xr:uid="{6181E54A-F135-41AE-BB10-390A7CB64194}"/>
    <cellStyle name="Note 4 9 5 2 4 2" xfId="26196" xr:uid="{1F3E922F-C2BF-4210-A4BE-EA1168D60350}"/>
    <cellStyle name="Note 4 9 5 2 5" xfId="13917" xr:uid="{36732CEE-812B-46CC-A9E9-46802B018A56}"/>
    <cellStyle name="Note 4 9 5 2 5 2" xfId="27375" xr:uid="{244A66F3-CEEA-49A3-861C-FADDED06C6F9}"/>
    <cellStyle name="Note 4 9 5 2 6" xfId="15282" xr:uid="{2F8DE2BB-C516-456C-8DC3-002A351EA940}"/>
    <cellStyle name="Note 4 9 5 2 6 2" xfId="28740" xr:uid="{5BABF7A6-923B-4FE4-B649-F2B402CF37D4}"/>
    <cellStyle name="Note 4 9 5 2 7" xfId="17625" xr:uid="{12C2DDB9-F9C4-4214-AF2C-86B0FED4E865}"/>
    <cellStyle name="Note 4 9 5 2 7 2" xfId="31083" xr:uid="{1E9A83A7-E888-45B4-9275-5DBB48E6E699}"/>
    <cellStyle name="Note 4 9 5 3" xfId="6768" xr:uid="{F827458C-72A6-4A80-BDC7-7CBC81AB43AE}"/>
    <cellStyle name="Note 4 9 5 3 2" xfId="20226" xr:uid="{4BEBEE05-F3AE-4436-A47F-0CD93D6167ED}"/>
    <cellStyle name="Note 4 9 5 4" xfId="9359" xr:uid="{55F86391-E04F-4148-B89C-3930595B3831}"/>
    <cellStyle name="Note 4 9 5 4 2" xfId="22817" xr:uid="{3AF020B0-AA8F-4D9F-AB09-9695F697A27F}"/>
    <cellStyle name="Note 4 9 5 5" xfId="12068" xr:uid="{2DAB844C-7AF3-4F48-85C7-C265B183B800}"/>
    <cellStyle name="Note 4 9 5 5 2" xfId="25526" xr:uid="{B747E3C0-D895-4D6C-AF0C-757EB2F678AC}"/>
    <cellStyle name="Note 4 9 5 6" xfId="16636" xr:uid="{ADF35C88-1AE5-48A1-B410-25D2682A02A8}"/>
    <cellStyle name="Note 4 9 5 6 2" xfId="30094" xr:uid="{053A56A5-1BD7-4200-8038-600A3959FE7D}"/>
    <cellStyle name="Note 4 9 6" xfId="5346" xr:uid="{5F4D5CBC-4F42-4082-AF86-BEC3D525503C}"/>
    <cellStyle name="Note 4 9 6 2" xfId="6517" xr:uid="{B61DC770-72AE-4FFD-895C-7CC8E00A7511}"/>
    <cellStyle name="Note 4 9 6 2 2" xfId="8996" xr:uid="{66B89F86-C1B6-4C60-9776-B1AA3D3D45F8}"/>
    <cellStyle name="Note 4 9 6 2 2 2" xfId="22454" xr:uid="{CB2A04DB-7399-4ED5-99FE-643C9152D237}"/>
    <cellStyle name="Note 4 9 6 2 3" xfId="11587" xr:uid="{F16535E2-86E6-4BCC-A46C-37D473F4B5CF}"/>
    <cellStyle name="Note 4 9 6 2 3 2" xfId="25045" xr:uid="{2E943835-39B4-41FF-AA36-AB28431F35B7}"/>
    <cellStyle name="Note 4 9 6 2 4" xfId="13795" xr:uid="{07BDAA49-09C4-4426-A482-AEC4FBFEE340}"/>
    <cellStyle name="Note 4 9 6 2 4 2" xfId="27253" xr:uid="{CD201602-534B-4205-9D21-1B3A7B9A8DA3}"/>
    <cellStyle name="Note 4 9 6 2 5" xfId="14974" xr:uid="{4B52E0B1-EBC2-4EE5-B6AE-0E1FE859E331}"/>
    <cellStyle name="Note 4 9 6 2 5 2" xfId="28432" xr:uid="{13F51FEB-72C9-48BC-8CA1-17ED8F88DD64}"/>
    <cellStyle name="Note 4 9 6 2 6" xfId="16339" xr:uid="{A1D01AB8-3720-42A5-9AEC-1B24C9BA1622}"/>
    <cellStyle name="Note 4 9 6 2 6 2" xfId="29797" xr:uid="{87949D7B-CD55-4AC6-AD8B-66BAFDDBDC33}"/>
    <cellStyle name="Note 4 9 6 2 7" xfId="18682" xr:uid="{713E7044-E211-452E-B249-4DBE04468326}"/>
    <cellStyle name="Note 4 9 6 2 7 2" xfId="32140" xr:uid="{C331B088-FD41-4F27-A785-24F4F21CD9B3}"/>
    <cellStyle name="Note 4 9 6 3" xfId="7825" xr:uid="{FF8AF3A0-4B65-4F24-9732-6571EA90AEAD}"/>
    <cellStyle name="Note 4 9 6 3 2" xfId="21283" xr:uid="{0CC6189F-4E64-4A2B-9172-5363BEB401D3}"/>
    <cellStyle name="Note 4 9 6 4" xfId="10416" xr:uid="{6FF5FC95-E1E4-4515-BE65-33FB28E94068}"/>
    <cellStyle name="Note 4 9 6 4 2" xfId="23874" xr:uid="{96796A1A-6256-4198-9D47-FD5354FF65ED}"/>
    <cellStyle name="Note 4 9 6 5" xfId="15168" xr:uid="{FAFA89BD-AB12-4444-A5FE-B325E25D7338}"/>
    <cellStyle name="Note 4 9 6 5 2" xfId="28626" xr:uid="{63AABFAF-02BD-4867-9680-47EC7DA2E27D}"/>
    <cellStyle name="Note 4 9 6 6" xfId="17517" xr:uid="{49F258E5-0A21-4693-B33B-431277E6E38D}"/>
    <cellStyle name="Note 4 9 6 6 2" xfId="30975" xr:uid="{566D8D54-6812-4D22-8912-E92D5AA621F2}"/>
    <cellStyle name="Note 4 9 7" xfId="5390" xr:uid="{4B51838D-0547-4C5C-AFE1-AF805AEBAE93}"/>
    <cellStyle name="Note 4 9 7 2" xfId="6561" xr:uid="{44DFDB17-B438-4F46-B600-3CBC9CC537CE}"/>
    <cellStyle name="Note 4 9 7 2 2" xfId="9040" xr:uid="{31028D5F-82E4-4354-A68E-29F38F1D3A6F}"/>
    <cellStyle name="Note 4 9 7 2 2 2" xfId="22498" xr:uid="{00BF4C37-C1A2-4A11-8681-F125A153E574}"/>
    <cellStyle name="Note 4 9 7 2 3" xfId="11631" xr:uid="{7AA57A77-C558-4EDD-A928-188AFB7E5D10}"/>
    <cellStyle name="Note 4 9 7 2 3 2" xfId="25089" xr:uid="{4CE812E1-DB3F-4997-A2D1-02967FDEC6A1}"/>
    <cellStyle name="Note 4 9 7 2 4" xfId="13839" xr:uid="{D3E567D8-30C0-4E01-A9C9-FDCBD31E8B41}"/>
    <cellStyle name="Note 4 9 7 2 4 2" xfId="27297" xr:uid="{598A7D25-5046-4169-BF4E-1BE0F25B4B04}"/>
    <cellStyle name="Note 4 9 7 2 5" xfId="15018" xr:uid="{3F43471C-0449-4B7A-B184-A3204DE644B6}"/>
    <cellStyle name="Note 4 9 7 2 5 2" xfId="28476" xr:uid="{6F853268-7CD2-44B0-87F8-507AF513DED6}"/>
    <cellStyle name="Note 4 9 7 2 6" xfId="16383" xr:uid="{029CAF1A-5526-4313-BDD7-4643209D0308}"/>
    <cellStyle name="Note 4 9 7 2 6 2" xfId="29841" xr:uid="{FD12DD1A-2042-448F-A997-A57390CD783D}"/>
    <cellStyle name="Note 4 9 7 2 7" xfId="18726" xr:uid="{DD678B8E-A8EA-4D14-948B-56F0AB6CBC30}"/>
    <cellStyle name="Note 4 9 7 2 7 2" xfId="32184" xr:uid="{826E75CF-51E1-4E6B-8A77-08635C576809}"/>
    <cellStyle name="Note 4 9 7 3" xfId="7869" xr:uid="{2CB16C50-722A-4F14-BA0A-0B8AF53E1914}"/>
    <cellStyle name="Note 4 9 7 3 2" xfId="21327" xr:uid="{7B55E970-70F2-4D03-9475-DFFD8A0B6950}"/>
    <cellStyle name="Note 4 9 7 4" xfId="10460" xr:uid="{CDD840D7-EB5D-4959-89C4-9E3359FB2A87}"/>
    <cellStyle name="Note 4 9 7 4 2" xfId="23918" xr:uid="{C4BAE0D8-942F-4DBF-BCE7-6DC5E7443E6A}"/>
    <cellStyle name="Note 4 9 7 5" xfId="15212" xr:uid="{093A8ED9-4C54-4F0A-8856-BC6941640F61}"/>
    <cellStyle name="Note 4 9 7 5 2" xfId="28670" xr:uid="{B218CC5C-422A-41B5-983C-FE501644F3B6}"/>
    <cellStyle name="Note 4 9 7 6" xfId="17555" xr:uid="{68080FF0-43B4-4A76-BE94-205BD9B4487B}"/>
    <cellStyle name="Note 4 9 7 6 2" xfId="31013" xr:uid="{98CAD402-FECA-41B4-845E-6FBDAAEA4DC2}"/>
    <cellStyle name="Note 4 9 8" xfId="4066" xr:uid="{27E15D22-EC49-4BE7-9A44-3893BF411858}"/>
    <cellStyle name="Note 4 9 8 2" xfId="2967" xr:uid="{E2A92BA1-73C5-4178-BF7F-A480F8FA6345}"/>
    <cellStyle name="Note 4 9 8 2 2" xfId="18961" xr:uid="{0F99D57C-673D-4D35-B282-177144EF754A}"/>
    <cellStyle name="Note 4 9 8 3" xfId="9177" xr:uid="{56022AAF-CE1F-41F2-8B22-E467BC6FD451}"/>
    <cellStyle name="Note 4 9 8 3 2" xfId="22635" xr:uid="{806C3981-811E-42F1-A848-67E5C337E00D}"/>
    <cellStyle name="Note 4 9 8 4" xfId="11746" xr:uid="{CD9B5A78-E01B-423F-964D-146CB007BA49}"/>
    <cellStyle name="Note 4 9 8 4 2" xfId="25204" xr:uid="{B03F0C4E-F327-492F-8B78-1BA3E07750FE}"/>
    <cellStyle name="Note 4 9 8 5" xfId="3090" xr:uid="{1E3D05D0-51C1-46E4-A0F3-6CF6EDF50E7D}"/>
    <cellStyle name="Note 4 9 8 5 2" xfId="19084" xr:uid="{645E1323-32AC-49EE-9B1E-14942D63B595}"/>
    <cellStyle name="Note 4 9 8 6" xfId="11874" xr:uid="{DCC1F67B-C746-42D5-B4C3-DEC1E41B059C}"/>
    <cellStyle name="Note 4 9 8 6 2" xfId="25332" xr:uid="{8F669A72-78F3-4A6D-9702-6575DE918BB8}"/>
    <cellStyle name="Note 4 9 8 7" xfId="16485" xr:uid="{634551EF-6268-45F6-B65C-6A716C7D5EEC}"/>
    <cellStyle name="Note 4 9 8 7 2" xfId="29943" xr:uid="{1742C007-A930-4F60-AD3E-65CB43D0437F}"/>
    <cellStyle name="Note 4 9 9" xfId="3170" xr:uid="{E4E603FF-356E-4819-B72B-927335076790}"/>
    <cellStyle name="Note 4 9 9 2" xfId="19164" xr:uid="{16A114CF-29FD-464E-B927-4E9E31CAE491}"/>
    <cellStyle name="Note 5" xfId="2296" xr:uid="{1176C94C-3FCF-40B4-9EEF-F20857627A7B}"/>
    <cellStyle name="Note 5 10" xfId="5298" xr:uid="{8EF5C283-1891-462D-A136-CB19DEDDACE2}"/>
    <cellStyle name="Note 5 10 2" xfId="6469" xr:uid="{5BFADF22-FD91-4D4C-B12E-6CA2B6CC4CA1}"/>
    <cellStyle name="Note 5 10 2 2" xfId="8948" xr:uid="{676B6431-7D00-441B-9F89-1DF833250A66}"/>
    <cellStyle name="Note 5 10 2 2 2" xfId="22406" xr:uid="{6F0F93A4-A6A8-48E0-8263-5C57F7AD3317}"/>
    <cellStyle name="Note 5 10 2 3" xfId="11539" xr:uid="{AE89B4FE-3B96-4AB4-B791-3C85D2E6E405}"/>
    <cellStyle name="Note 5 10 2 3 2" xfId="24997" xr:uid="{71813D36-C8F0-46E3-8C59-1A798929FC38}"/>
    <cellStyle name="Note 5 10 2 4" xfId="13747" xr:uid="{58565F1B-AB43-4796-A565-A971A22D648B}"/>
    <cellStyle name="Note 5 10 2 4 2" xfId="27205" xr:uid="{1ED5D13C-6584-4205-93CC-079D013985CF}"/>
    <cellStyle name="Note 5 10 2 5" xfId="14926" xr:uid="{734C7350-471F-4430-AA0B-831943F42E54}"/>
    <cellStyle name="Note 5 10 2 5 2" xfId="28384" xr:uid="{8C70316A-4546-484D-B384-93BA8C174AF6}"/>
    <cellStyle name="Note 5 10 2 6" xfId="16291" xr:uid="{668B3F7C-4980-490F-AE18-D1157877DE11}"/>
    <cellStyle name="Note 5 10 2 6 2" xfId="29749" xr:uid="{6CE07DCE-E516-4E06-8914-E2766866CD1D}"/>
    <cellStyle name="Note 5 10 2 7" xfId="18634" xr:uid="{056EC482-6F90-47A4-A8D5-DC74F08A5039}"/>
    <cellStyle name="Note 5 10 2 7 2" xfId="32092" xr:uid="{99CA3805-B53A-4904-81B5-4BFB0C78E691}"/>
    <cellStyle name="Note 5 10 3" xfId="7777" xr:uid="{00E24CDD-3F6C-47FD-B5FB-B30FD6FE0FB6}"/>
    <cellStyle name="Note 5 10 3 2" xfId="21235" xr:uid="{D81748D3-8528-41D2-A251-F3A91BB717A2}"/>
    <cellStyle name="Note 5 10 4" xfId="10368" xr:uid="{A4596332-3763-4CBB-B31E-08D092638E34}"/>
    <cellStyle name="Note 5 10 4 2" xfId="23826" xr:uid="{8EF86AD2-6090-458B-A8E7-8DC5F1A6DB57}"/>
    <cellStyle name="Note 5 10 5" xfId="15120" xr:uid="{58D1BF7E-3C27-4C98-9DE7-2402A0A2FC65}"/>
    <cellStyle name="Note 5 10 5 2" xfId="28578" xr:uid="{2C9ECEC3-AFD1-4307-A103-44E3ADF2336B}"/>
    <cellStyle name="Note 5 10 6" xfId="17473" xr:uid="{B064F5F0-F69D-4304-AA3B-A3429F9020A0}"/>
    <cellStyle name="Note 5 10 6 2" xfId="30931" xr:uid="{26F5BB00-439A-4CB7-9137-D5F85667BABD}"/>
    <cellStyle name="Note 5 11" xfId="5403" xr:uid="{468EFA4D-520D-498F-8249-D546D523C067}"/>
    <cellStyle name="Note 5 11 2" xfId="6574" xr:uid="{BE60EEE0-9710-4576-A491-29CBA495F517}"/>
    <cellStyle name="Note 5 11 2 2" xfId="9053" xr:uid="{C98694E4-3C76-4EDA-85C6-35540BBC732B}"/>
    <cellStyle name="Note 5 11 2 2 2" xfId="22511" xr:uid="{A9DB6D0C-9FF3-47E7-95D9-A4843C004EFF}"/>
    <cellStyle name="Note 5 11 2 3" xfId="11644" xr:uid="{BB58175E-1234-4E60-8B4C-55C8B3141B35}"/>
    <cellStyle name="Note 5 11 2 3 2" xfId="25102" xr:uid="{DB167BA1-FAD3-40E7-A5EA-3C09869C5E4E}"/>
    <cellStyle name="Note 5 11 2 4" xfId="13852" xr:uid="{1C0C3881-E30D-43E8-87B1-69F053DECAB6}"/>
    <cellStyle name="Note 5 11 2 4 2" xfId="27310" xr:uid="{DF810876-5E26-4355-96F1-F7C39CF166A7}"/>
    <cellStyle name="Note 5 11 2 5" xfId="15031" xr:uid="{1B935CD3-F5BE-4574-8115-D8D035488210}"/>
    <cellStyle name="Note 5 11 2 5 2" xfId="28489" xr:uid="{48EBA8FD-BFDF-4354-B37A-8EB7DFDF5E77}"/>
    <cellStyle name="Note 5 11 2 6" xfId="16396" xr:uid="{E73716B6-C969-4E7B-A959-446F69695DCE}"/>
    <cellStyle name="Note 5 11 2 6 2" xfId="29854" xr:uid="{777B39F4-08EC-4E9B-BDC8-225C9FF0A358}"/>
    <cellStyle name="Note 5 11 2 7" xfId="18739" xr:uid="{5077A58D-DCFB-44EB-8315-BABB78C4D715}"/>
    <cellStyle name="Note 5 11 2 7 2" xfId="32197" xr:uid="{69A1447C-DC78-4A5D-AF07-9D91440BAD1F}"/>
    <cellStyle name="Note 5 11 3" xfId="7882" xr:uid="{FDB16B11-BB29-42EE-962F-956818793604}"/>
    <cellStyle name="Note 5 11 3 2" xfId="21340" xr:uid="{26C49291-7202-42A4-A719-DEBD60363ED6}"/>
    <cellStyle name="Note 5 11 4" xfId="10473" xr:uid="{DD28CE85-8334-41C9-B310-3FD62925D4E4}"/>
    <cellStyle name="Note 5 11 4 2" xfId="23931" xr:uid="{C0D6BECA-00BE-4348-B768-24992FB17E15}"/>
    <cellStyle name="Note 5 11 5" xfId="15225" xr:uid="{6A25C45E-2F80-443F-B802-C86CFDB1E1BA}"/>
    <cellStyle name="Note 5 11 5 2" xfId="28683" xr:uid="{9139D494-D914-4989-9515-F65622312153}"/>
    <cellStyle name="Note 5 11 6" xfId="17568" xr:uid="{4620661A-F1F4-446C-B76B-BFCAAE5F2BC1}"/>
    <cellStyle name="Note 5 11 6 2" xfId="31026" xr:uid="{E5C4EB66-35CD-40EC-8179-FAED1DD348AF}"/>
    <cellStyle name="Note 5 12" xfId="4065" xr:uid="{5D6F73F2-6000-43F4-A775-F1BC8723F684}"/>
    <cellStyle name="Note 5 12 2" xfId="2968" xr:uid="{37B16114-EC65-4292-9F87-5488E712AE0D}"/>
    <cellStyle name="Note 5 12 2 2" xfId="18962" xr:uid="{48E9D01A-AEB6-4F1A-A894-F421A363A9B7}"/>
    <cellStyle name="Note 5 12 3" xfId="9176" xr:uid="{F0F4DD73-A343-4CBD-9146-78D074C447C6}"/>
    <cellStyle name="Note 5 12 3 2" xfId="22634" xr:uid="{4EF05F03-50BB-4CE1-BF01-A280637603B3}"/>
    <cellStyle name="Note 5 12 4" xfId="11745" xr:uid="{08009582-D5FB-4396-A90B-23434B91800F}"/>
    <cellStyle name="Note 5 12 4 2" xfId="25203" xr:uid="{096F63C3-B4B8-45DE-837B-32FE7F952E85}"/>
    <cellStyle name="Note 5 12 5" xfId="3609" xr:uid="{4B07F198-B8D5-46CB-BAC1-2CA6F29620CE}"/>
    <cellStyle name="Note 5 12 5 2" xfId="19603" xr:uid="{B3FB3C78-2BCB-4A90-B067-EF69B7C536A3}"/>
    <cellStyle name="Note 5 12 6" xfId="3046" xr:uid="{3F31A952-207B-4C54-BB6A-FED8C2DAFF39}"/>
    <cellStyle name="Note 5 12 6 2" xfId="19040" xr:uid="{B45AEC22-5CA8-4776-A05E-7AF5C00286CD}"/>
    <cellStyle name="Note 5 12 7" xfId="16484" xr:uid="{8DA63FA5-5AFE-4514-BD44-31AD90E9DC23}"/>
    <cellStyle name="Note 5 12 7 2" xfId="29942" xr:uid="{E8BE6FD6-07FD-40F5-A3F5-C73C7ED92F3F}"/>
    <cellStyle name="Note 5 13" xfId="3169" xr:uid="{51B669FF-2D0C-4E5E-A6EC-8044D89A745F}"/>
    <cellStyle name="Note 5 13 2" xfId="19163" xr:uid="{F070BBFE-A73B-4D81-BDEC-0DE8DFB42F50}"/>
    <cellStyle name="Note 5 14" xfId="3895" xr:uid="{963A1A8D-4CE7-4341-BF98-2CEE5298592E}"/>
    <cellStyle name="Note 5 14 2" xfId="19889" xr:uid="{0B039F53-A595-4D8B-AB3B-95430461FFAE}"/>
    <cellStyle name="Note 5 15" xfId="3862" xr:uid="{359384A0-6C2A-4638-90B5-1B6B538D1ABB}"/>
    <cellStyle name="Note 5 15 2" xfId="19856" xr:uid="{A1C37362-7F80-409F-9603-2687470A246E}"/>
    <cellStyle name="Note 5 16" xfId="18848" xr:uid="{2A5A5406-BC52-4636-9623-A7133BA99745}"/>
    <cellStyle name="Note 5 16 2" xfId="32501" xr:uid="{7BDE9375-E3BC-41C0-97B5-63BC2A8435FF}"/>
    <cellStyle name="Note 5 2" xfId="2297" xr:uid="{28ED7154-F389-4B0C-9771-17E711FBC59F}"/>
    <cellStyle name="Note 5 2 10" xfId="3168" xr:uid="{0178AB9F-F7A8-445C-88A7-77E9E0572B8F}"/>
    <cellStyle name="Note 5 2 10 2" xfId="19162" xr:uid="{B54F86EA-D675-4796-B70F-43F32CF0AEB7}"/>
    <cellStyle name="Note 5 2 11" xfId="3043" xr:uid="{5BEFA1AE-ECA2-4200-A363-0B0AEFA461E2}"/>
    <cellStyle name="Note 5 2 11 2" xfId="19037" xr:uid="{B1984AF2-506E-4046-85C5-FAD1C0D62890}"/>
    <cellStyle name="Note 5 2 12" xfId="3084" xr:uid="{92FE961D-E41E-4FBD-883D-FC128A807FFC}"/>
    <cellStyle name="Note 5 2 12 2" xfId="19078" xr:uid="{D9545456-11E0-434D-97BC-44613617575D}"/>
    <cellStyle name="Note 5 2 13" xfId="18849" xr:uid="{C9FC317E-05A3-4E88-ABF4-EC63C3843BFC}"/>
    <cellStyle name="Note 5 2 13 2" xfId="32502" xr:uid="{AA2C1F8E-CD0C-414C-B412-875CDDB22115}"/>
    <cellStyle name="Note 5 2 2" xfId="2298" xr:uid="{0D4E4343-C220-44DF-AA79-09EF6CAD0925}"/>
    <cellStyle name="Note 5 2 2 10" xfId="3921" xr:uid="{D37EF742-8F85-41DD-94B9-55E06612C145}"/>
    <cellStyle name="Note 5 2 2 10 2" xfId="19915" xr:uid="{54E875E4-12AF-4F80-8F85-79499B74D76B}"/>
    <cellStyle name="Note 5 2 2 11" xfId="9083" xr:uid="{A22B3562-6C9E-434A-B041-C83A40579743}"/>
    <cellStyle name="Note 5 2 2 11 2" xfId="22541" xr:uid="{4F5DAD77-D0DF-4503-B397-C3BFB6998467}"/>
    <cellStyle name="Note 5 2 2 12" xfId="18850" xr:uid="{8EB61F77-6DB9-4B26-AB95-57E527EF3B03}"/>
    <cellStyle name="Note 5 2 2 12 2" xfId="32503" xr:uid="{2CCB62FE-665D-44EA-AC45-384AA5B57DDB}"/>
    <cellStyle name="Note 5 2 2 2" xfId="2856" xr:uid="{8C8FA9DC-107A-4F63-94F5-733EBF7C60BF}"/>
    <cellStyle name="Note 5 2 2 2 2" xfId="6180" xr:uid="{33B561A4-B68B-4F89-93B9-060EFF2D3ABD}"/>
    <cellStyle name="Note 5 2 2 2 2 2" xfId="8659" xr:uid="{F9498787-89EC-4B47-B63C-EAC63B294B1C}"/>
    <cellStyle name="Note 5 2 2 2 2 2 2" xfId="22117" xr:uid="{1BACF519-1DAF-4F3B-9DED-802C7BA7D159}"/>
    <cellStyle name="Note 5 2 2 2 2 3" xfId="11250" xr:uid="{F44ADB05-5C7A-4833-8E10-25AF2F169815}"/>
    <cellStyle name="Note 5 2 2 2 2 3 2" xfId="24708" xr:uid="{84CBAB9C-67F0-4B4B-B165-A728C2C9CB3D}"/>
    <cellStyle name="Note 5 2 2 2 2 4" xfId="13458" xr:uid="{ABFAA642-AB97-4732-A26F-A0A76D9E1697}"/>
    <cellStyle name="Note 5 2 2 2 2 4 2" xfId="26916" xr:uid="{49E57386-F6DD-42B3-92AC-E33F95EA76EA}"/>
    <cellStyle name="Note 5 2 2 2 2 5" xfId="14637" xr:uid="{DF300F61-E5E6-4CFE-9EFC-D1BB43A50E47}"/>
    <cellStyle name="Note 5 2 2 2 2 5 2" xfId="28095" xr:uid="{3D5283A6-5EA1-4962-AB6D-6C9302E4C441}"/>
    <cellStyle name="Note 5 2 2 2 2 6" xfId="16002" xr:uid="{C5D4612D-6917-44AF-9EC8-94EEEA430116}"/>
    <cellStyle name="Note 5 2 2 2 2 6 2" xfId="29460" xr:uid="{40004DC3-2A3D-4BD4-8C69-8C08E35D233E}"/>
    <cellStyle name="Note 5 2 2 2 2 7" xfId="18345" xr:uid="{61E4C451-5A99-4351-A59B-552719B6EA33}"/>
    <cellStyle name="Note 5 2 2 2 2 7 2" xfId="31803" xr:uid="{71CF93AD-B115-4029-B4FF-DED5CBB4AAF3}"/>
    <cellStyle name="Note 5 2 2 2 3" xfId="5009" xr:uid="{57BA75C4-AB67-45F8-94FC-4A8CA84CD850}"/>
    <cellStyle name="Note 5 2 2 2 3 2" xfId="32308" xr:uid="{7749CACE-9526-44C0-B370-01778387F3F4}"/>
    <cellStyle name="Note 5 2 2 2 4" xfId="7488" xr:uid="{52754B42-77FA-4535-B9FD-9970F688E36C}"/>
    <cellStyle name="Note 5 2 2 2 4 2" xfId="20946" xr:uid="{FEC5D7F1-CBE2-4BF5-88D5-553DB9E9DFA2}"/>
    <cellStyle name="Note 5 2 2 2 5" xfId="10079" xr:uid="{422C0FEE-5078-4172-A9F9-1AD9EFF94475}"/>
    <cellStyle name="Note 5 2 2 2 5 2" xfId="23537" xr:uid="{FD540D94-3DE3-4CA7-A6C8-B9BFAF8E3A4D}"/>
    <cellStyle name="Note 5 2 2 2 6" xfId="12254" xr:uid="{1714B07D-4BED-48A4-ABBB-4C2388C4F427}"/>
    <cellStyle name="Note 5 2 2 2 6 2" xfId="25712" xr:uid="{925CBB46-6F9B-4074-8617-0027BE84E2D2}"/>
    <cellStyle name="Note 5 2 2 2 7" xfId="17234" xr:uid="{07D6D6DD-BF82-43D8-8C0F-DDEE2FA65793}"/>
    <cellStyle name="Note 5 2 2 2 7 2" xfId="30692" xr:uid="{F1EB4622-CF98-498C-B72C-3E60A0C8A54A}"/>
    <cellStyle name="Note 5 2 2 3" xfId="5147" xr:uid="{F3A53B0D-FE47-4726-900C-28C712E70B72}"/>
    <cellStyle name="Note 5 2 2 3 2" xfId="6318" xr:uid="{D8C3BD3F-D642-4C87-9B1C-64C8475A1B57}"/>
    <cellStyle name="Note 5 2 2 3 2 2" xfId="8797" xr:uid="{78B551E9-E7FF-42F8-A1DF-F171AEFCF574}"/>
    <cellStyle name="Note 5 2 2 3 2 2 2" xfId="22255" xr:uid="{DC90D2F7-749F-4413-AADC-434243902060}"/>
    <cellStyle name="Note 5 2 2 3 2 3" xfId="11388" xr:uid="{74B3F023-BE19-47A8-9AB0-64AD54F4EF3C}"/>
    <cellStyle name="Note 5 2 2 3 2 3 2" xfId="24846" xr:uid="{6E20B505-580B-4D1F-AFCF-3F4240132C48}"/>
    <cellStyle name="Note 5 2 2 3 2 4" xfId="13596" xr:uid="{FF627F08-E36A-4AEC-BDFD-D07F14E8A297}"/>
    <cellStyle name="Note 5 2 2 3 2 4 2" xfId="27054" xr:uid="{E0645973-3167-4BD5-B730-D7837A4B06E3}"/>
    <cellStyle name="Note 5 2 2 3 2 5" xfId="14775" xr:uid="{34EB8AB2-BC80-43E0-8297-90FFE7D132B3}"/>
    <cellStyle name="Note 5 2 2 3 2 5 2" xfId="28233" xr:uid="{9C596C31-AAAA-4427-8352-1C7DE5EE991C}"/>
    <cellStyle name="Note 5 2 2 3 2 6" xfId="16140" xr:uid="{DF465B14-609C-486E-B1E9-0CD5FEC98D6D}"/>
    <cellStyle name="Note 5 2 2 3 2 6 2" xfId="29598" xr:uid="{057E9B18-B7CE-46CC-929F-46DDE8B7FD90}"/>
    <cellStyle name="Note 5 2 2 3 2 7" xfId="18483" xr:uid="{0360F6CA-17CA-451B-B1D6-C8E0871A1712}"/>
    <cellStyle name="Note 5 2 2 3 2 7 2" xfId="31941" xr:uid="{CF0009A1-606B-4209-A333-F4BCCF940094}"/>
    <cellStyle name="Note 5 2 2 3 3" xfId="7626" xr:uid="{A49C36F7-073B-46B1-9194-D83B3C9B53D9}"/>
    <cellStyle name="Note 5 2 2 3 3 2" xfId="21084" xr:uid="{ACD924A3-F076-4AE9-B813-52C135A69D29}"/>
    <cellStyle name="Note 5 2 2 3 4" xfId="10217" xr:uid="{037BFC34-D9DB-488F-8D2B-C7DFA049BACC}"/>
    <cellStyle name="Note 5 2 2 3 4 2" xfId="23675" xr:uid="{2B8A169E-1072-4EC2-AF11-4A78385608FC}"/>
    <cellStyle name="Note 5 2 2 3 5" xfId="11958" xr:uid="{22F0FEDB-B918-46FD-B0B9-857E39404EC7}"/>
    <cellStyle name="Note 5 2 2 3 5 2" xfId="25416" xr:uid="{E1BB3AB9-8656-4B25-9E0F-DFC03FF1FAA9}"/>
    <cellStyle name="Note 5 2 2 3 6" xfId="17336" xr:uid="{84609F63-7A12-4E8C-A898-3F1808F15826}"/>
    <cellStyle name="Note 5 2 2 3 6 2" xfId="30794" xr:uid="{84B904C0-751D-463C-8967-F826407F0193}"/>
    <cellStyle name="Note 5 2 2 4" xfId="5123" xr:uid="{47058EFF-880F-4356-8F36-0FD5D6BF066B}"/>
    <cellStyle name="Note 5 2 2 4 2" xfId="6294" xr:uid="{C8EBB385-0132-497D-B1A6-F5A1ABF01C2B}"/>
    <cellStyle name="Note 5 2 2 4 2 2" xfId="8773" xr:uid="{33A72B56-2273-4EDD-8665-3C10125B723B}"/>
    <cellStyle name="Note 5 2 2 4 2 2 2" xfId="22231" xr:uid="{A9CE35B6-06B2-4CE8-AA9D-E4AABE6B1DAE}"/>
    <cellStyle name="Note 5 2 2 4 2 3" xfId="11364" xr:uid="{463F42C0-D925-4799-98C7-0298CFABCF7C}"/>
    <cellStyle name="Note 5 2 2 4 2 3 2" xfId="24822" xr:uid="{FF560736-1628-4856-92A6-B1B7C5471025}"/>
    <cellStyle name="Note 5 2 2 4 2 4" xfId="13572" xr:uid="{8850BB62-EF90-4443-9C1E-9D8EB3650EB1}"/>
    <cellStyle name="Note 5 2 2 4 2 4 2" xfId="27030" xr:uid="{633FC393-5674-4C2E-99EC-BBF7E8687860}"/>
    <cellStyle name="Note 5 2 2 4 2 5" xfId="14751" xr:uid="{9D1F8672-874D-4214-A4F3-65CBC888EC34}"/>
    <cellStyle name="Note 5 2 2 4 2 5 2" xfId="28209" xr:uid="{F5048493-3544-49B1-B23E-66F04199CA80}"/>
    <cellStyle name="Note 5 2 2 4 2 6" xfId="16116" xr:uid="{F70AA024-F197-4FFC-8AAF-A4774D6D37F0}"/>
    <cellStyle name="Note 5 2 2 4 2 6 2" xfId="29574" xr:uid="{44743A98-AABE-4702-AA33-5512A030DC5F}"/>
    <cellStyle name="Note 5 2 2 4 2 7" xfId="18459" xr:uid="{84AB7FB8-7AB6-4EDD-B326-D3A3416DE9E9}"/>
    <cellStyle name="Note 5 2 2 4 2 7 2" xfId="31917" xr:uid="{E9E0888E-9379-47C8-93F6-DD43EDA696E0}"/>
    <cellStyle name="Note 5 2 2 4 3" xfId="7602" xr:uid="{8817F778-CEDF-4CF9-A3BC-7F11B117D650}"/>
    <cellStyle name="Note 5 2 2 4 3 2" xfId="21060" xr:uid="{C014FAFA-A8C6-4344-B788-96F69FD64057}"/>
    <cellStyle name="Note 5 2 2 4 4" xfId="10193" xr:uid="{38DEC8C7-1163-44DA-B886-BB31BBED0DE9}"/>
    <cellStyle name="Note 5 2 2 4 4 2" xfId="23651" xr:uid="{0FB16FE8-5339-4E36-A6BE-9B2DB8B55D4A}"/>
    <cellStyle name="Note 5 2 2 4 5" xfId="4238" xr:uid="{23B58A04-8ED5-4120-9832-3A78AEB08FA4}"/>
    <cellStyle name="Note 5 2 2 4 5 2" xfId="20038" xr:uid="{CF827A91-A92C-4088-AAEF-50FD389B1963}"/>
    <cellStyle name="Note 5 2 2 4 6" xfId="17315" xr:uid="{98ED8772-EB21-4DF3-8492-26DFE05C766B}"/>
    <cellStyle name="Note 5 2 2 4 6 2" xfId="30773" xr:uid="{D79EBBE3-9D81-4E7D-98DE-6B4414382A1F}"/>
    <cellStyle name="Note 5 2 2 5" xfId="4251" xr:uid="{3D61A12C-36A2-4C4C-8EEC-B62EFE28BC93}"/>
    <cellStyle name="Note 5 2 2 5 2" xfId="5422" xr:uid="{294E6C92-9084-4EE3-98B2-D9D7E1B9A5E3}"/>
    <cellStyle name="Note 5 2 2 5 2 2" xfId="7901" xr:uid="{694F3EC7-C8D4-43D2-B106-25BAC6D0BC34}"/>
    <cellStyle name="Note 5 2 2 5 2 2 2" xfId="21359" xr:uid="{00337B80-03DA-4E76-A22D-12E864BF5B49}"/>
    <cellStyle name="Note 5 2 2 5 2 3" xfId="10492" xr:uid="{63C3BEB0-5EE3-452C-9DC2-BA4FB5CB91DF}"/>
    <cellStyle name="Note 5 2 2 5 2 3 2" xfId="23950" xr:uid="{E0DA8440-240C-4FD4-8261-6491BD37B292}"/>
    <cellStyle name="Note 5 2 2 5 2 4" xfId="12700" xr:uid="{6F441947-277C-4C49-BECA-1CE4FEF05103}"/>
    <cellStyle name="Note 5 2 2 5 2 4 2" xfId="26158" xr:uid="{DB59F7A0-6815-4507-A8F2-59C9029D7749}"/>
    <cellStyle name="Note 5 2 2 5 2 5" xfId="13879" xr:uid="{2FE97A4E-84A9-4375-8F2A-C0FD948D8B36}"/>
    <cellStyle name="Note 5 2 2 5 2 5 2" xfId="27337" xr:uid="{113CFD63-0B5E-4603-95E5-B68AA0C2DB51}"/>
    <cellStyle name="Note 5 2 2 5 2 6" xfId="15244" xr:uid="{DA68C97C-3B58-4F9B-99A0-25F34973ED2F}"/>
    <cellStyle name="Note 5 2 2 5 2 6 2" xfId="28702" xr:uid="{8381A19F-C44F-44CC-A4C0-401766965013}"/>
    <cellStyle name="Note 5 2 2 5 2 7" xfId="17587" xr:uid="{32AD10F8-5115-4B77-8DE5-2C097FF808EA}"/>
    <cellStyle name="Note 5 2 2 5 2 7 2" xfId="31045" xr:uid="{E9C1A785-8F44-4E45-8295-E7BA109CEE22}"/>
    <cellStyle name="Note 5 2 2 5 3" xfId="6730" xr:uid="{43801FFE-240D-4188-A603-AEAECD96F56C}"/>
    <cellStyle name="Note 5 2 2 5 3 2" xfId="20188" xr:uid="{9140E268-2132-4BF0-90A5-FE340D320927}"/>
    <cellStyle name="Note 5 2 2 5 4" xfId="9321" xr:uid="{C03B22A8-51F3-4238-B574-F9A1601B112A}"/>
    <cellStyle name="Note 5 2 2 5 4 2" xfId="22779" xr:uid="{8B5B29FA-F009-4FC4-BA34-0F831B3D8F43}"/>
    <cellStyle name="Note 5 2 2 5 5" xfId="12200" xr:uid="{2AFEC2B8-9890-4D35-B3C4-E8F38953547B}"/>
    <cellStyle name="Note 5 2 2 5 5 2" xfId="25658" xr:uid="{651BAFEB-8239-4F25-9CE6-2EF05BBCCE60}"/>
    <cellStyle name="Note 5 2 2 5 6" xfId="16607" xr:uid="{11ED8D25-E8AA-4CF0-BCCB-100F0E00A085}"/>
    <cellStyle name="Note 5 2 2 5 6 2" xfId="30065" xr:uid="{1CAF57D5-F30A-43D3-9BA0-EF911345784D}"/>
    <cellStyle name="Note 5 2 2 6" xfId="5368" xr:uid="{B875F684-3A34-461F-AF7D-6E6323D2B0F7}"/>
    <cellStyle name="Note 5 2 2 6 2" xfId="6539" xr:uid="{41493368-AC66-492C-93C7-FD10F3CA957A}"/>
    <cellStyle name="Note 5 2 2 6 2 2" xfId="9018" xr:uid="{4956623A-B451-492C-8F91-9B79C7B4C535}"/>
    <cellStyle name="Note 5 2 2 6 2 2 2" xfId="22476" xr:uid="{7FF0FA11-326F-4B6F-BDA6-3F456D93ECBA}"/>
    <cellStyle name="Note 5 2 2 6 2 3" xfId="11609" xr:uid="{F0C1839A-9EBD-4E71-A3E9-536D0EADC434}"/>
    <cellStyle name="Note 5 2 2 6 2 3 2" xfId="25067" xr:uid="{D9AF6805-4848-4BD3-A4FD-0BEF28D85DCC}"/>
    <cellStyle name="Note 5 2 2 6 2 4" xfId="13817" xr:uid="{E02026DB-CC51-40E4-AB3C-DBB446B59B88}"/>
    <cellStyle name="Note 5 2 2 6 2 4 2" xfId="27275" xr:uid="{95C68CE8-23CE-4C6A-ADE5-5067E0D2A863}"/>
    <cellStyle name="Note 5 2 2 6 2 5" xfId="14996" xr:uid="{7E72240C-E681-4712-96B3-9FE4E056E320}"/>
    <cellStyle name="Note 5 2 2 6 2 5 2" xfId="28454" xr:uid="{360EE0CD-714C-496B-9A1B-8CA907FC54E1}"/>
    <cellStyle name="Note 5 2 2 6 2 6" xfId="16361" xr:uid="{054D6D12-230F-4C2E-98A8-418E0A78D660}"/>
    <cellStyle name="Note 5 2 2 6 2 6 2" xfId="29819" xr:uid="{787F958B-835A-4D7F-BADB-0BD1813C51E8}"/>
    <cellStyle name="Note 5 2 2 6 2 7" xfId="18704" xr:uid="{458415BE-D68F-4E95-B883-BA27829B3D60}"/>
    <cellStyle name="Note 5 2 2 6 2 7 2" xfId="32162" xr:uid="{37B93F42-8DD0-4B37-B959-169E74BF3312}"/>
    <cellStyle name="Note 5 2 2 6 3" xfId="7847" xr:uid="{D09AEC55-94D9-4FF0-A59F-24B062372F1E}"/>
    <cellStyle name="Note 5 2 2 6 3 2" xfId="21305" xr:uid="{84BE6C5F-5E0A-43B1-9C1B-FF688B02E6E2}"/>
    <cellStyle name="Note 5 2 2 6 4" xfId="10438" xr:uid="{A500ADE0-61D7-413D-BC4B-B80A592D73AD}"/>
    <cellStyle name="Note 5 2 2 6 4 2" xfId="23896" xr:uid="{B8E87E5E-162D-4AD7-81AA-3BACE9A8C732}"/>
    <cellStyle name="Note 5 2 2 6 5" xfId="15190" xr:uid="{9998DE73-DB4C-48AF-9656-CE13075273D5}"/>
    <cellStyle name="Note 5 2 2 6 5 2" xfId="28648" xr:uid="{4F1F4D8C-F826-4020-B801-067643BD2E6C}"/>
    <cellStyle name="Note 5 2 2 6 6" xfId="17539" xr:uid="{532E1529-0C07-47C2-9450-F957AC55E148}"/>
    <cellStyle name="Note 5 2 2 6 6 2" xfId="30997" xr:uid="{CD758B52-FE43-4B27-8274-F515CA6F3690}"/>
    <cellStyle name="Note 5 2 2 7" xfId="5315" xr:uid="{8D31FDF3-6812-4FB1-A734-D654FCF28602}"/>
    <cellStyle name="Note 5 2 2 7 2" xfId="6486" xr:uid="{DA61736A-E5BE-4A74-99A0-475C0DD85701}"/>
    <cellStyle name="Note 5 2 2 7 2 2" xfId="8965" xr:uid="{8CF11AEF-4D7F-408E-BDFF-BC5532BA54E3}"/>
    <cellStyle name="Note 5 2 2 7 2 2 2" xfId="22423" xr:uid="{B7177945-4630-4DEF-95AB-0FE2133CC001}"/>
    <cellStyle name="Note 5 2 2 7 2 3" xfId="11556" xr:uid="{480B1870-F346-4A98-946A-6922E00DD898}"/>
    <cellStyle name="Note 5 2 2 7 2 3 2" xfId="25014" xr:uid="{B790B72C-19FE-4703-B64D-FC7D027EDAE2}"/>
    <cellStyle name="Note 5 2 2 7 2 4" xfId="13764" xr:uid="{0539AFC9-F560-41B2-9417-AAD46E89C2B4}"/>
    <cellStyle name="Note 5 2 2 7 2 4 2" xfId="27222" xr:uid="{E13D43C7-1E85-43D7-9B39-65BEE2A9D5B1}"/>
    <cellStyle name="Note 5 2 2 7 2 5" xfId="14943" xr:uid="{7D17719B-D277-4928-B1B7-AAC977EC005E}"/>
    <cellStyle name="Note 5 2 2 7 2 5 2" xfId="28401" xr:uid="{D0E9B803-E9AC-469C-9A89-F12B4DC5E38C}"/>
    <cellStyle name="Note 5 2 2 7 2 6" xfId="16308" xr:uid="{10B536B0-ECFF-4FEF-B7E5-14DA5D266233}"/>
    <cellStyle name="Note 5 2 2 7 2 6 2" xfId="29766" xr:uid="{74F8F885-8FE8-4A88-8763-FB8D41AA8270}"/>
    <cellStyle name="Note 5 2 2 7 2 7" xfId="18651" xr:uid="{7E7519E1-5913-4414-8A64-E5D149993F76}"/>
    <cellStyle name="Note 5 2 2 7 2 7 2" xfId="32109" xr:uid="{4B6E60B9-3CB3-483D-9A55-8F906BC0A2FC}"/>
    <cellStyle name="Note 5 2 2 7 3" xfId="7794" xr:uid="{E6271340-2B78-4C2B-B6B7-25C66E801A5B}"/>
    <cellStyle name="Note 5 2 2 7 3 2" xfId="21252" xr:uid="{96D4AA8C-7CF8-44E8-984C-1431C3573022}"/>
    <cellStyle name="Note 5 2 2 7 4" xfId="10385" xr:uid="{4D1D5348-1763-43C8-90B3-16A6D0889660}"/>
    <cellStyle name="Note 5 2 2 7 4 2" xfId="23843" xr:uid="{40731E83-9562-42AD-993A-28A31754C317}"/>
    <cellStyle name="Note 5 2 2 7 5" xfId="15137" xr:uid="{55E0A2F3-3718-4F3B-96D8-661717D3DE69}"/>
    <cellStyle name="Note 5 2 2 7 5 2" xfId="28595" xr:uid="{69D751D5-7C92-4807-BAC5-3001ACC12810}"/>
    <cellStyle name="Note 5 2 2 7 6" xfId="17489" xr:uid="{4589D24F-72A4-4470-B663-2CA98909AFF1}"/>
    <cellStyle name="Note 5 2 2 7 6 2" xfId="30947" xr:uid="{3152D9E5-857E-4067-896D-9D292C8878BA}"/>
    <cellStyle name="Note 5 2 2 8" xfId="4063" xr:uid="{66AE9FEE-825C-4B1C-A527-BB350C9B7CC3}"/>
    <cellStyle name="Note 5 2 2 8 2" xfId="2970" xr:uid="{81B8C6E5-B6C7-4439-A85C-DEA8C509AF80}"/>
    <cellStyle name="Note 5 2 2 8 2 2" xfId="18964" xr:uid="{63E89505-C488-48B7-97CB-8796DF9709EF}"/>
    <cellStyle name="Note 5 2 2 8 3" xfId="9174" xr:uid="{5F91691B-9F37-4606-9357-8EDB844C7308}"/>
    <cellStyle name="Note 5 2 2 8 3 2" xfId="22632" xr:uid="{6895D07C-AC33-44A4-8E4F-4CA318660DA6}"/>
    <cellStyle name="Note 5 2 2 8 4" xfId="11743" xr:uid="{E189B912-CB66-4302-9F20-51C902994AD3}"/>
    <cellStyle name="Note 5 2 2 8 4 2" xfId="25201" xr:uid="{26931C63-5E10-4B5A-9E99-D76065E41626}"/>
    <cellStyle name="Note 5 2 2 8 5" xfId="3607" xr:uid="{4E277373-64D9-4DC9-9ED0-1D7CD1D538A4}"/>
    <cellStyle name="Note 5 2 2 8 5 2" xfId="19601" xr:uid="{20587FED-2999-4B30-92CE-BAF770554953}"/>
    <cellStyle name="Note 5 2 2 8 6" xfId="11870" xr:uid="{EFC979CA-D159-4662-99D5-E581065B0AEF}"/>
    <cellStyle name="Note 5 2 2 8 6 2" xfId="25328" xr:uid="{801E54A0-B3E4-442C-B817-11603D34C8CF}"/>
    <cellStyle name="Note 5 2 2 8 7" xfId="16482" xr:uid="{0B369C66-C34A-40E2-9375-9D1F7B671F55}"/>
    <cellStyle name="Note 5 2 2 8 7 2" xfId="29940" xr:uid="{94640B6C-2400-4426-9E5F-20A345DB321D}"/>
    <cellStyle name="Note 5 2 2 9" xfId="3167" xr:uid="{3F0A211D-A34B-4303-A804-17E1EC3AEF60}"/>
    <cellStyle name="Note 5 2 2 9 2" xfId="19161" xr:uid="{536C0E46-4B44-46E3-88CD-D351A69349AB}"/>
    <cellStyle name="Note 5 2 3" xfId="2855" xr:uid="{4AE1FB07-E322-455F-8B69-4850A3CB4EC3}"/>
    <cellStyle name="Note 5 2 3 2" xfId="6179" xr:uid="{49BC078B-3D7D-4488-AD86-37DB2CC1D3BC}"/>
    <cellStyle name="Note 5 2 3 2 2" xfId="8658" xr:uid="{53F99C68-7773-436E-9D44-3FDF3B919593}"/>
    <cellStyle name="Note 5 2 3 2 2 2" xfId="22116" xr:uid="{A751FB9C-D087-4DF2-BB3A-8724A18346AB}"/>
    <cellStyle name="Note 5 2 3 2 3" xfId="11249" xr:uid="{3913A12D-B9AB-441F-8249-1F74437A068E}"/>
    <cellStyle name="Note 5 2 3 2 3 2" xfId="24707" xr:uid="{9ADD9689-F049-4F8D-857F-F06FC98147A3}"/>
    <cellStyle name="Note 5 2 3 2 4" xfId="13457" xr:uid="{ACAEF645-4350-46B6-9FC8-81A91588A585}"/>
    <cellStyle name="Note 5 2 3 2 4 2" xfId="26915" xr:uid="{3D7CAC67-D62F-45D0-B352-CB95E5C26094}"/>
    <cellStyle name="Note 5 2 3 2 5" xfId="14636" xr:uid="{1BE7B688-0660-47EB-9977-0A7C83DDC8B1}"/>
    <cellStyle name="Note 5 2 3 2 5 2" xfId="28094" xr:uid="{0E7CC234-0B80-4B4C-BFA4-B53603FBA886}"/>
    <cellStyle name="Note 5 2 3 2 6" xfId="16001" xr:uid="{92F0B883-D713-4BFB-B206-245EC1F50399}"/>
    <cellStyle name="Note 5 2 3 2 6 2" xfId="29459" xr:uid="{848E389E-BDAC-40A7-897F-CF35A311E810}"/>
    <cellStyle name="Note 5 2 3 2 7" xfId="18344" xr:uid="{053C010F-7800-4209-80C3-EF80F643676E}"/>
    <cellStyle name="Note 5 2 3 2 7 2" xfId="31802" xr:uid="{8CA4C72E-AD11-4068-95FD-8B1D722648C9}"/>
    <cellStyle name="Note 5 2 3 3" xfId="5008" xr:uid="{2DCE900D-4042-4752-BA64-79DEC08AF3CF}"/>
    <cellStyle name="Note 5 2 3 3 2" xfId="32307" xr:uid="{2584AE30-925B-4088-9562-B4984E193661}"/>
    <cellStyle name="Note 5 2 3 4" xfId="7487" xr:uid="{C535626F-86D4-4842-80C6-D9C0D89EEA1C}"/>
    <cellStyle name="Note 5 2 3 4 2" xfId="20945" xr:uid="{D1B9EEC7-7692-4031-8464-1B39E01B9C94}"/>
    <cellStyle name="Note 5 2 3 5" xfId="10078" xr:uid="{C0730B8E-7049-4725-AFE7-64DAC7CC9365}"/>
    <cellStyle name="Note 5 2 3 5 2" xfId="23536" xr:uid="{FFA738B9-F257-4168-8173-A38A0031E917}"/>
    <cellStyle name="Note 5 2 3 6" xfId="12559" xr:uid="{2FD700F5-076A-49A7-B380-45EB71052277}"/>
    <cellStyle name="Note 5 2 3 6 2" xfId="26017" xr:uid="{16CBEE17-43A9-43AC-AF0B-CE49A798A381}"/>
    <cellStyle name="Note 5 2 3 7" xfId="17233" xr:uid="{7075C332-BFC9-43E7-A15D-EA255C1A267B}"/>
    <cellStyle name="Note 5 2 3 7 2" xfId="30691" xr:uid="{EDBCE254-B25B-4AF7-9184-5CFC9387F858}"/>
    <cellStyle name="Note 5 2 4" xfId="4392" xr:uid="{061D75C2-A1CE-4B33-8C23-6C72CA2B8CD4}"/>
    <cellStyle name="Note 5 2 4 2" xfId="5563" xr:uid="{343CEC6C-910E-4DA2-AC20-39CC8EF24FDE}"/>
    <cellStyle name="Note 5 2 4 2 2" xfId="8042" xr:uid="{79471742-29B0-46D3-BC2D-DD94A73ABC58}"/>
    <cellStyle name="Note 5 2 4 2 2 2" xfId="21500" xr:uid="{014A30D4-E5A6-4920-B855-5907E797FAF2}"/>
    <cellStyle name="Note 5 2 4 2 3" xfId="10633" xr:uid="{99527D4E-4732-488F-9AA4-EEB7B399F0CF}"/>
    <cellStyle name="Note 5 2 4 2 3 2" xfId="24091" xr:uid="{907BF5A4-6FC5-4F4C-98B9-59D9CC2012AE}"/>
    <cellStyle name="Note 5 2 4 2 4" xfId="12841" xr:uid="{B4ECAC2B-0689-42D5-8BFD-5EFC507AA02B}"/>
    <cellStyle name="Note 5 2 4 2 4 2" xfId="26299" xr:uid="{5CA1B831-1BB0-4DFF-B5F5-319899A943D8}"/>
    <cellStyle name="Note 5 2 4 2 5" xfId="14020" xr:uid="{287D6D3A-F05A-47DC-81B3-405504D38425}"/>
    <cellStyle name="Note 5 2 4 2 5 2" xfId="27478" xr:uid="{8AC18852-75FF-4DE3-B2F5-D8A4FACB503F}"/>
    <cellStyle name="Note 5 2 4 2 6" xfId="15385" xr:uid="{E15F0C57-8337-4CF4-9AEF-DAEEA5EDF64F}"/>
    <cellStyle name="Note 5 2 4 2 6 2" xfId="28843" xr:uid="{107BA65F-CCDA-4811-9919-1A1415BB5B3E}"/>
    <cellStyle name="Note 5 2 4 2 7" xfId="17728" xr:uid="{BC87A54C-6706-4B06-A48A-3596422A855F}"/>
    <cellStyle name="Note 5 2 4 2 7 2" xfId="31186" xr:uid="{BD847685-F975-4160-9DED-E6A5ABB19EC9}"/>
    <cellStyle name="Note 5 2 4 3" xfId="6871" xr:uid="{5B41DFF3-D71F-4399-8606-F72BA16584A2}"/>
    <cellStyle name="Note 5 2 4 3 2" xfId="20329" xr:uid="{7A658FA3-EE71-4242-89EF-4269BF8F1A5B}"/>
    <cellStyle name="Note 5 2 4 4" xfId="9462" xr:uid="{123E2FE4-DECD-459E-AAE1-4726E636B4B0}"/>
    <cellStyle name="Note 5 2 4 4 2" xfId="22920" xr:uid="{93A6D895-9319-45CB-8045-66599B61FFAB}"/>
    <cellStyle name="Note 5 2 4 5" xfId="12152" xr:uid="{F9EDE2B5-AFB7-46C8-8EF8-2049FF1F46C5}"/>
    <cellStyle name="Note 5 2 4 5 2" xfId="25610" xr:uid="{03A0546A-E0E8-47E5-8D73-5D087F9F054C}"/>
    <cellStyle name="Note 5 2 4 6" xfId="16710" xr:uid="{187D8DA3-C8B1-4522-861E-1D5E03EB445E}"/>
    <cellStyle name="Note 5 2 4 6 2" xfId="30168" xr:uid="{CCD9DEAC-AE23-49A6-809D-1DD24C34B31E}"/>
    <cellStyle name="Note 5 2 5" xfId="4264" xr:uid="{A699EC3B-7465-429C-B62D-DE32CC4012E4}"/>
    <cellStyle name="Note 5 2 5 2" xfId="5435" xr:uid="{0BBE9E60-ED26-4225-9744-DD6C8A60C54C}"/>
    <cellStyle name="Note 5 2 5 2 2" xfId="7914" xr:uid="{C7751B33-80E1-4CD3-B6F9-A6B5EA34BAC7}"/>
    <cellStyle name="Note 5 2 5 2 2 2" xfId="21372" xr:uid="{C103757D-FBD5-4A16-BF53-8A8B8C09B111}"/>
    <cellStyle name="Note 5 2 5 2 3" xfId="10505" xr:uid="{41100E12-092B-4EDE-8E1C-30E84A9582B1}"/>
    <cellStyle name="Note 5 2 5 2 3 2" xfId="23963" xr:uid="{AFEAC945-EE01-47BB-8273-37C4D1990FDE}"/>
    <cellStyle name="Note 5 2 5 2 4" xfId="12713" xr:uid="{DE684F33-5A29-4CCB-B830-4C5B8C493A5D}"/>
    <cellStyle name="Note 5 2 5 2 4 2" xfId="26171" xr:uid="{38A2823D-E2C0-4A7A-B519-55ED947EFB65}"/>
    <cellStyle name="Note 5 2 5 2 5" xfId="13892" xr:uid="{5323AB9A-C796-4358-9079-6AF4A06A7799}"/>
    <cellStyle name="Note 5 2 5 2 5 2" xfId="27350" xr:uid="{BA2F892C-BE26-4BEC-B20E-F3EBC5E7175D}"/>
    <cellStyle name="Note 5 2 5 2 6" xfId="15257" xr:uid="{61AC7FB2-470F-4D43-8DF3-0705AF01C357}"/>
    <cellStyle name="Note 5 2 5 2 6 2" xfId="28715" xr:uid="{1B700EFE-314A-4FD6-BC00-938F63C51442}"/>
    <cellStyle name="Note 5 2 5 2 7" xfId="17600" xr:uid="{E904B5ED-6D4E-49C3-8AD7-F1D14EB72D17}"/>
    <cellStyle name="Note 5 2 5 2 7 2" xfId="31058" xr:uid="{25FF9714-7C55-4902-B40A-B7EB57518179}"/>
    <cellStyle name="Note 5 2 5 3" xfId="6743" xr:uid="{FB293E56-6EAC-4FBE-957B-0F48A4D40C01}"/>
    <cellStyle name="Note 5 2 5 3 2" xfId="20201" xr:uid="{8559E89B-5D24-4374-82CE-8903AC0510E8}"/>
    <cellStyle name="Note 5 2 5 4" xfId="9334" xr:uid="{3A98F855-AD1D-466C-B6C6-9106DFCDB517}"/>
    <cellStyle name="Note 5 2 5 4 2" xfId="22792" xr:uid="{C7212265-F9C7-47F0-A3BF-A6F955EF6CA4}"/>
    <cellStyle name="Note 5 2 5 5" xfId="3555" xr:uid="{7F6213EE-9B5E-4501-8FDF-BF3C1BD6CFB5}"/>
    <cellStyle name="Note 5 2 5 5 2" xfId="19549" xr:uid="{C844AD84-7E0E-434A-8985-477D926E8A8F}"/>
    <cellStyle name="Note 5 2 5 6" xfId="16617" xr:uid="{0530E325-B451-4194-88C9-E0E6549445EE}"/>
    <cellStyle name="Note 5 2 5 6 2" xfId="30075" xr:uid="{93C7B052-8A95-478B-89B3-3C0C005CE760}"/>
    <cellStyle name="Note 5 2 6" xfId="4731" xr:uid="{57344899-6F94-4CBB-BEA4-BCF7CE3FB791}"/>
    <cellStyle name="Note 5 2 6 2" xfId="5902" xr:uid="{CF5B3581-9C3B-4F99-8611-C6BEEAA9322F}"/>
    <cellStyle name="Note 5 2 6 2 2" xfId="8381" xr:uid="{697C8B60-6038-4359-A5E6-59906074874E}"/>
    <cellStyle name="Note 5 2 6 2 2 2" xfId="21839" xr:uid="{A929EC40-0420-4D71-9A67-0F7FE2331947}"/>
    <cellStyle name="Note 5 2 6 2 3" xfId="10972" xr:uid="{2A16A4DF-05AA-48F5-9F25-96BF716FAACE}"/>
    <cellStyle name="Note 5 2 6 2 3 2" xfId="24430" xr:uid="{405BC3ED-F8D3-4D3E-987C-BFF37D596FFF}"/>
    <cellStyle name="Note 5 2 6 2 4" xfId="13180" xr:uid="{4B585F34-0699-4617-9346-BC4A90E0D7BD}"/>
    <cellStyle name="Note 5 2 6 2 4 2" xfId="26638" xr:uid="{BEA992DF-145B-4049-AA0B-95F2B5109A29}"/>
    <cellStyle name="Note 5 2 6 2 5" xfId="14359" xr:uid="{6FCEA631-AE93-4901-A2D1-C47A0056740F}"/>
    <cellStyle name="Note 5 2 6 2 5 2" xfId="27817" xr:uid="{704CBA0C-8FD3-4531-9619-F9DF8FEF4EC6}"/>
    <cellStyle name="Note 5 2 6 2 6" xfId="15724" xr:uid="{B5D57D92-5E81-4F0F-A73B-C4B81A538325}"/>
    <cellStyle name="Note 5 2 6 2 6 2" xfId="29182" xr:uid="{48E42986-0ED0-4D94-AF9B-F51C7CC18425}"/>
    <cellStyle name="Note 5 2 6 2 7" xfId="18067" xr:uid="{5E103881-0799-4878-B5B8-68980FEF0C2D}"/>
    <cellStyle name="Note 5 2 6 2 7 2" xfId="31525" xr:uid="{1B8AEC10-D1A7-4D18-80B3-85DF0E2C4053}"/>
    <cellStyle name="Note 5 2 6 3" xfId="7210" xr:uid="{E41D1F2B-D7EB-4E87-A53E-45D36507EC8D}"/>
    <cellStyle name="Note 5 2 6 3 2" xfId="20668" xr:uid="{5C0EEA9A-80E3-4534-A909-5DD4866D1514}"/>
    <cellStyle name="Note 5 2 6 4" xfId="9801" xr:uid="{C1260A31-EB96-4A36-8C9A-E1553DA69EF1}"/>
    <cellStyle name="Note 5 2 6 4 2" xfId="23259" xr:uid="{70F6EC85-1FB2-4BD9-BDC8-B9DFA6806E0D}"/>
    <cellStyle name="Note 5 2 6 5" xfId="3941" xr:uid="{39B9C5D8-8C69-4417-9A31-1621BF27D48A}"/>
    <cellStyle name="Note 5 2 6 5 2" xfId="19935" xr:uid="{6F43F9B3-DA30-4ABA-9B24-DDE44CE17F26}"/>
    <cellStyle name="Note 5 2 6 6" xfId="17009" xr:uid="{3DE9E97B-8606-4D44-9FB7-FA04D27E42B0}"/>
    <cellStyle name="Note 5 2 6 6 2" xfId="30467" xr:uid="{E9E0D7A0-10BE-4127-A528-2B5EE3DB3398}"/>
    <cellStyle name="Note 5 2 7" xfId="4805" xr:uid="{357B34F6-93C4-4B82-90F5-84056FCA104F}"/>
    <cellStyle name="Note 5 2 7 2" xfId="5976" xr:uid="{2C5BF962-B7D1-4DB4-8681-977F8A0A57B5}"/>
    <cellStyle name="Note 5 2 7 2 2" xfId="8455" xr:uid="{5DD4B958-96AE-449D-8804-864C88CC49FC}"/>
    <cellStyle name="Note 5 2 7 2 2 2" xfId="21913" xr:uid="{A1E17C40-1FD7-40A5-9679-0C9B101F97B3}"/>
    <cellStyle name="Note 5 2 7 2 3" xfId="11046" xr:uid="{8626553E-004F-44E9-8BD6-2AFA67C78612}"/>
    <cellStyle name="Note 5 2 7 2 3 2" xfId="24504" xr:uid="{53EDD4D4-900B-46E7-A538-5F7BF0A80A9D}"/>
    <cellStyle name="Note 5 2 7 2 4" xfId="13254" xr:uid="{664060F4-6E54-4E1D-A02E-99F82ABC1E8D}"/>
    <cellStyle name="Note 5 2 7 2 4 2" xfId="26712" xr:uid="{6D0BC65A-DA80-434F-B27A-6C0EDF251CAF}"/>
    <cellStyle name="Note 5 2 7 2 5" xfId="14433" xr:uid="{ED34B8F0-6CB2-4FEE-8FEC-7815FCF03766}"/>
    <cellStyle name="Note 5 2 7 2 5 2" xfId="27891" xr:uid="{132836F0-ADAE-4352-9012-DB57849A8304}"/>
    <cellStyle name="Note 5 2 7 2 6" xfId="15798" xr:uid="{A9C5E2BC-160D-4CDF-85FF-AE804FD6F319}"/>
    <cellStyle name="Note 5 2 7 2 6 2" xfId="29256" xr:uid="{87CD44DD-983E-40A9-8645-58ECD0081FB9}"/>
    <cellStyle name="Note 5 2 7 2 7" xfId="18141" xr:uid="{1898EEFB-7388-4E82-BA64-8CF0518D51DF}"/>
    <cellStyle name="Note 5 2 7 2 7 2" xfId="31599" xr:uid="{CE8E21C2-6CB8-4F84-B524-B0F6DB18375A}"/>
    <cellStyle name="Note 5 2 7 3" xfId="7284" xr:uid="{1C98644C-0E5C-4A1B-B294-BEA32ED95048}"/>
    <cellStyle name="Note 5 2 7 3 2" xfId="20742" xr:uid="{E1032B50-4D6B-41BF-BD94-622C5986EF27}"/>
    <cellStyle name="Note 5 2 7 4" xfId="9875" xr:uid="{4316C02A-C4A2-44C0-A810-FA2F211DC32E}"/>
    <cellStyle name="Note 5 2 7 4 2" xfId="23333" xr:uid="{AA343652-C228-4E9D-B1DB-AAE8BF130BC9}"/>
    <cellStyle name="Note 5 2 7 5" xfId="12512" xr:uid="{14A340C4-9E0E-4E77-99BB-508B811E9CC4}"/>
    <cellStyle name="Note 5 2 7 5 2" xfId="25970" xr:uid="{91BDA0AB-25A4-482D-9820-43E874ECB5E0}"/>
    <cellStyle name="Note 5 2 7 6" xfId="17055" xr:uid="{49068967-4FAD-4A64-A60C-DFD08717B7B6}"/>
    <cellStyle name="Note 5 2 7 6 2" xfId="30513" xr:uid="{6DAF9F0D-22C4-4698-8529-AA878BC418C0}"/>
    <cellStyle name="Note 5 2 8" xfId="5175" xr:uid="{1F8B2F38-A7D8-46AB-9333-367138A8C14C}"/>
    <cellStyle name="Note 5 2 8 2" xfId="6346" xr:uid="{664DA58D-E1A3-443F-B119-DFE37DCC80BB}"/>
    <cellStyle name="Note 5 2 8 2 2" xfId="8825" xr:uid="{428D0313-D871-4A4B-BDE7-EF8B20D9420D}"/>
    <cellStyle name="Note 5 2 8 2 2 2" xfId="22283" xr:uid="{9632B3AC-C1C9-4F4B-A0F8-9D58D425315F}"/>
    <cellStyle name="Note 5 2 8 2 3" xfId="11416" xr:uid="{73A35EB9-6481-4FBB-8BDC-4F1C44536887}"/>
    <cellStyle name="Note 5 2 8 2 3 2" xfId="24874" xr:uid="{47D7A4C0-972A-4062-A2BD-90DAEC652535}"/>
    <cellStyle name="Note 5 2 8 2 4" xfId="13624" xr:uid="{5D33B1CA-3346-487B-A4D5-C7291573D96B}"/>
    <cellStyle name="Note 5 2 8 2 4 2" xfId="27082" xr:uid="{88200732-518F-4E2A-8321-B1C1D56BD780}"/>
    <cellStyle name="Note 5 2 8 2 5" xfId="14803" xr:uid="{857C46D5-678A-4260-9611-F7A18E65C6D6}"/>
    <cellStyle name="Note 5 2 8 2 5 2" xfId="28261" xr:uid="{F3AB1FB9-4CE2-4724-A90C-08AABE4E226C}"/>
    <cellStyle name="Note 5 2 8 2 6" xfId="16168" xr:uid="{1E101505-70CA-4116-8791-23155611D016}"/>
    <cellStyle name="Note 5 2 8 2 6 2" xfId="29626" xr:uid="{EE789431-2A10-4CCC-8370-C41A2C9AE655}"/>
    <cellStyle name="Note 5 2 8 2 7" xfId="18511" xr:uid="{75EF0015-E12D-48D2-A151-2D22D371E616}"/>
    <cellStyle name="Note 5 2 8 2 7 2" xfId="31969" xr:uid="{9E3E34CD-07CD-43C0-A5BD-15E0A1F08A8B}"/>
    <cellStyle name="Note 5 2 8 3" xfId="7654" xr:uid="{0A3BBB56-4AF4-4C43-84FE-1AB5A017B739}"/>
    <cellStyle name="Note 5 2 8 3 2" xfId="21112" xr:uid="{8E33B391-281A-4D7A-B063-8E32F6D6F324}"/>
    <cellStyle name="Note 5 2 8 4" xfId="10245" xr:uid="{8B9B4E39-19B9-457F-A7D1-ECFE857B39E3}"/>
    <cellStyle name="Note 5 2 8 4 2" xfId="23703" xr:uid="{DC758AF3-6CC1-4E28-8E5A-D8D8D8A0BA25}"/>
    <cellStyle name="Note 5 2 8 5" xfId="11954" xr:uid="{87019DBB-A76E-4B0B-BB6E-7D788D499E72}"/>
    <cellStyle name="Note 5 2 8 5 2" xfId="25412" xr:uid="{AB082BB6-5872-4BC5-8A00-E878B794B45E}"/>
    <cellStyle name="Note 5 2 8 6" xfId="17360" xr:uid="{39702110-AEE3-444D-8FC5-E9BE16ACF64D}"/>
    <cellStyle name="Note 5 2 8 6 2" xfId="30818" xr:uid="{809E1899-9FAB-4489-AF7D-ECB5002EC7AF}"/>
    <cellStyle name="Note 5 2 9" xfId="4064" xr:uid="{FCDBCE5B-86CD-450E-86E3-1796CB3FF7E8}"/>
    <cellStyle name="Note 5 2 9 2" xfId="2969" xr:uid="{B8D036F2-9C31-44B8-9B08-8E66E5270EAF}"/>
    <cellStyle name="Note 5 2 9 2 2" xfId="18963" xr:uid="{0D60C46B-2D5C-4323-AC17-CD5D9A00B2A2}"/>
    <cellStyle name="Note 5 2 9 3" xfId="9175" xr:uid="{4F06F2A8-3FE3-42A3-AAF5-F508D8095F23}"/>
    <cellStyle name="Note 5 2 9 3 2" xfId="22633" xr:uid="{5EB41BEA-F2B1-48DA-8AD7-A50254766847}"/>
    <cellStyle name="Note 5 2 9 4" xfId="11744" xr:uid="{64284C89-2B2A-4F42-B20F-802182786F7D}"/>
    <cellStyle name="Note 5 2 9 4 2" xfId="25202" xr:uid="{0A8023B3-5F9E-40B3-A874-198FC54FE48E}"/>
    <cellStyle name="Note 5 2 9 5" xfId="3608" xr:uid="{5074664E-FAD6-4F0D-BF70-3FE3DA61F737}"/>
    <cellStyle name="Note 5 2 9 5 2" xfId="19602" xr:uid="{D8683278-D085-4A3F-AB1B-54A6306299B3}"/>
    <cellStyle name="Note 5 2 9 6" xfId="3913" xr:uid="{28484BAF-72E4-46B6-AA12-33636B63380C}"/>
    <cellStyle name="Note 5 2 9 6 2" xfId="19907" xr:uid="{3DBAF9A4-ED06-4B9A-8862-7CAD8C31F512}"/>
    <cellStyle name="Note 5 2 9 7" xfId="16483" xr:uid="{6C041FB9-8351-46DA-8117-384A2E05C714}"/>
    <cellStyle name="Note 5 2 9 7 2" xfId="29941" xr:uid="{94091D15-49AB-4E78-98E3-4B99E7632A0F}"/>
    <cellStyle name="Note 5 3" xfId="2299" xr:uid="{C058044B-EF4A-4C68-838A-3EFB899B7EC3}"/>
    <cellStyle name="Note 5 3 10" xfId="3166" xr:uid="{231FA17D-71BF-487F-A21E-0F42A34BF497}"/>
    <cellStyle name="Note 5 3 10 2" xfId="19160" xr:uid="{10944AD9-D318-4FA5-8147-22967A8911C4}"/>
    <cellStyle name="Note 5 3 11" xfId="3953" xr:uid="{21E9F084-0835-4BDC-A8F6-A9982A1CE43D}"/>
    <cellStyle name="Note 5 3 11 2" xfId="19947" xr:uid="{E8865684-2015-4D4C-AE4A-1716895F1CA9}"/>
    <cellStyle name="Note 5 3 12" xfId="3843" xr:uid="{9728B2D3-19B7-404D-BC08-B3F297FBF99D}"/>
    <cellStyle name="Note 5 3 12 2" xfId="19837" xr:uid="{1D80D97D-40CE-48B3-AA68-752A0AF12E06}"/>
    <cellStyle name="Note 5 3 13" xfId="18851" xr:uid="{663E1327-95AF-449F-A3F3-37FFAA90961C}"/>
    <cellStyle name="Note 5 3 13 2" xfId="32504" xr:uid="{59C4AA72-CF1A-445C-85F5-DE7F1823C226}"/>
    <cellStyle name="Note 5 3 2" xfId="2300" xr:uid="{FA0B7230-FFF8-4D77-913C-2FCFC9589EB2}"/>
    <cellStyle name="Note 5 3 2 10" xfId="3790" xr:uid="{D7EE7FF8-FA77-468C-9CA6-9E207E946AB5}"/>
    <cellStyle name="Note 5 3 2 10 2" xfId="19784" xr:uid="{CBD29DCF-26E1-4FFB-89B3-95A64EA63D42}"/>
    <cellStyle name="Note 5 3 2 11" xfId="3397" xr:uid="{AF6E0036-1D36-4F2F-8E2F-36589CA60C3E}"/>
    <cellStyle name="Note 5 3 2 11 2" xfId="19391" xr:uid="{74F443B4-AB19-4C68-8EDF-EA1DBAF3158E}"/>
    <cellStyle name="Note 5 3 2 12" xfId="18852" xr:uid="{ADBA609D-21C9-4A9C-8E40-8B096F9A1816}"/>
    <cellStyle name="Note 5 3 2 12 2" xfId="32505" xr:uid="{EE2D7D94-28E6-4DAE-82B8-274667082CD9}"/>
    <cellStyle name="Note 5 3 2 2" xfId="2858" xr:uid="{77C940B7-9604-4AB4-9B50-029F2DEF2975}"/>
    <cellStyle name="Note 5 3 2 2 2" xfId="6182" xr:uid="{7356AB12-0470-43E5-AF3A-6E037019F36A}"/>
    <cellStyle name="Note 5 3 2 2 2 2" xfId="8661" xr:uid="{CF021D73-5257-46FB-B0BD-9C5CCED5B9E0}"/>
    <cellStyle name="Note 5 3 2 2 2 2 2" xfId="22119" xr:uid="{B08E75E5-5EDA-44F5-BBBE-EF28A3C32F49}"/>
    <cellStyle name="Note 5 3 2 2 2 3" xfId="11252" xr:uid="{D74A5CA6-BE83-49CE-AA18-87350DA62F09}"/>
    <cellStyle name="Note 5 3 2 2 2 3 2" xfId="24710" xr:uid="{87C39D52-D9C1-4B66-A9B8-AA9DAE53225C}"/>
    <cellStyle name="Note 5 3 2 2 2 4" xfId="13460" xr:uid="{A26C5545-C706-44AE-B4DA-C8A85F9081DB}"/>
    <cellStyle name="Note 5 3 2 2 2 4 2" xfId="26918" xr:uid="{0205A92C-2A3E-4CDC-A5EC-0FD3D0496C43}"/>
    <cellStyle name="Note 5 3 2 2 2 5" xfId="14639" xr:uid="{BA1B5267-FAC3-4A09-BCF8-996772EE91CF}"/>
    <cellStyle name="Note 5 3 2 2 2 5 2" xfId="28097" xr:uid="{D6A2C42F-4FDA-491F-A979-2521016C1246}"/>
    <cellStyle name="Note 5 3 2 2 2 6" xfId="16004" xr:uid="{9D95C46B-2950-4B80-B523-EE88B9C25BA2}"/>
    <cellStyle name="Note 5 3 2 2 2 6 2" xfId="29462" xr:uid="{0E6B7104-D1C7-4388-B1F6-8F2EED746A44}"/>
    <cellStyle name="Note 5 3 2 2 2 7" xfId="18347" xr:uid="{CF6C8F79-A7BC-494D-89BB-B66C7C5DF734}"/>
    <cellStyle name="Note 5 3 2 2 2 7 2" xfId="31805" xr:uid="{AB4B70CA-8E5D-4EA8-BBB5-96C05C97CE64}"/>
    <cellStyle name="Note 5 3 2 2 3" xfId="5011" xr:uid="{1BB365F7-042C-4550-9D22-864ED13630CF}"/>
    <cellStyle name="Note 5 3 2 2 3 2" xfId="32310" xr:uid="{CA217F23-7FAD-41EF-AB7D-80EEDCEE616F}"/>
    <cellStyle name="Note 5 3 2 2 4" xfId="7490" xr:uid="{D4DBD101-E564-4457-A048-45482611F6E0}"/>
    <cellStyle name="Note 5 3 2 2 4 2" xfId="20948" xr:uid="{B52B8B84-E8FE-4EBE-B95D-DA66D2883ED4}"/>
    <cellStyle name="Note 5 3 2 2 5" xfId="10081" xr:uid="{26327E3C-FB12-4131-B90D-9FC0A30DD217}"/>
    <cellStyle name="Note 5 3 2 2 5 2" xfId="23539" xr:uid="{7197CD51-1EBE-4BFE-B1A8-12855B2510D8}"/>
    <cellStyle name="Note 5 3 2 2 6" xfId="12616" xr:uid="{BE22ECA2-7BB7-4DB3-9485-C44801E52195}"/>
    <cellStyle name="Note 5 3 2 2 6 2" xfId="26074" xr:uid="{68722B60-846A-4214-BEBA-CC64FBCFB6EF}"/>
    <cellStyle name="Note 5 3 2 2 7" xfId="17236" xr:uid="{7C41065F-A1B1-4319-8778-B52F13285C2E}"/>
    <cellStyle name="Note 5 3 2 2 7 2" xfId="30694" xr:uid="{2F22CDE6-E476-402B-8327-322FBA11F463}"/>
    <cellStyle name="Note 5 3 2 3" xfId="5163" xr:uid="{457FE136-DF3E-4013-85FE-F92BB4D85929}"/>
    <cellStyle name="Note 5 3 2 3 2" xfId="6334" xr:uid="{E278F390-6684-40DF-841C-08AF92FA6A98}"/>
    <cellStyle name="Note 5 3 2 3 2 2" xfId="8813" xr:uid="{5A4A7C06-0BF3-4A82-9AE8-98AFC243812C}"/>
    <cellStyle name="Note 5 3 2 3 2 2 2" xfId="22271" xr:uid="{0CE473C5-FC27-45D2-A285-692139752BE2}"/>
    <cellStyle name="Note 5 3 2 3 2 3" xfId="11404" xr:uid="{7872F70C-33E4-469D-8943-15E6C2A83484}"/>
    <cellStyle name="Note 5 3 2 3 2 3 2" xfId="24862" xr:uid="{224B8C4C-B04C-4A26-A8E0-D2A8E4F9B7E8}"/>
    <cellStyle name="Note 5 3 2 3 2 4" xfId="13612" xr:uid="{212CF19B-2FBF-4BCB-9653-60090A3CB03D}"/>
    <cellStyle name="Note 5 3 2 3 2 4 2" xfId="27070" xr:uid="{60C175C8-EEB0-4469-8F5B-2150C9519289}"/>
    <cellStyle name="Note 5 3 2 3 2 5" xfId="14791" xr:uid="{DD055FA8-8E46-44C0-BD21-C19FF624FFD3}"/>
    <cellStyle name="Note 5 3 2 3 2 5 2" xfId="28249" xr:uid="{D9D7F9A0-50B8-4EC1-80A0-09AB6C46FE66}"/>
    <cellStyle name="Note 5 3 2 3 2 6" xfId="16156" xr:uid="{5EDC5AFF-FB6C-40CC-A54C-BBE24A6D0710}"/>
    <cellStyle name="Note 5 3 2 3 2 6 2" xfId="29614" xr:uid="{2962B498-FB29-4A9F-B335-7892E42710A8}"/>
    <cellStyle name="Note 5 3 2 3 2 7" xfId="18499" xr:uid="{139FA001-BF52-4535-A0F0-0A3EE4C53D61}"/>
    <cellStyle name="Note 5 3 2 3 2 7 2" xfId="31957" xr:uid="{60087164-74F1-45AE-8FB0-3905A4A7F0FA}"/>
    <cellStyle name="Note 5 3 2 3 3" xfId="7642" xr:uid="{044A236C-F277-4F9F-B99C-34951EC88F2B}"/>
    <cellStyle name="Note 5 3 2 3 3 2" xfId="21100" xr:uid="{58F48A25-616B-42AA-BDE4-0BF121E2C141}"/>
    <cellStyle name="Note 5 3 2 3 4" xfId="10233" xr:uid="{53FB492D-CA4A-4C59-B6A0-581406F3F560}"/>
    <cellStyle name="Note 5 3 2 3 4 2" xfId="23691" xr:uid="{EE03A39F-E569-42E0-87D5-5E7B748C72E2}"/>
    <cellStyle name="Note 5 3 2 3 5" xfId="12267" xr:uid="{CD67D689-9896-4BDD-83BE-6A79A8A600CF}"/>
    <cellStyle name="Note 5 3 2 3 5 2" xfId="25725" xr:uid="{EE40093C-F65C-48E9-975E-0B57461FFA99}"/>
    <cellStyle name="Note 5 3 2 3 6" xfId="17350" xr:uid="{355EA73A-3777-4075-80E5-B6D537F24C60}"/>
    <cellStyle name="Note 5 3 2 3 6 2" xfId="30808" xr:uid="{46D35B5D-5DCC-4FEC-BD76-D8216E85F040}"/>
    <cellStyle name="Note 5 3 2 4" xfId="4292" xr:uid="{9261100E-52AF-41A3-B75B-BB190921F94B}"/>
    <cellStyle name="Note 5 3 2 4 2" xfId="5463" xr:uid="{1C90D880-1562-49A1-90E6-46DECCE41019}"/>
    <cellStyle name="Note 5 3 2 4 2 2" xfId="7942" xr:uid="{169B8F2C-C8C3-4D41-9F42-AE301EF820DC}"/>
    <cellStyle name="Note 5 3 2 4 2 2 2" xfId="21400" xr:uid="{AAB568CA-601A-487A-89F7-9B80009AD72E}"/>
    <cellStyle name="Note 5 3 2 4 2 3" xfId="10533" xr:uid="{27E2DA38-96FB-4237-A95D-750F4D378F88}"/>
    <cellStyle name="Note 5 3 2 4 2 3 2" xfId="23991" xr:uid="{8EC7F075-B8A5-4EB4-9E3F-F2D831DCC1B9}"/>
    <cellStyle name="Note 5 3 2 4 2 4" xfId="12741" xr:uid="{F40B4C6A-58AD-417B-B7FC-E28576A98E90}"/>
    <cellStyle name="Note 5 3 2 4 2 4 2" xfId="26199" xr:uid="{8C3323FC-790B-44E0-927B-17256739E111}"/>
    <cellStyle name="Note 5 3 2 4 2 5" xfId="13920" xr:uid="{AC6F10DE-9FAA-4CD1-9170-AD0F37D9BBC7}"/>
    <cellStyle name="Note 5 3 2 4 2 5 2" xfId="27378" xr:uid="{2DF2CEC1-A517-45DF-BBAA-DE424DDBB7DF}"/>
    <cellStyle name="Note 5 3 2 4 2 6" xfId="15285" xr:uid="{1058AB7E-280C-4123-AB85-1E621196DC1E}"/>
    <cellStyle name="Note 5 3 2 4 2 6 2" xfId="28743" xr:uid="{098B84CF-FC60-4F37-AB5E-0F7378A40D72}"/>
    <cellStyle name="Note 5 3 2 4 2 7" xfId="17628" xr:uid="{3EBAD4BA-8992-495D-8488-FBFBC2139701}"/>
    <cellStyle name="Note 5 3 2 4 2 7 2" xfId="31086" xr:uid="{DFC77650-83AC-42D8-8D89-782082CC0FAE}"/>
    <cellStyle name="Note 5 3 2 4 3" xfId="6771" xr:uid="{788A369D-96D7-45A2-A0AD-3DFEB7E0DCEB}"/>
    <cellStyle name="Note 5 3 2 4 3 2" xfId="20229" xr:uid="{F00578EE-C712-4946-B304-0111190C2505}"/>
    <cellStyle name="Note 5 3 2 4 4" xfId="9362" xr:uid="{8D5D8C02-D64A-474B-A550-40A3D79A1C42}"/>
    <cellStyle name="Note 5 3 2 4 4 2" xfId="22820" xr:uid="{23556A8A-2AF7-4251-96DD-AC3E1B2BE7C4}"/>
    <cellStyle name="Note 5 3 2 4 5" xfId="12403" xr:uid="{DEBFF7F3-A4FA-4A70-8B06-92912156BFC1}"/>
    <cellStyle name="Note 5 3 2 4 5 2" xfId="25861" xr:uid="{40EF3FE7-91C8-4DD5-B752-C4EF945672FF}"/>
    <cellStyle name="Note 5 3 2 4 6" xfId="16639" xr:uid="{4DEA7D60-5046-4486-8CE7-3DE24FBD960C}"/>
    <cellStyle name="Note 5 3 2 4 6 2" xfId="30097" xr:uid="{AD181691-46E1-4FB3-BC25-ED1F73E5A436}"/>
    <cellStyle name="Note 5 3 2 5" xfId="4733" xr:uid="{3EC37812-02DA-46CF-B2A6-9366FD0E90A4}"/>
    <cellStyle name="Note 5 3 2 5 2" xfId="5904" xr:uid="{5145A018-D961-4BF2-9427-BA0F6B68941A}"/>
    <cellStyle name="Note 5 3 2 5 2 2" xfId="8383" xr:uid="{14222713-FC92-4F95-8826-0077641C2048}"/>
    <cellStyle name="Note 5 3 2 5 2 2 2" xfId="21841" xr:uid="{34A4F9B3-1F81-4F84-B550-D11171924248}"/>
    <cellStyle name="Note 5 3 2 5 2 3" xfId="10974" xr:uid="{EE0FFE79-E91B-425E-9BEC-74E4D91D2ED3}"/>
    <cellStyle name="Note 5 3 2 5 2 3 2" xfId="24432" xr:uid="{5C629F76-6317-420F-8B2E-B211921A5C57}"/>
    <cellStyle name="Note 5 3 2 5 2 4" xfId="13182" xr:uid="{0C39BFE2-2D18-4D0C-A5E5-34F194316113}"/>
    <cellStyle name="Note 5 3 2 5 2 4 2" xfId="26640" xr:uid="{52429325-1FB0-4205-82D3-06740C6A63C6}"/>
    <cellStyle name="Note 5 3 2 5 2 5" xfId="14361" xr:uid="{81322AF1-B65F-45E7-90A2-B673DE5EC333}"/>
    <cellStyle name="Note 5 3 2 5 2 5 2" xfId="27819" xr:uid="{D45E06C4-714C-4068-BAE7-4FE3186395FB}"/>
    <cellStyle name="Note 5 3 2 5 2 6" xfId="15726" xr:uid="{EF886EEF-786A-40C1-80BB-CC61B2DF0DDC}"/>
    <cellStyle name="Note 5 3 2 5 2 6 2" xfId="29184" xr:uid="{30D9E97D-D28A-410B-8030-55B4BA359033}"/>
    <cellStyle name="Note 5 3 2 5 2 7" xfId="18069" xr:uid="{F2AFC975-FF00-4EC2-8643-CC8423D894F5}"/>
    <cellStyle name="Note 5 3 2 5 2 7 2" xfId="31527" xr:uid="{5ECCF2BF-C731-45E3-9D05-FD43235DC014}"/>
    <cellStyle name="Note 5 3 2 5 3" xfId="7212" xr:uid="{4B360BB8-A605-49F8-B0CA-226347E38976}"/>
    <cellStyle name="Note 5 3 2 5 3 2" xfId="20670" xr:uid="{7AE21853-0278-4C66-B494-9BDB11BD1377}"/>
    <cellStyle name="Note 5 3 2 5 4" xfId="9803" xr:uid="{8B3F7438-3549-4A2A-87EE-9CB80B091DFC}"/>
    <cellStyle name="Note 5 3 2 5 4 2" xfId="23261" xr:uid="{9869F309-FDCD-4868-8814-B80516A24996}"/>
    <cellStyle name="Note 5 3 2 5 5" xfId="12000" xr:uid="{52C6D025-527D-4779-A0BC-DE4694BFC166}"/>
    <cellStyle name="Note 5 3 2 5 5 2" xfId="25458" xr:uid="{D25A96D5-4003-4D3E-BA83-3F45B8774440}"/>
    <cellStyle name="Note 5 3 2 5 6" xfId="17011" xr:uid="{B7429E3D-F862-476E-A049-45D6CD5F8856}"/>
    <cellStyle name="Note 5 3 2 5 6 2" xfId="30469" xr:uid="{AA81AF96-9111-4484-8710-634E2FE6598F}"/>
    <cellStyle name="Note 5 3 2 6" xfId="4502" xr:uid="{F10E8535-513F-4CDD-816A-01B751F2C0A6}"/>
    <cellStyle name="Note 5 3 2 6 2" xfId="5673" xr:uid="{24297E5A-58A3-49E8-9033-A206C2504B5E}"/>
    <cellStyle name="Note 5 3 2 6 2 2" xfId="8152" xr:uid="{76AD18D8-631E-4948-B271-20522706612D}"/>
    <cellStyle name="Note 5 3 2 6 2 2 2" xfId="21610" xr:uid="{50A59B8A-9AAE-4547-907B-38DFC537D1E1}"/>
    <cellStyle name="Note 5 3 2 6 2 3" xfId="10743" xr:uid="{246A302C-8AD7-42C9-9871-44929C6417E4}"/>
    <cellStyle name="Note 5 3 2 6 2 3 2" xfId="24201" xr:uid="{3B0311B7-63F4-4950-9ADE-F4E6D21AA0C1}"/>
    <cellStyle name="Note 5 3 2 6 2 4" xfId="12951" xr:uid="{EA53DB66-F0DE-40C7-889B-30E327A589A9}"/>
    <cellStyle name="Note 5 3 2 6 2 4 2" xfId="26409" xr:uid="{3F3B0C6C-B8FE-479D-A103-052ED632C989}"/>
    <cellStyle name="Note 5 3 2 6 2 5" xfId="14130" xr:uid="{ADB6F787-959A-449E-B614-5985D0B41802}"/>
    <cellStyle name="Note 5 3 2 6 2 5 2" xfId="27588" xr:uid="{FF3C87BD-A0F3-4B25-B37A-63BD205006EC}"/>
    <cellStyle name="Note 5 3 2 6 2 6" xfId="15495" xr:uid="{CD202BFA-81E1-4691-BB7C-B48CA1566E79}"/>
    <cellStyle name="Note 5 3 2 6 2 6 2" xfId="28953" xr:uid="{547C0198-192D-44E5-A6EC-54EB52784451}"/>
    <cellStyle name="Note 5 3 2 6 2 7" xfId="17838" xr:uid="{2D2A94B2-BDDD-4A45-82CA-CB6E33E4AA6F}"/>
    <cellStyle name="Note 5 3 2 6 2 7 2" xfId="31296" xr:uid="{46668799-34BD-4CB3-B754-820EDD6F6521}"/>
    <cellStyle name="Note 5 3 2 6 3" xfId="6981" xr:uid="{CC701F76-7557-4616-BAC8-542A02FBCAE6}"/>
    <cellStyle name="Note 5 3 2 6 3 2" xfId="20439" xr:uid="{E7E4F3BF-E173-4FA1-B47E-B692465EB3F4}"/>
    <cellStyle name="Note 5 3 2 6 4" xfId="9572" xr:uid="{3B058876-4FDC-4725-AC61-380EFB6BF294}"/>
    <cellStyle name="Note 5 3 2 6 4 2" xfId="23030" xr:uid="{596FF467-2528-4C0A-94C7-4BAD2D53D6C6}"/>
    <cellStyle name="Note 5 3 2 6 5" xfId="12429" xr:uid="{07DFFE6D-D9C8-4E5E-AA73-7064E4CBEC0D}"/>
    <cellStyle name="Note 5 3 2 6 5 2" xfId="25887" xr:uid="{36FC1C84-AC08-49F7-8608-474C6C19911D}"/>
    <cellStyle name="Note 5 3 2 6 6" xfId="16799" xr:uid="{4B2EC123-279E-4070-91CF-C139C4BAE8D0}"/>
    <cellStyle name="Note 5 3 2 6 6 2" xfId="30257" xr:uid="{BDE82A1A-7A92-4789-83F4-1410B3609088}"/>
    <cellStyle name="Note 5 3 2 7" xfId="4423" xr:uid="{CFFE285E-5ECA-4DA4-A355-A5644C3D89F3}"/>
    <cellStyle name="Note 5 3 2 7 2" xfId="5594" xr:uid="{994D6F95-63DC-42EF-B4C9-3788C23CBDC9}"/>
    <cellStyle name="Note 5 3 2 7 2 2" xfId="8073" xr:uid="{455E864F-B67F-46AB-9FE7-A623B681ACFA}"/>
    <cellStyle name="Note 5 3 2 7 2 2 2" xfId="21531" xr:uid="{B77E53A7-2972-4BBB-9D65-AAFF31EDC3C2}"/>
    <cellStyle name="Note 5 3 2 7 2 3" xfId="10664" xr:uid="{E37445FC-D9E7-4CDB-885A-E1A460551A6D}"/>
    <cellStyle name="Note 5 3 2 7 2 3 2" xfId="24122" xr:uid="{85926EBF-261A-4184-A92E-ED2FD7428BAD}"/>
    <cellStyle name="Note 5 3 2 7 2 4" xfId="12872" xr:uid="{5A878C42-E565-42C7-BF4F-D5247B54D767}"/>
    <cellStyle name="Note 5 3 2 7 2 4 2" xfId="26330" xr:uid="{BE597D68-6C55-4981-B181-DB6FF694CAEB}"/>
    <cellStyle name="Note 5 3 2 7 2 5" xfId="14051" xr:uid="{E42CF133-A421-4288-85E5-91AB67B8C25C}"/>
    <cellStyle name="Note 5 3 2 7 2 5 2" xfId="27509" xr:uid="{EA53FA45-A708-4AE9-A22D-05017AD34680}"/>
    <cellStyle name="Note 5 3 2 7 2 6" xfId="15416" xr:uid="{DD6526F3-8D06-4D7D-958A-9A1470BDB050}"/>
    <cellStyle name="Note 5 3 2 7 2 6 2" xfId="28874" xr:uid="{C273D8F0-B90F-44A3-868F-1EC331728013}"/>
    <cellStyle name="Note 5 3 2 7 2 7" xfId="17759" xr:uid="{925DEC55-C2D9-4705-B61E-6E64923E3052}"/>
    <cellStyle name="Note 5 3 2 7 2 7 2" xfId="31217" xr:uid="{1A534482-854B-44DC-8BEA-984D01C1A994}"/>
    <cellStyle name="Note 5 3 2 7 3" xfId="6902" xr:uid="{75C3AE8D-5DE9-4378-A1B7-3C9248909AF4}"/>
    <cellStyle name="Note 5 3 2 7 3 2" xfId="20360" xr:uid="{D32AEA34-CCFE-47C3-983A-E25358C07C43}"/>
    <cellStyle name="Note 5 3 2 7 4" xfId="9493" xr:uid="{EFE4DBBC-EE75-4AC4-99CA-33293C7DC015}"/>
    <cellStyle name="Note 5 3 2 7 4 2" xfId="22951" xr:uid="{9DC9E98A-238B-4406-B3F4-CFE4F25D7D3E}"/>
    <cellStyle name="Note 5 3 2 7 5" xfId="12035" xr:uid="{6E0B8104-54A8-4DF5-9580-8CC4D2FAF8E9}"/>
    <cellStyle name="Note 5 3 2 7 5 2" xfId="25493" xr:uid="{49886BEA-4097-40C4-BB3D-8D46E649D643}"/>
    <cellStyle name="Note 5 3 2 7 6" xfId="16741" xr:uid="{9519D70A-B260-4E97-A433-E41B670F0F65}"/>
    <cellStyle name="Note 5 3 2 7 6 2" xfId="30199" xr:uid="{DF29A577-ADA6-4C8C-B0B6-30080EA3BBF6}"/>
    <cellStyle name="Note 5 3 2 8" xfId="4061" xr:uid="{E51FF42F-7B4E-4E43-9615-3F7E893FA574}"/>
    <cellStyle name="Note 5 3 2 8 2" xfId="2972" xr:uid="{2EA44B38-7FDE-4003-A93A-71A138C118C4}"/>
    <cellStyle name="Note 5 3 2 8 2 2" xfId="18966" xr:uid="{9493F731-41CE-4C0F-BC7E-89E780474C30}"/>
    <cellStyle name="Note 5 3 2 8 3" xfId="9172" xr:uid="{BC90FABA-2D5F-4EDD-84CD-C63B5E57CC15}"/>
    <cellStyle name="Note 5 3 2 8 3 2" xfId="22630" xr:uid="{358D73F0-978A-4D03-851B-86DD186D192F}"/>
    <cellStyle name="Note 5 3 2 8 4" xfId="11741" xr:uid="{EE1FC7BF-16C4-486D-B077-CDF9998D21E0}"/>
    <cellStyle name="Note 5 3 2 8 4 2" xfId="25199" xr:uid="{A22A5DB5-76F2-4ECF-80C3-463379786B81}"/>
    <cellStyle name="Note 5 3 2 8 5" xfId="3605" xr:uid="{2C15229A-EC38-4F55-95E2-3873EDEF8CD8}"/>
    <cellStyle name="Note 5 3 2 8 5 2" xfId="19599" xr:uid="{8A765A64-DEEA-4603-A0B2-54D6409835AC}"/>
    <cellStyle name="Note 5 3 2 8 6" xfId="3948" xr:uid="{36DF9FB7-B4C0-4B6B-89B8-DCF470E099B2}"/>
    <cellStyle name="Note 5 3 2 8 6 2" xfId="19942" xr:uid="{954AC4AA-7D43-4BCD-9CCA-0AA6A1F9BB5B}"/>
    <cellStyle name="Note 5 3 2 8 7" xfId="16480" xr:uid="{44DC38D4-CEF5-4F43-BE73-A5DFCECA6208}"/>
    <cellStyle name="Note 5 3 2 8 7 2" xfId="29938" xr:uid="{654C9B58-EC59-44C4-B2CA-685E37719D97}"/>
    <cellStyle name="Note 5 3 2 9" xfId="3165" xr:uid="{3B4A79E5-F912-45F1-97D6-B54A12882A51}"/>
    <cellStyle name="Note 5 3 2 9 2" xfId="19159" xr:uid="{6D26884F-EC10-45EF-8E0F-84D0958324B4}"/>
    <cellStyle name="Note 5 3 3" xfId="2857" xr:uid="{9EE6C754-9421-4197-BFA3-90331ECAD925}"/>
    <cellStyle name="Note 5 3 3 2" xfId="6181" xr:uid="{EB194F3C-2B24-4915-BAA0-76E05D5638DA}"/>
    <cellStyle name="Note 5 3 3 2 2" xfId="8660" xr:uid="{A7EC7D85-BA79-491E-8CB0-89D2C1F19BA3}"/>
    <cellStyle name="Note 5 3 3 2 2 2" xfId="22118" xr:uid="{91089019-4B8B-48A4-A53E-324532BCCBF2}"/>
    <cellStyle name="Note 5 3 3 2 3" xfId="11251" xr:uid="{9481B68B-85BA-420F-BF78-DB6652D7C36D}"/>
    <cellStyle name="Note 5 3 3 2 3 2" xfId="24709" xr:uid="{205495BA-DBE7-48FB-9FDE-035078CA419F}"/>
    <cellStyle name="Note 5 3 3 2 4" xfId="13459" xr:uid="{FB7FA161-A57E-4989-B5B8-3945B6AB472E}"/>
    <cellStyle name="Note 5 3 3 2 4 2" xfId="26917" xr:uid="{989D6F84-3399-46AD-8874-6BEDC6D15DC7}"/>
    <cellStyle name="Note 5 3 3 2 5" xfId="14638" xr:uid="{AB9C243C-0D1D-4ADE-897C-1840F23473B6}"/>
    <cellStyle name="Note 5 3 3 2 5 2" xfId="28096" xr:uid="{9498C211-127D-46BD-BBAB-2573A05E23E0}"/>
    <cellStyle name="Note 5 3 3 2 6" xfId="16003" xr:uid="{F8EAE33D-8DF2-427E-885D-5EDDF3D688B3}"/>
    <cellStyle name="Note 5 3 3 2 6 2" xfId="29461" xr:uid="{B482353F-A783-4CB7-9500-07F15020F1D3}"/>
    <cellStyle name="Note 5 3 3 2 7" xfId="18346" xr:uid="{D9F58499-CC96-41A5-843A-03D43095E3A0}"/>
    <cellStyle name="Note 5 3 3 2 7 2" xfId="31804" xr:uid="{496EFC68-FC25-43C4-960C-C847491DDE26}"/>
    <cellStyle name="Note 5 3 3 3" xfId="5010" xr:uid="{6BB84917-43E8-4E38-96B4-70F4BB1FAD6F}"/>
    <cellStyle name="Note 5 3 3 3 2" xfId="32309" xr:uid="{F60B91DB-4BFF-4D3D-85B6-02AB65F1F898}"/>
    <cellStyle name="Note 5 3 3 4" xfId="7489" xr:uid="{5F880508-3CB1-448B-A65C-C84B3BED5535}"/>
    <cellStyle name="Note 5 3 3 4 2" xfId="20947" xr:uid="{F12BF5D6-7E73-4A61-BD5E-9D0D7F276D0D}"/>
    <cellStyle name="Note 5 3 3 5" xfId="10080" xr:uid="{2C6D76EB-2AC9-4A96-8A00-4E68C2483AE1}"/>
    <cellStyle name="Note 5 3 3 5 2" xfId="23538" xr:uid="{9472FCB2-65E0-44F1-9083-1F2010A8836F}"/>
    <cellStyle name="Note 5 3 3 6" xfId="12474" xr:uid="{0B385424-01D1-45E8-859E-3B7273FEF30E}"/>
    <cellStyle name="Note 5 3 3 6 2" xfId="25932" xr:uid="{695118F2-68DB-468F-A0F0-0798A63F1C91}"/>
    <cellStyle name="Note 5 3 3 7" xfId="17235" xr:uid="{EF63054D-22E1-4343-ABF3-50C1F19B0D96}"/>
    <cellStyle name="Note 5 3 3 7 2" xfId="30693" xr:uid="{D372C432-3A3B-4B13-BA73-B956CB42CF61}"/>
    <cellStyle name="Note 5 3 4" xfId="4246" xr:uid="{D74FA9F5-4F38-4EDC-B3DD-7E5EFEF2B16B}"/>
    <cellStyle name="Note 5 3 4 2" xfId="5417" xr:uid="{EC819917-01DA-438A-883D-ECCB89EB2BD4}"/>
    <cellStyle name="Note 5 3 4 2 2" xfId="7896" xr:uid="{907199DB-DC70-40BD-8351-35CFB95A53BF}"/>
    <cellStyle name="Note 5 3 4 2 2 2" xfId="21354" xr:uid="{E55D9FEC-2E17-4D00-844A-C558ECD2FC73}"/>
    <cellStyle name="Note 5 3 4 2 3" xfId="10487" xr:uid="{6D1457A9-AA2B-4C43-B597-90670A2DFE96}"/>
    <cellStyle name="Note 5 3 4 2 3 2" xfId="23945" xr:uid="{02631637-0A41-4004-9284-A6ED882F59BE}"/>
    <cellStyle name="Note 5 3 4 2 4" xfId="12695" xr:uid="{F38C2AD0-E1F1-40E8-B776-ED1A93AD1D58}"/>
    <cellStyle name="Note 5 3 4 2 4 2" xfId="26153" xr:uid="{EABDEF28-15E1-490B-AE66-6284484F4C4C}"/>
    <cellStyle name="Note 5 3 4 2 5" xfId="13874" xr:uid="{FC22E958-94EC-4146-A83B-9580E8B2FC86}"/>
    <cellStyle name="Note 5 3 4 2 5 2" xfId="27332" xr:uid="{F2AAD1FA-CACB-403D-89C2-67EAC8B9E4B8}"/>
    <cellStyle name="Note 5 3 4 2 6" xfId="15239" xr:uid="{EF5A332C-90FC-4FF0-BD99-BBF4B73D2119}"/>
    <cellStyle name="Note 5 3 4 2 6 2" xfId="28697" xr:uid="{411C9200-1265-4C4F-A948-735D64981A49}"/>
    <cellStyle name="Note 5 3 4 2 7" xfId="17582" xr:uid="{BDAAC6CB-FEDF-432C-8855-3FF3C316AF19}"/>
    <cellStyle name="Note 5 3 4 2 7 2" xfId="31040" xr:uid="{B6D467DD-8DA2-4DF6-9180-A540DFBCB902}"/>
    <cellStyle name="Note 5 3 4 3" xfId="6725" xr:uid="{967EF875-C374-463E-805A-683F7E810E7C}"/>
    <cellStyle name="Note 5 3 4 3 2" xfId="20183" xr:uid="{2DA0B7AC-079F-4341-8B2E-13CFAEA288B9}"/>
    <cellStyle name="Note 5 3 4 4" xfId="9316" xr:uid="{FABA0D8A-7738-4D7D-BCAB-1E0FD40ECB5B}"/>
    <cellStyle name="Note 5 3 4 4 2" xfId="22774" xr:uid="{E815BD85-F4B0-4E4D-A2D4-1F1B921A80C4}"/>
    <cellStyle name="Note 5 3 4 5" xfId="3336" xr:uid="{8079D62E-BBC4-4B55-A070-A5374CFB791B}"/>
    <cellStyle name="Note 5 3 4 5 2" xfId="19330" xr:uid="{D0A6E1A5-6972-48EF-93EA-D81DA62C0793}"/>
    <cellStyle name="Note 5 3 4 6" xfId="16602" xr:uid="{634F3D2C-1308-4CEE-8176-E6DEA00FC9F5}"/>
    <cellStyle name="Note 5 3 4 6 2" xfId="30060" xr:uid="{CFAE1803-8E36-4337-ACDD-29CE4A69438E}"/>
    <cellStyle name="Note 5 3 5" xfId="5251" xr:uid="{B1CC79C7-4DC6-407C-BAC5-CD8B4B1DF7D7}"/>
    <cellStyle name="Note 5 3 5 2" xfId="6422" xr:uid="{689B8A0A-B9C2-470B-8BC0-0550546EF4BB}"/>
    <cellStyle name="Note 5 3 5 2 2" xfId="8901" xr:uid="{C4C30666-9F34-4D8D-83F3-74445F19E3B2}"/>
    <cellStyle name="Note 5 3 5 2 2 2" xfId="22359" xr:uid="{F58466A1-2005-4AFD-8422-22FE964BEE5C}"/>
    <cellStyle name="Note 5 3 5 2 3" xfId="11492" xr:uid="{FBA214E6-BA43-45FE-BC27-D8F0AB357B59}"/>
    <cellStyle name="Note 5 3 5 2 3 2" xfId="24950" xr:uid="{A02F62D7-92F2-4D1E-ACB0-5606E32E024A}"/>
    <cellStyle name="Note 5 3 5 2 4" xfId="13700" xr:uid="{2E4272DE-AEDE-4B45-876D-396D9DA074C0}"/>
    <cellStyle name="Note 5 3 5 2 4 2" xfId="27158" xr:uid="{D1739EBE-D988-4C90-B79E-BDF3083E4A1A}"/>
    <cellStyle name="Note 5 3 5 2 5" xfId="14879" xr:uid="{FF585129-329D-4A21-AAC2-D4897D30A79C}"/>
    <cellStyle name="Note 5 3 5 2 5 2" xfId="28337" xr:uid="{36AEA700-8C32-481C-A553-64C3106CE26B}"/>
    <cellStyle name="Note 5 3 5 2 6" xfId="16244" xr:uid="{C3DE8098-8583-464F-88DC-D6CF6188A1D2}"/>
    <cellStyle name="Note 5 3 5 2 6 2" xfId="29702" xr:uid="{15DA4D46-A75B-4BAC-B827-8FB6931C55AF}"/>
    <cellStyle name="Note 5 3 5 2 7" xfId="18587" xr:uid="{0330FABC-ABB6-408E-8837-D176F893E2FC}"/>
    <cellStyle name="Note 5 3 5 2 7 2" xfId="32045" xr:uid="{09293BF4-BCBB-490B-8D8D-A052B35C2073}"/>
    <cellStyle name="Note 5 3 5 3" xfId="7730" xr:uid="{75871974-DCBF-4492-A0B3-812048740449}"/>
    <cellStyle name="Note 5 3 5 3 2" xfId="21188" xr:uid="{56B5BCB6-DB7F-4FF8-A984-F5E71A5D993B}"/>
    <cellStyle name="Note 5 3 5 4" xfId="10321" xr:uid="{F59620F3-72AD-40DC-AA16-EF6928789AC7}"/>
    <cellStyle name="Note 5 3 5 4 2" xfId="23779" xr:uid="{7D74FEAB-C806-48A4-AB7E-E5755344824E}"/>
    <cellStyle name="Note 5 3 5 5" xfId="15073" xr:uid="{EA2F1444-E11F-4E35-B0B3-B28D0AEA852C}"/>
    <cellStyle name="Note 5 3 5 5 2" xfId="28531" xr:uid="{3A21B677-8584-4922-A158-BBB80EB0493A}"/>
    <cellStyle name="Note 5 3 5 6" xfId="17432" xr:uid="{122A84F8-5545-47A0-8CBD-430A401F757B}"/>
    <cellStyle name="Note 5 3 5 6 2" xfId="30890" xr:uid="{A9CFCA44-A0D8-42AA-B545-390B60BDDD7B}"/>
    <cellStyle name="Note 5 3 6" xfId="4732" xr:uid="{EB03FF28-8508-4D35-825D-6790F77CD26F}"/>
    <cellStyle name="Note 5 3 6 2" xfId="5903" xr:uid="{40BC9064-C8DC-430C-8DD1-E19A78CE62B3}"/>
    <cellStyle name="Note 5 3 6 2 2" xfId="8382" xr:uid="{5684F722-88E1-4A02-B217-DED6323B062D}"/>
    <cellStyle name="Note 5 3 6 2 2 2" xfId="21840" xr:uid="{A1AA0AAD-8425-4862-A440-69FA41CD055F}"/>
    <cellStyle name="Note 5 3 6 2 3" xfId="10973" xr:uid="{736404CB-9545-42B4-AC6E-0145FEE961B3}"/>
    <cellStyle name="Note 5 3 6 2 3 2" xfId="24431" xr:uid="{DFD1AE4E-D83D-4824-9839-8B596FC4992E}"/>
    <cellStyle name="Note 5 3 6 2 4" xfId="13181" xr:uid="{43A0879A-0996-48AB-BC94-3F3FE2D52194}"/>
    <cellStyle name="Note 5 3 6 2 4 2" xfId="26639" xr:uid="{1C66B761-05D5-4772-8220-EE9D6BAFA862}"/>
    <cellStyle name="Note 5 3 6 2 5" xfId="14360" xr:uid="{674E41BA-6A60-40E4-A3EC-8D2C239CD20A}"/>
    <cellStyle name="Note 5 3 6 2 5 2" xfId="27818" xr:uid="{887B10BF-C1D1-4D7E-861D-4B607C8AD2CA}"/>
    <cellStyle name="Note 5 3 6 2 6" xfId="15725" xr:uid="{09D128B5-3E22-4075-B318-DE15EAE9E939}"/>
    <cellStyle name="Note 5 3 6 2 6 2" xfId="29183" xr:uid="{638D31A1-C47D-4238-87F2-45DE073C0E64}"/>
    <cellStyle name="Note 5 3 6 2 7" xfId="18068" xr:uid="{9AB1DCB0-BC0B-48A1-B423-6A0EB3A78990}"/>
    <cellStyle name="Note 5 3 6 2 7 2" xfId="31526" xr:uid="{500BA351-2F27-4F87-864E-276D0EF01E3F}"/>
    <cellStyle name="Note 5 3 6 3" xfId="7211" xr:uid="{FB54C795-FE85-47E4-945E-BE108C40A70E}"/>
    <cellStyle name="Note 5 3 6 3 2" xfId="20669" xr:uid="{DAD52513-0D31-4C68-AC1C-38F5149F82EF}"/>
    <cellStyle name="Note 5 3 6 4" xfId="9802" xr:uid="{BEAAB29D-23AF-410F-9022-DFBB6EB2E3FD}"/>
    <cellStyle name="Note 5 3 6 4 2" xfId="23260" xr:uid="{521B556C-2555-448D-B0B9-506FB2C57BFB}"/>
    <cellStyle name="Note 5 3 6 5" xfId="12453" xr:uid="{C1900897-CF72-4826-8066-6AA490D19E79}"/>
    <cellStyle name="Note 5 3 6 5 2" xfId="25911" xr:uid="{8405FD33-0918-4D71-A6ED-FA90AF862BFA}"/>
    <cellStyle name="Note 5 3 6 6" xfId="17010" xr:uid="{C3D88A42-8EE4-4F12-8DC1-2DF8D41BC459}"/>
    <cellStyle name="Note 5 3 6 6 2" xfId="30468" xr:uid="{50660235-2403-4101-AECC-351F73CEBCE1}"/>
    <cellStyle name="Note 5 3 7" xfId="5339" xr:uid="{FAB9DFF7-EBF4-4480-81A1-38F0CCC50325}"/>
    <cellStyle name="Note 5 3 7 2" xfId="6510" xr:uid="{2DE9606B-339F-41C3-AF48-4852A91C9407}"/>
    <cellStyle name="Note 5 3 7 2 2" xfId="8989" xr:uid="{4539AD9D-B2CE-4D50-9138-B0C0DCBC098E}"/>
    <cellStyle name="Note 5 3 7 2 2 2" xfId="22447" xr:uid="{D05E831B-6602-458B-B081-5920699FA86D}"/>
    <cellStyle name="Note 5 3 7 2 3" xfId="11580" xr:uid="{92E0DD5F-AAD1-45FF-9258-86FEBDF85F5C}"/>
    <cellStyle name="Note 5 3 7 2 3 2" xfId="25038" xr:uid="{9EBBF0AC-677F-41E5-B4B0-C13772ABEECC}"/>
    <cellStyle name="Note 5 3 7 2 4" xfId="13788" xr:uid="{C0CE552B-0E53-459B-AEA1-7945A8FE2584}"/>
    <cellStyle name="Note 5 3 7 2 4 2" xfId="27246" xr:uid="{48C5123E-3327-40C1-9647-F44D1713D61D}"/>
    <cellStyle name="Note 5 3 7 2 5" xfId="14967" xr:uid="{01F2AA9D-57EB-4F92-886A-4F92A499B7B1}"/>
    <cellStyle name="Note 5 3 7 2 5 2" xfId="28425" xr:uid="{CF482574-27C7-4DE5-B389-AFB41D64CDC8}"/>
    <cellStyle name="Note 5 3 7 2 6" xfId="16332" xr:uid="{308EA7CE-6678-44FB-8CB6-91CAC9E6A1FE}"/>
    <cellStyle name="Note 5 3 7 2 6 2" xfId="29790" xr:uid="{14174D9B-083A-4AF6-957D-D1BC56AA3CB2}"/>
    <cellStyle name="Note 5 3 7 2 7" xfId="18675" xr:uid="{42EA162A-0405-42E8-BF01-12939EC536C1}"/>
    <cellStyle name="Note 5 3 7 2 7 2" xfId="32133" xr:uid="{8A40616F-FC3C-4C0F-B603-BA6B2E051D14}"/>
    <cellStyle name="Note 5 3 7 3" xfId="7818" xr:uid="{4A83E601-223B-44AB-A6E3-57220F913A22}"/>
    <cellStyle name="Note 5 3 7 3 2" xfId="21276" xr:uid="{AC45240E-24A9-4EE3-8DFC-0729AB34A6CC}"/>
    <cellStyle name="Note 5 3 7 4" xfId="10409" xr:uid="{9486F2C8-F592-44A4-95CA-0A3BED901BC0}"/>
    <cellStyle name="Note 5 3 7 4 2" xfId="23867" xr:uid="{340EC7BE-1A7C-40D4-BE98-D738C9F886B9}"/>
    <cellStyle name="Note 5 3 7 5" xfId="15161" xr:uid="{457AC7C1-D40B-4F9C-987C-EA46E77A419B}"/>
    <cellStyle name="Note 5 3 7 5 2" xfId="28619" xr:uid="{F1F184E1-8A10-44E1-A05F-FCECF16FFF70}"/>
    <cellStyle name="Note 5 3 7 6" xfId="17513" xr:uid="{C4FBAE64-E084-49D0-84AC-0E41C1725693}"/>
    <cellStyle name="Note 5 3 7 6 2" xfId="30971" xr:uid="{4B702124-EDA8-4A96-ACED-87577AAD4FC1}"/>
    <cellStyle name="Note 5 3 8" xfId="4949" xr:uid="{8C4253A5-05B7-4339-A566-B804B1DE9795}"/>
    <cellStyle name="Note 5 3 8 2" xfId="6120" xr:uid="{44637143-F491-4768-9BD9-ECC8319CE578}"/>
    <cellStyle name="Note 5 3 8 2 2" xfId="8599" xr:uid="{2004A95D-4BBD-4ECD-A915-1EF4D1109ADA}"/>
    <cellStyle name="Note 5 3 8 2 2 2" xfId="22057" xr:uid="{BC5CC2C7-177C-4AD3-850C-E3D492F0AEB9}"/>
    <cellStyle name="Note 5 3 8 2 3" xfId="11190" xr:uid="{E670B7AA-A1B3-4D2A-9CD8-B037FE5A4349}"/>
    <cellStyle name="Note 5 3 8 2 3 2" xfId="24648" xr:uid="{67D5228D-DCBC-43B0-916A-E2992847FCBB}"/>
    <cellStyle name="Note 5 3 8 2 4" xfId="13398" xr:uid="{9BA3A1DE-995B-40C6-A9A2-F886EC216DD7}"/>
    <cellStyle name="Note 5 3 8 2 4 2" xfId="26856" xr:uid="{FD9962FF-3F00-4F8D-9BAF-3A28D0833994}"/>
    <cellStyle name="Note 5 3 8 2 5" xfId="14577" xr:uid="{7C82D51B-37C5-440B-86D5-1CF82E863A6A}"/>
    <cellStyle name="Note 5 3 8 2 5 2" xfId="28035" xr:uid="{EE42BEDB-6C5A-4DA3-910C-3DF92EEC65D6}"/>
    <cellStyle name="Note 5 3 8 2 6" xfId="15942" xr:uid="{D0CF5A24-121D-4FCD-871A-DC98A52B6713}"/>
    <cellStyle name="Note 5 3 8 2 6 2" xfId="29400" xr:uid="{7602E1B2-265A-414F-A613-0BC11F85BFB3}"/>
    <cellStyle name="Note 5 3 8 2 7" xfId="18285" xr:uid="{299F55BB-B757-44E8-8B58-BC9093F301E8}"/>
    <cellStyle name="Note 5 3 8 2 7 2" xfId="31743" xr:uid="{4E0A3FD5-8D99-46B6-8A66-4EE0E335F158}"/>
    <cellStyle name="Note 5 3 8 3" xfId="7428" xr:uid="{EDF6B366-AC9C-4B39-AD73-5AA1EF9D27C8}"/>
    <cellStyle name="Note 5 3 8 3 2" xfId="20886" xr:uid="{6872E849-2C6D-48AD-945E-3BEAC89A3EF1}"/>
    <cellStyle name="Note 5 3 8 4" xfId="10019" xr:uid="{3D82CA28-166E-47F1-AC21-1F4F33815253}"/>
    <cellStyle name="Note 5 3 8 4 2" xfId="23477" xr:uid="{00FF0C00-F756-496E-88BD-CB8F6DAFAB7D}"/>
    <cellStyle name="Note 5 3 8 5" xfId="6717" xr:uid="{324D96CB-D938-40DF-903A-225400894791}"/>
    <cellStyle name="Note 5 3 8 5 2" xfId="20175" xr:uid="{8A3FB670-9DEA-4D06-9F72-1377FD896B4A}"/>
    <cellStyle name="Note 5 3 8 6" xfId="17174" xr:uid="{EEC993D6-C1FF-4A2B-A3F6-8E0420B32A74}"/>
    <cellStyle name="Note 5 3 8 6 2" xfId="30632" xr:uid="{FA91A4AE-E8EC-46AF-BAD1-F09A38F8CBA4}"/>
    <cellStyle name="Note 5 3 9" xfId="4062" xr:uid="{CFFD891B-A4FF-437C-B504-2D27D843845D}"/>
    <cellStyle name="Note 5 3 9 2" xfId="2971" xr:uid="{05274ABA-DD10-493B-992A-057DBF320A7D}"/>
    <cellStyle name="Note 5 3 9 2 2" xfId="18965" xr:uid="{451A8FBF-6612-43FB-AE1E-AB0A922788FA}"/>
    <cellStyle name="Note 5 3 9 3" xfId="9173" xr:uid="{D736A581-D1EA-4706-BBD1-D88308A53B47}"/>
    <cellStyle name="Note 5 3 9 3 2" xfId="22631" xr:uid="{72CC798E-5616-4CC1-8B71-C6656F9F4599}"/>
    <cellStyle name="Note 5 3 9 4" xfId="11742" xr:uid="{C45D836B-56C4-4FB9-9D8D-DC8D1B8BAF6A}"/>
    <cellStyle name="Note 5 3 9 4 2" xfId="25200" xr:uid="{FEEACDBD-EDE5-4E1A-9493-8DD726D842D9}"/>
    <cellStyle name="Note 5 3 9 5" xfId="3606" xr:uid="{551584B3-2614-4964-B416-9EF76AF80FD3}"/>
    <cellStyle name="Note 5 3 9 5 2" xfId="19600" xr:uid="{AE48E0F7-A834-4A6C-BE28-169D46F6EEF0}"/>
    <cellStyle name="Note 5 3 9 6" xfId="3983" xr:uid="{B124613D-1C65-4E50-94E1-9A2CA95F2521}"/>
    <cellStyle name="Note 5 3 9 6 2" xfId="19977" xr:uid="{56D518BB-2978-4339-9714-CEC413C8CADE}"/>
    <cellStyle name="Note 5 3 9 7" xfId="16481" xr:uid="{2D77764A-F764-4E28-B732-29474B646205}"/>
    <cellStyle name="Note 5 3 9 7 2" xfId="29939" xr:uid="{B523C949-58C6-4B2B-A9B0-2E1AB5FE5737}"/>
    <cellStyle name="Note 5 4" xfId="2301" xr:uid="{3DAF8EDE-957E-4BB6-A15A-A9DBF1AEA65B}"/>
    <cellStyle name="Note 5 4 10" xfId="3164" xr:uid="{02FC37F0-BC17-4AE2-A928-FBE88641068D}"/>
    <cellStyle name="Note 5 4 10 2" xfId="19158" xr:uid="{9515D7A6-857C-4FD8-B73E-06D154EBFA04}"/>
    <cellStyle name="Note 5 4 11" xfId="3791" xr:uid="{98947837-0431-43DA-AB8F-AA6926BFEF11}"/>
    <cellStyle name="Note 5 4 11 2" xfId="19785" xr:uid="{9BB81418-8D7A-4C21-AC64-C2165BAD0A58}"/>
    <cellStyle name="Note 5 4 12" xfId="3396" xr:uid="{77A0084F-0B8C-48CC-A758-66122C9F524A}"/>
    <cellStyle name="Note 5 4 12 2" xfId="19390" xr:uid="{9C5C7E17-8B26-43C2-99D5-C22677D03394}"/>
    <cellStyle name="Note 5 4 13" xfId="18853" xr:uid="{853BB3A0-344D-4112-BA3A-00304F2D1E9C}"/>
    <cellStyle name="Note 5 4 13 2" xfId="32506" xr:uid="{ADB6D207-29EB-4B1C-A4C4-31AB705B9F19}"/>
    <cellStyle name="Note 5 4 2" xfId="2302" xr:uid="{F3BADC7F-0EB1-4618-97B5-D045E501160C}"/>
    <cellStyle name="Note 5 4 2 10" xfId="3792" xr:uid="{B52A0D84-3976-44EA-9865-15813AE616CD}"/>
    <cellStyle name="Note 5 4 2 10 2" xfId="19786" xr:uid="{3523B1F0-E587-4372-A216-07484FD6FA13}"/>
    <cellStyle name="Note 5 4 2 11" xfId="3395" xr:uid="{251C7981-AFBC-475E-8F88-C6D72CB25E50}"/>
    <cellStyle name="Note 5 4 2 11 2" xfId="19389" xr:uid="{13DB5ABA-7110-46D2-BD03-59A120646C97}"/>
    <cellStyle name="Note 5 4 2 12" xfId="18854" xr:uid="{D80AE15B-C295-488D-9F19-002574DADE1C}"/>
    <cellStyle name="Note 5 4 2 12 2" xfId="32507" xr:uid="{278CF137-88C8-4EFA-A793-4790E310FB8F}"/>
    <cellStyle name="Note 5 4 2 2" xfId="2860" xr:uid="{F5C69A76-0A11-4CD4-BF20-2AB641962D98}"/>
    <cellStyle name="Note 5 4 2 2 2" xfId="6184" xr:uid="{7A8180CE-BE9D-49FC-94DB-73738978A21E}"/>
    <cellStyle name="Note 5 4 2 2 2 2" xfId="8663" xr:uid="{0DA14826-4881-4BEF-AA49-89D2A505EB30}"/>
    <cellStyle name="Note 5 4 2 2 2 2 2" xfId="22121" xr:uid="{EE6D7FD6-BC82-4D4C-B0D7-4B0B2F393DDA}"/>
    <cellStyle name="Note 5 4 2 2 2 3" xfId="11254" xr:uid="{36B8D311-444B-4F22-8880-276320EE2F72}"/>
    <cellStyle name="Note 5 4 2 2 2 3 2" xfId="24712" xr:uid="{93F924F8-9E48-4B63-A106-68B71E4A7B9C}"/>
    <cellStyle name="Note 5 4 2 2 2 4" xfId="13462" xr:uid="{B71D3D1C-DF26-42AB-9569-3A06BA844C45}"/>
    <cellStyle name="Note 5 4 2 2 2 4 2" xfId="26920" xr:uid="{D2089646-8E14-43FE-8F4B-E5FD87C81B91}"/>
    <cellStyle name="Note 5 4 2 2 2 5" xfId="14641" xr:uid="{AD617BE1-C543-4FA6-859D-545A0446EA1A}"/>
    <cellStyle name="Note 5 4 2 2 2 5 2" xfId="28099" xr:uid="{ECA9FD00-3BC6-4EEA-872D-4B1B9D7F31A2}"/>
    <cellStyle name="Note 5 4 2 2 2 6" xfId="16006" xr:uid="{9D5D5043-350B-420F-8349-C048C3008FC4}"/>
    <cellStyle name="Note 5 4 2 2 2 6 2" xfId="29464" xr:uid="{56C1D12B-434A-40DE-AA6E-106AD7965AAB}"/>
    <cellStyle name="Note 5 4 2 2 2 7" xfId="18349" xr:uid="{A5C65FC7-18FD-49E2-A4DA-0D2FEFC50FDD}"/>
    <cellStyle name="Note 5 4 2 2 2 7 2" xfId="31807" xr:uid="{1BACEED0-512A-4879-A927-06E6E701DAD6}"/>
    <cellStyle name="Note 5 4 2 2 3" xfId="5013" xr:uid="{B57B6867-EBE5-4C47-B695-037CA61AA128}"/>
    <cellStyle name="Note 5 4 2 2 3 2" xfId="32312" xr:uid="{C93199CC-C10A-4163-A45B-BB66A413960B}"/>
    <cellStyle name="Note 5 4 2 2 4" xfId="7492" xr:uid="{C6371DF7-01BA-4FC7-86EE-B61BC4D065B7}"/>
    <cellStyle name="Note 5 4 2 2 4 2" xfId="20950" xr:uid="{3CE00830-260D-443A-8088-42677DA06539}"/>
    <cellStyle name="Note 5 4 2 2 5" xfId="10083" xr:uid="{E4D73DC6-7F9A-4ECE-9ECF-F36561588D4A}"/>
    <cellStyle name="Note 5 4 2 2 5 2" xfId="23541" xr:uid="{E955A431-48BA-4A23-9CB4-2975B9AD43E9}"/>
    <cellStyle name="Note 5 4 2 2 6" xfId="3845" xr:uid="{B32D0E12-B2EA-4BC3-8849-87BD0D40172E}"/>
    <cellStyle name="Note 5 4 2 2 6 2" xfId="19839" xr:uid="{74B1DA0E-3F1C-4265-9CC3-2A207966CFE0}"/>
    <cellStyle name="Note 5 4 2 2 7" xfId="17238" xr:uid="{CC47D71D-E8F6-4B9E-AD51-1E02DE5CF079}"/>
    <cellStyle name="Note 5 4 2 2 7 2" xfId="30696" xr:uid="{2F4E5E1C-A1DB-4E13-9B60-9CF89B15D842}"/>
    <cellStyle name="Note 5 4 2 3" xfId="4391" xr:uid="{9DA50FA4-3962-4A94-9546-C3EC5BF5F592}"/>
    <cellStyle name="Note 5 4 2 3 2" xfId="5562" xr:uid="{DD60A0AA-EE1A-4A10-83BF-D4689B3E635D}"/>
    <cellStyle name="Note 5 4 2 3 2 2" xfId="8041" xr:uid="{1111F7B2-9D5C-4B32-BFD3-72D8CBCEA6A4}"/>
    <cellStyle name="Note 5 4 2 3 2 2 2" xfId="21499" xr:uid="{C1E0BB90-E8BB-42E5-ACE4-7F54592E2397}"/>
    <cellStyle name="Note 5 4 2 3 2 3" xfId="10632" xr:uid="{187A624C-B041-429C-9D6F-9E65DAD3A4E9}"/>
    <cellStyle name="Note 5 4 2 3 2 3 2" xfId="24090" xr:uid="{EC10E1F4-A1DD-4316-8B37-87AF0C15ED82}"/>
    <cellStyle name="Note 5 4 2 3 2 4" xfId="12840" xr:uid="{E356720E-3845-4245-9441-B39AD12BF854}"/>
    <cellStyle name="Note 5 4 2 3 2 4 2" xfId="26298" xr:uid="{00E75C13-CF4E-4928-AF63-ECED89BE1EF8}"/>
    <cellStyle name="Note 5 4 2 3 2 5" xfId="14019" xr:uid="{57757CB8-475C-45A3-BAD9-8105979B91AC}"/>
    <cellStyle name="Note 5 4 2 3 2 5 2" xfId="27477" xr:uid="{89DE1171-5AE0-4BB0-A95A-7E2275716F4D}"/>
    <cellStyle name="Note 5 4 2 3 2 6" xfId="15384" xr:uid="{7711684D-13F0-4933-B492-45497BA710FA}"/>
    <cellStyle name="Note 5 4 2 3 2 6 2" xfId="28842" xr:uid="{FB88F74F-BAE3-412B-BF35-52401AECAA6C}"/>
    <cellStyle name="Note 5 4 2 3 2 7" xfId="17727" xr:uid="{CA723800-6CC2-4365-A78D-11B7E06B56E9}"/>
    <cellStyle name="Note 5 4 2 3 2 7 2" xfId="31185" xr:uid="{F94A60B5-C9E6-454B-8851-89EDDFC63064}"/>
    <cellStyle name="Note 5 4 2 3 3" xfId="6870" xr:uid="{7AD05D6D-705E-4F59-8885-EE565BF00AB4}"/>
    <cellStyle name="Note 5 4 2 3 3 2" xfId="20328" xr:uid="{22EE9659-0771-4F9A-AA92-ED2EC3E0F2C6}"/>
    <cellStyle name="Note 5 4 2 3 4" xfId="9461" xr:uid="{1DB8F97F-CDE3-4FC8-8D75-7956C023E973}"/>
    <cellStyle name="Note 5 4 2 3 4 2" xfId="22919" xr:uid="{149C886F-CF57-4D0C-92F8-B2028D1F5BBB}"/>
    <cellStyle name="Note 5 4 2 3 5" xfId="12676" xr:uid="{ABB95EE9-EAE2-47FF-965B-7135BFFCF6D0}"/>
    <cellStyle name="Note 5 4 2 3 5 2" xfId="26134" xr:uid="{3CE221D4-FDB6-433C-8D16-53D99DD7FE31}"/>
    <cellStyle name="Note 5 4 2 3 6" xfId="16709" xr:uid="{49AF6969-7E92-4B2A-A758-5862BA19468C}"/>
    <cellStyle name="Note 5 4 2 3 6 2" xfId="30167" xr:uid="{56AA3284-17D7-4CA1-A838-7F6223D20061}"/>
    <cellStyle name="Note 5 4 2 4" xfId="5218" xr:uid="{E2862A56-EADC-4832-AD6E-6D15E897DFA2}"/>
    <cellStyle name="Note 5 4 2 4 2" xfId="6389" xr:uid="{4B66ACB9-9349-4FD3-9F40-28A3AA62614C}"/>
    <cellStyle name="Note 5 4 2 4 2 2" xfId="8868" xr:uid="{965F6128-EA8D-42DD-8B2D-AE3497F9DE7F}"/>
    <cellStyle name="Note 5 4 2 4 2 2 2" xfId="22326" xr:uid="{7F35D582-B9C5-4D02-9971-95FE4111A173}"/>
    <cellStyle name="Note 5 4 2 4 2 3" xfId="11459" xr:uid="{1B183416-8E50-4B94-8882-37DB80463EE0}"/>
    <cellStyle name="Note 5 4 2 4 2 3 2" xfId="24917" xr:uid="{6295F782-57CE-4C7C-BE6E-9155BE2908F2}"/>
    <cellStyle name="Note 5 4 2 4 2 4" xfId="13667" xr:uid="{CF205352-5B94-438A-96DB-1837D939ADBE}"/>
    <cellStyle name="Note 5 4 2 4 2 4 2" xfId="27125" xr:uid="{AD3EC641-DAAB-4D25-8630-E4626E8187E0}"/>
    <cellStyle name="Note 5 4 2 4 2 5" xfId="14846" xr:uid="{BBB94A8B-16CA-4B95-B306-7F8BA74B26EC}"/>
    <cellStyle name="Note 5 4 2 4 2 5 2" xfId="28304" xr:uid="{19B825B4-EE80-454C-BE71-28B94EA34B65}"/>
    <cellStyle name="Note 5 4 2 4 2 6" xfId="16211" xr:uid="{90174EC5-C307-4D9F-9864-0A8BE6EAB158}"/>
    <cellStyle name="Note 5 4 2 4 2 6 2" xfId="29669" xr:uid="{1F054C32-311C-4F96-981F-FA97BD4E8C3D}"/>
    <cellStyle name="Note 5 4 2 4 2 7" xfId="18554" xr:uid="{725509B6-8E7C-431B-BF5B-713846532EE5}"/>
    <cellStyle name="Note 5 4 2 4 2 7 2" xfId="32012" xr:uid="{F06E3EA5-DAB4-4C28-98FD-060DED5A57DA}"/>
    <cellStyle name="Note 5 4 2 4 3" xfId="7697" xr:uid="{56DDFAC5-937A-4A4A-BAD0-91E809D7BF7B}"/>
    <cellStyle name="Note 5 4 2 4 3 2" xfId="21155" xr:uid="{50747B62-4EB0-4E48-8A8D-8EEBE784D192}"/>
    <cellStyle name="Note 5 4 2 4 4" xfId="10288" xr:uid="{AC94BA26-25EE-4337-83E1-C70CAE61BDC7}"/>
    <cellStyle name="Note 5 4 2 4 4 2" xfId="23746" xr:uid="{F14AD576-93D3-41AF-BC6A-BC7A18C2AF3B}"/>
    <cellStyle name="Note 5 4 2 4 5" xfId="12069" xr:uid="{BFA75D92-A795-4F98-90BC-C93F1A82D6B8}"/>
    <cellStyle name="Note 5 4 2 4 5 2" xfId="25527" xr:uid="{E250A23F-8863-44AC-9ED8-C93A262A2A76}"/>
    <cellStyle name="Note 5 4 2 4 6" xfId="17403" xr:uid="{49AAF217-9639-411A-9AAC-4DB388062B26}"/>
    <cellStyle name="Note 5 4 2 4 6 2" xfId="30861" xr:uid="{9F1F07A6-7E0F-4CE1-BEF3-1FBA2F6770F5}"/>
    <cellStyle name="Note 5 4 2 5" xfId="4735" xr:uid="{F3C8642C-D794-4BA3-BBEE-B2C92BD59883}"/>
    <cellStyle name="Note 5 4 2 5 2" xfId="5906" xr:uid="{F8EA7494-8AA5-43C4-8285-EBC40982D70D}"/>
    <cellStyle name="Note 5 4 2 5 2 2" xfId="8385" xr:uid="{365BB0B1-BC9F-4A59-9CD8-FEDCBB96ECC6}"/>
    <cellStyle name="Note 5 4 2 5 2 2 2" xfId="21843" xr:uid="{9695725F-0FDF-451B-9E22-0A484F3007E5}"/>
    <cellStyle name="Note 5 4 2 5 2 3" xfId="10976" xr:uid="{B5936D00-1461-41C9-AC37-160C1C1873B5}"/>
    <cellStyle name="Note 5 4 2 5 2 3 2" xfId="24434" xr:uid="{191B826E-0519-4BE0-9217-B053183896F6}"/>
    <cellStyle name="Note 5 4 2 5 2 4" xfId="13184" xr:uid="{71B80CF9-044E-4CB1-B9DA-2D285F36223E}"/>
    <cellStyle name="Note 5 4 2 5 2 4 2" xfId="26642" xr:uid="{7A177B04-4CF1-4EC7-9C89-5F01FDDF430C}"/>
    <cellStyle name="Note 5 4 2 5 2 5" xfId="14363" xr:uid="{4B4C15A8-12A5-4FAB-9552-4CFABFCFCCCB}"/>
    <cellStyle name="Note 5 4 2 5 2 5 2" xfId="27821" xr:uid="{F2E3AE44-CE17-48D7-8604-45BD7FBBC8C2}"/>
    <cellStyle name="Note 5 4 2 5 2 6" xfId="15728" xr:uid="{2B1D538A-C651-4C72-A337-97CBC31C2D29}"/>
    <cellStyle name="Note 5 4 2 5 2 6 2" xfId="29186" xr:uid="{E19DB69A-91BB-4AD8-9AA1-CDD77A2E417B}"/>
    <cellStyle name="Note 5 4 2 5 2 7" xfId="18071" xr:uid="{02626096-5094-4C93-A7BB-50AC3D7774F4}"/>
    <cellStyle name="Note 5 4 2 5 2 7 2" xfId="31529" xr:uid="{2318D987-517C-4AFD-9C0E-086BD7771795}"/>
    <cellStyle name="Note 5 4 2 5 3" xfId="7214" xr:uid="{A8813D8A-D31D-4864-9060-3B930420EDC5}"/>
    <cellStyle name="Note 5 4 2 5 3 2" xfId="20672" xr:uid="{45077618-A0D7-420C-A6FE-6CBDD2C7BD72}"/>
    <cellStyle name="Note 5 4 2 5 4" xfId="9805" xr:uid="{54EE2448-8944-4332-84CB-B677BA98E79C}"/>
    <cellStyle name="Note 5 4 2 5 4 2" xfId="23263" xr:uid="{C33D855A-082D-4BFD-B4B6-251E0DB50EF5}"/>
    <cellStyle name="Note 5 4 2 5 5" xfId="12235" xr:uid="{7C5A6846-72A1-4D5B-A82A-2C432C2E1D99}"/>
    <cellStyle name="Note 5 4 2 5 5 2" xfId="25693" xr:uid="{6BF9020A-97BD-495C-8DA2-26DC7D47E9C8}"/>
    <cellStyle name="Note 5 4 2 5 6" xfId="17013" xr:uid="{BCEF02EE-AC64-4360-ACBE-7F81ADFBA453}"/>
    <cellStyle name="Note 5 4 2 5 6 2" xfId="30471" xr:uid="{5557A7C6-DC35-46FE-8E7F-FCB8F78AAD9B}"/>
    <cellStyle name="Note 5 4 2 6" xfId="4500" xr:uid="{5F477113-A2AC-44EB-8974-1C3671B8DA92}"/>
    <cellStyle name="Note 5 4 2 6 2" xfId="5671" xr:uid="{58DC482B-6D98-4CA8-BEC2-4B7C567595F3}"/>
    <cellStyle name="Note 5 4 2 6 2 2" xfId="8150" xr:uid="{369BC0B6-7903-429F-B7F6-0ECB92AC2356}"/>
    <cellStyle name="Note 5 4 2 6 2 2 2" xfId="21608" xr:uid="{E6B75B78-E74C-4C61-8FA5-E17EBEEDAA2A}"/>
    <cellStyle name="Note 5 4 2 6 2 3" xfId="10741" xr:uid="{8062257C-E4FE-46AA-BE1A-B03F15FEDE12}"/>
    <cellStyle name="Note 5 4 2 6 2 3 2" xfId="24199" xr:uid="{536F0D4B-8F84-406A-9414-71F24C129097}"/>
    <cellStyle name="Note 5 4 2 6 2 4" xfId="12949" xr:uid="{FE7A11CF-A583-4CB4-A94C-4764D370430D}"/>
    <cellStyle name="Note 5 4 2 6 2 4 2" xfId="26407" xr:uid="{23FEFEA2-9081-4077-9C1A-47240F9747BD}"/>
    <cellStyle name="Note 5 4 2 6 2 5" xfId="14128" xr:uid="{07CC20CB-C0C1-480C-A8B9-816CA1743C4A}"/>
    <cellStyle name="Note 5 4 2 6 2 5 2" xfId="27586" xr:uid="{508D792E-6B36-4123-A3B1-130DB1EC56D4}"/>
    <cellStyle name="Note 5 4 2 6 2 6" xfId="15493" xr:uid="{4F3251DC-4CE4-4248-BE54-4CD3FABD2DDF}"/>
    <cellStyle name="Note 5 4 2 6 2 6 2" xfId="28951" xr:uid="{2084DB2C-4054-4DAE-AC38-82AF9B7F11E5}"/>
    <cellStyle name="Note 5 4 2 6 2 7" xfId="17836" xr:uid="{A3A65C55-93E0-4160-A803-C55DD318FD31}"/>
    <cellStyle name="Note 5 4 2 6 2 7 2" xfId="31294" xr:uid="{3106F27A-3E68-40BD-A814-8F48D396B345}"/>
    <cellStyle name="Note 5 4 2 6 3" xfId="6979" xr:uid="{C24D795C-3B3F-4D9D-9570-98DBD4D42F93}"/>
    <cellStyle name="Note 5 4 2 6 3 2" xfId="20437" xr:uid="{24F9ACBD-1297-4077-90AD-82AF75125A14}"/>
    <cellStyle name="Note 5 4 2 6 4" xfId="9570" xr:uid="{F2F7BA81-5411-4F2F-BD9E-8A33A65FA447}"/>
    <cellStyle name="Note 5 4 2 6 4 2" xfId="23028" xr:uid="{2BB678DE-5903-41A7-A372-3557B1D4CFCD}"/>
    <cellStyle name="Note 5 4 2 6 5" xfId="9092" xr:uid="{B6726245-4170-4552-A248-BA66FD15E10F}"/>
    <cellStyle name="Note 5 4 2 6 5 2" xfId="22550" xr:uid="{C175C3AE-D444-4233-A306-3F45A59B5BB3}"/>
    <cellStyle name="Note 5 4 2 6 6" xfId="16797" xr:uid="{6BD27310-649F-40B9-9B64-1199C2462709}"/>
    <cellStyle name="Note 5 4 2 6 6 2" xfId="30255" xr:uid="{0A8228C2-20F4-45B7-AF82-3DAE1FCDB1D2}"/>
    <cellStyle name="Note 5 4 2 7" xfId="5289" xr:uid="{43AB8EBD-ACE3-4ECC-9B99-6B4A98D07065}"/>
    <cellStyle name="Note 5 4 2 7 2" xfId="6460" xr:uid="{ECD45FF3-1CC3-46C8-A050-84316693CFE2}"/>
    <cellStyle name="Note 5 4 2 7 2 2" xfId="8939" xr:uid="{FDE3470B-5211-4FB6-BD03-A5E9E47A404C}"/>
    <cellStyle name="Note 5 4 2 7 2 2 2" xfId="22397" xr:uid="{BFAF0A60-439E-4873-8FC3-8666A03DD439}"/>
    <cellStyle name="Note 5 4 2 7 2 3" xfId="11530" xr:uid="{B769469E-D0EB-44A0-85F6-8285A38A394F}"/>
    <cellStyle name="Note 5 4 2 7 2 3 2" xfId="24988" xr:uid="{D2C12A79-D63C-4E24-A703-BECB374113DF}"/>
    <cellStyle name="Note 5 4 2 7 2 4" xfId="13738" xr:uid="{5166AFF5-81FC-4380-AC81-546EB5E9EBB6}"/>
    <cellStyle name="Note 5 4 2 7 2 4 2" xfId="27196" xr:uid="{43076D6C-1558-47BD-B72C-8D1A6C75C839}"/>
    <cellStyle name="Note 5 4 2 7 2 5" xfId="14917" xr:uid="{081F2218-8D8C-413A-9466-25F0D5096A69}"/>
    <cellStyle name="Note 5 4 2 7 2 5 2" xfId="28375" xr:uid="{8E8AE294-734C-4522-84A4-80D42008A054}"/>
    <cellStyle name="Note 5 4 2 7 2 6" xfId="16282" xr:uid="{A48E642E-37A7-4D88-9DAF-6F610D7509BC}"/>
    <cellStyle name="Note 5 4 2 7 2 6 2" xfId="29740" xr:uid="{2B549A8B-650A-4FDC-AB29-2765D25EBD80}"/>
    <cellStyle name="Note 5 4 2 7 2 7" xfId="18625" xr:uid="{4BA242C4-CD6E-4D2B-BCC6-4E5F51E6BCDE}"/>
    <cellStyle name="Note 5 4 2 7 2 7 2" xfId="32083" xr:uid="{9BB2DD53-F5EF-4A84-A74B-2FBAE8486E5B}"/>
    <cellStyle name="Note 5 4 2 7 3" xfId="7768" xr:uid="{E44D81AA-3F31-438D-907D-5391A3A8A0EF}"/>
    <cellStyle name="Note 5 4 2 7 3 2" xfId="21226" xr:uid="{865130FB-37EA-4EFA-A79B-32830B0B32DC}"/>
    <cellStyle name="Note 5 4 2 7 4" xfId="10359" xr:uid="{B7E31670-6845-4566-9910-99F5B721662A}"/>
    <cellStyle name="Note 5 4 2 7 4 2" xfId="23817" xr:uid="{884020E0-9468-4F78-900C-88AA86B45BA1}"/>
    <cellStyle name="Note 5 4 2 7 5" xfId="15111" xr:uid="{9F5BD71C-4025-4A4C-835D-DE46090ED8EB}"/>
    <cellStyle name="Note 5 4 2 7 5 2" xfId="28569" xr:uid="{A9B3E466-0065-421E-B3FC-AD1942A6B806}"/>
    <cellStyle name="Note 5 4 2 7 6" xfId="17464" xr:uid="{1E95D8B9-B177-4E88-88E4-1774106BCCC1}"/>
    <cellStyle name="Note 5 4 2 7 6 2" xfId="30922" xr:uid="{AF9126A6-9812-4915-9834-456CC48BA8D1}"/>
    <cellStyle name="Note 5 4 2 8" xfId="4059" xr:uid="{4B7A99BC-AD5C-45E9-BEAC-DA101BEBE791}"/>
    <cellStyle name="Note 5 4 2 8 2" xfId="3889" xr:uid="{0DE3888F-9A14-429D-A4F6-EB06F3E21399}"/>
    <cellStyle name="Note 5 4 2 8 2 2" xfId="19883" xr:uid="{C836F805-3D3F-417B-9172-5CF4749BD822}"/>
    <cellStyle name="Note 5 4 2 8 3" xfId="9170" xr:uid="{700D4BC4-DD59-4EBC-BFA4-92E0DF2FBA66}"/>
    <cellStyle name="Note 5 4 2 8 3 2" xfId="22628" xr:uid="{E0829FBB-28E1-4A9D-B8AF-E293998A4939}"/>
    <cellStyle name="Note 5 4 2 8 4" xfId="11739" xr:uid="{AE685F45-7C63-4E5C-B295-03E78CD03080}"/>
    <cellStyle name="Note 5 4 2 8 4 2" xfId="25197" xr:uid="{14484908-C675-4C4C-BE2C-6DFA7B3608E3}"/>
    <cellStyle name="Note 5 4 2 8 5" xfId="3603" xr:uid="{00B54183-7000-4C8B-8E56-0E6E90314BD8}"/>
    <cellStyle name="Note 5 4 2 8 5 2" xfId="19597" xr:uid="{6A94B316-0793-4F5D-A53A-15DF70BF4408}"/>
    <cellStyle name="Note 5 4 2 8 6" xfId="11885" xr:uid="{11B25BF4-E25B-48B8-A491-44B6E62A4F1F}"/>
    <cellStyle name="Note 5 4 2 8 6 2" xfId="25343" xr:uid="{2FE3950E-1C80-4F8A-9E44-44D1D07B494C}"/>
    <cellStyle name="Note 5 4 2 8 7" xfId="16478" xr:uid="{656C84E2-A3E4-45B0-8518-55F22ABE1CE9}"/>
    <cellStyle name="Note 5 4 2 8 7 2" xfId="29936" xr:uid="{FE59F7EE-9DE7-4ADF-B624-7388CFBE329C}"/>
    <cellStyle name="Note 5 4 2 9" xfId="3163" xr:uid="{1057855F-A616-4FD7-A8A8-E5710AD749AB}"/>
    <cellStyle name="Note 5 4 2 9 2" xfId="19157" xr:uid="{3B38FF2E-710B-4409-B476-68758CCCCD16}"/>
    <cellStyle name="Note 5 4 3" xfId="2859" xr:uid="{22051832-B898-43E5-838E-1656DBB13283}"/>
    <cellStyle name="Note 5 4 3 2" xfId="6183" xr:uid="{9C28258E-0552-464D-BC2E-CA9D9210B432}"/>
    <cellStyle name="Note 5 4 3 2 2" xfId="8662" xr:uid="{CEED41FD-2D8F-42D1-BF4F-3C9AA77C6B58}"/>
    <cellStyle name="Note 5 4 3 2 2 2" xfId="22120" xr:uid="{AEAC5EEA-4371-4332-97A5-0175D3462BED}"/>
    <cellStyle name="Note 5 4 3 2 3" xfId="11253" xr:uid="{65C8BCFA-0EE2-4B7F-9EBE-172D5BA5837C}"/>
    <cellStyle name="Note 5 4 3 2 3 2" xfId="24711" xr:uid="{0C6D89B4-1D14-45B7-8DF7-B8AF0558FB4A}"/>
    <cellStyle name="Note 5 4 3 2 4" xfId="13461" xr:uid="{8975D199-98FA-4E9D-AB31-82747CC068CF}"/>
    <cellStyle name="Note 5 4 3 2 4 2" xfId="26919" xr:uid="{E34DDD6B-EEA6-4438-BFC5-5D5CB7CECDF2}"/>
    <cellStyle name="Note 5 4 3 2 5" xfId="14640" xr:uid="{AA7EA62F-8FAF-4795-93FD-0D5BA70936F8}"/>
    <cellStyle name="Note 5 4 3 2 5 2" xfId="28098" xr:uid="{DB47D819-43D7-4AB6-B9B7-B8B557981403}"/>
    <cellStyle name="Note 5 4 3 2 6" xfId="16005" xr:uid="{2138B8DC-00E4-49F6-AF16-F76849D55941}"/>
    <cellStyle name="Note 5 4 3 2 6 2" xfId="29463" xr:uid="{891F5AA0-9837-496B-9BFD-25D6ADB99456}"/>
    <cellStyle name="Note 5 4 3 2 7" xfId="18348" xr:uid="{807A9527-D9E4-487D-BB35-A0F4B1D4F2B5}"/>
    <cellStyle name="Note 5 4 3 2 7 2" xfId="31806" xr:uid="{4F204FB4-765E-4091-9914-0113D1DCFB12}"/>
    <cellStyle name="Note 5 4 3 3" xfId="5012" xr:uid="{EEBFFFFC-A9A9-4BE7-AE3C-2EC35F79471F}"/>
    <cellStyle name="Note 5 4 3 3 2" xfId="32311" xr:uid="{FB6D08CD-A1E4-4FD2-9363-17087A8F5088}"/>
    <cellStyle name="Note 5 4 3 4" xfId="7491" xr:uid="{3BC3853A-37C1-473C-B4F6-4D7459EE49D1}"/>
    <cellStyle name="Note 5 4 3 4 2" xfId="20949" xr:uid="{ED557AF1-CEC6-4481-9D11-B10E0711EE9D}"/>
    <cellStyle name="Note 5 4 3 5" xfId="10082" xr:uid="{CA35E0AD-B722-4193-B19E-4CD0F0D6B4CB}"/>
    <cellStyle name="Note 5 4 3 5 2" xfId="23540" xr:uid="{E506A88B-E0EF-4973-8F9F-3AF30516592B}"/>
    <cellStyle name="Note 5 4 3 6" xfId="12481" xr:uid="{450B842D-06D6-4AE0-AD8A-17CB9E1727C2}"/>
    <cellStyle name="Note 5 4 3 6 2" xfId="25939" xr:uid="{DE2F213F-01D2-4C58-B8DF-5BD64D5152F9}"/>
    <cellStyle name="Note 5 4 3 7" xfId="17237" xr:uid="{0719B6FD-3F4C-487F-A23F-A4DB0D3C1EA6}"/>
    <cellStyle name="Note 5 4 3 7 2" xfId="30695" xr:uid="{F3576397-2961-428E-A4DC-4B553E86E693}"/>
    <cellStyle name="Note 5 4 4" xfId="5127" xr:uid="{FCE381A1-04C8-4D2F-9A97-0FEB36A883D2}"/>
    <cellStyle name="Note 5 4 4 2" xfId="6298" xr:uid="{EF7AFB36-0517-4148-8736-1D1EBF94510C}"/>
    <cellStyle name="Note 5 4 4 2 2" xfId="8777" xr:uid="{40F483A0-5626-4B16-970A-FDAE76ED1E7E}"/>
    <cellStyle name="Note 5 4 4 2 2 2" xfId="22235" xr:uid="{6100A35C-99E8-4D47-B505-29E747118FC9}"/>
    <cellStyle name="Note 5 4 4 2 3" xfId="11368" xr:uid="{654B4BB8-4A24-4AB9-A37F-CEAE040E17F3}"/>
    <cellStyle name="Note 5 4 4 2 3 2" xfId="24826" xr:uid="{20E7AD68-C9BF-406F-BEC8-85EFE43F3ED0}"/>
    <cellStyle name="Note 5 4 4 2 4" xfId="13576" xr:uid="{417DA833-4ACE-4E21-BE23-3B5AB9A90255}"/>
    <cellStyle name="Note 5 4 4 2 4 2" xfId="27034" xr:uid="{EE9DAE6A-351C-4BE3-B0D1-4C4100F5B6A3}"/>
    <cellStyle name="Note 5 4 4 2 5" xfId="14755" xr:uid="{DC8ABB08-7CF8-432F-8A7B-37E869219C1F}"/>
    <cellStyle name="Note 5 4 4 2 5 2" xfId="28213" xr:uid="{DA608436-F7CD-44C9-B18A-1D08247B8846}"/>
    <cellStyle name="Note 5 4 4 2 6" xfId="16120" xr:uid="{9C94057D-01C5-44A5-ADE7-F702FBB5A135}"/>
    <cellStyle name="Note 5 4 4 2 6 2" xfId="29578" xr:uid="{656AC848-4DCE-42CF-847D-7F4B00338245}"/>
    <cellStyle name="Note 5 4 4 2 7" xfId="18463" xr:uid="{16AD87D3-0F9C-4DFF-BDA6-13349403EA04}"/>
    <cellStyle name="Note 5 4 4 2 7 2" xfId="31921" xr:uid="{7B99227C-3AD7-41E9-B378-80155BC22B50}"/>
    <cellStyle name="Note 5 4 4 3" xfId="7606" xr:uid="{86286B2D-CFDB-4AB8-B2C7-598C1476DAED}"/>
    <cellStyle name="Note 5 4 4 3 2" xfId="21064" xr:uid="{33058271-384C-4DC2-8191-1947FADCFC72}"/>
    <cellStyle name="Note 5 4 4 4" xfId="10197" xr:uid="{83CF80B9-1AA2-4A3F-BCC4-A49CC0E3BFD5}"/>
    <cellStyle name="Note 5 4 4 4 2" xfId="23655" xr:uid="{25339868-AE03-4F9B-B3AA-42C3500A5440}"/>
    <cellStyle name="Note 5 4 4 5" xfId="9080" xr:uid="{A24B9DBF-E7F6-4593-A5E3-4B5E69C912A4}"/>
    <cellStyle name="Note 5 4 4 5 2" xfId="22538" xr:uid="{9E91C81C-A5A0-47E3-A08F-1A02993AE1A6}"/>
    <cellStyle name="Note 5 4 4 6" xfId="17319" xr:uid="{81551190-B92F-4ED9-B065-FE5744E544AF}"/>
    <cellStyle name="Note 5 4 4 6 2" xfId="30777" xr:uid="{5101225C-A307-4B66-B1AC-81A7A74B6B84}"/>
    <cellStyle name="Note 5 4 5" xfId="5183" xr:uid="{6A83696A-31F5-42B8-840A-49A5D78F392B}"/>
    <cellStyle name="Note 5 4 5 2" xfId="6354" xr:uid="{1B77DB2B-2574-4664-B61E-5DF2A69C9E0C}"/>
    <cellStyle name="Note 5 4 5 2 2" xfId="8833" xr:uid="{91AE9CCC-04AC-4C44-9950-C77EA3A5E68D}"/>
    <cellStyle name="Note 5 4 5 2 2 2" xfId="22291" xr:uid="{6AD5DA38-363B-447E-86C8-B42D466382AC}"/>
    <cellStyle name="Note 5 4 5 2 3" xfId="11424" xr:uid="{6126D036-BAAA-4963-9F19-4841E805DFF6}"/>
    <cellStyle name="Note 5 4 5 2 3 2" xfId="24882" xr:uid="{EA745AF8-EBE3-418D-8978-5D490EEBAD73}"/>
    <cellStyle name="Note 5 4 5 2 4" xfId="13632" xr:uid="{05A53891-A063-4006-9936-2CF90C7FEEE6}"/>
    <cellStyle name="Note 5 4 5 2 4 2" xfId="27090" xr:uid="{620D524D-0D3C-4F71-AA72-32C113D07DB7}"/>
    <cellStyle name="Note 5 4 5 2 5" xfId="14811" xr:uid="{D5E39E8A-ED98-436B-9479-17584A86D390}"/>
    <cellStyle name="Note 5 4 5 2 5 2" xfId="28269" xr:uid="{61DBF8E3-B8E4-45C4-ACAF-541604AEDBC4}"/>
    <cellStyle name="Note 5 4 5 2 6" xfId="16176" xr:uid="{5CF521F8-74E2-4E25-B57E-B6F02326709E}"/>
    <cellStyle name="Note 5 4 5 2 6 2" xfId="29634" xr:uid="{17D58E8E-5276-4696-BCAD-61245F08244A}"/>
    <cellStyle name="Note 5 4 5 2 7" xfId="18519" xr:uid="{B3062A39-BC4D-473F-9BE2-70B8A641D721}"/>
    <cellStyle name="Note 5 4 5 2 7 2" xfId="31977" xr:uid="{49E89448-91F4-4143-9104-E99AD20F2D42}"/>
    <cellStyle name="Note 5 4 5 3" xfId="7662" xr:uid="{BE3DD440-D5B6-4E71-A1D6-00A3C44CAA3D}"/>
    <cellStyle name="Note 5 4 5 3 2" xfId="21120" xr:uid="{07BAA0AD-5425-4060-BDC8-B0DA86C54D40}"/>
    <cellStyle name="Note 5 4 5 4" xfId="10253" xr:uid="{F024B4FA-264E-4A93-A239-A9C367793725}"/>
    <cellStyle name="Note 5 4 5 4 2" xfId="23711" xr:uid="{450E808B-EAA9-4432-8F7A-FBE143AF4F66}"/>
    <cellStyle name="Note 5 4 5 5" xfId="12266" xr:uid="{0DDD286D-C9EF-4EE5-BF90-CCF78FA84489}"/>
    <cellStyle name="Note 5 4 5 5 2" xfId="25724" xr:uid="{D16B4C48-EA1A-418E-89F6-F859CC4E5640}"/>
    <cellStyle name="Note 5 4 5 6" xfId="17368" xr:uid="{B2FFFA02-8B9A-4BC1-AD87-4EAEE499B226}"/>
    <cellStyle name="Note 5 4 5 6 2" xfId="30826" xr:uid="{830C3A7E-780C-4026-BACF-F2E2BF2B8AF2}"/>
    <cellStyle name="Note 5 4 6" xfId="4734" xr:uid="{7D25C2CD-D9B8-46A9-9F2E-4801385EE1DC}"/>
    <cellStyle name="Note 5 4 6 2" xfId="5905" xr:uid="{0D268737-A486-48B1-8321-FDAFDE90E48A}"/>
    <cellStyle name="Note 5 4 6 2 2" xfId="8384" xr:uid="{EA0C72B4-1122-490B-B55A-7A0F99B0433E}"/>
    <cellStyle name="Note 5 4 6 2 2 2" xfId="21842" xr:uid="{85E90C94-C02C-4BB4-A81A-59AC23676188}"/>
    <cellStyle name="Note 5 4 6 2 3" xfId="10975" xr:uid="{F85EA89A-DFD6-447D-B3E1-60C1D2F49B66}"/>
    <cellStyle name="Note 5 4 6 2 3 2" xfId="24433" xr:uid="{85318723-883D-4942-9B8E-D8D94BC1BAB3}"/>
    <cellStyle name="Note 5 4 6 2 4" xfId="13183" xr:uid="{3C897B63-AFF4-4BB2-9A02-0B0C6F3D2514}"/>
    <cellStyle name="Note 5 4 6 2 4 2" xfId="26641" xr:uid="{112CAC88-A9B9-41AB-AF90-648543050B2A}"/>
    <cellStyle name="Note 5 4 6 2 5" xfId="14362" xr:uid="{3D6DB7A6-1FA0-4F6F-8CF0-613C860EEC06}"/>
    <cellStyle name="Note 5 4 6 2 5 2" xfId="27820" xr:uid="{2310917E-2414-41C8-84BB-C3B2FD35D5E9}"/>
    <cellStyle name="Note 5 4 6 2 6" xfId="15727" xr:uid="{D0AE1A77-D41B-44BF-BB11-EDCDB6F38073}"/>
    <cellStyle name="Note 5 4 6 2 6 2" xfId="29185" xr:uid="{B219999F-1130-4021-BE77-AA6210A85CA7}"/>
    <cellStyle name="Note 5 4 6 2 7" xfId="18070" xr:uid="{3E5AEDF2-4776-481D-8652-326F5726BEE4}"/>
    <cellStyle name="Note 5 4 6 2 7 2" xfId="31528" xr:uid="{E57307DC-6551-4C20-9387-677F5E371C79}"/>
    <cellStyle name="Note 5 4 6 3" xfId="7213" xr:uid="{BE726342-E410-4EB9-9928-D62FA3C62EEF}"/>
    <cellStyle name="Note 5 4 6 3 2" xfId="20671" xr:uid="{241A57BA-72D5-46CD-9E4F-209FDDE96F86}"/>
    <cellStyle name="Note 5 4 6 4" xfId="9804" xr:uid="{834C44A6-775C-4FA2-BF6F-D997CECF737D}"/>
    <cellStyle name="Note 5 4 6 4 2" xfId="23262" xr:uid="{2D5B3E39-0F8C-4403-93B1-9EA74E88F6B4}"/>
    <cellStyle name="Note 5 4 6 5" xfId="12344" xr:uid="{ED6089E5-13A6-4449-8576-D81CF4DBAC09}"/>
    <cellStyle name="Note 5 4 6 5 2" xfId="25802" xr:uid="{246E3867-B2AF-4554-A36D-F6D1C968ECB7}"/>
    <cellStyle name="Note 5 4 6 6" xfId="17012" xr:uid="{EC25630C-3CEC-422F-838C-BCE587CF9B65}"/>
    <cellStyle name="Note 5 4 6 6 2" xfId="30470" xr:uid="{9FE63DFA-BAEF-44BB-A733-38A2AB6DACB1}"/>
    <cellStyle name="Note 5 4 7" xfId="4501" xr:uid="{65A3C582-C35D-42D8-8B41-1E0C87595AD4}"/>
    <cellStyle name="Note 5 4 7 2" xfId="5672" xr:uid="{3ABDC2F5-AABD-4D01-B09A-64695052689B}"/>
    <cellStyle name="Note 5 4 7 2 2" xfId="8151" xr:uid="{C0930D1D-563E-4992-915C-33C84DBB7DEB}"/>
    <cellStyle name="Note 5 4 7 2 2 2" xfId="21609" xr:uid="{E54D4548-14E2-40A9-B987-29910AED9750}"/>
    <cellStyle name="Note 5 4 7 2 3" xfId="10742" xr:uid="{B3009FAE-1EBC-4A59-AE7D-C3259799A99F}"/>
    <cellStyle name="Note 5 4 7 2 3 2" xfId="24200" xr:uid="{2D62D9C6-3034-41C8-80E8-34663EAE3486}"/>
    <cellStyle name="Note 5 4 7 2 4" xfId="12950" xr:uid="{92F63CB4-2481-4931-BAA2-E1D9677E40EC}"/>
    <cellStyle name="Note 5 4 7 2 4 2" xfId="26408" xr:uid="{0DFA754D-D693-4982-BC9E-210809326BA9}"/>
    <cellStyle name="Note 5 4 7 2 5" xfId="14129" xr:uid="{A84E31A0-02F2-44CF-8545-C63764970208}"/>
    <cellStyle name="Note 5 4 7 2 5 2" xfId="27587" xr:uid="{69A578C6-8776-418B-B633-C87F33865A98}"/>
    <cellStyle name="Note 5 4 7 2 6" xfId="15494" xr:uid="{AF6DDBC7-60AB-42EB-9C0D-B9162F3E24FD}"/>
    <cellStyle name="Note 5 4 7 2 6 2" xfId="28952" xr:uid="{2C82C6E6-6F79-4932-A79E-10121286E5DA}"/>
    <cellStyle name="Note 5 4 7 2 7" xfId="17837" xr:uid="{90B72B05-70EF-4CCB-96D8-2CCBFE7D6E87}"/>
    <cellStyle name="Note 5 4 7 2 7 2" xfId="31295" xr:uid="{D82D7063-72C1-4535-B1B6-D35035A3E41A}"/>
    <cellStyle name="Note 5 4 7 3" xfId="6980" xr:uid="{6F98C35D-895D-4D15-B804-2970A4C9BEB1}"/>
    <cellStyle name="Note 5 4 7 3 2" xfId="20438" xr:uid="{34ECCC30-0F4C-4F80-BC75-4282248875AC}"/>
    <cellStyle name="Note 5 4 7 4" xfId="9571" xr:uid="{3C2327C2-C39E-4131-9CD0-0947A5B1B9B5}"/>
    <cellStyle name="Note 5 4 7 4 2" xfId="23029" xr:uid="{6CD99E49-D350-4F15-9829-FE00510A7B22}"/>
    <cellStyle name="Note 5 4 7 5" xfId="3852" xr:uid="{DA5D90BF-30A9-4C3F-85BC-44F5407709EF}"/>
    <cellStyle name="Note 5 4 7 5 2" xfId="19846" xr:uid="{98F07D11-CD71-4306-A2B2-1BFDBF018038}"/>
    <cellStyle name="Note 5 4 7 6" xfId="16798" xr:uid="{D754DE88-6C18-4D4D-A8C0-C5AD05C04B4E}"/>
    <cellStyle name="Note 5 4 7 6 2" xfId="30256" xr:uid="{0956326A-714A-4097-B1FE-7F3222B90A06}"/>
    <cellStyle name="Note 5 4 8" xfId="4945" xr:uid="{18F92168-C2EF-429A-9EB9-7B6C2A3B6A3A}"/>
    <cellStyle name="Note 5 4 8 2" xfId="6116" xr:uid="{3E599F3C-1A51-4C8B-B956-2EF3A44F4C0A}"/>
    <cellStyle name="Note 5 4 8 2 2" xfId="8595" xr:uid="{A5D2AB42-EE45-4D48-A544-02F877106B02}"/>
    <cellStyle name="Note 5 4 8 2 2 2" xfId="22053" xr:uid="{E2BA9EB4-872C-4316-9DE6-1F2E7FBB4057}"/>
    <cellStyle name="Note 5 4 8 2 3" xfId="11186" xr:uid="{A8F6B666-70BC-4BB3-9A61-BC06C9211DE4}"/>
    <cellStyle name="Note 5 4 8 2 3 2" xfId="24644" xr:uid="{73130369-901C-438F-971C-576CA2ECF5D4}"/>
    <cellStyle name="Note 5 4 8 2 4" xfId="13394" xr:uid="{4A62EF82-823A-4773-8B71-20A1911C44C7}"/>
    <cellStyle name="Note 5 4 8 2 4 2" xfId="26852" xr:uid="{CBFB97E1-7B2E-4C13-8E9B-F939C0410501}"/>
    <cellStyle name="Note 5 4 8 2 5" xfId="14573" xr:uid="{5CE20BAF-FD9F-4CCE-A723-04BDC87C4723}"/>
    <cellStyle name="Note 5 4 8 2 5 2" xfId="28031" xr:uid="{1937499E-8488-4A8C-AD6E-317D1DF80BEC}"/>
    <cellStyle name="Note 5 4 8 2 6" xfId="15938" xr:uid="{FFC918F2-4921-4F98-A5CA-BC6EB1F8DA53}"/>
    <cellStyle name="Note 5 4 8 2 6 2" xfId="29396" xr:uid="{29E53BA9-BDB8-4910-8481-AED342DF194E}"/>
    <cellStyle name="Note 5 4 8 2 7" xfId="18281" xr:uid="{15AB2A24-807E-46F9-8794-69AB797FC888}"/>
    <cellStyle name="Note 5 4 8 2 7 2" xfId="31739" xr:uid="{7E0D1C0F-5333-4770-A72E-6CDD202CEE49}"/>
    <cellStyle name="Note 5 4 8 3" xfId="7424" xr:uid="{345FF4D9-DC5D-4CA3-890C-CB8010029A8D}"/>
    <cellStyle name="Note 5 4 8 3 2" xfId="20882" xr:uid="{006A5FE2-386F-486C-ABF0-E1B8B55A4C2A}"/>
    <cellStyle name="Note 5 4 8 4" xfId="10015" xr:uid="{D3D8C50E-60F9-4C3A-BE79-80D4D02ABEE3}"/>
    <cellStyle name="Note 5 4 8 4 2" xfId="23473" xr:uid="{013FDECB-6C4D-4DFE-80E1-3235FF1AB218}"/>
    <cellStyle name="Note 5 4 8 5" xfId="6715" xr:uid="{DFF6664D-66BB-45E7-ACFB-D20B9AF2528B}"/>
    <cellStyle name="Note 5 4 8 5 2" xfId="20173" xr:uid="{24D6892D-1070-4013-ACDF-34F48FC26D67}"/>
    <cellStyle name="Note 5 4 8 6" xfId="17170" xr:uid="{61F65265-6AAB-4D2F-A1AA-E5032BF8568F}"/>
    <cellStyle name="Note 5 4 8 6 2" xfId="30628" xr:uid="{2E289C97-2313-4D04-A213-342027C2F86F}"/>
    <cellStyle name="Note 5 4 9" xfId="4060" xr:uid="{7877BFED-E4EE-4800-8131-B3BD2962298C}"/>
    <cellStyle name="Note 5 4 9 2" xfId="2973" xr:uid="{85F114CE-0492-4B75-8AEF-40A6812FF5C6}"/>
    <cellStyle name="Note 5 4 9 2 2" xfId="18967" xr:uid="{A71129A9-967B-41D5-9C00-37CFEE1DC4EA}"/>
    <cellStyle name="Note 5 4 9 3" xfId="9171" xr:uid="{2E26E8F1-4EA5-4070-931A-DF9C22778F32}"/>
    <cellStyle name="Note 5 4 9 3 2" xfId="22629" xr:uid="{2963C82E-EB7B-4B75-A34B-C422D4D67521}"/>
    <cellStyle name="Note 5 4 9 4" xfId="11740" xr:uid="{E468A413-B3E6-4754-843D-4E3188D45CA0}"/>
    <cellStyle name="Note 5 4 9 4 2" xfId="25198" xr:uid="{F860E87A-B62B-41A5-B7DF-CB875C2BC0D2}"/>
    <cellStyle name="Note 5 4 9 5" xfId="3604" xr:uid="{D9D296BB-B97E-46C3-9D09-3C2A8E7396D9}"/>
    <cellStyle name="Note 5 4 9 5 2" xfId="19598" xr:uid="{BA1BE144-83AA-445B-AF2B-E8ACC7BF67CD}"/>
    <cellStyle name="Note 5 4 9 6" xfId="11865" xr:uid="{FD4CF3B7-7ED1-43B6-8CF8-C31AE5B27774}"/>
    <cellStyle name="Note 5 4 9 6 2" xfId="25323" xr:uid="{ECB808A1-92F6-4B21-BCF3-022FE7D71F78}"/>
    <cellStyle name="Note 5 4 9 7" xfId="16479" xr:uid="{E90F1460-F1BE-4D7E-BAB7-A310EE9D25B8}"/>
    <cellStyle name="Note 5 4 9 7 2" xfId="29937" xr:uid="{81DFB14D-0BF2-4530-9EE1-6BC3B9999ABE}"/>
    <cellStyle name="Note 5 5" xfId="2303" xr:uid="{02464C33-EFEB-46D3-BFC5-948EDB924C38}"/>
    <cellStyle name="Note 5 5 10" xfId="4195" xr:uid="{1C302926-F7DE-4430-AC61-2521779AA3E4}"/>
    <cellStyle name="Note 5 5 10 2" xfId="19995" xr:uid="{C18332D1-6864-448B-996B-5F8E4D364FF0}"/>
    <cellStyle name="Note 5 5 11" xfId="3394" xr:uid="{0D816F3E-8DEE-460C-B766-D6708D141777}"/>
    <cellStyle name="Note 5 5 11 2" xfId="19388" xr:uid="{30C559F9-B2D6-4657-80DF-A3AFFAA5AA53}"/>
    <cellStyle name="Note 5 5 12" xfId="18855" xr:uid="{B3D01E98-1B4E-4EA4-838A-BA209A482259}"/>
    <cellStyle name="Note 5 5 12 2" xfId="32508" xr:uid="{0A5BBFF2-FB52-48CD-80D3-4AB4AA7EAC5F}"/>
    <cellStyle name="Note 5 5 2" xfId="2861" xr:uid="{54FC11F0-BCBA-46B3-ADB3-CF1A18A3E104}"/>
    <cellStyle name="Note 5 5 2 2" xfId="6185" xr:uid="{55320CFF-89A7-407D-8473-104E379C2F7E}"/>
    <cellStyle name="Note 5 5 2 2 2" xfId="8664" xr:uid="{D3002D50-6024-466F-B62D-D785579EF130}"/>
    <cellStyle name="Note 5 5 2 2 2 2" xfId="22122" xr:uid="{577C6A23-C611-4587-BAEC-0235B531BBBD}"/>
    <cellStyle name="Note 5 5 2 2 3" xfId="11255" xr:uid="{1EFD263A-B307-4CD4-B119-21141E594734}"/>
    <cellStyle name="Note 5 5 2 2 3 2" xfId="24713" xr:uid="{6F8BE87E-BBB7-41A2-B63E-E0A8679FF26A}"/>
    <cellStyle name="Note 5 5 2 2 4" xfId="13463" xr:uid="{2AF3479D-5A77-4F09-AB33-D81CAC66969D}"/>
    <cellStyle name="Note 5 5 2 2 4 2" xfId="26921" xr:uid="{EDB7B6D5-ED8E-461A-83DC-396E6A2FC496}"/>
    <cellStyle name="Note 5 5 2 2 5" xfId="14642" xr:uid="{DE77182A-27C9-4FBA-8A1A-27656FFBBC1A}"/>
    <cellStyle name="Note 5 5 2 2 5 2" xfId="28100" xr:uid="{B36A6828-9843-4637-B9E9-0B1D5A5EBAFC}"/>
    <cellStyle name="Note 5 5 2 2 6" xfId="16007" xr:uid="{21CA8147-91AF-4F7E-8483-332D3AE8086A}"/>
    <cellStyle name="Note 5 5 2 2 6 2" xfId="29465" xr:uid="{E2836A7F-9B5E-4E77-A92B-94D5F2E65AF3}"/>
    <cellStyle name="Note 5 5 2 2 7" xfId="18350" xr:uid="{BD7E82B1-0CA9-4074-92CA-89E54C755AEC}"/>
    <cellStyle name="Note 5 5 2 2 7 2" xfId="31808" xr:uid="{F4194E78-7D44-46CE-A7A2-5EE9091922A2}"/>
    <cellStyle name="Note 5 5 2 3" xfId="5014" xr:uid="{57F5AEDB-9697-41D8-8464-AE039DEC4F7D}"/>
    <cellStyle name="Note 5 5 2 3 2" xfId="32313" xr:uid="{CCE77F9F-52A9-4FD3-83DE-094FF21392B2}"/>
    <cellStyle name="Note 5 5 2 4" xfId="7493" xr:uid="{60C6F29C-F586-4F39-94FE-94988C69094F}"/>
    <cellStyle name="Note 5 5 2 4 2" xfId="20951" xr:uid="{FA0960C0-45DE-4667-9ABE-0579CA2E193A}"/>
    <cellStyle name="Note 5 5 2 5" xfId="10084" xr:uid="{5DACFD0A-8F19-4456-AE44-60D8BD649F8E}"/>
    <cellStyle name="Note 5 5 2 5 2" xfId="23542" xr:uid="{65B33A04-C47C-44A0-A508-59E683839CBF}"/>
    <cellStyle name="Note 5 5 2 6" xfId="11973" xr:uid="{F027874C-A847-4BA9-958A-B46F62D85203}"/>
    <cellStyle name="Note 5 5 2 6 2" xfId="25431" xr:uid="{25161E85-ED80-4E7C-AB46-C76FE78F5846}"/>
    <cellStyle name="Note 5 5 2 7" xfId="17239" xr:uid="{578D7794-A433-4A42-9B40-0DC7EAD3570E}"/>
    <cellStyle name="Note 5 5 2 7 2" xfId="30697" xr:uid="{E4D75B05-7667-4F66-B3C7-B2484681F874}"/>
    <cellStyle name="Note 5 5 3" xfId="4390" xr:uid="{52F59F84-E32E-40E6-BA81-74C12CDC1AC1}"/>
    <cellStyle name="Note 5 5 3 2" xfId="5561" xr:uid="{6A2CAB56-0BAF-4B9D-B807-18830F0F38B9}"/>
    <cellStyle name="Note 5 5 3 2 2" xfId="8040" xr:uid="{10D7D31F-184D-4085-8DBD-9669C5F4619C}"/>
    <cellStyle name="Note 5 5 3 2 2 2" xfId="21498" xr:uid="{5CE15B69-B787-46EC-B85D-568E8082037F}"/>
    <cellStyle name="Note 5 5 3 2 3" xfId="10631" xr:uid="{2C55EF2C-F1D3-4F52-B6C5-FAD95766DF66}"/>
    <cellStyle name="Note 5 5 3 2 3 2" xfId="24089" xr:uid="{A20BB837-572F-4CD3-85B5-AB50D05AA192}"/>
    <cellStyle name="Note 5 5 3 2 4" xfId="12839" xr:uid="{EB4993F1-FEF5-4311-9BB6-E520970FDF7F}"/>
    <cellStyle name="Note 5 5 3 2 4 2" xfId="26297" xr:uid="{FD8BAD6C-30EB-43C3-AB9B-AA73865FF802}"/>
    <cellStyle name="Note 5 5 3 2 5" xfId="14018" xr:uid="{86FB2593-CBB4-4A32-9E1B-100B79B65710}"/>
    <cellStyle name="Note 5 5 3 2 5 2" xfId="27476" xr:uid="{E80C4BFC-748C-425B-9FAD-7D96996A8238}"/>
    <cellStyle name="Note 5 5 3 2 6" xfId="15383" xr:uid="{F46990AA-C088-47E9-B286-D68A22FD564C}"/>
    <cellStyle name="Note 5 5 3 2 6 2" xfId="28841" xr:uid="{95EB67F7-0576-4387-826C-29CD64BE3514}"/>
    <cellStyle name="Note 5 5 3 2 7" xfId="17726" xr:uid="{78257A5E-EE5E-4ABC-B649-1098D40472BD}"/>
    <cellStyle name="Note 5 5 3 2 7 2" xfId="31184" xr:uid="{AF9244FD-E463-4E35-822A-70773125F59A}"/>
    <cellStyle name="Note 5 5 3 3" xfId="6869" xr:uid="{DAA10767-E6C3-49CA-8255-C7B7A916FD3B}"/>
    <cellStyle name="Note 5 5 3 3 2" xfId="20327" xr:uid="{06B04CF6-AC2F-40FA-AEB2-1526E1F0BC7E}"/>
    <cellStyle name="Note 5 5 3 4" xfId="9460" xr:uid="{068EA727-306E-433D-89A5-8A69D097CEFA}"/>
    <cellStyle name="Note 5 5 3 4 2" xfId="22918" xr:uid="{B03B9ADE-EC19-4AFB-BACA-946DA6404D1D}"/>
    <cellStyle name="Note 5 5 3 5" xfId="12210" xr:uid="{9D7B8008-3ED0-42B5-ACAE-9B1C81F7F62A}"/>
    <cellStyle name="Note 5 5 3 5 2" xfId="25668" xr:uid="{7C131755-2844-4C5F-86A4-250EE7AAD502}"/>
    <cellStyle name="Note 5 5 3 6" xfId="16708" xr:uid="{D99E56A7-433B-47EE-B691-F0CEB8BE4CE3}"/>
    <cellStyle name="Note 5 5 3 6 2" xfId="30166" xr:uid="{41ABD961-AA14-4BAA-BDF9-11873F1A8BDB}"/>
    <cellStyle name="Note 5 5 4" xfId="4259" xr:uid="{02C6181C-543A-47C1-9318-48419F1D2A6B}"/>
    <cellStyle name="Note 5 5 4 2" xfId="5430" xr:uid="{F2246ACB-2904-49B7-9002-99A6DC37B2F8}"/>
    <cellStyle name="Note 5 5 4 2 2" xfId="7909" xr:uid="{1A926057-0385-4098-BDE6-889874150684}"/>
    <cellStyle name="Note 5 5 4 2 2 2" xfId="21367" xr:uid="{FD83F22D-69F1-46F2-BC59-D6ED08BB793A}"/>
    <cellStyle name="Note 5 5 4 2 3" xfId="10500" xr:uid="{931B491F-D0A5-4180-89DD-C19ECD53D676}"/>
    <cellStyle name="Note 5 5 4 2 3 2" xfId="23958" xr:uid="{E4EAA42E-BE17-4C54-B73E-5BC9E9697600}"/>
    <cellStyle name="Note 5 5 4 2 4" xfId="12708" xr:uid="{375902D0-20DD-4227-BB0D-D3BD723A03D6}"/>
    <cellStyle name="Note 5 5 4 2 4 2" xfId="26166" xr:uid="{0CC1DABD-DA2B-486D-AA98-AB9BE5D5F8B0}"/>
    <cellStyle name="Note 5 5 4 2 5" xfId="13887" xr:uid="{956A37AE-1315-4BA0-9541-4CF1F2F3225C}"/>
    <cellStyle name="Note 5 5 4 2 5 2" xfId="27345" xr:uid="{30AD9697-58AD-4615-A161-3382E14B50CB}"/>
    <cellStyle name="Note 5 5 4 2 6" xfId="15252" xr:uid="{828B8956-0252-45CE-A7CB-A993307C6AE6}"/>
    <cellStyle name="Note 5 5 4 2 6 2" xfId="28710" xr:uid="{8ABA1CAC-0FF4-41A1-AE44-47EE2806A860}"/>
    <cellStyle name="Note 5 5 4 2 7" xfId="17595" xr:uid="{AF785071-C5A3-4D9B-BD22-13F1BBEED0AE}"/>
    <cellStyle name="Note 5 5 4 2 7 2" xfId="31053" xr:uid="{2EE9FD11-4F5C-4D79-9DA1-9D53136CED8C}"/>
    <cellStyle name="Note 5 5 4 3" xfId="6738" xr:uid="{4B7CFBD0-5FD0-4411-9C67-987CA3EE55C8}"/>
    <cellStyle name="Note 5 5 4 3 2" xfId="20196" xr:uid="{01D71409-33DA-4C74-B17B-41917415D91A}"/>
    <cellStyle name="Note 5 5 4 4" xfId="9329" xr:uid="{373C5394-CBAC-4906-B244-80E0EF47E622}"/>
    <cellStyle name="Note 5 5 4 4 2" xfId="22787" xr:uid="{4EC33776-7E81-44ED-A9CF-15D84D3D3D7B}"/>
    <cellStyle name="Note 5 5 4 5" xfId="3509" xr:uid="{922348C9-0953-44C2-AFEC-FDAFFA2A0477}"/>
    <cellStyle name="Note 5 5 4 5 2" xfId="19503" xr:uid="{1663F5DB-E55B-4E40-9B10-BFBFB1674067}"/>
    <cellStyle name="Note 5 5 4 6" xfId="16613" xr:uid="{8961E671-EAC7-483E-8EA5-9AB8FD6DF71A}"/>
    <cellStyle name="Note 5 5 4 6 2" xfId="30071" xr:uid="{8E002540-DF38-4A8C-ACB7-A6B4CB2ABF86}"/>
    <cellStyle name="Note 5 5 5" xfId="4736" xr:uid="{54372E6E-7C71-448A-9E53-08A334BB62F6}"/>
    <cellStyle name="Note 5 5 5 2" xfId="5907" xr:uid="{1DAC7D1E-A5DC-4986-BFD5-8393A04EDD0F}"/>
    <cellStyle name="Note 5 5 5 2 2" xfId="8386" xr:uid="{9C5A69F5-018E-4E8A-B6BF-B773960AE443}"/>
    <cellStyle name="Note 5 5 5 2 2 2" xfId="21844" xr:uid="{35E0789C-30EE-4DCF-995B-8DF678CF4604}"/>
    <cellStyle name="Note 5 5 5 2 3" xfId="10977" xr:uid="{65B84CB9-DE81-444D-A7F6-D4C11D588C8C}"/>
    <cellStyle name="Note 5 5 5 2 3 2" xfId="24435" xr:uid="{44C6DBBD-3BB6-429F-A7BF-A766328B1A1B}"/>
    <cellStyle name="Note 5 5 5 2 4" xfId="13185" xr:uid="{3F1C56CE-F350-4B6E-9594-F5525DE307E3}"/>
    <cellStyle name="Note 5 5 5 2 4 2" xfId="26643" xr:uid="{A1251587-921E-4E3F-AEA0-903A6D39C7E6}"/>
    <cellStyle name="Note 5 5 5 2 5" xfId="14364" xr:uid="{3B0B15A9-A1BF-4653-9DD4-8631E7667CB4}"/>
    <cellStyle name="Note 5 5 5 2 5 2" xfId="27822" xr:uid="{E0C03653-8683-402D-BF95-D09AAEC10655}"/>
    <cellStyle name="Note 5 5 5 2 6" xfId="15729" xr:uid="{4994EB50-CD72-41AC-8F08-BD2C010E8BAC}"/>
    <cellStyle name="Note 5 5 5 2 6 2" xfId="29187" xr:uid="{B15DFB81-B3C2-416D-93DF-256BC4BFD0BB}"/>
    <cellStyle name="Note 5 5 5 2 7" xfId="18072" xr:uid="{1477D924-0A6E-4850-99F4-DB84FBF68308}"/>
    <cellStyle name="Note 5 5 5 2 7 2" xfId="31530" xr:uid="{F9922EFA-417B-4BC3-AFAE-F3F4C3175D9C}"/>
    <cellStyle name="Note 5 5 5 3" xfId="7215" xr:uid="{C732C505-A995-44F5-AC3B-ECF4390BA2AF}"/>
    <cellStyle name="Note 5 5 5 3 2" xfId="20673" xr:uid="{C8DD9CDB-FF59-482E-985A-924B15B039C6}"/>
    <cellStyle name="Note 5 5 5 4" xfId="9806" xr:uid="{FD77DC36-1042-4EE7-8B45-44BD3946EA08}"/>
    <cellStyle name="Note 5 5 5 4 2" xfId="23264" xr:uid="{98A7F88E-EC2B-456F-AAFD-1EA8AFE1A1D0}"/>
    <cellStyle name="Note 5 5 5 5" xfId="12659" xr:uid="{AA44A469-A024-487F-89F9-5737D6941E92}"/>
    <cellStyle name="Note 5 5 5 5 2" xfId="26117" xr:uid="{64950DFD-97F0-41D3-B5D3-AEE3ACAC4FBA}"/>
    <cellStyle name="Note 5 5 5 6" xfId="17014" xr:uid="{7602632B-3020-4405-9F5E-D90FBE6D9463}"/>
    <cellStyle name="Note 5 5 5 6 2" xfId="30472" xr:uid="{2FEAA463-2864-4F80-8CA1-45F6A8957450}"/>
    <cellStyle name="Note 5 5 6" xfId="5386" xr:uid="{52B30990-1383-479A-B5B6-D676FBC87F32}"/>
    <cellStyle name="Note 5 5 6 2" xfId="6557" xr:uid="{969CF779-9193-4B40-8895-D6D8CA0F2910}"/>
    <cellStyle name="Note 5 5 6 2 2" xfId="9036" xr:uid="{3C9ED9E0-B273-4674-8E16-EBEB14DA2862}"/>
    <cellStyle name="Note 5 5 6 2 2 2" xfId="22494" xr:uid="{DC23F1AA-4257-4868-8FCF-DAFEF1CBAAD8}"/>
    <cellStyle name="Note 5 5 6 2 3" xfId="11627" xr:uid="{22046BDC-E9C7-494E-9309-92AE0B6E435D}"/>
    <cellStyle name="Note 5 5 6 2 3 2" xfId="25085" xr:uid="{93CBDD53-944D-4442-BBDE-8842B91C6CB5}"/>
    <cellStyle name="Note 5 5 6 2 4" xfId="13835" xr:uid="{DDE73E5F-2247-4B5F-B557-1640F6BF0FA1}"/>
    <cellStyle name="Note 5 5 6 2 4 2" xfId="27293" xr:uid="{4DEC61A9-7E85-4AE8-9D3E-FA261A137649}"/>
    <cellStyle name="Note 5 5 6 2 5" xfId="15014" xr:uid="{105A83F0-CA47-47D9-B983-F8C2A6690C39}"/>
    <cellStyle name="Note 5 5 6 2 5 2" xfId="28472" xr:uid="{75CE8B59-2927-45B2-9C7B-C12175013465}"/>
    <cellStyle name="Note 5 5 6 2 6" xfId="16379" xr:uid="{F22655FD-F57F-4BC1-AFF9-B0C08E82E413}"/>
    <cellStyle name="Note 5 5 6 2 6 2" xfId="29837" xr:uid="{6459002B-6F52-4621-902B-2CD7D8082C99}"/>
    <cellStyle name="Note 5 5 6 2 7" xfId="18722" xr:uid="{55EABE2C-FA9D-42F9-91AA-289B4CC3D985}"/>
    <cellStyle name="Note 5 5 6 2 7 2" xfId="32180" xr:uid="{28ECC4A9-149A-49FB-9209-38485DD7FC47}"/>
    <cellStyle name="Note 5 5 6 3" xfId="7865" xr:uid="{3275C596-8E2C-4D1E-B02E-0B602EBC930D}"/>
    <cellStyle name="Note 5 5 6 3 2" xfId="21323" xr:uid="{EF7D43D1-C211-4073-AFA6-757E1A8464E9}"/>
    <cellStyle name="Note 5 5 6 4" xfId="10456" xr:uid="{7DB1EF7E-60F3-4415-BBC6-66864244A234}"/>
    <cellStyle name="Note 5 5 6 4 2" xfId="23914" xr:uid="{892F84F7-FEB1-4457-A4CD-5DE078382E2D}"/>
    <cellStyle name="Note 5 5 6 5" xfId="15208" xr:uid="{93DE426B-A2FF-4D4D-84B6-16461C686519}"/>
    <cellStyle name="Note 5 5 6 5 2" xfId="28666" xr:uid="{7AC94546-CAF7-4586-90BB-1BFB61CAE6B8}"/>
    <cellStyle name="Note 5 5 6 6" xfId="17552" xr:uid="{DE46B00C-FA77-4C47-A43A-6083CF794B7D}"/>
    <cellStyle name="Note 5 5 6 6 2" xfId="31010" xr:uid="{11E9B9D3-4150-4AA8-BBD8-91F2EFD7CBBE}"/>
    <cellStyle name="Note 5 5 7" xfId="4630" xr:uid="{0B0B8ADC-E102-415F-AF6D-C955C0693128}"/>
    <cellStyle name="Note 5 5 7 2" xfId="5801" xr:uid="{BA923193-CEA7-4F27-AFBA-0F8E8222E63F}"/>
    <cellStyle name="Note 5 5 7 2 2" xfId="8280" xr:uid="{AF8518F3-3E9E-4D51-BC00-74BB3C370FD7}"/>
    <cellStyle name="Note 5 5 7 2 2 2" xfId="21738" xr:uid="{F843633E-20C1-4BB7-A9E3-AECE6A34D5DE}"/>
    <cellStyle name="Note 5 5 7 2 3" xfId="10871" xr:uid="{DE6E1889-E2DE-4DAD-A143-CCCFD7C28271}"/>
    <cellStyle name="Note 5 5 7 2 3 2" xfId="24329" xr:uid="{F01EE526-961C-401C-8EDF-B4733193F70C}"/>
    <cellStyle name="Note 5 5 7 2 4" xfId="13079" xr:uid="{E705966F-D9A4-4E90-A383-2E9AC1F95ADC}"/>
    <cellStyle name="Note 5 5 7 2 4 2" xfId="26537" xr:uid="{C189E0C7-CDF4-495F-8A07-9007C89B6AF7}"/>
    <cellStyle name="Note 5 5 7 2 5" xfId="14258" xr:uid="{9A11C9B4-9F56-441D-BEC8-6438FA660A8D}"/>
    <cellStyle name="Note 5 5 7 2 5 2" xfId="27716" xr:uid="{7833CA46-59CB-4E38-A09D-2A79561A7D64}"/>
    <cellStyle name="Note 5 5 7 2 6" xfId="15623" xr:uid="{F5589755-296D-42ED-8DA9-4D81E0260F72}"/>
    <cellStyle name="Note 5 5 7 2 6 2" xfId="29081" xr:uid="{84E066BE-152B-4629-9A77-66B9401FA9AE}"/>
    <cellStyle name="Note 5 5 7 2 7" xfId="17966" xr:uid="{8B491866-3C26-4346-8F6C-45B9DC3A3EC7}"/>
    <cellStyle name="Note 5 5 7 2 7 2" xfId="31424" xr:uid="{531F93E7-B28C-45F8-BC7E-B91DD4AF3854}"/>
    <cellStyle name="Note 5 5 7 3" xfId="7109" xr:uid="{1C17AD63-EC48-45A2-BCAC-137A5E98A47B}"/>
    <cellStyle name="Note 5 5 7 3 2" xfId="20567" xr:uid="{7E428DF0-0F7A-4748-96F4-62DD63A595C9}"/>
    <cellStyle name="Note 5 5 7 4" xfId="9700" xr:uid="{3F6A028B-0D31-47D6-81E4-2F48F4818E41}"/>
    <cellStyle name="Note 5 5 7 4 2" xfId="23158" xr:uid="{409E9D1F-A91C-4CD4-93D1-512BB2671495}"/>
    <cellStyle name="Note 5 5 7 5" xfId="12012" xr:uid="{136DD7F2-6E13-436F-9AC6-7A737CEFB3FF}"/>
    <cellStyle name="Note 5 5 7 5 2" xfId="25470" xr:uid="{9C8AA2CF-BF0B-4B0B-8760-0910F315A6ED}"/>
    <cellStyle name="Note 5 5 7 6" xfId="16927" xr:uid="{FE09D9C3-C32A-441B-8DA5-47BDDCD02F2E}"/>
    <cellStyle name="Note 5 5 7 6 2" xfId="30385" xr:uid="{769855CE-7B18-4CE0-B239-74B9DDF75488}"/>
    <cellStyle name="Note 5 5 8" xfId="4058" xr:uid="{DEDB8C64-D800-4FCD-A310-5EB792ED8415}"/>
    <cellStyle name="Note 5 5 8 2" xfId="3960" xr:uid="{3EF41ECD-91EB-4F9E-92E1-678753D4185E}"/>
    <cellStyle name="Note 5 5 8 2 2" xfId="19954" xr:uid="{2005695E-3895-4E90-B12E-70B71715979B}"/>
    <cellStyle name="Note 5 5 8 3" xfId="9169" xr:uid="{AC78DA2B-2F8C-487A-B965-7AACD0273C68}"/>
    <cellStyle name="Note 5 5 8 3 2" xfId="22627" xr:uid="{B2577991-6B69-4B01-A82A-5A2312ADAB02}"/>
    <cellStyle name="Note 5 5 8 4" xfId="11738" xr:uid="{9873A33C-A731-4BBD-BAEF-71F228ABBF13}"/>
    <cellStyle name="Note 5 5 8 4 2" xfId="25196" xr:uid="{11D9E7BB-E1EA-4D89-B5C4-B0EB51B6E53B}"/>
    <cellStyle name="Note 5 5 8 5" xfId="3602" xr:uid="{9252CDBB-122D-4997-B6C7-A59415A08A7F}"/>
    <cellStyle name="Note 5 5 8 5 2" xfId="19596" xr:uid="{56639CEF-B20F-4918-B86F-6A41E7E73A97}"/>
    <cellStyle name="Note 5 5 8 6" xfId="11877" xr:uid="{AAD3F454-59E2-410A-A798-61A084ECAF49}"/>
    <cellStyle name="Note 5 5 8 6 2" xfId="25335" xr:uid="{2D261C28-FA7C-4C54-9F9C-74BB5077B8B9}"/>
    <cellStyle name="Note 5 5 8 7" xfId="16477" xr:uid="{D72566A4-B362-4E8C-A8FA-9CB575F7EDFB}"/>
    <cellStyle name="Note 5 5 8 7 2" xfId="29935" xr:uid="{0D29B5B1-0A35-4939-A1F1-9A5DECD5CBB3}"/>
    <cellStyle name="Note 5 5 9" xfId="3162" xr:uid="{98BEBCA3-12E6-44BA-B64B-3B3479F6064F}"/>
    <cellStyle name="Note 5 5 9 2" xfId="19156" xr:uid="{B1C38B73-451E-4271-BC11-8EE8E8C09F1A}"/>
    <cellStyle name="Note 5 6" xfId="2854" xr:uid="{48835B0D-F4E0-427C-9FAE-650D3A71C3B4}"/>
    <cellStyle name="Note 5 6 2" xfId="6178" xr:uid="{4F7D666E-0CFA-4567-A87E-52F6087CE586}"/>
    <cellStyle name="Note 5 6 2 2" xfId="8657" xr:uid="{8A062E3A-5BAD-4FF8-832B-9932145E2F03}"/>
    <cellStyle name="Note 5 6 2 2 2" xfId="22115" xr:uid="{B0D7404E-D043-4E22-9766-300267917BAF}"/>
    <cellStyle name="Note 5 6 2 3" xfId="11248" xr:uid="{AC072AA8-CB56-4F57-BE05-D2C6C3E75BD9}"/>
    <cellStyle name="Note 5 6 2 3 2" xfId="24706" xr:uid="{2252743A-6134-4CAC-AC50-66F808B0ABCC}"/>
    <cellStyle name="Note 5 6 2 4" xfId="13456" xr:uid="{8CA99EB8-1273-4548-92A8-9C0B8F850DF7}"/>
    <cellStyle name="Note 5 6 2 4 2" xfId="26914" xr:uid="{3BB5B5E6-899E-49C1-9F2F-E6C164E7D934}"/>
    <cellStyle name="Note 5 6 2 5" xfId="14635" xr:uid="{E082466B-5844-43A2-A418-CF5799C4D863}"/>
    <cellStyle name="Note 5 6 2 5 2" xfId="28093" xr:uid="{961C6449-C082-426E-ABF5-77F9F9108941}"/>
    <cellStyle name="Note 5 6 2 6" xfId="16000" xr:uid="{D5F4295F-EDBF-4494-A0B0-3EF4ABD79815}"/>
    <cellStyle name="Note 5 6 2 6 2" xfId="29458" xr:uid="{0FA93F12-CCE8-46A7-8899-B134495D36CF}"/>
    <cellStyle name="Note 5 6 2 7" xfId="18343" xr:uid="{66C41FCA-28A8-4DDD-838A-9553956BD42D}"/>
    <cellStyle name="Note 5 6 2 7 2" xfId="31801" xr:uid="{6A576669-0559-487C-AEA2-31C783419701}"/>
    <cellStyle name="Note 5 6 3" xfId="5007" xr:uid="{09C3F702-828B-46D4-93B4-A89FFE0AB6D8}"/>
    <cellStyle name="Note 5 6 3 2" xfId="32306" xr:uid="{22023271-FD29-4267-938F-EA095B92400B}"/>
    <cellStyle name="Note 5 6 4" xfId="7486" xr:uid="{73EB1E47-0D1D-40AC-85A0-37D57D5519BA}"/>
    <cellStyle name="Note 5 6 4 2" xfId="20944" xr:uid="{702FD7AB-ABCB-4C8F-9D1B-0BABE1B6F03B}"/>
    <cellStyle name="Note 5 6 5" xfId="10077" xr:uid="{0CD10CE7-814F-4859-89F8-094BC38227F8}"/>
    <cellStyle name="Note 5 6 5 2" xfId="23535" xr:uid="{2748E6B6-4FFA-417D-A1AA-73B47AB4E613}"/>
    <cellStyle name="Note 5 6 6" xfId="11974" xr:uid="{F75055FE-B2BA-478C-9D06-2B72FD3C4407}"/>
    <cellStyle name="Note 5 6 6 2" xfId="25432" xr:uid="{77444D70-3793-4AD3-AEAF-E4293E2ED142}"/>
    <cellStyle name="Note 5 6 7" xfId="17232" xr:uid="{EE332A13-339D-46F2-B38E-EA7A23032A93}"/>
    <cellStyle name="Note 5 6 7 2" xfId="30690" xr:uid="{7DB8FE82-E01A-48C1-92EB-6A24C4F27363}"/>
    <cellStyle name="Note 5 7" xfId="4393" xr:uid="{25C7C080-DB09-4D6D-9F4C-3536375254AD}"/>
    <cellStyle name="Note 5 7 2" xfId="5564" xr:uid="{BF19156D-7ADD-477D-A5E2-8383256D1D49}"/>
    <cellStyle name="Note 5 7 2 2" xfId="8043" xr:uid="{B79C56BA-E0E7-4798-B936-7A68CB59EBB4}"/>
    <cellStyle name="Note 5 7 2 2 2" xfId="21501" xr:uid="{8738D8C3-CCFD-40CC-A52C-E01A86A5D598}"/>
    <cellStyle name="Note 5 7 2 3" xfId="10634" xr:uid="{A83E0F1C-9B58-413D-80F0-E6472589DC1F}"/>
    <cellStyle name="Note 5 7 2 3 2" xfId="24092" xr:uid="{692C4DBA-6DBD-446E-A446-61DC4BEFC3A4}"/>
    <cellStyle name="Note 5 7 2 4" xfId="12842" xr:uid="{D9DDBBB4-0D14-4912-A36D-8E3B3C86764E}"/>
    <cellStyle name="Note 5 7 2 4 2" xfId="26300" xr:uid="{EC9BDA8E-FFAE-40FA-815A-1A7EAEB828B3}"/>
    <cellStyle name="Note 5 7 2 5" xfId="14021" xr:uid="{A9848C25-2C7B-4F08-94AF-B0145C9BF5FC}"/>
    <cellStyle name="Note 5 7 2 5 2" xfId="27479" xr:uid="{C96F92D3-60A5-424C-B7E0-BE691BC4FBB0}"/>
    <cellStyle name="Note 5 7 2 6" xfId="15386" xr:uid="{8F6EB5A3-6D22-4424-ADA1-6C98BF018DC9}"/>
    <cellStyle name="Note 5 7 2 6 2" xfId="28844" xr:uid="{569B9280-4401-4E82-A5C7-D2ECD95C1304}"/>
    <cellStyle name="Note 5 7 2 7" xfId="17729" xr:uid="{654E4566-D4B7-45CE-A646-C5DCF3687280}"/>
    <cellStyle name="Note 5 7 2 7 2" xfId="31187" xr:uid="{16E25561-0C54-4439-AC27-6B6DDC85A41A}"/>
    <cellStyle name="Note 5 7 3" xfId="6872" xr:uid="{E3B35A12-FA43-4351-8392-56D4DC591C06}"/>
    <cellStyle name="Note 5 7 3 2" xfId="20330" xr:uid="{BAD3E667-D243-48C7-BB41-3E26DB0F3BBA}"/>
    <cellStyle name="Note 5 7 4" xfId="9463" xr:uid="{0B8D63CB-3EFD-4EE7-930D-7E5F9C492365}"/>
    <cellStyle name="Note 5 7 4 2" xfId="22921" xr:uid="{EFA523F4-4FE7-4FE0-BBC0-20E38826AEFD}"/>
    <cellStyle name="Note 5 7 5" xfId="12407" xr:uid="{CB8DF73A-E01C-41A6-8335-724139FEEB43}"/>
    <cellStyle name="Note 5 7 5 2" xfId="25865" xr:uid="{3D01E2FB-312D-460E-B854-9B4CD20261A5}"/>
    <cellStyle name="Note 5 7 6" xfId="16711" xr:uid="{ED698020-03A5-4542-BDB4-F643F80C882D}"/>
    <cellStyle name="Note 5 7 6 2" xfId="30169" xr:uid="{501E2D1C-B128-4C20-8AE0-20CC1A715B18}"/>
    <cellStyle name="Note 5 8" xfId="4865" xr:uid="{7D46A6CD-EA62-445D-95E3-568EB5CED414}"/>
    <cellStyle name="Note 5 8 2" xfId="6036" xr:uid="{3E15C754-0D54-463A-9892-79890A909CDA}"/>
    <cellStyle name="Note 5 8 2 2" xfId="8515" xr:uid="{92F4BE94-25EE-42D2-B731-CCEE1075E2A2}"/>
    <cellStyle name="Note 5 8 2 2 2" xfId="21973" xr:uid="{F694E48F-FB75-41DD-9ED2-D5BCAE7B2733}"/>
    <cellStyle name="Note 5 8 2 3" xfId="11106" xr:uid="{3DDA8552-BD5B-4C0B-8348-5CF9B21C701C}"/>
    <cellStyle name="Note 5 8 2 3 2" xfId="24564" xr:uid="{21704A6A-D042-4AF6-934D-3A72F2BCBC06}"/>
    <cellStyle name="Note 5 8 2 4" xfId="13314" xr:uid="{C20DED25-DF1D-45ED-B4E6-C642F75B15E3}"/>
    <cellStyle name="Note 5 8 2 4 2" xfId="26772" xr:uid="{540FDEEA-F3D8-4F4F-B578-4F9C0702404D}"/>
    <cellStyle name="Note 5 8 2 5" xfId="14493" xr:uid="{C3439662-9983-4548-8434-F9F54DE5E10A}"/>
    <cellStyle name="Note 5 8 2 5 2" xfId="27951" xr:uid="{E09980CB-1953-45BF-8C8C-5361C0F8DC06}"/>
    <cellStyle name="Note 5 8 2 6" xfId="15858" xr:uid="{27BA6A79-7ED4-49F5-9C6C-7023601F05F4}"/>
    <cellStyle name="Note 5 8 2 6 2" xfId="29316" xr:uid="{77E28D0F-59D7-4B9C-9739-CD165AB56300}"/>
    <cellStyle name="Note 5 8 2 7" xfId="18201" xr:uid="{E07D1BA5-F0A5-4209-8D02-31CFF4D3EA8F}"/>
    <cellStyle name="Note 5 8 2 7 2" xfId="31659" xr:uid="{B48671D2-7CB8-4DA1-B4E4-6EA96295B12B}"/>
    <cellStyle name="Note 5 8 3" xfId="7344" xr:uid="{81F64961-5984-49DC-893C-4F544E819E05}"/>
    <cellStyle name="Note 5 8 3 2" xfId="20802" xr:uid="{B7CB7416-15D3-4553-B9DC-A657B7F521B9}"/>
    <cellStyle name="Note 5 8 4" xfId="9935" xr:uid="{398CEEFF-BD09-4E5B-9727-805FC110B189}"/>
    <cellStyle name="Note 5 8 4 2" xfId="23393" xr:uid="{76593F53-1E75-4FB3-8421-ED0596D2871A}"/>
    <cellStyle name="Note 5 8 5" xfId="12469" xr:uid="{3757B117-34AD-41A8-88FD-ADBC1103A223}"/>
    <cellStyle name="Note 5 8 5 2" xfId="25927" xr:uid="{26E05A98-3771-4B0C-8F74-45A4CCA67743}"/>
    <cellStyle name="Note 5 8 6" xfId="17115" xr:uid="{08328B5A-1D88-41C1-B7D9-B5A4ED0F26A6}"/>
    <cellStyle name="Note 5 8 6 2" xfId="30573" xr:uid="{9B55D61A-E5DD-4681-9644-78B8EDF5BBF0}"/>
    <cellStyle name="Note 5 9" xfId="4730" xr:uid="{779BD0F8-CE58-48AC-B3A2-9E6C21A63D61}"/>
    <cellStyle name="Note 5 9 2" xfId="5901" xr:uid="{507BF488-6BAD-403A-867D-54F5D99B0E40}"/>
    <cellStyle name="Note 5 9 2 2" xfId="8380" xr:uid="{711297B4-F773-4E92-9C0F-D8A01FC5D2F7}"/>
    <cellStyle name="Note 5 9 2 2 2" xfId="21838" xr:uid="{746C07A0-1438-4108-ACE9-65829E7B6F53}"/>
    <cellStyle name="Note 5 9 2 3" xfId="10971" xr:uid="{A33CD06B-4E52-479E-8DD0-5E6C7E0CCC8A}"/>
    <cellStyle name="Note 5 9 2 3 2" xfId="24429" xr:uid="{C7D053C6-2A0D-4F84-9645-AA68F09E0D66}"/>
    <cellStyle name="Note 5 9 2 4" xfId="13179" xr:uid="{B434C63B-B5A0-4BDC-85CE-D4B3F27088C8}"/>
    <cellStyle name="Note 5 9 2 4 2" xfId="26637" xr:uid="{C8F9A061-8DE2-4E4F-B658-F84D469CDF6F}"/>
    <cellStyle name="Note 5 9 2 5" xfId="14358" xr:uid="{D3F40088-3E0B-4E3E-A223-F6EB2EF63D00}"/>
    <cellStyle name="Note 5 9 2 5 2" xfId="27816" xr:uid="{F1895135-75E5-472F-B2EC-3A049D8A6272}"/>
    <cellStyle name="Note 5 9 2 6" xfId="15723" xr:uid="{7F1B1F7E-4B05-4927-BC74-ACC81C0ADF19}"/>
    <cellStyle name="Note 5 9 2 6 2" xfId="29181" xr:uid="{3F1A2C98-7677-4227-91EC-2C9588B65161}"/>
    <cellStyle name="Note 5 9 2 7" xfId="18066" xr:uid="{C062C84A-4BA2-4864-B989-BF64250D0DBA}"/>
    <cellStyle name="Note 5 9 2 7 2" xfId="31524" xr:uid="{AAE2B553-C1AE-4315-ACBB-83315C4CF9F5}"/>
    <cellStyle name="Note 5 9 3" xfId="7209" xr:uid="{1808EC54-6FD7-4932-948A-C1F3671362FC}"/>
    <cellStyle name="Note 5 9 3 2" xfId="20667" xr:uid="{3A71E3FA-E6B2-4D70-9338-84D78685743B}"/>
    <cellStyle name="Note 5 9 4" xfId="9800" xr:uid="{08D8AC8B-9597-4A98-9EE6-BF7AF1DD333F}"/>
    <cellStyle name="Note 5 9 4 2" xfId="23258" xr:uid="{AD98A687-C028-4890-A359-6CC375C5886E}"/>
    <cellStyle name="Note 5 9 5" xfId="12169" xr:uid="{4C33DAC9-06F2-44FF-8736-AC8DE684EAF6}"/>
    <cellStyle name="Note 5 9 5 2" xfId="25627" xr:uid="{A0AAB92B-2E18-4229-B70C-032A64ACCDE1}"/>
    <cellStyle name="Note 5 9 6" xfId="17008" xr:uid="{6D9FA621-104A-4F9A-A298-FD547BE6E1B4}"/>
    <cellStyle name="Note 5 9 6 2" xfId="30466" xr:uid="{0E3D23F9-3986-4BD1-9391-2A74B8A5BE5E}"/>
    <cellStyle name="Note 6" xfId="2304" xr:uid="{949E3A9C-EA6F-4D41-A68A-56A362A79D2E}"/>
    <cellStyle name="Note 6 10" xfId="4499" xr:uid="{AF1BE26A-F2F8-485F-B90F-64EC26C80033}"/>
    <cellStyle name="Note 6 10 2" xfId="5670" xr:uid="{559DDBBC-F2B0-4B01-B4E6-AECD90526E85}"/>
    <cellStyle name="Note 6 10 2 2" xfId="8149" xr:uid="{1D8B49EC-4C8F-41B0-844B-E352402A375E}"/>
    <cellStyle name="Note 6 10 2 2 2" xfId="21607" xr:uid="{4DB6542C-0073-4EA3-B3CB-AADE429B0EE2}"/>
    <cellStyle name="Note 6 10 2 3" xfId="10740" xr:uid="{7035448A-49F8-4EEE-8616-C30656B71AD1}"/>
    <cellStyle name="Note 6 10 2 3 2" xfId="24198" xr:uid="{B3EDDFA4-107C-45FC-BC26-289AC1492BE1}"/>
    <cellStyle name="Note 6 10 2 4" xfId="12948" xr:uid="{14F1134E-6B65-4EFB-9E76-CC5DDF72BCA9}"/>
    <cellStyle name="Note 6 10 2 4 2" xfId="26406" xr:uid="{2A370738-F136-409A-A0A0-40658BC4E7C0}"/>
    <cellStyle name="Note 6 10 2 5" xfId="14127" xr:uid="{721DB0AB-8C1D-49E8-B2C4-AC073D70A921}"/>
    <cellStyle name="Note 6 10 2 5 2" xfId="27585" xr:uid="{AFF25923-F7EE-4C20-92D5-07BC7B14A71F}"/>
    <cellStyle name="Note 6 10 2 6" xfId="15492" xr:uid="{B70B72C0-8E9D-42E4-B171-8E4C7772746A}"/>
    <cellStyle name="Note 6 10 2 6 2" xfId="28950" xr:uid="{E3D305A7-450C-49F0-B9AB-22EFA6E8F185}"/>
    <cellStyle name="Note 6 10 2 7" xfId="17835" xr:uid="{67B5DE71-1C7D-4350-939E-C485E7C79299}"/>
    <cellStyle name="Note 6 10 2 7 2" xfId="31293" xr:uid="{885B4D4E-925C-49FF-A5D4-BF881B45E540}"/>
    <cellStyle name="Note 6 10 3" xfId="6978" xr:uid="{952124EE-7BC1-4402-AAFF-1F994F2C223D}"/>
    <cellStyle name="Note 6 10 3 2" xfId="20436" xr:uid="{5797757B-8384-44B5-8492-7D5C065BB749}"/>
    <cellStyle name="Note 6 10 4" xfId="9569" xr:uid="{89AC0C72-047A-4639-8C66-7E9C8D24F858}"/>
    <cellStyle name="Note 6 10 4 2" xfId="23027" xr:uid="{2E39912E-C7D6-40A2-8C7C-9C4606061DB0}"/>
    <cellStyle name="Note 6 10 5" xfId="12654" xr:uid="{D0304142-72ED-4C66-833C-3AB9FE2AD5F8}"/>
    <cellStyle name="Note 6 10 5 2" xfId="26112" xr:uid="{AB894E9D-A495-407A-8E14-AA411D1404F0}"/>
    <cellStyle name="Note 6 10 6" xfId="16796" xr:uid="{127C668E-44DA-4AA0-9248-3260A3939BEE}"/>
    <cellStyle name="Note 6 10 6 2" xfId="30254" xr:uid="{8234A2D1-7973-4760-96FA-567F578E5AC7}"/>
    <cellStyle name="Note 6 11" xfId="5204" xr:uid="{7973105F-DE5C-41AA-8610-825DC4809BA6}"/>
    <cellStyle name="Note 6 11 2" xfId="6375" xr:uid="{56755AEF-03A6-4E3C-9E3E-5A0985DE529F}"/>
    <cellStyle name="Note 6 11 2 2" xfId="8854" xr:uid="{D211366F-C061-4D93-8931-124BE21EAD6F}"/>
    <cellStyle name="Note 6 11 2 2 2" xfId="22312" xr:uid="{C93C1BAE-5ED3-404F-B980-6EAE5E497480}"/>
    <cellStyle name="Note 6 11 2 3" xfId="11445" xr:uid="{CD972CC4-202C-42E6-8F36-55255F0B56CE}"/>
    <cellStyle name="Note 6 11 2 3 2" xfId="24903" xr:uid="{B1BBB303-B48B-4AB0-A2B7-A38D65F63100}"/>
    <cellStyle name="Note 6 11 2 4" xfId="13653" xr:uid="{6199D638-F187-461C-B19F-476437A5AB73}"/>
    <cellStyle name="Note 6 11 2 4 2" xfId="27111" xr:uid="{C7EF3E5B-C5BC-4292-95FE-574830F4D441}"/>
    <cellStyle name="Note 6 11 2 5" xfId="14832" xr:uid="{74AFAD09-BE0F-4090-8050-D1B2DECF3865}"/>
    <cellStyle name="Note 6 11 2 5 2" xfId="28290" xr:uid="{BA5A0117-64A9-471A-A176-146895866EC5}"/>
    <cellStyle name="Note 6 11 2 6" xfId="16197" xr:uid="{AF2DE7C1-166E-4748-A35B-A8D1CFE8CECC}"/>
    <cellStyle name="Note 6 11 2 6 2" xfId="29655" xr:uid="{F6D588F9-DF35-414F-9C4E-8EE7B290C981}"/>
    <cellStyle name="Note 6 11 2 7" xfId="18540" xr:uid="{3FD9E386-79CE-4AB4-960F-D1E28669134E}"/>
    <cellStyle name="Note 6 11 2 7 2" xfId="31998" xr:uid="{FF892ABF-FE92-46CD-A1BC-CE557378B41A}"/>
    <cellStyle name="Note 6 11 3" xfId="7683" xr:uid="{35183CBD-C0EF-4376-BB68-EF2786643D5F}"/>
    <cellStyle name="Note 6 11 3 2" xfId="21141" xr:uid="{26082ECB-9E08-4D7A-BF8D-CD741DBD8C72}"/>
    <cellStyle name="Note 6 11 4" xfId="10274" xr:uid="{EFFDCBC8-1096-43EA-AF99-7B7C08FFE5CC}"/>
    <cellStyle name="Note 6 11 4 2" xfId="23732" xr:uid="{DDFD063F-B89F-4FD1-88EF-5A1558D621BF}"/>
    <cellStyle name="Note 6 11 5" xfId="11890" xr:uid="{9D57A229-F2EB-4E7A-8458-D9EB954088CA}"/>
    <cellStyle name="Note 6 11 5 2" xfId="25348" xr:uid="{42B1C69D-1941-4E1B-BF8E-7CC0F9A5D3D1}"/>
    <cellStyle name="Note 6 11 6" xfId="17389" xr:uid="{DA5A5524-6CE8-4B7E-B8B0-8C4C86B921E7}"/>
    <cellStyle name="Note 6 11 6 2" xfId="30847" xr:uid="{B0B517CB-9198-4D3A-88F5-B94D54E2FFB5}"/>
    <cellStyle name="Note 6 12" xfId="4057" xr:uid="{D30595FE-D501-4FBF-9A99-503D2A649495}"/>
    <cellStyle name="Note 6 12 2" xfId="3926" xr:uid="{0394D604-7BF6-449C-824F-1E5A0460362F}"/>
    <cellStyle name="Note 6 12 2 2" xfId="19920" xr:uid="{B6D1A85F-0DED-4DD3-A491-9E21BB9A073D}"/>
    <cellStyle name="Note 6 12 3" xfId="9168" xr:uid="{553D1789-DB44-4651-A979-F88F85246C53}"/>
    <cellStyle name="Note 6 12 3 2" xfId="22626" xr:uid="{45AC8D9B-AF59-4CF3-B108-F48AA29C63FA}"/>
    <cellStyle name="Note 6 12 4" xfId="11737" xr:uid="{F0F758EA-2E37-4C3F-B189-A9CF39F3F0E0}"/>
    <cellStyle name="Note 6 12 4 2" xfId="25195" xr:uid="{2BAB47A1-3909-42D5-91F6-D57F68823E55}"/>
    <cellStyle name="Note 6 12 5" xfId="3601" xr:uid="{DAA6F0DB-303A-4F4B-8965-29FDD7D2E513}"/>
    <cellStyle name="Note 6 12 5 2" xfId="19595" xr:uid="{F1B511C6-D478-4E06-B470-61BAA117A3B3}"/>
    <cellStyle name="Note 6 12 6" xfId="11873" xr:uid="{2CD2145F-A14C-43C8-B6A8-E18F68222684}"/>
    <cellStyle name="Note 6 12 6 2" xfId="25331" xr:uid="{4E22DE3E-BD81-4D89-AAC5-402D7EA7E920}"/>
    <cellStyle name="Note 6 12 7" xfId="16476" xr:uid="{6237EA39-BD02-4CD8-B9D2-048F8B38EBCF}"/>
    <cellStyle name="Note 6 12 7 2" xfId="29934" xr:uid="{7EFE36F2-5632-47D8-8835-3C3D60A2A33F}"/>
    <cellStyle name="Note 6 13" xfId="3161" xr:uid="{1F220D75-55B9-44F9-BB3F-6CE70E454F19}"/>
    <cellStyle name="Note 6 13 2" xfId="19155" xr:uid="{5E013EDC-870B-44D4-9BEF-B7547BDD0CB9}"/>
    <cellStyle name="Note 6 14" xfId="3793" xr:uid="{5B0A1EF4-B433-4FD0-9431-522902E20459}"/>
    <cellStyle name="Note 6 14 2" xfId="19787" xr:uid="{0C58060F-6461-4B34-A526-34A961135551}"/>
    <cellStyle name="Note 6 15" xfId="3393" xr:uid="{81BA033D-F0F2-43A0-A607-E71ADBA49E6E}"/>
    <cellStyle name="Note 6 15 2" xfId="19387" xr:uid="{B0218D03-224A-4F2D-A2A8-6D9883525B45}"/>
    <cellStyle name="Note 6 16" xfId="18856" xr:uid="{6E3C9DB4-1ADF-4C4B-8A61-C266E0E0230A}"/>
    <cellStyle name="Note 6 16 2" xfId="32509" xr:uid="{94E66A2A-10B6-43FF-970D-3F26DBE3F5D2}"/>
    <cellStyle name="Note 6 2" xfId="2305" xr:uid="{2FDA1BB9-C9E3-4C9F-972B-56CA5523CD92}"/>
    <cellStyle name="Note 6 2 10" xfId="3160" xr:uid="{3FAD0EA1-104F-4279-B524-55054048A1A9}"/>
    <cellStyle name="Note 6 2 10 2" xfId="19154" xr:uid="{7114AB3F-F75E-483B-BD41-805D24D333B3}"/>
    <cellStyle name="Note 6 2 11" xfId="3794" xr:uid="{70B1DB3E-4CFC-4EC4-879E-45BB1858CA27}"/>
    <cellStyle name="Note 6 2 11 2" xfId="19788" xr:uid="{9BD577A8-3DC0-4F0F-B19F-77E654965492}"/>
    <cellStyle name="Note 6 2 12" xfId="3392" xr:uid="{6A860295-7BD9-4C05-9BD3-24EF96BF316A}"/>
    <cellStyle name="Note 6 2 12 2" xfId="19386" xr:uid="{78572BCB-F2AE-4032-8C97-460382F20A4F}"/>
    <cellStyle name="Note 6 2 13" xfId="18857" xr:uid="{17D4ED3D-03F6-4319-B8C3-01528F327DD2}"/>
    <cellStyle name="Note 6 2 13 2" xfId="32510" xr:uid="{A15CB326-0C57-4566-A85C-95BB9C43066E}"/>
    <cellStyle name="Note 6 2 2" xfId="2306" xr:uid="{9475D88F-66DE-43AE-A0C3-3C0F85DFB8A5}"/>
    <cellStyle name="Note 6 2 2 10" xfId="4194" xr:uid="{22B19F3D-6567-4D81-8CBB-190710ACC3A6}"/>
    <cellStyle name="Note 6 2 2 10 2" xfId="19994" xr:uid="{5097262F-3C73-4D95-B94A-508C706A02EA}"/>
    <cellStyle name="Note 6 2 2 11" xfId="3391" xr:uid="{EF670329-09FC-4492-895D-826ACF511A86}"/>
    <cellStyle name="Note 6 2 2 11 2" xfId="19385" xr:uid="{F8FF3820-C135-4731-A215-F2E2FEE80AB9}"/>
    <cellStyle name="Note 6 2 2 12" xfId="18858" xr:uid="{CB2CA63D-286A-49A0-9D20-FE879B850924}"/>
    <cellStyle name="Note 6 2 2 12 2" xfId="32511" xr:uid="{12AE35BF-54E7-46AC-87B6-E296F616BAFF}"/>
    <cellStyle name="Note 6 2 2 2" xfId="2864" xr:uid="{F6827A36-909A-4F78-8E5E-E5D41960C3E0}"/>
    <cellStyle name="Note 6 2 2 2 2" xfId="6188" xr:uid="{60118FA1-69F1-4A5D-A8C2-C9C7C1729526}"/>
    <cellStyle name="Note 6 2 2 2 2 2" xfId="8667" xr:uid="{6B5818BC-FB9A-4578-A819-A68F2ECC281B}"/>
    <cellStyle name="Note 6 2 2 2 2 2 2" xfId="22125" xr:uid="{7407BC80-F07B-4692-98BB-78485920B0AA}"/>
    <cellStyle name="Note 6 2 2 2 2 3" xfId="11258" xr:uid="{10A52BB9-6C4B-4E6E-96D3-EDCDB261DD24}"/>
    <cellStyle name="Note 6 2 2 2 2 3 2" xfId="24716" xr:uid="{B8D1B8DA-2D0D-4EFC-B3B7-58A931E8EF74}"/>
    <cellStyle name="Note 6 2 2 2 2 4" xfId="13466" xr:uid="{04B23789-E073-4828-8445-866EF7AD38C3}"/>
    <cellStyle name="Note 6 2 2 2 2 4 2" xfId="26924" xr:uid="{605D32B2-3D3A-47E4-9134-4F30CFCE7F58}"/>
    <cellStyle name="Note 6 2 2 2 2 5" xfId="14645" xr:uid="{BC155EC5-B0CC-49F2-9C6B-19B1BBE58069}"/>
    <cellStyle name="Note 6 2 2 2 2 5 2" xfId="28103" xr:uid="{8FAAD102-2958-47F3-903F-CFBD71B5F7EE}"/>
    <cellStyle name="Note 6 2 2 2 2 6" xfId="16010" xr:uid="{5ACF48B8-4F70-4103-A629-60D095D6A65D}"/>
    <cellStyle name="Note 6 2 2 2 2 6 2" xfId="29468" xr:uid="{EDC3228E-E9E3-4350-983F-9B9392D09669}"/>
    <cellStyle name="Note 6 2 2 2 2 7" xfId="18353" xr:uid="{F8B5D889-D6A2-4237-9F43-C71B9B8E227B}"/>
    <cellStyle name="Note 6 2 2 2 2 7 2" xfId="31811" xr:uid="{8F4225C3-615D-4960-B1EE-8390AEC62DEC}"/>
    <cellStyle name="Note 6 2 2 2 3" xfId="5017" xr:uid="{CADA768E-84DB-43A5-8F99-EAA7524DB40B}"/>
    <cellStyle name="Note 6 2 2 2 3 2" xfId="32316" xr:uid="{5EB9EEBB-AF84-4E23-8ADD-6EE8A697C54A}"/>
    <cellStyle name="Note 6 2 2 2 4" xfId="7496" xr:uid="{CCD55ADA-2A5C-4F0C-B798-7800BC6E22A0}"/>
    <cellStyle name="Note 6 2 2 2 4 2" xfId="20954" xr:uid="{2DE3F6D4-585D-4BD8-B1DF-B86772CB139F}"/>
    <cellStyle name="Note 6 2 2 2 5" xfId="10087" xr:uid="{39B2EC4C-16DE-4C31-ABB6-C4AEA964DF2B}"/>
    <cellStyle name="Note 6 2 2 2 5 2" xfId="23545" xr:uid="{48DFB0D0-CAF0-406A-9DD2-93FA7B9244BE}"/>
    <cellStyle name="Note 6 2 2 2 6" xfId="12606" xr:uid="{ECF737F0-83D4-494E-84DB-11806FF4CCB8}"/>
    <cellStyle name="Note 6 2 2 2 6 2" xfId="26064" xr:uid="{64B7B832-6C60-4B2A-B522-1B91F6047F28}"/>
    <cellStyle name="Note 6 2 2 2 7" xfId="17242" xr:uid="{50B4349C-9EDC-482B-9EDC-BCF012AC42E2}"/>
    <cellStyle name="Note 6 2 2 2 7 2" xfId="30700" xr:uid="{8802DE7C-CDA5-42C7-B8BD-4055669BAF19}"/>
    <cellStyle name="Note 6 2 2 3" xfId="4387" xr:uid="{1E94857D-8EEF-444A-84F1-EF702D5EF0D2}"/>
    <cellStyle name="Note 6 2 2 3 2" xfId="5558" xr:uid="{E0F93A05-855E-47E1-8517-FF6C724268FE}"/>
    <cellStyle name="Note 6 2 2 3 2 2" xfId="8037" xr:uid="{5D5690D0-AF2C-49C9-9073-07035CD55354}"/>
    <cellStyle name="Note 6 2 2 3 2 2 2" xfId="21495" xr:uid="{5EA40980-3F69-47FB-B689-AC76C10F6BC3}"/>
    <cellStyle name="Note 6 2 2 3 2 3" xfId="10628" xr:uid="{0A52BCF9-4CCC-45FA-9AC0-FAB9A99DB648}"/>
    <cellStyle name="Note 6 2 2 3 2 3 2" xfId="24086" xr:uid="{105A89EC-2829-4650-8AAC-517713CDB5C7}"/>
    <cellStyle name="Note 6 2 2 3 2 4" xfId="12836" xr:uid="{42F9F511-DA63-4A1C-A42C-E92885D7B1C7}"/>
    <cellStyle name="Note 6 2 2 3 2 4 2" xfId="26294" xr:uid="{7970998F-12D4-4CB0-91BA-0900C5C131C9}"/>
    <cellStyle name="Note 6 2 2 3 2 5" xfId="14015" xr:uid="{677EFB88-8B67-420B-8758-FEB1830119C2}"/>
    <cellStyle name="Note 6 2 2 3 2 5 2" xfId="27473" xr:uid="{9CF44A0C-65CA-4A85-9093-C80F0048204C}"/>
    <cellStyle name="Note 6 2 2 3 2 6" xfId="15380" xr:uid="{6E486BE4-C761-4849-8C9D-4576B40C145C}"/>
    <cellStyle name="Note 6 2 2 3 2 6 2" xfId="28838" xr:uid="{8299B790-3D7B-4AC8-A396-7EFC6DC1471E}"/>
    <cellStyle name="Note 6 2 2 3 2 7" xfId="17723" xr:uid="{9729E0EB-1B61-4A95-9C79-07942181828E}"/>
    <cellStyle name="Note 6 2 2 3 2 7 2" xfId="31181" xr:uid="{812AD70F-3BE0-4778-9E98-FD9400F4B7DC}"/>
    <cellStyle name="Note 6 2 2 3 3" xfId="6866" xr:uid="{31F67B23-96F7-4DF9-A42C-1B8859BB8888}"/>
    <cellStyle name="Note 6 2 2 3 3 2" xfId="20324" xr:uid="{405E3305-6F2B-463C-99BD-8A9BE03D40AF}"/>
    <cellStyle name="Note 6 2 2 3 4" xfId="9457" xr:uid="{FA2511D4-1BFD-414A-BD62-67AA25F82F0E}"/>
    <cellStyle name="Note 6 2 2 3 4 2" xfId="22915" xr:uid="{453C474E-C315-423D-80AB-32C33D3B7894}"/>
    <cellStyle name="Note 6 2 2 3 5" xfId="12414" xr:uid="{8A0AA965-E1C3-47E2-84AA-6C5FC69D3B50}"/>
    <cellStyle name="Note 6 2 2 3 5 2" xfId="25872" xr:uid="{986DFDE2-4889-4C04-BD6A-3A0FB9C157C8}"/>
    <cellStyle name="Note 6 2 2 3 6" xfId="16705" xr:uid="{2200D2EC-5859-4DFC-8B55-4516B1555A92}"/>
    <cellStyle name="Note 6 2 2 3 6 2" xfId="30163" xr:uid="{253EE648-DF3C-415A-A7A2-B0AA8ABE5033}"/>
    <cellStyle name="Note 6 2 2 4" xfId="4867" xr:uid="{87CC6E86-F716-4AF4-8485-925D02376A59}"/>
    <cellStyle name="Note 6 2 2 4 2" xfId="6038" xr:uid="{EFD953A0-ECF2-4EDB-98F1-FA1B4E8B83D5}"/>
    <cellStyle name="Note 6 2 2 4 2 2" xfId="8517" xr:uid="{92A6B1DD-468F-4434-9443-AEDF0F6D60C6}"/>
    <cellStyle name="Note 6 2 2 4 2 2 2" xfId="21975" xr:uid="{9D12512A-DE6E-41E5-B52C-37C1442D9E87}"/>
    <cellStyle name="Note 6 2 2 4 2 3" xfId="11108" xr:uid="{693AC9F6-86A7-420A-B779-A3493B9FD6D1}"/>
    <cellStyle name="Note 6 2 2 4 2 3 2" xfId="24566" xr:uid="{7B0C930B-8BBC-4BAA-B88B-25E6BBC7FECA}"/>
    <cellStyle name="Note 6 2 2 4 2 4" xfId="13316" xr:uid="{66D1892E-8782-41F8-8AAA-D43C9597359D}"/>
    <cellStyle name="Note 6 2 2 4 2 4 2" xfId="26774" xr:uid="{48235DFB-2F2C-4325-B477-754339094787}"/>
    <cellStyle name="Note 6 2 2 4 2 5" xfId="14495" xr:uid="{2FB3B590-A5DD-4C09-81E5-2C4918F2248B}"/>
    <cellStyle name="Note 6 2 2 4 2 5 2" xfId="27953" xr:uid="{6313A3EC-A983-46F3-A0A2-7A8001C539DB}"/>
    <cellStyle name="Note 6 2 2 4 2 6" xfId="15860" xr:uid="{A2E46FE5-500C-4E3F-BC65-9A4582E84D95}"/>
    <cellStyle name="Note 6 2 2 4 2 6 2" xfId="29318" xr:uid="{F530C653-2BE3-4C79-9DD5-2EA712949D7B}"/>
    <cellStyle name="Note 6 2 2 4 2 7" xfId="18203" xr:uid="{42AD55CC-5B46-4628-A83E-42143B3E3C5A}"/>
    <cellStyle name="Note 6 2 2 4 2 7 2" xfId="31661" xr:uid="{34D18B67-761D-40EC-BEA7-B8250812594F}"/>
    <cellStyle name="Note 6 2 2 4 3" xfId="7346" xr:uid="{EEA9BD05-F44B-4D7C-9B01-E63C156CBFFA}"/>
    <cellStyle name="Note 6 2 2 4 3 2" xfId="20804" xr:uid="{161B817A-8594-462C-8590-C37480B26716}"/>
    <cellStyle name="Note 6 2 2 4 4" xfId="9937" xr:uid="{A3A71D2D-EFBA-444B-844E-4F6528B776D4}"/>
    <cellStyle name="Note 6 2 2 4 4 2" xfId="23395" xr:uid="{C51C0B8A-58DE-468E-93F4-2ACDF74225DB}"/>
    <cellStyle name="Note 6 2 2 4 5" xfId="11899" xr:uid="{32478F88-1667-4AAF-BAA8-AB01E7A83722}"/>
    <cellStyle name="Note 6 2 2 4 5 2" xfId="25357" xr:uid="{AA3FF3C5-D91D-400E-9268-A0028602BC63}"/>
    <cellStyle name="Note 6 2 2 4 6" xfId="17117" xr:uid="{3207AB5E-3D0E-47B3-B53B-5B021B5BBB10}"/>
    <cellStyle name="Note 6 2 2 4 6 2" xfId="30575" xr:uid="{D591F3C7-B97B-44D9-8102-BB875CFE49BD}"/>
    <cellStyle name="Note 6 2 2 5" xfId="4739" xr:uid="{9CCD5D23-71FC-421C-8EB5-360D1425864F}"/>
    <cellStyle name="Note 6 2 2 5 2" xfId="5910" xr:uid="{2DA8FCB4-8F1B-405C-AEAA-CC5557C297C2}"/>
    <cellStyle name="Note 6 2 2 5 2 2" xfId="8389" xr:uid="{979EE8D4-30B5-48D4-9B86-7BE629B4F39F}"/>
    <cellStyle name="Note 6 2 2 5 2 2 2" xfId="21847" xr:uid="{ABAD4330-ABD2-40A4-AED7-AE043109390A}"/>
    <cellStyle name="Note 6 2 2 5 2 3" xfId="10980" xr:uid="{DFD0B701-4068-46C3-AE48-8C08EAD02D27}"/>
    <cellStyle name="Note 6 2 2 5 2 3 2" xfId="24438" xr:uid="{D4FFDDB8-B5B1-4F88-AE0C-7BBA8D2D095E}"/>
    <cellStyle name="Note 6 2 2 5 2 4" xfId="13188" xr:uid="{40684CFA-C5FA-4697-AF24-E630E6F38131}"/>
    <cellStyle name="Note 6 2 2 5 2 4 2" xfId="26646" xr:uid="{296B7497-DD07-4F68-888A-57F698C58EC2}"/>
    <cellStyle name="Note 6 2 2 5 2 5" xfId="14367" xr:uid="{FEE0AA04-92DC-486B-92A0-E4064F925509}"/>
    <cellStyle name="Note 6 2 2 5 2 5 2" xfId="27825" xr:uid="{0F579FCF-C643-487F-9904-F8EBF23F2FC7}"/>
    <cellStyle name="Note 6 2 2 5 2 6" xfId="15732" xr:uid="{FB9B39D4-B868-4F1E-897B-C8E98E2ED77F}"/>
    <cellStyle name="Note 6 2 2 5 2 6 2" xfId="29190" xr:uid="{BC302528-6C96-4408-AC21-5639B6040FB0}"/>
    <cellStyle name="Note 6 2 2 5 2 7" xfId="18075" xr:uid="{38727241-73FC-4E06-BB8A-23DB3F0669B7}"/>
    <cellStyle name="Note 6 2 2 5 2 7 2" xfId="31533" xr:uid="{691FE9BD-C5FF-4EDA-B5AE-151868CDF5FF}"/>
    <cellStyle name="Note 6 2 2 5 3" xfId="7218" xr:uid="{98F57604-1E3D-48E0-B1A9-FE00B7CC4EE3}"/>
    <cellStyle name="Note 6 2 2 5 3 2" xfId="20676" xr:uid="{05E34BEC-BA5B-4DEB-9466-1650AEC87D23}"/>
    <cellStyle name="Note 6 2 2 5 4" xfId="9809" xr:uid="{F35E3CE5-C132-487B-86F5-EED0C7634B67}"/>
    <cellStyle name="Note 6 2 2 5 4 2" xfId="23267" xr:uid="{C22B512A-C8FF-4CFE-A4F2-3F4EBC80D127}"/>
    <cellStyle name="Note 6 2 2 5 5" xfId="12454" xr:uid="{7CCBACBC-889D-4538-AAB8-D08D2BD833CE}"/>
    <cellStyle name="Note 6 2 2 5 5 2" xfId="25912" xr:uid="{655F2354-74BF-4B23-BBD2-05C0DEDCAF70}"/>
    <cellStyle name="Note 6 2 2 5 6" xfId="17017" xr:uid="{7FB1DBCA-D02F-4B49-83F0-F6E62AC5393B}"/>
    <cellStyle name="Note 6 2 2 5 6 2" xfId="30475" xr:uid="{2CB10226-C2BA-4B1B-B928-B5A5C3D33584}"/>
    <cellStyle name="Note 6 2 2 6" xfId="5385" xr:uid="{B206DCC8-D543-4095-870A-C89BF2910FF9}"/>
    <cellStyle name="Note 6 2 2 6 2" xfId="6556" xr:uid="{04DA061D-E2DB-42B6-A55B-B5A2EF2EF404}"/>
    <cellStyle name="Note 6 2 2 6 2 2" xfId="9035" xr:uid="{0F6570E3-5250-451D-9E9B-5FD70E495017}"/>
    <cellStyle name="Note 6 2 2 6 2 2 2" xfId="22493" xr:uid="{AED5C5B8-B7D6-419E-B5B1-3EC7D9BD49F1}"/>
    <cellStyle name="Note 6 2 2 6 2 3" xfId="11626" xr:uid="{DBD43807-C23B-4422-9A70-8CD94D66FA01}"/>
    <cellStyle name="Note 6 2 2 6 2 3 2" xfId="25084" xr:uid="{E633BF9A-0FE1-4FD2-A46E-F7C2A8DE9574}"/>
    <cellStyle name="Note 6 2 2 6 2 4" xfId="13834" xr:uid="{91F7A561-A554-44FF-B58C-4F4E5C0CF5A5}"/>
    <cellStyle name="Note 6 2 2 6 2 4 2" xfId="27292" xr:uid="{E464E098-FD57-494B-95CB-6FA0ABDBB2C8}"/>
    <cellStyle name="Note 6 2 2 6 2 5" xfId="15013" xr:uid="{8EEE24A5-5BA2-4229-A962-4F8642179096}"/>
    <cellStyle name="Note 6 2 2 6 2 5 2" xfId="28471" xr:uid="{7CED2B7B-F04E-4D94-8822-C2F155CBB816}"/>
    <cellStyle name="Note 6 2 2 6 2 6" xfId="16378" xr:uid="{40081BF5-848A-4E0D-BADE-65EB6D5B35BB}"/>
    <cellStyle name="Note 6 2 2 6 2 6 2" xfId="29836" xr:uid="{BEBA7827-338B-486E-8903-BF2A138618B6}"/>
    <cellStyle name="Note 6 2 2 6 2 7" xfId="18721" xr:uid="{80FC89A0-C5B9-44FD-AF1E-E96D188D7991}"/>
    <cellStyle name="Note 6 2 2 6 2 7 2" xfId="32179" xr:uid="{532C0C4B-E0BF-42E8-A9BE-59B09ACFFF6B}"/>
    <cellStyle name="Note 6 2 2 6 3" xfId="7864" xr:uid="{BAD899F2-74EE-48BC-B6D6-DA631327849F}"/>
    <cellStyle name="Note 6 2 2 6 3 2" xfId="21322" xr:uid="{85D82CD3-DB4F-4D40-A180-28A682A6D029}"/>
    <cellStyle name="Note 6 2 2 6 4" xfId="10455" xr:uid="{3EBC55AC-EC3A-48EA-BFF9-94E430EABAC9}"/>
    <cellStyle name="Note 6 2 2 6 4 2" xfId="23913" xr:uid="{D5E37C81-2BEE-4223-938E-0F5826C647B3}"/>
    <cellStyle name="Note 6 2 2 6 5" xfId="15207" xr:uid="{E59AC120-37F2-416F-A3EF-28A9A5D606A4}"/>
    <cellStyle name="Note 6 2 2 6 5 2" xfId="28665" xr:uid="{80A34C77-55B3-4281-AB71-9C8E82D85AD3}"/>
    <cellStyle name="Note 6 2 2 6 6" xfId="17551" xr:uid="{A9BBAAC9-62BF-4BDF-9AAF-89FA68C6490F}"/>
    <cellStyle name="Note 6 2 2 6 6 2" xfId="31009" xr:uid="{1BFC11FE-A9DA-40E0-8C5C-A1F6ED3D5CF9}"/>
    <cellStyle name="Note 6 2 2 7" xfId="5205" xr:uid="{F1869E52-3DBF-46B3-B46A-BD7E828C87A1}"/>
    <cellStyle name="Note 6 2 2 7 2" xfId="6376" xr:uid="{B678586F-CF7D-4712-BB95-92BC0DF0E642}"/>
    <cellStyle name="Note 6 2 2 7 2 2" xfId="8855" xr:uid="{FCEF7EEA-921B-4419-886A-16B1541B5C00}"/>
    <cellStyle name="Note 6 2 2 7 2 2 2" xfId="22313" xr:uid="{08BEDBAC-CE0C-4726-B1C6-EC9A8C24BCF4}"/>
    <cellStyle name="Note 6 2 2 7 2 3" xfId="11446" xr:uid="{935BAD40-0AB1-4FED-A467-D78A370A8200}"/>
    <cellStyle name="Note 6 2 2 7 2 3 2" xfId="24904" xr:uid="{9C22D148-3244-414A-8C55-39FEC18D2FDF}"/>
    <cellStyle name="Note 6 2 2 7 2 4" xfId="13654" xr:uid="{717E2EB1-DA49-46CB-8879-5F893AA7BBB7}"/>
    <cellStyle name="Note 6 2 2 7 2 4 2" xfId="27112" xr:uid="{C89B9BD1-F114-4ACF-BD9D-973486E78220}"/>
    <cellStyle name="Note 6 2 2 7 2 5" xfId="14833" xr:uid="{CE40830B-411B-45FD-87BC-950088F0B9C3}"/>
    <cellStyle name="Note 6 2 2 7 2 5 2" xfId="28291" xr:uid="{A7987F56-A44D-4EB5-87AA-88F83A6525D5}"/>
    <cellStyle name="Note 6 2 2 7 2 6" xfId="16198" xr:uid="{3BBD5E0B-0815-4CAB-A625-84ACED4B8C61}"/>
    <cellStyle name="Note 6 2 2 7 2 6 2" xfId="29656" xr:uid="{86553028-9C19-4848-9835-83D0EC095DCE}"/>
    <cellStyle name="Note 6 2 2 7 2 7" xfId="18541" xr:uid="{C5763BAD-88ED-45CF-BB35-B9FD4E41EC75}"/>
    <cellStyle name="Note 6 2 2 7 2 7 2" xfId="31999" xr:uid="{4B79DC27-B624-4A27-ABEE-7CD7C6F3C58B}"/>
    <cellStyle name="Note 6 2 2 7 3" xfId="7684" xr:uid="{0020605E-9949-4519-B24D-06B4619BDAB2}"/>
    <cellStyle name="Note 6 2 2 7 3 2" xfId="21142" xr:uid="{9BDCFA9A-379A-4B17-80E6-704854D5952A}"/>
    <cellStyle name="Note 6 2 2 7 4" xfId="10275" xr:uid="{4BDF1769-9F45-45C2-984F-346AF622D5FA}"/>
    <cellStyle name="Note 6 2 2 7 4 2" xfId="23733" xr:uid="{6B8BD252-82FD-4B92-9CA1-09F3B947DF4E}"/>
    <cellStyle name="Note 6 2 2 7 5" xfId="11952" xr:uid="{8D67FB93-E1F5-4116-BD38-B52A50C9F1F4}"/>
    <cellStyle name="Note 6 2 2 7 5 2" xfId="25410" xr:uid="{4D243478-5AD3-4819-9056-5B69BD50A622}"/>
    <cellStyle name="Note 6 2 2 7 6" xfId="17390" xr:uid="{F7D7FD8E-9457-481C-B6EB-E867714536F7}"/>
    <cellStyle name="Note 6 2 2 7 6 2" xfId="30848" xr:uid="{BF101C9C-B763-4D02-83D3-4056294DF0AB}"/>
    <cellStyle name="Note 6 2 2 8" xfId="4055" xr:uid="{FDE4AA97-2DCB-4757-8B6A-1BB3493E7152}"/>
    <cellStyle name="Note 6 2 2 8 2" xfId="3890" xr:uid="{41FB977D-8CD6-4A45-A6ED-C5C1CF498DE8}"/>
    <cellStyle name="Note 6 2 2 8 2 2" xfId="19884" xr:uid="{CA21E2F5-7422-4C07-83F9-6B59BA608049}"/>
    <cellStyle name="Note 6 2 2 8 3" xfId="9166" xr:uid="{6348D4A1-CF10-472D-98F8-98AA81D768CD}"/>
    <cellStyle name="Note 6 2 2 8 3 2" xfId="22624" xr:uid="{5779F908-9979-44AB-9FFF-2AE906E7692D}"/>
    <cellStyle name="Note 6 2 2 8 4" xfId="11735" xr:uid="{57DDFD5D-A632-42D9-B8AD-E1E4009FFC2A}"/>
    <cellStyle name="Note 6 2 2 8 4 2" xfId="25193" xr:uid="{CF1F4AAB-5996-4B8B-8C63-4DA111519D7C}"/>
    <cellStyle name="Note 6 2 2 8 5" xfId="3599" xr:uid="{A2224DFC-A853-4092-ADEB-64B39FB75D80}"/>
    <cellStyle name="Note 6 2 2 8 5 2" xfId="19593" xr:uid="{6B0B325B-7CDF-4082-BEBF-5013BE903B47}"/>
    <cellStyle name="Note 6 2 2 8 6" xfId="11864" xr:uid="{F94B6CA2-C6DE-479C-BA29-CE686E4C1CE3}"/>
    <cellStyle name="Note 6 2 2 8 6 2" xfId="25322" xr:uid="{6B81A9CD-FAB1-4F85-9EFA-5CF64CC817D4}"/>
    <cellStyle name="Note 6 2 2 8 7" xfId="16474" xr:uid="{808928A5-7741-414C-8A2C-E5631169E006}"/>
    <cellStyle name="Note 6 2 2 8 7 2" xfId="29932" xr:uid="{4E884267-1552-466B-8A0E-F8C5CE38D00B}"/>
    <cellStyle name="Note 6 2 2 9" xfId="3159" xr:uid="{7D96ACCA-FF56-475F-BA6A-53F2074E0DE2}"/>
    <cellStyle name="Note 6 2 2 9 2" xfId="19153" xr:uid="{00E0F782-2100-45C8-869F-650EE38CEA9A}"/>
    <cellStyle name="Note 6 2 3" xfId="2863" xr:uid="{12E6FDE4-4A9E-4E6C-A2E8-9D7A5717C6A3}"/>
    <cellStyle name="Note 6 2 3 2" xfId="6187" xr:uid="{EFA0B6C2-0359-4620-996E-9160B3C67ABB}"/>
    <cellStyle name="Note 6 2 3 2 2" xfId="8666" xr:uid="{A40307A3-8E4F-4A80-897C-DE9AD7EF2527}"/>
    <cellStyle name="Note 6 2 3 2 2 2" xfId="22124" xr:uid="{C8B0DA21-D302-4C6C-BB9A-01272A689D51}"/>
    <cellStyle name="Note 6 2 3 2 3" xfId="11257" xr:uid="{1158D144-8DC3-4547-B55B-42179A2C044B}"/>
    <cellStyle name="Note 6 2 3 2 3 2" xfId="24715" xr:uid="{6948D733-153C-45C8-A157-D921E93CE233}"/>
    <cellStyle name="Note 6 2 3 2 4" xfId="13465" xr:uid="{8A8C8662-2D0C-4229-82EE-A1C7F4D03ACD}"/>
    <cellStyle name="Note 6 2 3 2 4 2" xfId="26923" xr:uid="{A8310073-02DB-43CD-946C-EC6B193C895A}"/>
    <cellStyle name="Note 6 2 3 2 5" xfId="14644" xr:uid="{D889F844-E695-4C3E-B244-520E5F404130}"/>
    <cellStyle name="Note 6 2 3 2 5 2" xfId="28102" xr:uid="{01D43F1E-C7CB-4C03-979E-B08273909BBA}"/>
    <cellStyle name="Note 6 2 3 2 6" xfId="16009" xr:uid="{AAC4B21F-05B1-4F96-8EC2-ACE275ACA92F}"/>
    <cellStyle name="Note 6 2 3 2 6 2" xfId="29467" xr:uid="{455D686D-F6E5-42B9-B20D-F8B377B864B7}"/>
    <cellStyle name="Note 6 2 3 2 7" xfId="18352" xr:uid="{4336AE9A-4A4E-4BCA-A989-B798BD18DC1B}"/>
    <cellStyle name="Note 6 2 3 2 7 2" xfId="31810" xr:uid="{8CA0AAB4-D4D2-4143-8FE3-C5FB855E60B4}"/>
    <cellStyle name="Note 6 2 3 3" xfId="5016" xr:uid="{9414A636-E55F-4A30-A981-AE9475C02844}"/>
    <cellStyle name="Note 6 2 3 3 2" xfId="32315" xr:uid="{1B96BB34-2E4A-4559-8F99-F5AF6D63EA32}"/>
    <cellStyle name="Note 6 2 3 4" xfId="7495" xr:uid="{A7021A74-0CD5-47AC-80B0-5735E0559479}"/>
    <cellStyle name="Note 6 2 3 4 2" xfId="20953" xr:uid="{1D748320-2277-4C50-9BBD-702F6ED9C54A}"/>
    <cellStyle name="Note 6 2 3 5" xfId="10086" xr:uid="{0CC6C198-6FB9-41D3-BA73-81AF44CFE8E6}"/>
    <cellStyle name="Note 6 2 3 5 2" xfId="23544" xr:uid="{A6B55C8A-B1AC-489E-8728-C889E61261DA}"/>
    <cellStyle name="Note 6 2 3 6" xfId="12255" xr:uid="{A4F0150B-FFF7-4B15-9DAD-93ABC109D271}"/>
    <cellStyle name="Note 6 2 3 6 2" xfId="25713" xr:uid="{296BB19B-AC8E-4543-B20D-1A5A22A74282}"/>
    <cellStyle name="Note 6 2 3 7" xfId="17241" xr:uid="{A2867209-5323-4210-AB90-D77846F85FB9}"/>
    <cellStyle name="Note 6 2 3 7 2" xfId="30699" xr:uid="{116C4792-E5D9-4490-BFA7-B1BEC6102FDA}"/>
    <cellStyle name="Note 6 2 4" xfId="4388" xr:uid="{5890D4B1-6513-4337-8D22-469DE7A574E4}"/>
    <cellStyle name="Note 6 2 4 2" xfId="5559" xr:uid="{85F6350D-8BCE-4793-BC4F-04DB7B524E0B}"/>
    <cellStyle name="Note 6 2 4 2 2" xfId="8038" xr:uid="{2C1A9892-1F42-479B-8424-83FFE2BD2332}"/>
    <cellStyle name="Note 6 2 4 2 2 2" xfId="21496" xr:uid="{07043F9F-2627-4008-820C-504ABAA5B355}"/>
    <cellStyle name="Note 6 2 4 2 3" xfId="10629" xr:uid="{97F8C1D8-162E-41A5-9C70-6401F9121856}"/>
    <cellStyle name="Note 6 2 4 2 3 2" xfId="24087" xr:uid="{274830E8-7A1D-4C64-A5FD-CD0D7862AA85}"/>
    <cellStyle name="Note 6 2 4 2 4" xfId="12837" xr:uid="{434AC017-E358-4F5D-8E37-4A186551239C}"/>
    <cellStyle name="Note 6 2 4 2 4 2" xfId="26295" xr:uid="{DA92EBE8-F557-4439-B2C8-2CE21C592D17}"/>
    <cellStyle name="Note 6 2 4 2 5" xfId="14016" xr:uid="{37BD66A5-E7D9-47AD-B40D-4C185F4AF266}"/>
    <cellStyle name="Note 6 2 4 2 5 2" xfId="27474" xr:uid="{734872B2-3A83-4089-B0A1-F7E3D5BD03F8}"/>
    <cellStyle name="Note 6 2 4 2 6" xfId="15381" xr:uid="{4142A473-D180-4EBE-B952-A9C4890B1024}"/>
    <cellStyle name="Note 6 2 4 2 6 2" xfId="28839" xr:uid="{F5678B71-18B8-45B9-946D-B1B8E2383FC6}"/>
    <cellStyle name="Note 6 2 4 2 7" xfId="17724" xr:uid="{ED4761E3-FB2F-4A51-B961-61B8F9AF29E8}"/>
    <cellStyle name="Note 6 2 4 2 7 2" xfId="31182" xr:uid="{9EDA1846-5411-461D-81A4-F5E88034B4D7}"/>
    <cellStyle name="Note 6 2 4 3" xfId="6867" xr:uid="{6A38C205-AC18-4F7A-8762-28B3A1085915}"/>
    <cellStyle name="Note 6 2 4 3 2" xfId="20325" xr:uid="{5466DD9B-F793-4956-8655-E046204B1E0E}"/>
    <cellStyle name="Note 6 2 4 4" xfId="9458" xr:uid="{0C0B819A-9E46-4C7B-9B4F-D26C158E3D63}"/>
    <cellStyle name="Note 6 2 4 4 2" xfId="22916" xr:uid="{9E624438-6E84-483E-B68A-109F777FD25E}"/>
    <cellStyle name="Note 6 2 4 5" xfId="12039" xr:uid="{BAF25D9E-AE32-4EEF-9D76-5C1B8417A59C}"/>
    <cellStyle name="Note 6 2 4 5 2" xfId="25497" xr:uid="{B27F5A05-10E6-42DD-8646-51BF2278B7CB}"/>
    <cellStyle name="Note 6 2 4 6" xfId="16706" xr:uid="{30D4E907-1B3B-4E96-B4AE-7FE1747D4452}"/>
    <cellStyle name="Note 6 2 4 6 2" xfId="30164" xr:uid="{80965F09-9745-4E0E-B2FC-45FF09372CD1}"/>
    <cellStyle name="Note 6 2 5" xfId="4255" xr:uid="{8871BBB2-9A70-4065-AA20-0B2691427BBE}"/>
    <cellStyle name="Note 6 2 5 2" xfId="5426" xr:uid="{79989ED9-E2E8-4947-B7D5-D001AD83BE29}"/>
    <cellStyle name="Note 6 2 5 2 2" xfId="7905" xr:uid="{A5B84ACF-A47C-4C3D-BAD5-384FD805CC49}"/>
    <cellStyle name="Note 6 2 5 2 2 2" xfId="21363" xr:uid="{65CB7B4A-A2FB-474F-8D4A-E13D33F2E560}"/>
    <cellStyle name="Note 6 2 5 2 3" xfId="10496" xr:uid="{3A2AAA8B-EC51-4E91-8537-6A7A9842B23F}"/>
    <cellStyle name="Note 6 2 5 2 3 2" xfId="23954" xr:uid="{33FE23E4-A37F-4118-9782-AD3A5FADF770}"/>
    <cellStyle name="Note 6 2 5 2 4" xfId="12704" xr:uid="{F7BA897F-60BD-45E7-A511-D464DB842EDC}"/>
    <cellStyle name="Note 6 2 5 2 4 2" xfId="26162" xr:uid="{68AD1C43-2C64-4381-883C-026FE15D18B5}"/>
    <cellStyle name="Note 6 2 5 2 5" xfId="13883" xr:uid="{E1B37450-7D5B-4554-9E1F-4A1BC20C06E8}"/>
    <cellStyle name="Note 6 2 5 2 5 2" xfId="27341" xr:uid="{D4246A60-C421-40E0-9F98-5E2787862733}"/>
    <cellStyle name="Note 6 2 5 2 6" xfId="15248" xr:uid="{CF749920-18CD-4E62-89B3-A83DD4B7E882}"/>
    <cellStyle name="Note 6 2 5 2 6 2" xfId="28706" xr:uid="{17A792A7-E637-4744-A7D3-FFD9DC9F0B71}"/>
    <cellStyle name="Note 6 2 5 2 7" xfId="17591" xr:uid="{0FF69A24-A75B-42D7-9E5E-701DA37F85EF}"/>
    <cellStyle name="Note 6 2 5 2 7 2" xfId="31049" xr:uid="{D35DA0CB-C85F-4C57-A2DA-5DD268944F89}"/>
    <cellStyle name="Note 6 2 5 3" xfId="6734" xr:uid="{B8B42325-1B9A-452D-824E-649CF12AAE7E}"/>
    <cellStyle name="Note 6 2 5 3 2" xfId="20192" xr:uid="{98BD60CE-C35E-42E6-A7EE-44D7BE6AD4DE}"/>
    <cellStyle name="Note 6 2 5 4" xfId="9325" xr:uid="{6C76C34C-2D18-4756-BDB1-6EB6472EF916}"/>
    <cellStyle name="Note 6 2 5 4 2" xfId="22783" xr:uid="{B73899D1-AD51-4AAF-B20D-4A8E24BC40B6}"/>
    <cellStyle name="Note 6 2 5 5" xfId="12522" xr:uid="{7257FBEA-A544-4CC1-9779-38004AA2E09A}"/>
    <cellStyle name="Note 6 2 5 5 2" xfId="25980" xr:uid="{AF3FF880-1B8E-48C6-94E2-91B1C4246F6A}"/>
    <cellStyle name="Note 6 2 5 6" xfId="16610" xr:uid="{99A8D8E6-CF80-4A99-AF2F-2986DCF78906}"/>
    <cellStyle name="Note 6 2 5 6 2" xfId="30068" xr:uid="{15D757BE-658E-44D7-8F06-3E9F7D5D6B3C}"/>
    <cellStyle name="Note 6 2 6" xfId="4738" xr:uid="{7A4AFB3F-BFBC-43A4-8806-665DA94BC464}"/>
    <cellStyle name="Note 6 2 6 2" xfId="5909" xr:uid="{166DFA5B-CE46-4C52-B345-0CE828B2ECEC}"/>
    <cellStyle name="Note 6 2 6 2 2" xfId="8388" xr:uid="{2C22FB99-0CB8-484B-8B3D-F74FB3F7FA8D}"/>
    <cellStyle name="Note 6 2 6 2 2 2" xfId="21846" xr:uid="{B2E52917-064B-4D40-B769-DCACF831FEAE}"/>
    <cellStyle name="Note 6 2 6 2 3" xfId="10979" xr:uid="{CAD50B06-03B0-45A8-99D7-FA7E6BD2CAE6}"/>
    <cellStyle name="Note 6 2 6 2 3 2" xfId="24437" xr:uid="{74606F12-347D-4C28-ADD6-F3A0C86DFB6D}"/>
    <cellStyle name="Note 6 2 6 2 4" xfId="13187" xr:uid="{917F70F5-6227-4AC0-A9F5-A0B5681CC6AF}"/>
    <cellStyle name="Note 6 2 6 2 4 2" xfId="26645" xr:uid="{E4E2CF22-8C0D-41D5-978F-CA050EAB7A7D}"/>
    <cellStyle name="Note 6 2 6 2 5" xfId="14366" xr:uid="{AD801F6D-77B0-425F-82E6-31E760D8EEC9}"/>
    <cellStyle name="Note 6 2 6 2 5 2" xfId="27824" xr:uid="{58EBF263-E1BD-4F7E-AAA2-49EA7394E2EE}"/>
    <cellStyle name="Note 6 2 6 2 6" xfId="15731" xr:uid="{2C360160-2606-4A9C-A1DB-84060E789E4D}"/>
    <cellStyle name="Note 6 2 6 2 6 2" xfId="29189" xr:uid="{CB30AF70-B20D-48E2-9FC9-02EE3E7D05AD}"/>
    <cellStyle name="Note 6 2 6 2 7" xfId="18074" xr:uid="{C39F5716-DA50-4F68-8CCE-5F5272F208E2}"/>
    <cellStyle name="Note 6 2 6 2 7 2" xfId="31532" xr:uid="{D6C2616E-9FE8-4C16-AD94-A38D97289843}"/>
    <cellStyle name="Note 6 2 6 3" xfId="7217" xr:uid="{9A797E25-8777-4391-AF8D-ABCC43387157}"/>
    <cellStyle name="Note 6 2 6 3 2" xfId="20675" xr:uid="{E1E96FF0-1428-436B-8312-B5463762E893}"/>
    <cellStyle name="Note 6 2 6 4" xfId="9808" xr:uid="{2A6C5901-9F32-46F7-B316-D8F0C040A390}"/>
    <cellStyle name="Note 6 2 6 4 2" xfId="23266" xr:uid="{CB183D15-B4B0-4126-B4BA-63EDD32A8C74}"/>
    <cellStyle name="Note 6 2 6 5" xfId="3976" xr:uid="{91DAD8C5-DAD7-4527-B26B-F7F06188562C}"/>
    <cellStyle name="Note 6 2 6 5 2" xfId="19970" xr:uid="{49F0B8BA-02CC-4B5C-ACCC-E5E99AD29C1C}"/>
    <cellStyle name="Note 6 2 6 6" xfId="17016" xr:uid="{BF8ABA28-7031-4DBD-9582-8F0E013EBD29}"/>
    <cellStyle name="Note 6 2 6 6 2" xfId="30474" xr:uid="{24F171A3-D56E-4E8D-9931-85EA75BE31BA}"/>
    <cellStyle name="Note 6 2 7" xfId="4498" xr:uid="{70C4D270-36F1-49BB-B559-8C45C7553F56}"/>
    <cellStyle name="Note 6 2 7 2" xfId="5669" xr:uid="{63E541D3-E1F1-48E3-AABE-B01CE1B189F2}"/>
    <cellStyle name="Note 6 2 7 2 2" xfId="8148" xr:uid="{5FD357D8-7582-42DA-AB38-977FDA881632}"/>
    <cellStyle name="Note 6 2 7 2 2 2" xfId="21606" xr:uid="{86AD5EA4-1BB7-4B23-B898-A5046EA8A8E6}"/>
    <cellStyle name="Note 6 2 7 2 3" xfId="10739" xr:uid="{A02994F9-22CD-449E-A8D6-17B0647C1025}"/>
    <cellStyle name="Note 6 2 7 2 3 2" xfId="24197" xr:uid="{57B28323-6882-40F4-8BB9-4BB4397EE10C}"/>
    <cellStyle name="Note 6 2 7 2 4" xfId="12947" xr:uid="{ED792513-DEE0-4388-B234-01C7095A3650}"/>
    <cellStyle name="Note 6 2 7 2 4 2" xfId="26405" xr:uid="{D0BF4652-3186-4533-A4A7-27CC5613F2CD}"/>
    <cellStyle name="Note 6 2 7 2 5" xfId="14126" xr:uid="{BC55D39D-B0C5-4115-9461-C0E92BE19094}"/>
    <cellStyle name="Note 6 2 7 2 5 2" xfId="27584" xr:uid="{250D78EB-544A-4987-A5BA-E2068CC0811C}"/>
    <cellStyle name="Note 6 2 7 2 6" xfId="15491" xr:uid="{B06F31F1-D0EF-4A10-B447-D5B417B3A35C}"/>
    <cellStyle name="Note 6 2 7 2 6 2" xfId="28949" xr:uid="{6A37CA7E-47A1-480E-A1CD-0A933DC296A0}"/>
    <cellStyle name="Note 6 2 7 2 7" xfId="17834" xr:uid="{F4FECF98-A41A-4ED3-AF98-363AEEDCA842}"/>
    <cellStyle name="Note 6 2 7 2 7 2" xfId="31292" xr:uid="{B56F2669-FC2B-406E-B8C1-1BA33F30DCF1}"/>
    <cellStyle name="Note 6 2 7 3" xfId="6977" xr:uid="{A9512182-C5E5-4ECE-8CA8-E4E745D09897}"/>
    <cellStyle name="Note 6 2 7 3 2" xfId="20435" xr:uid="{9E3A64F8-018C-4B6A-BC3F-4596DD3758D7}"/>
    <cellStyle name="Note 6 2 7 4" xfId="9568" xr:uid="{C26A8112-538C-4D89-BC05-40BC0277CB5B}"/>
    <cellStyle name="Note 6 2 7 4 2" xfId="23026" xr:uid="{24880F15-FDD2-4462-9CFC-6599252F97CF}"/>
    <cellStyle name="Note 6 2 7 5" xfId="12661" xr:uid="{D8CEE609-FBCF-437D-8132-380F85FAE845}"/>
    <cellStyle name="Note 6 2 7 5 2" xfId="26119" xr:uid="{0ED2E371-8A4F-4DB7-B519-8BA9A614113F}"/>
    <cellStyle name="Note 6 2 7 6" xfId="16795" xr:uid="{47F660B1-36A2-4D3B-A33B-2F67E6DE3860}"/>
    <cellStyle name="Note 6 2 7 6 2" xfId="30253" xr:uid="{F52CC66A-0D38-4077-9B97-CF7989D3CA70}"/>
    <cellStyle name="Note 6 2 8" xfId="5206" xr:uid="{72AB35B8-7040-475B-A650-D09B4FF8D020}"/>
    <cellStyle name="Note 6 2 8 2" xfId="6377" xr:uid="{79B45DD7-1C2E-4E1C-B7BF-4136C1729E37}"/>
    <cellStyle name="Note 6 2 8 2 2" xfId="8856" xr:uid="{D14967A3-7093-4AED-96A3-99DC61B54382}"/>
    <cellStyle name="Note 6 2 8 2 2 2" xfId="22314" xr:uid="{524C8872-8E45-48E7-AE3A-A2E694CD7A2F}"/>
    <cellStyle name="Note 6 2 8 2 3" xfId="11447" xr:uid="{56D86594-F006-4663-982A-EC9AA2B18FD7}"/>
    <cellStyle name="Note 6 2 8 2 3 2" xfId="24905" xr:uid="{F59AC241-423D-47DA-9998-B4B0B135C6BC}"/>
    <cellStyle name="Note 6 2 8 2 4" xfId="13655" xr:uid="{7B845B30-0299-48DD-B239-F937247F32AA}"/>
    <cellStyle name="Note 6 2 8 2 4 2" xfId="27113" xr:uid="{7A19C0D6-6DFA-4405-9A8F-F2F6AF94DC5D}"/>
    <cellStyle name="Note 6 2 8 2 5" xfId="14834" xr:uid="{C6EF5C49-2F8E-41AA-9646-432121CAEAFC}"/>
    <cellStyle name="Note 6 2 8 2 5 2" xfId="28292" xr:uid="{324687CB-351C-4A93-9A49-AF6E5EC07D83}"/>
    <cellStyle name="Note 6 2 8 2 6" xfId="16199" xr:uid="{02E698AC-0061-43C6-B6AA-42EC7522BA72}"/>
    <cellStyle name="Note 6 2 8 2 6 2" xfId="29657" xr:uid="{6C0688DC-76E5-4AE5-9FB8-F5A2BCFB2C59}"/>
    <cellStyle name="Note 6 2 8 2 7" xfId="18542" xr:uid="{6847EC2C-A873-4573-9FAB-93538FC10E62}"/>
    <cellStyle name="Note 6 2 8 2 7 2" xfId="32000" xr:uid="{20E3F8F7-04FF-4DC0-AB35-BA88E7B4E84B}"/>
    <cellStyle name="Note 6 2 8 3" xfId="7685" xr:uid="{5CA8B6AC-EC2B-4A4E-8CE2-D8490A2C8C6E}"/>
    <cellStyle name="Note 6 2 8 3 2" xfId="21143" xr:uid="{5734AF65-560A-434E-961F-3E7DB917782A}"/>
    <cellStyle name="Note 6 2 8 4" xfId="10276" xr:uid="{444696F0-D62C-40FE-98BB-37A324BF8CE5}"/>
    <cellStyle name="Note 6 2 8 4 2" xfId="23734" xr:uid="{67E20248-1408-445E-8EF2-078639DB590E}"/>
    <cellStyle name="Note 6 2 8 5" xfId="3491" xr:uid="{1DCB6353-A9FE-43A5-9D48-5BF0279F307E}"/>
    <cellStyle name="Note 6 2 8 5 2" xfId="19485" xr:uid="{658BF197-3AFC-4B55-A609-9CEEABD0EE91}"/>
    <cellStyle name="Note 6 2 8 6" xfId="17391" xr:uid="{B47C8821-0D5E-473D-851F-A92047C53308}"/>
    <cellStyle name="Note 6 2 8 6 2" xfId="30849" xr:uid="{DFDC5A20-2D52-49DD-8C89-8C2105054EB3}"/>
    <cellStyle name="Note 6 2 9" xfId="4056" xr:uid="{93295EAC-A400-4A37-9E44-483BE03A4AA9}"/>
    <cellStyle name="Note 6 2 9 2" xfId="2974" xr:uid="{E60DCC96-E881-4461-8734-6C3B3D765921}"/>
    <cellStyle name="Note 6 2 9 2 2" xfId="18968" xr:uid="{CC7123BD-B1ED-4014-B73C-0A9664E05884}"/>
    <cellStyle name="Note 6 2 9 3" xfId="9167" xr:uid="{9B3B23B1-774D-4FC0-B255-3F5BB6B1B83D}"/>
    <cellStyle name="Note 6 2 9 3 2" xfId="22625" xr:uid="{7566CCF7-EF29-4826-B1B1-51331A938300}"/>
    <cellStyle name="Note 6 2 9 4" xfId="11736" xr:uid="{050C957C-1788-4CD6-9C82-32F4C17255AC}"/>
    <cellStyle name="Note 6 2 9 4 2" xfId="25194" xr:uid="{B9F31215-1D69-444A-86F8-64D417F8BFFC}"/>
    <cellStyle name="Note 6 2 9 5" xfId="3600" xr:uid="{B288F3AE-945B-4C0D-A9FC-BF0BBEF5552D}"/>
    <cellStyle name="Note 6 2 9 5 2" xfId="19594" xr:uid="{C139E9D5-0F85-4397-AC7B-343E4E8825B2}"/>
    <cellStyle name="Note 6 2 9 6" xfId="11869" xr:uid="{B4BBD6FA-CFB6-4C07-9C1E-337E10656981}"/>
    <cellStyle name="Note 6 2 9 6 2" xfId="25327" xr:uid="{9A731335-7317-466B-840B-6683E399B442}"/>
    <cellStyle name="Note 6 2 9 7" xfId="16475" xr:uid="{67F6B47B-5364-4504-AB57-6CBF4F17F847}"/>
    <cellStyle name="Note 6 2 9 7 2" xfId="29933" xr:uid="{D8813593-9D85-4521-9F84-9228FDC75E21}"/>
    <cellStyle name="Note 6 3" xfId="2307" xr:uid="{34886FF5-3119-4865-ABF0-D9775B944790}"/>
    <cellStyle name="Note 6 3 10" xfId="3158" xr:uid="{048F4CE3-8D9B-4533-8FD7-EC765DC75BB7}"/>
    <cellStyle name="Note 6 3 10 2" xfId="19152" xr:uid="{8C34DC12-B1E3-434F-9963-8A0CAA64CEC5}"/>
    <cellStyle name="Note 6 3 11" xfId="4186" xr:uid="{86F96314-B8D3-43A1-844E-11D9B3DA7D7B}"/>
    <cellStyle name="Note 6 3 11 2" xfId="19986" xr:uid="{C99A4D32-E873-41C7-AA27-422B3AD01F1B}"/>
    <cellStyle name="Note 6 3 12" xfId="3390" xr:uid="{C6C3F4E4-9E89-484F-A5BC-2B9DAE068D9D}"/>
    <cellStyle name="Note 6 3 12 2" xfId="19384" xr:uid="{FE729E63-A085-468D-B307-7179DC305E72}"/>
    <cellStyle name="Note 6 3 13" xfId="18859" xr:uid="{0916EC8E-E9D7-49B3-BA9C-FBD034EB9A8F}"/>
    <cellStyle name="Note 6 3 13 2" xfId="32512" xr:uid="{986921A1-B6CE-40C8-9394-7165F669994C}"/>
    <cellStyle name="Note 6 3 2" xfId="2308" xr:uid="{EDD9C535-BFF2-42B2-9183-1FCE137A243E}"/>
    <cellStyle name="Note 6 3 2 10" xfId="4189" xr:uid="{5B4A959B-6BB2-4B7E-B7DD-FC98578C2A39}"/>
    <cellStyle name="Note 6 3 2 10 2" xfId="19989" xr:uid="{0F94E93B-4238-4676-80B8-A0DF049FAD6E}"/>
    <cellStyle name="Note 6 3 2 11" xfId="3389" xr:uid="{74067915-5E78-4638-BC9B-7C7EB8B929E6}"/>
    <cellStyle name="Note 6 3 2 11 2" xfId="19383" xr:uid="{6CB7DD17-AAA5-4235-90EA-D3F06B5E7DFB}"/>
    <cellStyle name="Note 6 3 2 12" xfId="18860" xr:uid="{F5969C78-2F39-4071-A9DA-7EB34B1E67A5}"/>
    <cellStyle name="Note 6 3 2 12 2" xfId="32513" xr:uid="{966436FB-53EF-45C6-9322-CDC16544AB35}"/>
    <cellStyle name="Note 6 3 2 2" xfId="2866" xr:uid="{201EDAC3-5535-4644-A857-7D9EF7A6F8B1}"/>
    <cellStyle name="Note 6 3 2 2 2" xfId="6190" xr:uid="{451639A0-1157-48FB-A4E7-B3A68021AA5E}"/>
    <cellStyle name="Note 6 3 2 2 2 2" xfId="8669" xr:uid="{BB8FB356-8401-426B-BBE7-F800F04304D2}"/>
    <cellStyle name="Note 6 3 2 2 2 2 2" xfId="22127" xr:uid="{6A170ECF-29BD-4AE6-B4C1-61499712B137}"/>
    <cellStyle name="Note 6 3 2 2 2 3" xfId="11260" xr:uid="{D09E72A1-D6DA-46D4-A3A0-29EA5AFDC90B}"/>
    <cellStyle name="Note 6 3 2 2 2 3 2" xfId="24718" xr:uid="{ADB3D60B-12C9-45B5-AEC4-204F768C6C6B}"/>
    <cellStyle name="Note 6 3 2 2 2 4" xfId="13468" xr:uid="{143574ED-9545-491C-B167-6339E8CF7430}"/>
    <cellStyle name="Note 6 3 2 2 2 4 2" xfId="26926" xr:uid="{997D4816-7812-4A5A-BE03-6016324446EE}"/>
    <cellStyle name="Note 6 3 2 2 2 5" xfId="14647" xr:uid="{079E7C14-CD16-4E23-A638-A5F38268CD87}"/>
    <cellStyle name="Note 6 3 2 2 2 5 2" xfId="28105" xr:uid="{79D5A070-DAE2-4AD1-9FCC-6878969482A3}"/>
    <cellStyle name="Note 6 3 2 2 2 6" xfId="16012" xr:uid="{A0EE1C5A-3CA7-454A-9DB7-5ADD3629113B}"/>
    <cellStyle name="Note 6 3 2 2 2 6 2" xfId="29470" xr:uid="{3045B4DD-E4DC-4C9C-9BCC-48B18578EC21}"/>
    <cellStyle name="Note 6 3 2 2 2 7" xfId="18355" xr:uid="{81119C3A-B8BF-4A35-8AC8-507A83485795}"/>
    <cellStyle name="Note 6 3 2 2 2 7 2" xfId="31813" xr:uid="{068F6AEA-38C1-4B67-9A00-1B04501C5803}"/>
    <cellStyle name="Note 6 3 2 2 3" xfId="5019" xr:uid="{A926C9D9-4837-4C71-8CD3-A729E74A07BA}"/>
    <cellStyle name="Note 6 3 2 2 3 2" xfId="32318" xr:uid="{29891482-0A6C-4787-A378-A772CFED0EF9}"/>
    <cellStyle name="Note 6 3 2 2 4" xfId="7498" xr:uid="{2B1D65AD-DC90-4FB5-B924-44300974494F}"/>
    <cellStyle name="Note 6 3 2 2 4 2" xfId="20956" xr:uid="{9148555D-7BCB-40E3-83D2-00123C0B826C}"/>
    <cellStyle name="Note 6 3 2 2 5" xfId="10089" xr:uid="{F40A0392-781B-4347-9AA2-62AF38D1FF58}"/>
    <cellStyle name="Note 6 3 2 2 5 2" xfId="23547" xr:uid="{9B62665B-A64C-48C6-848F-0BADAD829C3C}"/>
    <cellStyle name="Note 6 3 2 2 6" xfId="3227" xr:uid="{E7D043D5-DCE3-4F7C-8154-4F27472C3F51}"/>
    <cellStyle name="Note 6 3 2 2 6 2" xfId="19221" xr:uid="{84910D9D-53D5-4CCA-8392-134869DC62E4}"/>
    <cellStyle name="Note 6 3 2 2 7" xfId="17244" xr:uid="{863EE349-14A9-401A-BE9A-0CC06B3E58A2}"/>
    <cellStyle name="Note 6 3 2 2 7 2" xfId="30702" xr:uid="{BE4F6F82-455C-4F8C-9918-982C9219A0ED}"/>
    <cellStyle name="Note 6 3 2 3" xfId="4385" xr:uid="{8A24194E-FD2B-4D6C-A663-B6A048FAEE63}"/>
    <cellStyle name="Note 6 3 2 3 2" xfId="5556" xr:uid="{1510DD05-E7FE-4D34-956A-F9E495E60856}"/>
    <cellStyle name="Note 6 3 2 3 2 2" xfId="8035" xr:uid="{E4DE0301-E9DF-404C-A440-753787F59E47}"/>
    <cellStyle name="Note 6 3 2 3 2 2 2" xfId="21493" xr:uid="{6489BBA5-EA33-4AF5-96BB-B13DDCB1C150}"/>
    <cellStyle name="Note 6 3 2 3 2 3" xfId="10626" xr:uid="{605EC83B-4CE5-4750-84F8-A5FB5A7D13F6}"/>
    <cellStyle name="Note 6 3 2 3 2 3 2" xfId="24084" xr:uid="{8E8171D1-3DDF-4A62-B90D-36EA9F3DC3C7}"/>
    <cellStyle name="Note 6 3 2 3 2 4" xfId="12834" xr:uid="{DC1A18B4-A701-46B4-81CB-C697AB6BF9DB}"/>
    <cellStyle name="Note 6 3 2 3 2 4 2" xfId="26292" xr:uid="{08E66868-E1A5-4755-B906-DA1CC363ABF9}"/>
    <cellStyle name="Note 6 3 2 3 2 5" xfId="14013" xr:uid="{708E8A97-9DAE-4E91-B693-8BC0F681EB49}"/>
    <cellStyle name="Note 6 3 2 3 2 5 2" xfId="27471" xr:uid="{745F07CD-1D62-4910-A417-1E38F4C2BB35}"/>
    <cellStyle name="Note 6 3 2 3 2 6" xfId="15378" xr:uid="{E9B5DCA1-5389-4D75-81EF-14B14BC0F634}"/>
    <cellStyle name="Note 6 3 2 3 2 6 2" xfId="28836" xr:uid="{CF592A65-A807-481A-ACC4-094C35CD92AD}"/>
    <cellStyle name="Note 6 3 2 3 2 7" xfId="17721" xr:uid="{7320D118-D8AD-4FC6-9837-5DEC69B002D9}"/>
    <cellStyle name="Note 6 3 2 3 2 7 2" xfId="31179" xr:uid="{C76FAEF9-6BA7-45E5-998E-2F7A26EF7668}"/>
    <cellStyle name="Note 6 3 2 3 3" xfId="6864" xr:uid="{3781231A-3236-41AC-B4D7-8F51D29C3DFC}"/>
    <cellStyle name="Note 6 3 2 3 3 2" xfId="20322" xr:uid="{7999D084-2FE2-40FC-8E3E-544EF6E07816}"/>
    <cellStyle name="Note 6 3 2 3 4" xfId="9455" xr:uid="{1F08E859-1ACE-45C1-8220-71E640976033}"/>
    <cellStyle name="Note 6 3 2 3 4 2" xfId="22913" xr:uid="{F092DCB6-730C-42B3-AE82-5E92CD16283D}"/>
    <cellStyle name="Note 6 3 2 3 5" xfId="12356" xr:uid="{B3400F1C-FCDD-4DB9-9937-1C16241C3234}"/>
    <cellStyle name="Note 6 3 2 3 5 2" xfId="25814" xr:uid="{9EF4C725-BDF6-465F-AE49-B0692EDBAC90}"/>
    <cellStyle name="Note 6 3 2 3 6" xfId="16703" xr:uid="{B3BB8A4A-37BD-45D3-8454-C0D10AC85B87}"/>
    <cellStyle name="Note 6 3 2 3 6 2" xfId="30161" xr:uid="{6C1828B0-703D-4131-9011-91199B83A1FC}"/>
    <cellStyle name="Note 6 3 2 4" xfId="4873" xr:uid="{FA74695E-8EA2-43E1-A83F-0A562130D6DC}"/>
    <cellStyle name="Note 6 3 2 4 2" xfId="6044" xr:uid="{E4549101-857F-43FA-BCB5-4B534EA43E85}"/>
    <cellStyle name="Note 6 3 2 4 2 2" xfId="8523" xr:uid="{58E1C052-3B84-4D90-B8A8-86101C0D3229}"/>
    <cellStyle name="Note 6 3 2 4 2 2 2" xfId="21981" xr:uid="{45469DA6-CABA-4AC0-AA79-F0F9F43FF11A}"/>
    <cellStyle name="Note 6 3 2 4 2 3" xfId="11114" xr:uid="{DE820A15-D578-482F-B5F8-4912E0F05940}"/>
    <cellStyle name="Note 6 3 2 4 2 3 2" xfId="24572" xr:uid="{1FF89291-A34A-4346-88AA-9A5FCCD90CD6}"/>
    <cellStyle name="Note 6 3 2 4 2 4" xfId="13322" xr:uid="{4517C4D2-CF9E-41C5-9D06-3837AAF8E13D}"/>
    <cellStyle name="Note 6 3 2 4 2 4 2" xfId="26780" xr:uid="{39FDA72E-A905-4963-8F35-6027F06E9B27}"/>
    <cellStyle name="Note 6 3 2 4 2 5" xfId="14501" xr:uid="{C200E979-B77B-44DF-A555-E09F34693C8A}"/>
    <cellStyle name="Note 6 3 2 4 2 5 2" xfId="27959" xr:uid="{7FA8131F-B60B-4F6F-8055-EA2ADAE799FE}"/>
    <cellStyle name="Note 6 3 2 4 2 6" xfId="15866" xr:uid="{F2D4FDE9-ACDF-439B-A29F-6E7252B69987}"/>
    <cellStyle name="Note 6 3 2 4 2 6 2" xfId="29324" xr:uid="{EFDB7AF2-6C3F-4030-B6EB-FFF34E7CED41}"/>
    <cellStyle name="Note 6 3 2 4 2 7" xfId="18209" xr:uid="{A802BAD5-E854-48E5-B04E-038201AF5957}"/>
    <cellStyle name="Note 6 3 2 4 2 7 2" xfId="31667" xr:uid="{3CDFAE34-7FE0-4780-9947-B20B09B770B2}"/>
    <cellStyle name="Note 6 3 2 4 3" xfId="7352" xr:uid="{DB9F8417-329D-4D8D-A45B-C99DE09858B0}"/>
    <cellStyle name="Note 6 3 2 4 3 2" xfId="20810" xr:uid="{D307FB9E-5D0A-417C-AB96-48583FEC3D22}"/>
    <cellStyle name="Note 6 3 2 4 4" xfId="9943" xr:uid="{7C1C6A70-6F85-4FC3-801A-5DB677596C9D}"/>
    <cellStyle name="Note 6 3 2 4 4 2" xfId="23401" xr:uid="{D6A9612F-64A3-4096-8C1E-A2CC6C534160}"/>
    <cellStyle name="Note 6 3 2 4 5" xfId="11983" xr:uid="{805728A3-BF07-4395-998F-92D8942CE2CF}"/>
    <cellStyle name="Note 6 3 2 4 5 2" xfId="25441" xr:uid="{BB1B646E-BF59-456E-92B6-AC67C3DA4EFB}"/>
    <cellStyle name="Note 6 3 2 4 6" xfId="17123" xr:uid="{6D510610-1BEA-4B90-B0EC-0767A7B69B16}"/>
    <cellStyle name="Note 6 3 2 4 6 2" xfId="30581" xr:uid="{F163C24F-CBF2-47FC-A50E-770025446BBF}"/>
    <cellStyle name="Note 6 3 2 5" xfId="5325" xr:uid="{A0A7F5A1-5CB2-450C-A3C5-29A63C271E9C}"/>
    <cellStyle name="Note 6 3 2 5 2" xfId="6496" xr:uid="{44A0AE2A-A5E2-4110-99B7-D8F875D86475}"/>
    <cellStyle name="Note 6 3 2 5 2 2" xfId="8975" xr:uid="{EFE37EF8-CBEB-4C41-B7EA-BFC8D1F62CBA}"/>
    <cellStyle name="Note 6 3 2 5 2 2 2" xfId="22433" xr:uid="{1DD4053A-322A-4C22-A56B-446723412D92}"/>
    <cellStyle name="Note 6 3 2 5 2 3" xfId="11566" xr:uid="{48CD9F84-5947-4526-B1AC-D757D553C107}"/>
    <cellStyle name="Note 6 3 2 5 2 3 2" xfId="25024" xr:uid="{508CB957-664C-498F-850E-6FA972700FB7}"/>
    <cellStyle name="Note 6 3 2 5 2 4" xfId="13774" xr:uid="{D72DD3C0-13C1-4C10-9CBD-EA125BEA83D4}"/>
    <cellStyle name="Note 6 3 2 5 2 4 2" xfId="27232" xr:uid="{8986D5CD-1947-4582-BFA4-3DB45E357865}"/>
    <cellStyle name="Note 6 3 2 5 2 5" xfId="14953" xr:uid="{04B17098-91F9-400A-A9F7-6905E29A8CAC}"/>
    <cellStyle name="Note 6 3 2 5 2 5 2" xfId="28411" xr:uid="{81423877-E1E4-4EAE-9AEA-014796CEE46E}"/>
    <cellStyle name="Note 6 3 2 5 2 6" xfId="16318" xr:uid="{F749A966-2080-460A-95E8-1871C757E23E}"/>
    <cellStyle name="Note 6 3 2 5 2 6 2" xfId="29776" xr:uid="{340C9969-357D-49CB-A1FB-F10550EAB460}"/>
    <cellStyle name="Note 6 3 2 5 2 7" xfId="18661" xr:uid="{9B4791A6-76FE-4C7B-ADE3-A314DB3E6BC4}"/>
    <cellStyle name="Note 6 3 2 5 2 7 2" xfId="32119" xr:uid="{7530C669-C5F0-4825-9179-C981FC77F516}"/>
    <cellStyle name="Note 6 3 2 5 3" xfId="7804" xr:uid="{2AB6A0F3-D47A-4A68-82AC-6049F81767E6}"/>
    <cellStyle name="Note 6 3 2 5 3 2" xfId="21262" xr:uid="{A60BCA86-5E0E-4BBE-BCF4-B1D5ADD615B7}"/>
    <cellStyle name="Note 6 3 2 5 4" xfId="10395" xr:uid="{9760D5A7-5C57-465B-874A-61190AE035BD}"/>
    <cellStyle name="Note 6 3 2 5 4 2" xfId="23853" xr:uid="{7EA51A2A-9844-433B-A9BF-3C76BAB7219C}"/>
    <cellStyle name="Note 6 3 2 5 5" xfId="15147" xr:uid="{092804D1-8E6F-425E-9F84-31204E55ABED}"/>
    <cellStyle name="Note 6 3 2 5 5 2" xfId="28605" xr:uid="{7F7078B0-40D3-4BC0-801F-8A16E55F65C3}"/>
    <cellStyle name="Note 6 3 2 5 6" xfId="17499" xr:uid="{E6DB8503-22A2-4F68-8120-004612CE780C}"/>
    <cellStyle name="Note 6 3 2 5 6 2" xfId="30957" xr:uid="{2CFD8C91-99E0-4E47-8B88-A55008B61877}"/>
    <cellStyle name="Note 6 3 2 6" xfId="4836" xr:uid="{9378B427-0A98-4198-BCE6-970732B4F656}"/>
    <cellStyle name="Note 6 3 2 6 2" xfId="6007" xr:uid="{BA39762F-450A-4F35-B941-0299BA844E17}"/>
    <cellStyle name="Note 6 3 2 6 2 2" xfId="8486" xr:uid="{75A4C8BB-55AD-4AB2-B79A-EAF244D148C6}"/>
    <cellStyle name="Note 6 3 2 6 2 2 2" xfId="21944" xr:uid="{7FBA8C73-7459-41B8-AE3B-05247CA88F19}"/>
    <cellStyle name="Note 6 3 2 6 2 3" xfId="11077" xr:uid="{95637E95-72A6-4472-8A38-D8E8D268BFCD}"/>
    <cellStyle name="Note 6 3 2 6 2 3 2" xfId="24535" xr:uid="{B39363E7-A9B8-4540-B9FF-E26334C441E3}"/>
    <cellStyle name="Note 6 3 2 6 2 4" xfId="13285" xr:uid="{B0478EDA-CE4B-4DAA-94DA-A88B10CC8350}"/>
    <cellStyle name="Note 6 3 2 6 2 4 2" xfId="26743" xr:uid="{5830B5B2-E920-4CBC-92A8-4A9CAEE951FF}"/>
    <cellStyle name="Note 6 3 2 6 2 5" xfId="14464" xr:uid="{5536C7FB-3B15-4761-939C-E96A7BE28D6D}"/>
    <cellStyle name="Note 6 3 2 6 2 5 2" xfId="27922" xr:uid="{42C62C20-0333-4C3E-874B-C1D39400200F}"/>
    <cellStyle name="Note 6 3 2 6 2 6" xfId="15829" xr:uid="{06846907-CF7A-4BFE-8CFC-FB50C7B46A49}"/>
    <cellStyle name="Note 6 3 2 6 2 6 2" xfId="29287" xr:uid="{D47597C5-9978-4795-8EA4-BB3581691C80}"/>
    <cellStyle name="Note 6 3 2 6 2 7" xfId="18172" xr:uid="{00B0D19C-A6E9-44BC-8A5E-2D128C4B89D1}"/>
    <cellStyle name="Note 6 3 2 6 2 7 2" xfId="31630" xr:uid="{7327C60B-4120-4E07-BD8D-BC0D4FCA69CE}"/>
    <cellStyle name="Note 6 3 2 6 3" xfId="7315" xr:uid="{6CD94E67-F3BB-44DE-BF63-FC9C83DB646A}"/>
    <cellStyle name="Note 6 3 2 6 3 2" xfId="20773" xr:uid="{8BC5431C-815D-4381-8814-6B6ED577F991}"/>
    <cellStyle name="Note 6 3 2 6 4" xfId="9906" xr:uid="{59A4AF03-1578-423F-8CEE-A220AF3D421B}"/>
    <cellStyle name="Note 6 3 2 6 4 2" xfId="23364" xr:uid="{78C9F5A9-E593-4848-A97A-C1F4151A05FD}"/>
    <cellStyle name="Note 6 3 2 6 5" xfId="12538" xr:uid="{11603CD4-80CB-449B-A156-5A09A1265B6D}"/>
    <cellStyle name="Note 6 3 2 6 5 2" xfId="25996" xr:uid="{265ACF80-4DE5-4E82-AFF8-2A06DA88D6FF}"/>
    <cellStyle name="Note 6 3 2 6 6" xfId="17086" xr:uid="{C21061A0-CCD3-4977-A768-8DEAE65C7E7A}"/>
    <cellStyle name="Note 6 3 2 6 6 2" xfId="30544" xr:uid="{39F2AF36-DD91-40EB-85D0-2A6B82093951}"/>
    <cellStyle name="Note 6 3 2 7" xfId="5265" xr:uid="{46A092EC-7D28-4C94-A5CD-47451CD7DD53}"/>
    <cellStyle name="Note 6 3 2 7 2" xfId="6436" xr:uid="{309FC780-ADE2-498B-B2B2-EE204B3D19CD}"/>
    <cellStyle name="Note 6 3 2 7 2 2" xfId="8915" xr:uid="{914F5A28-2227-48C1-A091-B66D8F444491}"/>
    <cellStyle name="Note 6 3 2 7 2 2 2" xfId="22373" xr:uid="{F2954D26-CD95-48E6-A961-01A97895FB92}"/>
    <cellStyle name="Note 6 3 2 7 2 3" xfId="11506" xr:uid="{8031D4EB-6B0A-48CF-99E1-A280D019EDEF}"/>
    <cellStyle name="Note 6 3 2 7 2 3 2" xfId="24964" xr:uid="{59D91962-0C06-454E-9A40-FEF80081A4EC}"/>
    <cellStyle name="Note 6 3 2 7 2 4" xfId="13714" xr:uid="{CAD5850B-D1C3-4E7B-AC3C-B9FE68B31CBD}"/>
    <cellStyle name="Note 6 3 2 7 2 4 2" xfId="27172" xr:uid="{778FFB79-57FC-4E1B-B331-A5E6EB35028C}"/>
    <cellStyle name="Note 6 3 2 7 2 5" xfId="14893" xr:uid="{E11049CB-3414-4D96-BF41-B4A6146EAD63}"/>
    <cellStyle name="Note 6 3 2 7 2 5 2" xfId="28351" xr:uid="{5965843A-46C0-44AA-AFEA-8CFC8A0949E1}"/>
    <cellStyle name="Note 6 3 2 7 2 6" xfId="16258" xr:uid="{F3EC756E-C317-481B-A029-315976FD3FFB}"/>
    <cellStyle name="Note 6 3 2 7 2 6 2" xfId="29716" xr:uid="{BA29B296-AF74-4F92-8AED-A97472EB5142}"/>
    <cellStyle name="Note 6 3 2 7 2 7" xfId="18601" xr:uid="{5B9C6566-99E4-43D6-A507-71D9B118E769}"/>
    <cellStyle name="Note 6 3 2 7 2 7 2" xfId="32059" xr:uid="{47A49AD3-79F2-41BA-A029-B876C6002EA3}"/>
    <cellStyle name="Note 6 3 2 7 3" xfId="7744" xr:uid="{B3141221-6A7C-41A9-97F7-08A66F555668}"/>
    <cellStyle name="Note 6 3 2 7 3 2" xfId="21202" xr:uid="{214B2ED8-A179-4E56-A629-5A4F4B0FCADA}"/>
    <cellStyle name="Note 6 3 2 7 4" xfId="10335" xr:uid="{6681544D-6D53-4D95-BF89-E99CEB483A0A}"/>
    <cellStyle name="Note 6 3 2 7 4 2" xfId="23793" xr:uid="{F5BC46DE-F509-4385-9EBD-D8E360F2E496}"/>
    <cellStyle name="Note 6 3 2 7 5" xfId="15087" xr:uid="{DBA77A76-382D-4C44-917E-86B0694BCE01}"/>
    <cellStyle name="Note 6 3 2 7 5 2" xfId="28545" xr:uid="{E881115F-F55A-4FB1-AA96-E65D27AA5793}"/>
    <cellStyle name="Note 6 3 2 7 6" xfId="17443" xr:uid="{E2B30641-CDA2-4989-AA1C-C8BD7A80B256}"/>
    <cellStyle name="Note 6 3 2 7 6 2" xfId="30901" xr:uid="{C09DA402-CE6B-482B-A070-E910DC7C1AE5}"/>
    <cellStyle name="Note 6 3 2 8" xfId="4053" xr:uid="{9EA0A8B9-5A33-4505-9AF5-15368A8C79C4}"/>
    <cellStyle name="Note 6 3 2 8 2" xfId="3927" xr:uid="{CD241A76-3540-479C-9A56-841D3DEC927C}"/>
    <cellStyle name="Note 6 3 2 8 2 2" xfId="19921" xr:uid="{688B076E-E728-4A68-841D-E1705FD193BB}"/>
    <cellStyle name="Note 6 3 2 8 3" xfId="9164" xr:uid="{0DF383D1-527B-4E3A-9706-123506FB2A33}"/>
    <cellStyle name="Note 6 3 2 8 3 2" xfId="22622" xr:uid="{322C9BFE-7D4A-4A60-836A-7FF269EEF0F7}"/>
    <cellStyle name="Note 6 3 2 8 4" xfId="11733" xr:uid="{BE9FDCA9-3E30-44D4-82EF-9E325C74872B}"/>
    <cellStyle name="Note 6 3 2 8 4 2" xfId="25191" xr:uid="{7AFDD996-D3CB-40CC-A25C-A26770304070}"/>
    <cellStyle name="Note 6 3 2 8 5" xfId="3873" xr:uid="{0C498F1F-4E8A-4574-BDAE-551CE573ABA5}"/>
    <cellStyle name="Note 6 3 2 8 5 2" xfId="19867" xr:uid="{48A19819-7996-4D3C-955E-EB0B51C61035}"/>
    <cellStyle name="Note 6 3 2 8 6" xfId="11876" xr:uid="{D078E2BC-EEA2-4FF2-987C-1BA5B975E5B7}"/>
    <cellStyle name="Note 6 3 2 8 6 2" xfId="25334" xr:uid="{5BD87E45-1550-4738-B50F-0438053945DA}"/>
    <cellStyle name="Note 6 3 2 8 7" xfId="16472" xr:uid="{A34159C3-E5D9-4A7F-ADD7-8053E17727DD}"/>
    <cellStyle name="Note 6 3 2 8 7 2" xfId="29930" xr:uid="{9A1DBC21-54D9-4269-87AF-DA242516BC54}"/>
    <cellStyle name="Note 6 3 2 9" xfId="3938" xr:uid="{DB6901B2-093B-4C54-B7EB-2DB3C04259D5}"/>
    <cellStyle name="Note 6 3 2 9 2" xfId="19932" xr:uid="{D0AF1E70-9B18-4EDC-AC94-057C7BE51AF0}"/>
    <cellStyle name="Note 6 3 3" xfId="2865" xr:uid="{E0894C0B-9CCD-49F8-B32E-02AFC8259B6B}"/>
    <cellStyle name="Note 6 3 3 2" xfId="6189" xr:uid="{B475C110-C994-44B7-9BBC-C18ADDF003E7}"/>
    <cellStyle name="Note 6 3 3 2 2" xfId="8668" xr:uid="{49D521B3-9CE6-420B-911E-E515987F0ED3}"/>
    <cellStyle name="Note 6 3 3 2 2 2" xfId="22126" xr:uid="{3CCFE719-D4C1-4207-AEF2-79FA1061DF11}"/>
    <cellStyle name="Note 6 3 3 2 3" xfId="11259" xr:uid="{086EB129-9168-4649-BD62-E0F14972D7D6}"/>
    <cellStyle name="Note 6 3 3 2 3 2" xfId="24717" xr:uid="{D4F1573C-1E16-4A0C-B70D-29614FADF79A}"/>
    <cellStyle name="Note 6 3 3 2 4" xfId="13467" xr:uid="{27B929A4-FE07-4186-B20A-02EC589B2FE0}"/>
    <cellStyle name="Note 6 3 3 2 4 2" xfId="26925" xr:uid="{4ED08983-4FF2-4F5C-914A-55072C0C0428}"/>
    <cellStyle name="Note 6 3 3 2 5" xfId="14646" xr:uid="{B18F8CA3-F766-4F0C-993B-DF1747FBDBA9}"/>
    <cellStyle name="Note 6 3 3 2 5 2" xfId="28104" xr:uid="{18D686A7-06A8-473A-B3F7-0267CF208490}"/>
    <cellStyle name="Note 6 3 3 2 6" xfId="16011" xr:uid="{E9E2EB14-E97B-4647-B660-2E0E08F49EE0}"/>
    <cellStyle name="Note 6 3 3 2 6 2" xfId="29469" xr:uid="{D26D3FCD-EB98-4895-9F85-CE3911482901}"/>
    <cellStyle name="Note 6 3 3 2 7" xfId="18354" xr:uid="{3AB242AD-A331-4148-A260-B2102FA3D912}"/>
    <cellStyle name="Note 6 3 3 2 7 2" xfId="31812" xr:uid="{F341D378-099E-443A-AE9C-5B1E2552F57C}"/>
    <cellStyle name="Note 6 3 3 3" xfId="5018" xr:uid="{42CB8881-A1B5-432A-ADF9-F8DF53F2A37C}"/>
    <cellStyle name="Note 6 3 3 3 2" xfId="32317" xr:uid="{E68FAD8A-5836-4AA5-B579-208BC5814B37}"/>
    <cellStyle name="Note 6 3 3 4" xfId="7497" xr:uid="{6524DF98-D672-4F97-ACC0-155CEA6BBFB4}"/>
    <cellStyle name="Note 6 3 3 4 2" xfId="20955" xr:uid="{A2E07939-E74A-4A52-91E3-F558E0A9F3DF}"/>
    <cellStyle name="Note 6 3 3 5" xfId="10088" xr:uid="{A871841D-B534-4B03-9327-360A5C355965}"/>
    <cellStyle name="Note 6 3 3 5 2" xfId="23546" xr:uid="{F0E0F7EE-E65B-49A4-AC96-96F22ADBA1E0}"/>
    <cellStyle name="Note 6 3 3 6" xfId="12359" xr:uid="{A6C74FDF-636A-40D9-9BC9-AADEB1F993AD}"/>
    <cellStyle name="Note 6 3 3 6 2" xfId="25817" xr:uid="{F0B15ED6-D981-4D51-9902-364DC30DAF1B}"/>
    <cellStyle name="Note 6 3 3 7" xfId="17243" xr:uid="{FAE2F54A-32A0-4AD0-A1A7-F4B424C034DE}"/>
    <cellStyle name="Note 6 3 3 7 2" xfId="30701" xr:uid="{1F8C090C-A1E6-4198-9D14-F040F4B32CAA}"/>
    <cellStyle name="Note 6 3 4" xfId="4386" xr:uid="{B71EA163-2EAE-4AC6-8577-8F0C97D6A432}"/>
    <cellStyle name="Note 6 3 4 2" xfId="5557" xr:uid="{58FE61E4-80B9-48A7-8F7B-D506B72D2A41}"/>
    <cellStyle name="Note 6 3 4 2 2" xfId="8036" xr:uid="{DC7500A4-EDE6-43FD-968E-BB7D329A0B31}"/>
    <cellStyle name="Note 6 3 4 2 2 2" xfId="21494" xr:uid="{4C679B8C-791A-433A-867B-7792C66080EE}"/>
    <cellStyle name="Note 6 3 4 2 3" xfId="10627" xr:uid="{3F1A0FC1-C14C-475C-8532-50524DEF81A2}"/>
    <cellStyle name="Note 6 3 4 2 3 2" xfId="24085" xr:uid="{A344D41A-FDC0-4E25-A68F-82BD1FBC86C0}"/>
    <cellStyle name="Note 6 3 4 2 4" xfId="12835" xr:uid="{2A9A7C90-01F5-4D13-9138-3AEF40D665FD}"/>
    <cellStyle name="Note 6 3 4 2 4 2" xfId="26293" xr:uid="{338D8E48-9AED-486E-BF50-2906C6E68228}"/>
    <cellStyle name="Note 6 3 4 2 5" xfId="14014" xr:uid="{95FE9564-643E-4CB3-8654-97BB68A5328A}"/>
    <cellStyle name="Note 6 3 4 2 5 2" xfId="27472" xr:uid="{3F2C22E4-C04E-4A5E-BC76-0594DDDAE0F2}"/>
    <cellStyle name="Note 6 3 4 2 6" xfId="15379" xr:uid="{C6CCDC29-2183-4A59-BD7D-704A388CC273}"/>
    <cellStyle name="Note 6 3 4 2 6 2" xfId="28837" xr:uid="{72F35841-84C0-431B-8C2A-A829D65B1990}"/>
    <cellStyle name="Note 6 3 4 2 7" xfId="17722" xr:uid="{9A04FB0B-6B89-4C14-8EC9-F28DDB4C3F9D}"/>
    <cellStyle name="Note 6 3 4 2 7 2" xfId="31180" xr:uid="{C25947CE-9E94-431A-8047-3634EC7A1589}"/>
    <cellStyle name="Note 6 3 4 3" xfId="6865" xr:uid="{995D21CD-FF3C-4EC6-A05A-D9782753EC3F}"/>
    <cellStyle name="Note 6 3 4 3 2" xfId="20323" xr:uid="{2495F0DD-346A-4380-B6E0-96D0FAAB14A9}"/>
    <cellStyle name="Note 6 3 4 4" xfId="9456" xr:uid="{987DD115-8E01-469D-8F91-59DE69903A45}"/>
    <cellStyle name="Note 6 3 4 4 2" xfId="22914" xr:uid="{B1AD8310-9BAD-4029-BA90-DF507A7617D4}"/>
    <cellStyle name="Note 6 3 4 5" xfId="3320" xr:uid="{D4033152-B444-4424-A448-5889DAAAA033}"/>
    <cellStyle name="Note 6 3 4 5 2" xfId="19314" xr:uid="{94868FA3-A203-4F50-94DC-95255D2516B3}"/>
    <cellStyle name="Note 6 3 4 6" xfId="16704" xr:uid="{C3273369-D7E6-4E66-B6C1-3C08F239CBA6}"/>
    <cellStyle name="Note 6 3 4 6 2" xfId="30162" xr:uid="{96A3887E-D974-4B00-8577-F68B506C482D}"/>
    <cellStyle name="Note 6 3 5" xfId="4872" xr:uid="{1F01E1C6-B734-44E5-9D14-A430C20C5CC6}"/>
    <cellStyle name="Note 6 3 5 2" xfId="6043" xr:uid="{C9A6FE16-6A0B-478B-BFD0-7C0F660BC172}"/>
    <cellStyle name="Note 6 3 5 2 2" xfId="8522" xr:uid="{5F1EC598-9640-4B5C-B933-621182B50E25}"/>
    <cellStyle name="Note 6 3 5 2 2 2" xfId="21980" xr:uid="{41FF5BED-5E25-4A63-82B9-FC57F8C7FF41}"/>
    <cellStyle name="Note 6 3 5 2 3" xfId="11113" xr:uid="{F8E9460E-0153-45FF-AB36-B1C346E432F4}"/>
    <cellStyle name="Note 6 3 5 2 3 2" xfId="24571" xr:uid="{BCB76504-31FD-4932-95B4-8A24A925D34B}"/>
    <cellStyle name="Note 6 3 5 2 4" xfId="13321" xr:uid="{4E350C26-EF0D-45BD-8F10-8CB1DF9C7B7A}"/>
    <cellStyle name="Note 6 3 5 2 4 2" xfId="26779" xr:uid="{93E58A85-27DC-407B-BD09-C409904EB7A5}"/>
    <cellStyle name="Note 6 3 5 2 5" xfId="14500" xr:uid="{9803F877-19D4-4A60-A8FE-08EDDE7BDBF9}"/>
    <cellStyle name="Note 6 3 5 2 5 2" xfId="27958" xr:uid="{A3E798FE-8C75-458F-B115-FDB35902AA38}"/>
    <cellStyle name="Note 6 3 5 2 6" xfId="15865" xr:uid="{DA38F87A-2FA5-40D7-BC03-30AADD33F833}"/>
    <cellStyle name="Note 6 3 5 2 6 2" xfId="29323" xr:uid="{CA1DBFC3-D446-418E-8E2F-D26156CAA610}"/>
    <cellStyle name="Note 6 3 5 2 7" xfId="18208" xr:uid="{AE355C3D-F3FE-413C-9C8E-7DF0B036BE53}"/>
    <cellStyle name="Note 6 3 5 2 7 2" xfId="31666" xr:uid="{EF2FB474-6153-4E4B-9525-E866F492D58B}"/>
    <cellStyle name="Note 6 3 5 3" xfId="7351" xr:uid="{154974CC-EF52-4DD2-94E6-D8F1B4BC5E0E}"/>
    <cellStyle name="Note 6 3 5 3 2" xfId="20809" xr:uid="{B59A1495-A330-4110-9940-DBB33AAAEB4F}"/>
    <cellStyle name="Note 6 3 5 4" xfId="9942" xr:uid="{1766C7A2-7CDE-4ED6-BDCE-0C6DAD56892D}"/>
    <cellStyle name="Note 6 3 5 4 2" xfId="23400" xr:uid="{A99C696B-5F4B-4E82-9509-825F294951A5}"/>
    <cellStyle name="Note 6 3 5 5" xfId="12094" xr:uid="{22E9B9FA-77A1-486B-BDA1-1F9A24F639F1}"/>
    <cellStyle name="Note 6 3 5 5 2" xfId="25552" xr:uid="{3CB3DC19-0D67-4371-BA41-22659C0300B2}"/>
    <cellStyle name="Note 6 3 5 6" xfId="17122" xr:uid="{100C6F18-C06C-4075-9803-2ED82A9C8DD4}"/>
    <cellStyle name="Note 6 3 5 6 2" xfId="30580" xr:uid="{5FFE0448-BC88-49F4-8C85-FBF10755AE59}"/>
    <cellStyle name="Note 6 3 6" xfId="4740" xr:uid="{B9A19443-FBF4-43A3-A784-A29C3A009756}"/>
    <cellStyle name="Note 6 3 6 2" xfId="5911" xr:uid="{36C50B48-BB3C-41F3-8267-DE28ADF3B5BA}"/>
    <cellStyle name="Note 6 3 6 2 2" xfId="8390" xr:uid="{F5343978-9739-4D0F-9B77-CE2FA17CC903}"/>
    <cellStyle name="Note 6 3 6 2 2 2" xfId="21848" xr:uid="{6F0E33A1-5C76-4B0D-A7F9-EF4CFB6B7360}"/>
    <cellStyle name="Note 6 3 6 2 3" xfId="10981" xr:uid="{4D90DDC3-317A-471E-86D7-5D0442CD8BC1}"/>
    <cellStyle name="Note 6 3 6 2 3 2" xfId="24439" xr:uid="{06E3E6D1-A123-465A-BDA8-D50C7D971A44}"/>
    <cellStyle name="Note 6 3 6 2 4" xfId="13189" xr:uid="{B0CB1AD1-06E4-48A0-99B6-790E814FD29D}"/>
    <cellStyle name="Note 6 3 6 2 4 2" xfId="26647" xr:uid="{29DA96BF-D1E7-4C9A-8701-A9510131FF0B}"/>
    <cellStyle name="Note 6 3 6 2 5" xfId="14368" xr:uid="{5C78CAFA-C53E-490C-8264-1223543D3079}"/>
    <cellStyle name="Note 6 3 6 2 5 2" xfId="27826" xr:uid="{0ADFF84F-F3F0-475E-B875-B3C73602811A}"/>
    <cellStyle name="Note 6 3 6 2 6" xfId="15733" xr:uid="{11EBA563-E9E9-4493-896A-0F190EF40CE3}"/>
    <cellStyle name="Note 6 3 6 2 6 2" xfId="29191" xr:uid="{FBC05A91-8E6C-49AC-8E0D-9E4EA9F6980D}"/>
    <cellStyle name="Note 6 3 6 2 7" xfId="18076" xr:uid="{C041677D-39AB-4323-9DAB-3206CC9F643B}"/>
    <cellStyle name="Note 6 3 6 2 7 2" xfId="31534" xr:uid="{5524C8BB-4FCE-4B38-9C88-C178DBCBCE32}"/>
    <cellStyle name="Note 6 3 6 3" xfId="7219" xr:uid="{30414A05-561B-45CC-B1E3-EABA01CA1829}"/>
    <cellStyle name="Note 6 3 6 3 2" xfId="20677" xr:uid="{7B932A17-F577-407B-8996-E2C7363DC584}"/>
    <cellStyle name="Note 6 3 6 4" xfId="9810" xr:uid="{357C2DEA-EE76-480C-B0B3-3655FE33B696}"/>
    <cellStyle name="Note 6 3 6 4 2" xfId="23268" xr:uid="{0F25D7C4-8D9D-4655-B3D4-CF8992F0A5D8}"/>
    <cellStyle name="Note 6 3 6 5" xfId="11999" xr:uid="{2891CE2D-991B-46C3-8FC5-80B1B04C07BD}"/>
    <cellStyle name="Note 6 3 6 5 2" xfId="25457" xr:uid="{5CDDA558-9330-4267-A9EE-BCADBE376342}"/>
    <cellStyle name="Note 6 3 6 6" xfId="17018" xr:uid="{65355960-2431-4176-B864-5AE7059BDCAA}"/>
    <cellStyle name="Note 6 3 6 6 2" xfId="30476" xr:uid="{4C2B40A4-B479-4F11-9DD0-086DDB5D374E}"/>
    <cellStyle name="Note 6 3 7" xfId="5374" xr:uid="{DF19085F-B035-42F5-9AEE-ADE3D2CD4E3A}"/>
    <cellStyle name="Note 6 3 7 2" xfId="6545" xr:uid="{D955E14E-60DC-44D6-9485-BF12FBEF32C7}"/>
    <cellStyle name="Note 6 3 7 2 2" xfId="9024" xr:uid="{EAB90D12-FB47-4C27-A968-BC5DDBCB9480}"/>
    <cellStyle name="Note 6 3 7 2 2 2" xfId="22482" xr:uid="{441C9E88-9AAD-451F-87B8-789A58F1E474}"/>
    <cellStyle name="Note 6 3 7 2 3" xfId="11615" xr:uid="{4615943E-2607-48CA-819A-1E51750B54F1}"/>
    <cellStyle name="Note 6 3 7 2 3 2" xfId="25073" xr:uid="{CC6F54C0-FCD5-40FD-AB58-22BF8E0CAD38}"/>
    <cellStyle name="Note 6 3 7 2 4" xfId="13823" xr:uid="{E63C1969-878C-481E-A61D-879AC95D4C1B}"/>
    <cellStyle name="Note 6 3 7 2 4 2" xfId="27281" xr:uid="{D7205C22-7411-4944-A79E-46A8FD2B4165}"/>
    <cellStyle name="Note 6 3 7 2 5" xfId="15002" xr:uid="{CE01605C-17A4-4195-A261-12758AF6AD8C}"/>
    <cellStyle name="Note 6 3 7 2 5 2" xfId="28460" xr:uid="{C7CB8048-107D-47B1-970A-22D72C43E26B}"/>
    <cellStyle name="Note 6 3 7 2 6" xfId="16367" xr:uid="{144AED43-3C71-4FF8-891E-E910C20049A6}"/>
    <cellStyle name="Note 6 3 7 2 6 2" xfId="29825" xr:uid="{6D084BF8-9231-4AF6-B4AD-E5B839E9DB4A}"/>
    <cellStyle name="Note 6 3 7 2 7" xfId="18710" xr:uid="{9C9E699C-EFE2-4046-BD2A-0275895C26AA}"/>
    <cellStyle name="Note 6 3 7 2 7 2" xfId="32168" xr:uid="{DE49F674-3D01-47AC-97C5-AAF80E737A32}"/>
    <cellStyle name="Note 6 3 7 3" xfId="7853" xr:uid="{11470A2A-57F5-4617-AE17-FDB85AC1C181}"/>
    <cellStyle name="Note 6 3 7 3 2" xfId="21311" xr:uid="{A0563F32-0DC1-4902-BFF8-EB4937549C73}"/>
    <cellStyle name="Note 6 3 7 4" xfId="10444" xr:uid="{B7F198B1-9335-46AC-BE63-E56FA0A49481}"/>
    <cellStyle name="Note 6 3 7 4 2" xfId="23902" xr:uid="{87EE4CF7-57D9-4B3A-890D-FACEE68FF0F3}"/>
    <cellStyle name="Note 6 3 7 5" xfId="15196" xr:uid="{6A872B55-E037-47D8-83C0-46CF3C3C9C07}"/>
    <cellStyle name="Note 6 3 7 5 2" xfId="28654" xr:uid="{087FD2B9-CB92-43DB-AEEA-762269E577E4}"/>
    <cellStyle name="Note 6 3 7 6" xfId="17543" xr:uid="{647475C5-D100-4B07-9A03-767C2078C91C}"/>
    <cellStyle name="Note 6 3 7 6 2" xfId="31001" xr:uid="{6C7A5F9E-1AD3-487D-93E1-C0B10C79E33F}"/>
    <cellStyle name="Note 6 3 8" xfId="4421" xr:uid="{432BFBBF-89D8-4EAE-8BE6-B0EC62DDFF22}"/>
    <cellStyle name="Note 6 3 8 2" xfId="5592" xr:uid="{5B31FBD9-6912-4AB6-BF14-BDF111543170}"/>
    <cellStyle name="Note 6 3 8 2 2" xfId="8071" xr:uid="{F6850B06-070C-411C-A629-065ED06CBC11}"/>
    <cellStyle name="Note 6 3 8 2 2 2" xfId="21529" xr:uid="{12545BBD-B2F5-4B29-8DDB-EFD11A569EEB}"/>
    <cellStyle name="Note 6 3 8 2 3" xfId="10662" xr:uid="{DF2ECFC3-836C-45D8-B955-74A5694EB423}"/>
    <cellStyle name="Note 6 3 8 2 3 2" xfId="24120" xr:uid="{6434001C-FC63-4F13-931E-51F1866F8B42}"/>
    <cellStyle name="Note 6 3 8 2 4" xfId="12870" xr:uid="{5756D34F-5141-4B5D-AC4D-B65AAC401246}"/>
    <cellStyle name="Note 6 3 8 2 4 2" xfId="26328" xr:uid="{5CAE4F22-AA4F-4B55-8409-2D0B92746A16}"/>
    <cellStyle name="Note 6 3 8 2 5" xfId="14049" xr:uid="{E8091F18-5CAC-4B09-9F62-C6D99B7FFB03}"/>
    <cellStyle name="Note 6 3 8 2 5 2" xfId="27507" xr:uid="{14868BF2-72D3-4107-92E0-988353609487}"/>
    <cellStyle name="Note 6 3 8 2 6" xfId="15414" xr:uid="{B79B1E19-5302-4076-B572-1173E6FFDBE8}"/>
    <cellStyle name="Note 6 3 8 2 6 2" xfId="28872" xr:uid="{D15CA764-F061-44A1-B388-7B621A9B5526}"/>
    <cellStyle name="Note 6 3 8 2 7" xfId="17757" xr:uid="{9F7F11DF-605B-4616-8442-EDF463898C58}"/>
    <cellStyle name="Note 6 3 8 2 7 2" xfId="31215" xr:uid="{2C2C185D-F00F-43BA-9751-E07618AF10EA}"/>
    <cellStyle name="Note 6 3 8 3" xfId="6900" xr:uid="{A158F1BC-FD4B-4CC9-ADDA-378BBA234576}"/>
    <cellStyle name="Note 6 3 8 3 2" xfId="20358" xr:uid="{BC1FB8A1-E644-4FA5-8FD0-BA61CF6A6778}"/>
    <cellStyle name="Note 6 3 8 4" xfId="9491" xr:uid="{62D4C0AB-63E7-411A-AE2F-14B3D0551525}"/>
    <cellStyle name="Note 6 3 8 4 2" xfId="22949" xr:uid="{2C2EBB52-20BB-414A-A93E-5A46D3BA9082}"/>
    <cellStyle name="Note 6 3 8 5" xfId="12591" xr:uid="{92193F10-6D68-4F82-883B-A9EEB406B672}"/>
    <cellStyle name="Note 6 3 8 5 2" xfId="26049" xr:uid="{7D18A858-0AD3-4959-BADC-5D99C0B9FDA3}"/>
    <cellStyle name="Note 6 3 8 6" xfId="16739" xr:uid="{5427A8FD-41CF-420C-BA7A-2631EA4E646B}"/>
    <cellStyle name="Note 6 3 8 6 2" xfId="30197" xr:uid="{52DA127D-24FE-4581-9145-2E6D875534A6}"/>
    <cellStyle name="Note 6 3 9" xfId="4054" xr:uid="{07498B0F-70E2-4791-8810-6D626BCF72F1}"/>
    <cellStyle name="Note 6 3 9 2" xfId="3961" xr:uid="{50280990-F10C-4E85-AE6F-4972627856FA}"/>
    <cellStyle name="Note 6 3 9 2 2" xfId="19955" xr:uid="{2B5ABB46-87C2-4B63-9373-720AFEA9ED29}"/>
    <cellStyle name="Note 6 3 9 3" xfId="9165" xr:uid="{CECEA5B3-47BC-46DE-A981-93905767856B}"/>
    <cellStyle name="Note 6 3 9 3 2" xfId="22623" xr:uid="{0D52FB7F-EB16-45E4-96CC-5F78C9AF92A0}"/>
    <cellStyle name="Note 6 3 9 4" xfId="11734" xr:uid="{D951A9C1-4CE7-4C2E-8AB6-83A5E4F8B4FB}"/>
    <cellStyle name="Note 6 3 9 4 2" xfId="25192" xr:uid="{1D2CB7B4-7267-4949-B852-419F67FF1D1A}"/>
    <cellStyle name="Note 6 3 9 5" xfId="3598" xr:uid="{EC2AFE85-81F4-4089-A1DA-B31F269CA85E}"/>
    <cellStyle name="Note 6 3 9 5 2" xfId="19592" xr:uid="{2283B921-61F4-44C8-8DC0-EDB18BDA3A41}"/>
    <cellStyle name="Note 6 3 9 6" xfId="11863" xr:uid="{91D191D3-3F13-41C3-B9E1-D2723F11729E}"/>
    <cellStyle name="Note 6 3 9 6 2" xfId="25321" xr:uid="{6FCAB85C-0FB9-4286-84DE-2818272E7B30}"/>
    <cellStyle name="Note 6 3 9 7" xfId="16473" xr:uid="{64D0F70A-5FCF-4346-AF59-76EFC2EAC7B5}"/>
    <cellStyle name="Note 6 3 9 7 2" xfId="29931" xr:uid="{63AFE5B6-EEFA-4796-BE0A-1224F129705A}"/>
    <cellStyle name="Note 6 4" xfId="2309" xr:uid="{959521CD-3EEC-4506-AF2A-EE94D237724D}"/>
    <cellStyle name="Note 6 4 10" xfId="3973" xr:uid="{65ACC949-12DF-44F3-9204-5F1B57215A68}"/>
    <cellStyle name="Note 6 4 10 2" xfId="19967" xr:uid="{17B180CC-983C-4180-B014-9C1EA1F32205}"/>
    <cellStyle name="Note 6 4 11" xfId="3065" xr:uid="{62EE68D6-196A-44A3-9E43-E827717DA23F}"/>
    <cellStyle name="Note 6 4 11 2" xfId="19059" xr:uid="{C0460F53-84A7-4115-9DAF-BCF0E0D8C0DD}"/>
    <cellStyle name="Note 6 4 12" xfId="3388" xr:uid="{F43448D9-5D91-4DC1-814D-5588BBDB1A20}"/>
    <cellStyle name="Note 6 4 12 2" xfId="19382" xr:uid="{4D0D7F75-C14F-4502-AB9E-248A57E9424C}"/>
    <cellStyle name="Note 6 4 13" xfId="18861" xr:uid="{32DC1BC0-30AC-4411-A854-2EC9F7C13B53}"/>
    <cellStyle name="Note 6 4 13 2" xfId="32514" xr:uid="{554B6D28-142F-4BF0-A9C9-AA196D5480CC}"/>
    <cellStyle name="Note 6 4 2" xfId="2310" xr:uid="{4BEC7DEA-CCA5-49F3-8ABB-87E433E95EC4}"/>
    <cellStyle name="Note 6 4 2 10" xfId="3880" xr:uid="{12D2E8FB-6712-45CC-B058-02345180DC4A}"/>
    <cellStyle name="Note 6 4 2 10 2" xfId="19874" xr:uid="{17116E8C-60EF-436B-8E4F-5264DC1D2791}"/>
    <cellStyle name="Note 6 4 2 11" xfId="3387" xr:uid="{6F8C068B-2720-48F9-8C3D-8355068657D4}"/>
    <cellStyle name="Note 6 4 2 11 2" xfId="19381" xr:uid="{128CB3A5-2999-4251-836F-C10E1D6CDC76}"/>
    <cellStyle name="Note 6 4 2 12" xfId="18862" xr:uid="{25039DD5-951B-4E68-9578-55754CDC7CAF}"/>
    <cellStyle name="Note 6 4 2 12 2" xfId="32515" xr:uid="{87D603EA-236B-4156-9C80-590809B7326F}"/>
    <cellStyle name="Note 6 4 2 2" xfId="2868" xr:uid="{3623F1D7-AF63-4242-A504-55B8F897E236}"/>
    <cellStyle name="Note 6 4 2 2 2" xfId="6192" xr:uid="{58D32A66-A6BD-49C0-9676-B8BA169686A8}"/>
    <cellStyle name="Note 6 4 2 2 2 2" xfId="8671" xr:uid="{0C420B93-D4DB-44A5-9C62-7E41E8AD87A7}"/>
    <cellStyle name="Note 6 4 2 2 2 2 2" xfId="22129" xr:uid="{EE28B6F6-4246-4D1F-848C-991801AF03B1}"/>
    <cellStyle name="Note 6 4 2 2 2 3" xfId="11262" xr:uid="{B5E5FCF2-2028-4297-BAA5-4D3E408D79B6}"/>
    <cellStyle name="Note 6 4 2 2 2 3 2" xfId="24720" xr:uid="{121C0202-E2DB-42E5-B949-760E72AAC3B6}"/>
    <cellStyle name="Note 6 4 2 2 2 4" xfId="13470" xr:uid="{82123BB8-0260-49E3-9E29-AD912EA1DBE2}"/>
    <cellStyle name="Note 6 4 2 2 2 4 2" xfId="26928" xr:uid="{714272C3-C382-4427-ADB6-EDB3680CD64F}"/>
    <cellStyle name="Note 6 4 2 2 2 5" xfId="14649" xr:uid="{44EB3140-265F-4CF4-A1DE-478421344D74}"/>
    <cellStyle name="Note 6 4 2 2 2 5 2" xfId="28107" xr:uid="{0FA55770-4D6E-4DD5-98CE-2A44B9987C73}"/>
    <cellStyle name="Note 6 4 2 2 2 6" xfId="16014" xr:uid="{C9B4E0E4-E571-4D3E-B274-79350224B6B1}"/>
    <cellStyle name="Note 6 4 2 2 2 6 2" xfId="29472" xr:uid="{2C8543B6-E663-4BB5-967E-29849372A1E0}"/>
    <cellStyle name="Note 6 4 2 2 2 7" xfId="18357" xr:uid="{9B544B68-DCC4-4036-9523-38678EFD1135}"/>
    <cellStyle name="Note 6 4 2 2 2 7 2" xfId="31815" xr:uid="{B916520C-4E11-450B-9CA3-3EAA3F75F433}"/>
    <cellStyle name="Note 6 4 2 2 3" xfId="5021" xr:uid="{81A14181-4D91-4E32-8915-74AED5CCF3F6}"/>
    <cellStyle name="Note 6 4 2 2 3 2" xfId="32320" xr:uid="{0BDE1A6C-1D46-4AA1-B90D-C76359C63174}"/>
    <cellStyle name="Note 6 4 2 2 4" xfId="7500" xr:uid="{CD4D5DC1-ADF0-4397-B2D6-ACD2ABFEB22D}"/>
    <cellStyle name="Note 6 4 2 2 4 2" xfId="20958" xr:uid="{94980928-FDE2-4EB4-B354-39C6F7089F19}"/>
    <cellStyle name="Note 6 4 2 2 5" xfId="10091" xr:uid="{70E6DFBE-6A7E-4344-A311-0037C9D61085}"/>
    <cellStyle name="Note 6 4 2 2 5 2" xfId="23549" xr:uid="{C3B81F96-163B-43F7-B744-A043A301AE74}"/>
    <cellStyle name="Note 6 4 2 2 6" xfId="11972" xr:uid="{16CDE379-CD22-4730-B72B-04CD3C575588}"/>
    <cellStyle name="Note 6 4 2 2 6 2" xfId="25430" xr:uid="{85FE381F-FD19-4987-9714-2291B41A960C}"/>
    <cellStyle name="Note 6 4 2 2 7" xfId="17246" xr:uid="{15E94CEA-6BFA-4287-9197-26EC0C7B0BEA}"/>
    <cellStyle name="Note 6 4 2 2 7 2" xfId="30704" xr:uid="{86FF344A-B5A7-4F9D-9B5E-21FE9B07BA1E}"/>
    <cellStyle name="Note 6 4 2 3" xfId="4383" xr:uid="{662D2818-C9EC-407B-8113-E3C6B93B9041}"/>
    <cellStyle name="Note 6 4 2 3 2" xfId="5554" xr:uid="{1DBAD87E-11C8-4E99-956A-26CD9CAFC396}"/>
    <cellStyle name="Note 6 4 2 3 2 2" xfId="8033" xr:uid="{102AD5AA-4638-480D-811B-ABD6917B4CC2}"/>
    <cellStyle name="Note 6 4 2 3 2 2 2" xfId="21491" xr:uid="{A2014479-40C2-44DC-90A7-76999946F7B3}"/>
    <cellStyle name="Note 6 4 2 3 2 3" xfId="10624" xr:uid="{3AB22731-CD7F-4E91-A38D-B97CE893AC14}"/>
    <cellStyle name="Note 6 4 2 3 2 3 2" xfId="24082" xr:uid="{017C1B51-C470-441E-B787-DD1B715619BD}"/>
    <cellStyle name="Note 6 4 2 3 2 4" xfId="12832" xr:uid="{9EBC2188-68F0-448C-B8FE-655148B869EF}"/>
    <cellStyle name="Note 6 4 2 3 2 4 2" xfId="26290" xr:uid="{62D0CCA8-2401-4E37-94A0-805ABF1B22B4}"/>
    <cellStyle name="Note 6 4 2 3 2 5" xfId="14011" xr:uid="{CE578C1A-C480-42A0-A65C-783B1EDAFF66}"/>
    <cellStyle name="Note 6 4 2 3 2 5 2" xfId="27469" xr:uid="{ABE7DBFE-B613-4668-8198-DBADB7545258}"/>
    <cellStyle name="Note 6 4 2 3 2 6" xfId="15376" xr:uid="{E458B700-4332-4E3C-B2D1-BB852867EFFF}"/>
    <cellStyle name="Note 6 4 2 3 2 6 2" xfId="28834" xr:uid="{67A619AF-8C7F-4788-AA19-DFE2E0E935B9}"/>
    <cellStyle name="Note 6 4 2 3 2 7" xfId="17719" xr:uid="{5C796B9F-6AC2-4134-A7D1-E876D8B6938B}"/>
    <cellStyle name="Note 6 4 2 3 2 7 2" xfId="31177" xr:uid="{155A8D48-F275-43BC-9185-4F801AAD91B1}"/>
    <cellStyle name="Note 6 4 2 3 3" xfId="6862" xr:uid="{1366B32D-D5B8-455C-8D02-6F187A94F9FA}"/>
    <cellStyle name="Note 6 4 2 3 3 2" xfId="20320" xr:uid="{C375BC04-A8B3-45A1-8336-E7206D2BCFBE}"/>
    <cellStyle name="Note 6 4 2 3 4" xfId="9453" xr:uid="{189ED3D5-767C-4E38-B4CA-8D286AC80330}"/>
    <cellStyle name="Note 6 4 2 3 4 2" xfId="22911" xr:uid="{2FC37CAC-A995-4084-858A-FB0F91160AB1}"/>
    <cellStyle name="Note 6 4 2 3 5" xfId="12208" xr:uid="{BD4F82E9-877D-4F2F-B316-3393178A6FA3}"/>
    <cellStyle name="Note 6 4 2 3 5 2" xfId="25666" xr:uid="{13349CD8-0D2A-46BE-A1DA-3A2D2CD20645}"/>
    <cellStyle name="Note 6 4 2 3 6" xfId="16701" xr:uid="{64453C20-4E5D-4672-BB74-0ABF3F8229BB}"/>
    <cellStyle name="Note 6 4 2 3 6 2" xfId="30159" xr:uid="{06871251-D219-45D1-879D-45065187EFDD}"/>
    <cellStyle name="Note 6 4 2 4" xfId="4256" xr:uid="{DF6DA5D8-A0BF-40F9-8D29-4FE7FAA4F09D}"/>
    <cellStyle name="Note 6 4 2 4 2" xfId="5427" xr:uid="{609DB3AD-72C2-4CCF-ABF1-E4D2BBD4BF11}"/>
    <cellStyle name="Note 6 4 2 4 2 2" xfId="7906" xr:uid="{48D0A840-6648-4616-A3DA-A15ED9CDB60B}"/>
    <cellStyle name="Note 6 4 2 4 2 2 2" xfId="21364" xr:uid="{0DFD29F2-50E1-45F0-98BA-54A83E083A12}"/>
    <cellStyle name="Note 6 4 2 4 2 3" xfId="10497" xr:uid="{7E738093-2A93-4BFF-9136-CEA46EC9EDF6}"/>
    <cellStyle name="Note 6 4 2 4 2 3 2" xfId="23955" xr:uid="{5FC9380F-3831-48F1-AA60-438BF429A702}"/>
    <cellStyle name="Note 6 4 2 4 2 4" xfId="12705" xr:uid="{EDF8CC47-D5ED-4604-BA0A-EAECF11076D4}"/>
    <cellStyle name="Note 6 4 2 4 2 4 2" xfId="26163" xr:uid="{7D675FBC-89F2-4102-85D6-A7A09A582823}"/>
    <cellStyle name="Note 6 4 2 4 2 5" xfId="13884" xr:uid="{20AFE659-5C9F-4E24-B423-B9547447AC9C}"/>
    <cellStyle name="Note 6 4 2 4 2 5 2" xfId="27342" xr:uid="{19508EFC-4AE9-4733-ABD2-37C8E7F89296}"/>
    <cellStyle name="Note 6 4 2 4 2 6" xfId="15249" xr:uid="{9B195D15-7F3A-4118-860A-2993BD9FAD91}"/>
    <cellStyle name="Note 6 4 2 4 2 6 2" xfId="28707" xr:uid="{52D2D0C1-4841-4B5D-A805-C72BA87E9A09}"/>
    <cellStyle name="Note 6 4 2 4 2 7" xfId="17592" xr:uid="{E5E38738-BE97-4871-915C-EA884D32A955}"/>
    <cellStyle name="Note 6 4 2 4 2 7 2" xfId="31050" xr:uid="{930EC7B2-FCCA-43B6-BFEF-9839105262CC}"/>
    <cellStyle name="Note 6 4 2 4 3" xfId="6735" xr:uid="{43A52524-23AA-4341-89E9-BF7164145921}"/>
    <cellStyle name="Note 6 4 2 4 3 2" xfId="20193" xr:uid="{741CBA37-7DBD-4B69-801F-DD32A94CC061}"/>
    <cellStyle name="Note 6 4 2 4 4" xfId="9326" xr:uid="{0E78FBAC-7DEC-4569-BAA8-847C78571D50}"/>
    <cellStyle name="Note 6 4 2 4 4 2" xfId="22784" xr:uid="{42EC1D56-D0D1-42CA-8718-2041B16CA155}"/>
    <cellStyle name="Note 6 4 2 4 5" xfId="12293" xr:uid="{210AF7E7-3EFF-4A3D-8C04-C8AA3920C170}"/>
    <cellStyle name="Note 6 4 2 4 5 2" xfId="25751" xr:uid="{21E33329-68B0-4CEB-B6BA-025C7E6809C6}"/>
    <cellStyle name="Note 6 4 2 4 6" xfId="16611" xr:uid="{E38527CC-1544-4A66-8F1D-C80608F80A18}"/>
    <cellStyle name="Note 6 4 2 4 6 2" xfId="30069" xr:uid="{36842E32-FAB9-42B6-ADF8-4008BD982921}"/>
    <cellStyle name="Note 6 4 2 5" xfId="5221" xr:uid="{EB58FCD1-4F2B-4678-8FB4-A224F1E02F27}"/>
    <cellStyle name="Note 6 4 2 5 2" xfId="6392" xr:uid="{ACD7BA95-4007-4C3E-B6F4-55AA1055F843}"/>
    <cellStyle name="Note 6 4 2 5 2 2" xfId="8871" xr:uid="{2D448278-4CBD-4ADE-95D8-E32C5256273E}"/>
    <cellStyle name="Note 6 4 2 5 2 2 2" xfId="22329" xr:uid="{E284E1A6-E2E0-409E-9E92-CBF12B682A57}"/>
    <cellStyle name="Note 6 4 2 5 2 3" xfId="11462" xr:uid="{D868EA20-6108-41CE-B2A1-8730BB1865EA}"/>
    <cellStyle name="Note 6 4 2 5 2 3 2" xfId="24920" xr:uid="{98DC4939-25B7-41D5-B269-3FA1384F3A02}"/>
    <cellStyle name="Note 6 4 2 5 2 4" xfId="13670" xr:uid="{F8D19BCD-62F3-4B0A-81C9-286CA72139F5}"/>
    <cellStyle name="Note 6 4 2 5 2 4 2" xfId="27128" xr:uid="{076E7002-9D53-4F57-9268-7028C53CA42A}"/>
    <cellStyle name="Note 6 4 2 5 2 5" xfId="14849" xr:uid="{4BDF9D1A-AA04-444A-A4A7-D4FC4137311C}"/>
    <cellStyle name="Note 6 4 2 5 2 5 2" xfId="28307" xr:uid="{C2313183-B18B-47B8-A51F-05250A04AC1B}"/>
    <cellStyle name="Note 6 4 2 5 2 6" xfId="16214" xr:uid="{02549DDD-2AE9-475D-A06E-235475F59D0E}"/>
    <cellStyle name="Note 6 4 2 5 2 6 2" xfId="29672" xr:uid="{B8D38F13-B1F8-4AEC-A255-C907D5A91049}"/>
    <cellStyle name="Note 6 4 2 5 2 7" xfId="18557" xr:uid="{23D60658-2BDB-45A7-9ABC-EAA8A04FF232}"/>
    <cellStyle name="Note 6 4 2 5 2 7 2" xfId="32015" xr:uid="{779875F1-6385-4D0F-87B2-CB2CDC063616}"/>
    <cellStyle name="Note 6 4 2 5 3" xfId="7700" xr:uid="{ED83D6BB-A2A3-4480-9611-202C5971FA02}"/>
    <cellStyle name="Note 6 4 2 5 3 2" xfId="21158" xr:uid="{072CB93F-B037-4E4B-A339-9C9017400070}"/>
    <cellStyle name="Note 6 4 2 5 4" xfId="10291" xr:uid="{6F53A158-83B2-41F8-B0F9-8707B6052A5C}"/>
    <cellStyle name="Note 6 4 2 5 4 2" xfId="23749" xr:uid="{DD2E63E0-47C3-43C5-B0E6-86AE0360049E}"/>
    <cellStyle name="Note 6 4 2 5 5" xfId="15043" xr:uid="{966623AA-FE07-47E4-8768-26457BC80EF5}"/>
    <cellStyle name="Note 6 4 2 5 5 2" xfId="28501" xr:uid="{972DE062-5C83-4D48-B418-17CD4073D742}"/>
    <cellStyle name="Note 6 4 2 5 6" xfId="17406" xr:uid="{D5B3C6FB-6E97-4751-B945-9EA9AE0B5D6E}"/>
    <cellStyle name="Note 6 4 2 5 6 2" xfId="30864" xr:uid="{8A7F4A14-8FAC-4B34-91BB-D842D36AA915}"/>
    <cellStyle name="Note 6 4 2 6" xfId="5317" xr:uid="{04208840-F405-4EAE-A9A6-998C7E242784}"/>
    <cellStyle name="Note 6 4 2 6 2" xfId="6488" xr:uid="{0B0CBD0D-82B3-4035-B575-C710C744080F}"/>
    <cellStyle name="Note 6 4 2 6 2 2" xfId="8967" xr:uid="{42E2336D-5866-4A14-B1CA-348DBE5B1F2D}"/>
    <cellStyle name="Note 6 4 2 6 2 2 2" xfId="22425" xr:uid="{E5F352F0-E632-4D6A-AF60-C4C9E5BBC0B6}"/>
    <cellStyle name="Note 6 4 2 6 2 3" xfId="11558" xr:uid="{91B3CCAD-5692-4A4C-B96F-F5ED9BA76C2D}"/>
    <cellStyle name="Note 6 4 2 6 2 3 2" xfId="25016" xr:uid="{68E416CA-A00A-4706-95E4-D0F7ED19D8C2}"/>
    <cellStyle name="Note 6 4 2 6 2 4" xfId="13766" xr:uid="{A19783A4-A0F7-42CE-86C5-90FF4BDB4AF0}"/>
    <cellStyle name="Note 6 4 2 6 2 4 2" xfId="27224" xr:uid="{572D2B3F-D8D4-4F8D-912E-516226E8630A}"/>
    <cellStyle name="Note 6 4 2 6 2 5" xfId="14945" xr:uid="{FA4C80D2-D9FB-425A-92B3-196D05FAE022}"/>
    <cellStyle name="Note 6 4 2 6 2 5 2" xfId="28403" xr:uid="{66CB809D-1B72-43B7-B420-4B0854543F6D}"/>
    <cellStyle name="Note 6 4 2 6 2 6" xfId="16310" xr:uid="{F8ED4F90-4A83-4B5F-A7A1-893225CB3BC9}"/>
    <cellStyle name="Note 6 4 2 6 2 6 2" xfId="29768" xr:uid="{28384C8E-B32C-44DF-9DAD-3FFAFA8B2CB2}"/>
    <cellStyle name="Note 6 4 2 6 2 7" xfId="18653" xr:uid="{D6D1D291-21A5-4E43-8FCB-2EE17679AA39}"/>
    <cellStyle name="Note 6 4 2 6 2 7 2" xfId="32111" xr:uid="{64B04429-F836-4E86-883E-1617663E05CF}"/>
    <cellStyle name="Note 6 4 2 6 3" xfId="7796" xr:uid="{7279B0A6-5828-4415-B96C-4B000B8FF867}"/>
    <cellStyle name="Note 6 4 2 6 3 2" xfId="21254" xr:uid="{D3F2FD32-190B-4AA9-A233-37FD0614202C}"/>
    <cellStyle name="Note 6 4 2 6 4" xfId="10387" xr:uid="{F67C85D6-6B72-4A06-B5EA-97E7BD8D94AF}"/>
    <cellStyle name="Note 6 4 2 6 4 2" xfId="23845" xr:uid="{C0F2F590-2EB6-4DE8-ABB6-7F4CBE3F1D50}"/>
    <cellStyle name="Note 6 4 2 6 5" xfId="15139" xr:uid="{AC810146-7BB8-4D04-9290-A1ED88C457DC}"/>
    <cellStyle name="Note 6 4 2 6 5 2" xfId="28597" xr:uid="{F058ECA5-482F-4733-8B72-886C048DF295}"/>
    <cellStyle name="Note 6 4 2 6 6" xfId="17491" xr:uid="{F5946217-5D37-4E78-84C4-09A5B9C987A0}"/>
    <cellStyle name="Note 6 4 2 6 6 2" xfId="30949" xr:uid="{25352A36-D0CE-4497-9155-CA7C064AE4D3}"/>
    <cellStyle name="Note 6 4 2 7" xfId="5400" xr:uid="{9034DFCA-F413-4FA8-BEA0-B14E60A8B2EE}"/>
    <cellStyle name="Note 6 4 2 7 2" xfId="6571" xr:uid="{BCC2755D-6C89-42F2-8D51-1725D92AFE52}"/>
    <cellStyle name="Note 6 4 2 7 2 2" xfId="9050" xr:uid="{CBD3B28A-B9D2-4A8F-9778-9F859E3130B6}"/>
    <cellStyle name="Note 6 4 2 7 2 2 2" xfId="22508" xr:uid="{50A47746-7029-4342-888A-1EA9DC9F8948}"/>
    <cellStyle name="Note 6 4 2 7 2 3" xfId="11641" xr:uid="{DBF02872-6F46-4804-83B2-68FCEC7A1EA0}"/>
    <cellStyle name="Note 6 4 2 7 2 3 2" xfId="25099" xr:uid="{EF1D8E39-1A81-4F53-9566-26BC2F9935B9}"/>
    <cellStyle name="Note 6 4 2 7 2 4" xfId="13849" xr:uid="{F11B3246-EB10-40F7-B3BD-685F20009FF2}"/>
    <cellStyle name="Note 6 4 2 7 2 4 2" xfId="27307" xr:uid="{21309DFB-9B08-4629-A99A-61B9F4C5AA63}"/>
    <cellStyle name="Note 6 4 2 7 2 5" xfId="15028" xr:uid="{23F864FF-248D-4BFA-96A6-BFA782F6AEF8}"/>
    <cellStyle name="Note 6 4 2 7 2 5 2" xfId="28486" xr:uid="{F380D799-6C3E-4C9E-8166-78128DDB1FCE}"/>
    <cellStyle name="Note 6 4 2 7 2 6" xfId="16393" xr:uid="{4F9CAE74-4AC6-4E7F-BA97-DAC1D1A148D6}"/>
    <cellStyle name="Note 6 4 2 7 2 6 2" xfId="29851" xr:uid="{497EC3DD-8B1B-492D-A0EA-4579F7BA14D3}"/>
    <cellStyle name="Note 6 4 2 7 2 7" xfId="18736" xr:uid="{47F5998E-3F44-4E0F-9D18-CAA80E225830}"/>
    <cellStyle name="Note 6 4 2 7 2 7 2" xfId="32194" xr:uid="{867DB3CA-31B7-4DA7-93F3-F0EC18250E58}"/>
    <cellStyle name="Note 6 4 2 7 3" xfId="7879" xr:uid="{B4BF417F-A7F5-4A68-857B-515BC92B1B78}"/>
    <cellStyle name="Note 6 4 2 7 3 2" xfId="21337" xr:uid="{EAF43789-E267-41ED-A1D9-B97BB5C71CC2}"/>
    <cellStyle name="Note 6 4 2 7 4" xfId="10470" xr:uid="{4CA72454-5F51-47B2-95F6-459406E0B005}"/>
    <cellStyle name="Note 6 4 2 7 4 2" xfId="23928" xr:uid="{DD537BB7-163B-438A-88FB-E8D17C998690}"/>
    <cellStyle name="Note 6 4 2 7 5" xfId="15222" xr:uid="{7ABABF00-606E-426E-ACF5-367136CB0C30}"/>
    <cellStyle name="Note 6 4 2 7 5 2" xfId="28680" xr:uid="{1B1F8F63-5065-4170-AF0B-1D831845955D}"/>
    <cellStyle name="Note 6 4 2 7 6" xfId="17565" xr:uid="{4E7E606B-7325-4A6C-AB5E-69E68BA82A55}"/>
    <cellStyle name="Note 6 4 2 7 6 2" xfId="31023" xr:uid="{168370D3-81A4-4BA8-96E4-9A3858369E8A}"/>
    <cellStyle name="Note 6 4 2 8" xfId="4179" xr:uid="{1FE8E48D-9CF5-41AF-9906-4E49D22ED1FE}"/>
    <cellStyle name="Note 6 4 2 8 2" xfId="6693" xr:uid="{BF3A3720-B729-49F7-9AAA-C9BE2E6BF830}"/>
    <cellStyle name="Note 6 4 2 8 2 2" xfId="20151" xr:uid="{DCBF8B39-5012-49C7-8D90-43D878FB702E}"/>
    <cellStyle name="Note 6 4 2 8 3" xfId="9290" xr:uid="{F6D544B0-8500-4253-81D8-75835C1FC64B}"/>
    <cellStyle name="Note 6 4 2 8 3 2" xfId="22748" xr:uid="{FFDFC457-1533-4EE8-9F37-37612F5F1E32}"/>
    <cellStyle name="Note 6 4 2 8 4" xfId="11859" xr:uid="{7B9E53F5-19D2-4646-AA87-A89F7D8E7391}"/>
    <cellStyle name="Note 6 4 2 8 4 2" xfId="25317" xr:uid="{98E52C40-844B-4862-9B83-D4F30DD7196A}"/>
    <cellStyle name="Note 6 4 2 8 5" xfId="3687" xr:uid="{C3099192-B59C-4AAC-8DA9-9D2C707B0600}"/>
    <cellStyle name="Note 6 4 2 8 5 2" xfId="19681" xr:uid="{BAB1D977-9A78-4471-BC6D-AE84CDC79C4E}"/>
    <cellStyle name="Note 6 4 2 8 6" xfId="12148" xr:uid="{E99F28F2-521D-4460-80B4-F017CB3398E3}"/>
    <cellStyle name="Note 6 4 2 8 6 2" xfId="25606" xr:uid="{E33B809A-CB50-4D9B-8165-86AAFB9A6643}"/>
    <cellStyle name="Note 6 4 2 8 7" xfId="16598" xr:uid="{E043BE64-F49B-4D86-9AFB-9FCBC0F2A3D4}"/>
    <cellStyle name="Note 6 4 2 8 7 2" xfId="30056" xr:uid="{C0802165-8D7B-402C-93BD-9901D355E706}"/>
    <cellStyle name="Note 6 4 2 9" xfId="3903" xr:uid="{F8A01A00-E898-4996-86B7-8052F0E516FA}"/>
    <cellStyle name="Note 6 4 2 9 2" xfId="19897" xr:uid="{1928C337-432B-46F8-BB54-AB50ECE88A13}"/>
    <cellStyle name="Note 6 4 3" xfId="2867" xr:uid="{D09BE402-297D-42B6-BAC5-DE3FFF6243F0}"/>
    <cellStyle name="Note 6 4 3 2" xfId="6191" xr:uid="{4840A68E-03C1-48CE-BDAF-6516D672EBA4}"/>
    <cellStyle name="Note 6 4 3 2 2" xfId="8670" xr:uid="{7551BE6F-4FB8-458E-913C-4D0FF0787AB2}"/>
    <cellStyle name="Note 6 4 3 2 2 2" xfId="22128" xr:uid="{31014B9F-0DD2-4E2E-9F70-04A4FA0CFB79}"/>
    <cellStyle name="Note 6 4 3 2 3" xfId="11261" xr:uid="{95FF2806-171F-42A9-A67F-75674DFE3723}"/>
    <cellStyle name="Note 6 4 3 2 3 2" xfId="24719" xr:uid="{A93A4E6F-84DC-407F-9C54-F3BC75B054CA}"/>
    <cellStyle name="Note 6 4 3 2 4" xfId="13469" xr:uid="{63E4C69A-3B42-4DA0-B88A-BFCF3F79ADE6}"/>
    <cellStyle name="Note 6 4 3 2 4 2" xfId="26927" xr:uid="{58557EB6-A470-4877-89EB-247BF59EAEF8}"/>
    <cellStyle name="Note 6 4 3 2 5" xfId="14648" xr:uid="{7F0C2267-5B92-4A81-8AC8-80A58E128EE4}"/>
    <cellStyle name="Note 6 4 3 2 5 2" xfId="28106" xr:uid="{2DA6FF83-38E1-4E46-B4D6-EBD79CDFFF5D}"/>
    <cellStyle name="Note 6 4 3 2 6" xfId="16013" xr:uid="{C1046258-19E9-4F64-9F43-94FB817A2E3B}"/>
    <cellStyle name="Note 6 4 3 2 6 2" xfId="29471" xr:uid="{4FF99F06-29BC-4512-8F8A-BB64E491454A}"/>
    <cellStyle name="Note 6 4 3 2 7" xfId="18356" xr:uid="{D19BA095-0B6D-484F-9C1C-30E0A6DAFD0C}"/>
    <cellStyle name="Note 6 4 3 2 7 2" xfId="31814" xr:uid="{8E211C5A-BD4B-4472-B861-2E565972A191}"/>
    <cellStyle name="Note 6 4 3 3" xfId="5020" xr:uid="{88C14F4A-3E95-4559-A3B1-3E70CBFDE36D}"/>
    <cellStyle name="Note 6 4 3 3 2" xfId="32319" xr:uid="{37518295-5CC3-49EF-8A30-AB40430C58A3}"/>
    <cellStyle name="Note 6 4 3 4" xfId="7499" xr:uid="{CD928C17-F200-4F43-8CA4-8A6D9EF6A34C}"/>
    <cellStyle name="Note 6 4 3 4 2" xfId="20957" xr:uid="{14EF8399-85EA-46CE-8041-A9D71CB1D0B0}"/>
    <cellStyle name="Note 6 4 3 5" xfId="10090" xr:uid="{24F5B52A-E54C-440D-A05C-92DBBFBA38A9}"/>
    <cellStyle name="Note 6 4 3 5 2" xfId="23548" xr:uid="{D9EA9215-B04E-4FD2-AE28-9498336390D7}"/>
    <cellStyle name="Note 6 4 3 6" xfId="12490" xr:uid="{1CFDA679-2305-4E8F-AC96-492807C97521}"/>
    <cellStyle name="Note 6 4 3 6 2" xfId="25948" xr:uid="{83BADCA6-A777-4A1D-AE40-F947FD3936B4}"/>
    <cellStyle name="Note 6 4 3 7" xfId="17245" xr:uid="{A2DE233B-5C1C-40A8-8790-8DCF7996400B}"/>
    <cellStyle name="Note 6 4 3 7 2" xfId="30703" xr:uid="{2042C8D9-3154-489C-8CBD-AF4C6EDB6191}"/>
    <cellStyle name="Note 6 4 4" xfId="4384" xr:uid="{3B99E419-FEC3-4E0C-A36D-5D606FB00D76}"/>
    <cellStyle name="Note 6 4 4 2" xfId="5555" xr:uid="{518B2192-2C65-440A-B930-BD401F835672}"/>
    <cellStyle name="Note 6 4 4 2 2" xfId="8034" xr:uid="{AAB467B1-BAC1-4E4B-ABFB-A4AA3AFB9E45}"/>
    <cellStyle name="Note 6 4 4 2 2 2" xfId="21492" xr:uid="{34D23342-9410-429E-BEBB-C78FF5A2E459}"/>
    <cellStyle name="Note 6 4 4 2 3" xfId="10625" xr:uid="{342FDD95-BF3C-49B7-A6FA-CEED10FBFF9C}"/>
    <cellStyle name="Note 6 4 4 2 3 2" xfId="24083" xr:uid="{08B8DFF1-564B-49A5-9630-FF8347571F1E}"/>
    <cellStyle name="Note 6 4 4 2 4" xfId="12833" xr:uid="{16C60CBB-2DCC-44EC-A10E-A1DFD7B42278}"/>
    <cellStyle name="Note 6 4 4 2 4 2" xfId="26291" xr:uid="{C127F61D-AF33-49BE-904E-ACA904DFDE6D}"/>
    <cellStyle name="Note 6 4 4 2 5" xfId="14012" xr:uid="{BB693F2B-0F9D-45AA-9B27-E5192849CE28}"/>
    <cellStyle name="Note 6 4 4 2 5 2" xfId="27470" xr:uid="{A6A661B9-E374-4A03-B81D-C8D345E266E5}"/>
    <cellStyle name="Note 6 4 4 2 6" xfId="15377" xr:uid="{49CDEEA9-8D3B-43A6-ABDD-BB7FBF68E2B6}"/>
    <cellStyle name="Note 6 4 4 2 6 2" xfId="28835" xr:uid="{51290B76-F382-4374-9989-1DDC357FA095}"/>
    <cellStyle name="Note 6 4 4 2 7" xfId="17720" xr:uid="{742AAA50-92B9-473D-AA2C-EC498D9C1B75}"/>
    <cellStyle name="Note 6 4 4 2 7 2" xfId="31178" xr:uid="{411A47BE-D2A7-438A-851A-7D2565408E75}"/>
    <cellStyle name="Note 6 4 4 3" xfId="6863" xr:uid="{20A4CA11-508C-43E8-A1E2-8EDC295C7D15}"/>
    <cellStyle name="Note 6 4 4 3 2" xfId="20321" xr:uid="{E119409C-12A8-4BD3-ACFD-56FF2483CB9E}"/>
    <cellStyle name="Note 6 4 4 4" xfId="9454" xr:uid="{3A07E18D-5717-4420-8627-7A3BF7B736C0}"/>
    <cellStyle name="Note 6 4 4 4 2" xfId="22912" xr:uid="{42AA4D63-3153-4021-AF85-5BBB65E1926A}"/>
    <cellStyle name="Note 6 4 4 5" xfId="12121" xr:uid="{AF7E089B-1033-4281-8B1C-6F9DD145E6DD}"/>
    <cellStyle name="Note 6 4 4 5 2" xfId="25579" xr:uid="{9FC87D84-F28C-4061-8F58-18EA29A5C773}"/>
    <cellStyle name="Note 6 4 4 6" xfId="16702" xr:uid="{7DDA6692-EAB8-4AF6-850B-FE22C0B9A2B6}"/>
    <cellStyle name="Note 6 4 4 6 2" xfId="30160" xr:uid="{22202A50-57ED-457A-BC5F-E22F034DBF8B}"/>
    <cellStyle name="Note 6 4 5" xfId="4874" xr:uid="{4437DBD1-BB18-4E5A-8A08-189B2370BCF6}"/>
    <cellStyle name="Note 6 4 5 2" xfId="6045" xr:uid="{F4FEB612-C5D9-4DF1-A81D-129F25FEC9DA}"/>
    <cellStyle name="Note 6 4 5 2 2" xfId="8524" xr:uid="{644B3C42-1DA0-44A1-A139-0C891437F190}"/>
    <cellStyle name="Note 6 4 5 2 2 2" xfId="21982" xr:uid="{DF410DF0-2FD0-49D8-93C7-4A42A59D594A}"/>
    <cellStyle name="Note 6 4 5 2 3" xfId="11115" xr:uid="{3FAAC54E-4EBC-4530-946A-C7D4D8371DA3}"/>
    <cellStyle name="Note 6 4 5 2 3 2" xfId="24573" xr:uid="{E282BCFE-DA71-4D80-9446-4BEB0604E473}"/>
    <cellStyle name="Note 6 4 5 2 4" xfId="13323" xr:uid="{0F60FCC9-6A44-419D-9084-F6741C0CFB29}"/>
    <cellStyle name="Note 6 4 5 2 4 2" xfId="26781" xr:uid="{0E2D15A2-504C-462A-9A50-7EA02483987A}"/>
    <cellStyle name="Note 6 4 5 2 5" xfId="14502" xr:uid="{5EBEE8D7-4A09-4B12-883B-7DDA85DBCFC4}"/>
    <cellStyle name="Note 6 4 5 2 5 2" xfId="27960" xr:uid="{C1BDD946-95A7-411B-93C3-EADC77B2E414}"/>
    <cellStyle name="Note 6 4 5 2 6" xfId="15867" xr:uid="{4BFC15A3-F880-4B15-8B19-C82AAFB7C35D}"/>
    <cellStyle name="Note 6 4 5 2 6 2" xfId="29325" xr:uid="{AD559D6E-3133-4E7E-962F-49DE118F9109}"/>
    <cellStyle name="Note 6 4 5 2 7" xfId="18210" xr:uid="{477F4FBD-DE04-4A67-8091-BE10CDD8095B}"/>
    <cellStyle name="Note 6 4 5 2 7 2" xfId="31668" xr:uid="{FD91F114-ACA3-4335-9635-54D3834DB9F9}"/>
    <cellStyle name="Note 6 4 5 3" xfId="7353" xr:uid="{6C8C3EAF-04A0-44D9-8F05-930982BF950E}"/>
    <cellStyle name="Note 6 4 5 3 2" xfId="20811" xr:uid="{784B0FD9-DC3E-45A2-8264-6FEDB730ABE5}"/>
    <cellStyle name="Note 6 4 5 4" xfId="9944" xr:uid="{F6D94655-8076-427F-9273-ECD0D9D21216}"/>
    <cellStyle name="Note 6 4 5 4 2" xfId="23402" xr:uid="{53EF5DB8-828A-4700-A90E-9E7E3CE81F05}"/>
    <cellStyle name="Note 6 4 5 5" xfId="3267" xr:uid="{93541E81-0ADC-4AE1-ADF0-91A820BDEA54}"/>
    <cellStyle name="Note 6 4 5 5 2" xfId="19261" xr:uid="{9F72D2B5-D83D-490B-9E50-5529633F21B4}"/>
    <cellStyle name="Note 6 4 5 6" xfId="17124" xr:uid="{A9C6DF55-CEFC-4CC2-A89E-45DFB6264A65}"/>
    <cellStyle name="Note 6 4 5 6 2" xfId="30582" xr:uid="{310E6CD6-86EF-46E3-AE63-1BC7D91DF691}"/>
    <cellStyle name="Note 6 4 6" xfId="5353" xr:uid="{0AE0D92C-5329-4AFA-8599-FBA976B5E017}"/>
    <cellStyle name="Note 6 4 6 2" xfId="6524" xr:uid="{0377B07F-B8E5-48EF-BC4D-8394F5E2D488}"/>
    <cellStyle name="Note 6 4 6 2 2" xfId="9003" xr:uid="{1504EF69-71DE-4A57-806D-6963527119EF}"/>
    <cellStyle name="Note 6 4 6 2 2 2" xfId="22461" xr:uid="{8302289D-D9DB-4528-95AA-3970BBFBDC73}"/>
    <cellStyle name="Note 6 4 6 2 3" xfId="11594" xr:uid="{763B492F-3681-4E36-888F-010DC59AD765}"/>
    <cellStyle name="Note 6 4 6 2 3 2" xfId="25052" xr:uid="{8DEA3389-3747-4674-A34A-16B4766BC556}"/>
    <cellStyle name="Note 6 4 6 2 4" xfId="13802" xr:uid="{BDEF1B5E-A1C9-4C6E-89F2-FA51D370D2C7}"/>
    <cellStyle name="Note 6 4 6 2 4 2" xfId="27260" xr:uid="{75AAD6CC-BF40-430F-A1B6-4DBB12898933}"/>
    <cellStyle name="Note 6 4 6 2 5" xfId="14981" xr:uid="{3EECFDA5-5F83-4477-B7BE-D81012D066D0}"/>
    <cellStyle name="Note 6 4 6 2 5 2" xfId="28439" xr:uid="{785AE52A-D165-410D-9201-69C82F8B30F3}"/>
    <cellStyle name="Note 6 4 6 2 6" xfId="16346" xr:uid="{A7936213-3F0B-428B-8CB7-7586429B3BB7}"/>
    <cellStyle name="Note 6 4 6 2 6 2" xfId="29804" xr:uid="{8F4D68BE-DF94-4839-A4F0-1A8DE0540AFE}"/>
    <cellStyle name="Note 6 4 6 2 7" xfId="18689" xr:uid="{1E3F0541-C8AD-4434-9C96-99C43BD558E7}"/>
    <cellStyle name="Note 6 4 6 2 7 2" xfId="32147" xr:uid="{24F20F2A-E6F1-48C9-9EE1-F460F4E490F8}"/>
    <cellStyle name="Note 6 4 6 3" xfId="7832" xr:uid="{B9B76C62-7693-4342-8599-BE396EBABE9E}"/>
    <cellStyle name="Note 6 4 6 3 2" xfId="21290" xr:uid="{789F5EE0-D91C-4757-98DF-80B0F9D3F457}"/>
    <cellStyle name="Note 6 4 6 4" xfId="10423" xr:uid="{E7D9C801-2F65-4ECA-A080-44EBF07E881E}"/>
    <cellStyle name="Note 6 4 6 4 2" xfId="23881" xr:uid="{DEAF9DF0-CEC5-4AA1-BA0D-FE6EB122B812}"/>
    <cellStyle name="Note 6 4 6 5" xfId="15175" xr:uid="{DBC16644-E415-46E4-A7FA-97615F94E06A}"/>
    <cellStyle name="Note 6 4 6 5 2" xfId="28633" xr:uid="{9063BEB6-CAA4-4234-912F-5740DF4220B1}"/>
    <cellStyle name="Note 6 4 6 6" xfId="17524" xr:uid="{E5DA493C-0DCB-4219-80A3-1C770FC6D236}"/>
    <cellStyle name="Note 6 4 6 6 2" xfId="30982" xr:uid="{47D916D7-30E3-4C53-A3E4-C315DC782C3B}"/>
    <cellStyle name="Note 6 4 7" xfId="5166" xr:uid="{7580B4B8-48E8-4212-8EAD-D440D0FDFE3D}"/>
    <cellStyle name="Note 6 4 7 2" xfId="6337" xr:uid="{8CF9A314-BB9B-453F-8232-894788753852}"/>
    <cellStyle name="Note 6 4 7 2 2" xfId="8816" xr:uid="{62D3526B-CE56-447F-A7DC-CC29E55413E3}"/>
    <cellStyle name="Note 6 4 7 2 2 2" xfId="22274" xr:uid="{59D5A5D2-7694-4821-9A97-34BC4829EFDC}"/>
    <cellStyle name="Note 6 4 7 2 3" xfId="11407" xr:uid="{839E7372-CD2C-4D64-A23F-19A1BB46DA1C}"/>
    <cellStyle name="Note 6 4 7 2 3 2" xfId="24865" xr:uid="{47BB6347-59A6-4573-AD04-862C1F6C0457}"/>
    <cellStyle name="Note 6 4 7 2 4" xfId="13615" xr:uid="{733F213F-3007-4BAF-ADCE-AC6101FEAA2A}"/>
    <cellStyle name="Note 6 4 7 2 4 2" xfId="27073" xr:uid="{324E49FF-3AEB-4CFB-9A72-F81C9EBC9683}"/>
    <cellStyle name="Note 6 4 7 2 5" xfId="14794" xr:uid="{11F6A385-272A-4CF4-A6D7-EC0EA9B4D9C3}"/>
    <cellStyle name="Note 6 4 7 2 5 2" xfId="28252" xr:uid="{D593A546-C52E-4ADB-BFA0-3DF24E045E90}"/>
    <cellStyle name="Note 6 4 7 2 6" xfId="16159" xr:uid="{317D06D0-9BE8-4206-AE23-11B4921AD325}"/>
    <cellStyle name="Note 6 4 7 2 6 2" xfId="29617" xr:uid="{49B0E58A-51C8-43B1-AD04-A95CC657C889}"/>
    <cellStyle name="Note 6 4 7 2 7" xfId="18502" xr:uid="{15F65E69-2302-4364-8C39-72D7201B4E0F}"/>
    <cellStyle name="Note 6 4 7 2 7 2" xfId="31960" xr:uid="{882D5485-7822-40BA-B5D5-56555B993728}"/>
    <cellStyle name="Note 6 4 7 3" xfId="7645" xr:uid="{A4944601-9E52-4AA1-8FE4-B5465D53F625}"/>
    <cellStyle name="Note 6 4 7 3 2" xfId="21103" xr:uid="{FF2B2FCB-BDBA-4512-A67A-37244D904999}"/>
    <cellStyle name="Note 6 4 7 4" xfId="10236" xr:uid="{97251D03-9397-4017-B1D6-8046399CCF0D}"/>
    <cellStyle name="Note 6 4 7 4 2" xfId="23694" xr:uid="{B61C0B20-74B7-404E-94BB-6C8598CCF71E}"/>
    <cellStyle name="Note 6 4 7 5" xfId="3214" xr:uid="{C8F932DE-DCB6-405E-BA74-5DCECED133E6}"/>
    <cellStyle name="Note 6 4 7 5 2" xfId="19208" xr:uid="{4A36118B-BA2D-4DFB-A5D0-B7448724DB6A}"/>
    <cellStyle name="Note 6 4 7 6" xfId="17353" xr:uid="{E78090D0-41E4-4110-AD6A-7FFFB2A0F85C}"/>
    <cellStyle name="Note 6 4 7 6 2" xfId="30811" xr:uid="{0C1DA9C2-CBDE-4601-B667-112F69B3DDA3}"/>
    <cellStyle name="Note 6 4 8" xfId="4802" xr:uid="{E5696E57-137F-4E27-8D95-68D443C69EEE}"/>
    <cellStyle name="Note 6 4 8 2" xfId="5973" xr:uid="{6CAFC724-45E2-42EA-9C2D-002C7BAB9EB8}"/>
    <cellStyle name="Note 6 4 8 2 2" xfId="8452" xr:uid="{9D09AFB0-153E-4ECD-A78C-701154B26615}"/>
    <cellStyle name="Note 6 4 8 2 2 2" xfId="21910" xr:uid="{6CAFEB80-647F-4AEA-B819-DA2E6AC84A7A}"/>
    <cellStyle name="Note 6 4 8 2 3" xfId="11043" xr:uid="{8253B88D-494E-4835-A26A-CBA80A30FCE2}"/>
    <cellStyle name="Note 6 4 8 2 3 2" xfId="24501" xr:uid="{BC4D97DE-4A87-4184-9B74-7760461F92FA}"/>
    <cellStyle name="Note 6 4 8 2 4" xfId="13251" xr:uid="{803825FA-CED7-4ADD-B000-54EC23BE9D68}"/>
    <cellStyle name="Note 6 4 8 2 4 2" xfId="26709" xr:uid="{3B38884C-E8D1-4D25-877B-E3D460539BC6}"/>
    <cellStyle name="Note 6 4 8 2 5" xfId="14430" xr:uid="{6D888749-62D6-4D32-AD26-E668F6247538}"/>
    <cellStyle name="Note 6 4 8 2 5 2" xfId="27888" xr:uid="{0870D624-BDD4-4B3F-949F-ED8D464F4CEC}"/>
    <cellStyle name="Note 6 4 8 2 6" xfId="15795" xr:uid="{0A32A369-5DEF-4F2B-A8AE-4A6487FB3DC6}"/>
    <cellStyle name="Note 6 4 8 2 6 2" xfId="29253" xr:uid="{2C87832D-1F20-408D-8AAA-4BD8199E3BB0}"/>
    <cellStyle name="Note 6 4 8 2 7" xfId="18138" xr:uid="{113575B6-985A-4B79-B562-E6235D3147F6}"/>
    <cellStyle name="Note 6 4 8 2 7 2" xfId="31596" xr:uid="{BDF6C0AA-E0CC-4B9F-B158-DE22BDE183D1}"/>
    <cellStyle name="Note 6 4 8 3" xfId="7281" xr:uid="{CECEB78A-A351-4EB3-8A8C-34559AE33194}"/>
    <cellStyle name="Note 6 4 8 3 2" xfId="20739" xr:uid="{0D45F9F1-0318-4DBA-B748-07FE5378E602}"/>
    <cellStyle name="Note 6 4 8 4" xfId="9872" xr:uid="{4499C9A3-0904-4B3D-8823-372BDE48FCE0}"/>
    <cellStyle name="Note 6 4 8 4 2" xfId="23330" xr:uid="{4C6E9573-9C36-4806-AC7F-7E85206A905A}"/>
    <cellStyle name="Note 6 4 8 5" xfId="12351" xr:uid="{B09C115D-9BAA-42F5-8DC2-C38D5E9568C8}"/>
    <cellStyle name="Note 6 4 8 5 2" xfId="25809" xr:uid="{AE133B63-9B22-4999-970D-9232931B40F4}"/>
    <cellStyle name="Note 6 4 8 6" xfId="17052" xr:uid="{CDF6D17E-3E95-467B-839D-D411EA3717B6}"/>
    <cellStyle name="Note 6 4 8 6 2" xfId="30510" xr:uid="{725FF594-AB4B-47C4-83B7-7F722F4857DF}"/>
    <cellStyle name="Note 6 4 9" xfId="4168" xr:uid="{6CA63B2C-4F3E-4A0E-AB4C-D3C9171B07C6}"/>
    <cellStyle name="Note 6 4 9 2" xfId="6682" xr:uid="{05FF6F23-E25F-4E8A-B400-EA86EE03747B}"/>
    <cellStyle name="Note 6 4 9 2 2" xfId="20140" xr:uid="{6BFB98BE-EC6E-4C97-B6E3-08C6983D208D}"/>
    <cellStyle name="Note 6 4 9 3" xfId="9279" xr:uid="{99B7F9DC-A024-493F-A685-88C6F6036418}"/>
    <cellStyle name="Note 6 4 9 3 2" xfId="22737" xr:uid="{6B513456-5951-41F3-AE17-895795C13461}"/>
    <cellStyle name="Note 6 4 9 4" xfId="11848" xr:uid="{5A0A3630-78BD-4D0A-B788-CB42A3F46C8E}"/>
    <cellStyle name="Note 6 4 9 4 2" xfId="25306" xr:uid="{9646B2AB-2FCC-4C72-B0A5-8187CBBEDA38}"/>
    <cellStyle name="Note 6 4 9 5" xfId="3686" xr:uid="{9E7EB18F-677C-4994-B73A-81C083D2F15E}"/>
    <cellStyle name="Note 6 4 9 5 2" xfId="19680" xr:uid="{36792035-4959-4AEF-BA1D-BD8E49C6ACF4}"/>
    <cellStyle name="Note 6 4 9 6" xfId="12395" xr:uid="{48C8D005-1D8F-433A-8105-F49D40947CCD}"/>
    <cellStyle name="Note 6 4 9 6 2" xfId="25853" xr:uid="{BC8E0E6E-B3D3-4682-9581-9AD22F9278DC}"/>
    <cellStyle name="Note 6 4 9 7" xfId="16587" xr:uid="{99CAA16D-FC8D-480D-A734-FA46F846D522}"/>
    <cellStyle name="Note 6 4 9 7 2" xfId="30045" xr:uid="{5007BC31-6376-49A2-B1A1-116941C2DB8A}"/>
    <cellStyle name="Note 6 5" xfId="2311" xr:uid="{B3076499-3EE0-41D0-88C5-9958F7456F00}"/>
    <cellStyle name="Note 6 5 10" xfId="3050" xr:uid="{4A8EDF8B-60D3-4C43-8D37-A4D0BB48E2C9}"/>
    <cellStyle name="Note 6 5 10 2" xfId="19044" xr:uid="{4D466F8D-6E5C-4BE0-A276-820D7FE63060}"/>
    <cellStyle name="Note 6 5 11" xfId="3386" xr:uid="{9F5787E4-97D7-4A05-89C2-A1E70968EC4C}"/>
    <cellStyle name="Note 6 5 11 2" xfId="19380" xr:uid="{D859E617-C1B9-4A98-9392-271AB9DA146D}"/>
    <cellStyle name="Note 6 5 12" xfId="18863" xr:uid="{F59798BD-F32C-49EA-BC81-EFFC8AC77224}"/>
    <cellStyle name="Note 6 5 12 2" xfId="32516" xr:uid="{FD8D5C99-00AC-4D6B-9835-5F20D747493C}"/>
    <cellStyle name="Note 6 5 2" xfId="2869" xr:uid="{366B8537-7825-4C3A-8174-CC266D6AA8E4}"/>
    <cellStyle name="Note 6 5 2 2" xfId="6193" xr:uid="{F9BBCCEF-237E-4FD4-BCB3-973F92D77EF5}"/>
    <cellStyle name="Note 6 5 2 2 2" xfId="8672" xr:uid="{7287C396-7612-46D2-9A2E-3C80456C045B}"/>
    <cellStyle name="Note 6 5 2 2 2 2" xfId="22130" xr:uid="{A58EA87E-DAD9-4E45-8E55-130B1ACF976E}"/>
    <cellStyle name="Note 6 5 2 2 3" xfId="11263" xr:uid="{541F1FDC-8247-48BB-A04A-7F508E7FED2F}"/>
    <cellStyle name="Note 6 5 2 2 3 2" xfId="24721" xr:uid="{D3E169C5-1D64-4A43-9350-10BB510F47B6}"/>
    <cellStyle name="Note 6 5 2 2 4" xfId="13471" xr:uid="{39FFF06B-5EEB-47E1-AE89-6A0320810D3E}"/>
    <cellStyle name="Note 6 5 2 2 4 2" xfId="26929" xr:uid="{165F5594-3D8A-425F-93C6-75354242CF5E}"/>
    <cellStyle name="Note 6 5 2 2 5" xfId="14650" xr:uid="{E3842F40-6BB0-42F0-A79C-187D452C67D3}"/>
    <cellStyle name="Note 6 5 2 2 5 2" xfId="28108" xr:uid="{F2D031B4-FD59-4DD4-A3FE-49422D997054}"/>
    <cellStyle name="Note 6 5 2 2 6" xfId="16015" xr:uid="{0B27D08E-19C0-4A40-9FC3-A18F92686AFF}"/>
    <cellStyle name="Note 6 5 2 2 6 2" xfId="29473" xr:uid="{C8112460-54AB-433C-A494-E1078AFD5EDE}"/>
    <cellStyle name="Note 6 5 2 2 7" xfId="18358" xr:uid="{027E9725-C1A7-45B5-AD86-B81545DD368D}"/>
    <cellStyle name="Note 6 5 2 2 7 2" xfId="31816" xr:uid="{FE4D3CC3-57AD-47DE-8F3E-8C6E21E9AF70}"/>
    <cellStyle name="Note 6 5 2 3" xfId="5022" xr:uid="{3CD52898-FBD7-4CC0-860B-5F7D34917805}"/>
    <cellStyle name="Note 6 5 2 3 2" xfId="32321" xr:uid="{A51960AC-65B6-412F-ACF5-A78AA8EBE544}"/>
    <cellStyle name="Note 6 5 2 4" xfId="7501" xr:uid="{EA62FDA2-BA60-4BEE-B0D7-61CB30280A0A}"/>
    <cellStyle name="Note 6 5 2 4 2" xfId="20959" xr:uid="{234B7027-A94A-4A20-B659-A90002D9F6E7}"/>
    <cellStyle name="Note 6 5 2 5" xfId="10092" xr:uid="{89198C63-C916-4894-96AF-E5D918207D5B}"/>
    <cellStyle name="Note 6 5 2 5 2" xfId="23550" xr:uid="{3D63CE42-36DA-4423-B47B-7321EEAD0886}"/>
    <cellStyle name="Note 6 5 2 6" xfId="12367" xr:uid="{D1A619DC-2D10-48FF-882C-107EF9C57086}"/>
    <cellStyle name="Note 6 5 2 6 2" xfId="25825" xr:uid="{22B5E561-9AA5-46BE-B894-152DAF1246BB}"/>
    <cellStyle name="Note 6 5 2 7" xfId="17247" xr:uid="{04F904C1-20C4-4565-AEEA-BE76422B6A36}"/>
    <cellStyle name="Note 6 5 2 7 2" xfId="30705" xr:uid="{2729B8CB-F829-4C36-894E-E6AFD38F8E30}"/>
    <cellStyle name="Note 6 5 3" xfId="4382" xr:uid="{B510DD93-632F-415F-8110-7F7F2C1514E6}"/>
    <cellStyle name="Note 6 5 3 2" xfId="5553" xr:uid="{AC583F73-5E6B-4A64-81F2-060D012C0F58}"/>
    <cellStyle name="Note 6 5 3 2 2" xfId="8032" xr:uid="{BF6D3BAA-1984-4716-8C69-D7C836135E94}"/>
    <cellStyle name="Note 6 5 3 2 2 2" xfId="21490" xr:uid="{5143692E-54AD-46D0-A318-6F99FAF57F7D}"/>
    <cellStyle name="Note 6 5 3 2 3" xfId="10623" xr:uid="{1CB09D03-0C8F-4D66-BB50-2FBF5B7C83C9}"/>
    <cellStyle name="Note 6 5 3 2 3 2" xfId="24081" xr:uid="{DE8FEB7E-A6FC-4F3B-98F8-5F0E80435C8E}"/>
    <cellStyle name="Note 6 5 3 2 4" xfId="12831" xr:uid="{5CA04EF5-8AAB-4065-B124-DF051CB3BDBC}"/>
    <cellStyle name="Note 6 5 3 2 4 2" xfId="26289" xr:uid="{9E280878-8C4F-4D2A-955A-D91E7F64082E}"/>
    <cellStyle name="Note 6 5 3 2 5" xfId="14010" xr:uid="{168E835E-C5EB-47EF-9FF7-E30D7AE2ECB7}"/>
    <cellStyle name="Note 6 5 3 2 5 2" xfId="27468" xr:uid="{7CA066DC-4184-4354-8481-330206D9C091}"/>
    <cellStyle name="Note 6 5 3 2 6" xfId="15375" xr:uid="{AD58FE5E-1F41-49A6-A97D-E124306D3B25}"/>
    <cellStyle name="Note 6 5 3 2 6 2" xfId="28833" xr:uid="{7F69B8A9-394F-4F72-95F9-398CBF8BFF28}"/>
    <cellStyle name="Note 6 5 3 2 7" xfId="17718" xr:uid="{CD25B913-A9AE-4F97-9AC7-280386653EFB}"/>
    <cellStyle name="Note 6 5 3 2 7 2" xfId="31176" xr:uid="{ACC71878-A72E-46F7-986A-F24C95246725}"/>
    <cellStyle name="Note 6 5 3 3" xfId="6861" xr:uid="{09C6ED2C-2D11-42CD-9F23-88E7F7B296FA}"/>
    <cellStyle name="Note 6 5 3 3 2" xfId="20319" xr:uid="{4824DCF5-1B97-4210-990E-1F5362964248}"/>
    <cellStyle name="Note 6 5 3 4" xfId="9452" xr:uid="{706F6785-58E1-43D2-AC6E-187F1807F625}"/>
    <cellStyle name="Note 6 5 3 4 2" xfId="22910" xr:uid="{AA388768-C5FA-4BAF-BC4C-DB217B86F4B0}"/>
    <cellStyle name="Note 6 5 3 5" xfId="12545" xr:uid="{FD517F61-EC89-47E1-9280-00003E8BC47D}"/>
    <cellStyle name="Note 6 5 3 5 2" xfId="26003" xr:uid="{FAC6D93E-F763-4410-A07F-9CA95F06DC4D}"/>
    <cellStyle name="Note 6 5 3 6" xfId="16700" xr:uid="{E65BDE52-64A1-4FF5-9C9E-61ADC62D36BB}"/>
    <cellStyle name="Note 6 5 3 6 2" xfId="30158" xr:uid="{E5CA4F05-F3E1-4DBD-A8B9-EA2B427A43F3}"/>
    <cellStyle name="Note 6 5 4" xfId="4902" xr:uid="{C897024A-789C-4806-9010-EF1B0A6C3ABE}"/>
    <cellStyle name="Note 6 5 4 2" xfId="6073" xr:uid="{499A223D-A5FE-49F8-8EF2-FEA4DCFAE68A}"/>
    <cellStyle name="Note 6 5 4 2 2" xfId="8552" xr:uid="{D5F57B9E-5B0B-45A9-ABF7-5DDCA358DE17}"/>
    <cellStyle name="Note 6 5 4 2 2 2" xfId="22010" xr:uid="{667DAF39-C664-42F1-AFDF-167854F01210}"/>
    <cellStyle name="Note 6 5 4 2 3" xfId="11143" xr:uid="{B3E4FF4F-2ACB-4443-A0BF-9568668FEB21}"/>
    <cellStyle name="Note 6 5 4 2 3 2" xfId="24601" xr:uid="{757C8ACC-BC17-4726-BD86-C7AB77EA7453}"/>
    <cellStyle name="Note 6 5 4 2 4" xfId="13351" xr:uid="{BD6FD5A6-92E8-4A61-97C5-19D98A1DBC07}"/>
    <cellStyle name="Note 6 5 4 2 4 2" xfId="26809" xr:uid="{5EBA4128-80E5-41CF-8A62-6708EA07E29B}"/>
    <cellStyle name="Note 6 5 4 2 5" xfId="14530" xr:uid="{60131F9A-4913-46BD-A0D8-83F935DF24F4}"/>
    <cellStyle name="Note 6 5 4 2 5 2" xfId="27988" xr:uid="{912ECCF2-7F51-4709-92FD-BD284B3061F9}"/>
    <cellStyle name="Note 6 5 4 2 6" xfId="15895" xr:uid="{C70FFE52-704B-4A00-B376-C4B64C04E6CF}"/>
    <cellStyle name="Note 6 5 4 2 6 2" xfId="29353" xr:uid="{6D30EBA7-E1D2-42EE-91CE-AFEF4BEA8F3A}"/>
    <cellStyle name="Note 6 5 4 2 7" xfId="18238" xr:uid="{06135D53-6454-4ED5-869C-5EAE662CD8CB}"/>
    <cellStyle name="Note 6 5 4 2 7 2" xfId="31696" xr:uid="{8587D1D2-D4D0-4A4C-A9D4-4E39109C8322}"/>
    <cellStyle name="Note 6 5 4 3" xfId="7381" xr:uid="{E2388504-528A-40B3-8EBD-94BA88ACBD41}"/>
    <cellStyle name="Note 6 5 4 3 2" xfId="20839" xr:uid="{F5491810-8804-4F8C-AB14-36018662F87E}"/>
    <cellStyle name="Note 6 5 4 4" xfId="9972" xr:uid="{7726887F-05B1-4391-BD20-28116C9F143E}"/>
    <cellStyle name="Note 6 5 4 4 2" xfId="23430" xr:uid="{6883FF43-C4DC-409E-B744-94F51D5E87D4}"/>
    <cellStyle name="Note 6 5 4 5" xfId="3261" xr:uid="{72DAF9F8-28BE-41D7-A641-FC63D6E32AFC}"/>
    <cellStyle name="Note 6 5 4 5 2" xfId="19255" xr:uid="{20FBB5D1-0CAE-438D-984C-930851528B5A}"/>
    <cellStyle name="Note 6 5 4 6" xfId="17152" xr:uid="{4270E175-6C61-4099-BD4A-F5CD18E0CD10}"/>
    <cellStyle name="Note 6 5 4 6 2" xfId="30610" xr:uid="{677FE42D-B477-42FF-A7A2-1A001E2EEC83}"/>
    <cellStyle name="Note 6 5 5" xfId="4741" xr:uid="{328C67D8-18B0-45C2-AEBA-BF1A6FF569FB}"/>
    <cellStyle name="Note 6 5 5 2" xfId="5912" xr:uid="{738108BF-0BF4-41B2-9515-185DD1A80AF6}"/>
    <cellStyle name="Note 6 5 5 2 2" xfId="8391" xr:uid="{B2F7C5C7-8CF6-4216-A24A-BE9BE2E0719C}"/>
    <cellStyle name="Note 6 5 5 2 2 2" xfId="21849" xr:uid="{7885C845-2A3F-43B4-840C-A1BD60AE5B1A}"/>
    <cellStyle name="Note 6 5 5 2 3" xfId="10982" xr:uid="{D8438BB4-7CA9-4F3F-9760-784D2F3962BB}"/>
    <cellStyle name="Note 6 5 5 2 3 2" xfId="24440" xr:uid="{4C819954-735F-4B71-9D26-DBD1D8E2E9BA}"/>
    <cellStyle name="Note 6 5 5 2 4" xfId="13190" xr:uid="{4F95CD58-85CA-48E7-8B87-C982431C02E3}"/>
    <cellStyle name="Note 6 5 5 2 4 2" xfId="26648" xr:uid="{8B940C5F-EE1A-43F8-A124-8337C4486670}"/>
    <cellStyle name="Note 6 5 5 2 5" xfId="14369" xr:uid="{03278FA2-7BB7-4D0B-BB00-64DE4FF082E4}"/>
    <cellStyle name="Note 6 5 5 2 5 2" xfId="27827" xr:uid="{433C75DF-5EBA-4E14-9CA7-0538B1F71F61}"/>
    <cellStyle name="Note 6 5 5 2 6" xfId="15734" xr:uid="{C75C626F-2B8C-4179-9C02-A18C604AA08C}"/>
    <cellStyle name="Note 6 5 5 2 6 2" xfId="29192" xr:uid="{7385035C-1221-4418-BC34-0DB07DD16E65}"/>
    <cellStyle name="Note 6 5 5 2 7" xfId="18077" xr:uid="{0733DB9E-7934-4114-9E25-F326384EBB8A}"/>
    <cellStyle name="Note 6 5 5 2 7 2" xfId="31535" xr:uid="{723223F0-77F9-4F18-A48E-550500BC64D9}"/>
    <cellStyle name="Note 6 5 5 3" xfId="7220" xr:uid="{1360F188-8D9C-43D6-9DF2-4E0528FBD512}"/>
    <cellStyle name="Note 6 5 5 3 2" xfId="20678" xr:uid="{17DF1D75-8B4D-4E6A-9462-C0EF4D7E7FD6}"/>
    <cellStyle name="Note 6 5 5 4" xfId="9811" xr:uid="{7A948845-64C6-40A8-9904-68331379993C}"/>
    <cellStyle name="Note 6 5 5 4 2" xfId="23269" xr:uid="{33F853B4-09B2-46A4-A7BF-A94E093D9674}"/>
    <cellStyle name="Note 6 5 5 5" xfId="11927" xr:uid="{BE62270F-BB9E-43FF-B34C-F977117D6220}"/>
    <cellStyle name="Note 6 5 5 5 2" xfId="25385" xr:uid="{50E52674-1C20-4517-ADFB-01AE7B2DFB95}"/>
    <cellStyle name="Note 6 5 5 6" xfId="17019" xr:uid="{E8506C5E-6E34-4802-8BA8-7D2BD68E686B}"/>
    <cellStyle name="Note 6 5 5 6 2" xfId="30477" xr:uid="{F484B192-F76A-4B21-9436-28F6D45BF216}"/>
    <cellStyle name="Note 6 5 6" xfId="5348" xr:uid="{0DB3A76F-8DDA-4FC0-BBD4-BD0F875A9A0C}"/>
    <cellStyle name="Note 6 5 6 2" xfId="6519" xr:uid="{B9B6E9E6-B6E5-4DE9-A985-8AC07A4BC86E}"/>
    <cellStyle name="Note 6 5 6 2 2" xfId="8998" xr:uid="{FEA38179-760B-4C8D-805F-736A243DAF3C}"/>
    <cellStyle name="Note 6 5 6 2 2 2" xfId="22456" xr:uid="{BD49F807-405A-47FA-A433-D3199FE7E52A}"/>
    <cellStyle name="Note 6 5 6 2 3" xfId="11589" xr:uid="{2056A536-70B3-47F6-A0E9-FAFE5756794B}"/>
    <cellStyle name="Note 6 5 6 2 3 2" xfId="25047" xr:uid="{1682FAF9-F196-44AF-A331-A13F48944351}"/>
    <cellStyle name="Note 6 5 6 2 4" xfId="13797" xr:uid="{F1110D9F-A182-417A-92CC-89DFB1D9FE4D}"/>
    <cellStyle name="Note 6 5 6 2 4 2" xfId="27255" xr:uid="{28214121-1234-4025-A8DE-AACA8CC035E9}"/>
    <cellStyle name="Note 6 5 6 2 5" xfId="14976" xr:uid="{3B247BFC-AB9D-4CD5-B8EA-E81313F8F645}"/>
    <cellStyle name="Note 6 5 6 2 5 2" xfId="28434" xr:uid="{3C8D052B-F164-48C4-98FE-D7AE4820E48E}"/>
    <cellStyle name="Note 6 5 6 2 6" xfId="16341" xr:uid="{33506691-2351-496A-8D8D-8F34C5496C43}"/>
    <cellStyle name="Note 6 5 6 2 6 2" xfId="29799" xr:uid="{A2A77243-6821-40C3-80F2-B26273FE39CF}"/>
    <cellStyle name="Note 6 5 6 2 7" xfId="18684" xr:uid="{B92A49EC-E6AF-43E6-B4D1-142A0A528154}"/>
    <cellStyle name="Note 6 5 6 2 7 2" xfId="32142" xr:uid="{2E0D247C-9194-4727-B58F-47FBC2952EA2}"/>
    <cellStyle name="Note 6 5 6 3" xfId="7827" xr:uid="{AD868EAC-FA2F-468E-9BF7-DA25F992FBEF}"/>
    <cellStyle name="Note 6 5 6 3 2" xfId="21285" xr:uid="{F54501FB-7BEE-4F2C-8C71-49A2CAEE4346}"/>
    <cellStyle name="Note 6 5 6 4" xfId="10418" xr:uid="{BA928076-73EF-4A97-970A-8C19ADB713DA}"/>
    <cellStyle name="Note 6 5 6 4 2" xfId="23876" xr:uid="{95FDBB69-7C74-4277-A7E2-50D3D8FAC673}"/>
    <cellStyle name="Note 6 5 6 5" xfId="15170" xr:uid="{1B38FB6F-5485-4DC2-8EBF-0612F3A3B9F9}"/>
    <cellStyle name="Note 6 5 6 5 2" xfId="28628" xr:uid="{A209060B-C976-4B6F-82CD-E64B0E2D9F3E}"/>
    <cellStyle name="Note 6 5 6 6" xfId="17519" xr:uid="{81D8769A-CBE4-4376-B46A-D93216CB9863}"/>
    <cellStyle name="Note 6 5 6 6 2" xfId="30977" xr:uid="{A1DA5873-0F3E-4ED5-A73C-173D7711E8C2}"/>
    <cellStyle name="Note 6 5 7" xfId="5248" xr:uid="{EBE8BDED-A4FE-4119-8BF8-3F2D4BC0322E}"/>
    <cellStyle name="Note 6 5 7 2" xfId="6419" xr:uid="{4E52A1A7-0485-4D8C-A294-299175537D0C}"/>
    <cellStyle name="Note 6 5 7 2 2" xfId="8898" xr:uid="{07463A5C-A299-4B47-848D-61DE5FB96AD6}"/>
    <cellStyle name="Note 6 5 7 2 2 2" xfId="22356" xr:uid="{6A5FA5CD-0041-432C-858F-A55C5E69C638}"/>
    <cellStyle name="Note 6 5 7 2 3" xfId="11489" xr:uid="{BA7B8183-ABED-41F6-84DD-10CE67CFE93E}"/>
    <cellStyle name="Note 6 5 7 2 3 2" xfId="24947" xr:uid="{AB07BB72-40A9-4BCB-925F-F7DD6B564FA6}"/>
    <cellStyle name="Note 6 5 7 2 4" xfId="13697" xr:uid="{7F1863B2-F2FE-4AA3-AF83-09599B818192}"/>
    <cellStyle name="Note 6 5 7 2 4 2" xfId="27155" xr:uid="{756D2686-7ED4-4270-A51A-E43EB7FA5D9C}"/>
    <cellStyle name="Note 6 5 7 2 5" xfId="14876" xr:uid="{BCB1C1E7-AD5E-45DF-8219-74ED47B1C4A1}"/>
    <cellStyle name="Note 6 5 7 2 5 2" xfId="28334" xr:uid="{2E9A2004-CAB7-4458-97E1-7976716D0DCA}"/>
    <cellStyle name="Note 6 5 7 2 6" xfId="16241" xr:uid="{FE517A85-AC09-4035-A621-E153C26DB833}"/>
    <cellStyle name="Note 6 5 7 2 6 2" xfId="29699" xr:uid="{BF6A0369-DAFD-4F01-A804-264B384490EB}"/>
    <cellStyle name="Note 6 5 7 2 7" xfId="18584" xr:uid="{2E0238BA-BF35-4838-A92E-5676A3B8A47B}"/>
    <cellStyle name="Note 6 5 7 2 7 2" xfId="32042" xr:uid="{106CE04A-09AC-43D8-8A3B-F944813A8DFE}"/>
    <cellStyle name="Note 6 5 7 3" xfId="7727" xr:uid="{CFA494BA-4D48-46A4-B64D-5478827ADD83}"/>
    <cellStyle name="Note 6 5 7 3 2" xfId="21185" xr:uid="{DB670C16-17F7-4403-9FF7-BBFB00D114F4}"/>
    <cellStyle name="Note 6 5 7 4" xfId="10318" xr:uid="{D167C98B-4DA6-4F89-8D2C-C07B5BAEAD45}"/>
    <cellStyle name="Note 6 5 7 4 2" xfId="23776" xr:uid="{1B6FA6E7-0139-4C9C-8AA5-A4F5BF10F5FB}"/>
    <cellStyle name="Note 6 5 7 5" xfId="15070" xr:uid="{ABA924DC-73A3-4490-B1D8-23B54A7B3E6E}"/>
    <cellStyle name="Note 6 5 7 5 2" xfId="28528" xr:uid="{99E77466-8D4D-487A-9F95-791718503F9E}"/>
    <cellStyle name="Note 6 5 7 6" xfId="17429" xr:uid="{3C661F09-AAAE-4334-830A-287FB1D126C5}"/>
    <cellStyle name="Note 6 5 7 6 2" xfId="30887" xr:uid="{ED2DC702-688F-4EA5-BF22-A138E06A9396}"/>
    <cellStyle name="Note 6 5 8" xfId="4158" xr:uid="{D3922C81-1977-48B6-9EED-CF601B3DEF67}"/>
    <cellStyle name="Note 6 5 8 2" xfId="6672" xr:uid="{668F8C81-67BF-459B-8044-1C9847EEE71D}"/>
    <cellStyle name="Note 6 5 8 2 2" xfId="20130" xr:uid="{23460B03-9DEA-49F0-841B-D5D5D24992D0}"/>
    <cellStyle name="Note 6 5 8 3" xfId="9269" xr:uid="{8BF0B16B-3724-4A45-8BD1-4032704B632F}"/>
    <cellStyle name="Note 6 5 8 3 2" xfId="22727" xr:uid="{8F3B328A-3063-4F8C-A336-146A2663CFD4}"/>
    <cellStyle name="Note 6 5 8 4" xfId="11838" xr:uid="{6848D8AE-6E86-4F09-857F-5371AEAA264F}"/>
    <cellStyle name="Note 6 5 8 4 2" xfId="25296" xr:uid="{D6156ADA-7E35-4780-9C50-717279BD2508}"/>
    <cellStyle name="Note 6 5 8 5" xfId="3676" xr:uid="{B6AB0ECF-8199-4EE8-9C23-9ADB36231D05}"/>
    <cellStyle name="Note 6 5 8 5 2" xfId="19670" xr:uid="{765D1034-A4B8-4D08-B520-83C7F77E24B2}"/>
    <cellStyle name="Note 6 5 8 6" xfId="12124" xr:uid="{F7C0DFC5-4D64-4771-925D-D7649FD4A20C}"/>
    <cellStyle name="Note 6 5 8 6 2" xfId="25582" xr:uid="{4AFA3106-81AD-4692-ADCD-F1A1626F324A}"/>
    <cellStyle name="Note 6 5 8 7" xfId="16577" xr:uid="{B566B42A-BC0A-485D-A63B-F7018885BBFA}"/>
    <cellStyle name="Note 6 5 8 7 2" xfId="30035" xr:uid="{3F6CAA82-97E6-4000-8AE8-A863AD9E15BB}"/>
    <cellStyle name="Note 6 5 9" xfId="3157" xr:uid="{FB378A1D-2BBC-4BD9-9336-B059141E323B}"/>
    <cellStyle name="Note 6 5 9 2" xfId="19151" xr:uid="{B2F87050-7DFD-4D1C-9D8A-73033BA250B1}"/>
    <cellStyle name="Note 6 6" xfId="2862" xr:uid="{1A4B120C-4546-41FF-8A89-66AC24B1A1F0}"/>
    <cellStyle name="Note 6 6 2" xfId="6186" xr:uid="{9859A0BC-778B-49CE-8844-80C8E9C67A90}"/>
    <cellStyle name="Note 6 6 2 2" xfId="8665" xr:uid="{B9F62AD6-074B-46CE-972F-9F5B3076416C}"/>
    <cellStyle name="Note 6 6 2 2 2" xfId="22123" xr:uid="{5588FA35-3B64-448D-8721-E6F3EBA5F10A}"/>
    <cellStyle name="Note 6 6 2 3" xfId="11256" xr:uid="{FB00BBE5-27BB-4CBD-824F-B3E5B9215095}"/>
    <cellStyle name="Note 6 6 2 3 2" xfId="24714" xr:uid="{AAB41C85-B102-43E2-AE4A-B966047F6421}"/>
    <cellStyle name="Note 6 6 2 4" xfId="13464" xr:uid="{5BD41FC9-6E60-4DAD-8A82-4BA2C158BC63}"/>
    <cellStyle name="Note 6 6 2 4 2" xfId="26922" xr:uid="{D58046FB-7313-4E19-B2B4-C7E7478A5338}"/>
    <cellStyle name="Note 6 6 2 5" xfId="14643" xr:uid="{EA5244A0-6FB6-4ECB-B62A-283EDB962BF9}"/>
    <cellStyle name="Note 6 6 2 5 2" xfId="28101" xr:uid="{7EDB08B6-6E96-4EA0-8D79-E47F8ACBDA86}"/>
    <cellStyle name="Note 6 6 2 6" xfId="16008" xr:uid="{3E1F0A8D-FFEA-4511-BAC9-1ECEAB48850A}"/>
    <cellStyle name="Note 6 6 2 6 2" xfId="29466" xr:uid="{06BCC665-1D2A-4F77-8A29-1463CF50FDE2}"/>
    <cellStyle name="Note 6 6 2 7" xfId="18351" xr:uid="{177FE5AF-13CF-4962-B0CB-9DCE76AC4421}"/>
    <cellStyle name="Note 6 6 2 7 2" xfId="31809" xr:uid="{57AAA2B3-DCC9-4915-8047-96C80B5E9017}"/>
    <cellStyle name="Note 6 6 3" xfId="5015" xr:uid="{6CCE64B3-D321-4770-B43D-2E05067814B6}"/>
    <cellStyle name="Note 6 6 3 2" xfId="32314" xr:uid="{740D1B5F-D281-489A-A37C-6678CD59335A}"/>
    <cellStyle name="Note 6 6 4" xfId="7494" xr:uid="{2F41AC19-CAA5-4AD2-887C-BED5674DB3C1}"/>
    <cellStyle name="Note 6 6 4 2" xfId="20952" xr:uid="{FC672E40-BCB5-469C-8FB7-A5A5016D1D8C}"/>
    <cellStyle name="Note 6 6 5" xfId="10085" xr:uid="{5F57FCEC-E49D-4393-92DB-95F1BC402E74}"/>
    <cellStyle name="Note 6 6 5 2" xfId="23543" xr:uid="{FDD3D892-C7BB-4DFF-B835-4A67BD1B19C4}"/>
    <cellStyle name="Note 6 6 6" xfId="12562" xr:uid="{BC10CE61-F862-42CF-B36D-17A14152E090}"/>
    <cellStyle name="Note 6 6 6 2" xfId="26020" xr:uid="{C7E78EEB-7941-4684-87BE-5871A74B7F7F}"/>
    <cellStyle name="Note 6 6 7" xfId="17240" xr:uid="{DDB270F3-2234-4806-AAB4-2A0A4438D46D}"/>
    <cellStyle name="Note 6 6 7 2" xfId="30698" xr:uid="{510334B5-6966-4537-83D1-75E8864379CD}"/>
    <cellStyle name="Note 6 7" xfId="4389" xr:uid="{271976DD-C98F-4AA3-B51B-A5D36CC02C8C}"/>
    <cellStyle name="Note 6 7 2" xfId="5560" xr:uid="{5941D3A9-07AE-4B39-B89F-F805D7E32FB3}"/>
    <cellStyle name="Note 6 7 2 2" xfId="8039" xr:uid="{30E60859-9823-4553-88FE-A65AA8C9D6F3}"/>
    <cellStyle name="Note 6 7 2 2 2" xfId="21497" xr:uid="{AA7637E8-2F1D-428B-9832-19DF5C839499}"/>
    <cellStyle name="Note 6 7 2 3" xfId="10630" xr:uid="{579AB0AE-8307-4422-A3B6-87E4ED4B8915}"/>
    <cellStyle name="Note 6 7 2 3 2" xfId="24088" xr:uid="{E2B0F9A1-60E9-4C42-928B-12C64F564380}"/>
    <cellStyle name="Note 6 7 2 4" xfId="12838" xr:uid="{40B89A91-4F1E-475D-BF6F-97C0A6975F07}"/>
    <cellStyle name="Note 6 7 2 4 2" xfId="26296" xr:uid="{46D4AF60-4FED-45EB-ADA4-B93DCE28904A}"/>
    <cellStyle name="Note 6 7 2 5" xfId="14017" xr:uid="{3B7CF373-9E1A-4D6C-ABBB-04CCB62591B3}"/>
    <cellStyle name="Note 6 7 2 5 2" xfId="27475" xr:uid="{43398E90-6E48-447B-B06D-E00CECC3EAEB}"/>
    <cellStyle name="Note 6 7 2 6" xfId="15382" xr:uid="{DF9B36F8-29CE-446A-9501-932586A44E96}"/>
    <cellStyle name="Note 6 7 2 6 2" xfId="28840" xr:uid="{4EA31C53-9F13-4990-BD5E-1D6719EE127E}"/>
    <cellStyle name="Note 6 7 2 7" xfId="17725" xr:uid="{12D93384-610E-490B-A83D-955478EB1367}"/>
    <cellStyle name="Note 6 7 2 7 2" xfId="31183" xr:uid="{6D08C9F7-7BF2-4EB1-94E2-35D788499A9A}"/>
    <cellStyle name="Note 6 7 3" xfId="6868" xr:uid="{594A07A6-2B2B-451F-B50D-E5323C7D9CD4}"/>
    <cellStyle name="Note 6 7 3 2" xfId="20326" xr:uid="{D658028D-6066-48B2-B28C-81E60BE1DDC3}"/>
    <cellStyle name="Note 6 7 4" xfId="9459" xr:uid="{1D76C63A-C033-4BC7-8A89-C239DB5695FA}"/>
    <cellStyle name="Note 6 7 4 2" xfId="22917" xr:uid="{8A8BA470-3A8B-4A57-98D3-B88B1A6CAD8C}"/>
    <cellStyle name="Note 6 7 5" xfId="11929" xr:uid="{362FA215-E52C-475E-A239-F65F723933C1}"/>
    <cellStyle name="Note 6 7 5 2" xfId="25387" xr:uid="{FC9C536B-B5DB-4F44-AC29-582CF4E07F77}"/>
    <cellStyle name="Note 6 7 6" xfId="16707" xr:uid="{E87A5FC6-1978-49CD-9229-E2893DFAF064}"/>
    <cellStyle name="Note 6 7 6 2" xfId="30165" xr:uid="{7FE7D197-37F8-466E-AA08-630E5FEBC550}"/>
    <cellStyle name="Note 6 8" xfId="5199" xr:uid="{0964B99B-7CFA-42DA-A496-F3789572552C}"/>
    <cellStyle name="Note 6 8 2" xfId="6370" xr:uid="{33A250EF-1D4A-401D-8742-FAF08AF5D3F9}"/>
    <cellStyle name="Note 6 8 2 2" xfId="8849" xr:uid="{6C841434-8801-449C-8AFC-E3FBA92A632A}"/>
    <cellStyle name="Note 6 8 2 2 2" xfId="22307" xr:uid="{496E6880-5A68-44D4-93B6-53562469806C}"/>
    <cellStyle name="Note 6 8 2 3" xfId="11440" xr:uid="{62127B18-8B6B-4B64-955E-7179A7A0AEA7}"/>
    <cellStyle name="Note 6 8 2 3 2" xfId="24898" xr:uid="{88F9DBFC-61E1-4A93-BB46-F54E0BD0B1BA}"/>
    <cellStyle name="Note 6 8 2 4" xfId="13648" xr:uid="{34EAF31A-7B82-4808-A464-01A722B3B65E}"/>
    <cellStyle name="Note 6 8 2 4 2" xfId="27106" xr:uid="{9E498BD7-B1A4-4FCE-ABF3-939417C3D561}"/>
    <cellStyle name="Note 6 8 2 5" xfId="14827" xr:uid="{C712646C-BC6C-4B56-8C3A-AAD12B00D480}"/>
    <cellStyle name="Note 6 8 2 5 2" xfId="28285" xr:uid="{4CCACDF5-58EB-4A1F-8F69-E8AE5547C26A}"/>
    <cellStyle name="Note 6 8 2 6" xfId="16192" xr:uid="{59C9C145-72B0-4944-B580-418CA0CAC990}"/>
    <cellStyle name="Note 6 8 2 6 2" xfId="29650" xr:uid="{4DEF5AED-20F0-49CF-8891-C89AF1F78585}"/>
    <cellStyle name="Note 6 8 2 7" xfId="18535" xr:uid="{1181F7EC-5541-4E6D-B90C-3CD4D4678024}"/>
    <cellStyle name="Note 6 8 2 7 2" xfId="31993" xr:uid="{C82439BB-4614-4DEA-BF68-608D3090901B}"/>
    <cellStyle name="Note 6 8 3" xfId="7678" xr:uid="{EAABB71E-1DCB-4EA3-80F1-E1850DF271CD}"/>
    <cellStyle name="Note 6 8 3 2" xfId="21136" xr:uid="{4FED97EA-EE35-4EDA-8544-06940D5553ED}"/>
    <cellStyle name="Note 6 8 4" xfId="10269" xr:uid="{05751BC3-6F9D-41EF-9F2A-D0844CC39226}"/>
    <cellStyle name="Note 6 8 4 2" xfId="23727" xr:uid="{A6467C23-1664-43B4-BB56-D35C46937F9C}"/>
    <cellStyle name="Note 6 8 5" xfId="3522" xr:uid="{D2F56450-7871-471D-A4D1-69FCB98FE0F8}"/>
    <cellStyle name="Note 6 8 5 2" xfId="19516" xr:uid="{D2B01256-1A6A-4023-81F0-A79EE0A522FC}"/>
    <cellStyle name="Note 6 8 6" xfId="17384" xr:uid="{08E9ACCA-42E5-47A3-86C6-80119ADB35C0}"/>
    <cellStyle name="Note 6 8 6 2" xfId="30842" xr:uid="{CA99B7C4-C1B6-4927-97C7-51CECBE7BE23}"/>
    <cellStyle name="Note 6 9" xfId="4737" xr:uid="{6F712077-0421-45AE-A304-257A836CEA53}"/>
    <cellStyle name="Note 6 9 2" xfId="5908" xr:uid="{371614E9-9FC4-4BA9-BA97-B7DB1B987EA3}"/>
    <cellStyle name="Note 6 9 2 2" xfId="8387" xr:uid="{C76058E5-4762-4269-BA46-0D04B212D088}"/>
    <cellStyle name="Note 6 9 2 2 2" xfId="21845" xr:uid="{F48663DA-CADC-48F4-AFA9-9848994B6577}"/>
    <cellStyle name="Note 6 9 2 3" xfId="10978" xr:uid="{48CD863A-3A79-4C49-A6E2-967FF45B84BC}"/>
    <cellStyle name="Note 6 9 2 3 2" xfId="24436" xr:uid="{FF6FCDF4-77E1-49E1-BAEB-E61D3F8BF1D1}"/>
    <cellStyle name="Note 6 9 2 4" xfId="13186" xr:uid="{1B7C0356-E020-4605-A3B1-BB1BBCE0CE73}"/>
    <cellStyle name="Note 6 9 2 4 2" xfId="26644" xr:uid="{027F4EBB-3997-45A3-8AE6-E86537A44091}"/>
    <cellStyle name="Note 6 9 2 5" xfId="14365" xr:uid="{02B732B5-2C10-4CB2-A821-32FF1D9C2624}"/>
    <cellStyle name="Note 6 9 2 5 2" xfId="27823" xr:uid="{17A42F35-3063-40BD-A48D-6615F6193543}"/>
    <cellStyle name="Note 6 9 2 6" xfId="15730" xr:uid="{89F921BA-C8F1-4854-A2EC-2C1A2A8414B6}"/>
    <cellStyle name="Note 6 9 2 6 2" xfId="29188" xr:uid="{996F6ED9-7F8A-4017-8A25-3E6C3339305D}"/>
    <cellStyle name="Note 6 9 2 7" xfId="18073" xr:uid="{034675C1-314B-4BB5-A3DD-89CDEB998EF3}"/>
    <cellStyle name="Note 6 9 2 7 2" xfId="31531" xr:uid="{70E34581-C499-49CD-A46D-B29D376CF1B0}"/>
    <cellStyle name="Note 6 9 3" xfId="7216" xr:uid="{70B41701-4F7C-4892-90B9-AB86D6516B49}"/>
    <cellStyle name="Note 6 9 3 2" xfId="20674" xr:uid="{A8DC6260-6162-4DC1-910A-D0D90A7FE840}"/>
    <cellStyle name="Note 6 9 4" xfId="9807" xr:uid="{858441C1-687F-494F-A15B-26FAE7E315F7}"/>
    <cellStyle name="Note 6 9 4 2" xfId="23265" xr:uid="{F4A0F1C2-75E1-4789-A072-AD62E996F05C}"/>
    <cellStyle name="Note 6 9 5" xfId="12170" xr:uid="{3C7CD1C8-1FCF-4054-9B7B-289B9FD05CA4}"/>
    <cellStyle name="Note 6 9 5 2" xfId="25628" xr:uid="{02DD54D1-5189-4E83-9B15-2DCF3BA8E5D4}"/>
    <cellStyle name="Note 6 9 6" xfId="17015" xr:uid="{E3BB0BEC-29B5-46D1-960F-C77994A129ED}"/>
    <cellStyle name="Note 6 9 6 2" xfId="30473" xr:uid="{BBFD6E0F-B949-405D-9CFA-0F63574F90DE}"/>
    <cellStyle name="Note 7" xfId="2312" xr:uid="{20551F2C-E986-4E33-80A0-5B8066447C1B}"/>
    <cellStyle name="Note 7 10" xfId="5378" xr:uid="{C176AE32-8B4D-46D6-811E-512365162015}"/>
    <cellStyle name="Note 7 10 2" xfId="6549" xr:uid="{256B8FC8-AA40-4633-BA3F-FD26E5D54F74}"/>
    <cellStyle name="Note 7 10 2 2" xfId="9028" xr:uid="{89EF9057-15DB-489F-8CB4-AA0FB21C3DA0}"/>
    <cellStyle name="Note 7 10 2 2 2" xfId="22486" xr:uid="{F161A110-D3CA-4CA3-BE03-64542CC2B49F}"/>
    <cellStyle name="Note 7 10 2 3" xfId="11619" xr:uid="{937C2A21-1D3C-4006-982F-6CBCA815B82D}"/>
    <cellStyle name="Note 7 10 2 3 2" xfId="25077" xr:uid="{77CBAC2E-7C69-411A-8BCC-F3F181369AB6}"/>
    <cellStyle name="Note 7 10 2 4" xfId="13827" xr:uid="{8B66855F-5163-4B4E-8DD4-6DB1D8294879}"/>
    <cellStyle name="Note 7 10 2 4 2" xfId="27285" xr:uid="{AC080034-7F8B-4586-9111-F69404C65A44}"/>
    <cellStyle name="Note 7 10 2 5" xfId="15006" xr:uid="{7DCB4164-00A7-4016-8C68-45A13CD27B4B}"/>
    <cellStyle name="Note 7 10 2 5 2" xfId="28464" xr:uid="{9E42AA10-5E5A-4F4B-AD84-A3B8F59C53A3}"/>
    <cellStyle name="Note 7 10 2 6" xfId="16371" xr:uid="{5F60855E-D504-4C2E-ABB7-8F819D5D8210}"/>
    <cellStyle name="Note 7 10 2 6 2" xfId="29829" xr:uid="{C6C33BC9-4398-4A7B-B9FC-86ABF65A12BA}"/>
    <cellStyle name="Note 7 10 2 7" xfId="18714" xr:uid="{37AB2565-876B-40ED-87E5-B77ECCC6BC18}"/>
    <cellStyle name="Note 7 10 2 7 2" xfId="32172" xr:uid="{10425D67-5037-40C9-A569-3D642CD76BD6}"/>
    <cellStyle name="Note 7 10 3" xfId="7857" xr:uid="{547DE2CA-2885-45EA-8A88-DE43ED8A70E3}"/>
    <cellStyle name="Note 7 10 3 2" xfId="21315" xr:uid="{6B3EB616-05BA-4745-AF32-5A88ACCAB10C}"/>
    <cellStyle name="Note 7 10 4" xfId="10448" xr:uid="{B5211057-5D41-49A7-84AB-AF0CBE4C2631}"/>
    <cellStyle name="Note 7 10 4 2" xfId="23906" xr:uid="{5AFE97DA-865B-4E3D-A099-22C52FF20D0E}"/>
    <cellStyle name="Note 7 10 5" xfId="15200" xr:uid="{34E342D5-B30F-4F10-8C53-5F7150A0ACB3}"/>
    <cellStyle name="Note 7 10 5 2" xfId="28658" xr:uid="{1A70CE6B-16B1-49AD-A80D-0635332FF86B}"/>
    <cellStyle name="Note 7 10 6" xfId="17546" xr:uid="{031903BB-382E-495F-BC47-8E68BDC49920}"/>
    <cellStyle name="Note 7 10 6 2" xfId="31004" xr:uid="{02701346-95D9-41F3-B14A-69A97D43D635}"/>
    <cellStyle name="Note 7 11" xfId="5081" xr:uid="{05D0F95E-5412-43FF-9526-9BCBAFD1B717}"/>
    <cellStyle name="Note 7 11 2" xfId="6252" xr:uid="{96E3BDBE-A1CB-425F-8239-9F7B0EF99B24}"/>
    <cellStyle name="Note 7 11 2 2" xfId="8731" xr:uid="{3D19C5B3-BD46-4E4F-ABD6-CCEDBA3AADCD}"/>
    <cellStyle name="Note 7 11 2 2 2" xfId="22189" xr:uid="{CD28C887-96E1-46B1-AF82-4221062A793F}"/>
    <cellStyle name="Note 7 11 2 3" xfId="11322" xr:uid="{965CF045-5B02-4BCC-B8E5-B06521ACFCFD}"/>
    <cellStyle name="Note 7 11 2 3 2" xfId="24780" xr:uid="{507AF0D9-A0E8-4C1E-BF44-2CDA0F671C3B}"/>
    <cellStyle name="Note 7 11 2 4" xfId="13530" xr:uid="{61FB460D-5F82-4E1A-9116-5799B4CDE315}"/>
    <cellStyle name="Note 7 11 2 4 2" xfId="26988" xr:uid="{E327007E-E653-48DB-95DF-DD850010CDB6}"/>
    <cellStyle name="Note 7 11 2 5" xfId="14709" xr:uid="{1D804C3F-5F13-4B08-8C9E-2CD212556721}"/>
    <cellStyle name="Note 7 11 2 5 2" xfId="28167" xr:uid="{6C5CEC91-E6F9-489B-922E-79407CD5F1D2}"/>
    <cellStyle name="Note 7 11 2 6" xfId="16074" xr:uid="{6F4AF992-EC80-4265-8281-CA1390A2416D}"/>
    <cellStyle name="Note 7 11 2 6 2" xfId="29532" xr:uid="{1A158397-8052-4D79-8381-96611B668F5A}"/>
    <cellStyle name="Note 7 11 2 7" xfId="18417" xr:uid="{F0452313-6989-433A-B693-5D8548FEA95F}"/>
    <cellStyle name="Note 7 11 2 7 2" xfId="31875" xr:uid="{A556D1AF-409F-4737-A207-17651166F1E5}"/>
    <cellStyle name="Note 7 11 3" xfId="7560" xr:uid="{A8D428BF-19F5-46E1-B33B-19C1D42E6E90}"/>
    <cellStyle name="Note 7 11 3 2" xfId="21018" xr:uid="{3DD6DC0E-894C-4A06-8881-A50E50129ADE}"/>
    <cellStyle name="Note 7 11 4" xfId="10151" xr:uid="{5E4A7EAD-AECE-4530-B43F-309417F3E5AE}"/>
    <cellStyle name="Note 7 11 4 2" xfId="23609" xr:uid="{70FB1B28-3CD3-4659-9993-A6A48CF2D6EE}"/>
    <cellStyle name="Note 7 11 5" xfId="12257" xr:uid="{12E0B4B8-A395-4902-97F3-278C96E38125}"/>
    <cellStyle name="Note 7 11 5 2" xfId="25715" xr:uid="{A529F775-475C-4CE2-A090-8DC6C55B1B20}"/>
    <cellStyle name="Note 7 11 6" xfId="17274" xr:uid="{04A6691E-8922-497E-B047-9B339E0DC548}"/>
    <cellStyle name="Note 7 11 6 2" xfId="30732" xr:uid="{D8661359-55AB-4115-A322-8861CBAD48AA}"/>
    <cellStyle name="Note 7 12" xfId="4052" xr:uid="{11456DEA-8104-4669-BA4F-A1AB18068D4C}"/>
    <cellStyle name="Note 7 12 2" xfId="2975" xr:uid="{6B1346FB-7E2D-4C1D-AA77-FFFED4F4F221}"/>
    <cellStyle name="Note 7 12 2 2" xfId="18969" xr:uid="{3C81107D-645A-47C9-9734-44C57678AB9C}"/>
    <cellStyle name="Note 7 12 3" xfId="9163" xr:uid="{07FA4A16-7071-4299-88CD-59DE051493A4}"/>
    <cellStyle name="Note 7 12 3 2" xfId="22621" xr:uid="{EA3191E9-B622-4785-8CCE-1239E9468734}"/>
    <cellStyle name="Note 7 12 4" xfId="11732" xr:uid="{FE1F3BA8-E37C-46F8-AA4D-16A550ACE88B}"/>
    <cellStyle name="Note 7 12 4 2" xfId="25190" xr:uid="{58AEA44B-E22F-4C13-98A4-3532431A2BE2}"/>
    <cellStyle name="Note 7 12 5" xfId="3597" xr:uid="{2C4C2485-A1B0-41C8-B930-C0B7B8E938D5}"/>
    <cellStyle name="Note 7 12 5 2" xfId="19591" xr:uid="{3C7179A2-1E1C-43B1-AE1C-7E5DE6D67FE0}"/>
    <cellStyle name="Note 7 12 6" xfId="11872" xr:uid="{8AA37CBE-9ED7-4CA3-9296-7A9B24E01839}"/>
    <cellStyle name="Note 7 12 6 2" xfId="25330" xr:uid="{C7EA323A-D310-4CD4-BD0E-98B7D2F6413D}"/>
    <cellStyle name="Note 7 12 7" xfId="16471" xr:uid="{5179489E-CCF9-4DCB-92A9-5BB57B198348}"/>
    <cellStyle name="Note 7 12 7 2" xfId="29929" xr:uid="{9344732E-1FB1-43B2-9387-454342A09D4D}"/>
    <cellStyle name="Note 7 13" xfId="3937" xr:uid="{D9F313DE-1ABF-494B-AFFC-B48FB3861931}"/>
    <cellStyle name="Note 7 13 2" xfId="19931" xr:uid="{378B5699-13EE-4D2F-BE9C-56D2E5A85D74}"/>
    <cellStyle name="Note 7 14" xfId="3896" xr:uid="{9BAF8E40-0327-4BDD-8BAA-051A045A4008}"/>
    <cellStyle name="Note 7 14 2" xfId="19890" xr:uid="{A746BC64-E8C6-4BAE-8C20-9EBC9863587D}"/>
    <cellStyle name="Note 7 15" xfId="3385" xr:uid="{6EF26263-21EF-45F6-9633-FF913166E820}"/>
    <cellStyle name="Note 7 15 2" xfId="19379" xr:uid="{8C639075-A903-4E84-BB16-17F5DCA7BC5B}"/>
    <cellStyle name="Note 7 16" xfId="18864" xr:uid="{7DF241CA-D3AB-4D9E-8DED-42A491577777}"/>
    <cellStyle name="Note 7 16 2" xfId="32517" xr:uid="{01FAA998-735A-423A-B82D-73FAF6ACA638}"/>
    <cellStyle name="Note 7 2" xfId="2313" xr:uid="{4A24FB89-99D3-46DB-80AF-36D236BCE63D}"/>
    <cellStyle name="Note 7 2 10" xfId="3972" xr:uid="{0C527C9D-DC21-42ED-B175-621420933C10}"/>
    <cellStyle name="Note 7 2 10 2" xfId="19966" xr:uid="{00F3BDE3-3565-43A1-8D65-E834DBA70D37}"/>
    <cellStyle name="Note 7 2 11" xfId="4192" xr:uid="{86B86FF3-9D11-4BC1-B5E5-A56395DAC04F}"/>
    <cellStyle name="Note 7 2 11 2" xfId="19992" xr:uid="{111BDD1D-9F7A-40EC-A23E-6BE85A29A426}"/>
    <cellStyle name="Note 7 2 12" xfId="3384" xr:uid="{7BCFF267-177A-41B6-9CD8-D82F3EB195D0}"/>
    <cellStyle name="Note 7 2 12 2" xfId="19378" xr:uid="{C48C1ED5-D3B6-4191-8244-9030EBEB7368}"/>
    <cellStyle name="Note 7 2 13" xfId="18865" xr:uid="{263B8E2C-38C0-4E4F-B39B-D47D02938FD5}"/>
    <cellStyle name="Note 7 2 13 2" xfId="32518" xr:uid="{4F1506AA-F33B-4452-8817-371C701A8934}"/>
    <cellStyle name="Note 7 2 2" xfId="2314" xr:uid="{0AC5EC9D-A5F3-4F0D-BDB1-74459BF57B5B}"/>
    <cellStyle name="Note 7 2 2 10" xfId="4183" xr:uid="{2DED24A7-5FA2-4AB9-A294-C90701DB8A4C}"/>
    <cellStyle name="Note 7 2 2 10 2" xfId="19983" xr:uid="{9EF7D62C-35BF-4D26-B2AB-49962DC04F63}"/>
    <cellStyle name="Note 7 2 2 11" xfId="3383" xr:uid="{228A8D5D-BE16-4E8B-85EF-6CDB23A14012}"/>
    <cellStyle name="Note 7 2 2 11 2" xfId="19377" xr:uid="{E6423BDC-651D-41AE-9EE6-C808AE5D7553}"/>
    <cellStyle name="Note 7 2 2 12" xfId="18866" xr:uid="{36C80324-5244-40F3-8D7D-6C5232DD1A61}"/>
    <cellStyle name="Note 7 2 2 12 2" xfId="32519" xr:uid="{6B33A01C-166D-4D84-8711-07B3ABD25604}"/>
    <cellStyle name="Note 7 2 2 2" xfId="2872" xr:uid="{C8C9BD58-0251-4940-B85C-6AD914105B12}"/>
    <cellStyle name="Note 7 2 2 2 2" xfId="6196" xr:uid="{62DC9364-0750-4E94-85E2-7F51355A70B0}"/>
    <cellStyle name="Note 7 2 2 2 2 2" xfId="8675" xr:uid="{44C6A213-F6B3-4374-B418-F5CB2B4B4328}"/>
    <cellStyle name="Note 7 2 2 2 2 2 2" xfId="22133" xr:uid="{A34F1ABB-0187-4988-AB18-9C606574CA74}"/>
    <cellStyle name="Note 7 2 2 2 2 3" xfId="11266" xr:uid="{87999A9C-38BF-4A5B-A18B-57B5409C7BC3}"/>
    <cellStyle name="Note 7 2 2 2 2 3 2" xfId="24724" xr:uid="{567E64DF-F6B1-40DF-9119-36564860FCA8}"/>
    <cellStyle name="Note 7 2 2 2 2 4" xfId="13474" xr:uid="{F48E81AE-4508-4038-A36E-A272244D9C91}"/>
    <cellStyle name="Note 7 2 2 2 2 4 2" xfId="26932" xr:uid="{792B5ECF-E791-4427-9B05-55CC30EC8465}"/>
    <cellStyle name="Note 7 2 2 2 2 5" xfId="14653" xr:uid="{7A7C985C-2A5A-4643-9F2B-4C7E73A88BCD}"/>
    <cellStyle name="Note 7 2 2 2 2 5 2" xfId="28111" xr:uid="{4B2A2E69-A108-4D94-B805-07F8524A7873}"/>
    <cellStyle name="Note 7 2 2 2 2 6" xfId="16018" xr:uid="{1D836641-4284-44CE-ABD8-46AEEC2516B2}"/>
    <cellStyle name="Note 7 2 2 2 2 6 2" xfId="29476" xr:uid="{19955CBD-F6FF-489A-AD58-64F7E4CAE753}"/>
    <cellStyle name="Note 7 2 2 2 2 7" xfId="18361" xr:uid="{881B110B-39C3-4C4A-B9F4-50795748841C}"/>
    <cellStyle name="Note 7 2 2 2 2 7 2" xfId="31819" xr:uid="{3322F91A-E005-4DF8-B728-CD8D0D7562FB}"/>
    <cellStyle name="Note 7 2 2 2 3" xfId="5025" xr:uid="{E89FC5B6-7C57-4768-B867-282025251AE8}"/>
    <cellStyle name="Note 7 2 2 2 3 2" xfId="32324" xr:uid="{ED7F2E05-769B-4ACD-A54D-A931A077B8D6}"/>
    <cellStyle name="Note 7 2 2 2 4" xfId="7504" xr:uid="{E6059987-CE8A-470F-8D49-3328DA587F9C}"/>
    <cellStyle name="Note 7 2 2 2 4 2" xfId="20962" xr:uid="{7228291D-3266-4641-B1A7-70B5977444DA}"/>
    <cellStyle name="Note 7 2 2 2 5" xfId="10095" xr:uid="{2BC12F0E-4B3D-4899-9CDC-D96DD80055A9}"/>
    <cellStyle name="Note 7 2 2 2 5 2" xfId="23553" xr:uid="{8C6ED6B2-0A41-4F5C-B8D4-8B5D7CE6ED7A}"/>
    <cellStyle name="Note 7 2 2 2 6" xfId="11911" xr:uid="{43867985-7284-4F23-B799-3E3AF7564278}"/>
    <cellStyle name="Note 7 2 2 2 6 2" xfId="25369" xr:uid="{51E51301-951D-4CB8-B513-AFA0A1E5432D}"/>
    <cellStyle name="Note 7 2 2 2 7" xfId="17250" xr:uid="{41FDEBC3-68D8-4999-B80B-DFD8E26D6B54}"/>
    <cellStyle name="Note 7 2 2 2 7 2" xfId="30708" xr:uid="{189C6B98-1BA7-4954-B2EC-79D09885BBB5}"/>
    <cellStyle name="Note 7 2 2 3" xfId="4379" xr:uid="{A874109F-CE6A-46E2-97BE-71B20A24E6D5}"/>
    <cellStyle name="Note 7 2 2 3 2" xfId="5550" xr:uid="{B9C3CA7B-43E4-4B24-9972-5628DBE1559E}"/>
    <cellStyle name="Note 7 2 2 3 2 2" xfId="8029" xr:uid="{2EA3D93F-3B87-451E-BABF-68CE1030417D}"/>
    <cellStyle name="Note 7 2 2 3 2 2 2" xfId="21487" xr:uid="{05B46511-D8A4-4F75-A38C-7BDA0030FF3F}"/>
    <cellStyle name="Note 7 2 2 3 2 3" xfId="10620" xr:uid="{D13A7059-3610-44DF-A70C-203D60EA7D0A}"/>
    <cellStyle name="Note 7 2 2 3 2 3 2" xfId="24078" xr:uid="{71A3817E-7BD7-41E2-BDB7-F2E1C548123D}"/>
    <cellStyle name="Note 7 2 2 3 2 4" xfId="12828" xr:uid="{0942CDE5-24E5-4682-9B7F-52634D720983}"/>
    <cellStyle name="Note 7 2 2 3 2 4 2" xfId="26286" xr:uid="{C0E7505D-A755-4330-96E9-A7985D95907F}"/>
    <cellStyle name="Note 7 2 2 3 2 5" xfId="14007" xr:uid="{CBF2A8A1-4D03-49FB-A71C-CFD2A8E87E01}"/>
    <cellStyle name="Note 7 2 2 3 2 5 2" xfId="27465" xr:uid="{9CB03841-944E-4E41-B991-56836320C85F}"/>
    <cellStyle name="Note 7 2 2 3 2 6" xfId="15372" xr:uid="{FC795E4F-AFFA-4838-8E23-BC23B71A7666}"/>
    <cellStyle name="Note 7 2 2 3 2 6 2" xfId="28830" xr:uid="{0D9C9AE3-3B92-4469-A472-8D56CA9B1B8B}"/>
    <cellStyle name="Note 7 2 2 3 2 7" xfId="17715" xr:uid="{EF91ABCA-110F-428B-81A6-0D2AECC7267B}"/>
    <cellStyle name="Note 7 2 2 3 2 7 2" xfId="31173" xr:uid="{8BD39804-BE4B-42E5-B902-B46DBBABB755}"/>
    <cellStyle name="Note 7 2 2 3 3" xfId="6858" xr:uid="{B4E76D1F-7611-43BA-9700-96512DD3F913}"/>
    <cellStyle name="Note 7 2 2 3 3 2" xfId="20316" xr:uid="{5ADB9334-BC42-4AEA-A5EF-B220CFA9DF4E}"/>
    <cellStyle name="Note 7 2 2 3 4" xfId="9449" xr:uid="{4983DC52-B344-4C72-A627-BB11624D837C}"/>
    <cellStyle name="Note 7 2 2 3 4 2" xfId="22907" xr:uid="{F66A9BAA-0ACA-4300-A11E-C21F91D6C83F}"/>
    <cellStyle name="Note 7 2 2 3 5" xfId="12609" xr:uid="{930F280E-7FF5-4FF2-A42F-BE6B80DDCCD9}"/>
    <cellStyle name="Note 7 2 2 3 5 2" xfId="26067" xr:uid="{1E3CB1FC-4EF9-4F0E-B968-0A485BDE42C3}"/>
    <cellStyle name="Note 7 2 2 3 6" xfId="16697" xr:uid="{668D6EFE-4EC8-4BF6-ABEC-C259AA1E2E86}"/>
    <cellStyle name="Note 7 2 2 3 6 2" xfId="30155" xr:uid="{C436E67F-9FEC-4FF1-BD0C-9D625CB5DF95}"/>
    <cellStyle name="Note 7 2 2 4" xfId="4905" xr:uid="{2F71BAB2-A388-4CFE-BBFF-003377E80F14}"/>
    <cellStyle name="Note 7 2 2 4 2" xfId="6076" xr:uid="{BDC3A9F3-5AA9-4820-B3CD-A54171D30C07}"/>
    <cellStyle name="Note 7 2 2 4 2 2" xfId="8555" xr:uid="{236820B9-636C-4DB5-B1F1-7D644414E7B4}"/>
    <cellStyle name="Note 7 2 2 4 2 2 2" xfId="22013" xr:uid="{0115496B-AB97-4A8A-9BF2-5E596E30AA83}"/>
    <cellStyle name="Note 7 2 2 4 2 3" xfId="11146" xr:uid="{F3241CC9-0618-49E3-9E6F-801BDF5F4E93}"/>
    <cellStyle name="Note 7 2 2 4 2 3 2" xfId="24604" xr:uid="{FC7B4033-4A54-4986-B79D-156B0C233CDF}"/>
    <cellStyle name="Note 7 2 2 4 2 4" xfId="13354" xr:uid="{E4DF527E-C201-4553-A742-5FF1F1DD7E11}"/>
    <cellStyle name="Note 7 2 2 4 2 4 2" xfId="26812" xr:uid="{A18D3ECC-5EFC-45C6-A12B-D981D7746B25}"/>
    <cellStyle name="Note 7 2 2 4 2 5" xfId="14533" xr:uid="{7B5E2133-B88A-4DCE-A5DF-6D53FA0955FD}"/>
    <cellStyle name="Note 7 2 2 4 2 5 2" xfId="27991" xr:uid="{75CEEF56-A04F-4F03-963D-E6E842DCFD62}"/>
    <cellStyle name="Note 7 2 2 4 2 6" xfId="15898" xr:uid="{9C30150E-29F6-4793-A9DF-6695F60354C9}"/>
    <cellStyle name="Note 7 2 2 4 2 6 2" xfId="29356" xr:uid="{7E47ED5F-F8C8-481F-89EB-AA17F9926ECB}"/>
    <cellStyle name="Note 7 2 2 4 2 7" xfId="18241" xr:uid="{6F533557-068F-42E0-B113-316EF5173F87}"/>
    <cellStyle name="Note 7 2 2 4 2 7 2" xfId="31699" xr:uid="{31A39070-0A9C-4813-A759-AD41C9FA887B}"/>
    <cellStyle name="Note 7 2 2 4 3" xfId="7384" xr:uid="{FFC80A74-DAC0-413B-B3A1-791575E9397E}"/>
    <cellStyle name="Note 7 2 2 4 3 2" xfId="20842" xr:uid="{36C3F89F-BC5D-4B61-A479-726A2A9D2B11}"/>
    <cellStyle name="Note 7 2 2 4 4" xfId="9975" xr:uid="{BA2E3A92-8BFE-403B-9599-4AF6AC7A39D5}"/>
    <cellStyle name="Note 7 2 2 4 4 2" xfId="23433" xr:uid="{E5A850F0-B344-4535-8CFB-DBB80D6DB350}"/>
    <cellStyle name="Note 7 2 2 4 5" xfId="3258" xr:uid="{930E161A-D26C-4E33-9081-9D467D48120F}"/>
    <cellStyle name="Note 7 2 2 4 5 2" xfId="19252" xr:uid="{93C3D4F0-37DC-4B3F-92A1-2CE43C7DD2E1}"/>
    <cellStyle name="Note 7 2 2 4 6" xfId="17155" xr:uid="{89F90BF9-69DE-49E1-A6B9-4C195F02F10D}"/>
    <cellStyle name="Note 7 2 2 4 6 2" xfId="30613" xr:uid="{831C6B5D-567B-4113-B808-0008C3774436}"/>
    <cellStyle name="Note 7 2 2 5" xfId="5258" xr:uid="{7A84E269-7B9C-40DF-BB29-BF3262F47296}"/>
    <cellStyle name="Note 7 2 2 5 2" xfId="6429" xr:uid="{84FAF1E1-1A1C-4D4A-9450-E7E426EAB616}"/>
    <cellStyle name="Note 7 2 2 5 2 2" xfId="8908" xr:uid="{11BD6C23-35A7-409A-ADEE-0CD871F2A95A}"/>
    <cellStyle name="Note 7 2 2 5 2 2 2" xfId="22366" xr:uid="{A469F947-7E39-48AE-9249-3418AB0A0B38}"/>
    <cellStyle name="Note 7 2 2 5 2 3" xfId="11499" xr:uid="{96162690-F528-4D4B-BF7A-E8B438FF63DB}"/>
    <cellStyle name="Note 7 2 2 5 2 3 2" xfId="24957" xr:uid="{DCE1590C-065B-4789-BEA9-776E832C418B}"/>
    <cellStyle name="Note 7 2 2 5 2 4" xfId="13707" xr:uid="{7DD39B32-298E-44CA-AE14-BB194928B90E}"/>
    <cellStyle name="Note 7 2 2 5 2 4 2" xfId="27165" xr:uid="{28B23476-1F20-4254-BB5F-75697FDDD33A}"/>
    <cellStyle name="Note 7 2 2 5 2 5" xfId="14886" xr:uid="{C9A94977-C291-442B-BBF7-7E2B6CFA5414}"/>
    <cellStyle name="Note 7 2 2 5 2 5 2" xfId="28344" xr:uid="{7A96338A-DC92-49F4-91AB-A2A2F99BA9CA}"/>
    <cellStyle name="Note 7 2 2 5 2 6" xfId="16251" xr:uid="{4173CC37-FBA1-498A-81C9-630E3C03EE43}"/>
    <cellStyle name="Note 7 2 2 5 2 6 2" xfId="29709" xr:uid="{B488778F-A664-463C-BC12-348314A5E9AF}"/>
    <cellStyle name="Note 7 2 2 5 2 7" xfId="18594" xr:uid="{87633898-8737-4D9F-9737-5300C60F3C1D}"/>
    <cellStyle name="Note 7 2 2 5 2 7 2" xfId="32052" xr:uid="{38401026-2885-4B36-8F5E-2D6B62728595}"/>
    <cellStyle name="Note 7 2 2 5 3" xfId="7737" xr:uid="{27314407-135A-4B1D-9381-4EC4AD751DE3}"/>
    <cellStyle name="Note 7 2 2 5 3 2" xfId="21195" xr:uid="{A6A67A70-50F0-4D28-89A8-78454A9A1018}"/>
    <cellStyle name="Note 7 2 2 5 4" xfId="10328" xr:uid="{82B32F93-A826-4CAB-9383-56CDC86FD9D5}"/>
    <cellStyle name="Note 7 2 2 5 4 2" xfId="23786" xr:uid="{B28F8501-832E-4D08-B817-6C99BD64D778}"/>
    <cellStyle name="Note 7 2 2 5 5" xfId="15080" xr:uid="{CCC47889-1057-4897-9C4B-3D697E41415C}"/>
    <cellStyle name="Note 7 2 2 5 5 2" xfId="28538" xr:uid="{D467E94B-0535-4D5A-9740-BD0C97315CEF}"/>
    <cellStyle name="Note 7 2 2 5 6" xfId="17438" xr:uid="{1614DD0C-341E-431F-A466-D799FEFBA330}"/>
    <cellStyle name="Note 7 2 2 5 6 2" xfId="30896" xr:uid="{4D754B73-85DA-41B8-875E-08B089DC2AE1}"/>
    <cellStyle name="Note 7 2 2 6" xfId="5370" xr:uid="{72B0EC4F-A993-4CD1-8B91-EE89120519BA}"/>
    <cellStyle name="Note 7 2 2 6 2" xfId="6541" xr:uid="{4DD7C109-9A85-40F5-A5CB-C6B059352EE8}"/>
    <cellStyle name="Note 7 2 2 6 2 2" xfId="9020" xr:uid="{AC01EF9E-47FD-466C-BE23-6192835EC51E}"/>
    <cellStyle name="Note 7 2 2 6 2 2 2" xfId="22478" xr:uid="{B817E6B2-7A68-4D35-826E-76AB52C6BB5B}"/>
    <cellStyle name="Note 7 2 2 6 2 3" xfId="11611" xr:uid="{93F5BFD8-81DD-4482-85D3-7EED72F6AF5A}"/>
    <cellStyle name="Note 7 2 2 6 2 3 2" xfId="25069" xr:uid="{1FB313DE-19FD-400B-972A-CD5FC2E79D99}"/>
    <cellStyle name="Note 7 2 2 6 2 4" xfId="13819" xr:uid="{C4E3C8CF-5C07-4695-BD55-10CB256513EF}"/>
    <cellStyle name="Note 7 2 2 6 2 4 2" xfId="27277" xr:uid="{E1D45704-0353-483E-8D3F-3BDEDE49D36E}"/>
    <cellStyle name="Note 7 2 2 6 2 5" xfId="14998" xr:uid="{7A00E44F-4BF0-4AFF-8475-C0A262C6BF39}"/>
    <cellStyle name="Note 7 2 2 6 2 5 2" xfId="28456" xr:uid="{A65174D8-8A2D-4C6D-B947-17E07679B67E}"/>
    <cellStyle name="Note 7 2 2 6 2 6" xfId="16363" xr:uid="{94D534A4-D5DD-46C0-8D9D-625DE8311294}"/>
    <cellStyle name="Note 7 2 2 6 2 6 2" xfId="29821" xr:uid="{3322F58C-E6D7-4BD0-AECD-A0716F72B790}"/>
    <cellStyle name="Note 7 2 2 6 2 7" xfId="18706" xr:uid="{6E642FBE-2FE7-4F53-AC21-018EE421D17F}"/>
    <cellStyle name="Note 7 2 2 6 2 7 2" xfId="32164" xr:uid="{024A1CCB-6296-4F7D-8141-2AC7D2BA65FA}"/>
    <cellStyle name="Note 7 2 2 6 3" xfId="7849" xr:uid="{0CEDB894-0E52-4A78-9DD1-D7DF28D46ADF}"/>
    <cellStyle name="Note 7 2 2 6 3 2" xfId="21307" xr:uid="{0BF3B105-9282-40D6-8A4B-9B11DA3ADE90}"/>
    <cellStyle name="Note 7 2 2 6 4" xfId="10440" xr:uid="{190FFE77-6069-41D4-A8F3-5E3F0D4E5455}"/>
    <cellStyle name="Note 7 2 2 6 4 2" xfId="23898" xr:uid="{C3D2A422-D660-4978-93F0-10F6B2321F23}"/>
    <cellStyle name="Note 7 2 2 6 5" xfId="15192" xr:uid="{C4032AE3-2C8D-4E1E-87A3-AC5DB30E1355}"/>
    <cellStyle name="Note 7 2 2 6 5 2" xfId="28650" xr:uid="{08527EDA-7BD9-424D-83B0-75FBAF9BCCA1}"/>
    <cellStyle name="Note 7 2 2 6 6" xfId="17540" xr:uid="{8613BFE6-F7B2-4086-8EF9-F0CFEF222C46}"/>
    <cellStyle name="Note 7 2 2 6 6 2" xfId="30998" xr:uid="{56214FBE-F29C-43E5-89E6-27559400D384}"/>
    <cellStyle name="Note 7 2 2 7" xfId="5329" xr:uid="{2BE82F9B-A12E-4BA5-AD82-7D349AD88412}"/>
    <cellStyle name="Note 7 2 2 7 2" xfId="6500" xr:uid="{E3FE6C42-4B7F-42DC-8AF1-BA61BBB1C5B8}"/>
    <cellStyle name="Note 7 2 2 7 2 2" xfId="8979" xr:uid="{5E08E520-6F92-4D4B-B8DC-B328134A1FD9}"/>
    <cellStyle name="Note 7 2 2 7 2 2 2" xfId="22437" xr:uid="{F075776C-F07D-4B3F-B113-7855B4781759}"/>
    <cellStyle name="Note 7 2 2 7 2 3" xfId="11570" xr:uid="{E2AAAF9F-8064-4F39-AC53-4B0741235EC1}"/>
    <cellStyle name="Note 7 2 2 7 2 3 2" xfId="25028" xr:uid="{56115917-D5B1-4126-81A5-E988D55E86E6}"/>
    <cellStyle name="Note 7 2 2 7 2 4" xfId="13778" xr:uid="{7DA0C84E-F68E-4C68-B557-FA47BE1A5D1F}"/>
    <cellStyle name="Note 7 2 2 7 2 4 2" xfId="27236" xr:uid="{0EA837B9-2694-49E1-A227-9E99BD0A3496}"/>
    <cellStyle name="Note 7 2 2 7 2 5" xfId="14957" xr:uid="{9A68AE92-F1C6-4E91-B453-2FC62B86D9B8}"/>
    <cellStyle name="Note 7 2 2 7 2 5 2" xfId="28415" xr:uid="{2EB78996-859E-46A0-AF0B-3748ACB46803}"/>
    <cellStyle name="Note 7 2 2 7 2 6" xfId="16322" xr:uid="{F17F2724-7548-473B-95C0-B0CEE4284992}"/>
    <cellStyle name="Note 7 2 2 7 2 6 2" xfId="29780" xr:uid="{02448754-ED8E-4ABD-BD42-B9FA43B06D7A}"/>
    <cellStyle name="Note 7 2 2 7 2 7" xfId="18665" xr:uid="{C0128BC7-AD90-46D8-852F-D9A2EAE5537A}"/>
    <cellStyle name="Note 7 2 2 7 2 7 2" xfId="32123" xr:uid="{4348656E-6122-45E2-8F25-7472DF6C0A32}"/>
    <cellStyle name="Note 7 2 2 7 3" xfId="7808" xr:uid="{5EB83095-F404-4759-85AD-EFE8B1FE46E9}"/>
    <cellStyle name="Note 7 2 2 7 3 2" xfId="21266" xr:uid="{558374A3-A346-47CF-A956-FFEFED59C6B0}"/>
    <cellStyle name="Note 7 2 2 7 4" xfId="10399" xr:uid="{B0602437-083A-46C8-A6C7-F14B0DF4E68C}"/>
    <cellStyle name="Note 7 2 2 7 4 2" xfId="23857" xr:uid="{4D56BF65-049E-44A8-ACD3-BCBDBA9D2C74}"/>
    <cellStyle name="Note 7 2 2 7 5" xfId="15151" xr:uid="{E3AD7488-029F-4DD1-9BDD-53F9CEB97438}"/>
    <cellStyle name="Note 7 2 2 7 5 2" xfId="28609" xr:uid="{2606E250-D113-4EA2-951F-243B215AA5CA}"/>
    <cellStyle name="Note 7 2 2 7 6" xfId="17503" xr:uid="{39EE7CE2-7E2C-4EDF-9576-43B3AF3D123F}"/>
    <cellStyle name="Note 7 2 2 7 6 2" xfId="30961" xr:uid="{E9C63FDE-41BC-4E2F-A269-B1AC3E8A43AD}"/>
    <cellStyle name="Note 7 2 2 8" xfId="4178" xr:uid="{EFC00655-4B83-47EE-A24D-32ACD186ECD7}"/>
    <cellStyle name="Note 7 2 2 8 2" xfId="6692" xr:uid="{633FACB4-0877-4BA2-9A2E-CC740E1C2EF5}"/>
    <cellStyle name="Note 7 2 2 8 2 2" xfId="20150" xr:uid="{72A8A6AF-CCF1-487D-A44E-7616691BB931}"/>
    <cellStyle name="Note 7 2 2 8 3" xfId="9289" xr:uid="{4C2C3D6D-E2F2-47A4-8199-FD3CF51CB91B}"/>
    <cellStyle name="Note 7 2 2 8 3 2" xfId="22747" xr:uid="{21FD31AE-31B6-4094-AEF0-944B788013EF}"/>
    <cellStyle name="Note 7 2 2 8 4" xfId="11858" xr:uid="{FC0C806E-F03D-4A3F-9C47-8EB6B07DBB66}"/>
    <cellStyle name="Note 7 2 2 8 4 2" xfId="25316" xr:uid="{7B7DB160-472B-4ACE-B7D6-F5DF960860C3}"/>
    <cellStyle name="Note 7 2 2 8 5" xfId="3876" xr:uid="{5E00BAB6-F900-4493-8B6F-A52EFDFDB970}"/>
    <cellStyle name="Note 7 2 2 8 5 2" xfId="19870" xr:uid="{E4D72BB6-6A9B-4B1E-9F31-5138714C0A12}"/>
    <cellStyle name="Note 7 2 2 8 6" xfId="12620" xr:uid="{ACF59413-5DAA-42B6-95F7-1C72AACB25BD}"/>
    <cellStyle name="Note 7 2 2 8 6 2" xfId="26078" xr:uid="{833EA85B-22AB-4ED8-B2A4-BD190A9183F8}"/>
    <cellStyle name="Note 7 2 2 8 7" xfId="16597" xr:uid="{91D5196F-A577-4CE7-BDE3-CBB03AC0B00F}"/>
    <cellStyle name="Note 7 2 2 8 7 2" xfId="30055" xr:uid="{F6AD6BE6-4398-4AC9-8455-8804AFF417D8}"/>
    <cellStyle name="Note 7 2 2 9" xfId="3902" xr:uid="{43E04839-A9C6-4A9C-B00F-528F66461BD9}"/>
    <cellStyle name="Note 7 2 2 9 2" xfId="19896" xr:uid="{0AF3EB17-F2B7-4B84-8EA1-0FB3BD42FACE}"/>
    <cellStyle name="Note 7 2 3" xfId="2871" xr:uid="{FC55D1B0-F636-4A1E-8712-AF194392CCFC}"/>
    <cellStyle name="Note 7 2 3 2" xfId="6195" xr:uid="{E2290CCD-FBB8-4656-ACA4-CD5DAF29B843}"/>
    <cellStyle name="Note 7 2 3 2 2" xfId="8674" xr:uid="{D2A12920-CFE2-47DA-AFF0-DC9EA91C7B4E}"/>
    <cellStyle name="Note 7 2 3 2 2 2" xfId="22132" xr:uid="{60B41154-1112-402F-B4E3-0E9A113DA4E2}"/>
    <cellStyle name="Note 7 2 3 2 3" xfId="11265" xr:uid="{CA4BA511-849F-4517-93C0-6AFB7E6FF1AC}"/>
    <cellStyle name="Note 7 2 3 2 3 2" xfId="24723" xr:uid="{296FA558-E160-4468-84FD-8D22A339FDEE}"/>
    <cellStyle name="Note 7 2 3 2 4" xfId="13473" xr:uid="{108B9478-B6E4-42E5-8983-150566961930}"/>
    <cellStyle name="Note 7 2 3 2 4 2" xfId="26931" xr:uid="{706D9D62-063E-4DFF-8EE3-53A5A237611D}"/>
    <cellStyle name="Note 7 2 3 2 5" xfId="14652" xr:uid="{58E04A46-DC03-498A-AEAD-56AA82C8791C}"/>
    <cellStyle name="Note 7 2 3 2 5 2" xfId="28110" xr:uid="{BADD17BE-2D4C-4CD5-849D-6D4BE2E55BE8}"/>
    <cellStyle name="Note 7 2 3 2 6" xfId="16017" xr:uid="{927FE178-AC80-4979-8EFC-C8AC92B91653}"/>
    <cellStyle name="Note 7 2 3 2 6 2" xfId="29475" xr:uid="{6281C9EF-B5DA-436F-90A0-4A63983343E7}"/>
    <cellStyle name="Note 7 2 3 2 7" xfId="18360" xr:uid="{9DE0B0DE-64FE-4C85-9573-781AACE7D6C1}"/>
    <cellStyle name="Note 7 2 3 2 7 2" xfId="31818" xr:uid="{F56EC11B-9B6E-40DE-B45A-5D25716C62F6}"/>
    <cellStyle name="Note 7 2 3 3" xfId="5024" xr:uid="{D7820B25-29C1-4246-BA68-99E04EAD2593}"/>
    <cellStyle name="Note 7 2 3 3 2" xfId="32323" xr:uid="{1C887DD3-978D-4E1E-AA49-A21A01397678}"/>
    <cellStyle name="Note 7 2 3 4" xfId="7503" xr:uid="{87256157-5C4A-464C-A15C-360ED48E1146}"/>
    <cellStyle name="Note 7 2 3 4 2" xfId="20961" xr:uid="{D70D023A-620C-42CC-AD46-8B9E98CDF8D0}"/>
    <cellStyle name="Note 7 2 3 5" xfId="10094" xr:uid="{908E3011-E7C4-4288-A5A3-079927A6C16A}"/>
    <cellStyle name="Note 7 2 3 5 2" xfId="23552" xr:uid="{D6E2C992-3B98-4F54-AA2D-1A600378D4C7}"/>
    <cellStyle name="Note 7 2 3 6" xfId="3493" xr:uid="{87E01830-11CC-44F5-BE53-1F9586B8F148}"/>
    <cellStyle name="Note 7 2 3 6 2" xfId="19487" xr:uid="{E25B6EB1-C0A7-446C-9E54-ACB186202688}"/>
    <cellStyle name="Note 7 2 3 7" xfId="17249" xr:uid="{92243DC2-EA3B-47BB-AF3F-E9EE1C68076E}"/>
    <cellStyle name="Note 7 2 3 7 2" xfId="30707" xr:uid="{1D85AA46-7443-428B-9D3A-E0386C032D48}"/>
    <cellStyle name="Note 7 2 4" xfId="4380" xr:uid="{542E4F03-1CB4-4AC4-8B7B-9DF10FFDD8E2}"/>
    <cellStyle name="Note 7 2 4 2" xfId="5551" xr:uid="{48CDC4C0-E690-4C06-AF9F-2750F8EE59CD}"/>
    <cellStyle name="Note 7 2 4 2 2" xfId="8030" xr:uid="{32828DEE-B94A-4EB8-B8D8-D3EAAAA57326}"/>
    <cellStyle name="Note 7 2 4 2 2 2" xfId="21488" xr:uid="{F8A935CD-A955-4B1E-A36F-94D8D6B6ECA0}"/>
    <cellStyle name="Note 7 2 4 2 3" xfId="10621" xr:uid="{1906EF92-A714-418B-AC44-0D1726F7AECD}"/>
    <cellStyle name="Note 7 2 4 2 3 2" xfId="24079" xr:uid="{35E555E5-FB43-426D-8381-FA4238440C81}"/>
    <cellStyle name="Note 7 2 4 2 4" xfId="12829" xr:uid="{118E0BA9-DA5B-46E5-92CB-07C866DA4A75}"/>
    <cellStyle name="Note 7 2 4 2 4 2" xfId="26287" xr:uid="{D1B8242C-40BB-4872-A1BC-61465A501119}"/>
    <cellStyle name="Note 7 2 4 2 5" xfId="14008" xr:uid="{E09D115D-DECA-4A99-8EBD-F0723001DCD6}"/>
    <cellStyle name="Note 7 2 4 2 5 2" xfId="27466" xr:uid="{67CC0082-A76A-43D0-90DB-D1105BDB9FBA}"/>
    <cellStyle name="Note 7 2 4 2 6" xfId="15373" xr:uid="{A83A6746-F92E-4C34-9D4D-F031FBDC494D}"/>
    <cellStyle name="Note 7 2 4 2 6 2" xfId="28831" xr:uid="{3367A6BC-488B-41F4-95ED-48158CCB1646}"/>
    <cellStyle name="Note 7 2 4 2 7" xfId="17716" xr:uid="{4BBFD47C-DFBE-4F6B-8519-260F7DE7C8B2}"/>
    <cellStyle name="Note 7 2 4 2 7 2" xfId="31174" xr:uid="{AB2EB178-27DE-46B9-B48C-74AEFD2C6393}"/>
    <cellStyle name="Note 7 2 4 3" xfId="6859" xr:uid="{4F0CC972-19E1-4FB0-9D09-6F2BAAF029FA}"/>
    <cellStyle name="Note 7 2 4 3 2" xfId="20317" xr:uid="{6513FAA2-7714-4FD8-8327-5C5740491885}"/>
    <cellStyle name="Note 7 2 4 4" xfId="9450" xr:uid="{3CC32BF1-000D-4A17-A199-139899B65F08}"/>
    <cellStyle name="Note 7 2 4 4 2" xfId="22908" xr:uid="{1B2AE1CF-4EF7-463D-9A3D-BD2A7876C29E}"/>
    <cellStyle name="Note 7 2 4 5" xfId="12412" xr:uid="{D5E31E1A-D1EA-48B8-BA70-544BFD336A01}"/>
    <cellStyle name="Note 7 2 4 5 2" xfId="25870" xr:uid="{FB65461A-C08E-4178-BD73-6AACF3591696}"/>
    <cellStyle name="Note 7 2 4 6" xfId="16698" xr:uid="{60B5CF86-01B2-406E-9652-6C471369CD61}"/>
    <cellStyle name="Note 7 2 4 6 2" xfId="30156" xr:uid="{717894EC-FBF6-4278-9EB0-E590B1FEFCB5}"/>
    <cellStyle name="Note 7 2 5" xfId="4904" xr:uid="{3DC197D5-959F-4266-86A6-B43DB86076CA}"/>
    <cellStyle name="Note 7 2 5 2" xfId="6075" xr:uid="{FDB356E9-009E-46F0-BA95-960F3E956AFA}"/>
    <cellStyle name="Note 7 2 5 2 2" xfId="8554" xr:uid="{60594739-E44B-4F4D-996A-443B234E671C}"/>
    <cellStyle name="Note 7 2 5 2 2 2" xfId="22012" xr:uid="{D53B5DBF-2475-4C3E-BB22-A4F28B78651D}"/>
    <cellStyle name="Note 7 2 5 2 3" xfId="11145" xr:uid="{04153557-DAF0-42D0-8A5B-7EFE00C8BCF9}"/>
    <cellStyle name="Note 7 2 5 2 3 2" xfId="24603" xr:uid="{1E477ADC-F96D-4487-BB3E-9D586D05676C}"/>
    <cellStyle name="Note 7 2 5 2 4" xfId="13353" xr:uid="{E2B6606E-CB8C-4DD4-A702-9583E5618C66}"/>
    <cellStyle name="Note 7 2 5 2 4 2" xfId="26811" xr:uid="{EAAF1BD3-B01B-49E2-B25F-22B18460AD7F}"/>
    <cellStyle name="Note 7 2 5 2 5" xfId="14532" xr:uid="{EBCE7BA5-915E-4EDF-AFA3-6E53C1910346}"/>
    <cellStyle name="Note 7 2 5 2 5 2" xfId="27990" xr:uid="{F4761F47-0497-4E84-9623-C0C5DA9E52B5}"/>
    <cellStyle name="Note 7 2 5 2 6" xfId="15897" xr:uid="{25CED570-42F0-4E0B-8722-221596300F98}"/>
    <cellStyle name="Note 7 2 5 2 6 2" xfId="29355" xr:uid="{5C8079EA-A434-49AC-A325-A4213EF7159D}"/>
    <cellStyle name="Note 7 2 5 2 7" xfId="18240" xr:uid="{24228A76-4550-43D6-9FC8-05AC8BBF7EDF}"/>
    <cellStyle name="Note 7 2 5 2 7 2" xfId="31698" xr:uid="{6E4B5349-1581-44C4-861B-7ED3066E1E1A}"/>
    <cellStyle name="Note 7 2 5 3" xfId="7383" xr:uid="{3527A9A3-8251-41A2-A365-8C4E8C407C1D}"/>
    <cellStyle name="Note 7 2 5 3 2" xfId="20841" xr:uid="{F148A182-0335-429C-9491-18634AA9BABA}"/>
    <cellStyle name="Note 7 2 5 4" xfId="9974" xr:uid="{C2BA31F3-2DC3-4F45-BBBE-2B2F0DDE69A6}"/>
    <cellStyle name="Note 7 2 5 4 2" xfId="23432" xr:uid="{300AB5A1-72ED-4F1F-B43E-8999B257ED73}"/>
    <cellStyle name="Note 7 2 5 5" xfId="3259" xr:uid="{35095B6D-8E56-4131-A4B8-68927568DC5C}"/>
    <cellStyle name="Note 7 2 5 5 2" xfId="19253" xr:uid="{5E689993-4DCD-4A86-93D7-C1D1997D477F}"/>
    <cellStyle name="Note 7 2 5 6" xfId="17154" xr:uid="{D9EE11CA-5865-4AAB-9475-2FCCA5394F68}"/>
    <cellStyle name="Note 7 2 5 6 2" xfId="30612" xr:uid="{643D57D9-65A9-4A02-AC3F-FB23C2BA755E}"/>
    <cellStyle name="Note 7 2 6" xfId="5352" xr:uid="{7F8B6FDB-8F07-40C5-BB0F-D484BEC2D386}"/>
    <cellStyle name="Note 7 2 6 2" xfId="6523" xr:uid="{EF33E699-C29D-4405-BF11-D1FA110B9597}"/>
    <cellStyle name="Note 7 2 6 2 2" xfId="9002" xr:uid="{B4DA655F-CDA2-48A0-825A-8309B27F0F15}"/>
    <cellStyle name="Note 7 2 6 2 2 2" xfId="22460" xr:uid="{7855A731-B9A4-438D-A756-16A50210A570}"/>
    <cellStyle name="Note 7 2 6 2 3" xfId="11593" xr:uid="{7094F5F8-F66C-485A-B6DA-A88F6D8EE95C}"/>
    <cellStyle name="Note 7 2 6 2 3 2" xfId="25051" xr:uid="{AFC43536-D330-4D41-9ECB-3AC83F81454F}"/>
    <cellStyle name="Note 7 2 6 2 4" xfId="13801" xr:uid="{B74A8207-8C9A-4C12-B116-91114439550C}"/>
    <cellStyle name="Note 7 2 6 2 4 2" xfId="27259" xr:uid="{5DD0622E-E6EC-428B-B761-678F9B0CD462}"/>
    <cellStyle name="Note 7 2 6 2 5" xfId="14980" xr:uid="{8078C96B-A483-41F0-8C86-84997F815AD1}"/>
    <cellStyle name="Note 7 2 6 2 5 2" xfId="28438" xr:uid="{123F6041-F017-42CB-8366-4C383DFFB2A0}"/>
    <cellStyle name="Note 7 2 6 2 6" xfId="16345" xr:uid="{B994E035-AFC7-4CA0-8FBE-539874CA5424}"/>
    <cellStyle name="Note 7 2 6 2 6 2" xfId="29803" xr:uid="{E6F9E0FC-7459-4EC3-81F7-81D65B12141E}"/>
    <cellStyle name="Note 7 2 6 2 7" xfId="18688" xr:uid="{9209ADD4-D9B2-4AFD-A200-D8983B2C991F}"/>
    <cellStyle name="Note 7 2 6 2 7 2" xfId="32146" xr:uid="{F21AE49D-F3C8-411C-9CD4-B01E5F2D6E3B}"/>
    <cellStyle name="Note 7 2 6 3" xfId="7831" xr:uid="{3BB567E3-E6B5-4D92-9F64-51C12017E54E}"/>
    <cellStyle name="Note 7 2 6 3 2" xfId="21289" xr:uid="{C9D3CD76-8DB9-4359-A24F-BF1A685E393F}"/>
    <cellStyle name="Note 7 2 6 4" xfId="10422" xr:uid="{4ADFB9C7-88EA-4E43-BCFF-81B0A3B7A043}"/>
    <cellStyle name="Note 7 2 6 4 2" xfId="23880" xr:uid="{549BB1D6-8AEB-4654-B790-1B00AD80D414}"/>
    <cellStyle name="Note 7 2 6 5" xfId="15174" xr:uid="{F1A2AF84-EDEE-48D5-AA34-4E7370E698BE}"/>
    <cellStyle name="Note 7 2 6 5 2" xfId="28632" xr:uid="{7041FAEE-D065-4E8E-9A08-17A47B01A534}"/>
    <cellStyle name="Note 7 2 6 6" xfId="17523" xr:uid="{3FD1A1EF-7F75-40E3-914C-F824443ABE17}"/>
    <cellStyle name="Note 7 2 6 6 2" xfId="30981" xr:uid="{F79496F9-AC35-4875-9765-42732ADBF2E7}"/>
    <cellStyle name="Note 7 2 7" xfId="5381" xr:uid="{77A4CFF5-8DBD-4E0E-8ACB-7991FB51C16C}"/>
    <cellStyle name="Note 7 2 7 2" xfId="6552" xr:uid="{5280E59C-5792-4C11-82E2-53145334D894}"/>
    <cellStyle name="Note 7 2 7 2 2" xfId="9031" xr:uid="{F9E04117-CB2C-4257-BB57-CE0975168CA6}"/>
    <cellStyle name="Note 7 2 7 2 2 2" xfId="22489" xr:uid="{A3B96B94-E169-4F92-BEC4-7A9088B863B8}"/>
    <cellStyle name="Note 7 2 7 2 3" xfId="11622" xr:uid="{2A738DF1-D83C-4371-ADFA-0D8B3EF7838A}"/>
    <cellStyle name="Note 7 2 7 2 3 2" xfId="25080" xr:uid="{3845E9BB-5639-41EA-B91C-1AF13863E378}"/>
    <cellStyle name="Note 7 2 7 2 4" xfId="13830" xr:uid="{E7D943D7-A67E-4EFA-8C8D-8C4F16468AB4}"/>
    <cellStyle name="Note 7 2 7 2 4 2" xfId="27288" xr:uid="{B91DF2BB-8A58-4B90-A327-3859C016AC23}"/>
    <cellStyle name="Note 7 2 7 2 5" xfId="15009" xr:uid="{0470CA78-392A-46E2-8B68-1348E2AE4D0C}"/>
    <cellStyle name="Note 7 2 7 2 5 2" xfId="28467" xr:uid="{A1658831-3C32-487D-A9FA-DFBAEAFCA15D}"/>
    <cellStyle name="Note 7 2 7 2 6" xfId="16374" xr:uid="{0C1D51A0-81AD-41A3-83F8-B669A9F4D4D9}"/>
    <cellStyle name="Note 7 2 7 2 6 2" xfId="29832" xr:uid="{2D573EB0-A6B4-45F5-B543-5179BE988AEB}"/>
    <cellStyle name="Note 7 2 7 2 7" xfId="18717" xr:uid="{2DDF9E63-BD5D-4B9D-9335-4C1D9EDD8C1A}"/>
    <cellStyle name="Note 7 2 7 2 7 2" xfId="32175" xr:uid="{5995C490-1FDE-4EB1-AAD8-CBB007F41625}"/>
    <cellStyle name="Note 7 2 7 3" xfId="7860" xr:uid="{4929F400-38FC-46E2-A1E7-BDF8493A4BD6}"/>
    <cellStyle name="Note 7 2 7 3 2" xfId="21318" xr:uid="{F15C9B35-5463-4F63-88DF-65BC7AC33B59}"/>
    <cellStyle name="Note 7 2 7 4" xfId="10451" xr:uid="{BC1C1E5C-BD2A-4C7A-8A4F-64C03D4AD648}"/>
    <cellStyle name="Note 7 2 7 4 2" xfId="23909" xr:uid="{832D6971-CF5E-4F8C-B740-8D9138219BFF}"/>
    <cellStyle name="Note 7 2 7 5" xfId="15203" xr:uid="{92929729-E10F-410E-A54D-80A2CB50A4AF}"/>
    <cellStyle name="Note 7 2 7 5 2" xfId="28661" xr:uid="{76F0CB9B-7726-477E-9C19-C2012ADCEAF6}"/>
    <cellStyle name="Note 7 2 7 6" xfId="17549" xr:uid="{704CD628-BA2E-4840-BAEB-3DD9ABC9D289}"/>
    <cellStyle name="Note 7 2 7 6 2" xfId="31007" xr:uid="{6886A94C-0117-4087-A5DA-07AC959908FB}"/>
    <cellStyle name="Note 7 2 8" xfId="4648" xr:uid="{8B23375C-C48B-4FCD-9725-5D22A35BF64C}"/>
    <cellStyle name="Note 7 2 8 2" xfId="5819" xr:uid="{C04D81FC-7917-4B2F-A9D4-AD25BAD4D74A}"/>
    <cellStyle name="Note 7 2 8 2 2" xfId="8298" xr:uid="{0058F48D-37B4-4CFB-8E00-17AE15A7605A}"/>
    <cellStyle name="Note 7 2 8 2 2 2" xfId="21756" xr:uid="{C261F29C-BB4A-4857-98CE-746B24751FE5}"/>
    <cellStyle name="Note 7 2 8 2 3" xfId="10889" xr:uid="{B0C7F7F7-E2B3-4EE0-AAFF-4A69CEEB7521}"/>
    <cellStyle name="Note 7 2 8 2 3 2" xfId="24347" xr:uid="{2529E7B7-418C-4FB8-AEA1-BF4131F8E48E}"/>
    <cellStyle name="Note 7 2 8 2 4" xfId="13097" xr:uid="{ECD1A940-5F78-4F10-BAAB-08407B40ED8A}"/>
    <cellStyle name="Note 7 2 8 2 4 2" xfId="26555" xr:uid="{7C0784EC-845A-4AC4-A656-9B17B6FFE8BD}"/>
    <cellStyle name="Note 7 2 8 2 5" xfId="14276" xr:uid="{15D9DFC5-5880-414F-99C2-C2CCC41B15AF}"/>
    <cellStyle name="Note 7 2 8 2 5 2" xfId="27734" xr:uid="{4F092389-E9D6-4444-AA8E-7521EEFB3E78}"/>
    <cellStyle name="Note 7 2 8 2 6" xfId="15641" xr:uid="{1434AAD4-7FB3-4DEA-AA43-6E73A20A8BF7}"/>
    <cellStyle name="Note 7 2 8 2 6 2" xfId="29099" xr:uid="{42DEF512-6610-4A86-AF32-332CDEE1F119}"/>
    <cellStyle name="Note 7 2 8 2 7" xfId="17984" xr:uid="{82AB0EA2-6F7D-410D-AEE3-6DD2A22B9243}"/>
    <cellStyle name="Note 7 2 8 2 7 2" xfId="31442" xr:uid="{4B5C6EE0-9F71-4611-9D4C-E3E90823FD51}"/>
    <cellStyle name="Note 7 2 8 3" xfId="7127" xr:uid="{C4653AE2-D989-40FE-8A76-999C6B78E739}"/>
    <cellStyle name="Note 7 2 8 3 2" xfId="20585" xr:uid="{45F801EF-46B4-467B-9565-FC37208A9BB3}"/>
    <cellStyle name="Note 7 2 8 4" xfId="9718" xr:uid="{18D15F95-A850-4E48-AE2D-E65438F88B12}"/>
    <cellStyle name="Note 7 2 8 4 2" xfId="23176" xr:uid="{5EAED868-AAAC-4BEE-92DE-B32BB01BD986}"/>
    <cellStyle name="Note 7 2 8 5" xfId="11937" xr:uid="{4F3A522C-2416-4A89-9F82-3230A7F20A3B}"/>
    <cellStyle name="Note 7 2 8 5 2" xfId="25395" xr:uid="{E15D6DFD-8632-41CB-9EF5-F507E8B7B094}"/>
    <cellStyle name="Note 7 2 8 6" xfId="16945" xr:uid="{12DC4CC8-BEE2-42EB-98C7-44902D827D73}"/>
    <cellStyle name="Note 7 2 8 6 2" xfId="30403" xr:uid="{9FD69314-21C0-4582-A286-8775BA3E66A6}"/>
    <cellStyle name="Note 7 2 9" xfId="4167" xr:uid="{7457E7FE-6446-4246-A092-5A6A0A14272A}"/>
    <cellStyle name="Note 7 2 9 2" xfId="6681" xr:uid="{04867BC4-1878-4E79-A144-15B38697F0F4}"/>
    <cellStyle name="Note 7 2 9 2 2" xfId="20139" xr:uid="{11002A6F-955F-4A07-AAF0-09237A19EE5C}"/>
    <cellStyle name="Note 7 2 9 3" xfId="9278" xr:uid="{B582763D-F706-4697-95F3-67582F50DBD9}"/>
    <cellStyle name="Note 7 2 9 3 2" xfId="22736" xr:uid="{DEAEAC70-6381-489C-B31E-F076E72EFA63}"/>
    <cellStyle name="Note 7 2 9 4" xfId="11847" xr:uid="{435D8633-832E-457A-AEDE-74491A914900}"/>
    <cellStyle name="Note 7 2 9 4 2" xfId="25305" xr:uid="{149CB32E-45F5-492C-AFA0-1B094CC89429}"/>
    <cellStyle name="Note 7 2 9 5" xfId="3685" xr:uid="{C2694C63-44C7-4FD7-8F44-6B48836C7363}"/>
    <cellStyle name="Note 7 2 9 5 2" xfId="19679" xr:uid="{53ED4293-D6D4-44EB-BF96-312BD538EC3F}"/>
    <cellStyle name="Note 7 2 9 6" xfId="3339" xr:uid="{8B61C4A1-73E8-4E92-A242-B20A27C5A5B0}"/>
    <cellStyle name="Note 7 2 9 6 2" xfId="19333" xr:uid="{3B255A4E-F2C5-4A86-BFBA-E49623B45C33}"/>
    <cellStyle name="Note 7 2 9 7" xfId="16586" xr:uid="{B3DA7C30-234B-4B72-BC11-63A5B4E54406}"/>
    <cellStyle name="Note 7 2 9 7 2" xfId="30044" xr:uid="{FE88AFA4-8E3F-45A7-ABD6-75E111783531}"/>
    <cellStyle name="Note 7 3" xfId="2315" xr:uid="{F1031E81-1FCC-4E6C-AFC4-D9F63E9CB165}"/>
    <cellStyle name="Note 7 3 10" xfId="3156" xr:uid="{21A084F1-88D3-4790-8510-D3FACC1A9E91}"/>
    <cellStyle name="Note 7 3 10 2" xfId="19150" xr:uid="{0B7E2A5B-A5BF-4F30-BEA4-3A96AB66FF00}"/>
    <cellStyle name="Note 7 3 11" xfId="4184" xr:uid="{432AE037-AD0F-40C9-A34D-9545CF7FA030}"/>
    <cellStyle name="Note 7 3 11 2" xfId="19984" xr:uid="{2352D336-8AC2-4361-94CF-38864453BF62}"/>
    <cellStyle name="Note 7 3 12" xfId="3382" xr:uid="{47D50E26-DCC6-4EB2-9C97-6FD9D8E3D50B}"/>
    <cellStyle name="Note 7 3 12 2" xfId="19376" xr:uid="{BBB41C4B-E659-47D9-8F19-7351C5FB1D1B}"/>
    <cellStyle name="Note 7 3 13" xfId="18867" xr:uid="{00E5ABF2-B5BD-4B4E-A7BA-E169F4BDC630}"/>
    <cellStyle name="Note 7 3 13 2" xfId="32520" xr:uid="{773A3872-6112-47B2-A3C1-1ED0B965F69C}"/>
    <cellStyle name="Note 7 3 2" xfId="2316" xr:uid="{237071B0-6572-428D-8637-538B92C509E6}"/>
    <cellStyle name="Note 7 3 2 10" xfId="4187" xr:uid="{59C1018D-32AA-4122-8D0B-8DD3D5DA3FE4}"/>
    <cellStyle name="Note 7 3 2 10 2" xfId="19987" xr:uid="{0C4DB893-0B6F-4903-80B9-D60844A2C172}"/>
    <cellStyle name="Note 7 3 2 11" xfId="3381" xr:uid="{16DC22D6-755A-462C-92B2-F27335AF0383}"/>
    <cellStyle name="Note 7 3 2 11 2" xfId="19375" xr:uid="{F012BB59-49EB-457E-928A-99B9774D68AA}"/>
    <cellStyle name="Note 7 3 2 12" xfId="18868" xr:uid="{401B3373-B406-445C-AAB8-6D3FA80FB3A1}"/>
    <cellStyle name="Note 7 3 2 12 2" xfId="32521" xr:uid="{2A8F8AA5-59E2-42A4-9565-39DD5A3C3FC8}"/>
    <cellStyle name="Note 7 3 2 2" xfId="2874" xr:uid="{21A4F934-FD1F-47E0-8381-AD7A41690232}"/>
    <cellStyle name="Note 7 3 2 2 2" xfId="6198" xr:uid="{245D77BD-4C3B-4730-B92E-96E22C3F91D1}"/>
    <cellStyle name="Note 7 3 2 2 2 2" xfId="8677" xr:uid="{A4DFEC68-4958-42BA-881E-EC5FB8421F69}"/>
    <cellStyle name="Note 7 3 2 2 2 2 2" xfId="22135" xr:uid="{6DFF8B83-B02D-4476-AD68-E2A5E5571D8A}"/>
    <cellStyle name="Note 7 3 2 2 2 3" xfId="11268" xr:uid="{03DBB36A-4E56-48BF-A509-E1D1945E9137}"/>
    <cellStyle name="Note 7 3 2 2 2 3 2" xfId="24726" xr:uid="{8BB3DE32-3098-4BA1-B7E5-1D9D1F49FAB0}"/>
    <cellStyle name="Note 7 3 2 2 2 4" xfId="13476" xr:uid="{50770937-1E24-40ED-A4F4-E8FAD82F45FB}"/>
    <cellStyle name="Note 7 3 2 2 2 4 2" xfId="26934" xr:uid="{7CA4A220-511C-46E1-9621-5314588C943A}"/>
    <cellStyle name="Note 7 3 2 2 2 5" xfId="14655" xr:uid="{13752F37-8452-42C4-8C11-3AFB689520A2}"/>
    <cellStyle name="Note 7 3 2 2 2 5 2" xfId="28113" xr:uid="{0A3432B7-A644-425A-923B-20EA3869A383}"/>
    <cellStyle name="Note 7 3 2 2 2 6" xfId="16020" xr:uid="{0FA30F0C-BF60-4F2C-84E9-94985DFE22DD}"/>
    <cellStyle name="Note 7 3 2 2 2 6 2" xfId="29478" xr:uid="{25476FAF-82D1-41A4-8377-99B6AC212095}"/>
    <cellStyle name="Note 7 3 2 2 2 7" xfId="18363" xr:uid="{0C1656EB-BA62-459D-B3B3-32A2A1534ED1}"/>
    <cellStyle name="Note 7 3 2 2 2 7 2" xfId="31821" xr:uid="{C0E3E8AF-8D6C-439C-A5C1-03CF2AB90601}"/>
    <cellStyle name="Note 7 3 2 2 3" xfId="5027" xr:uid="{47F04B3D-8646-406D-8EDA-644EC7B3B79B}"/>
    <cellStyle name="Note 7 3 2 2 3 2" xfId="32326" xr:uid="{325820A2-E3C9-4594-8906-33EB9250E39A}"/>
    <cellStyle name="Note 7 3 2 2 4" xfId="7506" xr:uid="{0CB1F85C-90C9-417F-B7E5-E0E28B7DAAB7}"/>
    <cellStyle name="Note 7 3 2 2 4 2" xfId="20964" xr:uid="{98B5B125-7E16-40E9-B6EB-5809BD58B326}"/>
    <cellStyle name="Note 7 3 2 2 5" xfId="10097" xr:uid="{8AE540C3-B437-44A5-8B56-28835AB7BCE8}"/>
    <cellStyle name="Note 7 3 2 2 5 2" xfId="23555" xr:uid="{72C30AA8-1ECC-4B37-90F1-60649E8A459A}"/>
    <cellStyle name="Note 7 3 2 2 6" xfId="12479" xr:uid="{A010DB1E-A120-4024-B0B9-DAED7A49B3EB}"/>
    <cellStyle name="Note 7 3 2 2 6 2" xfId="25937" xr:uid="{389938DF-76C3-46AC-980C-B54601E40FC9}"/>
    <cellStyle name="Note 7 3 2 2 7" xfId="17252" xr:uid="{AC9F1DD3-4255-4DEE-B602-B477EA21440C}"/>
    <cellStyle name="Note 7 3 2 2 7 2" xfId="30710" xr:uid="{67BA3DB7-183E-40DF-BDC3-A718BDDA8B8C}"/>
    <cellStyle name="Note 7 3 2 3" xfId="4377" xr:uid="{BE429869-9A64-4526-925E-49F79DB85293}"/>
    <cellStyle name="Note 7 3 2 3 2" xfId="5548" xr:uid="{5652E09C-9594-47BA-BD8D-2CE53F4ED115}"/>
    <cellStyle name="Note 7 3 2 3 2 2" xfId="8027" xr:uid="{A0649245-CB14-4D58-ADF8-148196B24C7B}"/>
    <cellStyle name="Note 7 3 2 3 2 2 2" xfId="21485" xr:uid="{D5A82526-3EB7-4507-81F8-99B0337ABAA3}"/>
    <cellStyle name="Note 7 3 2 3 2 3" xfId="10618" xr:uid="{2D54872E-D577-4F08-9AF6-ECEE363C05D3}"/>
    <cellStyle name="Note 7 3 2 3 2 3 2" xfId="24076" xr:uid="{716E7962-1F5C-4A17-99DA-460B7FF3CEC1}"/>
    <cellStyle name="Note 7 3 2 3 2 4" xfId="12826" xr:uid="{724EFE9F-1319-4E8B-99FD-83F907831127}"/>
    <cellStyle name="Note 7 3 2 3 2 4 2" xfId="26284" xr:uid="{609EE789-749D-442A-B0E3-15DCE1129B61}"/>
    <cellStyle name="Note 7 3 2 3 2 5" xfId="14005" xr:uid="{4C15B14A-5085-45A8-944F-FBC0097D9A71}"/>
    <cellStyle name="Note 7 3 2 3 2 5 2" xfId="27463" xr:uid="{2C2AF1D2-E5B3-4DB3-936E-14675DC825FA}"/>
    <cellStyle name="Note 7 3 2 3 2 6" xfId="15370" xr:uid="{2495C0A2-6BDA-42A7-A9C4-8559EF0741F5}"/>
    <cellStyle name="Note 7 3 2 3 2 6 2" xfId="28828" xr:uid="{D8D9801D-1C8E-4FA4-898C-21492233AD0B}"/>
    <cellStyle name="Note 7 3 2 3 2 7" xfId="17713" xr:uid="{AD4BAC26-C1EE-4420-8839-3F5E1B005942}"/>
    <cellStyle name="Note 7 3 2 3 2 7 2" xfId="31171" xr:uid="{58AF43E2-85C6-4A8B-8BAA-757C8B92A330}"/>
    <cellStyle name="Note 7 3 2 3 3" xfId="6856" xr:uid="{27776F03-D7CC-439D-9D37-CA93D23E4360}"/>
    <cellStyle name="Note 7 3 2 3 3 2" xfId="20314" xr:uid="{EDA7EB78-5C01-408C-8C27-9926EB15E989}"/>
    <cellStyle name="Note 7 3 2 3 4" xfId="9447" xr:uid="{AEEF3EC2-80BD-4A05-9082-060AEE03BACF}"/>
    <cellStyle name="Note 7 3 2 3 4 2" xfId="22905" xr:uid="{71B3F8DB-6D7E-464F-B691-401499BDBFA6}"/>
    <cellStyle name="Note 7 3 2 3 5" xfId="12209" xr:uid="{76DED3CD-0ACC-46DA-9ACD-E9C42C0AEDAE}"/>
    <cellStyle name="Note 7 3 2 3 5 2" xfId="25667" xr:uid="{51A71030-7BC5-4122-A4DC-1BDA7D61D073}"/>
    <cellStyle name="Note 7 3 2 3 6" xfId="16695" xr:uid="{E604A1CD-B638-4DA2-8086-37C8FEAC5448}"/>
    <cellStyle name="Note 7 3 2 3 6 2" xfId="30153" xr:uid="{362154BE-2478-4CB9-A913-96CE4B11834C}"/>
    <cellStyle name="Note 7 3 2 4" xfId="4907" xr:uid="{2C91A561-C1C6-4A86-A854-ECB4905DFAC9}"/>
    <cellStyle name="Note 7 3 2 4 2" xfId="6078" xr:uid="{81A9984D-4668-4297-BA6B-AAAB09907317}"/>
    <cellStyle name="Note 7 3 2 4 2 2" xfId="8557" xr:uid="{3C60B132-8C34-4A19-A028-72A20716E9F4}"/>
    <cellStyle name="Note 7 3 2 4 2 2 2" xfId="22015" xr:uid="{7A8D862E-DFBA-4431-AA67-07EC7C262ADF}"/>
    <cellStyle name="Note 7 3 2 4 2 3" xfId="11148" xr:uid="{91BF7E83-1DD9-41A1-9EE5-848188926A4A}"/>
    <cellStyle name="Note 7 3 2 4 2 3 2" xfId="24606" xr:uid="{92CFCFC5-EE63-49BE-A730-3FAEFF5F0914}"/>
    <cellStyle name="Note 7 3 2 4 2 4" xfId="13356" xr:uid="{8E14D949-8E6E-417F-92A3-643A94EA52BA}"/>
    <cellStyle name="Note 7 3 2 4 2 4 2" xfId="26814" xr:uid="{72530BCE-5DE3-4CA4-B889-983D641255F0}"/>
    <cellStyle name="Note 7 3 2 4 2 5" xfId="14535" xr:uid="{D7BD8EB0-685B-43A4-94E1-D3C9BB33AD44}"/>
    <cellStyle name="Note 7 3 2 4 2 5 2" xfId="27993" xr:uid="{E590C6D3-CD6D-486D-B632-64F1FC92D4D1}"/>
    <cellStyle name="Note 7 3 2 4 2 6" xfId="15900" xr:uid="{0877F00B-6A3B-490E-94EC-9709E13AC60A}"/>
    <cellStyle name="Note 7 3 2 4 2 6 2" xfId="29358" xr:uid="{F45DCB29-C53A-4BA2-929F-AC6DC296A3CB}"/>
    <cellStyle name="Note 7 3 2 4 2 7" xfId="18243" xr:uid="{AEC18EA8-7C36-4930-97BC-F953E47424EB}"/>
    <cellStyle name="Note 7 3 2 4 2 7 2" xfId="31701" xr:uid="{FB9239DC-3505-483A-803E-EBBBB32D3ED2}"/>
    <cellStyle name="Note 7 3 2 4 3" xfId="7386" xr:uid="{7D050D0B-D004-4647-ACFA-B4FBDF419552}"/>
    <cellStyle name="Note 7 3 2 4 3 2" xfId="20844" xr:uid="{CBAE327E-1AC9-4D69-9ED2-2EF97BF39673}"/>
    <cellStyle name="Note 7 3 2 4 4" xfId="9977" xr:uid="{E7D3A93E-265B-4F29-92C1-1F927891B575}"/>
    <cellStyle name="Note 7 3 2 4 4 2" xfId="23435" xr:uid="{F965120E-88FE-4E20-9875-1BA1ECF12E53}"/>
    <cellStyle name="Note 7 3 2 4 5" xfId="3256" xr:uid="{9661A08C-D3F4-4D0E-8F03-16ECE1C356B5}"/>
    <cellStyle name="Note 7 3 2 4 5 2" xfId="19250" xr:uid="{7F07C2B2-3789-4059-A8C7-7AFAD7CBBC30}"/>
    <cellStyle name="Note 7 3 2 4 6" xfId="17157" xr:uid="{0D0801C3-2002-4656-B387-DC56020C8702}"/>
    <cellStyle name="Note 7 3 2 4 6 2" xfId="30615" xr:uid="{3CDBB9E4-52C7-4E77-A405-2CEFDEB68EF3}"/>
    <cellStyle name="Note 7 3 2 5" xfId="5323" xr:uid="{EB097871-CFB8-4EAD-847E-F721D22450CC}"/>
    <cellStyle name="Note 7 3 2 5 2" xfId="6494" xr:uid="{203EEBA0-4EE8-44C3-BE6D-A2B4BDFB4A0B}"/>
    <cellStyle name="Note 7 3 2 5 2 2" xfId="8973" xr:uid="{DE406599-F833-4F10-A10A-376D3C7A0BC8}"/>
    <cellStyle name="Note 7 3 2 5 2 2 2" xfId="22431" xr:uid="{4AA1C04E-8E2F-49E7-B1AA-D746BA1B9A1E}"/>
    <cellStyle name="Note 7 3 2 5 2 3" xfId="11564" xr:uid="{1EC32C1A-3845-47EC-AE9F-0635D9492241}"/>
    <cellStyle name="Note 7 3 2 5 2 3 2" xfId="25022" xr:uid="{CFF34A95-C567-4226-807C-4CC008BA570D}"/>
    <cellStyle name="Note 7 3 2 5 2 4" xfId="13772" xr:uid="{89B3613A-DA6A-493A-ABAD-A15E74DACC52}"/>
    <cellStyle name="Note 7 3 2 5 2 4 2" xfId="27230" xr:uid="{49D3529B-AB92-4225-A66F-A07CA1BC1965}"/>
    <cellStyle name="Note 7 3 2 5 2 5" xfId="14951" xr:uid="{2ECC0206-46E7-42C3-B682-C9BB5BA64E5E}"/>
    <cellStyle name="Note 7 3 2 5 2 5 2" xfId="28409" xr:uid="{354B74FB-9BEB-4606-AAC2-B002BD1E75A2}"/>
    <cellStyle name="Note 7 3 2 5 2 6" xfId="16316" xr:uid="{E46D4349-FF2A-4302-BBC4-6E218FEB56ED}"/>
    <cellStyle name="Note 7 3 2 5 2 6 2" xfId="29774" xr:uid="{09E7B3C5-6E51-43E1-8AAC-FF19C8A96446}"/>
    <cellStyle name="Note 7 3 2 5 2 7" xfId="18659" xr:uid="{571B2964-4819-4D49-B9D2-63FB61D7231F}"/>
    <cellStyle name="Note 7 3 2 5 2 7 2" xfId="32117" xr:uid="{4C09DEC3-27FD-47E2-B14B-398005D30630}"/>
    <cellStyle name="Note 7 3 2 5 3" xfId="7802" xr:uid="{D33B3A56-E100-4163-A56F-75032C1C10D6}"/>
    <cellStyle name="Note 7 3 2 5 3 2" xfId="21260" xr:uid="{05728761-75E6-448D-8B89-5C746CE7A7BC}"/>
    <cellStyle name="Note 7 3 2 5 4" xfId="10393" xr:uid="{3A676AD4-3F3A-4358-97C2-29D6294F8802}"/>
    <cellStyle name="Note 7 3 2 5 4 2" xfId="23851" xr:uid="{398EF83D-25AD-47D6-8B97-BA687DCE8B53}"/>
    <cellStyle name="Note 7 3 2 5 5" xfId="15145" xr:uid="{D6696CC9-FDD5-4848-A43B-04B1C069A742}"/>
    <cellStyle name="Note 7 3 2 5 5 2" xfId="28603" xr:uid="{4DB59C4D-E855-4F1C-BBB7-63014B3689AA}"/>
    <cellStyle name="Note 7 3 2 5 6" xfId="17497" xr:uid="{434368E1-AE8E-4CB4-A1E9-EB5E93C1BFF3}"/>
    <cellStyle name="Note 7 3 2 5 6 2" xfId="30955" xr:uid="{7D6F6944-D887-4F32-8E91-86B2F21200AD}"/>
    <cellStyle name="Note 7 3 2 6" xfId="5375" xr:uid="{E330429A-B275-4A9F-840C-3EC320EA2140}"/>
    <cellStyle name="Note 7 3 2 6 2" xfId="6546" xr:uid="{7D767611-99AB-4BBA-BE82-08DF25A7D63D}"/>
    <cellStyle name="Note 7 3 2 6 2 2" xfId="9025" xr:uid="{523609BD-0609-4817-A1AE-C7CD289EBD4A}"/>
    <cellStyle name="Note 7 3 2 6 2 2 2" xfId="22483" xr:uid="{25992784-1D5D-46F0-810A-96BF1CB83109}"/>
    <cellStyle name="Note 7 3 2 6 2 3" xfId="11616" xr:uid="{7EF45C9B-6150-46B6-BB3B-EF38B98F258B}"/>
    <cellStyle name="Note 7 3 2 6 2 3 2" xfId="25074" xr:uid="{6821D253-7249-46C7-8D7A-45D493B9C7C1}"/>
    <cellStyle name="Note 7 3 2 6 2 4" xfId="13824" xr:uid="{F3D52CB2-E81D-4B08-A39B-AECAED36ABDF}"/>
    <cellStyle name="Note 7 3 2 6 2 4 2" xfId="27282" xr:uid="{159460A2-BF71-4A8A-8F44-079C0E3EAA21}"/>
    <cellStyle name="Note 7 3 2 6 2 5" xfId="15003" xr:uid="{F84CC067-E761-4A62-B061-F3A6543D22FE}"/>
    <cellStyle name="Note 7 3 2 6 2 5 2" xfId="28461" xr:uid="{DA5BA77B-F004-4AC7-BE1B-ABF5DAC9F30A}"/>
    <cellStyle name="Note 7 3 2 6 2 6" xfId="16368" xr:uid="{E942186D-E559-4952-B61E-06A75EC0F30D}"/>
    <cellStyle name="Note 7 3 2 6 2 6 2" xfId="29826" xr:uid="{3D7058DF-A354-444B-8403-952584B4CF8E}"/>
    <cellStyle name="Note 7 3 2 6 2 7" xfId="18711" xr:uid="{D86FDB61-CF2E-415F-B9D1-6DEB66F59211}"/>
    <cellStyle name="Note 7 3 2 6 2 7 2" xfId="32169" xr:uid="{8B1B5157-6CF1-4B93-BE6C-5B11FC050649}"/>
    <cellStyle name="Note 7 3 2 6 3" xfId="7854" xr:uid="{6E0B250A-7236-4271-BA39-6636F1ADFEFA}"/>
    <cellStyle name="Note 7 3 2 6 3 2" xfId="21312" xr:uid="{FD159F32-353F-4CFA-8C4B-6F6F779908DB}"/>
    <cellStyle name="Note 7 3 2 6 4" xfId="10445" xr:uid="{1DDFBF24-3447-402F-AC36-468CF70C569A}"/>
    <cellStyle name="Note 7 3 2 6 4 2" xfId="23903" xr:uid="{FCABEDE2-EA8B-4B3A-9746-30FA44E7917F}"/>
    <cellStyle name="Note 7 3 2 6 5" xfId="15197" xr:uid="{6627A6DC-2DC2-4C8B-9854-2B5BCCC3C2A6}"/>
    <cellStyle name="Note 7 3 2 6 5 2" xfId="28655" xr:uid="{92C3959B-036D-472C-A47C-8D43F4659120}"/>
    <cellStyle name="Note 7 3 2 6 6" xfId="17544" xr:uid="{79C9BC02-202F-4246-B2A5-F27F22E3CAB2}"/>
    <cellStyle name="Note 7 3 2 6 6 2" xfId="31002" xr:uid="{84919D3E-4BFE-48AC-8CF4-5607E523A0CD}"/>
    <cellStyle name="Note 7 3 2 7" xfId="5249" xr:uid="{8EE95577-85FA-40A7-940A-73DEFB0B056F}"/>
    <cellStyle name="Note 7 3 2 7 2" xfId="6420" xr:uid="{BD794C93-B1AC-422F-8EFB-51306FFF8E47}"/>
    <cellStyle name="Note 7 3 2 7 2 2" xfId="8899" xr:uid="{FF8AE6D9-83D5-4408-B048-F5D231DBF9C9}"/>
    <cellStyle name="Note 7 3 2 7 2 2 2" xfId="22357" xr:uid="{9E3B085B-BB8C-4315-98C9-D7491E29ECF4}"/>
    <cellStyle name="Note 7 3 2 7 2 3" xfId="11490" xr:uid="{8F6FEA2C-B518-45CA-8B14-69E02F0FD52C}"/>
    <cellStyle name="Note 7 3 2 7 2 3 2" xfId="24948" xr:uid="{5C940FCA-4AAC-401B-B887-97B6D937A6DC}"/>
    <cellStyle name="Note 7 3 2 7 2 4" xfId="13698" xr:uid="{85A8C2D9-BAE4-48A3-B9D0-28EBB93EAE4F}"/>
    <cellStyle name="Note 7 3 2 7 2 4 2" xfId="27156" xr:uid="{B10EDECA-B700-4A76-B180-2B78E20CDB3F}"/>
    <cellStyle name="Note 7 3 2 7 2 5" xfId="14877" xr:uid="{BB8E2FDD-01C2-4358-A1B0-D2E440B7ABBE}"/>
    <cellStyle name="Note 7 3 2 7 2 5 2" xfId="28335" xr:uid="{5EF63122-796A-4C6D-A906-7BD1CBE42115}"/>
    <cellStyle name="Note 7 3 2 7 2 6" xfId="16242" xr:uid="{62251284-8B8E-47C0-B9AF-99C108EF5F52}"/>
    <cellStyle name="Note 7 3 2 7 2 6 2" xfId="29700" xr:uid="{F257BC66-8A51-4D9F-A86A-719AE11C976A}"/>
    <cellStyle name="Note 7 3 2 7 2 7" xfId="18585" xr:uid="{DBE8D5C0-82CB-44A6-9FA3-584399CADD45}"/>
    <cellStyle name="Note 7 3 2 7 2 7 2" xfId="32043" xr:uid="{928218C6-C791-4F52-B98B-146DAFAFB0EC}"/>
    <cellStyle name="Note 7 3 2 7 3" xfId="7728" xr:uid="{5950242B-AAF4-43BD-BEAC-E23DCD09C3E0}"/>
    <cellStyle name="Note 7 3 2 7 3 2" xfId="21186" xr:uid="{26B34CC1-6EE1-462F-873E-18A168F75D4C}"/>
    <cellStyle name="Note 7 3 2 7 4" xfId="10319" xr:uid="{339D07AF-61CF-488B-84B2-0232714BEC74}"/>
    <cellStyle name="Note 7 3 2 7 4 2" xfId="23777" xr:uid="{075C92AC-7618-4965-8FF6-2C2B689271E0}"/>
    <cellStyle name="Note 7 3 2 7 5" xfId="15071" xr:uid="{BBF64A4D-D571-4FA4-AF2F-BFC438F87582}"/>
    <cellStyle name="Note 7 3 2 7 5 2" xfId="28529" xr:uid="{6EEBB429-E490-450D-BB0E-309940E3CEE0}"/>
    <cellStyle name="Note 7 3 2 7 6" xfId="17430" xr:uid="{54776F68-D719-49B9-8E8C-0CA8D4A04A7F}"/>
    <cellStyle name="Note 7 3 2 7 6 2" xfId="30888" xr:uid="{E94BBA07-4BA2-4BC5-BB3B-52625F3742B1}"/>
    <cellStyle name="Note 7 3 2 8" xfId="4051" xr:uid="{7C53BB6B-4B04-4E64-9532-85F85AF76781}"/>
    <cellStyle name="Note 7 3 2 8 2" xfId="3891" xr:uid="{478B7743-EB3D-4610-B513-AD46A804FB66}"/>
    <cellStyle name="Note 7 3 2 8 2 2" xfId="19885" xr:uid="{4EE630A6-C346-4E92-92AB-0BDAFF0E4FCA}"/>
    <cellStyle name="Note 7 3 2 8 3" xfId="9162" xr:uid="{0AA50580-FCF8-48B4-860D-52CB145CC44D}"/>
    <cellStyle name="Note 7 3 2 8 3 2" xfId="22620" xr:uid="{B0FB2495-3C44-4B05-96FC-3E1EACA778E0}"/>
    <cellStyle name="Note 7 3 2 8 4" xfId="11731" xr:uid="{5CB25103-EC23-4756-B3CD-E885C4CF00C1}"/>
    <cellStyle name="Note 7 3 2 8 4 2" xfId="25189" xr:uid="{375DEC8A-3313-4926-8BB6-3525F1995225}"/>
    <cellStyle name="Note 7 3 2 8 5" xfId="3596" xr:uid="{DE7D0C3E-13FB-48E1-A486-D61D3CDD966B}"/>
    <cellStyle name="Note 7 3 2 8 5 2" xfId="19590" xr:uid="{6EABF745-0578-4139-9487-29ACA6926FFB}"/>
    <cellStyle name="Note 7 3 2 8 6" xfId="11868" xr:uid="{5561504B-73FE-4F8D-8F44-A76CD6C60A7B}"/>
    <cellStyle name="Note 7 3 2 8 6 2" xfId="25326" xr:uid="{962BD523-9A10-4598-AA05-0B89DD64B675}"/>
    <cellStyle name="Note 7 3 2 8 7" xfId="16470" xr:uid="{D78F7EA1-8182-4794-BDBF-A9C417D1C102}"/>
    <cellStyle name="Note 7 3 2 8 7 2" xfId="29928" xr:uid="{A16478A7-8485-40C4-B2FD-9BF75817C23F}"/>
    <cellStyle name="Note 7 3 2 9" xfId="3936" xr:uid="{2C43C7C1-747B-4069-98ED-80A250FC1194}"/>
    <cellStyle name="Note 7 3 2 9 2" xfId="19930" xr:uid="{438373AE-5C84-44F8-B832-FEA1BDFBC634}"/>
    <cellStyle name="Note 7 3 3" xfId="2873" xr:uid="{39DB7590-0A95-401E-BB5F-E5C1754DB084}"/>
    <cellStyle name="Note 7 3 3 2" xfId="6197" xr:uid="{068EA595-B0FC-4CA4-A7A2-FEACFBC46DDE}"/>
    <cellStyle name="Note 7 3 3 2 2" xfId="8676" xr:uid="{1203B6CB-7BBE-4A92-B215-293ACEA8DFB2}"/>
    <cellStyle name="Note 7 3 3 2 2 2" xfId="22134" xr:uid="{027918F5-F5E6-45C8-9A02-226AEF1A339C}"/>
    <cellStyle name="Note 7 3 3 2 3" xfId="11267" xr:uid="{AB29D3D5-DFDC-4B36-8678-198796D5A07D}"/>
    <cellStyle name="Note 7 3 3 2 3 2" xfId="24725" xr:uid="{647F71A5-F9A2-4A38-8C08-FA7AF1CFB27A}"/>
    <cellStyle name="Note 7 3 3 2 4" xfId="13475" xr:uid="{A4E5F75D-E260-45FC-ADD7-AA5B6FCA2FA6}"/>
    <cellStyle name="Note 7 3 3 2 4 2" xfId="26933" xr:uid="{81391245-E413-435F-BFCE-A39FD8E15B4A}"/>
    <cellStyle name="Note 7 3 3 2 5" xfId="14654" xr:uid="{BE4DB9FD-48C2-4090-BB77-09EFE46DC29D}"/>
    <cellStyle name="Note 7 3 3 2 5 2" xfId="28112" xr:uid="{3965C754-4413-43D0-84D5-5320531ED431}"/>
    <cellStyle name="Note 7 3 3 2 6" xfId="16019" xr:uid="{038433A8-AD6A-41CA-9B3F-A2D0151C414A}"/>
    <cellStyle name="Note 7 3 3 2 6 2" xfId="29477" xr:uid="{50AA96EB-BBFF-4412-A4B7-5505CEFE109A}"/>
    <cellStyle name="Note 7 3 3 2 7" xfId="18362" xr:uid="{3CF95679-CBD2-4C2B-B180-30B7744427BE}"/>
    <cellStyle name="Note 7 3 3 2 7 2" xfId="31820" xr:uid="{6615F75C-8307-4E84-8C8A-4D97E4077966}"/>
    <cellStyle name="Note 7 3 3 3" xfId="5026" xr:uid="{82A5FB1F-E281-4DE9-8430-C1E381679CF5}"/>
    <cellStyle name="Note 7 3 3 3 2" xfId="32325" xr:uid="{0904DF8E-28A7-4499-A375-61F519EDA1E3}"/>
    <cellStyle name="Note 7 3 3 4" xfId="7505" xr:uid="{A023EF67-8FDF-4B5C-BFE9-1CB1372FACCF}"/>
    <cellStyle name="Note 7 3 3 4 2" xfId="20963" xr:uid="{D36473AD-929D-4A85-AE66-75C6C7C41852}"/>
    <cellStyle name="Note 7 3 3 5" xfId="10096" xr:uid="{7B1682B4-F7EF-491D-85D3-1248552E65A5}"/>
    <cellStyle name="Note 7 3 3 5 2" xfId="23554" xr:uid="{C2C3F0A6-51B1-4203-809C-288D9C53C8F6}"/>
    <cellStyle name="Note 7 3 3 6" xfId="6722" xr:uid="{26EDADFE-9B17-4AFA-8F45-DEFD4E83F975}"/>
    <cellStyle name="Note 7 3 3 6 2" xfId="20180" xr:uid="{CD69DF53-9BC0-44BE-84B3-898735769C06}"/>
    <cellStyle name="Note 7 3 3 7" xfId="17251" xr:uid="{0E2F53B5-BB89-482F-9923-A82644E45AD0}"/>
    <cellStyle name="Note 7 3 3 7 2" xfId="30709" xr:uid="{A062E1C1-552F-4E8A-A747-49FE42776115}"/>
    <cellStyle name="Note 7 3 4" xfId="4378" xr:uid="{63DC8894-F336-4DB5-8BFE-3BFCE5B652C4}"/>
    <cellStyle name="Note 7 3 4 2" xfId="5549" xr:uid="{B32D5F1B-652A-4AE5-9A6F-537B944AFEE1}"/>
    <cellStyle name="Note 7 3 4 2 2" xfId="8028" xr:uid="{7EEC6381-BE30-41E7-91D6-D2242E215B6B}"/>
    <cellStyle name="Note 7 3 4 2 2 2" xfId="21486" xr:uid="{0BD21274-E8C4-4D3E-B724-6627CB46B39D}"/>
    <cellStyle name="Note 7 3 4 2 3" xfId="10619" xr:uid="{F0ED8431-5BBD-4B9B-80E5-6D0362B16FDE}"/>
    <cellStyle name="Note 7 3 4 2 3 2" xfId="24077" xr:uid="{C95C17E9-7697-45B3-97B7-8CCC26F897A8}"/>
    <cellStyle name="Note 7 3 4 2 4" xfId="12827" xr:uid="{96E60CE7-B31E-4C3E-A4F1-7B3170357CF1}"/>
    <cellStyle name="Note 7 3 4 2 4 2" xfId="26285" xr:uid="{7862264C-727C-461F-9290-8BEF97F418AE}"/>
    <cellStyle name="Note 7 3 4 2 5" xfId="14006" xr:uid="{D4A79F7D-CCCB-4F10-83A2-1E43A0C2436B}"/>
    <cellStyle name="Note 7 3 4 2 5 2" xfId="27464" xr:uid="{2D6EA573-92C4-4E1B-85CC-7AE8CC43A46D}"/>
    <cellStyle name="Note 7 3 4 2 6" xfId="15371" xr:uid="{C141D582-1972-4228-938C-AEBC6746B145}"/>
    <cellStyle name="Note 7 3 4 2 6 2" xfId="28829" xr:uid="{0BEF1B17-53FB-4AA7-9F43-13D6BEAD9AF4}"/>
    <cellStyle name="Note 7 3 4 2 7" xfId="17714" xr:uid="{72F413BE-DD70-4509-B1DA-3DF3C9C445B3}"/>
    <cellStyle name="Note 7 3 4 2 7 2" xfId="31172" xr:uid="{3A53F8F2-FF4B-4A3C-A9B6-57BF783705A2}"/>
    <cellStyle name="Note 7 3 4 3" xfId="6857" xr:uid="{2877548B-4631-4073-801B-C73E80B0D578}"/>
    <cellStyle name="Note 7 3 4 3 2" xfId="20315" xr:uid="{9D5F4679-0150-4D78-9EA6-4EA4CD2F763D}"/>
    <cellStyle name="Note 7 3 4 4" xfId="9448" xr:uid="{8E478F0A-B70E-40E6-95FD-57968601539E}"/>
    <cellStyle name="Note 7 3 4 4 2" xfId="22906" xr:uid="{AA9211D4-07FD-4AA5-85A8-C9B684B4C5C3}"/>
    <cellStyle name="Note 7 3 4 5" xfId="12120" xr:uid="{06544CEA-12CA-479A-B71D-B736B6E00615}"/>
    <cellStyle name="Note 7 3 4 5 2" xfId="25578" xr:uid="{7B0A344C-9061-47AC-8059-5602ADD83DDB}"/>
    <cellStyle name="Note 7 3 4 6" xfId="16696" xr:uid="{515CEE4D-8EB9-4A26-B4B0-4CF022FB450C}"/>
    <cellStyle name="Note 7 3 4 6 2" xfId="30154" xr:uid="{4A30E074-E1D0-41A5-988D-45547F5999B1}"/>
    <cellStyle name="Note 7 3 5" xfId="4906" xr:uid="{E0016E0D-3B20-4723-9461-889D4371B437}"/>
    <cellStyle name="Note 7 3 5 2" xfId="6077" xr:uid="{BA881EB8-E910-4124-A372-B181E006D2A8}"/>
    <cellStyle name="Note 7 3 5 2 2" xfId="8556" xr:uid="{CE82EBA3-125C-4121-8F8A-11ABFE66199B}"/>
    <cellStyle name="Note 7 3 5 2 2 2" xfId="22014" xr:uid="{FD968B6F-3D6C-40A2-B619-DC686F61E91D}"/>
    <cellStyle name="Note 7 3 5 2 3" xfId="11147" xr:uid="{E8A80351-46BB-4717-AA6F-AC666BFE2BF5}"/>
    <cellStyle name="Note 7 3 5 2 3 2" xfId="24605" xr:uid="{CF8E34F7-01B5-4696-848C-E3B61B2EE54A}"/>
    <cellStyle name="Note 7 3 5 2 4" xfId="13355" xr:uid="{32B6794A-065B-4157-89FE-7DEBDE4CFC2D}"/>
    <cellStyle name="Note 7 3 5 2 4 2" xfId="26813" xr:uid="{60550D21-9CC6-4172-B30F-BE7FD52BB11E}"/>
    <cellStyle name="Note 7 3 5 2 5" xfId="14534" xr:uid="{9C2B71BB-838F-47B6-92F8-004B5213D496}"/>
    <cellStyle name="Note 7 3 5 2 5 2" xfId="27992" xr:uid="{079B418C-8DFD-4B38-A546-F62136B2A935}"/>
    <cellStyle name="Note 7 3 5 2 6" xfId="15899" xr:uid="{8177F481-5DFF-461C-940E-0856895CACAA}"/>
    <cellStyle name="Note 7 3 5 2 6 2" xfId="29357" xr:uid="{858FEDC1-B632-4876-A6ED-12F48B4A4752}"/>
    <cellStyle name="Note 7 3 5 2 7" xfId="18242" xr:uid="{E6954EAB-903C-496E-83EF-0269C1E90987}"/>
    <cellStyle name="Note 7 3 5 2 7 2" xfId="31700" xr:uid="{17ED9F55-5676-4BF6-9842-87F5C80DD2CF}"/>
    <cellStyle name="Note 7 3 5 3" xfId="7385" xr:uid="{68E81A6C-2913-4BCB-896C-E88E08DD2EF1}"/>
    <cellStyle name="Note 7 3 5 3 2" xfId="20843" xr:uid="{15088C41-35C6-42EA-B290-42BB8E027E83}"/>
    <cellStyle name="Note 7 3 5 4" xfId="9976" xr:uid="{3753EA25-C87B-4B68-A860-006EB31D93D0}"/>
    <cellStyle name="Note 7 3 5 4 2" xfId="23434" xr:uid="{37C17C3A-DBF8-4B02-A106-8623321C64CC}"/>
    <cellStyle name="Note 7 3 5 5" xfId="3257" xr:uid="{278717DC-44D4-4765-ABB2-48C387997937}"/>
    <cellStyle name="Note 7 3 5 5 2" xfId="19251" xr:uid="{B6E773B0-D466-496B-99B1-5F7634A74439}"/>
    <cellStyle name="Note 7 3 5 6" xfId="17156" xr:uid="{354657E4-B6D1-4964-A7E6-9C633BB82000}"/>
    <cellStyle name="Note 7 3 5 6 2" xfId="30614" xr:uid="{0DFF6489-FEC8-4FD3-9EFF-6F5D78FAF1B6}"/>
    <cellStyle name="Note 7 3 6" xfId="4742" xr:uid="{B5520F0F-5778-4F2E-8352-0E714109ACAE}"/>
    <cellStyle name="Note 7 3 6 2" xfId="5913" xr:uid="{887AD883-7265-4142-8613-453CF61487DC}"/>
    <cellStyle name="Note 7 3 6 2 2" xfId="8392" xr:uid="{DA99F568-5B80-46BC-A92F-594E0FC6EA52}"/>
    <cellStyle name="Note 7 3 6 2 2 2" xfId="21850" xr:uid="{D3D746ED-EDB0-4F98-9DF7-518CAC3086D5}"/>
    <cellStyle name="Note 7 3 6 2 3" xfId="10983" xr:uid="{F139AE92-8793-4787-BC64-9CECF75C4C42}"/>
    <cellStyle name="Note 7 3 6 2 3 2" xfId="24441" xr:uid="{B564816C-A287-4F8D-A121-AAEDB4C70231}"/>
    <cellStyle name="Note 7 3 6 2 4" xfId="13191" xr:uid="{5C5107D4-1126-4D90-9DAB-206D197AAB95}"/>
    <cellStyle name="Note 7 3 6 2 4 2" xfId="26649" xr:uid="{0AC22FE7-C14C-46C5-BAFA-8ACA88554AAE}"/>
    <cellStyle name="Note 7 3 6 2 5" xfId="14370" xr:uid="{9B21D840-4462-47CE-A58E-4FC68A5FC100}"/>
    <cellStyle name="Note 7 3 6 2 5 2" xfId="27828" xr:uid="{D1268235-4C21-4173-B745-1A0724EAE56D}"/>
    <cellStyle name="Note 7 3 6 2 6" xfId="15735" xr:uid="{3027F934-114B-4C75-81F8-8637BB9B0483}"/>
    <cellStyle name="Note 7 3 6 2 6 2" xfId="29193" xr:uid="{A3D58218-0730-40D7-BEC0-E69955204070}"/>
    <cellStyle name="Note 7 3 6 2 7" xfId="18078" xr:uid="{5F78EE90-8FBB-43DD-BE10-2585508B368B}"/>
    <cellStyle name="Note 7 3 6 2 7 2" xfId="31536" xr:uid="{D0B358F1-9F27-47A4-A051-4ED9A81B2F86}"/>
    <cellStyle name="Note 7 3 6 3" xfId="7221" xr:uid="{C702444C-93D3-49E7-A56D-8A63E351B0B8}"/>
    <cellStyle name="Note 7 3 6 3 2" xfId="20679" xr:uid="{1AF4F761-C888-4A89-A1E2-202A281E5EBC}"/>
    <cellStyle name="Note 7 3 6 4" xfId="9812" xr:uid="{7B87AE31-AB1C-441B-A75C-B68658563F5C}"/>
    <cellStyle name="Note 7 3 6 4 2" xfId="23270" xr:uid="{2A8F904D-1A17-447A-AE1A-0638C1699649}"/>
    <cellStyle name="Note 7 3 6 5" xfId="12236" xr:uid="{E6E1D924-6604-409D-9BBA-2B6C88E26D62}"/>
    <cellStyle name="Note 7 3 6 5 2" xfId="25694" xr:uid="{FC9C65AD-5CBF-4135-8F04-2B9EEADE4684}"/>
    <cellStyle name="Note 7 3 6 6" xfId="17020" xr:uid="{AFFB3D6A-B68B-4B99-9F32-32D57BB1D07C}"/>
    <cellStyle name="Note 7 3 6 6 2" xfId="30478" xr:uid="{68FBA685-DD01-4D56-9D6B-3D672424B03F}"/>
    <cellStyle name="Note 7 3 7" xfId="5371" xr:uid="{BB61AFAC-A54F-422E-95AF-3C10E7815206}"/>
    <cellStyle name="Note 7 3 7 2" xfId="6542" xr:uid="{FB4CA3F9-29E3-47F3-A335-FBEE5E1A71EF}"/>
    <cellStyle name="Note 7 3 7 2 2" xfId="9021" xr:uid="{0E1987B0-80B9-4A94-8195-1C5C54B9FED5}"/>
    <cellStyle name="Note 7 3 7 2 2 2" xfId="22479" xr:uid="{3E331879-23DA-4C89-95E1-CD9DC7E630AB}"/>
    <cellStyle name="Note 7 3 7 2 3" xfId="11612" xr:uid="{A2BB9221-A1CC-4CCF-83A9-53C47391E591}"/>
    <cellStyle name="Note 7 3 7 2 3 2" xfId="25070" xr:uid="{35E8C95A-57CC-416E-A451-2F23EE317D0B}"/>
    <cellStyle name="Note 7 3 7 2 4" xfId="13820" xr:uid="{DBE4106A-BE05-4A5C-BF5C-2937A0676423}"/>
    <cellStyle name="Note 7 3 7 2 4 2" xfId="27278" xr:uid="{A2E50762-28A9-4857-936C-6E2BD5B6041D}"/>
    <cellStyle name="Note 7 3 7 2 5" xfId="14999" xr:uid="{7E304072-8DD0-41BE-B1D6-49320B569209}"/>
    <cellStyle name="Note 7 3 7 2 5 2" xfId="28457" xr:uid="{910D70BC-03BC-499F-A58A-76A6E0DB6D63}"/>
    <cellStyle name="Note 7 3 7 2 6" xfId="16364" xr:uid="{40EF024E-36B1-49E4-94D0-B44102A4A535}"/>
    <cellStyle name="Note 7 3 7 2 6 2" xfId="29822" xr:uid="{FF9E0A16-3EE0-4DF9-AF0D-150FDDF07AA6}"/>
    <cellStyle name="Note 7 3 7 2 7" xfId="18707" xr:uid="{398A8EB0-42CE-4479-837A-4AEEC2ED453E}"/>
    <cellStyle name="Note 7 3 7 2 7 2" xfId="32165" xr:uid="{35C52E5E-1C1C-461A-A667-04D7D2E55298}"/>
    <cellStyle name="Note 7 3 7 3" xfId="7850" xr:uid="{BDCAD642-8E72-4983-8B6D-4D54C079F74E}"/>
    <cellStyle name="Note 7 3 7 3 2" xfId="21308" xr:uid="{749B549D-AD14-4CB5-8F9A-C037277263AC}"/>
    <cellStyle name="Note 7 3 7 4" xfId="10441" xr:uid="{FECABE84-143F-4BFA-9B7D-4FDE4F2063CB}"/>
    <cellStyle name="Note 7 3 7 4 2" xfId="23899" xr:uid="{1832DF16-F6EF-4635-A998-EA474FEDE794}"/>
    <cellStyle name="Note 7 3 7 5" xfId="15193" xr:uid="{A1069CE3-0F49-4E1D-8F1C-14163A3DC3BE}"/>
    <cellStyle name="Note 7 3 7 5 2" xfId="28651" xr:uid="{38B9548A-EA1F-42F0-8995-67FB382AEA64}"/>
    <cellStyle name="Note 7 3 7 6" xfId="17541" xr:uid="{01B2AB82-29D7-4C75-BCF1-9ADA76C5C259}"/>
    <cellStyle name="Note 7 3 7 6 2" xfId="30999" xr:uid="{6674C46E-5F01-4373-819B-A421C0D0F7CF}"/>
    <cellStyle name="Note 7 3 8" xfId="5357" xr:uid="{94C0B4FA-D768-402C-AE5A-8C634C216E46}"/>
    <cellStyle name="Note 7 3 8 2" xfId="6528" xr:uid="{55F76FFC-8D80-4719-A4F7-54B295E1F7AD}"/>
    <cellStyle name="Note 7 3 8 2 2" xfId="9007" xr:uid="{9C87C61C-BD02-4367-B89B-1617E864CDDD}"/>
    <cellStyle name="Note 7 3 8 2 2 2" xfId="22465" xr:uid="{A6EC761B-B646-4811-9C83-2A4F0A23C56F}"/>
    <cellStyle name="Note 7 3 8 2 3" xfId="11598" xr:uid="{A1519A75-0187-4882-BB3A-D0C353E06EFE}"/>
    <cellStyle name="Note 7 3 8 2 3 2" xfId="25056" xr:uid="{C19B01A6-683A-405F-9039-396D6EACA6FC}"/>
    <cellStyle name="Note 7 3 8 2 4" xfId="13806" xr:uid="{3004F3CA-D455-4219-8E3D-143567E95DE9}"/>
    <cellStyle name="Note 7 3 8 2 4 2" xfId="27264" xr:uid="{D24729BC-585A-48C4-B598-2516E73FE77A}"/>
    <cellStyle name="Note 7 3 8 2 5" xfId="14985" xr:uid="{6DBF617D-B574-4C9E-9371-C8B0DD0EE2A8}"/>
    <cellStyle name="Note 7 3 8 2 5 2" xfId="28443" xr:uid="{6CC9B37D-3446-403E-8765-1279A12D7BED}"/>
    <cellStyle name="Note 7 3 8 2 6" xfId="16350" xr:uid="{2AB41434-0766-444B-846C-24F189546245}"/>
    <cellStyle name="Note 7 3 8 2 6 2" xfId="29808" xr:uid="{B686A41C-24C3-4204-82AB-B49FD9127C69}"/>
    <cellStyle name="Note 7 3 8 2 7" xfId="18693" xr:uid="{A7EC92E6-6E9E-41B4-A555-CDEBF9A50F32}"/>
    <cellStyle name="Note 7 3 8 2 7 2" xfId="32151" xr:uid="{EC101F3C-C423-42A0-9038-446CE8C05931}"/>
    <cellStyle name="Note 7 3 8 3" xfId="7836" xr:uid="{CEB95862-0899-4FC2-B58E-8D537BAD3D89}"/>
    <cellStyle name="Note 7 3 8 3 2" xfId="21294" xr:uid="{5A837EFE-C6B6-4601-810F-E462C6B0866F}"/>
    <cellStyle name="Note 7 3 8 4" xfId="10427" xr:uid="{75AAD75A-AD1A-43EF-93AB-80AD647D8D61}"/>
    <cellStyle name="Note 7 3 8 4 2" xfId="23885" xr:uid="{5029CB84-1705-411F-B030-0A94C3D1E04F}"/>
    <cellStyle name="Note 7 3 8 5" xfId="15179" xr:uid="{A445E22A-EF8D-46A2-A06A-5FE05EAA5437}"/>
    <cellStyle name="Note 7 3 8 5 2" xfId="28637" xr:uid="{0A51A1DC-2EB8-4C89-9CE3-744B2E097315}"/>
    <cellStyle name="Note 7 3 8 6" xfId="17528" xr:uid="{6AB7C104-128E-44C6-BA7F-0D06934D6D6C}"/>
    <cellStyle name="Note 7 3 8 6 2" xfId="30986" xr:uid="{D687619A-CC19-419C-95C3-705BEF9280A4}"/>
    <cellStyle name="Note 7 3 9" xfId="4157" xr:uid="{F67771DD-B772-4FC0-8F02-13F8CEBA35EE}"/>
    <cellStyle name="Note 7 3 9 2" xfId="6671" xr:uid="{38A188F0-6A08-41E8-8C3B-19DCDCD172B3}"/>
    <cellStyle name="Note 7 3 9 2 2" xfId="20129" xr:uid="{566FE7C3-FFF5-4708-87B4-7352B1C6D687}"/>
    <cellStyle name="Note 7 3 9 3" xfId="9268" xr:uid="{9D4DD2AC-5ADF-4F28-9273-1E595C248008}"/>
    <cellStyle name="Note 7 3 9 3 2" xfId="22726" xr:uid="{7ADF77EE-0054-4D7B-8F46-E80EFE44955F}"/>
    <cellStyle name="Note 7 3 9 4" xfId="11837" xr:uid="{B689EB99-3565-4C97-96D3-D3798F373071}"/>
    <cellStyle name="Note 7 3 9 4 2" xfId="25295" xr:uid="{D11D940F-0D6A-4509-874E-455EFB22268F}"/>
    <cellStyle name="Note 7 3 9 5" xfId="3675" xr:uid="{B1B36C97-B93A-4AD7-AA33-CC394CBB7610}"/>
    <cellStyle name="Note 7 3 9 5 2" xfId="19669" xr:uid="{735A5C70-C8B4-41E6-B8DE-67B896DCA829}"/>
    <cellStyle name="Note 7 3 9 6" xfId="11940" xr:uid="{4A97F6C7-1BF7-495A-885E-127402AB59B0}"/>
    <cellStyle name="Note 7 3 9 6 2" xfId="25398" xr:uid="{B0EA0B5B-6E2C-499E-8525-7F3F01AD58B3}"/>
    <cellStyle name="Note 7 3 9 7" xfId="16576" xr:uid="{D98F2422-393B-4DB2-BAF4-82B9BBF8B961}"/>
    <cellStyle name="Note 7 3 9 7 2" xfId="30034" xr:uid="{CFC91792-8941-4B82-B4EB-14F3E0C7AB89}"/>
    <cellStyle name="Note 7 4" xfId="2317" xr:uid="{9762DF4A-7CC3-400B-812E-1B92A2DFE17D}"/>
    <cellStyle name="Note 7 4 10" xfId="3971" xr:uid="{04F81D28-2F9B-4C40-BF91-AEECC09F761A}"/>
    <cellStyle name="Note 7 4 10 2" xfId="19965" xr:uid="{50C20E32-97B5-43C2-954E-08A1AD9DE8AC}"/>
    <cellStyle name="Note 7 4 11" xfId="4190" xr:uid="{AFB7E44B-A100-444E-A06F-BF1706566760}"/>
    <cellStyle name="Note 7 4 11 2" xfId="19990" xr:uid="{64780435-DDAC-495F-9EC4-2720A5591A17}"/>
    <cellStyle name="Note 7 4 12" xfId="3380" xr:uid="{25553327-5F54-4F15-98E4-2ED29DF8EDBA}"/>
    <cellStyle name="Note 7 4 12 2" xfId="19374" xr:uid="{EF2A7AD1-817C-43FF-945A-B3BBBE2F7689}"/>
    <cellStyle name="Note 7 4 13" xfId="18869" xr:uid="{D816ECCB-B032-463D-A214-8E5A9EE1D63C}"/>
    <cellStyle name="Note 7 4 13 2" xfId="32522" xr:uid="{5E7942F3-66A8-40DE-94BF-F58377E74CB8}"/>
    <cellStyle name="Note 7 4 2" xfId="2318" xr:uid="{09AA100E-3716-4E21-9E14-1933C01B5C8A}"/>
    <cellStyle name="Note 7 4 2 10" xfId="4193" xr:uid="{F12D0B31-72C2-4DB6-9198-6B235B55DD56}"/>
    <cellStyle name="Note 7 4 2 10 2" xfId="19993" xr:uid="{0F7C3949-AF43-4915-BC7B-6798FDA17D85}"/>
    <cellStyle name="Note 7 4 2 11" xfId="6707" xr:uid="{8F467E0F-7EDB-4992-8B99-CC7D90C88E2F}"/>
    <cellStyle name="Note 7 4 2 11 2" xfId="20165" xr:uid="{6E4B6A57-DA34-4513-B581-9D75BC202C68}"/>
    <cellStyle name="Note 7 4 2 12" xfId="18870" xr:uid="{080E5C4A-2AD2-4133-B999-75E4F21E2235}"/>
    <cellStyle name="Note 7 4 2 12 2" xfId="32523" xr:uid="{D12EB641-26AA-41F9-A57B-D0B25472518B}"/>
    <cellStyle name="Note 7 4 2 2" xfId="2876" xr:uid="{D937269B-E731-4A2D-93C9-9BBDBBBBAA61}"/>
    <cellStyle name="Note 7 4 2 2 2" xfId="6200" xr:uid="{F8432A44-4608-4F77-8D07-49CFBB856516}"/>
    <cellStyle name="Note 7 4 2 2 2 2" xfId="8679" xr:uid="{27CEFFC0-0020-498C-947E-9889B794FD12}"/>
    <cellStyle name="Note 7 4 2 2 2 2 2" xfId="22137" xr:uid="{54D31AD5-5940-4BE8-B6D3-B1C30F74A6C8}"/>
    <cellStyle name="Note 7 4 2 2 2 3" xfId="11270" xr:uid="{A4A10A7D-0B85-4A68-AD9C-C486AC3E26AA}"/>
    <cellStyle name="Note 7 4 2 2 2 3 2" xfId="24728" xr:uid="{C65C1EE1-D973-42BE-9F45-16778CC357B9}"/>
    <cellStyle name="Note 7 4 2 2 2 4" xfId="13478" xr:uid="{F4D22A5E-CC31-483D-A1FB-24D42CCD2E22}"/>
    <cellStyle name="Note 7 4 2 2 2 4 2" xfId="26936" xr:uid="{ADDFCC0A-55D0-48AD-A201-D275DFE0F8A5}"/>
    <cellStyle name="Note 7 4 2 2 2 5" xfId="14657" xr:uid="{5FBA25D2-76C3-4F9A-BAE2-3B90EFE7341D}"/>
    <cellStyle name="Note 7 4 2 2 2 5 2" xfId="28115" xr:uid="{9AAA5EEF-4AA4-43E9-99D7-255A8D95C4A1}"/>
    <cellStyle name="Note 7 4 2 2 2 6" xfId="16022" xr:uid="{1A5343E1-B69B-4995-9674-75FF3D043FBA}"/>
    <cellStyle name="Note 7 4 2 2 2 6 2" xfId="29480" xr:uid="{3D46396D-E1D6-4798-85E6-532711D472A9}"/>
    <cellStyle name="Note 7 4 2 2 2 7" xfId="18365" xr:uid="{E5D4261E-A48C-4141-9615-7CCE8F898111}"/>
    <cellStyle name="Note 7 4 2 2 2 7 2" xfId="31823" xr:uid="{AE8A314D-DC1C-4B7E-BF82-B2DB1E533EE2}"/>
    <cellStyle name="Note 7 4 2 2 3" xfId="5029" xr:uid="{A7EDBC0C-AFDD-4A6A-9162-F3FC73294DB0}"/>
    <cellStyle name="Note 7 4 2 2 3 2" xfId="32328" xr:uid="{631ADD8D-545A-4B34-B8A0-2C83780B66F5}"/>
    <cellStyle name="Note 7 4 2 2 4" xfId="7508" xr:uid="{9037B0DB-36AA-4B98-B4DB-DF02752278B9}"/>
    <cellStyle name="Note 7 4 2 2 4 2" xfId="20966" xr:uid="{EE6A0522-92A2-41E7-9E10-8645DDEAD741}"/>
    <cellStyle name="Note 7 4 2 2 5" xfId="10099" xr:uid="{1F7D80B2-FBF9-49BA-8E43-BB99D717AA6F}"/>
    <cellStyle name="Note 7 4 2 2 5 2" xfId="23557" xr:uid="{98962277-4BB1-4AFA-B638-802CAD4ABCA1}"/>
    <cellStyle name="Note 7 4 2 2 6" xfId="11913" xr:uid="{809D3AF9-A6A6-4B78-B910-28F9F8D75203}"/>
    <cellStyle name="Note 7 4 2 2 6 2" xfId="25371" xr:uid="{66C83209-04EA-437C-A206-8E79D01DACB1}"/>
    <cellStyle name="Note 7 4 2 2 7" xfId="17254" xr:uid="{A0B74227-A527-47DB-9F11-4033CAD01D03}"/>
    <cellStyle name="Note 7 4 2 2 7 2" xfId="30712" xr:uid="{E98B8AE9-6FCE-4089-850B-999262E5BF2E}"/>
    <cellStyle name="Note 7 4 2 3" xfId="4375" xr:uid="{F4B447D1-4FAF-4ACB-A40D-2EA0AEC3EE0C}"/>
    <cellStyle name="Note 7 4 2 3 2" xfId="5546" xr:uid="{0030D99F-C30B-4E3A-B162-421075BD4A14}"/>
    <cellStyle name="Note 7 4 2 3 2 2" xfId="8025" xr:uid="{64A1DBD7-2D3C-4B15-94C7-DBE8F5E133A1}"/>
    <cellStyle name="Note 7 4 2 3 2 2 2" xfId="21483" xr:uid="{3C15ACDD-54C2-4ACE-BEA1-7C2D6940B1E6}"/>
    <cellStyle name="Note 7 4 2 3 2 3" xfId="10616" xr:uid="{0B8AEB7B-BC0A-4DF3-8AB5-BFD4431D6F52}"/>
    <cellStyle name="Note 7 4 2 3 2 3 2" xfId="24074" xr:uid="{22090768-6CC7-4AF9-8C7E-9BE544B49362}"/>
    <cellStyle name="Note 7 4 2 3 2 4" xfId="12824" xr:uid="{D272E8EF-31D1-4E35-80B4-95C09FDF6918}"/>
    <cellStyle name="Note 7 4 2 3 2 4 2" xfId="26282" xr:uid="{DBBBAE8F-D21B-426E-85B7-2CFE38D1ED62}"/>
    <cellStyle name="Note 7 4 2 3 2 5" xfId="14003" xr:uid="{68373494-0C07-4E48-8604-C35C659CCB3B}"/>
    <cellStyle name="Note 7 4 2 3 2 5 2" xfId="27461" xr:uid="{D3CDFB1F-E7AC-4DB6-92EE-3B8A2685E686}"/>
    <cellStyle name="Note 7 4 2 3 2 6" xfId="15368" xr:uid="{2DFB2CC7-ADF6-4668-B0C0-E29C6CE3B1C6}"/>
    <cellStyle name="Note 7 4 2 3 2 6 2" xfId="28826" xr:uid="{ADD561EF-BAC5-49E2-BD29-C91C72AB471F}"/>
    <cellStyle name="Note 7 4 2 3 2 7" xfId="17711" xr:uid="{24D69535-968F-43DB-BB5B-E7C869775567}"/>
    <cellStyle name="Note 7 4 2 3 2 7 2" xfId="31169" xr:uid="{CF94E4C6-96B6-4CE0-BA0C-B511131A6001}"/>
    <cellStyle name="Note 7 4 2 3 3" xfId="6854" xr:uid="{C5CD0E56-B2FD-467C-9D86-E4638E4B9638}"/>
    <cellStyle name="Note 7 4 2 3 3 2" xfId="20312" xr:uid="{7259693E-29A1-4C12-9D46-6E348568EEC4}"/>
    <cellStyle name="Note 7 4 2 3 4" xfId="9445" xr:uid="{451CD472-D356-4F51-83BA-45961141DA0F}"/>
    <cellStyle name="Note 7 4 2 3 4 2" xfId="22903" xr:uid="{FC2A3A0A-8587-4A42-8A37-F00ACB578230}"/>
    <cellStyle name="Note 7 4 2 3 5" xfId="12040" xr:uid="{A4BB4B04-C0A5-4F30-AC59-D8000A5D441F}"/>
    <cellStyle name="Note 7 4 2 3 5 2" xfId="25498" xr:uid="{8673AAD9-BCAD-4FFE-996B-6F25E7D15F24}"/>
    <cellStyle name="Note 7 4 2 3 6" xfId="16693" xr:uid="{821FF19F-35BC-454F-9B4F-DF7E0E990FB0}"/>
    <cellStyle name="Note 7 4 2 3 6 2" xfId="30151" xr:uid="{1F0AC008-0950-4DAD-A2A2-4C5921DDDB0D}"/>
    <cellStyle name="Note 7 4 2 4" xfId="4909" xr:uid="{D76CFD3D-7661-4E2C-8A07-53E9AD5F9185}"/>
    <cellStyle name="Note 7 4 2 4 2" xfId="6080" xr:uid="{1B7AC793-EF2F-4049-957B-9EF2AB66C9A8}"/>
    <cellStyle name="Note 7 4 2 4 2 2" xfId="8559" xr:uid="{9B7E72C8-8DA2-45B2-B619-1AFCD4553D9B}"/>
    <cellStyle name="Note 7 4 2 4 2 2 2" xfId="22017" xr:uid="{1E90A20F-D3C1-414B-B8C2-27E18259C371}"/>
    <cellStyle name="Note 7 4 2 4 2 3" xfId="11150" xr:uid="{C778BE8B-D9E8-439F-9BA7-383DD3027F8E}"/>
    <cellStyle name="Note 7 4 2 4 2 3 2" xfId="24608" xr:uid="{CB14BD68-BA6A-421E-BA56-F6DC33929210}"/>
    <cellStyle name="Note 7 4 2 4 2 4" xfId="13358" xr:uid="{45AD45A0-A0DF-4916-A713-B467947F7036}"/>
    <cellStyle name="Note 7 4 2 4 2 4 2" xfId="26816" xr:uid="{5C05D7CF-42AF-48D1-A5B4-C29F87D7AA81}"/>
    <cellStyle name="Note 7 4 2 4 2 5" xfId="14537" xr:uid="{D7DBB899-6195-4249-8729-1FB176B73F0C}"/>
    <cellStyle name="Note 7 4 2 4 2 5 2" xfId="27995" xr:uid="{623F463E-5D95-4804-BCAD-A4D9EBF2DE54}"/>
    <cellStyle name="Note 7 4 2 4 2 6" xfId="15902" xr:uid="{CDE55511-77D5-42B0-9DD5-FBD6AAF6786C}"/>
    <cellStyle name="Note 7 4 2 4 2 6 2" xfId="29360" xr:uid="{5EDBE274-345B-478B-9154-6965D1018D3D}"/>
    <cellStyle name="Note 7 4 2 4 2 7" xfId="18245" xr:uid="{749C1667-EC39-4117-B938-2496F145192A}"/>
    <cellStyle name="Note 7 4 2 4 2 7 2" xfId="31703" xr:uid="{DCBD0D26-3D99-4226-A5A7-D9DEFB4998BD}"/>
    <cellStyle name="Note 7 4 2 4 3" xfId="7388" xr:uid="{D766DE6E-91A4-4701-B65D-140EF208DAFD}"/>
    <cellStyle name="Note 7 4 2 4 3 2" xfId="20846" xr:uid="{40D98510-3087-4DA8-ABE6-0DA0DD404663}"/>
    <cellStyle name="Note 7 4 2 4 4" xfId="9979" xr:uid="{05307852-9315-4530-8BFB-42147F416C0A}"/>
    <cellStyle name="Note 7 4 2 4 4 2" xfId="23437" xr:uid="{4E9F76BE-1177-4A86-A6A0-0D92920BAC69}"/>
    <cellStyle name="Note 7 4 2 4 5" xfId="3254" xr:uid="{5817F443-E203-4FD9-8DCE-377B5AE9D2C1}"/>
    <cellStyle name="Note 7 4 2 4 5 2" xfId="19248" xr:uid="{570A56E6-3ED6-416D-B79E-6148AE8A4B2B}"/>
    <cellStyle name="Note 7 4 2 4 6" xfId="17159" xr:uid="{F98CA92F-91DC-4CF4-8FBD-26126EBB31A9}"/>
    <cellStyle name="Note 7 4 2 4 6 2" xfId="30617" xr:uid="{139731A8-346D-4A39-AC1F-D6007864A4B2}"/>
    <cellStyle name="Note 7 4 2 5" xfId="4285" xr:uid="{2FFA7E9B-792B-4115-8B1E-F6870BE353E5}"/>
    <cellStyle name="Note 7 4 2 5 2" xfId="5456" xr:uid="{F55D2202-F658-4FCB-A7EA-F680841524E3}"/>
    <cellStyle name="Note 7 4 2 5 2 2" xfId="7935" xr:uid="{830A9DA1-B400-4BB6-83C6-EE7B8AF15CE6}"/>
    <cellStyle name="Note 7 4 2 5 2 2 2" xfId="21393" xr:uid="{627F7D6A-F7C4-42CB-A108-4FFE79968D6C}"/>
    <cellStyle name="Note 7 4 2 5 2 3" xfId="10526" xr:uid="{7FF0E3D4-485D-4821-8D69-F20F4F0FC94C}"/>
    <cellStyle name="Note 7 4 2 5 2 3 2" xfId="23984" xr:uid="{171804A5-8FE8-48BA-8811-8CC3B82C9C51}"/>
    <cellStyle name="Note 7 4 2 5 2 4" xfId="12734" xr:uid="{FC7E8581-1A0C-4A7D-9010-9C883F2EAE04}"/>
    <cellStyle name="Note 7 4 2 5 2 4 2" xfId="26192" xr:uid="{893E77F8-9618-44FB-817F-474C46600056}"/>
    <cellStyle name="Note 7 4 2 5 2 5" xfId="13913" xr:uid="{EB4B190F-28EF-461A-812A-C316CE4A0447}"/>
    <cellStyle name="Note 7 4 2 5 2 5 2" xfId="27371" xr:uid="{0604601C-FCBE-4DD0-8EE6-8A7EFBFE4805}"/>
    <cellStyle name="Note 7 4 2 5 2 6" xfId="15278" xr:uid="{04BD3881-BFFF-49C3-BA8D-A20DC029CBC5}"/>
    <cellStyle name="Note 7 4 2 5 2 6 2" xfId="28736" xr:uid="{6DA82AAD-00E3-4273-B2EF-943BE8306EF1}"/>
    <cellStyle name="Note 7 4 2 5 2 7" xfId="17621" xr:uid="{05844EAE-6B4F-4790-8ED3-706960FFED4F}"/>
    <cellStyle name="Note 7 4 2 5 2 7 2" xfId="31079" xr:uid="{1688F4CC-4B1B-4126-92AE-075232AD1E6A}"/>
    <cellStyle name="Note 7 4 2 5 3" xfId="6764" xr:uid="{A954BA6C-D584-4613-9DDB-2089DC279403}"/>
    <cellStyle name="Note 7 4 2 5 3 2" xfId="20222" xr:uid="{DA1BDDE6-3A56-44F3-BFAE-017FEDC1EB23}"/>
    <cellStyle name="Note 7 4 2 5 4" xfId="9355" xr:uid="{62FD6B39-5642-44AE-A4F6-C43ECE9B5A99}"/>
    <cellStyle name="Note 7 4 2 5 4 2" xfId="22813" xr:uid="{B51AC802-1035-4259-9DA4-07FE1DCEE157}"/>
    <cellStyle name="Note 7 4 2 5 5" xfId="6723" xr:uid="{9BA69DF4-C8F4-467A-B7B4-9E2DE1360457}"/>
    <cellStyle name="Note 7 4 2 5 5 2" xfId="20181" xr:uid="{DB595A21-801F-498C-8661-E51296039F5D}"/>
    <cellStyle name="Note 7 4 2 5 6" xfId="16633" xr:uid="{F974B36A-1809-4540-825F-BFB0C75B958A}"/>
    <cellStyle name="Note 7 4 2 5 6 2" xfId="30091" xr:uid="{C361703F-0144-41E1-AC40-B3D7CAFA3F35}"/>
    <cellStyle name="Note 7 4 2 6" xfId="5382" xr:uid="{891010F9-1419-43E3-8E33-515ADC4C6B79}"/>
    <cellStyle name="Note 7 4 2 6 2" xfId="6553" xr:uid="{E986B876-6658-4ADC-B7EF-C9B1D4DD8255}"/>
    <cellStyle name="Note 7 4 2 6 2 2" xfId="9032" xr:uid="{E1F95601-F752-466D-886D-EABB3C4AD6E2}"/>
    <cellStyle name="Note 7 4 2 6 2 2 2" xfId="22490" xr:uid="{94DDFE97-9C54-41DF-9249-DA0378C2345C}"/>
    <cellStyle name="Note 7 4 2 6 2 3" xfId="11623" xr:uid="{AECCAA11-8A29-4741-9753-2785E88DF672}"/>
    <cellStyle name="Note 7 4 2 6 2 3 2" xfId="25081" xr:uid="{C453765A-D792-4B00-B52E-85FE6B824B95}"/>
    <cellStyle name="Note 7 4 2 6 2 4" xfId="13831" xr:uid="{EE03DE94-CC77-4F0A-8C2A-6D8145041F9A}"/>
    <cellStyle name="Note 7 4 2 6 2 4 2" xfId="27289" xr:uid="{7AC0DC6F-1625-4A39-A5DF-15AD632AD474}"/>
    <cellStyle name="Note 7 4 2 6 2 5" xfId="15010" xr:uid="{3673C27A-F1AF-43A6-908D-78CBD2D5480A}"/>
    <cellStyle name="Note 7 4 2 6 2 5 2" xfId="28468" xr:uid="{CFA10A59-BCF5-4BAE-A43B-480712EB3505}"/>
    <cellStyle name="Note 7 4 2 6 2 6" xfId="16375" xr:uid="{EB0D5DA9-1801-4D10-B40A-C9EBC3E0CBCB}"/>
    <cellStyle name="Note 7 4 2 6 2 6 2" xfId="29833" xr:uid="{E0765800-089E-433E-B1F8-69009D0601A9}"/>
    <cellStyle name="Note 7 4 2 6 2 7" xfId="18718" xr:uid="{A303303C-FAFA-4A30-88AA-5EF309886778}"/>
    <cellStyle name="Note 7 4 2 6 2 7 2" xfId="32176" xr:uid="{9F363F73-6ACA-4611-B859-B7C13E312A46}"/>
    <cellStyle name="Note 7 4 2 6 3" xfId="7861" xr:uid="{00AFC7A0-512E-467D-ACBA-A9B97FBEEF23}"/>
    <cellStyle name="Note 7 4 2 6 3 2" xfId="21319" xr:uid="{5BC617AE-1B5C-4667-B3E0-97A8F3D629AB}"/>
    <cellStyle name="Note 7 4 2 6 4" xfId="10452" xr:uid="{D28DE34B-122C-4EBF-9FCB-3173DF32DFF8}"/>
    <cellStyle name="Note 7 4 2 6 4 2" xfId="23910" xr:uid="{B80E92BF-6381-4FB6-85A8-480EA692EA27}"/>
    <cellStyle name="Note 7 4 2 6 5" xfId="15204" xr:uid="{6B60E0DF-74B5-4310-9FFF-33043378D7B7}"/>
    <cellStyle name="Note 7 4 2 6 5 2" xfId="28662" xr:uid="{24D2EF3E-4A8F-46A4-B177-84A97662E829}"/>
    <cellStyle name="Note 7 4 2 6 6" xfId="17550" xr:uid="{50BB9E4D-49C1-4AE2-A44C-BB1931A754ED}"/>
    <cellStyle name="Note 7 4 2 6 6 2" xfId="31008" xr:uid="{4AA74859-864A-42C9-9316-A79AEBB9350F}"/>
    <cellStyle name="Note 7 4 2 7" xfId="4650" xr:uid="{E0875122-51D8-4F70-9076-CDAE8F6AB876}"/>
    <cellStyle name="Note 7 4 2 7 2" xfId="5821" xr:uid="{914FEE9B-8093-42CE-9385-5FF6DD0F662C}"/>
    <cellStyle name="Note 7 4 2 7 2 2" xfId="8300" xr:uid="{34101BC4-7479-4714-A238-F7CCDF1473E1}"/>
    <cellStyle name="Note 7 4 2 7 2 2 2" xfId="21758" xr:uid="{F277C1E9-E12D-46EC-92BB-6F79B00800B3}"/>
    <cellStyle name="Note 7 4 2 7 2 3" xfId="10891" xr:uid="{74E0558A-5EF2-4039-BD49-2F596D919D8A}"/>
    <cellStyle name="Note 7 4 2 7 2 3 2" xfId="24349" xr:uid="{D0084691-6777-4ECF-8E1C-9EDFCBBCFB05}"/>
    <cellStyle name="Note 7 4 2 7 2 4" xfId="13099" xr:uid="{81DFA727-B6F2-4452-8605-D99943767863}"/>
    <cellStyle name="Note 7 4 2 7 2 4 2" xfId="26557" xr:uid="{4C4FF7CE-B9E1-4A25-817D-4BA964D0508E}"/>
    <cellStyle name="Note 7 4 2 7 2 5" xfId="14278" xr:uid="{8FEAC80B-B506-4901-9C63-400B82C45262}"/>
    <cellStyle name="Note 7 4 2 7 2 5 2" xfId="27736" xr:uid="{417090B2-708A-4802-AB78-E979BA1F1EE2}"/>
    <cellStyle name="Note 7 4 2 7 2 6" xfId="15643" xr:uid="{85F36340-71A2-4615-B306-26068A341474}"/>
    <cellStyle name="Note 7 4 2 7 2 6 2" xfId="29101" xr:uid="{64837F0E-6B15-4174-8ED7-9FF24DB13AB2}"/>
    <cellStyle name="Note 7 4 2 7 2 7" xfId="17986" xr:uid="{CC0A9989-C7D4-4098-A569-1ABED9BEC65F}"/>
    <cellStyle name="Note 7 4 2 7 2 7 2" xfId="31444" xr:uid="{EA688394-D8C4-43E3-84A3-1E50E89E431C}"/>
    <cellStyle name="Note 7 4 2 7 3" xfId="7129" xr:uid="{B11B9DC3-B3D3-4694-88F0-E67F75B5BADC}"/>
    <cellStyle name="Note 7 4 2 7 3 2" xfId="20587" xr:uid="{F785AAF0-1826-4E12-8FE8-079C1A05BAA6}"/>
    <cellStyle name="Note 7 4 2 7 4" xfId="9720" xr:uid="{8F3558B2-FF31-472D-9CA4-7F20195738AD}"/>
    <cellStyle name="Note 7 4 2 7 4 2" xfId="23178" xr:uid="{67640942-0E8A-4219-B586-3F8C2A4D6D2D}"/>
    <cellStyle name="Note 7 4 2 7 5" xfId="12444" xr:uid="{0918BC00-697F-4543-AE5E-357726FA88E9}"/>
    <cellStyle name="Note 7 4 2 7 5 2" xfId="25902" xr:uid="{41998891-B276-48C1-94C7-3AA34B730CE6}"/>
    <cellStyle name="Note 7 4 2 7 6" xfId="16947" xr:uid="{16055C92-F80C-4F65-A094-C234F116BF5E}"/>
    <cellStyle name="Note 7 4 2 7 6 2" xfId="30405" xr:uid="{D4A11E89-0009-47E2-9FD0-2CAE0BD0CD82}"/>
    <cellStyle name="Note 7 4 2 8" xfId="4177" xr:uid="{59F6CE17-2DD9-4FCF-AEC7-764571326C14}"/>
    <cellStyle name="Note 7 4 2 8 2" xfId="6691" xr:uid="{BAD1BCB6-4918-4821-949F-344CF6C3DC2C}"/>
    <cellStyle name="Note 7 4 2 8 2 2" xfId="20149" xr:uid="{021ABE61-63EC-4943-A3C8-E5CC7540AAFF}"/>
    <cellStyle name="Note 7 4 2 8 3" xfId="9288" xr:uid="{DAF2C79C-0A94-45F9-949E-F27EDB72177B}"/>
    <cellStyle name="Note 7 4 2 8 3 2" xfId="22746" xr:uid="{D829CA19-7CB5-44C0-A807-B0882C0B10D0}"/>
    <cellStyle name="Note 7 4 2 8 4" xfId="11857" xr:uid="{54C173D1-4053-4851-A806-B5A8746B996E}"/>
    <cellStyle name="Note 7 4 2 8 4 2" xfId="25315" xr:uid="{9DD597B6-B890-4371-AA00-3E38471EDFE2}"/>
    <cellStyle name="Note 7 4 2 8 5" xfId="4240" xr:uid="{E898FA16-FF5A-48F2-B4DA-D9FC1D550ED6}"/>
    <cellStyle name="Note 7 4 2 8 5 2" xfId="20040" xr:uid="{03570F2E-46C9-4CD3-B4DD-33ABEBB3FB1D}"/>
    <cellStyle name="Note 7 4 2 8 6" xfId="12199" xr:uid="{055CE7EB-4AE0-40C7-A7EC-5CBAFAE54722}"/>
    <cellStyle name="Note 7 4 2 8 6 2" xfId="25657" xr:uid="{1545A6D9-7F65-4122-9806-4B7958FF1DC5}"/>
    <cellStyle name="Note 7 4 2 8 7" xfId="16596" xr:uid="{78B8538C-DB2C-4A46-9FB2-A1D318BBE134}"/>
    <cellStyle name="Note 7 4 2 8 7 2" xfId="30054" xr:uid="{D28519F4-8970-455D-B3FB-C0823EC5609B}"/>
    <cellStyle name="Note 7 4 2 9" xfId="3901" xr:uid="{2F070594-1774-46A2-B301-943CB4286074}"/>
    <cellStyle name="Note 7 4 2 9 2" xfId="19895" xr:uid="{34DDB57E-928C-4CBC-99CC-012D91E6B407}"/>
    <cellStyle name="Note 7 4 3" xfId="2875" xr:uid="{35E5F752-FEE4-4278-93EB-36131205727A}"/>
    <cellStyle name="Note 7 4 3 2" xfId="6199" xr:uid="{6F349FD6-E9F0-4B8C-BD62-FF8D247B4A4B}"/>
    <cellStyle name="Note 7 4 3 2 2" xfId="8678" xr:uid="{E9C6DAE3-5B1A-4562-9886-D62CD6C84460}"/>
    <cellStyle name="Note 7 4 3 2 2 2" xfId="22136" xr:uid="{22449D47-D4D7-4922-9DE8-4FA1BDA6D0C6}"/>
    <cellStyle name="Note 7 4 3 2 3" xfId="11269" xr:uid="{CBBC03C2-CBC9-43A4-A8B6-0BAFABCD737A}"/>
    <cellStyle name="Note 7 4 3 2 3 2" xfId="24727" xr:uid="{A3AFD268-6772-42F2-89B1-EBE8CFF59BDB}"/>
    <cellStyle name="Note 7 4 3 2 4" xfId="13477" xr:uid="{5E67B65C-AFB9-4B9A-83FA-FCEEB21F3540}"/>
    <cellStyle name="Note 7 4 3 2 4 2" xfId="26935" xr:uid="{7D4F52E8-1166-4EF1-9861-1F7003E1D0ED}"/>
    <cellStyle name="Note 7 4 3 2 5" xfId="14656" xr:uid="{8991668B-0EEC-440E-AAA6-B229A2D383A9}"/>
    <cellStyle name="Note 7 4 3 2 5 2" xfId="28114" xr:uid="{F4B9F8D0-A9F6-43C2-B55B-FC591182D87D}"/>
    <cellStyle name="Note 7 4 3 2 6" xfId="16021" xr:uid="{D2221641-32DF-4B9C-85D8-2CC7A868CF5E}"/>
    <cellStyle name="Note 7 4 3 2 6 2" xfId="29479" xr:uid="{A479547C-EC4E-47CD-BEA1-86D6A233FAC3}"/>
    <cellStyle name="Note 7 4 3 2 7" xfId="18364" xr:uid="{6F237E0B-C3E2-4BB3-978C-57A951A50985}"/>
    <cellStyle name="Note 7 4 3 2 7 2" xfId="31822" xr:uid="{86F1138A-6305-48AB-B53F-BF1C275932D0}"/>
    <cellStyle name="Note 7 4 3 3" xfId="5028" xr:uid="{E68E6F3D-80D0-405E-87A8-7729A55D4C0E}"/>
    <cellStyle name="Note 7 4 3 3 2" xfId="32327" xr:uid="{C1CF2BC4-7847-42C0-A0D5-834AC9AC9FAA}"/>
    <cellStyle name="Note 7 4 3 4" xfId="7507" xr:uid="{2C201A67-CE27-4E4C-B92A-3DD3BD6F0957}"/>
    <cellStyle name="Note 7 4 3 4 2" xfId="20965" xr:uid="{F3884DD4-41EA-4488-8B16-8AEF205FBA1D}"/>
    <cellStyle name="Note 7 4 3 5" xfId="10098" xr:uid="{065D27B0-FB7F-43F4-805F-994E99264D58}"/>
    <cellStyle name="Note 7 4 3 5 2" xfId="23556" xr:uid="{AE921DAB-66B8-466E-AD5B-D143140D0D18}"/>
    <cellStyle name="Note 7 4 3 6" xfId="11888" xr:uid="{3BF21F49-A57C-4C2F-90B4-D34E615FEEC2}"/>
    <cellStyle name="Note 7 4 3 6 2" xfId="25346" xr:uid="{8D2C11C8-DFE9-44F6-B5B2-D0E4F9B939AC}"/>
    <cellStyle name="Note 7 4 3 7" xfId="17253" xr:uid="{C334D6E7-91B6-42E9-A844-C330A168114B}"/>
    <cellStyle name="Note 7 4 3 7 2" xfId="30711" xr:uid="{AC82A459-2447-4988-B762-662E646742DA}"/>
    <cellStyle name="Note 7 4 4" xfId="4376" xr:uid="{EA8266AC-A132-4DF3-8601-0D40C177CC06}"/>
    <cellStyle name="Note 7 4 4 2" xfId="5547" xr:uid="{0A521696-1876-4734-9FFA-F748E8139588}"/>
    <cellStyle name="Note 7 4 4 2 2" xfId="8026" xr:uid="{30B405AB-1FC9-4266-BBF3-4D6ACF320BE5}"/>
    <cellStyle name="Note 7 4 4 2 2 2" xfId="21484" xr:uid="{4F21862A-A334-489D-8BFA-3F33B51A8DA9}"/>
    <cellStyle name="Note 7 4 4 2 3" xfId="10617" xr:uid="{BE8C3DBE-DDB2-4D13-A1E3-49FA4DE3FEDA}"/>
    <cellStyle name="Note 7 4 4 2 3 2" xfId="24075" xr:uid="{6661FA84-96BB-4EE5-BE67-FC83F9A08C1B}"/>
    <cellStyle name="Note 7 4 4 2 4" xfId="12825" xr:uid="{523F100E-EB82-4DA7-847F-5FA8FDA41102}"/>
    <cellStyle name="Note 7 4 4 2 4 2" xfId="26283" xr:uid="{D0CE4B33-EA6A-462A-85C1-CED5C345F04D}"/>
    <cellStyle name="Note 7 4 4 2 5" xfId="14004" xr:uid="{959DB4E9-AE8A-4182-80BB-E07423E16438}"/>
    <cellStyle name="Note 7 4 4 2 5 2" xfId="27462" xr:uid="{E8E32301-01A3-4CD8-98F0-B03978B2A892}"/>
    <cellStyle name="Note 7 4 4 2 6" xfId="15369" xr:uid="{E831AAE5-C842-4F68-B241-33661A1A7F12}"/>
    <cellStyle name="Note 7 4 4 2 6 2" xfId="28827" xr:uid="{8099FB9D-BE35-4F60-A144-26F0CFC900C9}"/>
    <cellStyle name="Note 7 4 4 2 7" xfId="17712" xr:uid="{F6A4254E-6067-4F6C-96B9-9601D3A949F9}"/>
    <cellStyle name="Note 7 4 4 2 7 2" xfId="31170" xr:uid="{68E1FD43-3760-4EA0-928E-335809AF6998}"/>
    <cellStyle name="Note 7 4 4 3" xfId="6855" xr:uid="{2F6C4A34-9D61-41A0-B189-B1F1AAF349E5}"/>
    <cellStyle name="Note 7 4 4 3 2" xfId="20313" xr:uid="{6C4267BF-564C-4013-90A0-7C2F662AF097}"/>
    <cellStyle name="Note 7 4 4 4" xfId="9446" xr:uid="{AD630FD2-5571-416A-80C5-FBD4B166F844}"/>
    <cellStyle name="Note 7 4 4 4 2" xfId="22904" xr:uid="{DB7F7064-8777-4E2D-A299-8ABCC29CCFF8}"/>
    <cellStyle name="Note 7 4 4 5" xfId="12560" xr:uid="{00DE71A0-8E8B-4F7A-8DBC-8934A8FCB058}"/>
    <cellStyle name="Note 7 4 4 5 2" xfId="26018" xr:uid="{ECDFED49-7253-4C94-818F-B1E659C66515}"/>
    <cellStyle name="Note 7 4 4 6" xfId="16694" xr:uid="{410FCB56-0F54-4FC4-B03D-66ECD2ED99A9}"/>
    <cellStyle name="Note 7 4 4 6 2" xfId="30152" xr:uid="{E0A4CF2C-D413-4A6C-A0A0-505E45D59479}"/>
    <cellStyle name="Note 7 4 5" xfId="4908" xr:uid="{5ED7C3DD-EA52-46E3-B761-A7D7CA7955F4}"/>
    <cellStyle name="Note 7 4 5 2" xfId="6079" xr:uid="{BC69A4F7-A449-4CD1-BD54-98877F310FEA}"/>
    <cellStyle name="Note 7 4 5 2 2" xfId="8558" xr:uid="{75CACE91-E20F-4F05-804F-52970343DBFA}"/>
    <cellStyle name="Note 7 4 5 2 2 2" xfId="22016" xr:uid="{B63441F1-2F01-44BA-865D-AEE231C3B4D0}"/>
    <cellStyle name="Note 7 4 5 2 3" xfId="11149" xr:uid="{A051418B-1B04-48FA-B902-4A88D992A4CC}"/>
    <cellStyle name="Note 7 4 5 2 3 2" xfId="24607" xr:uid="{E6FC9098-633A-4D7B-8299-3878D22A646A}"/>
    <cellStyle name="Note 7 4 5 2 4" xfId="13357" xr:uid="{0C943AA7-B002-452B-8017-8EEEB4E26065}"/>
    <cellStyle name="Note 7 4 5 2 4 2" xfId="26815" xr:uid="{F72F254E-B8A6-4286-8EF9-8B8535902174}"/>
    <cellStyle name="Note 7 4 5 2 5" xfId="14536" xr:uid="{88850E7A-A34E-43F3-BBB3-E4C472AA80FD}"/>
    <cellStyle name="Note 7 4 5 2 5 2" xfId="27994" xr:uid="{54BF41EC-3616-4BCC-AD09-7FA2396FC004}"/>
    <cellStyle name="Note 7 4 5 2 6" xfId="15901" xr:uid="{4B8ACC0C-D1FA-4DD1-807E-70DCFC6CF27F}"/>
    <cellStyle name="Note 7 4 5 2 6 2" xfId="29359" xr:uid="{E3279806-2CEE-42AD-892C-FF15A714A6E2}"/>
    <cellStyle name="Note 7 4 5 2 7" xfId="18244" xr:uid="{D903C2D6-D312-4683-A0E3-8DB66D72359B}"/>
    <cellStyle name="Note 7 4 5 2 7 2" xfId="31702" xr:uid="{9DE983C8-2ED0-4EE8-AF98-419C7D899FA1}"/>
    <cellStyle name="Note 7 4 5 3" xfId="7387" xr:uid="{5F0599E2-544C-4C84-8397-4FCC8B1FE35D}"/>
    <cellStyle name="Note 7 4 5 3 2" xfId="20845" xr:uid="{511DCE9F-800B-4C41-BB45-82AEB22976BE}"/>
    <cellStyle name="Note 7 4 5 4" xfId="9978" xr:uid="{D32D244E-08E1-4487-A7BC-C2FFFE4F0EF0}"/>
    <cellStyle name="Note 7 4 5 4 2" xfId="23436" xr:uid="{F65031E1-9718-44DF-A822-BD6CBF650D92}"/>
    <cellStyle name="Note 7 4 5 5" xfId="3255" xr:uid="{241537D0-91FC-4669-9A5E-37065C9D47DD}"/>
    <cellStyle name="Note 7 4 5 5 2" xfId="19249" xr:uid="{783A46EF-9835-4D6E-A66F-CE219349D05F}"/>
    <cellStyle name="Note 7 4 5 6" xfId="17158" xr:uid="{27F4291E-E724-4497-8F44-8885F4DB684F}"/>
    <cellStyle name="Note 7 4 5 6 2" xfId="30616" xr:uid="{5B8244B7-7F88-4060-BDC6-AD5BF4226F37}"/>
    <cellStyle name="Note 7 4 6" xfId="5351" xr:uid="{FA8F5B45-808C-4F7D-AD20-BC6EA79EB007}"/>
    <cellStyle name="Note 7 4 6 2" xfId="6522" xr:uid="{42DCA452-D12E-4877-A8E9-F7CBC7BE967E}"/>
    <cellStyle name="Note 7 4 6 2 2" xfId="9001" xr:uid="{E11D0112-CAFF-447D-8C3A-45666B028E3C}"/>
    <cellStyle name="Note 7 4 6 2 2 2" xfId="22459" xr:uid="{E0CAEDBF-F5C2-4270-907C-DB01F0393319}"/>
    <cellStyle name="Note 7 4 6 2 3" xfId="11592" xr:uid="{5677B9A7-D090-490D-B8C0-F9CF31102A22}"/>
    <cellStyle name="Note 7 4 6 2 3 2" xfId="25050" xr:uid="{72679E17-4B72-4855-8056-01C2E6209601}"/>
    <cellStyle name="Note 7 4 6 2 4" xfId="13800" xr:uid="{EE8E9C7C-322E-415B-B031-8DAF319014A2}"/>
    <cellStyle name="Note 7 4 6 2 4 2" xfId="27258" xr:uid="{B2EDD905-9AEF-4F10-9790-615F77CB4400}"/>
    <cellStyle name="Note 7 4 6 2 5" xfId="14979" xr:uid="{125FBA48-2563-456D-AEAD-AA9FCAAA456F}"/>
    <cellStyle name="Note 7 4 6 2 5 2" xfId="28437" xr:uid="{8F2042F2-447C-4740-B8FC-3878F78D12B2}"/>
    <cellStyle name="Note 7 4 6 2 6" xfId="16344" xr:uid="{6B0B9A13-FE5E-4561-A635-8C4EF180E394}"/>
    <cellStyle name="Note 7 4 6 2 6 2" xfId="29802" xr:uid="{37FA55CF-B648-4FE7-9B4C-62D3022E0FDB}"/>
    <cellStyle name="Note 7 4 6 2 7" xfId="18687" xr:uid="{6F99E6D0-92DA-4826-9923-77BF2FB97130}"/>
    <cellStyle name="Note 7 4 6 2 7 2" xfId="32145" xr:uid="{098D554A-E171-4FB3-9EAD-6C9E1669AF30}"/>
    <cellStyle name="Note 7 4 6 3" xfId="7830" xr:uid="{84937F20-6124-4F90-9653-B281A6837230}"/>
    <cellStyle name="Note 7 4 6 3 2" xfId="21288" xr:uid="{27376AA7-8E33-412B-8831-AE655E7EAD0C}"/>
    <cellStyle name="Note 7 4 6 4" xfId="10421" xr:uid="{01927E6C-FBF3-4ACF-8F5F-1DD382706B18}"/>
    <cellStyle name="Note 7 4 6 4 2" xfId="23879" xr:uid="{BF943D8A-376B-48C6-88B8-84AC666390E0}"/>
    <cellStyle name="Note 7 4 6 5" xfId="15173" xr:uid="{3F877ED7-A978-4381-B262-805EB8D71E08}"/>
    <cellStyle name="Note 7 4 6 5 2" xfId="28631" xr:uid="{77022ED5-E6D4-4B37-99B9-A2C685BA6158}"/>
    <cellStyle name="Note 7 4 6 6" xfId="17522" xr:uid="{969A6358-F05F-449F-B1E7-A3169FE9B1F5}"/>
    <cellStyle name="Note 7 4 6 6 2" xfId="30980" xr:uid="{42BC2F08-B555-4F93-9131-6D2A53EBD41E}"/>
    <cellStyle name="Note 7 4 7" xfId="5379" xr:uid="{71BA70E5-B630-442C-A383-C8FCF0E4DC7E}"/>
    <cellStyle name="Note 7 4 7 2" xfId="6550" xr:uid="{27397F0B-2E7D-4B40-812E-D6D8D266408F}"/>
    <cellStyle name="Note 7 4 7 2 2" xfId="9029" xr:uid="{C1E7F8F3-4888-4660-941C-86D5ED7D9487}"/>
    <cellStyle name="Note 7 4 7 2 2 2" xfId="22487" xr:uid="{2211FA29-266B-4E55-9459-4508C0BEDF86}"/>
    <cellStyle name="Note 7 4 7 2 3" xfId="11620" xr:uid="{2040713D-B347-4B05-8A9F-0F65A7D06E5A}"/>
    <cellStyle name="Note 7 4 7 2 3 2" xfId="25078" xr:uid="{1365030A-E558-40C2-9A0B-C2F14D038541}"/>
    <cellStyle name="Note 7 4 7 2 4" xfId="13828" xr:uid="{AE2BC4EC-F487-4836-9083-852731946722}"/>
    <cellStyle name="Note 7 4 7 2 4 2" xfId="27286" xr:uid="{A71BA667-B61A-448F-A397-BF2A8CCC6EE7}"/>
    <cellStyle name="Note 7 4 7 2 5" xfId="15007" xr:uid="{5290DB14-E464-46C5-88B8-2FEA69B50610}"/>
    <cellStyle name="Note 7 4 7 2 5 2" xfId="28465" xr:uid="{94A4D308-58D3-4EF8-BF06-8D8A35FF5F5E}"/>
    <cellStyle name="Note 7 4 7 2 6" xfId="16372" xr:uid="{8DA55B47-DAA1-43D9-98B1-0FA99A9D4D01}"/>
    <cellStyle name="Note 7 4 7 2 6 2" xfId="29830" xr:uid="{8B9DAFDF-8580-4C20-AF7D-6F6FE0DD0784}"/>
    <cellStyle name="Note 7 4 7 2 7" xfId="18715" xr:uid="{31EABF61-BEFE-4C87-9C6B-3CAB2C9A7125}"/>
    <cellStyle name="Note 7 4 7 2 7 2" xfId="32173" xr:uid="{4A356648-9922-4E57-B8FC-DBD02CA5125A}"/>
    <cellStyle name="Note 7 4 7 3" xfId="7858" xr:uid="{97E602E8-7E86-4604-9F61-410FFBAAA8FB}"/>
    <cellStyle name="Note 7 4 7 3 2" xfId="21316" xr:uid="{75884871-B7EE-434D-9202-25ECAA9082A5}"/>
    <cellStyle name="Note 7 4 7 4" xfId="10449" xr:uid="{26D9AAF8-5FEE-4967-9FE4-BB9920ACAD8A}"/>
    <cellStyle name="Note 7 4 7 4 2" xfId="23907" xr:uid="{729B08B9-7659-4475-8A5A-9C6997502350}"/>
    <cellStyle name="Note 7 4 7 5" xfId="15201" xr:uid="{FB848BF6-47BB-47CC-BEF8-58F47CB605BA}"/>
    <cellStyle name="Note 7 4 7 5 2" xfId="28659" xr:uid="{F929FAAC-AC33-4973-A03B-149BD699B165}"/>
    <cellStyle name="Note 7 4 7 6" xfId="17547" xr:uid="{4CBDC12A-55C1-4C1D-8FD1-607E0C2F67F0}"/>
    <cellStyle name="Note 7 4 7 6 2" xfId="31005" xr:uid="{63215EF0-236A-4C58-8586-B36A7783D74A}"/>
    <cellStyle name="Note 7 4 8" xfId="4649" xr:uid="{C2AE32E7-9DA1-4AD9-BDD6-850807DF8772}"/>
    <cellStyle name="Note 7 4 8 2" xfId="5820" xr:uid="{C27165C7-932E-487E-B357-CF1B7988E444}"/>
    <cellStyle name="Note 7 4 8 2 2" xfId="8299" xr:uid="{D098AEDF-588E-4809-970C-78F96110EB7C}"/>
    <cellStyle name="Note 7 4 8 2 2 2" xfId="21757" xr:uid="{547BF6A4-4229-4C2D-B1B9-EF413CCA141C}"/>
    <cellStyle name="Note 7 4 8 2 3" xfId="10890" xr:uid="{2B446C07-AAC9-40EB-98C2-5FA71AE0E508}"/>
    <cellStyle name="Note 7 4 8 2 3 2" xfId="24348" xr:uid="{FFCF68E9-B238-401E-9456-7A74255B98F3}"/>
    <cellStyle name="Note 7 4 8 2 4" xfId="13098" xr:uid="{5426C9CD-9576-4B68-A7F7-00E048C484E3}"/>
    <cellStyle name="Note 7 4 8 2 4 2" xfId="26556" xr:uid="{36C73139-B1BD-4851-A0D4-8625683D161A}"/>
    <cellStyle name="Note 7 4 8 2 5" xfId="14277" xr:uid="{3D850543-1D8C-4B88-AF01-9C8F2FD5E10C}"/>
    <cellStyle name="Note 7 4 8 2 5 2" xfId="27735" xr:uid="{F1BEBCD5-2B22-4A03-912F-E459AE1C91E2}"/>
    <cellStyle name="Note 7 4 8 2 6" xfId="15642" xr:uid="{ECF9B358-D5EB-4261-B7FB-1C60CD1A57F9}"/>
    <cellStyle name="Note 7 4 8 2 6 2" xfId="29100" xr:uid="{8C675E5C-2B6E-466E-9C37-70C58B2FD57A}"/>
    <cellStyle name="Note 7 4 8 2 7" xfId="17985" xr:uid="{2A7E6CE7-27C0-44DB-8E9D-59BC9D06740D}"/>
    <cellStyle name="Note 7 4 8 2 7 2" xfId="31443" xr:uid="{656FAEF2-EFCA-4211-99F9-98056C207682}"/>
    <cellStyle name="Note 7 4 8 3" xfId="7128" xr:uid="{875D9422-13CD-45A5-B574-827620413EE3}"/>
    <cellStyle name="Note 7 4 8 3 2" xfId="20586" xr:uid="{91A53105-67DE-455D-BE44-9DF486B7FEC1}"/>
    <cellStyle name="Note 7 4 8 4" xfId="9719" xr:uid="{380397C5-70FD-4273-AA62-AAA62FF3186A}"/>
    <cellStyle name="Note 7 4 8 4 2" xfId="23177" xr:uid="{E7E01E45-D0D0-4BF9-98EB-D07BEE79F132}"/>
    <cellStyle name="Note 7 4 8 5" xfId="3867" xr:uid="{1DDD1D1D-706C-4997-98C4-3A93C6EE93A5}"/>
    <cellStyle name="Note 7 4 8 5 2" xfId="19861" xr:uid="{A58CFDBC-8B2C-4D52-AE13-1A5655CDCE0B}"/>
    <cellStyle name="Note 7 4 8 6" xfId="16946" xr:uid="{ED2EE28E-3111-4C8C-9916-F189CDC9F267}"/>
    <cellStyle name="Note 7 4 8 6 2" xfId="30404" xr:uid="{AB5A60BC-0436-4AB9-8067-F3E893A55910}"/>
    <cellStyle name="Note 7 4 9" xfId="4166" xr:uid="{B91BEC75-900C-4CBA-AEED-50EB489BD62D}"/>
    <cellStyle name="Note 7 4 9 2" xfId="6680" xr:uid="{05F5ABF2-A5C8-4DBE-BAF6-F17729A753F0}"/>
    <cellStyle name="Note 7 4 9 2 2" xfId="20138" xr:uid="{7FEDA6D3-F34E-4CB3-A8A4-B50ACFB66682}"/>
    <cellStyle name="Note 7 4 9 3" xfId="9277" xr:uid="{B173885C-2275-4276-9B37-791AAEA088F5}"/>
    <cellStyle name="Note 7 4 9 3 2" xfId="22735" xr:uid="{AF8E25DF-7F14-4F90-9EEC-E1670BA378DD}"/>
    <cellStyle name="Note 7 4 9 4" xfId="11846" xr:uid="{83C01D1F-F327-4C08-8A85-8F8BD915F456}"/>
    <cellStyle name="Note 7 4 9 4 2" xfId="25304" xr:uid="{D02784C8-1D0F-4FB5-A365-C1B4C8D6176F}"/>
    <cellStyle name="Note 7 4 9 5" xfId="3684" xr:uid="{E8FA3C33-4907-43A3-B40B-E7BFB5DEB635}"/>
    <cellStyle name="Note 7 4 9 5 2" xfId="19678" xr:uid="{0EBE45A7-D0FF-40FF-B162-5CADE50C3496}"/>
    <cellStyle name="Note 7 4 9 6" xfId="3340" xr:uid="{0FD0DF84-206E-4525-9EEE-3333F57F7C83}"/>
    <cellStyle name="Note 7 4 9 6 2" xfId="19334" xr:uid="{1FBA0FB3-7A66-4B7B-8FF9-6037C558D6EC}"/>
    <cellStyle name="Note 7 4 9 7" xfId="16585" xr:uid="{239E6070-95C8-4DCA-ADFF-1266589EB239}"/>
    <cellStyle name="Note 7 4 9 7 2" xfId="30043" xr:uid="{757296FF-5D15-4FA0-8F9C-DB2AAD41A2AF}"/>
    <cellStyle name="Note 7 5" xfId="2319" xr:uid="{88C1F655-0E41-4FB2-B6EE-B5BAA2A84A89}"/>
    <cellStyle name="Note 7 5 10" xfId="4196" xr:uid="{1072D7E4-CA68-497F-8D4E-7CB54344A928}"/>
    <cellStyle name="Note 7 5 10 2" xfId="19996" xr:uid="{65F92541-B0F2-4A0D-9388-6CF352456781}"/>
    <cellStyle name="Note 7 5 11" xfId="3379" xr:uid="{26D0638A-6B1D-4014-9FC7-E58526C55B49}"/>
    <cellStyle name="Note 7 5 11 2" xfId="19373" xr:uid="{7CC5C2E1-ECAF-4E96-89B0-DDE24DAF78E4}"/>
    <cellStyle name="Note 7 5 12" xfId="18871" xr:uid="{9AC18E02-E51B-4170-A2C3-CBBE9334F149}"/>
    <cellStyle name="Note 7 5 12 2" xfId="32524" xr:uid="{9F1BB611-99DF-4969-89A7-A905DD89C80F}"/>
    <cellStyle name="Note 7 5 2" xfId="2877" xr:uid="{D95A1ABB-291B-4B98-A082-48C4EB328101}"/>
    <cellStyle name="Note 7 5 2 2" xfId="6201" xr:uid="{D4FA6684-9801-4B74-96DE-7ED70D1D4F87}"/>
    <cellStyle name="Note 7 5 2 2 2" xfId="8680" xr:uid="{9ECF1243-5CDC-4F1E-B667-DE4F38C49BC7}"/>
    <cellStyle name="Note 7 5 2 2 2 2" xfId="22138" xr:uid="{64438B4D-F8A4-4BBD-BF83-08ACED3AF5D3}"/>
    <cellStyle name="Note 7 5 2 2 3" xfId="11271" xr:uid="{2F89D8F3-E9B7-4D03-A9C5-FB0BE696DF6C}"/>
    <cellStyle name="Note 7 5 2 2 3 2" xfId="24729" xr:uid="{5819BF61-3BBA-449B-8C57-8CE77BB60E38}"/>
    <cellStyle name="Note 7 5 2 2 4" xfId="13479" xr:uid="{5B776D2C-5C61-4349-8A6A-7E3FE2A701B4}"/>
    <cellStyle name="Note 7 5 2 2 4 2" xfId="26937" xr:uid="{6E3C71D8-4801-4DF3-807B-EB67CE647D42}"/>
    <cellStyle name="Note 7 5 2 2 5" xfId="14658" xr:uid="{C8FF50CB-5AE3-4ECE-A3C8-C1B3B03C4D02}"/>
    <cellStyle name="Note 7 5 2 2 5 2" xfId="28116" xr:uid="{C3F5E4BA-CEDA-4627-95DA-2B8F34273B9B}"/>
    <cellStyle name="Note 7 5 2 2 6" xfId="16023" xr:uid="{D2F404D6-6055-406A-9298-4979993BC40D}"/>
    <cellStyle name="Note 7 5 2 2 6 2" xfId="29481" xr:uid="{C44E5258-90AA-499B-8413-C2934CA83614}"/>
    <cellStyle name="Note 7 5 2 2 7" xfId="18366" xr:uid="{CB0F7193-86E5-4F8A-B9F5-B2670CF0EBC0}"/>
    <cellStyle name="Note 7 5 2 2 7 2" xfId="31824" xr:uid="{5760D50A-C939-445E-AC2B-844B27C18554}"/>
    <cellStyle name="Note 7 5 2 3" xfId="5030" xr:uid="{39B91CB1-29B0-46DB-9D28-E2415813825C}"/>
    <cellStyle name="Note 7 5 2 3 2" xfId="32329" xr:uid="{CC0237C4-5AE6-4489-AFE4-EFBCDB924021}"/>
    <cellStyle name="Note 7 5 2 4" xfId="7509" xr:uid="{431187D8-D6E8-40C7-A8F0-E4E204FDF928}"/>
    <cellStyle name="Note 7 5 2 4 2" xfId="20967" xr:uid="{EA631AE6-48F7-4A01-B34E-85F5543969B7}"/>
    <cellStyle name="Note 7 5 2 5" xfId="10100" xr:uid="{8BFF3A3E-ACB4-4002-830F-C7C1AE097518}"/>
    <cellStyle name="Note 7 5 2 5 2" xfId="23558" xr:uid="{C12EEDBB-55F3-4FBC-874C-3F827A3B44E9}"/>
    <cellStyle name="Note 7 5 2 6" xfId="3453" xr:uid="{52234339-A8DB-4940-A851-FA000F4D4DC6}"/>
    <cellStyle name="Note 7 5 2 6 2" xfId="19447" xr:uid="{AE015FF4-1E90-4EA1-8B1E-A9B4CF782734}"/>
    <cellStyle name="Note 7 5 2 7" xfId="17255" xr:uid="{21E96ABF-FB3B-49C7-8898-1A9516556B7C}"/>
    <cellStyle name="Note 7 5 2 7 2" xfId="30713" xr:uid="{23632231-AD66-4C37-874A-2C9E57E13DF1}"/>
    <cellStyle name="Note 7 5 3" xfId="4374" xr:uid="{7FD36861-E39C-4ABC-8994-5F2E7A4F57DB}"/>
    <cellStyle name="Note 7 5 3 2" xfId="5545" xr:uid="{8F419E0B-0B57-47B5-A0C9-F4D72AF55C9D}"/>
    <cellStyle name="Note 7 5 3 2 2" xfId="8024" xr:uid="{C101A0DE-BD17-4582-B744-5EBEBB4F2A02}"/>
    <cellStyle name="Note 7 5 3 2 2 2" xfId="21482" xr:uid="{928A0984-7BA7-4994-ADBB-06A4598A9E06}"/>
    <cellStyle name="Note 7 5 3 2 3" xfId="10615" xr:uid="{58F8E22C-D2AA-4DCA-A34F-4B23AC2F8882}"/>
    <cellStyle name="Note 7 5 3 2 3 2" xfId="24073" xr:uid="{2149AEE7-7DB5-4617-A404-6CD3349712A1}"/>
    <cellStyle name="Note 7 5 3 2 4" xfId="12823" xr:uid="{CE1BE24A-173F-4CF3-B6E5-6E082D31A2F6}"/>
    <cellStyle name="Note 7 5 3 2 4 2" xfId="26281" xr:uid="{8ED17969-4198-4407-84C6-404C0EF57BF9}"/>
    <cellStyle name="Note 7 5 3 2 5" xfId="14002" xr:uid="{AD63F019-066F-48BD-9879-03AB5DFB7869}"/>
    <cellStyle name="Note 7 5 3 2 5 2" xfId="27460" xr:uid="{52497616-CC43-4487-90AD-40483AC92436}"/>
    <cellStyle name="Note 7 5 3 2 6" xfId="15367" xr:uid="{96ADFBDF-D9B3-43B9-BD1D-36E4BDD1AB83}"/>
    <cellStyle name="Note 7 5 3 2 6 2" xfId="28825" xr:uid="{0EBEBCF1-11D7-4C3F-A9F9-8F54B95F62E4}"/>
    <cellStyle name="Note 7 5 3 2 7" xfId="17710" xr:uid="{41B9E8B2-2F26-401F-A898-E3A2074F627E}"/>
    <cellStyle name="Note 7 5 3 2 7 2" xfId="31168" xr:uid="{B916914F-51EF-4DBC-8A5F-E5F141651CD6}"/>
    <cellStyle name="Note 7 5 3 3" xfId="6853" xr:uid="{AFF974E0-3104-4CC9-9207-48ADCFCB2BA3}"/>
    <cellStyle name="Note 7 5 3 3 2" xfId="20311" xr:uid="{B756C58F-4545-4786-9515-4DC17F09EBBB}"/>
    <cellStyle name="Note 7 5 3 4" xfId="9444" xr:uid="{895D429E-DF15-457E-B614-52D6D9C9EF90}"/>
    <cellStyle name="Note 7 5 3 4 2" xfId="22902" xr:uid="{3241995E-6F27-4088-8A86-14D18579C0D8}"/>
    <cellStyle name="Note 7 5 3 5" xfId="12413" xr:uid="{62A54D9B-6CB0-4137-8C9B-86EEA5397BFB}"/>
    <cellStyle name="Note 7 5 3 5 2" xfId="25871" xr:uid="{8825920C-1372-4673-B51C-442BC6C1891F}"/>
    <cellStyle name="Note 7 5 3 6" xfId="16692" xr:uid="{568BB5F9-3EB2-4C1B-9CD0-9A499F98B3E6}"/>
    <cellStyle name="Note 7 5 3 6 2" xfId="30150" xr:uid="{D0FEE1FF-565B-4CF6-A3CC-01156B7A1514}"/>
    <cellStyle name="Note 7 5 4" xfId="4910" xr:uid="{5C2C00F8-9304-4E72-A49F-057BCF5C2CAE}"/>
    <cellStyle name="Note 7 5 4 2" xfId="6081" xr:uid="{3A00DACC-A63E-4080-BB12-A6C21282F275}"/>
    <cellStyle name="Note 7 5 4 2 2" xfId="8560" xr:uid="{59E2A9D4-035B-4CE3-B4FF-CD408FCC540B}"/>
    <cellStyle name="Note 7 5 4 2 2 2" xfId="22018" xr:uid="{56D33434-6D41-4FD0-B5B5-6C443D05D12F}"/>
    <cellStyle name="Note 7 5 4 2 3" xfId="11151" xr:uid="{67A98D3F-FF3A-477C-8495-DA402D146076}"/>
    <cellStyle name="Note 7 5 4 2 3 2" xfId="24609" xr:uid="{A1DA9811-8EA0-445C-BF84-0A0CC8F2AE30}"/>
    <cellStyle name="Note 7 5 4 2 4" xfId="13359" xr:uid="{21413348-560B-4469-8FB6-AD571F2FD28D}"/>
    <cellStyle name="Note 7 5 4 2 4 2" xfId="26817" xr:uid="{BD2A84CC-64A2-4EF8-9890-8C3893084729}"/>
    <cellStyle name="Note 7 5 4 2 5" xfId="14538" xr:uid="{01567B58-329B-48CD-A90A-BD3E881E83BA}"/>
    <cellStyle name="Note 7 5 4 2 5 2" xfId="27996" xr:uid="{33BF08DB-8838-4C0E-9158-8B472DD22154}"/>
    <cellStyle name="Note 7 5 4 2 6" xfId="15903" xr:uid="{D4D260B8-75D6-4172-A083-F6360271E14B}"/>
    <cellStyle name="Note 7 5 4 2 6 2" xfId="29361" xr:uid="{F6D549F0-1875-4BAF-A8DC-E552533DA049}"/>
    <cellStyle name="Note 7 5 4 2 7" xfId="18246" xr:uid="{3A068989-729A-4A59-927C-8B2AFFA93545}"/>
    <cellStyle name="Note 7 5 4 2 7 2" xfId="31704" xr:uid="{8F048847-B8FA-4E73-90FD-F77BAB964C5A}"/>
    <cellStyle name="Note 7 5 4 3" xfId="7389" xr:uid="{0671C63D-0BD7-4021-AB4A-7BBA81E1144B}"/>
    <cellStyle name="Note 7 5 4 3 2" xfId="20847" xr:uid="{07289CEA-1135-4FBF-B19F-36331A78810E}"/>
    <cellStyle name="Note 7 5 4 4" xfId="9980" xr:uid="{1FE3CB4F-B9D8-4499-90DA-1E64606CD742}"/>
    <cellStyle name="Note 7 5 4 4 2" xfId="23438" xr:uid="{C74A548A-5DD1-452C-A962-723E62D4F27E}"/>
    <cellStyle name="Note 7 5 4 5" xfId="3253" xr:uid="{0F5687D8-D1B8-425F-9195-EAB5C7A4CC6C}"/>
    <cellStyle name="Note 7 5 4 5 2" xfId="19247" xr:uid="{366C1F10-7987-4FFE-B03D-579D19795074}"/>
    <cellStyle name="Note 7 5 4 6" xfId="17160" xr:uid="{5B897AD8-9A60-4AE5-8EA8-9DEDD7A66403}"/>
    <cellStyle name="Note 7 5 4 6 2" xfId="30618" xr:uid="{A37E7816-1D72-4F33-B870-FACD2031186D}"/>
    <cellStyle name="Note 7 5 5" xfId="4743" xr:uid="{B3736283-9205-4DA1-88F3-A7BA72C6EA1D}"/>
    <cellStyle name="Note 7 5 5 2" xfId="5914" xr:uid="{73306006-2873-439D-AE25-91BFAC6CF1FD}"/>
    <cellStyle name="Note 7 5 5 2 2" xfId="8393" xr:uid="{71BD4FB1-3643-4FCD-9198-4EB1570E70F7}"/>
    <cellStyle name="Note 7 5 5 2 2 2" xfId="21851" xr:uid="{F6424B78-27BC-4872-A91A-996ACC469ABF}"/>
    <cellStyle name="Note 7 5 5 2 3" xfId="10984" xr:uid="{C6D92D1F-880F-4AD4-816C-519A5E855E0F}"/>
    <cellStyle name="Note 7 5 5 2 3 2" xfId="24442" xr:uid="{FA332EF1-5C1C-40E7-A754-49601A7FF928}"/>
    <cellStyle name="Note 7 5 5 2 4" xfId="13192" xr:uid="{273AE2D6-E03C-4BCB-9BCE-A1F109F0DD98}"/>
    <cellStyle name="Note 7 5 5 2 4 2" xfId="26650" xr:uid="{34E6C1EC-3CF0-4909-BBEC-AE2DF17DC2DB}"/>
    <cellStyle name="Note 7 5 5 2 5" xfId="14371" xr:uid="{BD6123DD-2315-455E-B89D-3FE8E7AEAB23}"/>
    <cellStyle name="Note 7 5 5 2 5 2" xfId="27829" xr:uid="{8FF6AC29-0B2F-4A9B-88CA-46323B8F7651}"/>
    <cellStyle name="Note 7 5 5 2 6" xfId="15736" xr:uid="{8771AE89-9D95-4660-BE7B-A5C482AE617B}"/>
    <cellStyle name="Note 7 5 5 2 6 2" xfId="29194" xr:uid="{D6D55016-A703-44CB-82E8-648D199A9901}"/>
    <cellStyle name="Note 7 5 5 2 7" xfId="18079" xr:uid="{F30781CD-E1FF-4894-98E6-335F0AA47F28}"/>
    <cellStyle name="Note 7 5 5 2 7 2" xfId="31537" xr:uid="{0F283116-9DAB-412B-8E4B-CE245CD61070}"/>
    <cellStyle name="Note 7 5 5 3" xfId="7222" xr:uid="{640C8715-09D2-4138-9486-93537ED8352A}"/>
    <cellStyle name="Note 7 5 5 3 2" xfId="20680" xr:uid="{F8DD121F-AF7E-4256-AE83-37E6E5DDD1C5}"/>
    <cellStyle name="Note 7 5 5 4" xfId="9813" xr:uid="{B960A96F-4591-417D-BC90-CEBF72A2A76E}"/>
    <cellStyle name="Note 7 5 5 4 2" xfId="23271" xr:uid="{E40BA230-D686-47A1-AC80-B5AD18E91FFD}"/>
    <cellStyle name="Note 7 5 5 5" xfId="12640" xr:uid="{28762F84-CBCD-4F8D-BA05-380F19E14A82}"/>
    <cellStyle name="Note 7 5 5 5 2" xfId="26098" xr:uid="{DB17A94A-C0AD-4112-9B39-83B5CA2644AB}"/>
    <cellStyle name="Note 7 5 5 6" xfId="17021" xr:uid="{E01A01CE-349F-479F-843C-B4031BFAF292}"/>
    <cellStyle name="Note 7 5 5 6 2" xfId="30479" xr:uid="{5D6A13F3-2804-4407-823E-D37AE7A52909}"/>
    <cellStyle name="Note 7 5 6" xfId="5387" xr:uid="{9F30789D-E855-40BA-9CEE-5A33FC2C31A4}"/>
    <cellStyle name="Note 7 5 6 2" xfId="6558" xr:uid="{CEC7E119-9F13-4ABA-823F-2D42DB0900DD}"/>
    <cellStyle name="Note 7 5 6 2 2" xfId="9037" xr:uid="{5842233E-EBB9-4773-8263-0A7140A12C62}"/>
    <cellStyle name="Note 7 5 6 2 2 2" xfId="22495" xr:uid="{D1266CEE-BAEE-41FC-82D3-3116C1AA1D21}"/>
    <cellStyle name="Note 7 5 6 2 3" xfId="11628" xr:uid="{07C2DFBA-576A-49B3-B757-708D3EA13940}"/>
    <cellStyle name="Note 7 5 6 2 3 2" xfId="25086" xr:uid="{0E86BE3C-B4F4-4509-AEBB-E7C5521D79EA}"/>
    <cellStyle name="Note 7 5 6 2 4" xfId="13836" xr:uid="{8EBFB960-2895-4151-820E-61DC0E04C601}"/>
    <cellStyle name="Note 7 5 6 2 4 2" xfId="27294" xr:uid="{34D06B23-BD86-4923-96F5-50A8FA87715A}"/>
    <cellStyle name="Note 7 5 6 2 5" xfId="15015" xr:uid="{6D04B2AC-C3F1-4BCA-B524-9CC1038D1CFA}"/>
    <cellStyle name="Note 7 5 6 2 5 2" xfId="28473" xr:uid="{E3665B98-B394-4429-99D5-62C0622FEF1B}"/>
    <cellStyle name="Note 7 5 6 2 6" xfId="16380" xr:uid="{31C5883F-A0E5-4145-98D2-2E4A518AAB3A}"/>
    <cellStyle name="Note 7 5 6 2 6 2" xfId="29838" xr:uid="{0849BD95-148A-422B-873A-FAC865B73470}"/>
    <cellStyle name="Note 7 5 6 2 7" xfId="18723" xr:uid="{F32A59E6-6FFA-40B6-A9D2-8AB26B51056B}"/>
    <cellStyle name="Note 7 5 6 2 7 2" xfId="32181" xr:uid="{133D2EB0-2441-4C93-9535-8FB4803658DF}"/>
    <cellStyle name="Note 7 5 6 3" xfId="7866" xr:uid="{FB61F27D-97BF-4B8C-9620-7E76674C6724}"/>
    <cellStyle name="Note 7 5 6 3 2" xfId="21324" xr:uid="{A29F1151-D45F-47AD-A6BA-2366B2AAF44B}"/>
    <cellStyle name="Note 7 5 6 4" xfId="10457" xr:uid="{98A080B5-83ED-4D5C-A2D6-98DBE12D780D}"/>
    <cellStyle name="Note 7 5 6 4 2" xfId="23915" xr:uid="{9415AB29-1094-45AA-9695-B4C245B6076D}"/>
    <cellStyle name="Note 7 5 6 5" xfId="15209" xr:uid="{8264F2B0-C2A0-4D92-932A-303C6766BCFF}"/>
    <cellStyle name="Note 7 5 6 5 2" xfId="28667" xr:uid="{E8D9D3E0-80F2-4F4A-BF42-DF1654C4CB0F}"/>
    <cellStyle name="Note 7 5 6 6" xfId="17553" xr:uid="{ED8DD58F-ABAE-4129-B15E-4FDC061E018E}"/>
    <cellStyle name="Note 7 5 6 6 2" xfId="31011" xr:uid="{60FB7103-606E-4217-9F75-5B2E9F8A5873}"/>
    <cellStyle name="Note 7 5 7" xfId="4651" xr:uid="{3E76DA55-8BFA-49EC-AD83-27BFB0ABB11E}"/>
    <cellStyle name="Note 7 5 7 2" xfId="5822" xr:uid="{E31FB741-3D4E-4BFB-8CCB-45CE1AF24173}"/>
    <cellStyle name="Note 7 5 7 2 2" xfId="8301" xr:uid="{48CA29B8-6EE4-454C-A02C-E2E47273FC94}"/>
    <cellStyle name="Note 7 5 7 2 2 2" xfId="21759" xr:uid="{9338FBB4-9034-4497-A1DA-2C68E603BBA7}"/>
    <cellStyle name="Note 7 5 7 2 3" xfId="10892" xr:uid="{B0D5BD37-46E2-4B25-BBB7-6E9D4EC69946}"/>
    <cellStyle name="Note 7 5 7 2 3 2" xfId="24350" xr:uid="{6C779A72-6111-4FC3-AB58-450E62E26A82}"/>
    <cellStyle name="Note 7 5 7 2 4" xfId="13100" xr:uid="{CD1B2F44-B712-4044-A9A4-4BF63E869FFE}"/>
    <cellStyle name="Note 7 5 7 2 4 2" xfId="26558" xr:uid="{17F7A23F-1768-4D74-AE26-62BDACF76FC7}"/>
    <cellStyle name="Note 7 5 7 2 5" xfId="14279" xr:uid="{1332020D-1855-4252-BE76-CF773101F342}"/>
    <cellStyle name="Note 7 5 7 2 5 2" xfId="27737" xr:uid="{C5F7F871-7D9A-4581-AF5C-8E5822F2DC98}"/>
    <cellStyle name="Note 7 5 7 2 6" xfId="15644" xr:uid="{517EC330-5BEA-4885-9367-84D5171489F3}"/>
    <cellStyle name="Note 7 5 7 2 6 2" xfId="29102" xr:uid="{27E74CA4-0FF5-4B0B-8732-E19728681C13}"/>
    <cellStyle name="Note 7 5 7 2 7" xfId="17987" xr:uid="{F056DE0F-86D4-4AEC-ACC2-DEF49F81A5C9}"/>
    <cellStyle name="Note 7 5 7 2 7 2" xfId="31445" xr:uid="{9275B7E6-434D-4158-8637-C8FEA4863B60}"/>
    <cellStyle name="Note 7 5 7 3" xfId="7130" xr:uid="{F88AEE1C-8474-4C54-85E2-3C6F8D758581}"/>
    <cellStyle name="Note 7 5 7 3 2" xfId="20588" xr:uid="{A576F228-1A97-4DA8-A12D-BEFDE695AB86}"/>
    <cellStyle name="Note 7 5 7 4" xfId="9721" xr:uid="{93C35234-20C3-4D82-84BF-DAD7F4C64F66}"/>
    <cellStyle name="Note 7 5 7 4 2" xfId="23179" xr:uid="{AA369885-6BD6-49FB-88A1-EE98542CAF3E}"/>
    <cellStyle name="Note 7 5 7 5" xfId="12009" xr:uid="{0C92CF22-33AD-4F26-8FC3-9BB467AFA7BA}"/>
    <cellStyle name="Note 7 5 7 5 2" xfId="25467" xr:uid="{6AF5AD25-2436-4111-9B5D-D490FB33A739}"/>
    <cellStyle name="Note 7 5 7 6" xfId="16948" xr:uid="{D9B7E142-61B7-4842-8BCB-44FE2286745C}"/>
    <cellStyle name="Note 7 5 7 6 2" xfId="30406" xr:uid="{E65BDDB0-D5B2-4DFE-B09B-34B51E8A1E21}"/>
    <cellStyle name="Note 7 5 8" xfId="4156" xr:uid="{7FE9A439-6245-4F81-BC72-82ED0BA4ACE4}"/>
    <cellStyle name="Note 7 5 8 2" xfId="6670" xr:uid="{4F3288F8-023B-4E13-9667-BBBCDB05BD55}"/>
    <cellStyle name="Note 7 5 8 2 2" xfId="20128" xr:uid="{0F4A0272-0343-4C46-A42D-3A61691607FF}"/>
    <cellStyle name="Note 7 5 8 3" xfId="9267" xr:uid="{C926CFED-E1AF-4012-8F20-3E2550DA3ACE}"/>
    <cellStyle name="Note 7 5 8 3 2" xfId="22725" xr:uid="{92FD9974-F41C-4C9E-95A6-9E10CDC79572}"/>
    <cellStyle name="Note 7 5 8 4" xfId="11836" xr:uid="{DE25899B-F371-4A7F-9175-7532F71B22E0}"/>
    <cellStyle name="Note 7 5 8 4 2" xfId="25294" xr:uid="{9D9A86EE-E279-48EB-BF51-FBBA38D47F37}"/>
    <cellStyle name="Note 7 5 8 5" xfId="3674" xr:uid="{D11F55FA-D0D5-4AF6-BF1D-CFBBAE7115E7}"/>
    <cellStyle name="Note 7 5 8 5 2" xfId="19668" xr:uid="{7BCFE67C-87EA-4FA2-AF9E-D903EE9E2368}"/>
    <cellStyle name="Note 7 5 8 6" xfId="12567" xr:uid="{D66DE870-0127-42FC-971F-F18F0A97B7C0}"/>
    <cellStyle name="Note 7 5 8 6 2" xfId="26025" xr:uid="{5D03297A-21C6-47CB-B6DD-A7AE7FE7D3B3}"/>
    <cellStyle name="Note 7 5 8 7" xfId="16575" xr:uid="{741B51E0-C1B3-41CB-88BC-1A600281AB84}"/>
    <cellStyle name="Note 7 5 8 7 2" xfId="30033" xr:uid="{0E513AC7-69E4-4424-AA90-BD7E84BA9B02}"/>
    <cellStyle name="Note 7 5 9" xfId="3155" xr:uid="{28277DA9-CFA5-41E3-A819-3848A283CB35}"/>
    <cellStyle name="Note 7 5 9 2" xfId="19149" xr:uid="{396B61F7-0B34-446D-AEDA-0F358528FA4B}"/>
    <cellStyle name="Note 7 6" xfId="2870" xr:uid="{0839904F-00EE-415B-B039-ECF9726B42D3}"/>
    <cellStyle name="Note 7 6 2" xfId="6194" xr:uid="{5A4468E7-1744-4EDA-95B7-82C39CF7CF8E}"/>
    <cellStyle name="Note 7 6 2 2" xfId="8673" xr:uid="{CAD86AFE-6E31-4921-B66C-3B6A000FADFF}"/>
    <cellStyle name="Note 7 6 2 2 2" xfId="22131" xr:uid="{3E33EA84-7B72-44D8-AC5E-4E1B4AA75B43}"/>
    <cellStyle name="Note 7 6 2 3" xfId="11264" xr:uid="{60B4D724-FDAE-4593-9F0D-74D0553DB418}"/>
    <cellStyle name="Note 7 6 2 3 2" xfId="24722" xr:uid="{B4FBBE1D-AEC0-47BA-A051-BA63425D0B7B}"/>
    <cellStyle name="Note 7 6 2 4" xfId="13472" xr:uid="{88B83592-1B3A-44DF-B17B-05255774ED7B}"/>
    <cellStyle name="Note 7 6 2 4 2" xfId="26930" xr:uid="{15D65644-6A88-433D-898F-51E5D9D33DEA}"/>
    <cellStyle name="Note 7 6 2 5" xfId="14651" xr:uid="{FA946B05-FCA2-4DAB-B274-33EF0C727F0F}"/>
    <cellStyle name="Note 7 6 2 5 2" xfId="28109" xr:uid="{0B1E44E3-6F47-40E0-BA81-CB2287052ABA}"/>
    <cellStyle name="Note 7 6 2 6" xfId="16016" xr:uid="{A85B733E-A154-42E2-B12C-817057DE8008}"/>
    <cellStyle name="Note 7 6 2 6 2" xfId="29474" xr:uid="{D56D1073-B08A-4872-87B6-E6E7439BB856}"/>
    <cellStyle name="Note 7 6 2 7" xfId="18359" xr:uid="{102631B4-23E0-4B30-8BAB-AAC59D11774C}"/>
    <cellStyle name="Note 7 6 2 7 2" xfId="31817" xr:uid="{C77290DD-ADCE-4367-8043-F215B90AC6CA}"/>
    <cellStyle name="Note 7 6 3" xfId="5023" xr:uid="{725862D3-47BB-4295-BC01-C0E7E83E1123}"/>
    <cellStyle name="Note 7 6 3 2" xfId="32322" xr:uid="{18828F2C-134C-478D-AACB-BCA671367340}"/>
    <cellStyle name="Note 7 6 4" xfId="7502" xr:uid="{FBC0F3C6-388C-4755-B273-B1497AF133AD}"/>
    <cellStyle name="Note 7 6 4 2" xfId="20960" xr:uid="{BAC2B230-73ED-42BE-A73C-D9287ABC0813}"/>
    <cellStyle name="Note 7 6 5" xfId="10093" xr:uid="{CF746C13-7277-4F4B-AEC2-39D28E66FDC2}"/>
    <cellStyle name="Note 7 6 5 2" xfId="23551" xr:uid="{106A183E-1A9F-40E3-9384-30F4AB3C36F4}"/>
    <cellStyle name="Note 7 6 6" xfId="12256" xr:uid="{7033D9FA-134B-4762-BF27-5139DD33D175}"/>
    <cellStyle name="Note 7 6 6 2" xfId="25714" xr:uid="{64304DEF-3456-4568-A36F-C9E9C0DCD393}"/>
    <cellStyle name="Note 7 6 7" xfId="17248" xr:uid="{56930EA7-06D6-4C57-B612-82A1E77A6C82}"/>
    <cellStyle name="Note 7 6 7 2" xfId="30706" xr:uid="{63768C85-46E2-43EF-A614-BD10BD05EF81}"/>
    <cellStyle name="Note 7 7" xfId="4381" xr:uid="{7B508808-ABCD-4DAF-8A20-3807D140BA73}"/>
    <cellStyle name="Note 7 7 2" xfId="5552" xr:uid="{63E29DBC-75AB-41F3-A9C4-8DBDBA82566D}"/>
    <cellStyle name="Note 7 7 2 2" xfId="8031" xr:uid="{85E0B802-CE42-41DF-923E-CDABBD55FE37}"/>
    <cellStyle name="Note 7 7 2 2 2" xfId="21489" xr:uid="{D600BF6E-99F0-44AE-A18F-9598F7DC351C}"/>
    <cellStyle name="Note 7 7 2 3" xfId="10622" xr:uid="{F636E6A6-65A3-4D3D-9819-504BA6EA5D9B}"/>
    <cellStyle name="Note 7 7 2 3 2" xfId="24080" xr:uid="{2035E9DE-F7AD-4691-8AA0-26747E6BA06B}"/>
    <cellStyle name="Note 7 7 2 4" xfId="12830" xr:uid="{B3E71846-80F0-4A22-A93F-2AEE3454B0EB}"/>
    <cellStyle name="Note 7 7 2 4 2" xfId="26288" xr:uid="{9FA2D386-3A88-45BB-9042-230EFFE533EA}"/>
    <cellStyle name="Note 7 7 2 5" xfId="14009" xr:uid="{EAC2050F-65FD-4A39-89CC-9DDEE1B8FEC8}"/>
    <cellStyle name="Note 7 7 2 5 2" xfId="27467" xr:uid="{40B5F08E-478B-4F21-892E-32C515661B62}"/>
    <cellStyle name="Note 7 7 2 6" xfId="15374" xr:uid="{80D4F3AE-8443-4919-9D0F-525AC2F847BC}"/>
    <cellStyle name="Note 7 7 2 6 2" xfId="28832" xr:uid="{355EF44D-6911-4845-B4C2-18D681C0C1DF}"/>
    <cellStyle name="Note 7 7 2 7" xfId="17717" xr:uid="{8DDC4BED-179E-4CDE-BFE8-D34D5EA55700}"/>
    <cellStyle name="Note 7 7 2 7 2" xfId="31175" xr:uid="{94674A3F-0A8A-41AB-B65B-A84583F8C8EB}"/>
    <cellStyle name="Note 7 7 3" xfId="6860" xr:uid="{750B4E8F-CA68-4E43-A60C-5DFD05E196F1}"/>
    <cellStyle name="Note 7 7 3 2" xfId="20318" xr:uid="{25455C6A-2700-4B10-8DE8-B912FDDAEF2F}"/>
    <cellStyle name="Note 7 7 4" xfId="9451" xr:uid="{4D487EA2-917C-43D7-B977-35639DEE2022}"/>
    <cellStyle name="Note 7 7 4 2" xfId="22909" xr:uid="{A63EF178-61E8-4B39-B541-B01F3F9AB930}"/>
    <cellStyle name="Note 7 7 5" xfId="12519" xr:uid="{A6527993-7FF7-4BE8-B4A0-563E141624FB}"/>
    <cellStyle name="Note 7 7 5 2" xfId="25977" xr:uid="{1501A4FF-3559-4A0D-8105-B6112E5E1529}"/>
    <cellStyle name="Note 7 7 6" xfId="16699" xr:uid="{6AFA779F-B719-4E7B-9B58-8F72F9BF2411}"/>
    <cellStyle name="Note 7 7 6 2" xfId="30157" xr:uid="{68B7489D-733C-403D-AB8F-6FA6FCFED640}"/>
    <cellStyle name="Note 7 8" xfId="4903" xr:uid="{622B60C5-0BF8-4C22-8227-BB211A50C252}"/>
    <cellStyle name="Note 7 8 2" xfId="6074" xr:uid="{1F5D7FD1-0B65-4D03-910B-835BFB0567D4}"/>
    <cellStyle name="Note 7 8 2 2" xfId="8553" xr:uid="{C3CF8B4B-C237-4703-AD61-E2DF7F1CCC68}"/>
    <cellStyle name="Note 7 8 2 2 2" xfId="22011" xr:uid="{62E9E0F9-0779-4682-85BA-701C1F2926B5}"/>
    <cellStyle name="Note 7 8 2 3" xfId="11144" xr:uid="{24A4DF03-DDBE-416F-9816-BD95AB644121}"/>
    <cellStyle name="Note 7 8 2 3 2" xfId="24602" xr:uid="{C9AA6922-3FFD-424C-8A29-99A3B218FF72}"/>
    <cellStyle name="Note 7 8 2 4" xfId="13352" xr:uid="{A8BE8E5C-B824-47B1-8801-9A28C2DBB994}"/>
    <cellStyle name="Note 7 8 2 4 2" xfId="26810" xr:uid="{8F3472ED-5B88-4428-AE94-CC427133F65B}"/>
    <cellStyle name="Note 7 8 2 5" xfId="14531" xr:uid="{73BB9F2D-D34E-4DC2-9384-7C805A53DA24}"/>
    <cellStyle name="Note 7 8 2 5 2" xfId="27989" xr:uid="{4C302B0F-1713-4353-8CF8-873A1049A1A5}"/>
    <cellStyle name="Note 7 8 2 6" xfId="15896" xr:uid="{0C30229E-3CB4-4C86-B2C4-9FC6C7CD9C7F}"/>
    <cellStyle name="Note 7 8 2 6 2" xfId="29354" xr:uid="{D2CD2404-D4C0-4D8D-AC4F-0439E115FB06}"/>
    <cellStyle name="Note 7 8 2 7" xfId="18239" xr:uid="{7730F5FE-4F31-4909-93E6-C0EE7EC2FB92}"/>
    <cellStyle name="Note 7 8 2 7 2" xfId="31697" xr:uid="{36DBAADC-F754-466C-9E1D-590C10B822B6}"/>
    <cellStyle name="Note 7 8 3" xfId="7382" xr:uid="{2C043049-34E9-449F-B6EE-1DABB660686A}"/>
    <cellStyle name="Note 7 8 3 2" xfId="20840" xr:uid="{CB8C4C7B-0456-484B-8076-7B2E147F968F}"/>
    <cellStyle name="Note 7 8 4" xfId="9973" xr:uid="{983719E8-22E3-43DA-850F-9CF1B58B3C87}"/>
    <cellStyle name="Note 7 8 4 2" xfId="23431" xr:uid="{BBB89A01-7CBF-4F62-99DC-FCF8F8D67CBD}"/>
    <cellStyle name="Note 7 8 5" xfId="3260" xr:uid="{4C9F479B-9E42-4A86-A852-764C5358C392}"/>
    <cellStyle name="Note 7 8 5 2" xfId="19254" xr:uid="{B70BFAE8-05DA-4736-B6DF-AAE7BC00F054}"/>
    <cellStyle name="Note 7 8 6" xfId="17153" xr:uid="{7DE22592-7D83-4C32-9C0A-A799C7131858}"/>
    <cellStyle name="Note 7 8 6 2" xfId="30611" xr:uid="{ECF1FF92-FC8D-4DEA-9E8E-17FE73D8A0B5}"/>
    <cellStyle name="Note 7 9" xfId="5324" xr:uid="{CE55E9AC-18C8-49EA-844A-1C5F2AC167D5}"/>
    <cellStyle name="Note 7 9 2" xfId="6495" xr:uid="{D110D132-4010-4150-972A-D8B16DC4D25C}"/>
    <cellStyle name="Note 7 9 2 2" xfId="8974" xr:uid="{513208E4-0408-42B6-9C31-4AB4D246CEE4}"/>
    <cellStyle name="Note 7 9 2 2 2" xfId="22432" xr:uid="{E928A56C-0D5C-4B5E-9E31-466CBD4D2320}"/>
    <cellStyle name="Note 7 9 2 3" xfId="11565" xr:uid="{D0409D96-42EC-41DF-ACBF-3B3CE2E424A0}"/>
    <cellStyle name="Note 7 9 2 3 2" xfId="25023" xr:uid="{0C6799C5-9545-4B6A-991D-8482F0611741}"/>
    <cellStyle name="Note 7 9 2 4" xfId="13773" xr:uid="{57CACAC7-F80F-4798-B895-883EFBBAD7D8}"/>
    <cellStyle name="Note 7 9 2 4 2" xfId="27231" xr:uid="{2A8C97E7-48AC-4C34-A82A-89FE8647A263}"/>
    <cellStyle name="Note 7 9 2 5" xfId="14952" xr:uid="{2681030C-946B-472C-8CE6-15EBF87C4CB9}"/>
    <cellStyle name="Note 7 9 2 5 2" xfId="28410" xr:uid="{18778171-5BA6-4945-86B7-C04A4AFDFB81}"/>
    <cellStyle name="Note 7 9 2 6" xfId="16317" xr:uid="{32917FAB-F864-4E52-8E7A-4A8D4D999916}"/>
    <cellStyle name="Note 7 9 2 6 2" xfId="29775" xr:uid="{CC256287-A34C-44A0-A63F-3EADFBA83017}"/>
    <cellStyle name="Note 7 9 2 7" xfId="18660" xr:uid="{3E4D95F3-C6C4-4409-BEBB-1421D66216E0}"/>
    <cellStyle name="Note 7 9 2 7 2" xfId="32118" xr:uid="{F6A0AC36-3E4D-43FF-B803-687C70DF2C39}"/>
    <cellStyle name="Note 7 9 3" xfId="7803" xr:uid="{C2B0C499-1473-468D-AD12-FE876AE60AC4}"/>
    <cellStyle name="Note 7 9 3 2" xfId="21261" xr:uid="{A80AC23D-8B40-46F7-B77E-C4679DE3507C}"/>
    <cellStyle name="Note 7 9 4" xfId="10394" xr:uid="{4FB8EE81-41C6-4228-BD20-EC466CE7F513}"/>
    <cellStyle name="Note 7 9 4 2" xfId="23852" xr:uid="{E55C115A-C816-49F5-B207-CA5DC319B44B}"/>
    <cellStyle name="Note 7 9 5" xfId="15146" xr:uid="{1CCBD896-C71F-4CED-B543-FEE033BF9C60}"/>
    <cellStyle name="Note 7 9 5 2" xfId="28604" xr:uid="{06E72021-5706-4468-AECD-F140BA5FA6B6}"/>
    <cellStyle name="Note 7 9 6" xfId="17498" xr:uid="{D848C503-ED68-4316-AD9F-DCA87FD3A656}"/>
    <cellStyle name="Note 7 9 6 2" xfId="30956" xr:uid="{B1BFC74B-AC5B-4FBC-9DAD-E4DAC5663C11}"/>
    <cellStyle name="Note 8" xfId="2320" xr:uid="{5D542682-EB44-422B-AAA3-7831F98669FB}"/>
    <cellStyle name="Note 8 10" xfId="5372" xr:uid="{845C8367-7309-4696-A4D6-1508179778F1}"/>
    <cellStyle name="Note 8 10 2" xfId="6543" xr:uid="{C59BCACA-56CB-4ABB-8DC0-4AF5B1343CA5}"/>
    <cellStyle name="Note 8 10 2 2" xfId="9022" xr:uid="{85578F7B-79EC-4C0F-85F7-535A32ED0C3D}"/>
    <cellStyle name="Note 8 10 2 2 2" xfId="22480" xr:uid="{D2B0B652-FE6F-486D-AAA2-E4B7348AA6A6}"/>
    <cellStyle name="Note 8 10 2 3" xfId="11613" xr:uid="{5348C7C4-E07F-4BAF-A407-3668E1BE8978}"/>
    <cellStyle name="Note 8 10 2 3 2" xfId="25071" xr:uid="{76B82A27-34A4-43BE-A674-281A0169945E}"/>
    <cellStyle name="Note 8 10 2 4" xfId="13821" xr:uid="{73606F8F-133E-409B-9935-670539946783}"/>
    <cellStyle name="Note 8 10 2 4 2" xfId="27279" xr:uid="{48B4FCC1-924C-4075-811F-A9A7EEF50A97}"/>
    <cellStyle name="Note 8 10 2 5" xfId="15000" xr:uid="{474406EC-87BE-455D-B642-D39C85AE717A}"/>
    <cellStyle name="Note 8 10 2 5 2" xfId="28458" xr:uid="{9EB50D2B-8E24-49C9-8BC9-E8B30EB6915E}"/>
    <cellStyle name="Note 8 10 2 6" xfId="16365" xr:uid="{F6D7FB87-1298-4724-9546-A11E81E5B617}"/>
    <cellStyle name="Note 8 10 2 6 2" xfId="29823" xr:uid="{55E9A16B-F9B8-474B-AEF6-C2611B49B587}"/>
    <cellStyle name="Note 8 10 2 7" xfId="18708" xr:uid="{79414AF2-ED14-4317-BC18-0FFD49BE375E}"/>
    <cellStyle name="Note 8 10 2 7 2" xfId="32166" xr:uid="{29DA8AC0-285E-4CEF-8106-E3BD5C308B2B}"/>
    <cellStyle name="Note 8 10 3" xfId="7851" xr:uid="{4A402E66-DF8F-4713-BA6A-93EF971C2144}"/>
    <cellStyle name="Note 8 10 3 2" xfId="21309" xr:uid="{7B93AB64-9A7F-4214-80C6-F980702239F0}"/>
    <cellStyle name="Note 8 10 4" xfId="10442" xr:uid="{CE347C43-06EB-449F-BF38-3DBF769EFE11}"/>
    <cellStyle name="Note 8 10 4 2" xfId="23900" xr:uid="{DD740232-DE68-44BC-84D9-9ED88DEF702B}"/>
    <cellStyle name="Note 8 10 5" xfId="15194" xr:uid="{B2508274-11DC-44F0-BCAA-717C448FAD21}"/>
    <cellStyle name="Note 8 10 5 2" xfId="28652" xr:uid="{5A650073-5B88-4290-BC68-F7E6E70BB937}"/>
    <cellStyle name="Note 8 10 6" xfId="17542" xr:uid="{41A628A2-5FF4-435B-A9B0-AB1B64B0167A}"/>
    <cellStyle name="Note 8 10 6 2" xfId="31000" xr:uid="{838ECAEC-6114-4A01-B9E7-8E02A0E056DB}"/>
    <cellStyle name="Note 8 11" xfId="4325" xr:uid="{23898365-7866-4C82-B9D2-C4A1FA2353EA}"/>
    <cellStyle name="Note 8 11 2" xfId="5496" xr:uid="{DB72C304-740C-49CB-89EB-0D242A69929B}"/>
    <cellStyle name="Note 8 11 2 2" xfId="7975" xr:uid="{C1595E3E-7CFD-4A2D-9EEE-E463C3AA2E19}"/>
    <cellStyle name="Note 8 11 2 2 2" xfId="21433" xr:uid="{EA2E9B51-A9AF-4F5E-8B13-EC706557BC9D}"/>
    <cellStyle name="Note 8 11 2 3" xfId="10566" xr:uid="{A763FE40-1C06-420A-BA57-FF3551E13A80}"/>
    <cellStyle name="Note 8 11 2 3 2" xfId="24024" xr:uid="{21473D82-E074-45F4-BB69-21A782C26ED7}"/>
    <cellStyle name="Note 8 11 2 4" xfId="12774" xr:uid="{8D015B93-0729-425E-B316-170DEAF984C0}"/>
    <cellStyle name="Note 8 11 2 4 2" xfId="26232" xr:uid="{D5100AF1-10D8-4647-B311-3D3DA0B57631}"/>
    <cellStyle name="Note 8 11 2 5" xfId="13953" xr:uid="{901BC0C8-C966-415C-9AA9-CC8A1843B874}"/>
    <cellStyle name="Note 8 11 2 5 2" xfId="27411" xr:uid="{E3051885-E451-4D28-ABCF-C9710544782B}"/>
    <cellStyle name="Note 8 11 2 6" xfId="15318" xr:uid="{1D56F37F-17F8-4CA8-9849-F014CBACFA9C}"/>
    <cellStyle name="Note 8 11 2 6 2" xfId="28776" xr:uid="{A7E5E96A-08C6-4957-8D78-07DBA158EF2B}"/>
    <cellStyle name="Note 8 11 2 7" xfId="17661" xr:uid="{47E766E9-F30A-4416-87B1-A7F266F4241C}"/>
    <cellStyle name="Note 8 11 2 7 2" xfId="31119" xr:uid="{66579F15-C0DE-40F7-B28F-31C1A4BE7961}"/>
    <cellStyle name="Note 8 11 3" xfId="6804" xr:uid="{42B44A24-D122-4B92-BE82-E1237D8EC539}"/>
    <cellStyle name="Note 8 11 3 2" xfId="20262" xr:uid="{F16EAC8C-B3BC-4507-AF62-0FF05A097A93}"/>
    <cellStyle name="Note 8 11 4" xfId="9395" xr:uid="{0FB07654-22C8-4B2A-8B94-E65918923BB9}"/>
    <cellStyle name="Note 8 11 4 2" xfId="22853" xr:uid="{10224CFA-664C-48D1-B5CE-05A977C7EBF7}"/>
    <cellStyle name="Note 8 11 5" xfId="3327" xr:uid="{BBC30786-69C5-42B0-842F-5A8E641C51FE}"/>
    <cellStyle name="Note 8 11 5 2" xfId="19321" xr:uid="{22B26731-2A88-41CF-9FA3-8A8E1DAEAAC4}"/>
    <cellStyle name="Note 8 11 6" xfId="16672" xr:uid="{3308CBBD-7897-4251-82BD-4BE15AED57C1}"/>
    <cellStyle name="Note 8 11 6 2" xfId="30130" xr:uid="{71CE88FA-7774-4E4B-91FF-08F3DB3C39C1}"/>
    <cellStyle name="Note 8 12" xfId="4050" xr:uid="{51F03161-204D-4FB3-8106-693332B6E446}"/>
    <cellStyle name="Note 8 12 2" xfId="3962" xr:uid="{155513B9-33E8-47E5-A82D-82E4D2093A22}"/>
    <cellStyle name="Note 8 12 2 2" xfId="19956" xr:uid="{46C830DC-6916-41B0-B5F0-92D9E7CC3ABC}"/>
    <cellStyle name="Note 8 12 3" xfId="9161" xr:uid="{CF25C2C3-9AF7-4F14-A467-B761E826FD18}"/>
    <cellStyle name="Note 8 12 3 2" xfId="22619" xr:uid="{71CE0388-F737-4E3F-96A9-414D4C532142}"/>
    <cellStyle name="Note 8 12 4" xfId="11730" xr:uid="{796DFF2B-1FEE-4D00-829E-DC76C08DFE34}"/>
    <cellStyle name="Note 8 12 4 2" xfId="25188" xr:uid="{1DC41060-99FB-45FD-A52A-DB0579FB82BF}"/>
    <cellStyle name="Note 8 12 5" xfId="3595" xr:uid="{7DF60A2C-E13E-4D92-A295-5C5F1E3D8B05}"/>
    <cellStyle name="Note 8 12 5 2" xfId="19589" xr:uid="{0FC1806D-B54D-4156-AAA2-DBCC0C6ED2B1}"/>
    <cellStyle name="Note 8 12 6" xfId="11881" xr:uid="{0A23D6BB-3F0E-49AC-B0FF-CA63B89594C7}"/>
    <cellStyle name="Note 8 12 6 2" xfId="25339" xr:uid="{70107BD1-04AA-481F-87A7-94F0F5834EE4}"/>
    <cellStyle name="Note 8 12 7" xfId="16469" xr:uid="{EC732A63-92E8-428A-904E-75890959AB04}"/>
    <cellStyle name="Note 8 12 7 2" xfId="29927" xr:uid="{014B7FD8-2096-4AF5-95EC-73849BCF8947}"/>
    <cellStyle name="Note 8 13" xfId="3935" xr:uid="{85662BF3-B062-4DBD-8EC5-204D7D6F9A3D}"/>
    <cellStyle name="Note 8 13 2" xfId="19929" xr:uid="{09DBE500-F0E3-4BB0-9219-9E047A9BB740}"/>
    <cellStyle name="Note 8 14" xfId="4185" xr:uid="{3C85B563-F73D-44A3-893B-E5A6E26DBECE}"/>
    <cellStyle name="Note 8 14 2" xfId="19985" xr:uid="{AB75FBCE-B413-4272-B125-F5646220D121}"/>
    <cellStyle name="Note 8 15" xfId="3378" xr:uid="{AEE14E79-46DA-479A-B08E-27B54C9C2F2F}"/>
    <cellStyle name="Note 8 15 2" xfId="19372" xr:uid="{5E82711C-76FA-4F8A-A4F2-4FA06D536FC9}"/>
    <cellStyle name="Note 8 16" xfId="18872" xr:uid="{FBAB696B-797C-4224-BDF7-5EB40B65A12B}"/>
    <cellStyle name="Note 8 16 2" xfId="32525" xr:uid="{72620ACE-795F-45B7-BEA1-9F2DE03AEAEA}"/>
    <cellStyle name="Note 8 2" xfId="2321" xr:uid="{86AFB541-CC70-4E33-9F1D-E2FC3E16AFD4}"/>
    <cellStyle name="Note 8 2 10" xfId="3970" xr:uid="{AFC8516A-FE35-4985-B45B-61A5132FD087}"/>
    <cellStyle name="Note 8 2 10 2" xfId="19964" xr:uid="{2A092E74-164B-45B7-983B-8E98A7CC494A}"/>
    <cellStyle name="Note 8 2 11" xfId="3795" xr:uid="{2326F83D-6FF2-4525-B466-549199912E61}"/>
    <cellStyle name="Note 8 2 11 2" xfId="19789" xr:uid="{D67B50F7-05D1-403F-9B1B-B3E52AEF9FF8}"/>
    <cellStyle name="Note 8 2 12" xfId="3377" xr:uid="{76844985-E524-4775-A373-B4B9DE5D6812}"/>
    <cellStyle name="Note 8 2 12 2" xfId="19371" xr:uid="{4F2FB162-8380-4DC7-A24D-A978F63F5280}"/>
    <cellStyle name="Note 8 2 13" xfId="18873" xr:uid="{3A62300F-B60F-454C-AED7-D47A405F8FA0}"/>
    <cellStyle name="Note 8 2 13 2" xfId="32526" xr:uid="{BD520FEC-800B-41FF-907A-39A36F3C2204}"/>
    <cellStyle name="Note 8 2 2" xfId="2322" xr:uid="{CD9792D9-F423-4EBD-85DF-55C8C681606F}"/>
    <cellStyle name="Note 8 2 2 10" xfId="3796" xr:uid="{581638C4-EF2B-4906-B1D0-3CBC0360DC0D}"/>
    <cellStyle name="Note 8 2 2 10 2" xfId="19790" xr:uid="{73087245-55DA-416C-ABD1-6B4C3F03CE11}"/>
    <cellStyle name="Note 8 2 2 11" xfId="3801" xr:uid="{937723F1-16D0-466C-8B1C-4054CF16255B}"/>
    <cellStyle name="Note 8 2 2 11 2" xfId="19795" xr:uid="{34B4B48F-2411-426F-9B9B-D702C19E6661}"/>
    <cellStyle name="Note 8 2 2 12" xfId="18874" xr:uid="{CC8987EA-6BCF-4E8C-8D68-E1298D3B644F}"/>
    <cellStyle name="Note 8 2 2 12 2" xfId="32527" xr:uid="{987134F2-4779-4B4D-85DF-B9E69BF0EE2B}"/>
    <cellStyle name="Note 8 2 2 2" xfId="2880" xr:uid="{4E3A5DFE-3A5E-4C6C-A58B-2E6CFE1800C8}"/>
    <cellStyle name="Note 8 2 2 2 2" xfId="6204" xr:uid="{78B80FB3-D787-4167-8B5C-1095EB66FF6E}"/>
    <cellStyle name="Note 8 2 2 2 2 2" xfId="8683" xr:uid="{771E81FF-26DE-4D9F-AA9E-F8D68C661746}"/>
    <cellStyle name="Note 8 2 2 2 2 2 2" xfId="22141" xr:uid="{96C6B3E2-F429-4BAA-B9B0-E0D586EFE3A4}"/>
    <cellStyle name="Note 8 2 2 2 2 3" xfId="11274" xr:uid="{7B1E97B6-57EB-4E08-9332-BF440252E39C}"/>
    <cellStyle name="Note 8 2 2 2 2 3 2" xfId="24732" xr:uid="{814D0318-9BBB-4CA5-B87F-A30C810CD7E3}"/>
    <cellStyle name="Note 8 2 2 2 2 4" xfId="13482" xr:uid="{FC471080-8C38-4330-965B-62CAAAA31109}"/>
    <cellStyle name="Note 8 2 2 2 2 4 2" xfId="26940" xr:uid="{D7D0A303-337E-45CB-950B-07B5CB2271E1}"/>
    <cellStyle name="Note 8 2 2 2 2 5" xfId="14661" xr:uid="{1F52F8B3-75C5-4E70-83E9-547583FAA5C5}"/>
    <cellStyle name="Note 8 2 2 2 2 5 2" xfId="28119" xr:uid="{2D821E8A-150A-4BE6-8240-EB0227C776A9}"/>
    <cellStyle name="Note 8 2 2 2 2 6" xfId="16026" xr:uid="{533FA52D-D738-4891-B9CA-DEECBE157133}"/>
    <cellStyle name="Note 8 2 2 2 2 6 2" xfId="29484" xr:uid="{C3DB5035-342E-4F14-BE8B-055A124F7702}"/>
    <cellStyle name="Note 8 2 2 2 2 7" xfId="18369" xr:uid="{32B3E387-67B0-4802-A07C-96CF2DCE532E}"/>
    <cellStyle name="Note 8 2 2 2 2 7 2" xfId="31827" xr:uid="{0E84BACE-6744-4145-A1B8-E255064A09A0}"/>
    <cellStyle name="Note 8 2 2 2 3" xfId="5033" xr:uid="{A4CCE61D-AFEA-4723-A8B2-EA4DAF8A0936}"/>
    <cellStyle name="Note 8 2 2 2 3 2" xfId="32332" xr:uid="{786E15F6-0934-4B2C-9F91-6AB4B594959B}"/>
    <cellStyle name="Note 8 2 2 2 4" xfId="7512" xr:uid="{53D13EEB-AD48-4F71-93F5-7308973080B1}"/>
    <cellStyle name="Note 8 2 2 2 4 2" xfId="20970" xr:uid="{5845BA6A-7E96-4960-BA74-020BB739E79B}"/>
    <cellStyle name="Note 8 2 2 2 5" xfId="10103" xr:uid="{01BB4EBC-3F5A-4983-B0FC-5BBC04028C35}"/>
    <cellStyle name="Note 8 2 2 2 5 2" xfId="23561" xr:uid="{8CEC046B-1898-4AF5-B106-43E58B72E263}"/>
    <cellStyle name="Note 8 2 2 2 6" xfId="3088" xr:uid="{14BE4FB4-BE55-41E2-9686-42823771E7BC}"/>
    <cellStyle name="Note 8 2 2 2 6 2" xfId="19082" xr:uid="{2731966F-2B42-4C0E-984E-34D16BB6D970}"/>
    <cellStyle name="Note 8 2 2 2 7" xfId="17258" xr:uid="{3B0B6C36-AAD6-4BDD-884B-D97B4E3C983A}"/>
    <cellStyle name="Note 8 2 2 2 7 2" xfId="30716" xr:uid="{CECDFA22-5BEF-4EF0-8F5A-510EB8F080F8}"/>
    <cellStyle name="Note 8 2 2 3" xfId="4371" xr:uid="{94529C01-FA83-4B36-AF0A-37EDD47AE27C}"/>
    <cellStyle name="Note 8 2 2 3 2" xfId="5542" xr:uid="{229CCB64-A377-4724-8D86-2D2C7D43AE3F}"/>
    <cellStyle name="Note 8 2 2 3 2 2" xfId="8021" xr:uid="{0E388E8F-2391-4F93-BF95-3A1DB0C30555}"/>
    <cellStyle name="Note 8 2 2 3 2 2 2" xfId="21479" xr:uid="{9E70B978-5C6D-4F57-B7B7-0B78EC48D6B7}"/>
    <cellStyle name="Note 8 2 2 3 2 3" xfId="10612" xr:uid="{1E61669A-7557-4E23-90F2-879BEC6D360E}"/>
    <cellStyle name="Note 8 2 2 3 2 3 2" xfId="24070" xr:uid="{1A098D52-D279-4F93-81A3-D18F3908C381}"/>
    <cellStyle name="Note 8 2 2 3 2 4" xfId="12820" xr:uid="{E2377FFC-7D5B-40BC-93FF-4AEA2ABA7C05}"/>
    <cellStyle name="Note 8 2 2 3 2 4 2" xfId="26278" xr:uid="{9F45CD9F-460D-4402-8421-85CB9EF3B4B9}"/>
    <cellStyle name="Note 8 2 2 3 2 5" xfId="13999" xr:uid="{1379FD3E-77A0-4521-8915-E74184CCB477}"/>
    <cellStyle name="Note 8 2 2 3 2 5 2" xfId="27457" xr:uid="{843E10A0-5BB3-43C5-97FD-CA4D762EBC70}"/>
    <cellStyle name="Note 8 2 2 3 2 6" xfId="15364" xr:uid="{A4C29EE5-FBBA-4EEB-BBDB-85E0F7F7DC0C}"/>
    <cellStyle name="Note 8 2 2 3 2 6 2" xfId="28822" xr:uid="{B2E8189B-6F13-4C39-AF59-707519017528}"/>
    <cellStyle name="Note 8 2 2 3 2 7" xfId="17707" xr:uid="{7A28978B-8412-49EF-8D49-528DFDDE087A}"/>
    <cellStyle name="Note 8 2 2 3 2 7 2" xfId="31165" xr:uid="{BFBA61AB-CDEA-47DC-936F-3AB57A31301B}"/>
    <cellStyle name="Note 8 2 2 3 3" xfId="6850" xr:uid="{D3CAE4D9-B69D-435A-8E0D-6700A5A362D3}"/>
    <cellStyle name="Note 8 2 2 3 3 2" xfId="20308" xr:uid="{D5D3C4B5-7753-4ECC-8822-F0DE917E8D43}"/>
    <cellStyle name="Note 8 2 2 3 4" xfId="9441" xr:uid="{CFD6C7EA-61A7-4B2F-B6D2-61ED309A7EC9}"/>
    <cellStyle name="Note 8 2 2 3 4 2" xfId="22899" xr:uid="{E5EA3303-B169-4A67-B797-330D133F67D0}"/>
    <cellStyle name="Note 8 2 2 3 5" xfId="3518" xr:uid="{AD7753F1-1EB9-47B0-B4D1-3A7198D09595}"/>
    <cellStyle name="Note 8 2 2 3 5 2" xfId="19512" xr:uid="{8C32DEF4-5A72-4383-B40A-6DEBD9EEBE76}"/>
    <cellStyle name="Note 8 2 2 3 6" xfId="16689" xr:uid="{BB7BBED2-585D-4983-B4CF-325089CF5C97}"/>
    <cellStyle name="Note 8 2 2 3 6 2" xfId="30147" xr:uid="{010B81A9-55AC-4C2C-8DB1-DC946127D461}"/>
    <cellStyle name="Note 8 2 2 4" xfId="4913" xr:uid="{36DD6FAA-C7A2-4F24-8989-1391829499BF}"/>
    <cellStyle name="Note 8 2 2 4 2" xfId="6084" xr:uid="{9FA3A1BD-557A-48DD-AA9A-5FB6B005DF28}"/>
    <cellStyle name="Note 8 2 2 4 2 2" xfId="8563" xr:uid="{F2FCA779-5C00-4E02-8337-8C853DEBCB7B}"/>
    <cellStyle name="Note 8 2 2 4 2 2 2" xfId="22021" xr:uid="{64A57F6C-8AA2-4BF9-9C88-E47C6F66CA2E}"/>
    <cellStyle name="Note 8 2 2 4 2 3" xfId="11154" xr:uid="{37846621-F59B-4EBC-9642-570E9F2D3485}"/>
    <cellStyle name="Note 8 2 2 4 2 3 2" xfId="24612" xr:uid="{F056E903-E2B3-4F03-8038-F2F42CF5C3FC}"/>
    <cellStyle name="Note 8 2 2 4 2 4" xfId="13362" xr:uid="{ECF97669-9ED6-4D38-AFE8-415F5D1AC8C6}"/>
    <cellStyle name="Note 8 2 2 4 2 4 2" xfId="26820" xr:uid="{8F9269AC-C628-408C-96B4-91CE41D397A5}"/>
    <cellStyle name="Note 8 2 2 4 2 5" xfId="14541" xr:uid="{E4AB045C-92AE-4F27-A524-AB13C196A2D2}"/>
    <cellStyle name="Note 8 2 2 4 2 5 2" xfId="27999" xr:uid="{76EA8A77-5E6E-4DD4-9F41-D1F0B3EBC3C5}"/>
    <cellStyle name="Note 8 2 2 4 2 6" xfId="15906" xr:uid="{9CF4E778-47A9-47CA-ACE4-8DC1CF5DC9F5}"/>
    <cellStyle name="Note 8 2 2 4 2 6 2" xfId="29364" xr:uid="{42D3F2A1-1CAD-4979-A8D4-2BD9F053B0F6}"/>
    <cellStyle name="Note 8 2 2 4 2 7" xfId="18249" xr:uid="{02C24D24-6453-4C1A-B1F5-D84A6329F69D}"/>
    <cellStyle name="Note 8 2 2 4 2 7 2" xfId="31707" xr:uid="{EA093B14-A14B-4B87-BEB9-B75DBBD83585}"/>
    <cellStyle name="Note 8 2 2 4 3" xfId="7392" xr:uid="{39CAFE7D-72D5-48EB-A18E-4FC13AA4CB34}"/>
    <cellStyle name="Note 8 2 2 4 3 2" xfId="20850" xr:uid="{027FE793-64A4-4E48-BC40-8BC0631240D2}"/>
    <cellStyle name="Note 8 2 2 4 4" xfId="9983" xr:uid="{BA3093D3-4847-4611-B187-6773D73EBF2D}"/>
    <cellStyle name="Note 8 2 2 4 4 2" xfId="23441" xr:uid="{72ED1055-9470-48C2-BF0B-D463F0923B74}"/>
    <cellStyle name="Note 8 2 2 4 5" xfId="2963" xr:uid="{F9726A90-781A-414D-89C5-616958357EB7}"/>
    <cellStyle name="Note 8 2 2 4 5 2" xfId="18957" xr:uid="{A71E7541-0392-4453-B443-266FEBE78E49}"/>
    <cellStyle name="Note 8 2 2 4 6" xfId="17163" xr:uid="{21462812-8E53-402F-8DE6-CA7564F85F6C}"/>
    <cellStyle name="Note 8 2 2 4 6 2" xfId="30621" xr:uid="{95EE6339-4004-418F-AF24-FCA3B2011E23}"/>
    <cellStyle name="Note 8 2 2 5" xfId="5082" xr:uid="{710C6BDC-C044-4243-B87B-003B332721DF}"/>
    <cellStyle name="Note 8 2 2 5 2" xfId="6253" xr:uid="{F3982D34-7C43-42D5-AC9B-7A447F0F4A5D}"/>
    <cellStyle name="Note 8 2 2 5 2 2" xfId="8732" xr:uid="{CD424DA0-17A7-48A0-BD15-18FCB48EE4E3}"/>
    <cellStyle name="Note 8 2 2 5 2 2 2" xfId="22190" xr:uid="{A244C8DE-A8C2-41B5-866E-87D4749775C9}"/>
    <cellStyle name="Note 8 2 2 5 2 3" xfId="11323" xr:uid="{AD44E6BF-0B78-469D-8A92-760ACA81EAAF}"/>
    <cellStyle name="Note 8 2 2 5 2 3 2" xfId="24781" xr:uid="{43AEA92C-F688-491C-ACFA-F3F386707426}"/>
    <cellStyle name="Note 8 2 2 5 2 4" xfId="13531" xr:uid="{DCEDC658-A171-492C-ABD2-4D980510826A}"/>
    <cellStyle name="Note 8 2 2 5 2 4 2" xfId="26989" xr:uid="{6E613E51-9629-4044-B805-1FE84BAF4E00}"/>
    <cellStyle name="Note 8 2 2 5 2 5" xfId="14710" xr:uid="{A5566585-2ECA-44CC-B942-65FB1920D402}"/>
    <cellStyle name="Note 8 2 2 5 2 5 2" xfId="28168" xr:uid="{BB333E67-D8F5-4B2F-9663-3EEBA81A7AA1}"/>
    <cellStyle name="Note 8 2 2 5 2 6" xfId="16075" xr:uid="{518689DB-B9C9-4B7B-93F3-F61E0A77E172}"/>
    <cellStyle name="Note 8 2 2 5 2 6 2" xfId="29533" xr:uid="{5DC7D507-C4E9-4756-BD4B-C7F714C9A269}"/>
    <cellStyle name="Note 8 2 2 5 2 7" xfId="18418" xr:uid="{1343E397-C76C-44E1-BCAC-404E43543897}"/>
    <cellStyle name="Note 8 2 2 5 2 7 2" xfId="31876" xr:uid="{1B0DB828-05F5-4B0C-AAD5-F9C456D2738B}"/>
    <cellStyle name="Note 8 2 2 5 3" xfId="7561" xr:uid="{477B26C8-6F6B-4BB1-9E7D-2676D6CC98A6}"/>
    <cellStyle name="Note 8 2 2 5 3 2" xfId="21019" xr:uid="{211574A6-C578-4D45-AFD5-81B6E29E7806}"/>
    <cellStyle name="Note 8 2 2 5 4" xfId="10152" xr:uid="{25974430-8B71-4942-8203-7F13ECF25845}"/>
    <cellStyle name="Note 8 2 2 5 4 2" xfId="23610" xr:uid="{46E2DCAE-369C-4D6A-ACA1-132D8159C42C}"/>
    <cellStyle name="Note 8 2 2 5 5" xfId="12083" xr:uid="{EE39165E-8281-4EAD-8DF4-BF47AFEEE5C1}"/>
    <cellStyle name="Note 8 2 2 5 5 2" xfId="25541" xr:uid="{EE4FC0C9-65A1-47B9-8F7D-0B9D468D1996}"/>
    <cellStyle name="Note 8 2 2 5 6" xfId="17275" xr:uid="{1D8BAC05-9403-4617-A107-0E60A145E6CA}"/>
    <cellStyle name="Note 8 2 2 5 6 2" xfId="30733" xr:uid="{1BF14E8F-6DEB-4BAF-906C-DDA8C8802385}"/>
    <cellStyle name="Note 8 2 2 6" xfId="4496" xr:uid="{9A06C01C-8B6D-446C-BDF5-1A2DEDD055C5}"/>
    <cellStyle name="Note 8 2 2 6 2" xfId="5667" xr:uid="{37D47C4A-52B8-43E2-9989-899B6B59D286}"/>
    <cellStyle name="Note 8 2 2 6 2 2" xfId="8146" xr:uid="{440D2462-20C1-4672-9F04-8C3184535B6C}"/>
    <cellStyle name="Note 8 2 2 6 2 2 2" xfId="21604" xr:uid="{E1981BE8-1D18-4084-9831-B2B309C9C2E0}"/>
    <cellStyle name="Note 8 2 2 6 2 3" xfId="10737" xr:uid="{535317E5-56E0-4280-BC44-230B1D98415C}"/>
    <cellStyle name="Note 8 2 2 6 2 3 2" xfId="24195" xr:uid="{558D22CE-080E-4966-9A16-AAF0090DAFE9}"/>
    <cellStyle name="Note 8 2 2 6 2 4" xfId="12945" xr:uid="{C7582DBB-F657-4937-84A4-E212975321EC}"/>
    <cellStyle name="Note 8 2 2 6 2 4 2" xfId="26403" xr:uid="{4A23A8D7-DCC8-4E52-8A05-1917963D127F}"/>
    <cellStyle name="Note 8 2 2 6 2 5" xfId="14124" xr:uid="{6A6B3695-FAC1-44BC-BCA1-8A501712A472}"/>
    <cellStyle name="Note 8 2 2 6 2 5 2" xfId="27582" xr:uid="{FD420669-FA2D-4925-AAB8-DD2D3F5DB4AB}"/>
    <cellStyle name="Note 8 2 2 6 2 6" xfId="15489" xr:uid="{684EA65D-1D6B-4CFC-B742-6AF2A9824B34}"/>
    <cellStyle name="Note 8 2 2 6 2 6 2" xfId="28947" xr:uid="{486E9E29-A1D0-4D4B-8C8D-7B41A5867059}"/>
    <cellStyle name="Note 8 2 2 6 2 7" xfId="17832" xr:uid="{9AC7E41C-7A46-4CF9-8D0F-DC3A83D4CF46}"/>
    <cellStyle name="Note 8 2 2 6 2 7 2" xfId="31290" xr:uid="{7A1F9FAC-5483-4391-9F1F-66F9A481443E}"/>
    <cellStyle name="Note 8 2 2 6 3" xfId="6975" xr:uid="{36E223BF-A6F9-4082-AB84-D425EBD7DE12}"/>
    <cellStyle name="Note 8 2 2 6 3 2" xfId="20433" xr:uid="{461F4FFC-DCB1-4234-8198-D3F2DBEBDF35}"/>
    <cellStyle name="Note 8 2 2 6 4" xfId="9566" xr:uid="{DA906767-8200-4F4D-AF2B-61D6A94B8522}"/>
    <cellStyle name="Note 8 2 2 6 4 2" xfId="23024" xr:uid="{DE1C0C9F-14FC-44CF-87CF-59FCCA08F9DB}"/>
    <cellStyle name="Note 8 2 2 6 5" xfId="12317" xr:uid="{E822C76E-28F3-4F53-A6EB-9CC435F7FE70}"/>
    <cellStyle name="Note 8 2 2 6 5 2" xfId="25775" xr:uid="{DC5052B9-E3A8-4B8B-8EE7-165E1B97ABC7}"/>
    <cellStyle name="Note 8 2 2 6 6" xfId="16793" xr:uid="{1A41873E-B4EC-4C74-9A86-23D25B8CC5C6}"/>
    <cellStyle name="Note 8 2 2 6 6 2" xfId="30251" xr:uid="{D2ED2281-95A9-444C-B1F3-9B8C89B74D57}"/>
    <cellStyle name="Note 8 2 2 7" xfId="4652" xr:uid="{E5735C06-49FE-45A5-8CCF-1C184C00F30C}"/>
    <cellStyle name="Note 8 2 2 7 2" xfId="5823" xr:uid="{6FAD11FC-0476-43F1-8EC1-1C1EF8585DA6}"/>
    <cellStyle name="Note 8 2 2 7 2 2" xfId="8302" xr:uid="{E71B4C0C-1E71-4AD1-9019-FF2AB5A19279}"/>
    <cellStyle name="Note 8 2 2 7 2 2 2" xfId="21760" xr:uid="{CADC76EA-881B-49BF-A139-CC57EC02D279}"/>
    <cellStyle name="Note 8 2 2 7 2 3" xfId="10893" xr:uid="{B761E8CC-ED07-46EB-AA28-EEB55453B0A4}"/>
    <cellStyle name="Note 8 2 2 7 2 3 2" xfId="24351" xr:uid="{64B3D730-6313-4146-8824-0250589423CA}"/>
    <cellStyle name="Note 8 2 2 7 2 4" xfId="13101" xr:uid="{B2C303AF-F685-461C-8A2F-BCA9B83B71AD}"/>
    <cellStyle name="Note 8 2 2 7 2 4 2" xfId="26559" xr:uid="{02325CDE-F932-4C04-8750-19BFF6553E67}"/>
    <cellStyle name="Note 8 2 2 7 2 5" xfId="14280" xr:uid="{BF30C099-B8AE-4DA7-B27C-75085724E01B}"/>
    <cellStyle name="Note 8 2 2 7 2 5 2" xfId="27738" xr:uid="{06AF6F8B-1E25-4E7C-B8DF-0F480B56A36A}"/>
    <cellStyle name="Note 8 2 2 7 2 6" xfId="15645" xr:uid="{6ADCFD51-61E1-4680-A071-203E482F38B2}"/>
    <cellStyle name="Note 8 2 2 7 2 6 2" xfId="29103" xr:uid="{D14CB62F-7C13-4F91-8B99-1E34F3A6AB2B}"/>
    <cellStyle name="Note 8 2 2 7 2 7" xfId="17988" xr:uid="{F5F25150-E49A-432A-97BA-EBE0930401E4}"/>
    <cellStyle name="Note 8 2 2 7 2 7 2" xfId="31446" xr:uid="{34E5C6E3-CA51-4F3D-A4C9-3E4322185133}"/>
    <cellStyle name="Note 8 2 2 7 3" xfId="7131" xr:uid="{F67B7482-14A5-4AA2-978C-ED19D19B007F}"/>
    <cellStyle name="Note 8 2 2 7 3 2" xfId="20589" xr:uid="{E3392BAD-DEB5-40BA-9155-5C0D1F141643}"/>
    <cellStyle name="Note 8 2 2 7 4" xfId="9722" xr:uid="{8B1C291E-47D1-4C25-8798-5B41CE321601}"/>
    <cellStyle name="Note 8 2 2 7 4 2" xfId="23180" xr:uid="{7A4AD605-36D9-4052-842F-5596D515A35C}"/>
    <cellStyle name="Note 8 2 2 7 5" xfId="12335" xr:uid="{0D4D48EA-3C28-4A72-A071-10FED721791F}"/>
    <cellStyle name="Note 8 2 2 7 5 2" xfId="25793" xr:uid="{CA2474A6-4FAC-4DF4-8839-D81E846B1A06}"/>
    <cellStyle name="Note 8 2 2 7 6" xfId="16949" xr:uid="{7063D8C6-BD41-447C-BFD4-28937CB266F8}"/>
    <cellStyle name="Note 8 2 2 7 6 2" xfId="30407" xr:uid="{B47092A3-14CE-4674-9206-9E64F53E3AA2}"/>
    <cellStyle name="Note 8 2 2 8" xfId="4176" xr:uid="{6D8D3ABC-EB38-4E4B-BCD2-68046DB14B63}"/>
    <cellStyle name="Note 8 2 2 8 2" xfId="6690" xr:uid="{C85EB466-B6C6-4502-9D56-062C92D50F3D}"/>
    <cellStyle name="Note 8 2 2 8 2 2" xfId="20148" xr:uid="{8A0D272E-B4C8-45B1-B0C9-A003E58070E0}"/>
    <cellStyle name="Note 8 2 2 8 3" xfId="9287" xr:uid="{1D3142AE-898A-4905-AC07-C95CADF577E3}"/>
    <cellStyle name="Note 8 2 2 8 3 2" xfId="22745" xr:uid="{3FFA899C-CD51-483A-8635-BCB94F99AF09}"/>
    <cellStyle name="Note 8 2 2 8 4" xfId="11856" xr:uid="{0AF55126-0AB9-4E17-B0BA-C5313DB98807}"/>
    <cellStyle name="Note 8 2 2 8 4 2" xfId="25314" xr:uid="{1070BE15-DDF5-43D2-88D4-C7AF9C05F199}"/>
    <cellStyle name="Note 8 2 2 8 5" xfId="4205" xr:uid="{EC76FEC8-3DC0-41D4-8A48-DAD5767389A5}"/>
    <cellStyle name="Note 8 2 2 8 5 2" xfId="20005" xr:uid="{F13B5E39-DF80-4A05-B027-D97264DD828C}"/>
    <cellStyle name="Note 8 2 2 8 6" xfId="12590" xr:uid="{1C57671D-54DD-4E16-BD5C-C2DAD6CC8235}"/>
    <cellStyle name="Note 8 2 2 8 6 2" xfId="26048" xr:uid="{75B3D556-757E-4241-B74E-B419B0EFBDEC}"/>
    <cellStyle name="Note 8 2 2 8 7" xfId="16595" xr:uid="{7CBECDB6-374E-4503-A940-8F680245F888}"/>
    <cellStyle name="Note 8 2 2 8 7 2" xfId="30053" xr:uid="{0CFB9D10-02F8-4295-930A-479577DAE4EB}"/>
    <cellStyle name="Note 8 2 2 9" xfId="3900" xr:uid="{FA766FEB-607B-48BC-86CB-52F9B052FF49}"/>
    <cellStyle name="Note 8 2 2 9 2" xfId="19894" xr:uid="{A3818A37-57AC-456F-B620-E2E53371602D}"/>
    <cellStyle name="Note 8 2 3" xfId="2879" xr:uid="{5027B179-CD56-4E24-8BBF-C261165E52EE}"/>
    <cellStyle name="Note 8 2 3 2" xfId="6203" xr:uid="{2FC91012-8EE3-4C18-9486-E698524B9F50}"/>
    <cellStyle name="Note 8 2 3 2 2" xfId="8682" xr:uid="{B9505A26-B642-41F8-AC9B-C34B91C62537}"/>
    <cellStyle name="Note 8 2 3 2 2 2" xfId="22140" xr:uid="{0DBAAD45-CE93-49EE-8B9D-B3DA44E00D39}"/>
    <cellStyle name="Note 8 2 3 2 3" xfId="11273" xr:uid="{CAAFD02D-FFC8-48FE-B049-BB8329EAEA3B}"/>
    <cellStyle name="Note 8 2 3 2 3 2" xfId="24731" xr:uid="{0E4096C5-64C2-4A62-B0A3-E53AECE75A33}"/>
    <cellStyle name="Note 8 2 3 2 4" xfId="13481" xr:uid="{CCEE2317-270C-4633-A515-578A9BD21198}"/>
    <cellStyle name="Note 8 2 3 2 4 2" xfId="26939" xr:uid="{5658019B-954E-4D0E-A63A-4EE51B89930E}"/>
    <cellStyle name="Note 8 2 3 2 5" xfId="14660" xr:uid="{AEF77DC9-39D2-4945-812E-DAF55B0CCCC9}"/>
    <cellStyle name="Note 8 2 3 2 5 2" xfId="28118" xr:uid="{B50D8E2F-AB85-4D6F-A01B-75C3013F6069}"/>
    <cellStyle name="Note 8 2 3 2 6" xfId="16025" xr:uid="{69DB9E6A-8010-4CAE-8D6E-59910F13D05D}"/>
    <cellStyle name="Note 8 2 3 2 6 2" xfId="29483" xr:uid="{422B5E1D-2611-44B4-93BB-2541B8AA1141}"/>
    <cellStyle name="Note 8 2 3 2 7" xfId="18368" xr:uid="{745AA901-6027-45CC-A782-BE637ACE88B7}"/>
    <cellStyle name="Note 8 2 3 2 7 2" xfId="31826" xr:uid="{9A30218B-7EFD-490A-BE17-AB1B9DC24AD1}"/>
    <cellStyle name="Note 8 2 3 3" xfId="5032" xr:uid="{BEA25DC8-2B23-4EA8-8FD3-7F65C50FD112}"/>
    <cellStyle name="Note 8 2 3 3 2" xfId="32331" xr:uid="{B84E1AE1-143F-450F-86A9-B09F9C9F4180}"/>
    <cellStyle name="Note 8 2 3 4" xfId="7511" xr:uid="{F3AC8008-2F05-4594-962B-ED5FA0CC71F2}"/>
    <cellStyle name="Note 8 2 3 4 2" xfId="20969" xr:uid="{F48B7032-B6A5-49CA-B644-580398BA4B98}"/>
    <cellStyle name="Note 8 2 3 5" xfId="10102" xr:uid="{A1BF685B-172C-45FE-A683-98D23B4322F3}"/>
    <cellStyle name="Note 8 2 3 5 2" xfId="23560" xr:uid="{23518024-AC81-4C69-B501-FBF69E16DA33}"/>
    <cellStyle name="Note 8 2 3 6" xfId="11891" xr:uid="{4B6B53D2-FA18-4B1A-8812-048B39754D95}"/>
    <cellStyle name="Note 8 2 3 6 2" xfId="25349" xr:uid="{2A5CAEEE-2C03-4DEB-A63E-E8DC45752852}"/>
    <cellStyle name="Note 8 2 3 7" xfId="17257" xr:uid="{9765B1BC-6A87-4F3A-B87A-1369ABD26158}"/>
    <cellStyle name="Note 8 2 3 7 2" xfId="30715" xr:uid="{2BE3B1DB-DDBB-48FB-B84B-7BBB3478A382}"/>
    <cellStyle name="Note 8 2 4" xfId="4372" xr:uid="{1D8A138C-2B1B-49AE-84A8-7125A168EAE1}"/>
    <cellStyle name="Note 8 2 4 2" xfId="5543" xr:uid="{7D0C21DE-2D1C-49EC-8EC4-E405F1BFA7F2}"/>
    <cellStyle name="Note 8 2 4 2 2" xfId="8022" xr:uid="{C03F3B4E-69C6-4323-A846-7255BAADF90B}"/>
    <cellStyle name="Note 8 2 4 2 2 2" xfId="21480" xr:uid="{2D5A384C-0E62-421C-BD27-C8BD26A58A1C}"/>
    <cellStyle name="Note 8 2 4 2 3" xfId="10613" xr:uid="{2C0E4B61-79A3-4320-8AA3-7606F7D94D1B}"/>
    <cellStyle name="Note 8 2 4 2 3 2" xfId="24071" xr:uid="{9CA60C8F-5F0C-4930-B00E-2FFC18E1AA2C}"/>
    <cellStyle name="Note 8 2 4 2 4" xfId="12821" xr:uid="{BFD89D6F-EA22-47D9-A60C-8870A7E4B03C}"/>
    <cellStyle name="Note 8 2 4 2 4 2" xfId="26279" xr:uid="{B38B8E6D-28E0-47E6-B002-C3ADFECB648C}"/>
    <cellStyle name="Note 8 2 4 2 5" xfId="14000" xr:uid="{535BFA5E-BE17-4AC0-9192-7BA112CBF6BF}"/>
    <cellStyle name="Note 8 2 4 2 5 2" xfId="27458" xr:uid="{85ECE726-C753-4F6F-8668-FC378D08222A}"/>
    <cellStyle name="Note 8 2 4 2 6" xfId="15365" xr:uid="{069B56FA-E713-4575-8DBB-963B6F28C5C6}"/>
    <cellStyle name="Note 8 2 4 2 6 2" xfId="28823" xr:uid="{99696436-7217-416D-89DE-71AF8491B1BD}"/>
    <cellStyle name="Note 8 2 4 2 7" xfId="17708" xr:uid="{A1812364-F833-41B2-891D-500EC9815774}"/>
    <cellStyle name="Note 8 2 4 2 7 2" xfId="31166" xr:uid="{B938F646-B130-45B0-94AF-A3077327000A}"/>
    <cellStyle name="Note 8 2 4 3" xfId="6851" xr:uid="{52C3E932-BCD2-40BE-B401-45A349F195DE}"/>
    <cellStyle name="Note 8 2 4 3 2" xfId="20309" xr:uid="{CDEDD7B7-92AF-4FEC-8887-809504BDF7E4}"/>
    <cellStyle name="Note 8 2 4 4" xfId="9442" xr:uid="{79BA408C-6B61-4A06-8312-4E1CC51B38F3}"/>
    <cellStyle name="Note 8 2 4 4 2" xfId="22900" xr:uid="{7B5029AC-7387-4215-82A3-4D3A00695903}"/>
    <cellStyle name="Note 8 2 4 5" xfId="11903" xr:uid="{8AF27B20-A480-47DB-90A5-E62D0B824A78}"/>
    <cellStyle name="Note 8 2 4 5 2" xfId="25361" xr:uid="{DE6758BA-6AC3-475F-B70B-0CF74A1E5E6B}"/>
    <cellStyle name="Note 8 2 4 6" xfId="16690" xr:uid="{A88FD3C1-B071-4F90-A5BC-92DEE0306DFB}"/>
    <cellStyle name="Note 8 2 4 6 2" xfId="30148" xr:uid="{DBC04140-12B9-47CE-8349-C9DD78D200A6}"/>
    <cellStyle name="Note 8 2 5" xfId="4912" xr:uid="{4877AA70-24B1-43DD-8361-4E417648CF65}"/>
    <cellStyle name="Note 8 2 5 2" xfId="6083" xr:uid="{6643B60D-4957-45A7-BDF1-A854C65036D0}"/>
    <cellStyle name="Note 8 2 5 2 2" xfId="8562" xr:uid="{ACE87658-B410-41CA-AE9E-51E15DF731F9}"/>
    <cellStyle name="Note 8 2 5 2 2 2" xfId="22020" xr:uid="{5DACDDC7-17D1-4F00-A53C-C5D6C0F092E9}"/>
    <cellStyle name="Note 8 2 5 2 3" xfId="11153" xr:uid="{3CB0B5CA-9A23-42B4-80E1-56EBCE8E029A}"/>
    <cellStyle name="Note 8 2 5 2 3 2" xfId="24611" xr:uid="{48FE929F-0ED5-4136-B604-EC2F0F1B38E7}"/>
    <cellStyle name="Note 8 2 5 2 4" xfId="13361" xr:uid="{EA635F70-CE80-472F-BCF5-5438B20168E7}"/>
    <cellStyle name="Note 8 2 5 2 4 2" xfId="26819" xr:uid="{14E0F9C3-66C4-4F6A-BA78-AD2460D25824}"/>
    <cellStyle name="Note 8 2 5 2 5" xfId="14540" xr:uid="{69995AA9-4FEF-4CC0-9EB7-40BE48E18CCB}"/>
    <cellStyle name="Note 8 2 5 2 5 2" xfId="27998" xr:uid="{8748E02B-0824-4BFE-AA33-2AA831A28113}"/>
    <cellStyle name="Note 8 2 5 2 6" xfId="15905" xr:uid="{48AC309C-9960-423A-B7E1-959B1A539ABA}"/>
    <cellStyle name="Note 8 2 5 2 6 2" xfId="29363" xr:uid="{745351CE-2E29-4CA9-859F-1398A4C4EFC4}"/>
    <cellStyle name="Note 8 2 5 2 7" xfId="18248" xr:uid="{84C1CAFC-065C-4515-BD8E-DA81BEF250D2}"/>
    <cellStyle name="Note 8 2 5 2 7 2" xfId="31706" xr:uid="{5F722C1A-C8AF-4F5A-A08C-F5A4B62DE2DA}"/>
    <cellStyle name="Note 8 2 5 3" xfId="7391" xr:uid="{473853AA-D85E-4661-8484-5FD2705F9FDA}"/>
    <cellStyle name="Note 8 2 5 3 2" xfId="20849" xr:uid="{551718D7-2266-41D4-B632-1F5E74FD8B8C}"/>
    <cellStyle name="Note 8 2 5 4" xfId="9982" xr:uid="{2D2815D9-3A74-4791-B7FC-A15DE2580315}"/>
    <cellStyle name="Note 8 2 5 4 2" xfId="23440" xr:uid="{05F2C29F-9AF8-4A5C-A9C4-D309FE033444}"/>
    <cellStyle name="Note 8 2 5 5" xfId="3251" xr:uid="{F9D15C0E-43DC-435E-B394-B388BE8491A9}"/>
    <cellStyle name="Note 8 2 5 5 2" xfId="19245" xr:uid="{1F577534-8A85-464D-A3CF-EB03574EE466}"/>
    <cellStyle name="Note 8 2 5 6" xfId="17162" xr:uid="{F5081D96-DC24-4D75-A511-175B96E36EE8}"/>
    <cellStyle name="Note 8 2 5 6 2" xfId="30620" xr:uid="{5BD5A85C-E0D9-41A1-832D-F9C2CF60E5D6}"/>
    <cellStyle name="Note 8 2 6" xfId="5350" xr:uid="{D70ACCDC-8305-4D0E-9F20-7CDE32E61B5A}"/>
    <cellStyle name="Note 8 2 6 2" xfId="6521" xr:uid="{5C438966-EF83-4E4E-A9C3-86E53A3D3355}"/>
    <cellStyle name="Note 8 2 6 2 2" xfId="9000" xr:uid="{1D71B06F-7F3E-4C65-94A3-CB6B62D25716}"/>
    <cellStyle name="Note 8 2 6 2 2 2" xfId="22458" xr:uid="{4319F3D4-9018-4D4C-8E0E-B36D2EBED1BE}"/>
    <cellStyle name="Note 8 2 6 2 3" xfId="11591" xr:uid="{E43D6311-D68F-4CC5-9376-0A09CDF23140}"/>
    <cellStyle name="Note 8 2 6 2 3 2" xfId="25049" xr:uid="{FF796DB1-5B29-4065-97B7-697A4CB20D5C}"/>
    <cellStyle name="Note 8 2 6 2 4" xfId="13799" xr:uid="{ED974FE4-7425-4976-B740-1A8C547E4CEF}"/>
    <cellStyle name="Note 8 2 6 2 4 2" xfId="27257" xr:uid="{B7E64438-CE3B-4A3D-B024-17079072B459}"/>
    <cellStyle name="Note 8 2 6 2 5" xfId="14978" xr:uid="{5334C13E-7B4A-48E8-9FD5-6A653D72F459}"/>
    <cellStyle name="Note 8 2 6 2 5 2" xfId="28436" xr:uid="{A483179F-8551-45E3-B76D-9599CE1C055B}"/>
    <cellStyle name="Note 8 2 6 2 6" xfId="16343" xr:uid="{BF290A8F-1F9B-4689-90A3-8C3FC329B3E5}"/>
    <cellStyle name="Note 8 2 6 2 6 2" xfId="29801" xr:uid="{F784434C-841E-47F1-BAB5-2A6A6CE56572}"/>
    <cellStyle name="Note 8 2 6 2 7" xfId="18686" xr:uid="{B7DFA136-E250-4266-BDD1-466DF1465282}"/>
    <cellStyle name="Note 8 2 6 2 7 2" xfId="32144" xr:uid="{F01E15FB-046E-42F0-AEC9-19C1AD007634}"/>
    <cellStyle name="Note 8 2 6 3" xfId="7829" xr:uid="{42C44422-74B7-4E86-88C5-86106D360F2A}"/>
    <cellStyle name="Note 8 2 6 3 2" xfId="21287" xr:uid="{361CE9F9-A156-48D3-A9B2-9A816C604D92}"/>
    <cellStyle name="Note 8 2 6 4" xfId="10420" xr:uid="{9C172B74-A163-44D7-8AD7-59CE85A4FB09}"/>
    <cellStyle name="Note 8 2 6 4 2" xfId="23878" xr:uid="{FAE7337F-3BC9-405A-8BC0-F267C4BD918E}"/>
    <cellStyle name="Note 8 2 6 5" xfId="15172" xr:uid="{A369ABBD-4C41-4718-B300-2CFDFC1D8C9B}"/>
    <cellStyle name="Note 8 2 6 5 2" xfId="28630" xr:uid="{31FD3C0F-973F-4532-9D94-4626D310AB5C}"/>
    <cellStyle name="Note 8 2 6 6" xfId="17521" xr:uid="{337AA9FE-93FA-447F-A4CF-5E28AD582FD7}"/>
    <cellStyle name="Note 8 2 6 6 2" xfId="30979" xr:uid="{21F4A36D-6A2A-451F-B76D-CBAD09A1B84D}"/>
    <cellStyle name="Note 8 2 7" xfId="4497" xr:uid="{085BBD57-CB7B-4A18-849D-735004DF98C1}"/>
    <cellStyle name="Note 8 2 7 2" xfId="5668" xr:uid="{AFAA4D59-6C3E-419D-9580-08461E071D14}"/>
    <cellStyle name="Note 8 2 7 2 2" xfId="8147" xr:uid="{544DE7A7-1388-4A67-AE11-E9645B4C0F8F}"/>
    <cellStyle name="Note 8 2 7 2 2 2" xfId="21605" xr:uid="{66C987D1-0C14-41CB-93AF-1E01EE3250E3}"/>
    <cellStyle name="Note 8 2 7 2 3" xfId="10738" xr:uid="{2C74B42F-61CB-453F-A218-DBB865F7C154}"/>
    <cellStyle name="Note 8 2 7 2 3 2" xfId="24196" xr:uid="{04833462-DF31-4234-BC83-138CE8E21128}"/>
    <cellStyle name="Note 8 2 7 2 4" xfId="12946" xr:uid="{3F3AA85F-0F1C-40C6-9413-8D28005330B5}"/>
    <cellStyle name="Note 8 2 7 2 4 2" xfId="26404" xr:uid="{E7B66E04-A40D-4133-BB0F-1195A4284D34}"/>
    <cellStyle name="Note 8 2 7 2 5" xfId="14125" xr:uid="{F53F4A1F-A09A-4D26-A98B-5539B2A62D8A}"/>
    <cellStyle name="Note 8 2 7 2 5 2" xfId="27583" xr:uid="{840A2199-D83B-44AD-8925-535D90EA772E}"/>
    <cellStyle name="Note 8 2 7 2 6" xfId="15490" xr:uid="{1B67457A-B4B7-4167-B280-5738813AB3A8}"/>
    <cellStyle name="Note 8 2 7 2 6 2" xfId="28948" xr:uid="{E2EB36D0-6EC6-4BCF-9C75-1F03DCC4130A}"/>
    <cellStyle name="Note 8 2 7 2 7" xfId="17833" xr:uid="{DC3BD910-106B-4B5A-BA14-14577975BF6C}"/>
    <cellStyle name="Note 8 2 7 2 7 2" xfId="31291" xr:uid="{DB58D36B-DF0C-476B-A348-B78AA77D8409}"/>
    <cellStyle name="Note 8 2 7 3" xfId="6976" xr:uid="{76375E6E-D347-4C5E-9619-49CD862DFE0F}"/>
    <cellStyle name="Note 8 2 7 3 2" xfId="20434" xr:uid="{E9929BC0-3FBB-4E7B-B15D-8006F07FFCEC}"/>
    <cellStyle name="Note 8 2 7 4" xfId="9567" xr:uid="{87BBF34F-B82C-41DF-9E9C-E9CA2C3AB6F0}"/>
    <cellStyle name="Note 8 2 7 4 2" xfId="23025" xr:uid="{96415DD7-C78F-43E3-877A-F68AC212AEFF}"/>
    <cellStyle name="Note 8 2 7 5" xfId="12216" xr:uid="{6BD02ED1-064C-4F4E-83BE-778F834DA903}"/>
    <cellStyle name="Note 8 2 7 5 2" xfId="25674" xr:uid="{E9A4E33D-23E0-4519-8389-D5313E9904ED}"/>
    <cellStyle name="Note 8 2 7 6" xfId="16794" xr:uid="{7A4EB3B8-EC6E-49E6-9C01-58EEB4E3A78E}"/>
    <cellStyle name="Note 8 2 7 6 2" xfId="30252" xr:uid="{09ACC8E1-3F0F-41F3-98E8-BEC095110A1C}"/>
    <cellStyle name="Note 8 2 8" xfId="4249" xr:uid="{D9241702-177E-476C-89E3-35062D6C2A4C}"/>
    <cellStyle name="Note 8 2 8 2" xfId="5420" xr:uid="{B58209DB-6BBD-4EB5-B82C-C0F53BC0A0E3}"/>
    <cellStyle name="Note 8 2 8 2 2" xfId="7899" xr:uid="{B2187ABC-2703-46B4-9C3E-CAFEF4F3359A}"/>
    <cellStyle name="Note 8 2 8 2 2 2" xfId="21357" xr:uid="{6796E032-EDCF-4D71-A1DE-D1BDB3193E34}"/>
    <cellStyle name="Note 8 2 8 2 3" xfId="10490" xr:uid="{EAE8BF26-F052-49C0-A46F-147DD9E65CD4}"/>
    <cellStyle name="Note 8 2 8 2 3 2" xfId="23948" xr:uid="{42CA75FB-C4BA-462B-9D1E-612B23C03697}"/>
    <cellStyle name="Note 8 2 8 2 4" xfId="12698" xr:uid="{D674A706-027B-4A4A-A3CC-CA0DD364D84D}"/>
    <cellStyle name="Note 8 2 8 2 4 2" xfId="26156" xr:uid="{6F8A48DE-3132-4B2B-B702-925503118A7F}"/>
    <cellStyle name="Note 8 2 8 2 5" xfId="13877" xr:uid="{454D77A5-E6B7-4C44-B97F-0F78D4E8EEFD}"/>
    <cellStyle name="Note 8 2 8 2 5 2" xfId="27335" xr:uid="{EA3EA372-52E6-4168-B4B0-00DC051C2251}"/>
    <cellStyle name="Note 8 2 8 2 6" xfId="15242" xr:uid="{2B751A5E-EFDF-4C64-A2FD-36BD32CFD215}"/>
    <cellStyle name="Note 8 2 8 2 6 2" xfId="28700" xr:uid="{D190816F-3FC5-47B0-B2BE-04FA552D84A7}"/>
    <cellStyle name="Note 8 2 8 2 7" xfId="17585" xr:uid="{200FB019-D323-40CE-B928-940A9E550CF2}"/>
    <cellStyle name="Note 8 2 8 2 7 2" xfId="31043" xr:uid="{C53C9442-08FF-422D-8D64-B6D2870CDE7B}"/>
    <cellStyle name="Note 8 2 8 3" xfId="6728" xr:uid="{63AD8876-C961-4CE2-B90E-5840DDBC97FD}"/>
    <cellStyle name="Note 8 2 8 3 2" xfId="20186" xr:uid="{65E7F747-B610-43DF-9DD8-689EE6085380}"/>
    <cellStyle name="Note 8 2 8 4" xfId="9319" xr:uid="{9BB2E387-AF97-456D-A6A2-83DC300DEA69}"/>
    <cellStyle name="Note 8 2 8 4 2" xfId="22777" xr:uid="{41F2DA83-2D58-4209-AAB4-192D91FA68ED}"/>
    <cellStyle name="Note 8 2 8 5" xfId="12050" xr:uid="{0AC96571-89D2-48D3-8855-67152801ED44}"/>
    <cellStyle name="Note 8 2 8 5 2" xfId="25508" xr:uid="{497D6DD4-95D6-4A19-B50E-A9B507917507}"/>
    <cellStyle name="Note 8 2 8 6" xfId="16605" xr:uid="{28509829-4BEA-4937-85A3-39E5C7F93D19}"/>
    <cellStyle name="Note 8 2 8 6 2" xfId="30063" xr:uid="{F3892963-F492-4A4D-B7BB-B5A9F340E145}"/>
    <cellStyle name="Note 8 2 9" xfId="4165" xr:uid="{157E2E45-A1C1-4D4E-859C-C7F60AF70623}"/>
    <cellStyle name="Note 8 2 9 2" xfId="6679" xr:uid="{4AFE6F12-75D7-4A42-8D99-7885B2F4E051}"/>
    <cellStyle name="Note 8 2 9 2 2" xfId="20137" xr:uid="{F30EFCAB-B57C-441B-BC78-23FBE9FDF77A}"/>
    <cellStyle name="Note 8 2 9 3" xfId="9276" xr:uid="{B68762D2-4460-4B35-B0D9-DABED29A36A8}"/>
    <cellStyle name="Note 8 2 9 3 2" xfId="22734" xr:uid="{238B9A10-528A-4411-81DF-DF5EA10FC39F}"/>
    <cellStyle name="Note 8 2 9 4" xfId="11845" xr:uid="{BA7D657A-1C7E-4B6E-BCFF-B4BA450FA281}"/>
    <cellStyle name="Note 8 2 9 4 2" xfId="25303" xr:uid="{37BF4EB0-D055-42A1-991C-7EBB6A519FF0}"/>
    <cellStyle name="Note 8 2 9 5" xfId="3683" xr:uid="{6827E596-D0F0-4456-A677-42B99B93856B}"/>
    <cellStyle name="Note 8 2 9 5 2" xfId="19677" xr:uid="{69B4F52C-DB32-4241-9AA9-A791307EC803}"/>
    <cellStyle name="Note 8 2 9 6" xfId="12143" xr:uid="{B4601BF5-5357-4C40-8197-1EBC7BCE453F}"/>
    <cellStyle name="Note 8 2 9 6 2" xfId="25601" xr:uid="{A4609299-E327-4596-A46C-DCEE89A56DAD}"/>
    <cellStyle name="Note 8 2 9 7" xfId="16584" xr:uid="{6F9C3864-FCDE-4028-A298-D440A0B18281}"/>
    <cellStyle name="Note 8 2 9 7 2" xfId="30042" xr:uid="{821770F3-83A1-4FCC-9919-097A2BCFCF08}"/>
    <cellStyle name="Note 8 3" xfId="2323" xr:uid="{276727A8-5F80-4EAD-AB4C-9996C613D9DC}"/>
    <cellStyle name="Note 8 3 10" xfId="3154" xr:uid="{E901E441-AF72-4B16-B01D-C0228BAA39B7}"/>
    <cellStyle name="Note 8 3 10 2" xfId="19148" xr:uid="{3FA9FC19-A700-4425-9136-8FBCB47DEF8A}"/>
    <cellStyle name="Note 8 3 11" xfId="4188" xr:uid="{D5BFE1EE-F417-4F00-9F3C-6140EF220212}"/>
    <cellStyle name="Note 8 3 11 2" xfId="19988" xr:uid="{BC057368-C090-48A2-A803-233942BC72F0}"/>
    <cellStyle name="Note 8 3 12" xfId="3376" xr:uid="{AF4E88F7-EAE6-4D61-AD5B-F3B5473E7DF6}"/>
    <cellStyle name="Note 8 3 12 2" xfId="19370" xr:uid="{55250B07-8043-4A88-B3F6-C0D44BAA8958}"/>
    <cellStyle name="Note 8 3 13" xfId="18875" xr:uid="{FF9602EF-EF2E-4920-9563-5087964648FA}"/>
    <cellStyle name="Note 8 3 13 2" xfId="32528" xr:uid="{2E48F968-A73F-45CB-802C-F230E6890EA0}"/>
    <cellStyle name="Note 8 3 2" xfId="2324" xr:uid="{3FABB8C1-677A-4D02-B3F8-1A87E61F93A0}"/>
    <cellStyle name="Note 8 3 2 10" xfId="3797" xr:uid="{934A2CA5-C79E-4B22-974B-027E1CFE741F}"/>
    <cellStyle name="Note 8 3 2 10 2" xfId="19791" xr:uid="{4EB6AAB4-A08C-4F9C-A25C-9CC4449CB09B}"/>
    <cellStyle name="Note 8 3 2 11" xfId="11866" xr:uid="{71A2BEE3-4DF4-43BA-AB03-6B2665D1C55D}"/>
    <cellStyle name="Note 8 3 2 11 2" xfId="25324" xr:uid="{90DFE9EE-95A8-4AAD-9A1A-0823A94ACF7D}"/>
    <cellStyle name="Note 8 3 2 12" xfId="18876" xr:uid="{959A5877-8BE3-42CB-9B62-D905DFD5C97F}"/>
    <cellStyle name="Note 8 3 2 12 2" xfId="32529" xr:uid="{D0B6FA95-4D57-4B20-9F1F-4257BD1B12E0}"/>
    <cellStyle name="Note 8 3 2 2" xfId="2882" xr:uid="{79B36C35-1961-4C5E-AA68-52F71DE0145E}"/>
    <cellStyle name="Note 8 3 2 2 2" xfId="6206" xr:uid="{6F1586CD-1352-4057-ABC3-E1366AF588AF}"/>
    <cellStyle name="Note 8 3 2 2 2 2" xfId="8685" xr:uid="{822ED1D9-ED26-4C40-AADC-9F1645C512F1}"/>
    <cellStyle name="Note 8 3 2 2 2 2 2" xfId="22143" xr:uid="{EC33AA96-0D18-466B-8CA4-145D474D07F8}"/>
    <cellStyle name="Note 8 3 2 2 2 3" xfId="11276" xr:uid="{476DA03A-1D12-4284-81DA-E1972CE5FA22}"/>
    <cellStyle name="Note 8 3 2 2 2 3 2" xfId="24734" xr:uid="{5F28A6A9-B3C4-4FE9-95F1-EA788BA6F0B0}"/>
    <cellStyle name="Note 8 3 2 2 2 4" xfId="13484" xr:uid="{9C424971-0E8B-4E86-9662-CED7853BFDD2}"/>
    <cellStyle name="Note 8 3 2 2 2 4 2" xfId="26942" xr:uid="{61348F3F-32B3-45BD-98C4-07CA868DA67C}"/>
    <cellStyle name="Note 8 3 2 2 2 5" xfId="14663" xr:uid="{89D06A9F-A862-4F2C-A981-058F89321D19}"/>
    <cellStyle name="Note 8 3 2 2 2 5 2" xfId="28121" xr:uid="{EBCC6439-6079-495D-ABF9-C91DAF9FDB40}"/>
    <cellStyle name="Note 8 3 2 2 2 6" xfId="16028" xr:uid="{7208EB27-9E2F-4641-871D-03CE0B517343}"/>
    <cellStyle name="Note 8 3 2 2 2 6 2" xfId="29486" xr:uid="{EFA14294-06A3-456C-A8ED-E5AA3125F479}"/>
    <cellStyle name="Note 8 3 2 2 2 7" xfId="18371" xr:uid="{33E89EB1-0B27-48CA-A033-EA7053896EDB}"/>
    <cellStyle name="Note 8 3 2 2 2 7 2" xfId="31829" xr:uid="{CEBF5617-9623-4762-BC8B-F7CDD302122E}"/>
    <cellStyle name="Note 8 3 2 2 3" xfId="5035" xr:uid="{00E2DAE4-FAB4-428F-AB2B-ADF851318B3D}"/>
    <cellStyle name="Note 8 3 2 2 3 2" xfId="32334" xr:uid="{7D993350-FA53-4091-B4D2-8644B1DFFF80}"/>
    <cellStyle name="Note 8 3 2 2 4" xfId="7514" xr:uid="{0BE868EE-FE78-4058-A5AF-F2DC25925F1D}"/>
    <cellStyle name="Note 8 3 2 2 4 2" xfId="20972" xr:uid="{BEA3E04C-88DA-4297-B507-B124BED582FF}"/>
    <cellStyle name="Note 8 3 2 2 5" xfId="10105" xr:uid="{1B141140-A0DB-4EAE-ACCD-E8C6DB9DDFFB}"/>
    <cellStyle name="Note 8 3 2 2 5 2" xfId="23563" xr:uid="{8E524ED5-F218-4B16-B47A-BE490E2F602A}"/>
    <cellStyle name="Note 8 3 2 2 6" xfId="3226" xr:uid="{8EC01E08-14DF-4E8D-A949-8804D5EA7E89}"/>
    <cellStyle name="Note 8 3 2 2 6 2" xfId="19220" xr:uid="{0E35B39E-FA57-43BB-9EB7-330FE617D0ED}"/>
    <cellStyle name="Note 8 3 2 2 7" xfId="17260" xr:uid="{59B3EAAB-0DEB-4EC8-A91F-AC371CDDDCB7}"/>
    <cellStyle name="Note 8 3 2 2 7 2" xfId="30718" xr:uid="{8CC83757-270D-4740-A19E-6B17C70ABB72}"/>
    <cellStyle name="Note 8 3 2 3" xfId="4369" xr:uid="{68771DCB-8E73-4F7A-8754-B0104D58C534}"/>
    <cellStyle name="Note 8 3 2 3 2" xfId="5540" xr:uid="{18166728-0666-4817-BDDF-033EC879608D}"/>
    <cellStyle name="Note 8 3 2 3 2 2" xfId="8019" xr:uid="{02438A63-8F1A-43E2-BC0F-FB034EFCD67A}"/>
    <cellStyle name="Note 8 3 2 3 2 2 2" xfId="21477" xr:uid="{8549DE28-C4CE-4329-8737-4995BBA3FB9A}"/>
    <cellStyle name="Note 8 3 2 3 2 3" xfId="10610" xr:uid="{A3958855-A289-4D42-A20B-55B953841A11}"/>
    <cellStyle name="Note 8 3 2 3 2 3 2" xfId="24068" xr:uid="{2BEFFBD1-E0BD-4A62-889C-3019B1DD3BF1}"/>
    <cellStyle name="Note 8 3 2 3 2 4" xfId="12818" xr:uid="{F64DB1EF-5812-4A3D-8261-BE65700A46A3}"/>
    <cellStyle name="Note 8 3 2 3 2 4 2" xfId="26276" xr:uid="{D8F78856-B19B-40FD-AE55-3302813EC556}"/>
    <cellStyle name="Note 8 3 2 3 2 5" xfId="13997" xr:uid="{45FD49E9-B87C-4FBA-8E2A-D2BE139DA98E}"/>
    <cellStyle name="Note 8 3 2 3 2 5 2" xfId="27455" xr:uid="{54D6FC4E-CB2C-416E-A1F2-8C301A658493}"/>
    <cellStyle name="Note 8 3 2 3 2 6" xfId="15362" xr:uid="{9283ECF6-B04A-45C6-8035-D7E6350F08FA}"/>
    <cellStyle name="Note 8 3 2 3 2 6 2" xfId="28820" xr:uid="{E0E2F534-B6D5-4512-B351-17F20677B3AC}"/>
    <cellStyle name="Note 8 3 2 3 2 7" xfId="17705" xr:uid="{4AF052B2-BF42-4C1B-9519-4F1F2807511A}"/>
    <cellStyle name="Note 8 3 2 3 2 7 2" xfId="31163" xr:uid="{5C0F77FC-3976-4C62-81D3-306C8ECCE8F1}"/>
    <cellStyle name="Note 8 3 2 3 3" xfId="6848" xr:uid="{DC8EB67F-4A46-4D65-96C9-94603C6C9532}"/>
    <cellStyle name="Note 8 3 2 3 3 2" xfId="20306" xr:uid="{83830FBB-3B4C-4CA5-8E1A-2D8E65E31A64}"/>
    <cellStyle name="Note 8 3 2 3 4" xfId="9439" xr:uid="{C2BA802E-4876-41A6-BF80-0BC5EEEB718D}"/>
    <cellStyle name="Note 8 3 2 3 4 2" xfId="22897" xr:uid="{86005385-90AB-4882-9B7D-7B5DC61CC58C}"/>
    <cellStyle name="Note 8 3 2 3 5" xfId="3489" xr:uid="{80FB2ECD-2E49-45E8-9428-2B248F98286B}"/>
    <cellStyle name="Note 8 3 2 3 5 2" xfId="19483" xr:uid="{47A53029-6E56-4FF8-B728-A96724B77C39}"/>
    <cellStyle name="Note 8 3 2 3 6" xfId="16687" xr:uid="{A88F7FDF-FF10-494F-8D6D-5E8AA0FD63DC}"/>
    <cellStyle name="Note 8 3 2 3 6 2" xfId="30145" xr:uid="{E92866CE-B794-4B1C-8C7B-5A928827AE27}"/>
    <cellStyle name="Note 8 3 2 4" xfId="4915" xr:uid="{57CF76E9-7AEF-49EE-AFED-83F2F261640C}"/>
    <cellStyle name="Note 8 3 2 4 2" xfId="6086" xr:uid="{7B413537-8DCE-467A-919B-055EE2AC4F28}"/>
    <cellStyle name="Note 8 3 2 4 2 2" xfId="8565" xr:uid="{25EB9B1A-9D46-4E62-BB6E-CB042F59BF88}"/>
    <cellStyle name="Note 8 3 2 4 2 2 2" xfId="22023" xr:uid="{B11934E1-0357-49CA-9663-B17C8D444C78}"/>
    <cellStyle name="Note 8 3 2 4 2 3" xfId="11156" xr:uid="{21355182-4346-4BEB-90C6-944EE58F2B16}"/>
    <cellStyle name="Note 8 3 2 4 2 3 2" xfId="24614" xr:uid="{820465E4-8E9F-455D-B25D-B9A6CF5BB680}"/>
    <cellStyle name="Note 8 3 2 4 2 4" xfId="13364" xr:uid="{BF356531-9B04-4598-B1CC-11639EAB6599}"/>
    <cellStyle name="Note 8 3 2 4 2 4 2" xfId="26822" xr:uid="{A8DA0EC5-9277-46BF-B20A-71624411444F}"/>
    <cellStyle name="Note 8 3 2 4 2 5" xfId="14543" xr:uid="{4E806618-1052-42C6-B62E-2D745A7ADCAB}"/>
    <cellStyle name="Note 8 3 2 4 2 5 2" xfId="28001" xr:uid="{EF9AE37A-5C74-43A9-8325-F002CC6734B0}"/>
    <cellStyle name="Note 8 3 2 4 2 6" xfId="15908" xr:uid="{3527DA9D-1DCE-4F3B-8DDB-C1F6933E8222}"/>
    <cellStyle name="Note 8 3 2 4 2 6 2" xfId="29366" xr:uid="{16F15EE0-B091-44FB-A205-0E4280F8F967}"/>
    <cellStyle name="Note 8 3 2 4 2 7" xfId="18251" xr:uid="{AC63A2CD-E84E-46B2-88AD-E14200F015FD}"/>
    <cellStyle name="Note 8 3 2 4 2 7 2" xfId="31709" xr:uid="{CC26B4BC-3F7B-4B7A-8216-C7C1CF914E8E}"/>
    <cellStyle name="Note 8 3 2 4 3" xfId="7394" xr:uid="{6BD90411-2EEE-47FD-ACFB-474B5C66073E}"/>
    <cellStyle name="Note 8 3 2 4 3 2" xfId="20852" xr:uid="{AC41ADA5-EA22-40F5-B687-68616FFBA2AB}"/>
    <cellStyle name="Note 8 3 2 4 4" xfId="9985" xr:uid="{C0CE853C-8B59-4000-9ADF-9DD3B5DB53CA}"/>
    <cellStyle name="Note 8 3 2 4 4 2" xfId="23443" xr:uid="{CCE83DCE-8EDE-4692-B0BF-AA5F8F02334E}"/>
    <cellStyle name="Note 8 3 2 4 5" xfId="3249" xr:uid="{4D70CCE1-31DD-49CD-A0AB-81297CBF0D5A}"/>
    <cellStyle name="Note 8 3 2 4 5 2" xfId="19243" xr:uid="{6DDF666D-4FD7-468B-89F4-A8DF5C75BA78}"/>
    <cellStyle name="Note 8 3 2 4 6" xfId="17165" xr:uid="{ADDCAF73-37F6-40D5-8FB3-7570BC4C9037}"/>
    <cellStyle name="Note 8 3 2 4 6 2" xfId="30623" xr:uid="{51B47365-AD37-426D-AE85-C255A76E9641}"/>
    <cellStyle name="Note 8 3 2 5" xfId="4745" xr:uid="{A23A5347-15C1-4E53-A054-2A33061F327D}"/>
    <cellStyle name="Note 8 3 2 5 2" xfId="5916" xr:uid="{DE4F4EEE-C8E4-4E17-BB29-3C5C8969009D}"/>
    <cellStyle name="Note 8 3 2 5 2 2" xfId="8395" xr:uid="{6B2936E5-2D22-497C-A61C-33529FFCD4A1}"/>
    <cellStyle name="Note 8 3 2 5 2 2 2" xfId="21853" xr:uid="{55BA41AD-B055-406C-8EE3-B23AEC7C6A8A}"/>
    <cellStyle name="Note 8 3 2 5 2 3" xfId="10986" xr:uid="{337C2BB9-0E56-4B0D-93A2-63AE75E16BAB}"/>
    <cellStyle name="Note 8 3 2 5 2 3 2" xfId="24444" xr:uid="{27619C73-5082-443D-A471-A5E7D878E186}"/>
    <cellStyle name="Note 8 3 2 5 2 4" xfId="13194" xr:uid="{E0FA7A8F-E0C3-4401-A07C-864913475B60}"/>
    <cellStyle name="Note 8 3 2 5 2 4 2" xfId="26652" xr:uid="{92DE74D2-33D9-4AEA-B10E-6C040413ACCB}"/>
    <cellStyle name="Note 8 3 2 5 2 5" xfId="14373" xr:uid="{23693D34-D1D7-45C1-8067-CDBD921C5267}"/>
    <cellStyle name="Note 8 3 2 5 2 5 2" xfId="27831" xr:uid="{C834D526-7CFE-4C5F-9C20-A96586744B7C}"/>
    <cellStyle name="Note 8 3 2 5 2 6" xfId="15738" xr:uid="{AB3FA6B4-CDA4-40C8-8903-41989994C325}"/>
    <cellStyle name="Note 8 3 2 5 2 6 2" xfId="29196" xr:uid="{CB317156-3A0B-4B34-B88E-63397DDF9D4D}"/>
    <cellStyle name="Note 8 3 2 5 2 7" xfId="18081" xr:uid="{E3170750-1AC0-4A00-9154-CFDACA666AC0}"/>
    <cellStyle name="Note 8 3 2 5 2 7 2" xfId="31539" xr:uid="{2385C862-3C5A-4FC9-B10A-FC9C148B1EF1}"/>
    <cellStyle name="Note 8 3 2 5 3" xfId="7224" xr:uid="{BA28BE77-D958-45AF-B7F0-F7D69AFD6B3D}"/>
    <cellStyle name="Note 8 3 2 5 3 2" xfId="20682" xr:uid="{DC460A15-1DF6-49B1-A660-EABD6817EFFA}"/>
    <cellStyle name="Note 8 3 2 5 4" xfId="9815" xr:uid="{52F025D2-1EB9-4365-B85A-B250EDE7FAE4}"/>
    <cellStyle name="Note 8 3 2 5 4 2" xfId="23273" xr:uid="{18904206-9A4D-44D4-AC50-16D54132CF39}"/>
    <cellStyle name="Note 8 3 2 5 5" xfId="3906" xr:uid="{E6BD469B-06A0-4BC9-B424-1BDD67241D37}"/>
    <cellStyle name="Note 8 3 2 5 5 2" xfId="19900" xr:uid="{D8004216-DDB9-493C-B381-36B2D8DCE16E}"/>
    <cellStyle name="Note 8 3 2 5 6" xfId="17023" xr:uid="{049926AD-A74F-442E-AB47-5C1EEADA1D17}"/>
    <cellStyle name="Note 8 3 2 5 6 2" xfId="30481" xr:uid="{19D728C8-F7F9-4EE4-8BAF-F8234B79A61B}"/>
    <cellStyle name="Note 8 3 2 6" xfId="4495" xr:uid="{1E83C177-6C8D-464F-8F3B-7BC3D8FD7CB2}"/>
    <cellStyle name="Note 8 3 2 6 2" xfId="5666" xr:uid="{AFA97810-71F1-43CE-B98A-34C8A958E448}"/>
    <cellStyle name="Note 8 3 2 6 2 2" xfId="8145" xr:uid="{4E8011AC-AE20-4CDC-A295-73877CE1FFFE}"/>
    <cellStyle name="Note 8 3 2 6 2 2 2" xfId="21603" xr:uid="{97AC10B9-C678-43A8-AFE9-A21B87B99367}"/>
    <cellStyle name="Note 8 3 2 6 2 3" xfId="10736" xr:uid="{85441BF3-48C4-42A2-9CDB-2A6535B1D281}"/>
    <cellStyle name="Note 8 3 2 6 2 3 2" xfId="24194" xr:uid="{2B966B42-1308-431B-A5A8-4118EEDB6089}"/>
    <cellStyle name="Note 8 3 2 6 2 4" xfId="12944" xr:uid="{422DDF08-BD2A-4270-943A-3CA445027429}"/>
    <cellStyle name="Note 8 3 2 6 2 4 2" xfId="26402" xr:uid="{D83091CD-2E8B-474A-A74C-9B3105B08A9A}"/>
    <cellStyle name="Note 8 3 2 6 2 5" xfId="14123" xr:uid="{73BB8AA9-CDD7-44EF-B6F3-EB3FBA5BD947}"/>
    <cellStyle name="Note 8 3 2 6 2 5 2" xfId="27581" xr:uid="{B7B33E6C-04DF-486A-92FF-9AEE9E42C9BC}"/>
    <cellStyle name="Note 8 3 2 6 2 6" xfId="15488" xr:uid="{19CDE013-95B3-4B20-AFF9-4152902DD8AF}"/>
    <cellStyle name="Note 8 3 2 6 2 6 2" xfId="28946" xr:uid="{7C16E779-8589-4E18-90C9-95778F5B342E}"/>
    <cellStyle name="Note 8 3 2 6 2 7" xfId="17831" xr:uid="{6130F1BA-2692-4BC4-BA0D-AF1222588AF7}"/>
    <cellStyle name="Note 8 3 2 6 2 7 2" xfId="31289" xr:uid="{C759777E-BFB1-44EB-A9B6-0CA8063099A2}"/>
    <cellStyle name="Note 8 3 2 6 3" xfId="6974" xr:uid="{DA77759F-8308-4FD4-877A-369D201D78F7}"/>
    <cellStyle name="Note 8 3 2 6 3 2" xfId="20432" xr:uid="{4B07385C-93BC-4804-987D-B5AFB68056D5}"/>
    <cellStyle name="Note 8 3 2 6 4" xfId="9565" xr:uid="{4DF05115-DAA3-4850-9998-FD501BF7BA96}"/>
    <cellStyle name="Note 8 3 2 6 4 2" xfId="23023" xr:uid="{32AB8D6E-4A0D-4883-BC97-B248CFC20068}"/>
    <cellStyle name="Note 8 3 2 6 5" xfId="12027" xr:uid="{8F9FB435-6C20-4A9D-96CB-06A90F21C82F}"/>
    <cellStyle name="Note 8 3 2 6 5 2" xfId="25485" xr:uid="{A608C410-62F8-4746-99BB-30E0DA67D91A}"/>
    <cellStyle name="Note 8 3 2 6 6" xfId="16792" xr:uid="{961FA937-1287-41CF-BACE-EDF02B7175C2}"/>
    <cellStyle name="Note 8 3 2 6 6 2" xfId="30250" xr:uid="{5D456D3C-6B5D-4669-86F2-04824581C0D9}"/>
    <cellStyle name="Note 8 3 2 7" xfId="5274" xr:uid="{126136ED-0930-4894-9F0D-1EAFF6684422}"/>
    <cellStyle name="Note 8 3 2 7 2" xfId="6445" xr:uid="{A2E6D026-E93A-47A3-9528-74E2FE2CFD4B}"/>
    <cellStyle name="Note 8 3 2 7 2 2" xfId="8924" xr:uid="{58C6967F-5A73-4CFF-A903-77049D65AC4A}"/>
    <cellStyle name="Note 8 3 2 7 2 2 2" xfId="22382" xr:uid="{FFB2E5D1-A3EE-45EB-9DBC-A846EC32E7C3}"/>
    <cellStyle name="Note 8 3 2 7 2 3" xfId="11515" xr:uid="{D562DC4F-4A34-4CFE-88FC-3AD889C571B0}"/>
    <cellStyle name="Note 8 3 2 7 2 3 2" xfId="24973" xr:uid="{2C53F384-0EA5-4259-B9FC-AE1D19E1F45B}"/>
    <cellStyle name="Note 8 3 2 7 2 4" xfId="13723" xr:uid="{81075F28-67B4-4337-A321-2FE900094E95}"/>
    <cellStyle name="Note 8 3 2 7 2 4 2" xfId="27181" xr:uid="{4366FA2F-51F5-452C-B8A9-814201522599}"/>
    <cellStyle name="Note 8 3 2 7 2 5" xfId="14902" xr:uid="{F9AF8804-C6ED-4E35-8FA2-31918537CB73}"/>
    <cellStyle name="Note 8 3 2 7 2 5 2" xfId="28360" xr:uid="{5D986033-8210-4D6C-B7E0-0D9E2E73591E}"/>
    <cellStyle name="Note 8 3 2 7 2 6" xfId="16267" xr:uid="{1E9B8BAE-06EF-4230-804F-959B02E6952C}"/>
    <cellStyle name="Note 8 3 2 7 2 6 2" xfId="29725" xr:uid="{724D6497-032B-474C-9152-FB96E0F7027C}"/>
    <cellStyle name="Note 8 3 2 7 2 7" xfId="18610" xr:uid="{E8910AFA-EAFC-474B-8A7B-9613A915E051}"/>
    <cellStyle name="Note 8 3 2 7 2 7 2" xfId="32068" xr:uid="{C216D7F2-53A8-48D3-95FE-58E7D088E1A6}"/>
    <cellStyle name="Note 8 3 2 7 3" xfId="7753" xr:uid="{608EFB7C-E09C-4698-B8D8-DB5BFD76BD46}"/>
    <cellStyle name="Note 8 3 2 7 3 2" xfId="21211" xr:uid="{EB4C74C7-E2CC-4E16-B362-4FBF21A77954}"/>
    <cellStyle name="Note 8 3 2 7 4" xfId="10344" xr:uid="{E9D2E2AC-25BD-4993-8A27-42572955F050}"/>
    <cellStyle name="Note 8 3 2 7 4 2" xfId="23802" xr:uid="{C41A5524-7C04-43F0-A04C-AF5E9380600C}"/>
    <cellStyle name="Note 8 3 2 7 5" xfId="15096" xr:uid="{395A562A-6D0F-4F33-A217-9A914C847BE6}"/>
    <cellStyle name="Note 8 3 2 7 5 2" xfId="28554" xr:uid="{50E4AC57-1BB5-4C8A-8960-8443C667EA6F}"/>
    <cellStyle name="Note 8 3 2 7 6" xfId="17450" xr:uid="{5BDA4831-D4F0-4EF0-9452-7DFFCD86D626}"/>
    <cellStyle name="Note 8 3 2 7 6 2" xfId="30908" xr:uid="{07D27948-7842-4F55-BB5D-8B20598B5611}"/>
    <cellStyle name="Note 8 3 2 8" xfId="4049" xr:uid="{76C6B26A-8FEE-4754-9090-A1EABD35DA6D}"/>
    <cellStyle name="Note 8 3 2 8 2" xfId="3928" xr:uid="{E2D10D5F-3862-4849-B492-698E3ABDC734}"/>
    <cellStyle name="Note 8 3 2 8 2 2" xfId="19922" xr:uid="{AE388F54-CE05-4278-9143-292CA3684C07}"/>
    <cellStyle name="Note 8 3 2 8 3" xfId="9160" xr:uid="{2F10DEDA-916F-49AA-B1D9-4E7B1A3D41FA}"/>
    <cellStyle name="Note 8 3 2 8 3 2" xfId="22618" xr:uid="{06507CB2-7425-4CAA-8A69-C832D48E6707}"/>
    <cellStyle name="Note 8 3 2 8 4" xfId="11729" xr:uid="{F73D7EC0-7D29-4E7F-A862-E496B7CB8C87}"/>
    <cellStyle name="Note 8 3 2 8 4 2" xfId="25187" xr:uid="{8F54BCED-3BFC-40B6-8B29-2C6BEF29E686}"/>
    <cellStyle name="Note 8 3 2 8 5" xfId="3594" xr:uid="{024AC5D7-5A31-4CB0-A0AB-037A02BBC620}"/>
    <cellStyle name="Note 8 3 2 8 5 2" xfId="19588" xr:uid="{0273BCBF-307C-4500-9711-6D2F793D56FC}"/>
    <cellStyle name="Note 8 3 2 8 6" xfId="3345" xr:uid="{648C423C-C2D2-40B7-86C8-9A7D748BC36D}"/>
    <cellStyle name="Note 8 3 2 8 6 2" xfId="19339" xr:uid="{7872627B-BA95-4A73-B958-B630F8489EA9}"/>
    <cellStyle name="Note 8 3 2 8 7" xfId="16468" xr:uid="{A32DDA9E-28B0-403B-B204-C3CED816BDD9}"/>
    <cellStyle name="Note 8 3 2 8 7 2" xfId="29926" xr:uid="{2BD1F86A-D193-4D33-AB9B-EF1B0424B4FA}"/>
    <cellStyle name="Note 8 3 2 9" xfId="3153" xr:uid="{8689F129-681E-4B64-8A9A-A09621F94A17}"/>
    <cellStyle name="Note 8 3 2 9 2" xfId="19147" xr:uid="{C4F95794-7BAC-40A6-93BB-29CBC3DD099B}"/>
    <cellStyle name="Note 8 3 3" xfId="2881" xr:uid="{4BF62BC7-C7E5-42DD-9D88-6DCA3D011007}"/>
    <cellStyle name="Note 8 3 3 2" xfId="6205" xr:uid="{9A864B92-FDC4-41AF-96FC-F1319DECD4CF}"/>
    <cellStyle name="Note 8 3 3 2 2" xfId="8684" xr:uid="{51485626-C01A-4884-BF27-186D8EC1C8E3}"/>
    <cellStyle name="Note 8 3 3 2 2 2" xfId="22142" xr:uid="{CBE69672-7DC5-46E8-8CEF-8C7507FDE8F1}"/>
    <cellStyle name="Note 8 3 3 2 3" xfId="11275" xr:uid="{9798C88D-C57F-47F3-817F-E73B303AB1B6}"/>
    <cellStyle name="Note 8 3 3 2 3 2" xfId="24733" xr:uid="{B29844F8-F4FF-4475-8BEA-CD52B9C26518}"/>
    <cellStyle name="Note 8 3 3 2 4" xfId="13483" xr:uid="{3C5F525E-2D8F-4A75-8FEA-EAB72FBBDA97}"/>
    <cellStyle name="Note 8 3 3 2 4 2" xfId="26941" xr:uid="{6A29FA0D-AA3C-489A-A42C-39A52A7213A9}"/>
    <cellStyle name="Note 8 3 3 2 5" xfId="14662" xr:uid="{186D5A9A-128A-4CE2-AA5E-C6FCD7BBE68D}"/>
    <cellStyle name="Note 8 3 3 2 5 2" xfId="28120" xr:uid="{0DFB25A8-20D0-4C91-8FD8-CBED07423C7F}"/>
    <cellStyle name="Note 8 3 3 2 6" xfId="16027" xr:uid="{98C8379B-F015-4B00-A20C-ADC58E3A87C8}"/>
    <cellStyle name="Note 8 3 3 2 6 2" xfId="29485" xr:uid="{BBA732C9-C4FE-40C5-886F-5CCB060C247D}"/>
    <cellStyle name="Note 8 3 3 2 7" xfId="18370" xr:uid="{DDF4B7C1-00DA-4C9F-B338-78DA725B2AEE}"/>
    <cellStyle name="Note 8 3 3 2 7 2" xfId="31828" xr:uid="{F3F0B95B-AEE1-406E-AF54-305F7E51BC07}"/>
    <cellStyle name="Note 8 3 3 3" xfId="5034" xr:uid="{2DB5DDA6-3D82-4073-9380-0044C21CA848}"/>
    <cellStyle name="Note 8 3 3 3 2" xfId="32333" xr:uid="{15F47E7F-A9B5-409B-92A4-F6D203FF8519}"/>
    <cellStyle name="Note 8 3 3 4" xfId="7513" xr:uid="{20C81E1F-BAB0-4365-86B3-9266EEB4B22E}"/>
    <cellStyle name="Note 8 3 3 4 2" xfId="20971" xr:uid="{22072127-2EC6-4B79-8B05-282AE9D2B31E}"/>
    <cellStyle name="Note 8 3 3 5" xfId="10104" xr:uid="{1B30642E-9FB7-4ED8-AA49-33EA988AB802}"/>
    <cellStyle name="Note 8 3 3 5 2" xfId="23562" xr:uid="{26D259FC-A0A2-4F84-B0ED-B28DA3314B74}"/>
    <cellStyle name="Note 8 3 3 6" xfId="3452" xr:uid="{D0E11C4F-3930-4CDF-B511-460D19F08F75}"/>
    <cellStyle name="Note 8 3 3 6 2" xfId="19446" xr:uid="{80FAAE20-7999-4E64-8CA8-55EC66654C95}"/>
    <cellStyle name="Note 8 3 3 7" xfId="17259" xr:uid="{EFC8B428-4BCC-4524-B8BE-1C3EA1FA9686}"/>
    <cellStyle name="Note 8 3 3 7 2" xfId="30717" xr:uid="{9D0638D0-DFC1-45E3-A4C9-9A0D91D5664C}"/>
    <cellStyle name="Note 8 3 4" xfId="4370" xr:uid="{3123E22E-CC34-4082-9BD1-DC681C516967}"/>
    <cellStyle name="Note 8 3 4 2" xfId="5541" xr:uid="{CCBCE7A3-5A06-4EFD-AF30-613CA2D3082D}"/>
    <cellStyle name="Note 8 3 4 2 2" xfId="8020" xr:uid="{EDC48720-C3F5-445E-AAF5-5ABF7EC7422A}"/>
    <cellStyle name="Note 8 3 4 2 2 2" xfId="21478" xr:uid="{336D2269-2CF3-4235-A23E-F228C5CAF7CB}"/>
    <cellStyle name="Note 8 3 4 2 3" xfId="10611" xr:uid="{A76A5FA6-A887-4E66-B612-777DE3998C4C}"/>
    <cellStyle name="Note 8 3 4 2 3 2" xfId="24069" xr:uid="{7B5410C8-C5A8-46A5-B59D-713A8910393F}"/>
    <cellStyle name="Note 8 3 4 2 4" xfId="12819" xr:uid="{A3D5F89E-6676-49EA-A2EB-D5D18FA8845E}"/>
    <cellStyle name="Note 8 3 4 2 4 2" xfId="26277" xr:uid="{852B4FC0-1A91-420E-B85A-C18BEAC9A1CD}"/>
    <cellStyle name="Note 8 3 4 2 5" xfId="13998" xr:uid="{BFD88BE4-2D58-4064-8AA5-694E948EC8DB}"/>
    <cellStyle name="Note 8 3 4 2 5 2" xfId="27456" xr:uid="{BBD84E02-B3FB-42B1-9731-A46CEB691FC7}"/>
    <cellStyle name="Note 8 3 4 2 6" xfId="15363" xr:uid="{FB747B43-9549-41E7-93B4-A78FD90E739A}"/>
    <cellStyle name="Note 8 3 4 2 6 2" xfId="28821" xr:uid="{DCCEBBAE-961E-4350-B698-A6A3FE114787}"/>
    <cellStyle name="Note 8 3 4 2 7" xfId="17706" xr:uid="{C09E9245-2E51-410D-8B67-CBE21CE65C66}"/>
    <cellStyle name="Note 8 3 4 2 7 2" xfId="31164" xr:uid="{C656F8D0-CA25-4458-B58E-52FB4866B426}"/>
    <cellStyle name="Note 8 3 4 3" xfId="6849" xr:uid="{40DBCCC6-08F2-4E58-A001-B85279E46752}"/>
    <cellStyle name="Note 8 3 4 3 2" xfId="20307" xr:uid="{9311EA30-E859-4E03-AC9D-DBA4B89319E9}"/>
    <cellStyle name="Note 8 3 4 4" xfId="9440" xr:uid="{76062EF5-9B86-4C32-85EB-13259C27EDC5}"/>
    <cellStyle name="Note 8 3 4 4 2" xfId="22898" xr:uid="{E4D82BAA-89DE-40C9-987D-8CC4B87E536E}"/>
    <cellStyle name="Note 8 3 4 5" xfId="3210" xr:uid="{FB84C134-75FB-493F-8775-F3C9785ECE6E}"/>
    <cellStyle name="Note 8 3 4 5 2" xfId="19204" xr:uid="{0F5C5BDA-69C4-4F8C-ADEE-3D40CA70C98E}"/>
    <cellStyle name="Note 8 3 4 6" xfId="16688" xr:uid="{4AD8AE27-8C7B-4A18-82F7-1A2941BDB082}"/>
    <cellStyle name="Note 8 3 4 6 2" xfId="30146" xr:uid="{F4F0ED1C-B652-455F-AED6-C8B5452F9E32}"/>
    <cellStyle name="Note 8 3 5" xfId="4914" xr:uid="{2C9A2B2D-1826-4E1C-A209-789D07611AF1}"/>
    <cellStyle name="Note 8 3 5 2" xfId="6085" xr:uid="{9AE82927-5E91-4E01-A7BA-8FCCB4009763}"/>
    <cellStyle name="Note 8 3 5 2 2" xfId="8564" xr:uid="{C1CD449C-03AD-47D3-A818-1375D8E25631}"/>
    <cellStyle name="Note 8 3 5 2 2 2" xfId="22022" xr:uid="{652A8304-2678-433A-B528-0A317CE7204F}"/>
    <cellStyle name="Note 8 3 5 2 3" xfId="11155" xr:uid="{613B3194-FB89-47EA-A9B5-A5430B39FE34}"/>
    <cellStyle name="Note 8 3 5 2 3 2" xfId="24613" xr:uid="{34D0F811-DE21-407B-95CE-42C7623F9E04}"/>
    <cellStyle name="Note 8 3 5 2 4" xfId="13363" xr:uid="{462DC445-B354-413E-AF52-3E7B516ADDCF}"/>
    <cellStyle name="Note 8 3 5 2 4 2" xfId="26821" xr:uid="{9A593FFF-EDC9-47DB-B143-F431E58D63F6}"/>
    <cellStyle name="Note 8 3 5 2 5" xfId="14542" xr:uid="{6859FA16-1130-4B92-9E55-2A492F9E081D}"/>
    <cellStyle name="Note 8 3 5 2 5 2" xfId="28000" xr:uid="{35A811D4-1DE2-40DF-B6B4-A1F0C3B94CCF}"/>
    <cellStyle name="Note 8 3 5 2 6" xfId="15907" xr:uid="{B7E15B9A-04A1-4A22-890C-1AA58FFB11D7}"/>
    <cellStyle name="Note 8 3 5 2 6 2" xfId="29365" xr:uid="{2A62B585-6317-4214-B3B8-696E48487239}"/>
    <cellStyle name="Note 8 3 5 2 7" xfId="18250" xr:uid="{E3F6A5DC-9DE6-4B5D-A378-17C1EA18E9B7}"/>
    <cellStyle name="Note 8 3 5 2 7 2" xfId="31708" xr:uid="{473746FE-5237-4D4D-B457-A12BF9C1787A}"/>
    <cellStyle name="Note 8 3 5 3" xfId="7393" xr:uid="{C4A100FA-1C8C-413F-AED7-626C68AE435B}"/>
    <cellStyle name="Note 8 3 5 3 2" xfId="20851" xr:uid="{CB123662-8035-418B-82E1-335F4A49338E}"/>
    <cellStyle name="Note 8 3 5 4" xfId="9984" xr:uid="{B966CC67-CA53-4F7F-AF8F-10071891A072}"/>
    <cellStyle name="Note 8 3 5 4 2" xfId="23442" xr:uid="{5E28472F-F124-42BE-B347-715FA0BD61EB}"/>
    <cellStyle name="Note 8 3 5 5" xfId="3250" xr:uid="{68E22FA6-D70D-41F9-8EE5-0F27D2938343}"/>
    <cellStyle name="Note 8 3 5 5 2" xfId="19244" xr:uid="{F562F0A0-B553-4EBC-B179-111E00AD79E8}"/>
    <cellStyle name="Note 8 3 5 6" xfId="17164" xr:uid="{D0A15478-C75C-46E4-BDF6-A9C7913DCF10}"/>
    <cellStyle name="Note 8 3 5 6 2" xfId="30622" xr:uid="{C62EAB67-6610-4756-8A02-393BAABF0F84}"/>
    <cellStyle name="Note 8 3 6" xfId="4744" xr:uid="{BB72EF2A-5B27-424B-8A8D-8387F247F4F9}"/>
    <cellStyle name="Note 8 3 6 2" xfId="5915" xr:uid="{701AF29D-BB9F-4474-ABC1-B359F09A71CE}"/>
    <cellStyle name="Note 8 3 6 2 2" xfId="8394" xr:uid="{DEA66349-0F5C-46E6-8A4F-FB0C18A1242B}"/>
    <cellStyle name="Note 8 3 6 2 2 2" xfId="21852" xr:uid="{7239FC25-6845-41E4-864D-2BBF2A406555}"/>
    <cellStyle name="Note 8 3 6 2 3" xfId="10985" xr:uid="{69AC292D-83B6-4B64-9963-22B8C60F6249}"/>
    <cellStyle name="Note 8 3 6 2 3 2" xfId="24443" xr:uid="{040EC04C-24B6-468A-A820-2C2B4DCFE022}"/>
    <cellStyle name="Note 8 3 6 2 4" xfId="13193" xr:uid="{E4B98843-713E-4686-AE9A-0526E8789E97}"/>
    <cellStyle name="Note 8 3 6 2 4 2" xfId="26651" xr:uid="{D67F202A-1AFA-4F74-8F92-0FA15D65B787}"/>
    <cellStyle name="Note 8 3 6 2 5" xfId="14372" xr:uid="{CCCE393C-481F-4A5B-AC03-2311EF471FD7}"/>
    <cellStyle name="Note 8 3 6 2 5 2" xfId="27830" xr:uid="{CDA68A40-B38A-4EE9-B004-4C7B435CFCB0}"/>
    <cellStyle name="Note 8 3 6 2 6" xfId="15737" xr:uid="{E4F6BCC7-69CF-45FE-8164-45B855BDF3BE}"/>
    <cellStyle name="Note 8 3 6 2 6 2" xfId="29195" xr:uid="{980F18C7-4B19-4A70-929E-C5C3ADCD4A3A}"/>
    <cellStyle name="Note 8 3 6 2 7" xfId="18080" xr:uid="{B515E63E-D548-46F9-ADF5-106956FBD9B6}"/>
    <cellStyle name="Note 8 3 6 2 7 2" xfId="31538" xr:uid="{5A5F55A3-06DD-4CD8-BD1B-00A9F59F0DDF}"/>
    <cellStyle name="Note 8 3 6 3" xfId="7223" xr:uid="{85887724-0821-47A1-B60B-4C2F2995E682}"/>
    <cellStyle name="Note 8 3 6 3 2" xfId="20681" xr:uid="{70EC0559-EEBA-45DF-AE24-D48351E89E01}"/>
    <cellStyle name="Note 8 3 6 4" xfId="9814" xr:uid="{F9FAA986-7875-44C3-9113-7057B923239A}"/>
    <cellStyle name="Note 8 3 6 4 2" xfId="23272" xr:uid="{ED03EC8F-151A-4210-8E95-707C2D02EB44}"/>
    <cellStyle name="Note 8 3 6 5" xfId="12171" xr:uid="{4B0DC41E-E1F7-4BA4-BC3A-EA45ECA17AEE}"/>
    <cellStyle name="Note 8 3 6 5 2" xfId="25629" xr:uid="{29DD2FF5-9F59-44D1-B0F5-156FD9177E82}"/>
    <cellStyle name="Note 8 3 6 6" xfId="17022" xr:uid="{471DE4CA-94DA-4473-9E04-65A73E82F2E9}"/>
    <cellStyle name="Note 8 3 6 6 2" xfId="30480" xr:uid="{7C55F840-13B6-4DD7-ACDE-1B1B50D8ECDF}"/>
    <cellStyle name="Note 8 3 7" xfId="5376" xr:uid="{03D31A7A-5710-4760-8DE4-D70B864F4957}"/>
    <cellStyle name="Note 8 3 7 2" xfId="6547" xr:uid="{3D877B6E-C60C-49A5-B231-C718B4A4A6C3}"/>
    <cellStyle name="Note 8 3 7 2 2" xfId="9026" xr:uid="{AEA9125F-7CCB-4332-8DAB-1FFD11AD29BA}"/>
    <cellStyle name="Note 8 3 7 2 2 2" xfId="22484" xr:uid="{96CE4DC3-8BCE-4F00-BC12-78F636A85845}"/>
    <cellStyle name="Note 8 3 7 2 3" xfId="11617" xr:uid="{9855799C-DDD9-4244-B8FA-3E1CE7F4A6C9}"/>
    <cellStyle name="Note 8 3 7 2 3 2" xfId="25075" xr:uid="{CC0ABFD2-6468-4D3F-8331-86F00F80454E}"/>
    <cellStyle name="Note 8 3 7 2 4" xfId="13825" xr:uid="{445470A1-78CE-47E1-9FDE-F55CE2EA0C44}"/>
    <cellStyle name="Note 8 3 7 2 4 2" xfId="27283" xr:uid="{4F633336-A4EC-4940-BD8E-5CFDF62998F6}"/>
    <cellStyle name="Note 8 3 7 2 5" xfId="15004" xr:uid="{9AFF649E-E922-4532-8219-31A0305F5F3A}"/>
    <cellStyle name="Note 8 3 7 2 5 2" xfId="28462" xr:uid="{56A254BA-C15F-4E27-BD4C-E91CEF117A93}"/>
    <cellStyle name="Note 8 3 7 2 6" xfId="16369" xr:uid="{377A7E31-7150-4A8B-80ED-2471DE75A08D}"/>
    <cellStyle name="Note 8 3 7 2 6 2" xfId="29827" xr:uid="{556EB675-ACF8-4464-AB0A-34AF416329C6}"/>
    <cellStyle name="Note 8 3 7 2 7" xfId="18712" xr:uid="{29A8E8B9-C9D7-4557-BEB3-FD66B0D48035}"/>
    <cellStyle name="Note 8 3 7 2 7 2" xfId="32170" xr:uid="{418B1462-495F-4194-A69B-70B4C0EB3189}"/>
    <cellStyle name="Note 8 3 7 3" xfId="7855" xr:uid="{FEF6F5BA-2E68-41DC-81E8-315CD7FA6192}"/>
    <cellStyle name="Note 8 3 7 3 2" xfId="21313" xr:uid="{0C211867-9BFB-4A88-9916-DD3B31EED334}"/>
    <cellStyle name="Note 8 3 7 4" xfId="10446" xr:uid="{9B517475-4EB5-450E-A279-36F76BF0274C}"/>
    <cellStyle name="Note 8 3 7 4 2" xfId="23904" xr:uid="{3828DF0D-1641-466A-807A-D7360A99F4C8}"/>
    <cellStyle name="Note 8 3 7 5" xfId="15198" xr:uid="{F72EA09C-8A95-4B65-B179-59FFEBEBF936}"/>
    <cellStyle name="Note 8 3 7 5 2" xfId="28656" xr:uid="{83271E78-1577-4E22-8E64-66324169DCD1}"/>
    <cellStyle name="Note 8 3 7 6" xfId="17545" xr:uid="{7CD47D33-B1AC-435F-A378-8E1BB6400AAD}"/>
    <cellStyle name="Note 8 3 7 6 2" xfId="31003" xr:uid="{91EB6915-89FD-46FC-8F86-2682236F1B20}"/>
    <cellStyle name="Note 8 3 8" xfId="5240" xr:uid="{E11D6BBF-823D-48E7-BA77-0A47E8306E75}"/>
    <cellStyle name="Note 8 3 8 2" xfId="6411" xr:uid="{11126D8B-A4E5-4602-98D0-35F94EFBD8F9}"/>
    <cellStyle name="Note 8 3 8 2 2" xfId="8890" xr:uid="{76C80944-79C2-48DE-9E0D-8839C63E03ED}"/>
    <cellStyle name="Note 8 3 8 2 2 2" xfId="22348" xr:uid="{7683CA4D-DC8C-4EE2-BBA0-9874FB00508F}"/>
    <cellStyle name="Note 8 3 8 2 3" xfId="11481" xr:uid="{4F6DFD87-7AFB-46F5-97D7-24203AFB62A6}"/>
    <cellStyle name="Note 8 3 8 2 3 2" xfId="24939" xr:uid="{126C792B-7545-43E7-98FE-0D60D039CECE}"/>
    <cellStyle name="Note 8 3 8 2 4" xfId="13689" xr:uid="{283871C6-DD03-4783-A97C-827B90C1BCC1}"/>
    <cellStyle name="Note 8 3 8 2 4 2" xfId="27147" xr:uid="{B62DC763-32FC-4968-B544-4E6EA69844CA}"/>
    <cellStyle name="Note 8 3 8 2 5" xfId="14868" xr:uid="{3CB4F494-9251-435C-B580-A7CD359BD0E1}"/>
    <cellStyle name="Note 8 3 8 2 5 2" xfId="28326" xr:uid="{B07FF65C-85EE-45DF-88A3-E47EF1EACF86}"/>
    <cellStyle name="Note 8 3 8 2 6" xfId="16233" xr:uid="{D97F6EC8-C74B-474B-8DD8-FBCC2AB34910}"/>
    <cellStyle name="Note 8 3 8 2 6 2" xfId="29691" xr:uid="{2C512A71-4C0B-4793-8D57-583FA65253E2}"/>
    <cellStyle name="Note 8 3 8 2 7" xfId="18576" xr:uid="{8CD92C77-8F08-481A-BD2E-F1CEAF74BB3E}"/>
    <cellStyle name="Note 8 3 8 2 7 2" xfId="32034" xr:uid="{54BDDB65-E91A-4A09-A8C3-1B2CA3C0BE0E}"/>
    <cellStyle name="Note 8 3 8 3" xfId="7719" xr:uid="{6FED0583-2DA0-4A49-A9FE-0EFBEB734F7A}"/>
    <cellStyle name="Note 8 3 8 3 2" xfId="21177" xr:uid="{FE4920D1-EA4D-4FF3-A724-477F885E2A4C}"/>
    <cellStyle name="Note 8 3 8 4" xfId="10310" xr:uid="{14F77CB6-CAEE-4C95-BC1D-89C87F918216}"/>
    <cellStyle name="Note 8 3 8 4 2" xfId="23768" xr:uid="{433D8A77-5118-433C-9BF5-33058B69CC7A}"/>
    <cellStyle name="Note 8 3 8 5" xfId="15062" xr:uid="{B86864DE-BD25-4775-9AB9-9775F0D06C36}"/>
    <cellStyle name="Note 8 3 8 5 2" xfId="28520" xr:uid="{8E7CA571-2284-4FE7-BAAC-1FFCDB1AE6A8}"/>
    <cellStyle name="Note 8 3 8 6" xfId="17421" xr:uid="{5EE2E2A1-0DA5-4077-A62D-334B97D607E8}"/>
    <cellStyle name="Note 8 3 8 6 2" xfId="30879" xr:uid="{98F721F3-853F-421A-B675-27E671D57434}"/>
    <cellStyle name="Note 8 3 9" xfId="4155" xr:uid="{06E836F6-7B1A-4ED6-98A8-4E3C0C916820}"/>
    <cellStyle name="Note 8 3 9 2" xfId="6669" xr:uid="{740D18AE-8219-4210-8250-77C88DEB458F}"/>
    <cellStyle name="Note 8 3 9 2 2" xfId="20127" xr:uid="{24D20F89-7345-4ECC-84DA-7A23ABDCE4C6}"/>
    <cellStyle name="Note 8 3 9 3" xfId="9266" xr:uid="{123B8EC9-1F82-442E-B166-CC2A72C998EB}"/>
    <cellStyle name="Note 8 3 9 3 2" xfId="22724" xr:uid="{9CE83A7C-BEA4-45A5-B19F-49FAB4DE3397}"/>
    <cellStyle name="Note 8 3 9 4" xfId="11835" xr:uid="{6C907E9F-ECB3-4DAB-99A5-8AC9BB7E58F4}"/>
    <cellStyle name="Note 8 3 9 4 2" xfId="25293" xr:uid="{6F84AB82-D116-4508-A27D-6F1E7D0E474E}"/>
    <cellStyle name="Note 8 3 9 5" xfId="3673" xr:uid="{DF8B9346-C28E-42FD-83B9-EBE36DEEED08}"/>
    <cellStyle name="Note 8 3 9 5 2" xfId="19667" xr:uid="{D3E0AB90-28BE-4198-BD4D-88E3DFDC8DAD}"/>
    <cellStyle name="Note 8 3 9 6" xfId="12051" xr:uid="{4665F293-80BB-464E-8F92-BB0819D0CFBE}"/>
    <cellStyle name="Note 8 3 9 6 2" xfId="25509" xr:uid="{7F96DEE1-1659-44EB-87E4-D1926024F556}"/>
    <cellStyle name="Note 8 3 9 7" xfId="16574" xr:uid="{025313A7-3BF5-454B-976F-06A46A97A962}"/>
    <cellStyle name="Note 8 3 9 7 2" xfId="30032" xr:uid="{38551BE9-6A1F-46E4-A072-634FB98937F5}"/>
    <cellStyle name="Note 8 4" xfId="2325" xr:uid="{A0165EA2-778C-4441-AF24-5B7A9D98B1FD}"/>
    <cellStyle name="Note 8 4 10" xfId="3152" xr:uid="{FCDE4817-5B1A-424A-A67E-BEA4F750E05E}"/>
    <cellStyle name="Note 8 4 10 2" xfId="19146" xr:uid="{8FB6FE4A-A4B2-4406-AC46-7C3C9CFFE829}"/>
    <cellStyle name="Note 8 4 11" xfId="3798" xr:uid="{AF2D51EA-DDB0-42A3-93F6-725810C38F8C}"/>
    <cellStyle name="Note 8 4 11 2" xfId="19792" xr:uid="{94A27A84-1166-4E76-97D1-F9F2FC30DB1C}"/>
    <cellStyle name="Note 8 4 12" xfId="11668" xr:uid="{F8C685F4-2FA0-4023-BFC5-FD678A4977E4}"/>
    <cellStyle name="Note 8 4 12 2" xfId="25126" xr:uid="{9499ABEA-2B16-47B4-A4E1-41912FAD9E1E}"/>
    <cellStyle name="Note 8 4 13" xfId="18877" xr:uid="{8D40092D-3787-4360-B506-CA2173041E19}"/>
    <cellStyle name="Note 8 4 13 2" xfId="32530" xr:uid="{DC35C7F1-5E08-4704-B46D-03803C839C05}"/>
    <cellStyle name="Note 8 4 2" xfId="2326" xr:uid="{97A9C033-CDDB-49C3-AE6B-07DAD0B4EB85}"/>
    <cellStyle name="Note 8 4 2 10" xfId="4191" xr:uid="{4A69B990-E9ED-4DA8-BCAA-C95C17C0F5EC}"/>
    <cellStyle name="Note 8 4 2 10 2" xfId="19991" xr:uid="{092C221B-DF59-4DD1-971B-19D48D323FF8}"/>
    <cellStyle name="Note 8 4 2 11" xfId="3204" xr:uid="{5165BB98-B353-4B19-BFFF-4B820878DE6B}"/>
    <cellStyle name="Note 8 4 2 11 2" xfId="19198" xr:uid="{155F62DF-F511-4C64-AAFE-A20848AC2816}"/>
    <cellStyle name="Note 8 4 2 12" xfId="18878" xr:uid="{4454E3FB-1D99-4D68-B314-9C49C9B7E3CB}"/>
    <cellStyle name="Note 8 4 2 12 2" xfId="32531" xr:uid="{283DCEEB-61D2-4679-ADE7-F62CC09E8E90}"/>
    <cellStyle name="Note 8 4 2 2" xfId="2884" xr:uid="{D8AB8FC5-7DE2-40C5-9BDF-33D631A38519}"/>
    <cellStyle name="Note 8 4 2 2 2" xfId="6208" xr:uid="{FF7871F4-141F-4B21-A153-3AA70593FE34}"/>
    <cellStyle name="Note 8 4 2 2 2 2" xfId="8687" xr:uid="{D9C0DC0D-534F-48B4-BEF6-61E0B255125A}"/>
    <cellStyle name="Note 8 4 2 2 2 2 2" xfId="22145" xr:uid="{118D7E19-A4E0-4498-B7DB-9D36B122B250}"/>
    <cellStyle name="Note 8 4 2 2 2 3" xfId="11278" xr:uid="{C5FE6A92-97E7-4452-ADB8-46C71EA4E00E}"/>
    <cellStyle name="Note 8 4 2 2 2 3 2" xfId="24736" xr:uid="{3CAED174-4404-4E4D-8C2A-B901C0DAC100}"/>
    <cellStyle name="Note 8 4 2 2 2 4" xfId="13486" xr:uid="{BC3055D9-7920-4F05-8534-BD89069143F5}"/>
    <cellStyle name="Note 8 4 2 2 2 4 2" xfId="26944" xr:uid="{55D62F9E-95B1-4BC5-ABD9-93843A04191F}"/>
    <cellStyle name="Note 8 4 2 2 2 5" xfId="14665" xr:uid="{24CAE908-25CF-4B57-B721-54AC4C90F438}"/>
    <cellStyle name="Note 8 4 2 2 2 5 2" xfId="28123" xr:uid="{D47C9833-51D8-43FC-B382-EC4539352A26}"/>
    <cellStyle name="Note 8 4 2 2 2 6" xfId="16030" xr:uid="{555C859A-2A58-4703-B557-C53194BCDE20}"/>
    <cellStyle name="Note 8 4 2 2 2 6 2" xfId="29488" xr:uid="{FDF8F486-09CB-49B0-9552-2CE464C84222}"/>
    <cellStyle name="Note 8 4 2 2 2 7" xfId="18373" xr:uid="{783A1C9A-81BC-413D-88BF-A301469C62F8}"/>
    <cellStyle name="Note 8 4 2 2 2 7 2" xfId="31831" xr:uid="{27FE5C25-6474-43D0-A442-9D7107411DCB}"/>
    <cellStyle name="Note 8 4 2 2 3" xfId="5037" xr:uid="{EAAD840C-6222-48A9-8032-D7AACD8D91D7}"/>
    <cellStyle name="Note 8 4 2 2 3 2" xfId="32336" xr:uid="{01542015-8BC3-4F9D-A009-BE0C897BC2C8}"/>
    <cellStyle name="Note 8 4 2 2 4" xfId="7516" xr:uid="{B2007D86-714B-4E79-AA63-DBF832D4E086}"/>
    <cellStyle name="Note 8 4 2 2 4 2" xfId="20974" xr:uid="{56BD8873-EA5B-41B7-8820-61C93B046B2C}"/>
    <cellStyle name="Note 8 4 2 2 5" xfId="10107" xr:uid="{4AC0151C-D25E-4B76-86EA-A36F26870B8F}"/>
    <cellStyle name="Note 8 4 2 2 5 2" xfId="23565" xr:uid="{54988F65-E6D1-4671-93CA-78CD66A83ABC}"/>
    <cellStyle name="Note 8 4 2 2 6" xfId="3528" xr:uid="{F462D714-D43B-4C1B-B1EC-01BCAE4AE8FA}"/>
    <cellStyle name="Note 8 4 2 2 6 2" xfId="19522" xr:uid="{936A8E84-C60B-4AE7-88F7-EC08624C82FB}"/>
    <cellStyle name="Note 8 4 2 2 7" xfId="17262" xr:uid="{F4C7A98C-5727-42A9-B74D-CA04E2AA9280}"/>
    <cellStyle name="Note 8 4 2 2 7 2" xfId="30720" xr:uid="{B8955775-55EB-46AC-9623-E469CCE93445}"/>
    <cellStyle name="Note 8 4 2 3" xfId="4367" xr:uid="{2E2B1B43-B372-4194-A82C-C2372A39A064}"/>
    <cellStyle name="Note 8 4 2 3 2" xfId="5538" xr:uid="{0965D8F8-CAF3-47FC-8720-5AAD5740D908}"/>
    <cellStyle name="Note 8 4 2 3 2 2" xfId="8017" xr:uid="{C4DD71C9-E0BC-44B2-A0E2-92582448D82B}"/>
    <cellStyle name="Note 8 4 2 3 2 2 2" xfId="21475" xr:uid="{1922620C-7B00-4057-9D37-D15604521ADD}"/>
    <cellStyle name="Note 8 4 2 3 2 3" xfId="10608" xr:uid="{74928DD6-C771-49F6-B2E2-CF56A14AADB7}"/>
    <cellStyle name="Note 8 4 2 3 2 3 2" xfId="24066" xr:uid="{042C826C-1878-4F07-B4BF-599C4482C7B2}"/>
    <cellStyle name="Note 8 4 2 3 2 4" xfId="12816" xr:uid="{AB4A2D0F-A3A0-4AAD-A52C-E9F2E702A2A4}"/>
    <cellStyle name="Note 8 4 2 3 2 4 2" xfId="26274" xr:uid="{6D0989B0-A368-4874-9BC0-74CD9BA861EB}"/>
    <cellStyle name="Note 8 4 2 3 2 5" xfId="13995" xr:uid="{D465DED0-33DD-409E-BD48-FE1871A693E4}"/>
    <cellStyle name="Note 8 4 2 3 2 5 2" xfId="27453" xr:uid="{205B678D-5C08-439C-9541-E3D9C7E49E30}"/>
    <cellStyle name="Note 8 4 2 3 2 6" xfId="15360" xr:uid="{F34F5494-1AC4-443B-A01D-2B1EAD631126}"/>
    <cellStyle name="Note 8 4 2 3 2 6 2" xfId="28818" xr:uid="{7864A428-49C9-4C0C-BD17-2900A66E1381}"/>
    <cellStyle name="Note 8 4 2 3 2 7" xfId="17703" xr:uid="{91C5CDEB-08BD-46FC-A5B2-7E8A380C6A69}"/>
    <cellStyle name="Note 8 4 2 3 2 7 2" xfId="31161" xr:uid="{3277EBEA-6DB9-430B-9DAD-8A0E782784CF}"/>
    <cellStyle name="Note 8 4 2 3 3" xfId="6846" xr:uid="{3EDB13EA-C3FB-466A-8DC3-8C8C73ECD8AE}"/>
    <cellStyle name="Note 8 4 2 3 3 2" xfId="20304" xr:uid="{4220B0E4-9551-4451-A204-C08AC0EA6C1A}"/>
    <cellStyle name="Note 8 4 2 3 4" xfId="9437" xr:uid="{375F89E1-1E60-42A2-A688-CE10FDF63F2A}"/>
    <cellStyle name="Note 8 4 2 3 4 2" xfId="22895" xr:uid="{ECB258B3-6E30-4061-9E55-A2880471EDD4}"/>
    <cellStyle name="Note 8 4 2 3 5" xfId="12360" xr:uid="{CF3F819C-F362-4005-A462-CED491DD3959}"/>
    <cellStyle name="Note 8 4 2 3 5 2" xfId="25818" xr:uid="{124D10CA-9549-478C-ABCA-1407A05D09D2}"/>
    <cellStyle name="Note 8 4 2 3 6" xfId="16685" xr:uid="{55436DEF-9B01-4E6C-ABC5-5CC410894935}"/>
    <cellStyle name="Note 8 4 2 3 6 2" xfId="30143" xr:uid="{A8A7D5FB-99B9-4DE7-A35C-6CC439E52C51}"/>
    <cellStyle name="Note 8 4 2 4" xfId="4917" xr:uid="{EBDCCF66-7D6A-4E7D-A7C4-A42516F23EB7}"/>
    <cellStyle name="Note 8 4 2 4 2" xfId="6088" xr:uid="{C588DF51-3DB3-405F-96A7-785666F6233D}"/>
    <cellStyle name="Note 8 4 2 4 2 2" xfId="8567" xr:uid="{7608636C-FF75-4D59-83D4-5A3B546D6B87}"/>
    <cellStyle name="Note 8 4 2 4 2 2 2" xfId="22025" xr:uid="{7023A2FE-AD67-47FB-884B-5FDB52F67368}"/>
    <cellStyle name="Note 8 4 2 4 2 3" xfId="11158" xr:uid="{1FF3D89F-4E8C-4FB5-B449-B52865BF8A6C}"/>
    <cellStyle name="Note 8 4 2 4 2 3 2" xfId="24616" xr:uid="{7B9E84CE-9605-42BB-9496-C0AA266F13C7}"/>
    <cellStyle name="Note 8 4 2 4 2 4" xfId="13366" xr:uid="{E164CBA1-8450-45CB-99B3-DBF15AB6770A}"/>
    <cellStyle name="Note 8 4 2 4 2 4 2" xfId="26824" xr:uid="{7473A822-A6E6-4447-B229-9AAF17048742}"/>
    <cellStyle name="Note 8 4 2 4 2 5" xfId="14545" xr:uid="{47534D24-8BF8-4036-889C-E6CCA38D11DC}"/>
    <cellStyle name="Note 8 4 2 4 2 5 2" xfId="28003" xr:uid="{40AE7856-B3F4-4143-A52D-F7A3E47E2E92}"/>
    <cellStyle name="Note 8 4 2 4 2 6" xfId="15910" xr:uid="{B0F318F0-50F5-482F-8808-DFBC9FE9AEC0}"/>
    <cellStyle name="Note 8 4 2 4 2 6 2" xfId="29368" xr:uid="{ADF88A82-B463-43E5-AC70-3E77FEC439DF}"/>
    <cellStyle name="Note 8 4 2 4 2 7" xfId="18253" xr:uid="{84C45DA3-A9A6-4330-AC33-D44C85EAD541}"/>
    <cellStyle name="Note 8 4 2 4 2 7 2" xfId="31711" xr:uid="{EF29A97D-C60B-4D83-98FD-DB768204AE85}"/>
    <cellStyle name="Note 8 4 2 4 3" xfId="7396" xr:uid="{7AF22CBB-A6AE-48E4-8D38-A698C5FF94A8}"/>
    <cellStyle name="Note 8 4 2 4 3 2" xfId="20854" xr:uid="{73DCF59D-3BB5-4C28-831E-C1941490CFAA}"/>
    <cellStyle name="Note 8 4 2 4 4" xfId="9987" xr:uid="{70AF7F0C-2F7F-416C-9D69-80A85E17C563}"/>
    <cellStyle name="Note 8 4 2 4 4 2" xfId="23445" xr:uid="{319DB4AA-1A8B-457D-ABEA-4DBE7A75CBBE}"/>
    <cellStyle name="Note 8 4 2 4 5" xfId="3247" xr:uid="{82923E03-0C08-4D9C-9CC7-A8ACD1B4EBA8}"/>
    <cellStyle name="Note 8 4 2 4 5 2" xfId="19241" xr:uid="{2FB8F765-822E-4C6C-86F9-19716907C903}"/>
    <cellStyle name="Note 8 4 2 4 6" xfId="17167" xr:uid="{A4E78A36-1CCC-4567-AA4A-DC8796C6EE3F}"/>
    <cellStyle name="Note 8 4 2 4 6 2" xfId="30625" xr:uid="{22FEC145-159C-4698-BED9-1280E785CC53}"/>
    <cellStyle name="Note 8 4 2 5" xfId="4747" xr:uid="{E6BDF197-D76B-48F0-A6A4-9FB990111E3F}"/>
    <cellStyle name="Note 8 4 2 5 2" xfId="5918" xr:uid="{23FACD41-AC98-4FA1-BB53-2FCBC7CB6335}"/>
    <cellStyle name="Note 8 4 2 5 2 2" xfId="8397" xr:uid="{AF4103AF-EECB-4BAC-B354-0F557ABB22E9}"/>
    <cellStyle name="Note 8 4 2 5 2 2 2" xfId="21855" xr:uid="{4452CC14-DC14-487F-B1AD-300BFE52079E}"/>
    <cellStyle name="Note 8 4 2 5 2 3" xfId="10988" xr:uid="{3ABB5F96-A009-42DE-A927-24075F24A8AB}"/>
    <cellStyle name="Note 8 4 2 5 2 3 2" xfId="24446" xr:uid="{545F4B12-24CD-4A27-BEC3-4ADAC9D17072}"/>
    <cellStyle name="Note 8 4 2 5 2 4" xfId="13196" xr:uid="{64D9BDE7-8D35-4A95-A2CC-4E44327AEB56}"/>
    <cellStyle name="Note 8 4 2 5 2 4 2" xfId="26654" xr:uid="{E3B927BB-4AD7-4014-8723-BA58AD784805}"/>
    <cellStyle name="Note 8 4 2 5 2 5" xfId="14375" xr:uid="{6252863E-578A-495F-A898-790DE4F90A73}"/>
    <cellStyle name="Note 8 4 2 5 2 5 2" xfId="27833" xr:uid="{574AE4EF-ED34-4C2C-A1D5-E25C07E36103}"/>
    <cellStyle name="Note 8 4 2 5 2 6" xfId="15740" xr:uid="{202B70B8-CAFB-41AD-BF7D-91DE95A61F6A}"/>
    <cellStyle name="Note 8 4 2 5 2 6 2" xfId="29198" xr:uid="{2CB8DDCF-E64C-4AC6-B227-778A0BF677E8}"/>
    <cellStyle name="Note 8 4 2 5 2 7" xfId="18083" xr:uid="{21BB6978-883E-498A-8A55-D51C3723A0C1}"/>
    <cellStyle name="Note 8 4 2 5 2 7 2" xfId="31541" xr:uid="{E26DD1D7-9336-48F6-BCE2-DCC750466138}"/>
    <cellStyle name="Note 8 4 2 5 3" xfId="7226" xr:uid="{CAF1A5F6-E9A3-48B8-A447-E6F1A34EE585}"/>
    <cellStyle name="Note 8 4 2 5 3 2" xfId="20684" xr:uid="{9E679573-E50B-4AD2-BEDB-3857DEC7CA91}"/>
    <cellStyle name="Note 8 4 2 5 4" xfId="9817" xr:uid="{DEFE4928-D8A7-4EE6-A5D1-BC3CA35C0463}"/>
    <cellStyle name="Note 8 4 2 5 4 2" xfId="23275" xr:uid="{1471D303-C3DF-470B-91D0-AFC1666B5426}"/>
    <cellStyle name="Note 8 4 2 5 5" xfId="11998" xr:uid="{D07EA59C-B822-454A-B613-658708956F5E}"/>
    <cellStyle name="Note 8 4 2 5 5 2" xfId="25456" xr:uid="{E76A6A17-1B57-40C6-9F34-9620F10269C9}"/>
    <cellStyle name="Note 8 4 2 5 6" xfId="17025" xr:uid="{7952781B-4A60-4215-87E3-E38E00044FC7}"/>
    <cellStyle name="Note 8 4 2 5 6 2" xfId="30483" xr:uid="{D78F9DEA-93D9-422E-8319-1394CA5AE276}"/>
    <cellStyle name="Note 8 4 2 6" xfId="5380" xr:uid="{A5FCB56F-166A-48D3-BDB2-A84236813DFD}"/>
    <cellStyle name="Note 8 4 2 6 2" xfId="6551" xr:uid="{A2215321-ED3A-462E-AF9F-FA5943139C49}"/>
    <cellStyle name="Note 8 4 2 6 2 2" xfId="9030" xr:uid="{E2062160-C40E-4DE4-B570-CCFD0775ED33}"/>
    <cellStyle name="Note 8 4 2 6 2 2 2" xfId="22488" xr:uid="{A25D1C97-3278-4373-B7B1-13104FF17D7A}"/>
    <cellStyle name="Note 8 4 2 6 2 3" xfId="11621" xr:uid="{AB2DFFCA-522D-4ED4-A118-9ED47A2A5067}"/>
    <cellStyle name="Note 8 4 2 6 2 3 2" xfId="25079" xr:uid="{13A46DCD-C42A-4B86-842E-AD403E67126A}"/>
    <cellStyle name="Note 8 4 2 6 2 4" xfId="13829" xr:uid="{4F155999-226F-4D70-A835-3388EF4B81DE}"/>
    <cellStyle name="Note 8 4 2 6 2 4 2" xfId="27287" xr:uid="{39B8AF5B-B082-4B6F-B7B2-5BEF4C8054B5}"/>
    <cellStyle name="Note 8 4 2 6 2 5" xfId="15008" xr:uid="{BF02B521-0685-4EF4-BFE4-87939B1786C8}"/>
    <cellStyle name="Note 8 4 2 6 2 5 2" xfId="28466" xr:uid="{80538AA1-815B-4F19-862A-135EEE14ABF0}"/>
    <cellStyle name="Note 8 4 2 6 2 6" xfId="16373" xr:uid="{CE591124-1AE4-484D-9599-C14F3BB96836}"/>
    <cellStyle name="Note 8 4 2 6 2 6 2" xfId="29831" xr:uid="{F18C79B1-A55F-4F31-A675-76F38A52064F}"/>
    <cellStyle name="Note 8 4 2 6 2 7" xfId="18716" xr:uid="{5CA85C11-C87D-4CEC-823E-99BF70711F8D}"/>
    <cellStyle name="Note 8 4 2 6 2 7 2" xfId="32174" xr:uid="{147CA060-7415-49AF-BCD9-336B5E6F2C8E}"/>
    <cellStyle name="Note 8 4 2 6 3" xfId="7859" xr:uid="{80E64FA6-B5A0-44B2-8BFE-E0F7CA540628}"/>
    <cellStyle name="Note 8 4 2 6 3 2" xfId="21317" xr:uid="{1572E8D6-2C05-46BE-AF09-DC571070163A}"/>
    <cellStyle name="Note 8 4 2 6 4" xfId="10450" xr:uid="{C59123EE-EDA0-4D90-833C-5BA2AD9DE147}"/>
    <cellStyle name="Note 8 4 2 6 4 2" xfId="23908" xr:uid="{6183BE88-5628-4546-9848-F1397B106CBB}"/>
    <cellStyle name="Note 8 4 2 6 5" xfId="15202" xr:uid="{1B79BD00-20C0-4A40-8519-A54F12CB7428}"/>
    <cellStyle name="Note 8 4 2 6 5 2" xfId="28660" xr:uid="{91E75C01-F56F-4E32-BD99-4A40CDD2BAEB}"/>
    <cellStyle name="Note 8 4 2 6 6" xfId="17548" xr:uid="{8CF0B953-6861-4992-955C-9D1900272F5A}"/>
    <cellStyle name="Note 8 4 2 6 6 2" xfId="31006" xr:uid="{5E0E216B-A79D-44E2-875D-9E213BBBEAA4}"/>
    <cellStyle name="Note 8 4 2 7" xfId="4653" xr:uid="{EE9593CB-2458-4298-9173-6AC0AAB212CD}"/>
    <cellStyle name="Note 8 4 2 7 2" xfId="5824" xr:uid="{139382BC-70E4-4F64-A6BB-5B2BDF6B33AC}"/>
    <cellStyle name="Note 8 4 2 7 2 2" xfId="8303" xr:uid="{176872D8-79BF-4066-94C4-D3BBE141C04E}"/>
    <cellStyle name="Note 8 4 2 7 2 2 2" xfId="21761" xr:uid="{BCF1F28F-C3DE-4331-ADB0-678073395C5F}"/>
    <cellStyle name="Note 8 4 2 7 2 3" xfId="10894" xr:uid="{CC094D0F-B40A-4AB0-A3E0-3869E7DBFCDB}"/>
    <cellStyle name="Note 8 4 2 7 2 3 2" xfId="24352" xr:uid="{7FC790D6-4014-4E51-A79F-87C375C768A3}"/>
    <cellStyle name="Note 8 4 2 7 2 4" xfId="13102" xr:uid="{2B46F3C3-706A-47D0-8406-E286E08BFDDE}"/>
    <cellStyle name="Note 8 4 2 7 2 4 2" xfId="26560" xr:uid="{B6E6DC2D-F2DF-43C3-B26A-2218D5DE54F9}"/>
    <cellStyle name="Note 8 4 2 7 2 5" xfId="14281" xr:uid="{DD5667AD-421A-42F3-9DB3-18E1B4BFBCD0}"/>
    <cellStyle name="Note 8 4 2 7 2 5 2" xfId="27739" xr:uid="{62775CC1-3DBE-4B8C-854D-5749A639955B}"/>
    <cellStyle name="Note 8 4 2 7 2 6" xfId="15646" xr:uid="{F01EFEA1-0363-43E4-B4C7-6E30EF21DD89}"/>
    <cellStyle name="Note 8 4 2 7 2 6 2" xfId="29104" xr:uid="{B4D9FD8E-608A-4D4C-9C95-2BFB6EA3D6D7}"/>
    <cellStyle name="Note 8 4 2 7 2 7" xfId="17989" xr:uid="{54A173A8-F70F-4A30-A828-0A59B1526EC9}"/>
    <cellStyle name="Note 8 4 2 7 2 7 2" xfId="31447" xr:uid="{6F7F2816-32C3-42C2-BF8C-C06300C7139A}"/>
    <cellStyle name="Note 8 4 2 7 3" xfId="7132" xr:uid="{84F63894-2E7D-4B72-BCA9-254899D66F9E}"/>
    <cellStyle name="Note 8 4 2 7 3 2" xfId="20590" xr:uid="{19E4D3A8-B125-4759-8530-BD11BBF9D862}"/>
    <cellStyle name="Note 8 4 2 7 4" xfId="9723" xr:uid="{CE62F029-88A5-4643-9EEC-913DE03DB39A}"/>
    <cellStyle name="Note 8 4 2 7 4 2" xfId="23181" xr:uid="{0CA4059D-F6C6-47B3-89C0-507E70FDAF3B}"/>
    <cellStyle name="Note 8 4 2 7 5" xfId="11934" xr:uid="{AAA11A70-6A1B-42DD-AEDA-16CCDD865E15}"/>
    <cellStyle name="Note 8 4 2 7 5 2" xfId="25392" xr:uid="{9E6B714D-C8B4-42A2-AAF6-4726090AC4BF}"/>
    <cellStyle name="Note 8 4 2 7 6" xfId="16950" xr:uid="{770330C2-5967-4E98-8D8F-CBA9B1808B9B}"/>
    <cellStyle name="Note 8 4 2 7 6 2" xfId="30408" xr:uid="{B511C49A-5F57-47CA-B256-50CBFB6BAF15}"/>
    <cellStyle name="Note 8 4 2 8" xfId="4047" xr:uid="{77756723-80A6-4447-9D4D-71039C93446E}"/>
    <cellStyle name="Note 8 4 2 8 2" xfId="3892" xr:uid="{5C2F3527-3861-4708-9FFD-194B5194B7D6}"/>
    <cellStyle name="Note 8 4 2 8 2 2" xfId="19886" xr:uid="{6E42AF07-1255-41DA-8340-0F2DE8140BD7}"/>
    <cellStyle name="Note 8 4 2 8 3" xfId="9158" xr:uid="{DE1CD0A0-D737-4235-82A5-D3E89853AB9D}"/>
    <cellStyle name="Note 8 4 2 8 3 2" xfId="22616" xr:uid="{E653D66A-D320-4FDA-9E93-E46EAFA82474}"/>
    <cellStyle name="Note 8 4 2 8 4" xfId="11727" xr:uid="{6EC9A690-F405-40BD-BD24-1A0A0509FAF7}"/>
    <cellStyle name="Note 8 4 2 8 4 2" xfId="25185" xr:uid="{B3EE202A-0146-4E86-A20E-A81958EBF3D2}"/>
    <cellStyle name="Note 8 4 2 8 5" xfId="9313" xr:uid="{3C9DB359-3317-4C0C-8B6B-1C9BB5EFC124}"/>
    <cellStyle name="Note 8 4 2 8 5 2" xfId="22771" xr:uid="{24F8D38A-A96F-44D2-9BB9-11EC57977B10}"/>
    <cellStyle name="Note 8 4 2 8 6" xfId="11884" xr:uid="{82AD786A-FA39-4452-BBDF-1FDA8B547EA5}"/>
    <cellStyle name="Note 8 4 2 8 6 2" xfId="25342" xr:uid="{F8D83C3F-1DC3-4A14-8E74-137CD000961A}"/>
    <cellStyle name="Note 8 4 2 8 7" xfId="16466" xr:uid="{90350D42-1D20-4BD7-A173-F58ABFC97FF1}"/>
    <cellStyle name="Note 8 4 2 8 7 2" xfId="29924" xr:uid="{2C81D390-8815-4D94-ADB4-4F0ADDF85916}"/>
    <cellStyle name="Note 8 4 2 9" xfId="3151" xr:uid="{31355160-BD1A-4BDD-B1C9-4874E44CC570}"/>
    <cellStyle name="Note 8 4 2 9 2" xfId="19145" xr:uid="{1EA2359E-BE08-4E3D-A3A3-09403184CCFF}"/>
    <cellStyle name="Note 8 4 3" xfId="2883" xr:uid="{BE859288-D30A-4284-97D3-FD297B0C7F7F}"/>
    <cellStyle name="Note 8 4 3 2" xfId="6207" xr:uid="{3D130173-D19C-48FE-AC52-63AEAEE95D03}"/>
    <cellStyle name="Note 8 4 3 2 2" xfId="8686" xr:uid="{16156742-419A-4DFE-8652-C2E9D01FA931}"/>
    <cellStyle name="Note 8 4 3 2 2 2" xfId="22144" xr:uid="{01D79E10-9E98-4C50-AB20-22B326324448}"/>
    <cellStyle name="Note 8 4 3 2 3" xfId="11277" xr:uid="{067A3691-36EB-4D6F-89F7-2DA04052EA59}"/>
    <cellStyle name="Note 8 4 3 2 3 2" xfId="24735" xr:uid="{7BF4BAD6-EBC1-4C88-98AD-5B7F15EFDB9C}"/>
    <cellStyle name="Note 8 4 3 2 4" xfId="13485" xr:uid="{D4C45952-9DEC-44E5-BA0B-486602E3D46D}"/>
    <cellStyle name="Note 8 4 3 2 4 2" xfId="26943" xr:uid="{DAF82317-DD2A-4B54-A05B-395CD0AB4072}"/>
    <cellStyle name="Note 8 4 3 2 5" xfId="14664" xr:uid="{E65F12D0-D585-4A9A-970F-22603EB85827}"/>
    <cellStyle name="Note 8 4 3 2 5 2" xfId="28122" xr:uid="{50429EF2-9454-471E-8105-BA4DB34E3CF7}"/>
    <cellStyle name="Note 8 4 3 2 6" xfId="16029" xr:uid="{9ED541A3-60DC-4193-AAD3-51BC78F28E24}"/>
    <cellStyle name="Note 8 4 3 2 6 2" xfId="29487" xr:uid="{F3CBEA60-27C0-4E3C-ABD6-2DDFC76735A9}"/>
    <cellStyle name="Note 8 4 3 2 7" xfId="18372" xr:uid="{98F9EE16-EBBE-48EA-8C12-20331D0A49E0}"/>
    <cellStyle name="Note 8 4 3 2 7 2" xfId="31830" xr:uid="{83F58BD3-0562-4A35-B118-94E0F624E0A3}"/>
    <cellStyle name="Note 8 4 3 3" xfId="5036" xr:uid="{6628286F-AA05-4E2A-81CE-DE9745948895}"/>
    <cellStyle name="Note 8 4 3 3 2" xfId="32335" xr:uid="{21B64C8D-7CFF-4F15-9EE7-650BAF52996B}"/>
    <cellStyle name="Note 8 4 3 4" xfId="7515" xr:uid="{FA9C9DE5-ECCA-4F04-92E7-60C3DF79F9C8}"/>
    <cellStyle name="Note 8 4 3 4 2" xfId="20973" xr:uid="{773F08DB-E361-4EEA-97FD-031C5D2EA4EC}"/>
    <cellStyle name="Note 8 4 3 5" xfId="10106" xr:uid="{3A4668E6-5CD6-4629-98D3-38CD6E46F2D8}"/>
    <cellStyle name="Note 8 4 3 5 2" xfId="23564" xr:uid="{551C43C6-E6FD-4181-8E82-2741E41B3D64}"/>
    <cellStyle name="Note 8 4 3 6" xfId="11898" xr:uid="{F0177184-E433-4E1D-96EC-801790D1430D}"/>
    <cellStyle name="Note 8 4 3 6 2" xfId="25356" xr:uid="{82CB1B14-7C34-4FDC-84EA-40EEC5CD185D}"/>
    <cellStyle name="Note 8 4 3 7" xfId="17261" xr:uid="{0280A98F-C55C-45C9-AE81-7F4DBC742B3D}"/>
    <cellStyle name="Note 8 4 3 7 2" xfId="30719" xr:uid="{B7F45421-3BE0-4D49-9C9D-6E19ED11BEFC}"/>
    <cellStyle name="Note 8 4 4" xfId="4368" xr:uid="{92BD06C8-D201-4D48-BADE-9A920013937B}"/>
    <cellStyle name="Note 8 4 4 2" xfId="5539" xr:uid="{97B03F56-40E0-48D3-B20F-AF6CDBC7E774}"/>
    <cellStyle name="Note 8 4 4 2 2" xfId="8018" xr:uid="{FAD80A39-492E-49FB-A2C8-0FCE811E1D7E}"/>
    <cellStyle name="Note 8 4 4 2 2 2" xfId="21476" xr:uid="{2B1EEDAA-2614-4A3F-81C8-458B73373BF8}"/>
    <cellStyle name="Note 8 4 4 2 3" xfId="10609" xr:uid="{B55E40D8-E977-4091-A643-50988909A8BB}"/>
    <cellStyle name="Note 8 4 4 2 3 2" xfId="24067" xr:uid="{FF6115DD-B09D-488E-B054-0DC232AE9C73}"/>
    <cellStyle name="Note 8 4 4 2 4" xfId="12817" xr:uid="{6AC86680-3181-4648-9B2F-49DECDE05CD3}"/>
    <cellStyle name="Note 8 4 4 2 4 2" xfId="26275" xr:uid="{C29DD6B2-75D2-4BE7-B993-49D78B6A7A8E}"/>
    <cellStyle name="Note 8 4 4 2 5" xfId="13996" xr:uid="{A9E6C24E-10C8-4D29-81AE-1E71CCCD7623}"/>
    <cellStyle name="Note 8 4 4 2 5 2" xfId="27454" xr:uid="{702750A5-6BB7-46FF-BD6E-22090A08F04C}"/>
    <cellStyle name="Note 8 4 4 2 6" xfId="15361" xr:uid="{2E9D975F-CB60-4CDD-A050-9336E0B6316C}"/>
    <cellStyle name="Note 8 4 4 2 6 2" xfId="28819" xr:uid="{2EF060E7-B92D-4D1B-9F03-6B56FDCA4A9A}"/>
    <cellStyle name="Note 8 4 4 2 7" xfId="17704" xr:uid="{A46F6413-3DD4-4BF2-913E-1955B6D411AD}"/>
    <cellStyle name="Note 8 4 4 2 7 2" xfId="31162" xr:uid="{E7AB677A-0EBA-471B-8B75-4D0B9B1304FB}"/>
    <cellStyle name="Note 8 4 4 3" xfId="6847" xr:uid="{8FBDFAD2-81D9-4FC3-BBB0-3FE0F6E46F6F}"/>
    <cellStyle name="Note 8 4 4 3 2" xfId="20305" xr:uid="{5D5111B7-D2FB-46A1-B399-2B7F70E931FF}"/>
    <cellStyle name="Note 8 4 4 4" xfId="9438" xr:uid="{9070AE65-1895-4E15-8E01-CAAE7147E0F6}"/>
    <cellStyle name="Note 8 4 4 4 2" xfId="22896" xr:uid="{DD1C0F83-2A92-4F8A-A5D4-3AFF2DEB4FE0}"/>
    <cellStyle name="Note 8 4 4 5" xfId="3322" xr:uid="{6E95EBA2-6B6D-43D8-BA43-00807AF621BB}"/>
    <cellStyle name="Note 8 4 4 5 2" xfId="19316" xr:uid="{CF8A244E-06FB-4A4B-8A69-AEB583CC649A}"/>
    <cellStyle name="Note 8 4 4 6" xfId="16686" xr:uid="{F0E22E89-3787-427B-9933-673F32EAF453}"/>
    <cellStyle name="Note 8 4 4 6 2" xfId="30144" xr:uid="{72F424B1-B2E3-4A1E-899F-666E3C994090}"/>
    <cellStyle name="Note 8 4 5" xfId="4916" xr:uid="{0550DC4B-F610-464E-AD1E-E40D7E479B88}"/>
    <cellStyle name="Note 8 4 5 2" xfId="6087" xr:uid="{695F6D74-42D2-4681-A63C-357047374FD8}"/>
    <cellStyle name="Note 8 4 5 2 2" xfId="8566" xr:uid="{15EFC6E9-3F28-4C78-A42F-B5F0175ACD18}"/>
    <cellStyle name="Note 8 4 5 2 2 2" xfId="22024" xr:uid="{9A88CA91-7107-4367-BD7B-76608C5B1665}"/>
    <cellStyle name="Note 8 4 5 2 3" xfId="11157" xr:uid="{610B9983-5F38-445F-AB18-47024B0BAD44}"/>
    <cellStyle name="Note 8 4 5 2 3 2" xfId="24615" xr:uid="{740F0DD2-F756-45BA-BECE-FC2467DA8353}"/>
    <cellStyle name="Note 8 4 5 2 4" xfId="13365" xr:uid="{E5754033-72DB-45DA-B2A9-A4B0A0A1A18B}"/>
    <cellStyle name="Note 8 4 5 2 4 2" xfId="26823" xr:uid="{8B02B8E1-E024-4ADD-86E2-E5FBFDD180DE}"/>
    <cellStyle name="Note 8 4 5 2 5" xfId="14544" xr:uid="{07409F1F-4B27-424C-87BF-50807F085A57}"/>
    <cellStyle name="Note 8 4 5 2 5 2" xfId="28002" xr:uid="{66971160-250B-429C-9BEF-954D984DD0AD}"/>
    <cellStyle name="Note 8 4 5 2 6" xfId="15909" xr:uid="{8A290A68-FB91-49B9-951A-BF1946F07F50}"/>
    <cellStyle name="Note 8 4 5 2 6 2" xfId="29367" xr:uid="{704C0358-B874-43DD-9D6D-9DFEE0665FCE}"/>
    <cellStyle name="Note 8 4 5 2 7" xfId="18252" xr:uid="{3E658DDB-D2D2-447E-A5F4-BB690ED8DADA}"/>
    <cellStyle name="Note 8 4 5 2 7 2" xfId="31710" xr:uid="{18081968-E51C-4FB4-8E10-520C8B7F2C2B}"/>
    <cellStyle name="Note 8 4 5 3" xfId="7395" xr:uid="{F231CABD-B0E3-4E45-A154-8B55D5414174}"/>
    <cellStyle name="Note 8 4 5 3 2" xfId="20853" xr:uid="{8B7F9644-BA5D-4FEF-8F7A-1F20F8B0E733}"/>
    <cellStyle name="Note 8 4 5 4" xfId="9986" xr:uid="{BEDB64ED-334F-4877-BE2F-713156CC516E}"/>
    <cellStyle name="Note 8 4 5 4 2" xfId="23444" xr:uid="{E08F1ACA-D40A-4354-B4DC-A6B2FBAAA3BD}"/>
    <cellStyle name="Note 8 4 5 5" xfId="3248" xr:uid="{B29CEF4F-31A7-4585-83FF-157AAD06FA7C}"/>
    <cellStyle name="Note 8 4 5 5 2" xfId="19242" xr:uid="{C0434F12-4BA6-4D62-AD03-4C22EB38A4D3}"/>
    <cellStyle name="Note 8 4 5 6" xfId="17166" xr:uid="{E4FC2AF6-4C5B-4CB3-896F-570EC4D686A1}"/>
    <cellStyle name="Note 8 4 5 6 2" xfId="30624" xr:uid="{8A6E7C20-BD06-4743-AF2B-BCA88DD92850}"/>
    <cellStyle name="Note 8 4 6" xfId="4746" xr:uid="{34E0AC29-5D7B-4294-97B0-F9AC11B57FA5}"/>
    <cellStyle name="Note 8 4 6 2" xfId="5917" xr:uid="{E1B32E03-C893-4184-B55C-B5385846E1B5}"/>
    <cellStyle name="Note 8 4 6 2 2" xfId="8396" xr:uid="{BA6E8DBE-8264-4FED-803B-C345731BFCFC}"/>
    <cellStyle name="Note 8 4 6 2 2 2" xfId="21854" xr:uid="{694A9651-87F9-48E4-ADDC-55BD696CAE4A}"/>
    <cellStyle name="Note 8 4 6 2 3" xfId="10987" xr:uid="{6F6640A6-D674-4824-B2F9-A07E195D3237}"/>
    <cellStyle name="Note 8 4 6 2 3 2" xfId="24445" xr:uid="{299F3EE6-20A6-48C4-9152-1D003E3A67BD}"/>
    <cellStyle name="Note 8 4 6 2 4" xfId="13195" xr:uid="{388A6497-86DE-49AE-B609-A7C3BBC3FD1E}"/>
    <cellStyle name="Note 8 4 6 2 4 2" xfId="26653" xr:uid="{D0243BB3-0541-4AD4-B1A0-F2AAC5A14E80}"/>
    <cellStyle name="Note 8 4 6 2 5" xfId="14374" xr:uid="{5088CBBE-0A80-4F2C-B31C-017849AA88C8}"/>
    <cellStyle name="Note 8 4 6 2 5 2" xfId="27832" xr:uid="{2C45F2D4-B7FA-436C-B1BC-71323DC2B986}"/>
    <cellStyle name="Note 8 4 6 2 6" xfId="15739" xr:uid="{24EBA36D-29D7-4151-B0B4-FA7B20EF6871}"/>
    <cellStyle name="Note 8 4 6 2 6 2" xfId="29197" xr:uid="{74F66F11-941C-4E29-9C0A-FCF3DBD50C8F}"/>
    <cellStyle name="Note 8 4 6 2 7" xfId="18082" xr:uid="{798DC43D-18B5-422B-AFB3-753492428B8E}"/>
    <cellStyle name="Note 8 4 6 2 7 2" xfId="31540" xr:uid="{E83BD4CA-F597-4FFD-9D02-40403A54AFE9}"/>
    <cellStyle name="Note 8 4 6 3" xfId="7225" xr:uid="{67D60600-E7A7-4F49-AE6A-637477578ABE}"/>
    <cellStyle name="Note 8 4 6 3 2" xfId="20683" xr:uid="{6E65F91D-199F-4AA4-AB5D-E4B2955219E6}"/>
    <cellStyle name="Note 8 4 6 4" xfId="9816" xr:uid="{CD8C1DED-D0BD-4EEB-9508-B6D92016884D}"/>
    <cellStyle name="Note 8 4 6 4 2" xfId="23274" xr:uid="{8B3E9A5E-163A-44AA-951D-BDF52A41EED8}"/>
    <cellStyle name="Note 8 4 6 5" xfId="12455" xr:uid="{8F77EE93-B39F-40B2-88CC-53BB5AA32448}"/>
    <cellStyle name="Note 8 4 6 5 2" xfId="25913" xr:uid="{57084128-AD89-41A3-9EA7-51CB420C61C2}"/>
    <cellStyle name="Note 8 4 6 6" xfId="17024" xr:uid="{FCEFD9A2-B76B-4864-A877-47E32518397E}"/>
    <cellStyle name="Note 8 4 6 6 2" xfId="30482" xr:uid="{CC4FB937-9095-48F6-A226-9ED64F38BA16}"/>
    <cellStyle name="Note 8 4 7" xfId="4494" xr:uid="{BD7F8B30-7C93-4788-AD55-3710755DED6E}"/>
    <cellStyle name="Note 8 4 7 2" xfId="5665" xr:uid="{9AF68E53-83D4-4AD8-84CF-F3FAAA6B5D45}"/>
    <cellStyle name="Note 8 4 7 2 2" xfId="8144" xr:uid="{B10F949B-E636-4EDA-B53B-30933D846DF8}"/>
    <cellStyle name="Note 8 4 7 2 2 2" xfId="21602" xr:uid="{A6A1CC93-7DC4-4452-B518-FDA77A522A4A}"/>
    <cellStyle name="Note 8 4 7 2 3" xfId="10735" xr:uid="{9B36CD36-76F1-421B-BF71-41456F09F732}"/>
    <cellStyle name="Note 8 4 7 2 3 2" xfId="24193" xr:uid="{D27AB970-5ABB-4F5A-85E0-A97F4D61334A}"/>
    <cellStyle name="Note 8 4 7 2 4" xfId="12943" xr:uid="{75132CDF-3C19-45A8-AED3-22E537C0729D}"/>
    <cellStyle name="Note 8 4 7 2 4 2" xfId="26401" xr:uid="{0B877CDD-A83D-4399-8BAD-F22695524E6B}"/>
    <cellStyle name="Note 8 4 7 2 5" xfId="14122" xr:uid="{DF2A9726-EBAD-4892-84D8-4FBD8E97A570}"/>
    <cellStyle name="Note 8 4 7 2 5 2" xfId="27580" xr:uid="{A5D248AD-5B4E-47A4-8828-778E581E9FD7}"/>
    <cellStyle name="Note 8 4 7 2 6" xfId="15487" xr:uid="{8870107E-A211-4C14-86C2-744BD3996963}"/>
    <cellStyle name="Note 8 4 7 2 6 2" xfId="28945" xr:uid="{C8CA9313-E355-426E-8F49-F62ADC0C1F90}"/>
    <cellStyle name="Note 8 4 7 2 7" xfId="17830" xr:uid="{5CC30B24-DC2B-4B3B-94AB-9631AFB915F6}"/>
    <cellStyle name="Note 8 4 7 2 7 2" xfId="31288" xr:uid="{8C65427F-AAC3-4641-AA07-2F482548871A}"/>
    <cellStyle name="Note 8 4 7 3" xfId="6973" xr:uid="{F9B02DE8-1B3E-4F92-91D0-618C42EFB3D4}"/>
    <cellStyle name="Note 8 4 7 3 2" xfId="20431" xr:uid="{92B8CDA1-6C84-42CB-B81B-DB4EEA0A45C3}"/>
    <cellStyle name="Note 8 4 7 4" xfId="9564" xr:uid="{073CEAE9-EA07-437A-BCCC-F915BB6BE373}"/>
    <cellStyle name="Note 8 4 7 4 2" xfId="23022" xr:uid="{3233EDE2-8617-4703-9F66-1646717DD4DE}"/>
    <cellStyle name="Note 8 4 7 5" xfId="12426" xr:uid="{351A4B0B-71BC-46CC-A409-80BBA9AEE2C5}"/>
    <cellStyle name="Note 8 4 7 5 2" xfId="25884" xr:uid="{42E2AC77-626A-495F-8361-A3F39AD7600D}"/>
    <cellStyle name="Note 8 4 7 6" xfId="16791" xr:uid="{9336E44A-3BD3-4111-9A22-3F7F6874A8DC}"/>
    <cellStyle name="Note 8 4 7 6 2" xfId="30249" xr:uid="{0A90B02B-4A1F-49BC-AFB6-7DCC3CCF9FB7}"/>
    <cellStyle name="Note 8 4 8" xfId="4269" xr:uid="{25C9F6BD-3D48-4F81-BDBF-59971E24AAF5}"/>
    <cellStyle name="Note 8 4 8 2" xfId="5440" xr:uid="{E50CC425-7C96-4D1F-A1C8-AF3D7AEDA225}"/>
    <cellStyle name="Note 8 4 8 2 2" xfId="7919" xr:uid="{1A0623BD-8DA6-4D20-96B6-39A24793EC82}"/>
    <cellStyle name="Note 8 4 8 2 2 2" xfId="21377" xr:uid="{10E9AA3F-FD2A-47ED-B712-63BB5CABD816}"/>
    <cellStyle name="Note 8 4 8 2 3" xfId="10510" xr:uid="{545A79AA-1B72-4DB9-8563-8B46E3650E62}"/>
    <cellStyle name="Note 8 4 8 2 3 2" xfId="23968" xr:uid="{ACE7F0C1-40B7-4592-9A85-DC81639485DF}"/>
    <cellStyle name="Note 8 4 8 2 4" xfId="12718" xr:uid="{ACDED1AC-2AC3-4DC1-BB60-C24D76F93921}"/>
    <cellStyle name="Note 8 4 8 2 4 2" xfId="26176" xr:uid="{8D714450-C577-41A8-B73F-969664CEE59E}"/>
    <cellStyle name="Note 8 4 8 2 5" xfId="13897" xr:uid="{618B5237-7E77-4B47-8378-521EC94B2BE8}"/>
    <cellStyle name="Note 8 4 8 2 5 2" xfId="27355" xr:uid="{6D8D92E7-9633-4CB0-9ED3-CDCFF7F6D809}"/>
    <cellStyle name="Note 8 4 8 2 6" xfId="15262" xr:uid="{D4568B6D-A8D0-435C-A512-315A34E61E19}"/>
    <cellStyle name="Note 8 4 8 2 6 2" xfId="28720" xr:uid="{1BED9C3D-2183-458D-88FA-47DA2CDF9DA1}"/>
    <cellStyle name="Note 8 4 8 2 7" xfId="17605" xr:uid="{E18D0BB3-B458-4F31-8EBC-FF24734FB56D}"/>
    <cellStyle name="Note 8 4 8 2 7 2" xfId="31063" xr:uid="{1786FA24-D3CC-44F4-BB5C-ADC7C51AAB1E}"/>
    <cellStyle name="Note 8 4 8 3" xfId="6748" xr:uid="{690CD15F-73BE-4AA8-9E71-3619F4F90E96}"/>
    <cellStyle name="Note 8 4 8 3 2" xfId="20206" xr:uid="{509D4F01-DB4A-493C-951E-1507D45594DA}"/>
    <cellStyle name="Note 8 4 8 4" xfId="9339" xr:uid="{7F0BBA11-6891-45C5-A13C-B7F97AF53C63}"/>
    <cellStyle name="Note 8 4 8 4 2" xfId="22797" xr:uid="{27285586-3BE6-47EB-9B15-4ED221616C6D}"/>
    <cellStyle name="Note 8 4 8 5" xfId="3477" xr:uid="{53782C9C-96E0-4413-BAF9-73CD70F39E2C}"/>
    <cellStyle name="Note 8 4 8 5 2" xfId="19471" xr:uid="{50AD7F2F-F535-4EE2-A4A7-DA2C4846FF15}"/>
    <cellStyle name="Note 8 4 8 6" xfId="16621" xr:uid="{3E381A81-196F-4853-B99F-FB9D2E7F65BA}"/>
    <cellStyle name="Note 8 4 8 6 2" xfId="30079" xr:uid="{0330B699-AC5E-4181-B99B-DB09F420D917}"/>
    <cellStyle name="Note 8 4 9" xfId="4048" xr:uid="{0B702FD1-E512-4F46-8592-23001B5D38AC}"/>
    <cellStyle name="Note 8 4 9 2" xfId="2976" xr:uid="{14DC54BD-E364-4324-B943-793E707F7F91}"/>
    <cellStyle name="Note 8 4 9 2 2" xfId="18970" xr:uid="{A47D717E-C2E7-427B-AD95-16D75833B047}"/>
    <cellStyle name="Note 8 4 9 3" xfId="9159" xr:uid="{C3CF345C-86DA-4693-9465-8101DA701923}"/>
    <cellStyle name="Note 8 4 9 3 2" xfId="22617" xr:uid="{2DF4A56C-0B8C-4B74-811F-6D9005F6BB17}"/>
    <cellStyle name="Note 8 4 9 4" xfId="11728" xr:uid="{55EC4EA4-17B0-4E3A-BE98-F341020ED84D}"/>
    <cellStyle name="Note 8 4 9 4 2" xfId="25186" xr:uid="{8E80FA7A-66C2-42D3-B4C9-9FA8CF2C10EA}"/>
    <cellStyle name="Note 8 4 9 5" xfId="3593" xr:uid="{17ED1E83-1DE6-4790-A44B-05925E4C5E45}"/>
    <cellStyle name="Note 8 4 9 5 2" xfId="19587" xr:uid="{C6A4794D-79FB-4357-86AD-88F54C527E50}"/>
    <cellStyle name="Note 8 4 9 6" xfId="3346" xr:uid="{7E9B8283-D891-4280-9F0D-AEE30972F245}"/>
    <cellStyle name="Note 8 4 9 6 2" xfId="19340" xr:uid="{7113F216-6194-44CA-AE1F-9B98F347E639}"/>
    <cellStyle name="Note 8 4 9 7" xfId="16467" xr:uid="{E5E098BB-8225-4FD9-B72A-B1A3F8D91EF6}"/>
    <cellStyle name="Note 8 4 9 7 2" xfId="29925" xr:uid="{232D9AE5-47EC-4313-85A1-152AE2D0D506}"/>
    <cellStyle name="Note 8 5" xfId="2327" xr:uid="{4C497639-6040-4D3D-A728-231F9437B3B0}"/>
    <cellStyle name="Note 8 5 10" xfId="3799" xr:uid="{8FE1A8FB-367E-4808-AF50-EA92454F2175}"/>
    <cellStyle name="Note 8 5 10 2" xfId="19793" xr:uid="{13DAD841-D6E3-420E-B047-C15C9CF8AB2C}"/>
    <cellStyle name="Note 8 5 11" xfId="11894" xr:uid="{4CA7255D-1192-4222-92F9-075684424079}"/>
    <cellStyle name="Note 8 5 11 2" xfId="25352" xr:uid="{11EE8C60-B77A-4FFB-A021-35265C71DCBD}"/>
    <cellStyle name="Note 8 5 12" xfId="18879" xr:uid="{FC447DD3-73BC-4571-94E2-DAB71DA9699B}"/>
    <cellStyle name="Note 8 5 12 2" xfId="32532" xr:uid="{2D1263B2-2EB4-43ED-98CA-516105D79405}"/>
    <cellStyle name="Note 8 5 2" xfId="2885" xr:uid="{49DC72BB-1858-4B87-A2FB-CBAA2E36CDA3}"/>
    <cellStyle name="Note 8 5 2 2" xfId="6209" xr:uid="{DDA5507D-59DF-4620-B694-52194AB808E7}"/>
    <cellStyle name="Note 8 5 2 2 2" xfId="8688" xr:uid="{E6DE7B00-E528-40FE-9780-88268DEA4357}"/>
    <cellStyle name="Note 8 5 2 2 2 2" xfId="22146" xr:uid="{8AAA8FD2-7947-4C14-A9EE-C3E6730E9C7E}"/>
    <cellStyle name="Note 8 5 2 2 3" xfId="11279" xr:uid="{90372772-F3F4-4010-8E84-4E7E21B6B2D3}"/>
    <cellStyle name="Note 8 5 2 2 3 2" xfId="24737" xr:uid="{DFA42929-900F-4CDC-9347-576F580ECE58}"/>
    <cellStyle name="Note 8 5 2 2 4" xfId="13487" xr:uid="{1C913AFC-6653-4B21-90C1-3550CF3B4F7B}"/>
    <cellStyle name="Note 8 5 2 2 4 2" xfId="26945" xr:uid="{4109A777-3ABF-4258-9A0F-1025D5D2D826}"/>
    <cellStyle name="Note 8 5 2 2 5" xfId="14666" xr:uid="{0480C4AD-169F-4D0E-86B7-A2C74BC88C01}"/>
    <cellStyle name="Note 8 5 2 2 5 2" xfId="28124" xr:uid="{EEB54BDF-767B-431A-98C3-BFA87FF0E608}"/>
    <cellStyle name="Note 8 5 2 2 6" xfId="16031" xr:uid="{8ADBF70E-A536-4B00-9A4D-0707F7EB3525}"/>
    <cellStyle name="Note 8 5 2 2 6 2" xfId="29489" xr:uid="{D8A8CD8B-B338-46DB-954E-F65C7B8AA22C}"/>
    <cellStyle name="Note 8 5 2 2 7" xfId="18374" xr:uid="{5E65579D-D773-4B2D-91D8-B07F0F193A3B}"/>
    <cellStyle name="Note 8 5 2 2 7 2" xfId="31832" xr:uid="{CCF4CB64-F25B-4243-8306-EF6876EA558A}"/>
    <cellStyle name="Note 8 5 2 3" xfId="5038" xr:uid="{537BDB0B-BD39-4CB0-9297-68A6467574A8}"/>
    <cellStyle name="Note 8 5 2 3 2" xfId="32337" xr:uid="{21756E1B-FF05-4B7F-8755-FF244975DCAC}"/>
    <cellStyle name="Note 8 5 2 4" xfId="7517" xr:uid="{C6F41EE2-0D5A-4C25-BD52-99D4BCC5C3FF}"/>
    <cellStyle name="Note 8 5 2 4 2" xfId="20975" xr:uid="{9EA6BC1F-DE3E-4DCC-9309-B5CA431FB58E}"/>
    <cellStyle name="Note 8 5 2 5" xfId="10108" xr:uid="{006C315A-7045-48FF-8D5A-8A461254FACC}"/>
    <cellStyle name="Note 8 5 2 5 2" xfId="23566" xr:uid="{C7809630-4983-4430-84A0-7798A590378D}"/>
    <cellStyle name="Note 8 5 2 6" xfId="3451" xr:uid="{5711B606-836B-45EF-9375-FAD0DD87BC96}"/>
    <cellStyle name="Note 8 5 2 6 2" xfId="19445" xr:uid="{B8600418-D670-4A3C-A8E7-DD32825085B4}"/>
    <cellStyle name="Note 8 5 2 7" xfId="17263" xr:uid="{865931F9-03F0-4880-B335-0654C9E40114}"/>
    <cellStyle name="Note 8 5 2 7 2" xfId="30721" xr:uid="{69D04468-AFE5-456D-A5C4-6142E5F1C610}"/>
    <cellStyle name="Note 8 5 3" xfId="4366" xr:uid="{F6B55FE8-3B4F-4D31-ADB3-5656CF811986}"/>
    <cellStyle name="Note 8 5 3 2" xfId="5537" xr:uid="{B6A0029C-AED2-4518-A6D3-B7AD637E57B6}"/>
    <cellStyle name="Note 8 5 3 2 2" xfId="8016" xr:uid="{C593C249-8274-4BF9-9D8F-450D48CD1BC8}"/>
    <cellStyle name="Note 8 5 3 2 2 2" xfId="21474" xr:uid="{3452A149-E30D-4068-9CE1-5234430B66DF}"/>
    <cellStyle name="Note 8 5 3 2 3" xfId="10607" xr:uid="{0A874D3E-EDE6-4335-98A8-9833E4FF84A1}"/>
    <cellStyle name="Note 8 5 3 2 3 2" xfId="24065" xr:uid="{4E0050D9-42E3-429D-BEE7-3936D99E8FD2}"/>
    <cellStyle name="Note 8 5 3 2 4" xfId="12815" xr:uid="{FEBD7B23-4939-4A8A-9968-95B1FD83B85B}"/>
    <cellStyle name="Note 8 5 3 2 4 2" xfId="26273" xr:uid="{4DC3F09F-3104-4319-975E-868528E16457}"/>
    <cellStyle name="Note 8 5 3 2 5" xfId="13994" xr:uid="{2393CC60-2958-488F-A7A0-771DCDA1E5A0}"/>
    <cellStyle name="Note 8 5 3 2 5 2" xfId="27452" xr:uid="{5AEBD04D-E13A-4C7B-ABE7-01EA65293A8E}"/>
    <cellStyle name="Note 8 5 3 2 6" xfId="15359" xr:uid="{292CD4AC-27C0-45D6-8E0B-4DFFD562C3B2}"/>
    <cellStyle name="Note 8 5 3 2 6 2" xfId="28817" xr:uid="{3F409622-FC26-4637-AD2E-26D35535D793}"/>
    <cellStyle name="Note 8 5 3 2 7" xfId="17702" xr:uid="{A5A70259-7EBD-4AC7-BEA1-033D6E0F1399}"/>
    <cellStyle name="Note 8 5 3 2 7 2" xfId="31160" xr:uid="{72197F5A-C2E6-4674-A2B5-1D9897AF977A}"/>
    <cellStyle name="Note 8 5 3 3" xfId="6845" xr:uid="{79729142-58F4-41A0-9747-5924BC5BCAA9}"/>
    <cellStyle name="Note 8 5 3 3 2" xfId="20303" xr:uid="{55897A1C-6B07-4175-96C1-89BB61F963FE}"/>
    <cellStyle name="Note 8 5 3 4" xfId="9436" xr:uid="{62C94B18-DDD1-41F3-9C83-F082F02C6676}"/>
    <cellStyle name="Note 8 5 3 4 2" xfId="22894" xr:uid="{6CA18BAB-9CE1-4B6B-BD81-FB93594C6A55}"/>
    <cellStyle name="Note 8 5 3 5" xfId="12639" xr:uid="{BA670091-5EC9-4ABC-9BD8-1C25842B9308}"/>
    <cellStyle name="Note 8 5 3 5 2" xfId="26097" xr:uid="{88665BA2-6691-4343-BF91-F342F24C7C55}"/>
    <cellStyle name="Note 8 5 3 6" xfId="16684" xr:uid="{54C6231D-B735-440E-A61A-0DB7309A0F77}"/>
    <cellStyle name="Note 8 5 3 6 2" xfId="30142" xr:uid="{CC4A26C5-EEF1-4ECB-96E0-589142BA3459}"/>
    <cellStyle name="Note 8 5 4" xfId="4918" xr:uid="{E3317B5D-8FCC-4C9E-B757-CA6DE9A588D5}"/>
    <cellStyle name="Note 8 5 4 2" xfId="6089" xr:uid="{2A7BE82E-5255-4B5D-AAC7-84539D959A99}"/>
    <cellStyle name="Note 8 5 4 2 2" xfId="8568" xr:uid="{B376C63C-4953-4D3D-916E-525CAC0F23C4}"/>
    <cellStyle name="Note 8 5 4 2 2 2" xfId="22026" xr:uid="{38133E8C-514C-416C-A2AF-F36E13901C15}"/>
    <cellStyle name="Note 8 5 4 2 3" xfId="11159" xr:uid="{3F5C535C-56DA-4FA9-9525-CC2F98F44B97}"/>
    <cellStyle name="Note 8 5 4 2 3 2" xfId="24617" xr:uid="{1E6D3FFC-B069-4EA8-977E-A23385929241}"/>
    <cellStyle name="Note 8 5 4 2 4" xfId="13367" xr:uid="{A461ABCD-6021-4658-A5F1-D5D8F625DB63}"/>
    <cellStyle name="Note 8 5 4 2 4 2" xfId="26825" xr:uid="{392E7FE0-7936-4BD5-A40B-E66C491E3B2B}"/>
    <cellStyle name="Note 8 5 4 2 5" xfId="14546" xr:uid="{AA25CC86-B147-43AA-BE77-B1A62FCA7DDD}"/>
    <cellStyle name="Note 8 5 4 2 5 2" xfId="28004" xr:uid="{C7BBAF0D-DC45-4A3D-9BD2-F013FC60162A}"/>
    <cellStyle name="Note 8 5 4 2 6" xfId="15911" xr:uid="{9C0B59AC-7703-493B-8921-58BB35CB0E81}"/>
    <cellStyle name="Note 8 5 4 2 6 2" xfId="29369" xr:uid="{39B5A84A-CBD2-400F-8DAC-C73E384FD650}"/>
    <cellStyle name="Note 8 5 4 2 7" xfId="18254" xr:uid="{6ED72586-6BFC-46FB-80F0-EB0A1FDFA382}"/>
    <cellStyle name="Note 8 5 4 2 7 2" xfId="31712" xr:uid="{8620C67A-B53E-4152-AA7A-58245A077108}"/>
    <cellStyle name="Note 8 5 4 3" xfId="7397" xr:uid="{6DEFF620-B7E6-42B2-B454-EDB5A447D975}"/>
    <cellStyle name="Note 8 5 4 3 2" xfId="20855" xr:uid="{8DE23EA4-20AE-42FF-BB73-F7F402FEF358}"/>
    <cellStyle name="Note 8 5 4 4" xfId="9988" xr:uid="{73610A4E-428B-4621-B1D1-FDABA0A99B0E}"/>
    <cellStyle name="Note 8 5 4 4 2" xfId="23446" xr:uid="{72C8168B-4EF3-488F-98AE-715DA7A0C587}"/>
    <cellStyle name="Note 8 5 4 5" xfId="3246" xr:uid="{5205568A-D444-4AEC-A897-B9A644B49620}"/>
    <cellStyle name="Note 8 5 4 5 2" xfId="19240" xr:uid="{0D55CCB6-1B08-4FBE-8278-124FF4FB2627}"/>
    <cellStyle name="Note 8 5 4 6" xfId="17168" xr:uid="{8BFDCA44-4E10-4F5D-80D1-2D5571E09C2F}"/>
    <cellStyle name="Note 8 5 4 6 2" xfId="30626" xr:uid="{B92573E5-DF4E-413E-8020-1BD13868E36F}"/>
    <cellStyle name="Note 8 5 5" xfId="4748" xr:uid="{5783E516-72F3-45BC-A17A-DAEE5091339A}"/>
    <cellStyle name="Note 8 5 5 2" xfId="5919" xr:uid="{3C508C6B-D3FE-4380-B120-400CEB1B5E68}"/>
    <cellStyle name="Note 8 5 5 2 2" xfId="8398" xr:uid="{C6147DE1-2801-404F-99C6-74DC85796A8B}"/>
    <cellStyle name="Note 8 5 5 2 2 2" xfId="21856" xr:uid="{67FBCEA6-7D6F-400A-B690-C34CC0830E99}"/>
    <cellStyle name="Note 8 5 5 2 3" xfId="10989" xr:uid="{B508136D-72E5-42FC-96BA-3B828CB380EB}"/>
    <cellStyle name="Note 8 5 5 2 3 2" xfId="24447" xr:uid="{53B338D5-7E83-48E6-A075-4D305F788B5F}"/>
    <cellStyle name="Note 8 5 5 2 4" xfId="13197" xr:uid="{DE05774A-4FE3-4BBD-BA9C-640FC18C22CF}"/>
    <cellStyle name="Note 8 5 5 2 4 2" xfId="26655" xr:uid="{67EAABCF-546C-4A00-8D63-762ED1CAE468}"/>
    <cellStyle name="Note 8 5 5 2 5" xfId="14376" xr:uid="{34AC1A51-301D-4F76-8F5F-431A6FAF4948}"/>
    <cellStyle name="Note 8 5 5 2 5 2" xfId="27834" xr:uid="{5B8A2446-9671-4206-8F0A-E6A1B5E90801}"/>
    <cellStyle name="Note 8 5 5 2 6" xfId="15741" xr:uid="{50E17790-106D-47AF-B108-91C1A96CAFCD}"/>
    <cellStyle name="Note 8 5 5 2 6 2" xfId="29199" xr:uid="{47A07FDD-572E-4F0A-88FC-4EE7B3225808}"/>
    <cellStyle name="Note 8 5 5 2 7" xfId="18084" xr:uid="{D2E962AE-9DAC-4A23-9118-40159D778AB1}"/>
    <cellStyle name="Note 8 5 5 2 7 2" xfId="31542" xr:uid="{EC92A324-2366-4FFB-AB7F-42001F427089}"/>
    <cellStyle name="Note 8 5 5 3" xfId="7227" xr:uid="{C098C94B-5195-4EB1-9CEF-984BCFC62C9A}"/>
    <cellStyle name="Note 8 5 5 3 2" xfId="20685" xr:uid="{95D73778-30AD-4F7D-AC31-1A7424BF7052}"/>
    <cellStyle name="Note 8 5 5 4" xfId="9818" xr:uid="{BD95A1B0-6396-4B12-821C-225E71F861C6}"/>
    <cellStyle name="Note 8 5 5 4 2" xfId="23276" xr:uid="{6BB80C6C-1491-4220-A1E6-B1C6C4C6BB73}"/>
    <cellStyle name="Note 8 5 5 5" xfId="12345" xr:uid="{87671DD6-DBF2-47B2-A6E7-8D03238DB265}"/>
    <cellStyle name="Note 8 5 5 5 2" xfId="25803" xr:uid="{C7516389-2FE4-4651-AED4-A57F586B7A3A}"/>
    <cellStyle name="Note 8 5 5 6" xfId="17026" xr:uid="{E26879A2-B9B4-412D-9B28-50DDA633F1C6}"/>
    <cellStyle name="Note 8 5 5 6 2" xfId="30484" xr:uid="{99951C37-AF2F-4D0C-BB5B-0CC02679DB95}"/>
    <cellStyle name="Note 8 5 6" xfId="5085" xr:uid="{4C926791-EAB8-48B7-8F91-4101150E2A0C}"/>
    <cellStyle name="Note 8 5 6 2" xfId="6256" xr:uid="{8907D15E-D1FF-4106-A60E-C8DC025236BA}"/>
    <cellStyle name="Note 8 5 6 2 2" xfId="8735" xr:uid="{7B574734-D9D8-4235-905C-5A68B6E665E8}"/>
    <cellStyle name="Note 8 5 6 2 2 2" xfId="22193" xr:uid="{3DCC2ED9-77D2-474D-A007-E8CBE78FE298}"/>
    <cellStyle name="Note 8 5 6 2 3" xfId="11326" xr:uid="{3D2E98AA-171D-4E33-BD43-565D7302AB48}"/>
    <cellStyle name="Note 8 5 6 2 3 2" xfId="24784" xr:uid="{A5C6BCCC-07A7-4579-9E68-0296B76788DA}"/>
    <cellStyle name="Note 8 5 6 2 4" xfId="13534" xr:uid="{2981153C-719A-44C8-9D97-A0A1F1779EAD}"/>
    <cellStyle name="Note 8 5 6 2 4 2" xfId="26992" xr:uid="{20640676-3A33-4FA8-82BC-7A88FCFBC25B}"/>
    <cellStyle name="Note 8 5 6 2 5" xfId="14713" xr:uid="{DFA0214F-FFC9-4BE6-BEC7-2F7FB3BA36D3}"/>
    <cellStyle name="Note 8 5 6 2 5 2" xfId="28171" xr:uid="{54C0B546-A346-4F23-902F-48DDAA899C3D}"/>
    <cellStyle name="Note 8 5 6 2 6" xfId="16078" xr:uid="{943230FA-50AC-432C-8C8F-68F1DD291A50}"/>
    <cellStyle name="Note 8 5 6 2 6 2" xfId="29536" xr:uid="{74F6DE63-44C8-4E92-9D1E-9BB40F1F3078}"/>
    <cellStyle name="Note 8 5 6 2 7" xfId="18421" xr:uid="{A80F8FF3-8CAD-4889-A388-BB86032EDBAD}"/>
    <cellStyle name="Note 8 5 6 2 7 2" xfId="31879" xr:uid="{A3B48E7E-8DBE-496F-9F19-7F399546FE88}"/>
    <cellStyle name="Note 8 5 6 3" xfId="7564" xr:uid="{2949349C-9E52-47DC-B30C-BD898E3837C9}"/>
    <cellStyle name="Note 8 5 6 3 2" xfId="21022" xr:uid="{73192DB2-4E20-46B4-900A-F7A070FA2CCF}"/>
    <cellStyle name="Note 8 5 6 4" xfId="10155" xr:uid="{68BB0F31-A54E-4652-93BD-CD221C7F542D}"/>
    <cellStyle name="Note 8 5 6 4 2" xfId="23613" xr:uid="{E896E195-C3CA-41B0-B78E-516580B1AE95}"/>
    <cellStyle name="Note 8 5 6 5" xfId="3220" xr:uid="{6EC1E9AC-91B3-4C24-B670-850AC47B065B}"/>
    <cellStyle name="Note 8 5 6 5 2" xfId="19214" xr:uid="{3B515797-68FD-4B96-BD8A-9293F7A4FCD1}"/>
    <cellStyle name="Note 8 5 6 6" xfId="17278" xr:uid="{57AB2EC8-34FC-4272-8D35-49D8FC26BD4E}"/>
    <cellStyle name="Note 8 5 6 6 2" xfId="30736" xr:uid="{2CC1BCE0-C9BE-4840-98DD-7A4F67C5FC85}"/>
    <cellStyle name="Note 8 5 7" xfId="5302" xr:uid="{C42A5E04-F6D4-4F4F-9A7A-B405A13F78BA}"/>
    <cellStyle name="Note 8 5 7 2" xfId="6473" xr:uid="{3EBCB90F-8AFF-4168-85A8-B355450E8591}"/>
    <cellStyle name="Note 8 5 7 2 2" xfId="8952" xr:uid="{E0172E88-764C-47DB-87C7-0B10D0B7F608}"/>
    <cellStyle name="Note 8 5 7 2 2 2" xfId="22410" xr:uid="{33D72F0C-F2F3-47AA-962A-10BFAAAA0BD3}"/>
    <cellStyle name="Note 8 5 7 2 3" xfId="11543" xr:uid="{72AB8B04-C80F-494F-9349-80905B7A47D0}"/>
    <cellStyle name="Note 8 5 7 2 3 2" xfId="25001" xr:uid="{45714E9F-8E96-4EF0-99A1-931043B737D7}"/>
    <cellStyle name="Note 8 5 7 2 4" xfId="13751" xr:uid="{F1257F5D-48E8-4890-AD79-0D6413919AA4}"/>
    <cellStyle name="Note 8 5 7 2 4 2" xfId="27209" xr:uid="{3C18C74C-95EC-4EBD-AE5F-7C574AF5F0AA}"/>
    <cellStyle name="Note 8 5 7 2 5" xfId="14930" xr:uid="{4DC437E0-7CA1-4944-9806-F52586C7DAC9}"/>
    <cellStyle name="Note 8 5 7 2 5 2" xfId="28388" xr:uid="{4D640469-FA30-43CB-81CA-94E63A4C0A51}"/>
    <cellStyle name="Note 8 5 7 2 6" xfId="16295" xr:uid="{4B53DA71-64E5-4C75-8B27-DCF7C484B60B}"/>
    <cellStyle name="Note 8 5 7 2 6 2" xfId="29753" xr:uid="{E9D68CBF-3BD3-4643-91D3-2EABA46E8C5E}"/>
    <cellStyle name="Note 8 5 7 2 7" xfId="18638" xr:uid="{5E5C2FEE-D24F-41CC-BE97-8177B1CD2266}"/>
    <cellStyle name="Note 8 5 7 2 7 2" xfId="32096" xr:uid="{B3C6FA7A-C0F8-45DD-BECE-7BAE8057331F}"/>
    <cellStyle name="Note 8 5 7 3" xfId="7781" xr:uid="{0087286F-233D-418D-88D9-C4017B163403}"/>
    <cellStyle name="Note 8 5 7 3 2" xfId="21239" xr:uid="{3884C29F-30C5-4AB7-A715-26E192435813}"/>
    <cellStyle name="Note 8 5 7 4" xfId="10372" xr:uid="{DEEC10BC-BCB6-486B-AC8E-0DAA19461F59}"/>
    <cellStyle name="Note 8 5 7 4 2" xfId="23830" xr:uid="{107B2BBA-21E5-4C58-8402-7118579F37D2}"/>
    <cellStyle name="Note 8 5 7 5" xfId="15124" xr:uid="{3A3F4942-C84C-4FF8-ADCA-D6E66B03E43E}"/>
    <cellStyle name="Note 8 5 7 5 2" xfId="28582" xr:uid="{0738F1E4-6311-4258-B57A-4913E2361CA4}"/>
    <cellStyle name="Note 8 5 7 6" xfId="17477" xr:uid="{AD4E045E-C45A-4699-8371-A375435877EB}"/>
    <cellStyle name="Note 8 5 7 6 2" xfId="30935" xr:uid="{9E7DDE57-FD0C-4182-9D9D-0F2E3445DB3C}"/>
    <cellStyle name="Note 8 5 8" xfId="4046" xr:uid="{DDFE1C90-ADDE-401D-8B78-59653B2DE7FD}"/>
    <cellStyle name="Note 8 5 8 2" xfId="3963" xr:uid="{7A6422AF-F0E3-4093-AE2B-81DF443E2241}"/>
    <cellStyle name="Note 8 5 8 2 2" xfId="19957" xr:uid="{684E92F8-2722-45A6-BCAC-F254D2442E9A}"/>
    <cellStyle name="Note 8 5 8 3" xfId="9157" xr:uid="{057D3DB5-C5EE-4C60-B954-BC4300B9E777}"/>
    <cellStyle name="Note 8 5 8 3 2" xfId="22615" xr:uid="{19FBEEE6-8068-477F-AEE7-E12FC83F7FD7}"/>
    <cellStyle name="Note 8 5 8 4" xfId="11726" xr:uid="{CD269AF1-2741-4036-B8C9-393DC0967980}"/>
    <cellStyle name="Note 8 5 8 4 2" xfId="25184" xr:uid="{3F7E70BC-BECF-4748-8835-DC2971BA6C98}"/>
    <cellStyle name="Note 8 5 8 5" xfId="9312" xr:uid="{3294FD91-2832-4D07-9B7C-B28C1EC254DF}"/>
    <cellStyle name="Note 8 5 8 5 2" xfId="22770" xr:uid="{1AF0C8F2-7EB5-49EC-A5B7-CE5E269D8EB4}"/>
    <cellStyle name="Note 8 5 8 6" xfId="3347" xr:uid="{C4500188-1C59-4A7E-A98E-8DBAAAE39F9A}"/>
    <cellStyle name="Note 8 5 8 6 2" xfId="19341" xr:uid="{7D9EA10B-3A35-4D8F-A5F6-D10D2C969FA3}"/>
    <cellStyle name="Note 8 5 8 7" xfId="16465" xr:uid="{9F9DF6EC-8C15-4747-AB6F-E3BF631A7859}"/>
    <cellStyle name="Note 8 5 8 7 2" xfId="29923" xr:uid="{8A9BA73F-39B0-4678-AD95-A465BAC3CB4D}"/>
    <cellStyle name="Note 8 5 9" xfId="3150" xr:uid="{34252B91-4977-4251-B370-594BD2172998}"/>
    <cellStyle name="Note 8 5 9 2" xfId="19144" xr:uid="{44783997-68F2-474D-A305-E15B31034B4E}"/>
    <cellStyle name="Note 8 6" xfId="2878" xr:uid="{957400D7-3C4C-453E-9898-592A5EE11C5B}"/>
    <cellStyle name="Note 8 6 2" xfId="6202" xr:uid="{3B592602-E552-4F3B-954A-F6BD60DBFC20}"/>
    <cellStyle name="Note 8 6 2 2" xfId="8681" xr:uid="{3051E5B6-3568-4CF8-8C5F-0591375F002C}"/>
    <cellStyle name="Note 8 6 2 2 2" xfId="22139" xr:uid="{A2017477-ABD0-484F-A894-9E797C2D6CEE}"/>
    <cellStyle name="Note 8 6 2 3" xfId="11272" xr:uid="{54796C41-408D-41DF-B734-0D26A8B9E510}"/>
    <cellStyle name="Note 8 6 2 3 2" xfId="24730" xr:uid="{FE943997-8DC6-4592-B203-67F5F3FD98D9}"/>
    <cellStyle name="Note 8 6 2 4" xfId="13480" xr:uid="{94682CAE-74CB-40CC-B0C6-2237E3ADF7A4}"/>
    <cellStyle name="Note 8 6 2 4 2" xfId="26938" xr:uid="{A2988137-CC59-4A5D-84C1-CFAE80518770}"/>
    <cellStyle name="Note 8 6 2 5" xfId="14659" xr:uid="{4976BC6F-B90D-42FA-89A2-2C812B9DB3A6}"/>
    <cellStyle name="Note 8 6 2 5 2" xfId="28117" xr:uid="{DA0898A0-ED67-478B-9559-519BDCB51173}"/>
    <cellStyle name="Note 8 6 2 6" xfId="16024" xr:uid="{2EE98156-B940-4F3B-AB5A-C7DCF459CA85}"/>
    <cellStyle name="Note 8 6 2 6 2" xfId="29482" xr:uid="{22BF8770-7724-4F4F-A8B5-71C65C621CA6}"/>
    <cellStyle name="Note 8 6 2 7" xfId="18367" xr:uid="{8296238A-6DF9-40D2-A35E-61CB695E11DF}"/>
    <cellStyle name="Note 8 6 2 7 2" xfId="31825" xr:uid="{C98511BC-1C3C-4101-9D99-DD9AD0D8DF3E}"/>
    <cellStyle name="Note 8 6 3" xfId="5031" xr:uid="{D407E8F7-13DB-452E-8F7E-996377215D11}"/>
    <cellStyle name="Note 8 6 3 2" xfId="32330" xr:uid="{EF8BB540-3010-47E6-8B57-5A7166E9EE54}"/>
    <cellStyle name="Note 8 6 4" xfId="7510" xr:uid="{6C909C2F-675B-48B4-826E-BF79D12F2F5C}"/>
    <cellStyle name="Note 8 6 4 2" xfId="20968" xr:uid="{67433DD7-AB2B-4BAC-B181-E95E02374B94}"/>
    <cellStyle name="Note 8 6 5" xfId="10101" xr:uid="{84FF3EFC-89CC-43EA-A60E-21CB8782DD97}"/>
    <cellStyle name="Note 8 6 5 2" xfId="23559" xr:uid="{8ACA7C41-70D1-4577-A2EC-7FDC2141E52D}"/>
    <cellStyle name="Note 8 6 6" xfId="12549" xr:uid="{9D7FE3EA-BBD6-4C3D-8874-BD814DC05DB5}"/>
    <cellStyle name="Note 8 6 6 2" xfId="26007" xr:uid="{1226F514-804C-4573-A2E9-77B31B0B5F9D}"/>
    <cellStyle name="Note 8 6 7" xfId="17256" xr:uid="{D2760F3B-E19F-4710-A467-8570D256E93D}"/>
    <cellStyle name="Note 8 6 7 2" xfId="30714" xr:uid="{D6B9C2EB-42A9-4B1F-BCFC-28271B5CA1DA}"/>
    <cellStyle name="Note 8 7" xfId="4373" xr:uid="{79BED7EB-BC23-40D9-9A16-163ECC29F3B8}"/>
    <cellStyle name="Note 8 7 2" xfId="5544" xr:uid="{7093A6B5-FFAB-49C5-9601-60B0FE5D847A}"/>
    <cellStyle name="Note 8 7 2 2" xfId="8023" xr:uid="{C8F5F7B0-71DF-43A8-BA73-A7BFB9197884}"/>
    <cellStyle name="Note 8 7 2 2 2" xfId="21481" xr:uid="{9490F97B-0B9D-4675-BFA7-B172F702159F}"/>
    <cellStyle name="Note 8 7 2 3" xfId="10614" xr:uid="{2B42FDEB-8E88-4903-BAC8-50FC222AEFBF}"/>
    <cellStyle name="Note 8 7 2 3 2" xfId="24072" xr:uid="{5A4D0CAC-E500-46E4-84F2-B3F9BDFA57D7}"/>
    <cellStyle name="Note 8 7 2 4" xfId="12822" xr:uid="{EA76C6AF-DB29-4BF0-800F-3C979885C68C}"/>
    <cellStyle name="Note 8 7 2 4 2" xfId="26280" xr:uid="{30EF5544-56AC-4FE7-8A8A-616FCC511AD1}"/>
    <cellStyle name="Note 8 7 2 5" xfId="14001" xr:uid="{952B1DB2-381C-4C0C-AD2E-528B10F3072A}"/>
    <cellStyle name="Note 8 7 2 5 2" xfId="27459" xr:uid="{D7529B45-ED0A-4C1C-BEEC-2BF715D9DA1E}"/>
    <cellStyle name="Note 8 7 2 6" xfId="15366" xr:uid="{B0F070A9-660A-46A6-BB52-8A137AADFADB}"/>
    <cellStyle name="Note 8 7 2 6 2" xfId="28824" xr:uid="{81117025-F6A9-4EB4-BA4B-992E2371F6E0}"/>
    <cellStyle name="Note 8 7 2 7" xfId="17709" xr:uid="{D2596A19-64E5-4702-BE2A-FEE19E64F524}"/>
    <cellStyle name="Note 8 7 2 7 2" xfId="31167" xr:uid="{CA8B8342-1C88-4969-A90B-068340198D2C}"/>
    <cellStyle name="Note 8 7 3" xfId="6852" xr:uid="{FF217C24-41BB-4C0A-A802-368C429E525B}"/>
    <cellStyle name="Note 8 7 3 2" xfId="20310" xr:uid="{E8B1967D-019C-4FDE-A9FC-5EC10536D0D7}"/>
    <cellStyle name="Note 8 7 4" xfId="9443" xr:uid="{D090E654-1D41-4236-AD16-B1EDDF7B6F17}"/>
    <cellStyle name="Note 8 7 4 2" xfId="22901" xr:uid="{8413FAB8-13A2-40FB-960D-AF83775F8761}"/>
    <cellStyle name="Note 8 7 5" xfId="3321" xr:uid="{3C6D9D1C-0D85-40C8-9797-8B8A928125BD}"/>
    <cellStyle name="Note 8 7 5 2" xfId="19315" xr:uid="{C7EE4440-58DA-4F4D-88E8-EECAD3774066}"/>
    <cellStyle name="Note 8 7 6" xfId="16691" xr:uid="{3F515704-C98B-44BE-8E4E-3DDA082E4639}"/>
    <cellStyle name="Note 8 7 6 2" xfId="30149" xr:uid="{CDC0C038-19A5-4BC8-AE66-4A97818A8B7E}"/>
    <cellStyle name="Note 8 8" xfId="4911" xr:uid="{C954FF9D-0E4F-4B96-A76C-C32BC31A6414}"/>
    <cellStyle name="Note 8 8 2" xfId="6082" xr:uid="{4A775754-2D13-4F94-B1D1-AB20D897DD06}"/>
    <cellStyle name="Note 8 8 2 2" xfId="8561" xr:uid="{21B3FA8A-20D2-499D-A6C6-CF260325C7B2}"/>
    <cellStyle name="Note 8 8 2 2 2" xfId="22019" xr:uid="{5E2AE869-284C-4704-8D55-05992DD0976C}"/>
    <cellStyle name="Note 8 8 2 3" xfId="11152" xr:uid="{12A456D5-F3B0-40C6-A2E2-7D477E2DA390}"/>
    <cellStyle name="Note 8 8 2 3 2" xfId="24610" xr:uid="{ACC7A5C9-EA81-420D-A735-29AD6FE33F28}"/>
    <cellStyle name="Note 8 8 2 4" xfId="13360" xr:uid="{F77D6BB6-0CCB-4A52-9C9D-D19805CCE504}"/>
    <cellStyle name="Note 8 8 2 4 2" xfId="26818" xr:uid="{8D7D00EA-30A6-494B-8B54-5E868266DF61}"/>
    <cellStyle name="Note 8 8 2 5" xfId="14539" xr:uid="{CD6C64DE-FDDF-4F46-B68B-90FFF6EE4DA9}"/>
    <cellStyle name="Note 8 8 2 5 2" xfId="27997" xr:uid="{C396D0B7-4808-4E8D-B032-9DE6600F051F}"/>
    <cellStyle name="Note 8 8 2 6" xfId="15904" xr:uid="{5FF910D9-89FD-4B6E-83ED-5E0AD762B3E4}"/>
    <cellStyle name="Note 8 8 2 6 2" xfId="29362" xr:uid="{E01E809A-BAE3-4298-BF00-630B130E2015}"/>
    <cellStyle name="Note 8 8 2 7" xfId="18247" xr:uid="{DB692E2A-B455-489E-A93F-CFB8D86B4CC7}"/>
    <cellStyle name="Note 8 8 2 7 2" xfId="31705" xr:uid="{CC4A73A8-B1C2-4688-B50A-8803A43D68DE}"/>
    <cellStyle name="Note 8 8 3" xfId="7390" xr:uid="{2DB7EF2D-0B3B-41D1-A653-A45EFDD2A398}"/>
    <cellStyle name="Note 8 8 3 2" xfId="20848" xr:uid="{77E5C19A-0853-403D-B165-D2D3F6350440}"/>
    <cellStyle name="Note 8 8 4" xfId="9981" xr:uid="{199B9FDA-BC3A-47A4-A180-FD3ED952CFF9}"/>
    <cellStyle name="Note 8 8 4 2" xfId="23439" xr:uid="{07B51BAF-A910-451E-BC69-2DB1C82F6516}"/>
    <cellStyle name="Note 8 8 5" xfId="3252" xr:uid="{96713FBD-7136-467C-8FAF-B3F1036A60FC}"/>
    <cellStyle name="Note 8 8 5 2" xfId="19246" xr:uid="{916A4C1E-E6CA-4D6A-BAB3-626ABDDB6DD9}"/>
    <cellStyle name="Note 8 8 6" xfId="17161" xr:uid="{86158D15-2DAD-4533-966C-5FBBEDAEF456}"/>
    <cellStyle name="Note 8 8 6 2" xfId="30619" xr:uid="{9FA276A5-8374-4F8A-9D3D-F4DC7E1949E7}"/>
    <cellStyle name="Note 8 9" xfId="5322" xr:uid="{3D3071F6-8801-4149-894B-99B728E16CB6}"/>
    <cellStyle name="Note 8 9 2" xfId="6493" xr:uid="{53640592-7E13-451B-A46D-B0E847EE32D4}"/>
    <cellStyle name="Note 8 9 2 2" xfId="8972" xr:uid="{DEED4087-3ED6-4CA8-9F04-F37707AF38DA}"/>
    <cellStyle name="Note 8 9 2 2 2" xfId="22430" xr:uid="{1ECE168E-0F97-430B-901B-37846EB761A9}"/>
    <cellStyle name="Note 8 9 2 3" xfId="11563" xr:uid="{B800A5C8-C85B-457B-83A7-4A4B971DA919}"/>
    <cellStyle name="Note 8 9 2 3 2" xfId="25021" xr:uid="{38D95928-7875-4FE8-8C48-0B8A7DAC1ADA}"/>
    <cellStyle name="Note 8 9 2 4" xfId="13771" xr:uid="{30B98B73-C6CF-4ADC-B276-01B6E0530E4D}"/>
    <cellStyle name="Note 8 9 2 4 2" xfId="27229" xr:uid="{3303FE88-7475-4DED-BE95-22AFE24080DA}"/>
    <cellStyle name="Note 8 9 2 5" xfId="14950" xr:uid="{93B7B681-A497-44D3-9C38-255F5677F2A2}"/>
    <cellStyle name="Note 8 9 2 5 2" xfId="28408" xr:uid="{1A08FCA4-0384-4B30-A8BD-254F58DFE85F}"/>
    <cellStyle name="Note 8 9 2 6" xfId="16315" xr:uid="{1483859F-C30F-4296-9616-3CA364B66110}"/>
    <cellStyle name="Note 8 9 2 6 2" xfId="29773" xr:uid="{9ED88486-BC68-4EB2-B3FB-17B2E102E5E9}"/>
    <cellStyle name="Note 8 9 2 7" xfId="18658" xr:uid="{14E41CE7-36B2-4AA3-B66B-6E14B323E9E4}"/>
    <cellStyle name="Note 8 9 2 7 2" xfId="32116" xr:uid="{CDF02B63-B819-4D96-9FA8-0AAC0350E96D}"/>
    <cellStyle name="Note 8 9 3" xfId="7801" xr:uid="{977A65E7-BFBA-49EA-BBD1-9A891EEBF44D}"/>
    <cellStyle name="Note 8 9 3 2" xfId="21259" xr:uid="{66218E8C-D340-48E7-8FF4-CF6E596FCBDE}"/>
    <cellStyle name="Note 8 9 4" xfId="10392" xr:uid="{CB2C0C72-4BC4-471C-8532-25D582C7692F}"/>
    <cellStyle name="Note 8 9 4 2" xfId="23850" xr:uid="{CD0B9EB5-C1F7-41F0-A01B-14999F1735CF}"/>
    <cellStyle name="Note 8 9 5" xfId="15144" xr:uid="{FE80A1A9-3CC8-4563-B957-A7AB8BDC5C2C}"/>
    <cellStyle name="Note 8 9 5 2" xfId="28602" xr:uid="{3435F572-A59B-41A5-B9BA-D8475932C005}"/>
    <cellStyle name="Note 8 9 6" xfId="17496" xr:uid="{64C5A85F-52A5-473A-82B2-0C5D9F26D24C}"/>
    <cellStyle name="Note 8 9 6 2" xfId="30954" xr:uid="{CF54B91E-3A72-4482-ABFE-E6166FB098DD}"/>
    <cellStyle name="Note 9" xfId="2328" xr:uid="{D5940F47-B7F4-451E-8458-1A464BF015B7}"/>
    <cellStyle name="Note 9 10" xfId="3800" xr:uid="{9A793856-474D-448B-B01A-264368108F68}"/>
    <cellStyle name="Note 9 10 2" xfId="19794" xr:uid="{BC6991FE-F4F0-442D-AD71-BFBE5CEC6EC3}"/>
    <cellStyle name="Note 9 11" xfId="3837" xr:uid="{E4F35431-D2CD-4CFA-AEA1-828ED72CDB75}"/>
    <cellStyle name="Note 9 11 2" xfId="19831" xr:uid="{B342E163-A58B-4BA6-BE4C-F8797441D8D7}"/>
    <cellStyle name="Note 9 12" xfId="18880" xr:uid="{2D669BB6-8D24-4C40-B121-C13B84034F52}"/>
    <cellStyle name="Note 9 12 2" xfId="32533" xr:uid="{8A01E65B-C6E1-49E9-9180-E464560047CD}"/>
    <cellStyle name="Note 9 2" xfId="2886" xr:uid="{D10C14CD-CC5A-43C4-9CB2-770B858542CE}"/>
    <cellStyle name="Note 9 2 2" xfId="6210" xr:uid="{7010B555-F90B-4812-8B3B-E557A8D2E079}"/>
    <cellStyle name="Note 9 2 2 2" xfId="8689" xr:uid="{F34FE79C-46B4-419D-9C11-6F82B658B149}"/>
    <cellStyle name="Note 9 2 2 2 2" xfId="22147" xr:uid="{FA05E3A2-9301-40A2-940A-C9FB09EE1588}"/>
    <cellStyle name="Note 9 2 2 3" xfId="11280" xr:uid="{5B2A0666-CF84-4E07-A2C4-2CA60693EB23}"/>
    <cellStyle name="Note 9 2 2 3 2" xfId="24738" xr:uid="{479574E6-0A4F-40E3-83BD-1BA34B6A15A1}"/>
    <cellStyle name="Note 9 2 2 4" xfId="13488" xr:uid="{0961070D-A85C-4ECC-A260-7139957E40DB}"/>
    <cellStyle name="Note 9 2 2 4 2" xfId="26946" xr:uid="{A51039E8-0067-424D-BF52-CA425C806645}"/>
    <cellStyle name="Note 9 2 2 5" xfId="14667" xr:uid="{8893DB9A-68B7-4A98-88C6-58832EADB217}"/>
    <cellStyle name="Note 9 2 2 5 2" xfId="28125" xr:uid="{F2CC395C-070A-4447-AFC3-BB641FD66E1E}"/>
    <cellStyle name="Note 9 2 2 6" xfId="16032" xr:uid="{2C27542E-61F2-4181-AB82-472491557AEB}"/>
    <cellStyle name="Note 9 2 2 6 2" xfId="29490" xr:uid="{FC4556E6-ED4A-4E83-94E0-36F53DC5A486}"/>
    <cellStyle name="Note 9 2 2 7" xfId="18375" xr:uid="{69B2FEE6-A328-4D0C-957E-9BB4318F89BB}"/>
    <cellStyle name="Note 9 2 2 7 2" xfId="31833" xr:uid="{70FA49D7-5509-4EED-ABEF-56CE6BCCA3E7}"/>
    <cellStyle name="Note 9 2 3" xfId="5039" xr:uid="{4EF1DB0B-A7DA-41EA-A812-B04B4C0EAFAB}"/>
    <cellStyle name="Note 9 2 3 2" xfId="32338" xr:uid="{C4632ABC-2C2B-4D4D-8A30-E26774E2D715}"/>
    <cellStyle name="Note 9 2 4" xfId="7518" xr:uid="{B9CDA05A-E75C-4B58-AC5A-FD332D743AEE}"/>
    <cellStyle name="Note 9 2 4 2" xfId="20976" xr:uid="{5E62400D-A988-4F9C-831A-17F449B484B8}"/>
    <cellStyle name="Note 9 2 5" xfId="10109" xr:uid="{7185B871-D4D0-44C2-8FAE-EF54DD568B98}"/>
    <cellStyle name="Note 9 2 5 2" xfId="23567" xr:uid="{FA246E0B-409D-4A49-877C-A49A7800B95B}"/>
    <cellStyle name="Note 9 2 6" xfId="12491" xr:uid="{2D0B3372-0DF1-4D38-BF98-0DAC75182F8A}"/>
    <cellStyle name="Note 9 2 6 2" xfId="25949" xr:uid="{E3A4769D-86F3-4C4C-9BD7-13A55E0B3396}"/>
    <cellStyle name="Note 9 2 7" xfId="17264" xr:uid="{452FAC00-98E7-4C52-A21E-D0EFC4900D89}"/>
    <cellStyle name="Note 9 2 7 2" xfId="30722" xr:uid="{7E3C8CA8-A851-422D-A23B-55EA462E47CF}"/>
    <cellStyle name="Note 9 3" xfId="4365" xr:uid="{6352D845-EB01-4BAA-91E0-144B63693D2F}"/>
    <cellStyle name="Note 9 3 2" xfId="5536" xr:uid="{F12492B0-7B88-4746-9AA3-98B16DEDA87E}"/>
    <cellStyle name="Note 9 3 2 2" xfId="8015" xr:uid="{E5ED4B97-598B-4103-916E-FBB69081FE05}"/>
    <cellStyle name="Note 9 3 2 2 2" xfId="21473" xr:uid="{2A9E1761-E76F-4901-8B3F-9ADEA6614771}"/>
    <cellStyle name="Note 9 3 2 3" xfId="10606" xr:uid="{57ABC77A-5122-48EE-9580-CED34FD9F697}"/>
    <cellStyle name="Note 9 3 2 3 2" xfId="24064" xr:uid="{D365E292-B798-41F9-8D4D-5E791005E739}"/>
    <cellStyle name="Note 9 3 2 4" xfId="12814" xr:uid="{7976DCD0-A4A5-41B9-84D5-2B911D03BE2E}"/>
    <cellStyle name="Note 9 3 2 4 2" xfId="26272" xr:uid="{6D45DE41-BA37-46C7-A054-5F6AFAF3C9C0}"/>
    <cellStyle name="Note 9 3 2 5" xfId="13993" xr:uid="{5FAD0E29-584D-46AB-AB49-7E8943CB2651}"/>
    <cellStyle name="Note 9 3 2 5 2" xfId="27451" xr:uid="{032F1FDC-37F8-452B-9292-6FA48CEA1047}"/>
    <cellStyle name="Note 9 3 2 6" xfId="15358" xr:uid="{9C8407E6-C907-4B42-9BA4-7297D7873BA3}"/>
    <cellStyle name="Note 9 3 2 6 2" xfId="28816" xr:uid="{50D3F3AD-246E-4544-A9C1-0C11C3C7E0CC}"/>
    <cellStyle name="Note 9 3 2 7" xfId="17701" xr:uid="{1A30950C-E293-43E9-B43B-17AF22BB2C65}"/>
    <cellStyle name="Note 9 3 2 7 2" xfId="31159" xr:uid="{85608B67-770A-4B63-B061-5C6338055CF6}"/>
    <cellStyle name="Note 9 3 3" xfId="6844" xr:uid="{7046E138-F3FF-41A5-A001-13EE8005D5DF}"/>
    <cellStyle name="Note 9 3 3 2" xfId="20302" xr:uid="{B76DE2CA-23FA-47EF-809F-512A7AE43C96}"/>
    <cellStyle name="Note 9 3 4" xfId="9435" xr:uid="{A33298B0-D3A9-437A-BC43-357DDBE14852}"/>
    <cellStyle name="Note 9 3 4 2" xfId="22893" xr:uid="{AA3A14EF-F839-449D-81E8-58B224F5B216}"/>
    <cellStyle name="Note 9 3 5" xfId="12206" xr:uid="{F4A443BD-D9A9-4D3D-94E9-BD234D04CEAA}"/>
    <cellStyle name="Note 9 3 5 2" xfId="25664" xr:uid="{B416F2CB-4063-4FD5-9729-29B756BD7976}"/>
    <cellStyle name="Note 9 3 6" xfId="16683" xr:uid="{B742E495-137F-4639-B545-009A6A82F22A}"/>
    <cellStyle name="Note 9 3 6 2" xfId="30141" xr:uid="{DE0BC6CA-25CB-40BA-AE7B-E4C30A7EC629}"/>
    <cellStyle name="Note 9 4" xfId="4919" xr:uid="{C218E0E3-5944-4DAC-A3DC-0FEEDDB1FD09}"/>
    <cellStyle name="Note 9 4 2" xfId="6090" xr:uid="{6C8D97CD-D4DF-4FEF-A1C7-B54DA5675CA0}"/>
    <cellStyle name="Note 9 4 2 2" xfId="8569" xr:uid="{0F782D32-6E19-4FC8-AD04-7A18D3A33730}"/>
    <cellStyle name="Note 9 4 2 2 2" xfId="22027" xr:uid="{30E40AFE-3DB5-4DA7-8160-F00802DDCD23}"/>
    <cellStyle name="Note 9 4 2 3" xfId="11160" xr:uid="{F877FCBF-65C8-463C-B9BB-063B1230624B}"/>
    <cellStyle name="Note 9 4 2 3 2" xfId="24618" xr:uid="{E3DEE738-5654-452E-882A-1C10E0D975EF}"/>
    <cellStyle name="Note 9 4 2 4" xfId="13368" xr:uid="{6EC5B1CE-C56F-46BE-8DF3-D4857CC2F1EF}"/>
    <cellStyle name="Note 9 4 2 4 2" xfId="26826" xr:uid="{5A5D4665-6F39-4C76-939C-35D77B4FFD44}"/>
    <cellStyle name="Note 9 4 2 5" xfId="14547" xr:uid="{5C9604F2-3B9A-48BF-A420-F48C3B13D23A}"/>
    <cellStyle name="Note 9 4 2 5 2" xfId="28005" xr:uid="{6E3CA926-A2C0-4BC6-8E1D-C5A818B7E1B0}"/>
    <cellStyle name="Note 9 4 2 6" xfId="15912" xr:uid="{6A334CA4-AB9B-498C-99AA-32366B9BA24A}"/>
    <cellStyle name="Note 9 4 2 6 2" xfId="29370" xr:uid="{9DE669C6-2C67-445C-84F7-886D3F9F9932}"/>
    <cellStyle name="Note 9 4 2 7" xfId="18255" xr:uid="{A2FF1B5E-50AB-473D-9289-D412A8CB546F}"/>
    <cellStyle name="Note 9 4 2 7 2" xfId="31713" xr:uid="{C9CD7AEE-D512-448E-AADA-8A17FB54ABAA}"/>
    <cellStyle name="Note 9 4 3" xfId="7398" xr:uid="{C4BCDCE6-33DD-45F6-83C8-6F3B506C60AC}"/>
    <cellStyle name="Note 9 4 3 2" xfId="20856" xr:uid="{7ECC2276-7E05-41A7-8F9C-77C24F830805}"/>
    <cellStyle name="Note 9 4 4" xfId="9989" xr:uid="{42AADD2D-2DF4-404E-B685-2A5EAE391F68}"/>
    <cellStyle name="Note 9 4 4 2" xfId="23447" xr:uid="{2C2855E7-58C6-4F97-AB09-54047F97FD57}"/>
    <cellStyle name="Note 9 4 5" xfId="3245" xr:uid="{AC41FB8C-9C1A-4567-815B-F2FF0D095595}"/>
    <cellStyle name="Note 9 4 5 2" xfId="19239" xr:uid="{9AD0DA20-1D52-42E1-9FEE-1678F80B4709}"/>
    <cellStyle name="Note 9 4 6" xfId="17169" xr:uid="{98089625-7251-4E9A-B70E-FE12FF0AB2DD}"/>
    <cellStyle name="Note 9 4 6 2" xfId="30627" xr:uid="{863C7C73-144D-4FBD-B898-8AC043824F13}"/>
    <cellStyle name="Note 9 5" xfId="4749" xr:uid="{D5A2A350-0288-4ADC-A6A0-D11601C7D7A1}"/>
    <cellStyle name="Note 9 5 2" xfId="5920" xr:uid="{CDC56174-8FA9-4DE5-9647-06D459829C74}"/>
    <cellStyle name="Note 9 5 2 2" xfId="8399" xr:uid="{B0CFB7CB-F505-46B7-B383-5AD548A97F2E}"/>
    <cellStyle name="Note 9 5 2 2 2" xfId="21857" xr:uid="{8EC147CC-A345-4FB5-852A-28CA10FDE11D}"/>
    <cellStyle name="Note 9 5 2 3" xfId="10990" xr:uid="{065960AF-9434-491F-A19D-8E4A5CE60A0D}"/>
    <cellStyle name="Note 9 5 2 3 2" xfId="24448" xr:uid="{06F0EF2D-04D3-46E3-B02C-A7ED429E0D72}"/>
    <cellStyle name="Note 9 5 2 4" xfId="13198" xr:uid="{6576C5CA-7F7E-45F3-BFBF-4561D7A14CA0}"/>
    <cellStyle name="Note 9 5 2 4 2" xfId="26656" xr:uid="{319C2D88-6AF9-43A2-A2BD-9CD56D1007D5}"/>
    <cellStyle name="Note 9 5 2 5" xfId="14377" xr:uid="{6F31E1BF-2B40-479C-A35F-56D9FF4BF3F9}"/>
    <cellStyle name="Note 9 5 2 5 2" xfId="27835" xr:uid="{2CD91AAC-099F-4822-9F88-F1BEA1DB87BB}"/>
    <cellStyle name="Note 9 5 2 6" xfId="15742" xr:uid="{59C9E966-6FC4-4E9E-A83D-F8585E829D70}"/>
    <cellStyle name="Note 9 5 2 6 2" xfId="29200" xr:uid="{F3114AAF-A549-4F22-B9CC-AF5DC1EE10F2}"/>
    <cellStyle name="Note 9 5 2 7" xfId="18085" xr:uid="{B5E45088-8783-4DDE-BBA2-82AEAC0AC1BA}"/>
    <cellStyle name="Note 9 5 2 7 2" xfId="31543" xr:uid="{7BB08AF6-7FFB-4B6C-9C5B-5E5081B87FB0}"/>
    <cellStyle name="Note 9 5 3" xfId="7228" xr:uid="{F677041C-5341-41A5-9CE6-94D88858D04A}"/>
    <cellStyle name="Note 9 5 3 2" xfId="20686" xr:uid="{EC955B77-1B0D-4558-A705-FD0CEA402B07}"/>
    <cellStyle name="Note 9 5 4" xfId="9819" xr:uid="{5C87550D-01B0-4972-9939-60DBB9C0F3E9}"/>
    <cellStyle name="Note 9 5 4 2" xfId="23277" xr:uid="{75EA1E45-F4FE-4AEE-B189-F929787A5CE3}"/>
    <cellStyle name="Note 9 5 5" xfId="12237" xr:uid="{B2AFA946-674A-41D9-A70C-4233D333BE0F}"/>
    <cellStyle name="Note 9 5 5 2" xfId="25695" xr:uid="{EB6F7D8B-4D64-41DA-9E67-A1AA4B66D90D}"/>
    <cellStyle name="Note 9 5 6" xfId="17027" xr:uid="{BAAE4AB5-BE9F-4A02-B23B-3E90F9E8F0FF}"/>
    <cellStyle name="Note 9 5 6 2" xfId="30485" xr:uid="{4F4EC96A-2E30-467D-98C7-F8C93A52907F}"/>
    <cellStyle name="Note 9 6" xfId="4493" xr:uid="{3FFE3058-F87A-47CD-899D-D1E80D7AFE3C}"/>
    <cellStyle name="Note 9 6 2" xfId="5664" xr:uid="{2BAADACE-DBC8-48F9-9E3B-338306398208}"/>
    <cellStyle name="Note 9 6 2 2" xfId="8143" xr:uid="{AB2E6BC9-122F-4B08-860E-212916DA9697}"/>
    <cellStyle name="Note 9 6 2 2 2" xfId="21601" xr:uid="{9E260100-B9A7-4A29-99B5-5E97AD2822D7}"/>
    <cellStyle name="Note 9 6 2 3" xfId="10734" xr:uid="{93AE8EE1-FCC9-4B6A-8833-C102B9A66791}"/>
    <cellStyle name="Note 9 6 2 3 2" xfId="24192" xr:uid="{3BB1C7A5-AEE9-4E25-9C63-328C402B8B93}"/>
    <cellStyle name="Note 9 6 2 4" xfId="12942" xr:uid="{EF4A1D51-8D14-48C8-AD15-F8B47A1828F7}"/>
    <cellStyle name="Note 9 6 2 4 2" xfId="26400" xr:uid="{CA967F62-9353-41DF-ACFD-5B8CE196BC0C}"/>
    <cellStyle name="Note 9 6 2 5" xfId="14121" xr:uid="{320C2DB9-51CF-4EA1-BFA8-1A4B1E087ADC}"/>
    <cellStyle name="Note 9 6 2 5 2" xfId="27579" xr:uid="{D7BFB94E-B1E0-44C5-ACE4-B999BA397B15}"/>
    <cellStyle name="Note 9 6 2 6" xfId="15486" xr:uid="{5D97A662-62FE-4EAE-A6CF-AE80E0D1ABB3}"/>
    <cellStyle name="Note 9 6 2 6 2" xfId="28944" xr:uid="{B7BD57FB-D45A-4FAD-9EAE-ADBFB43D6A17}"/>
    <cellStyle name="Note 9 6 2 7" xfId="17829" xr:uid="{B18103DD-0A9E-4D03-8247-26813FFC4DD5}"/>
    <cellStyle name="Note 9 6 2 7 2" xfId="31287" xr:uid="{048F1DC7-7FAD-494D-B820-B2C879EE94A6}"/>
    <cellStyle name="Note 9 6 3" xfId="6972" xr:uid="{FB5A0229-EA54-4FDB-B0E3-0DF97C03BAE4}"/>
    <cellStyle name="Note 9 6 3 2" xfId="20430" xr:uid="{817F6209-8862-466A-B561-EDD30FFBA341}"/>
    <cellStyle name="Note 9 6 4" xfId="9563" xr:uid="{8FA26FC5-19BE-48F4-A879-4FDF9127A340}"/>
    <cellStyle name="Note 9 6 4 2" xfId="23021" xr:uid="{6412178A-6F66-4E46-B2D4-C2ECB8E593E7}"/>
    <cellStyle name="Note 9 6 5" xfId="12581" xr:uid="{2B316397-4F31-47B1-8270-CC91FF37B184}"/>
    <cellStyle name="Note 9 6 5 2" xfId="26039" xr:uid="{5D8A50A1-1AC6-4DFA-9844-0C421754924E}"/>
    <cellStyle name="Note 9 6 6" xfId="16790" xr:uid="{BB438AF5-9751-43FB-9B3A-13259A435AC1}"/>
    <cellStyle name="Note 9 6 6 2" xfId="30248" xr:uid="{6E190FFA-A20D-42F3-9357-60DF32B1935C}"/>
    <cellStyle name="Note 9 7" xfId="5189" xr:uid="{7AA8C424-6382-41B8-BB0D-CBC1FAE2EE85}"/>
    <cellStyle name="Note 9 7 2" xfId="6360" xr:uid="{9E769B44-D353-4D1A-ADAD-77C7444028E9}"/>
    <cellStyle name="Note 9 7 2 2" xfId="8839" xr:uid="{49D8D0B9-D6C1-429B-95CA-203E80639A3B}"/>
    <cellStyle name="Note 9 7 2 2 2" xfId="22297" xr:uid="{6C3FE687-6550-4EF3-8E43-BABB6DC2277E}"/>
    <cellStyle name="Note 9 7 2 3" xfId="11430" xr:uid="{98122307-60AB-47FE-92FD-2FB43973D2D0}"/>
    <cellStyle name="Note 9 7 2 3 2" xfId="24888" xr:uid="{0BE6E68C-88F8-4890-8C22-241049950015}"/>
    <cellStyle name="Note 9 7 2 4" xfId="13638" xr:uid="{3894B43C-F0C9-4ADC-A017-12F2ACBE8501}"/>
    <cellStyle name="Note 9 7 2 4 2" xfId="27096" xr:uid="{75C79260-7923-4118-B5DB-F640F799B23D}"/>
    <cellStyle name="Note 9 7 2 5" xfId="14817" xr:uid="{C25D9C05-4330-4050-8415-D3220B13B0F9}"/>
    <cellStyle name="Note 9 7 2 5 2" xfId="28275" xr:uid="{06BAC711-AA78-4D18-96D7-14C9E182793E}"/>
    <cellStyle name="Note 9 7 2 6" xfId="16182" xr:uid="{9F1C8B19-8468-4AD8-8DDD-4A215CCB10AA}"/>
    <cellStyle name="Note 9 7 2 6 2" xfId="29640" xr:uid="{5F9CEC3C-1D23-4389-BD9E-1F35859ADF93}"/>
    <cellStyle name="Note 9 7 2 7" xfId="18525" xr:uid="{96833566-0299-40B4-AD2C-4D7AA8BF7497}"/>
    <cellStyle name="Note 9 7 2 7 2" xfId="31983" xr:uid="{3C1858E8-A46E-4BF2-95EB-CC9A4226EDD4}"/>
    <cellStyle name="Note 9 7 3" xfId="7668" xr:uid="{43C9BD5A-6181-41EE-B5E1-8FCD5666A929}"/>
    <cellStyle name="Note 9 7 3 2" xfId="21126" xr:uid="{37508FBC-CACD-446A-ADC6-73BC379C8DD4}"/>
    <cellStyle name="Note 9 7 4" xfId="10259" xr:uid="{47E89FD7-B092-4810-A8E8-AA815651497E}"/>
    <cellStyle name="Note 9 7 4 2" xfId="23717" xr:uid="{3A07DBF5-0657-4EB3-A7D5-ACC400675D9C}"/>
    <cellStyle name="Note 9 7 5" xfId="11953" xr:uid="{E37C9101-A3A8-42BE-A55C-7F982D71D623}"/>
    <cellStyle name="Note 9 7 5 2" xfId="25411" xr:uid="{3271818E-8F75-4A0E-B3DF-78054ED1B9B8}"/>
    <cellStyle name="Note 9 7 6" xfId="17374" xr:uid="{129F4468-EEC8-40FE-AE03-13C64501D4D9}"/>
    <cellStyle name="Note 9 7 6 2" xfId="30832" xr:uid="{DA7CCED4-5A3C-46AF-A989-AD091F925496}"/>
    <cellStyle name="Note 9 8" xfId="4045" xr:uid="{AC469C95-E05F-4BDC-B858-565ADEBB8A72}"/>
    <cellStyle name="Note 9 8 2" xfId="3929" xr:uid="{E9702A73-60CA-4CC7-B213-BDF4296BBF4F}"/>
    <cellStyle name="Note 9 8 2 2" xfId="19923" xr:uid="{B7BD4343-D909-4436-A9BC-1D65348DE461}"/>
    <cellStyle name="Note 9 8 3" xfId="9156" xr:uid="{4ADD9575-AA7A-4034-A09C-F550954B16B0}"/>
    <cellStyle name="Note 9 8 3 2" xfId="22614" xr:uid="{93C97904-9362-43AC-A895-899DB33AB57B}"/>
    <cellStyle name="Note 9 8 4" xfId="11725" xr:uid="{7BA865AA-3670-4AD6-A3E8-713B243EBF66}"/>
    <cellStyle name="Note 9 8 4 2" xfId="25183" xr:uid="{6BBCB8CD-CA74-4006-AB92-F36EE866FF55}"/>
    <cellStyle name="Note 9 8 5" xfId="9310" xr:uid="{0310F1F1-4E11-4ADB-A225-41E4BC1D7687}"/>
    <cellStyle name="Note 9 8 5 2" xfId="22768" xr:uid="{1AA929A1-E7F0-4E5C-B9C6-73E9E3EA4D48}"/>
    <cellStyle name="Note 9 8 6" xfId="3348" xr:uid="{AAA8BAF9-6B47-4E33-A12A-2ED800ED8B60}"/>
    <cellStyle name="Note 9 8 6 2" xfId="19342" xr:uid="{5931C84C-10A6-4092-81E9-9446CEB8AF65}"/>
    <cellStyle name="Note 9 8 7" xfId="16464" xr:uid="{DD33C944-1A57-4236-956F-C0ADC9CB393A}"/>
    <cellStyle name="Note 9 8 7 2" xfId="29922" xr:uid="{32138DB8-9F63-47BD-941C-2BE0BABA9901}"/>
    <cellStyle name="Note 9 9" xfId="3149" xr:uid="{D0AC7C99-BF97-4602-A623-90A20062C412}"/>
    <cellStyle name="Note 9 9 2" xfId="19143" xr:uid="{9379C9B0-CDAE-4DD2-86C3-EE56EEA6D26D}"/>
    <cellStyle name="Output" xfId="273" builtinId="21" customBuiltin="1"/>
    <cellStyle name="Output 2" xfId="2329" xr:uid="{E90303FE-D8E4-4B90-91FF-B85046EFF574}"/>
    <cellStyle name="Output 2 10" xfId="4364" xr:uid="{4B096718-C65D-4348-962F-5BBA2E8847E6}"/>
    <cellStyle name="Output 2 10 2" xfId="5535" xr:uid="{F7E9C006-183D-41F8-9BF0-A276AD9296D1}"/>
    <cellStyle name="Output 2 10 2 2" xfId="8014" xr:uid="{979EAE01-667E-4228-8134-4D43C56BE318}"/>
    <cellStyle name="Output 2 10 2 2 2" xfId="21472" xr:uid="{B129B67A-8B7D-4E50-9C65-93139F4A1384}"/>
    <cellStyle name="Output 2 10 2 3" xfId="10605" xr:uid="{09E2DEBE-819A-43A2-BFCE-4080666EC862}"/>
    <cellStyle name="Output 2 10 2 3 2" xfId="24063" xr:uid="{446A7FC2-BD9E-4B7B-ACB7-A9B929151FA4}"/>
    <cellStyle name="Output 2 10 2 4" xfId="12813" xr:uid="{C15DF9DB-FDED-40FE-9ABF-1CB9783B6F41}"/>
    <cellStyle name="Output 2 10 2 4 2" xfId="26271" xr:uid="{CBD12C01-E8E8-4F9A-A4C0-349937BF5785}"/>
    <cellStyle name="Output 2 10 2 5" xfId="13992" xr:uid="{218D39FA-D8BB-4DB1-941B-744BB2D3E647}"/>
    <cellStyle name="Output 2 10 2 5 2" xfId="27450" xr:uid="{1816F058-5E36-4A90-8398-080EEF72D485}"/>
    <cellStyle name="Output 2 10 2 6" xfId="15357" xr:uid="{DC6AF91D-1F59-45D5-B39A-E6DD80739CE5}"/>
    <cellStyle name="Output 2 10 2 6 2" xfId="28815" xr:uid="{17D85C5E-94F1-4450-8CBB-CEDFC44B668C}"/>
    <cellStyle name="Output 2 10 2 7" xfId="17700" xr:uid="{F8FF6D48-235D-4341-A85F-C0CDA8512653}"/>
    <cellStyle name="Output 2 10 2 7 2" xfId="31158" xr:uid="{F644FE87-68BA-4891-AF4C-EB532C039D8E}"/>
    <cellStyle name="Output 2 10 3" xfId="6843" xr:uid="{14E1490C-18AA-4D33-AB4A-2E0E89F03B7B}"/>
    <cellStyle name="Output 2 10 3 2" xfId="20301" xr:uid="{77594363-EF0A-4250-A3AD-9131C28ED4CC}"/>
    <cellStyle name="Output 2 10 4" xfId="9434" xr:uid="{7CEBBCF6-FE89-4B6D-81DA-49E413FC95D1}"/>
    <cellStyle name="Output 2 10 4 2" xfId="22892" xr:uid="{C2447A2C-036A-4EB1-8F24-A3DF457F849E}"/>
    <cellStyle name="Output 2 10 5" xfId="12583" xr:uid="{4B302D78-5D96-4CB5-BA9D-049A0EE541B0}"/>
    <cellStyle name="Output 2 10 5 2" xfId="26041" xr:uid="{FAF7C85F-CD5D-418B-B90B-6197CF5C04DF}"/>
    <cellStyle name="Output 2 11" xfId="4920" xr:uid="{5FFFB75E-5915-4FA6-B129-F6EEE1DFA41F}"/>
    <cellStyle name="Output 2 11 2" xfId="6091" xr:uid="{CC4085AD-5B59-4682-885F-3B1E620EB549}"/>
    <cellStyle name="Output 2 11 2 2" xfId="8570" xr:uid="{CF3FC248-F419-4C1D-988D-12C2C2F70D1C}"/>
    <cellStyle name="Output 2 11 2 2 2" xfId="22028" xr:uid="{F778024B-EC5E-4317-B094-611EA5C81EEE}"/>
    <cellStyle name="Output 2 11 2 3" xfId="11161" xr:uid="{44F39B94-F884-41EA-8045-90AED55B4CB8}"/>
    <cellStyle name="Output 2 11 2 3 2" xfId="24619" xr:uid="{898AD9D2-FCD6-434D-A96E-768ED2D3052E}"/>
    <cellStyle name="Output 2 11 2 4" xfId="13369" xr:uid="{F72D6B22-E226-4EE9-A908-B418C9F8A598}"/>
    <cellStyle name="Output 2 11 2 4 2" xfId="26827" xr:uid="{042DB7A0-06E2-4993-87F0-D0D6E36AB045}"/>
    <cellStyle name="Output 2 11 2 5" xfId="14548" xr:uid="{4AD561E8-6611-4039-B579-3AD85DC592DD}"/>
    <cellStyle name="Output 2 11 2 5 2" xfId="28006" xr:uid="{6CFE5345-99A2-4EDA-B7AE-9ACAD1326CDE}"/>
    <cellStyle name="Output 2 11 2 6" xfId="15913" xr:uid="{9198367D-B35B-4164-AAF9-3FBBAAE01143}"/>
    <cellStyle name="Output 2 11 2 6 2" xfId="29371" xr:uid="{7B36E69D-DCA7-469F-A2AD-54F6160D65D2}"/>
    <cellStyle name="Output 2 11 2 7" xfId="18256" xr:uid="{6A052195-4019-46CB-923C-6741B33EC3D7}"/>
    <cellStyle name="Output 2 11 2 7 2" xfId="31714" xr:uid="{40EC6AC3-7AD9-4D52-A247-75D33A19E3A7}"/>
    <cellStyle name="Output 2 11 3" xfId="7399" xr:uid="{B75B4042-340D-4761-9F06-11CCFC4A2CB5}"/>
    <cellStyle name="Output 2 11 3 2" xfId="20857" xr:uid="{40B4B81A-756A-40EA-9C59-99846D9176C6}"/>
    <cellStyle name="Output 2 11 4" xfId="9990" xr:uid="{A34B357B-2C33-4F47-B0C2-704C556B71F3}"/>
    <cellStyle name="Output 2 11 4 2" xfId="23448" xr:uid="{3950DA66-48B1-4531-A153-10FAD20CEA41}"/>
    <cellStyle name="Output 2 11 5" xfId="3244" xr:uid="{1D3DC71D-F970-49EE-9A7A-803F347A2876}"/>
    <cellStyle name="Output 2 11 5 2" xfId="19238" xr:uid="{0256B724-C2B4-4D50-9EA6-1D78B68BC05F}"/>
    <cellStyle name="Output 2 12" xfId="4750" xr:uid="{4D48BA43-17D2-4300-9FC7-889D46AC7990}"/>
    <cellStyle name="Output 2 12 2" xfId="5921" xr:uid="{1E7D9FC3-AA28-4C80-8610-20A1DA2026BC}"/>
    <cellStyle name="Output 2 12 2 2" xfId="8400" xr:uid="{F06D3C4E-B8C3-4C3B-BD56-3811CE6E6006}"/>
    <cellStyle name="Output 2 12 2 2 2" xfId="21858" xr:uid="{79A91908-6E44-4761-A92F-CEDB42AE5F11}"/>
    <cellStyle name="Output 2 12 2 3" xfId="10991" xr:uid="{1518F18C-4BDD-42F2-BAAC-9C90DAF9BD0C}"/>
    <cellStyle name="Output 2 12 2 3 2" xfId="24449" xr:uid="{A55E5F20-1C00-4E66-A4A7-5388AAA78C61}"/>
    <cellStyle name="Output 2 12 2 4" xfId="13199" xr:uid="{01FC3A79-6DC7-4A48-8BB7-35E03CB28420}"/>
    <cellStyle name="Output 2 12 2 4 2" xfId="26657" xr:uid="{C410DE5D-0542-40AA-8639-FAD280C9B566}"/>
    <cellStyle name="Output 2 12 2 5" xfId="14378" xr:uid="{D16FA326-AE66-4997-84CC-3AD7AD832091}"/>
    <cellStyle name="Output 2 12 2 5 2" xfId="27836" xr:uid="{BBE8EE03-E615-4BF3-ACE8-F7AA269C4CC3}"/>
    <cellStyle name="Output 2 12 2 6" xfId="15743" xr:uid="{24B99CA7-390E-41A4-9AF7-825D78578375}"/>
    <cellStyle name="Output 2 12 2 6 2" xfId="29201" xr:uid="{7C665313-F93D-4E2D-A3A0-102C3275EE82}"/>
    <cellStyle name="Output 2 12 2 7" xfId="18086" xr:uid="{F38EA64E-6077-49DE-B327-8BCDC92464EB}"/>
    <cellStyle name="Output 2 12 2 7 2" xfId="31544" xr:uid="{047B8467-724F-4CEE-A0E1-DC3913A51ACE}"/>
    <cellStyle name="Output 2 12 3" xfId="7229" xr:uid="{857E2E86-D3DE-4CD9-9821-927CC302181B}"/>
    <cellStyle name="Output 2 12 3 2" xfId="20687" xr:uid="{1D377D0D-B2B1-4B32-8F2D-9FBC2CFB7025}"/>
    <cellStyle name="Output 2 12 4" xfId="9820" xr:uid="{B45AAE37-2540-4531-9329-5A4CE7F3694F}"/>
    <cellStyle name="Output 2 12 4 2" xfId="23278" xr:uid="{99B9948B-4DDA-47E6-87B0-EE8A0F3B76DF}"/>
    <cellStyle name="Output 2 12 5" xfId="12108" xr:uid="{7DCA8041-93A7-4F11-8622-598CD2151F3D}"/>
    <cellStyle name="Output 2 12 5 2" xfId="25566" xr:uid="{40B68C82-8211-48FD-BFBC-75B25C130C2F}"/>
    <cellStyle name="Output 2 13" xfId="5383" xr:uid="{E938A542-1F2C-42AA-914C-51F79A33461C}"/>
    <cellStyle name="Output 2 13 2" xfId="6554" xr:uid="{77648CBE-A3A8-47E2-BF37-73137B091135}"/>
    <cellStyle name="Output 2 13 2 2" xfId="9033" xr:uid="{770F4359-690F-4E1B-9764-FA48C82E5CCC}"/>
    <cellStyle name="Output 2 13 2 2 2" xfId="22491" xr:uid="{BF75DC54-425D-4E23-B98C-6DCE48B7F3AA}"/>
    <cellStyle name="Output 2 13 2 3" xfId="11624" xr:uid="{5B19C21F-FFA4-4980-BE22-643DDADEBE07}"/>
    <cellStyle name="Output 2 13 2 3 2" xfId="25082" xr:uid="{FB7B98BB-6931-44EE-9F63-DCAC39F4B585}"/>
    <cellStyle name="Output 2 13 2 4" xfId="13832" xr:uid="{49794BAB-07B7-429F-A987-5FD7245D50EA}"/>
    <cellStyle name="Output 2 13 2 4 2" xfId="27290" xr:uid="{890D9F32-F5F5-41EA-9665-DFED5AD2D34C}"/>
    <cellStyle name="Output 2 13 2 5" xfId="15011" xr:uid="{E63F83AB-382A-456D-9059-C203ED422ABD}"/>
    <cellStyle name="Output 2 13 2 5 2" xfId="28469" xr:uid="{53A6D689-F75A-4FDC-A668-2F90F16AC0B4}"/>
    <cellStyle name="Output 2 13 2 6" xfId="16376" xr:uid="{33D4D20E-3CF7-4B71-927E-37249AF895ED}"/>
    <cellStyle name="Output 2 13 2 6 2" xfId="29834" xr:uid="{E0BB7C00-25FF-4DC1-B5C2-492041B385DC}"/>
    <cellStyle name="Output 2 13 2 7" xfId="18719" xr:uid="{8E6BB070-42F3-4D0B-B0A2-35D0AC914973}"/>
    <cellStyle name="Output 2 13 2 7 2" xfId="32177" xr:uid="{D07A1710-9319-4581-BFD1-50F290343B2E}"/>
    <cellStyle name="Output 2 13 3" xfId="7862" xr:uid="{FC4C7DCE-A6E8-4772-9996-EF74D0527B4E}"/>
    <cellStyle name="Output 2 13 3 2" xfId="21320" xr:uid="{DF8A4491-1CFA-4366-B2AE-96744D327D31}"/>
    <cellStyle name="Output 2 13 4" xfId="10453" xr:uid="{CADBE1C8-5964-4E59-BDFD-71361F18465C}"/>
    <cellStyle name="Output 2 13 4 2" xfId="23911" xr:uid="{4C971DE6-ECC3-4CFF-A3E6-9DF37CFECB98}"/>
    <cellStyle name="Output 2 13 5" xfId="15205" xr:uid="{DF3610E0-01FA-49BF-8A98-C8DFE5B4D25E}"/>
    <cellStyle name="Output 2 13 5 2" xfId="28663" xr:uid="{480A89AF-143B-466F-9D8D-5F21D264039D}"/>
    <cellStyle name="Output 2 14" xfId="5343" xr:uid="{A99E8604-822F-44A4-8D36-FAED982C1A14}"/>
    <cellStyle name="Output 2 14 2" xfId="6514" xr:uid="{D38D099A-8BF3-4140-824C-D1D5E84E178D}"/>
    <cellStyle name="Output 2 14 2 2" xfId="8993" xr:uid="{C20357A7-357F-41DD-9C3C-2CEC62241D65}"/>
    <cellStyle name="Output 2 14 2 2 2" xfId="22451" xr:uid="{1296AD2A-2AF2-4E24-AECD-A10345FED648}"/>
    <cellStyle name="Output 2 14 2 3" xfId="11584" xr:uid="{A71B5B95-2D73-4ED0-AD82-4EDD0F59CA0F}"/>
    <cellStyle name="Output 2 14 2 3 2" xfId="25042" xr:uid="{38219E5A-A297-41F2-B474-2558238B1F52}"/>
    <cellStyle name="Output 2 14 2 4" xfId="13792" xr:uid="{CCD27B16-C25E-49AA-AF8B-18BF09E36AB0}"/>
    <cellStyle name="Output 2 14 2 4 2" xfId="27250" xr:uid="{6038E426-83C2-4E09-93C2-C9894405F2D4}"/>
    <cellStyle name="Output 2 14 2 5" xfId="14971" xr:uid="{816314CB-6480-4873-B9F4-19E454D9C9D8}"/>
    <cellStyle name="Output 2 14 2 5 2" xfId="28429" xr:uid="{413CBD44-AAC9-41FD-9570-AA2178B6404E}"/>
    <cellStyle name="Output 2 14 2 6" xfId="16336" xr:uid="{33A9E047-C2EB-4A7C-91EA-7B3078940F5E}"/>
    <cellStyle name="Output 2 14 2 6 2" xfId="29794" xr:uid="{DECAEDCC-F4C3-4D53-97C2-A3F0009A2865}"/>
    <cellStyle name="Output 2 14 2 7" xfId="18679" xr:uid="{844F513F-3020-4F9D-895A-BD2E8DC87320}"/>
    <cellStyle name="Output 2 14 2 7 2" xfId="32137" xr:uid="{9373485A-D1B0-4D95-B956-42FF89D8A537}"/>
    <cellStyle name="Output 2 14 3" xfId="7822" xr:uid="{E34DD811-F066-4839-B614-B8288F5BA960}"/>
    <cellStyle name="Output 2 14 3 2" xfId="21280" xr:uid="{F90D07FE-2E63-4840-B09F-DACDAB48D8D6}"/>
    <cellStyle name="Output 2 14 4" xfId="10413" xr:uid="{2004EB8A-6B35-4D82-97C0-6C396741544F}"/>
    <cellStyle name="Output 2 14 4 2" xfId="23871" xr:uid="{D7A90D62-AEBB-4AAB-9B81-E975723A9011}"/>
    <cellStyle name="Output 2 14 5" xfId="15165" xr:uid="{0F146C8E-744C-4ED8-8195-E4AF5719C50B}"/>
    <cellStyle name="Output 2 14 5 2" xfId="28623" xr:uid="{D1142520-0B47-4C51-98CF-837AA02F1593}"/>
    <cellStyle name="Output 2 15" xfId="4044" xr:uid="{AA26DBED-0FD2-4147-9E0B-7EE53EFDCEDE}"/>
    <cellStyle name="Output 2 15 2" xfId="2977" xr:uid="{90632DF5-92FD-445F-B4E7-8825F7253C5A}"/>
    <cellStyle name="Output 2 15 2 2" xfId="18971" xr:uid="{33EA91BE-0DBA-4C66-BE0B-2E08F8489F57}"/>
    <cellStyle name="Output 2 15 3" xfId="9155" xr:uid="{8C7947A4-6716-414B-B4E9-019A587A0E16}"/>
    <cellStyle name="Output 2 15 3 2" xfId="22613" xr:uid="{CCEB8DA0-8E41-4278-8D79-5731C6CD4C2A}"/>
    <cellStyle name="Output 2 15 4" xfId="11724" xr:uid="{2E52A2C7-1A2D-41A5-A0C3-8A6470255CBF}"/>
    <cellStyle name="Output 2 15 4 2" xfId="25182" xr:uid="{060BEEFB-A7F9-4D32-894A-D03F0B8C4B36}"/>
    <cellStyle name="Output 2 15 5" xfId="9308" xr:uid="{DBF0565C-2257-491A-B88D-1A0BB5FAEEAB}"/>
    <cellStyle name="Output 2 15 5 2" xfId="22766" xr:uid="{0F3DF198-0C05-48F7-A72B-10DB9FD706A5}"/>
    <cellStyle name="Output 2 15 6" xfId="3349" xr:uid="{BED43A4D-9588-4D2D-8190-2C9DE1EB9149}"/>
    <cellStyle name="Output 2 15 6 2" xfId="19343" xr:uid="{126E4B09-7AAD-40DD-8B3E-004E6C4C22EB}"/>
    <cellStyle name="Output 2 15 7" xfId="16463" xr:uid="{F17B741D-36AF-49AE-9409-23D31DB6BF97}"/>
    <cellStyle name="Output 2 15 7 2" xfId="29921" xr:uid="{CB52885F-98ED-41AD-A146-BF1D359CD99E}"/>
    <cellStyle name="Output 2 16" xfId="3148" xr:uid="{49F570F2-2688-4F87-882F-5E8D8A0EBF8C}"/>
    <cellStyle name="Output 2 16 2" xfId="19142" xr:uid="{A724CEFF-0581-4B9E-AC11-BC45EFD5E00D}"/>
    <cellStyle name="Output 2 17" xfId="3375" xr:uid="{F0427101-ED10-4E42-B9D4-0E4015A1B4C9}"/>
    <cellStyle name="Output 2 17 2" xfId="19369" xr:uid="{A521E5AE-97F4-41DA-874B-561EB5C0238D}"/>
    <cellStyle name="Output 2 18" xfId="18881" xr:uid="{8329A83A-E3B1-4BB8-96E2-982F8AC41456}"/>
    <cellStyle name="Output 2 18 2" xfId="32534" xr:uid="{E6737505-782A-4C56-B916-C198A2F1C44A}"/>
    <cellStyle name="Output 2 2" xfId="2330" xr:uid="{CB9E3545-4042-49D8-91CE-48FD4C351A96}"/>
    <cellStyle name="Output 2 2 2" xfId="2331" xr:uid="{86D11ABE-D916-4A61-ADAB-9FE485970293}"/>
    <cellStyle name="Output 2 2 2 10" xfId="11941" xr:uid="{50B11A30-6487-4DC8-BE75-CE27D99779F2}"/>
    <cellStyle name="Output 2 2 2 10 2" xfId="25399" xr:uid="{4D1C3400-F3FA-4882-80EC-90FAAA54E358}"/>
    <cellStyle name="Output 2 2 2 11" xfId="18882" xr:uid="{102CED45-99AC-4FB2-B920-DA22A9A593CE}"/>
    <cellStyle name="Output 2 2 2 11 2" xfId="32535" xr:uid="{EB2DA6B1-F4B9-4EBD-9D8D-3A588155CB7B}"/>
    <cellStyle name="Output 2 2 2 2" xfId="2888" xr:uid="{CB10224B-44AF-4E6B-91CB-412164D057F1}"/>
    <cellStyle name="Output 2 2 2 2 2" xfId="6212" xr:uid="{AAB1DCC8-4813-4969-923C-E35A2515A10D}"/>
    <cellStyle name="Output 2 2 2 2 2 2" xfId="8691" xr:uid="{7C0B3DFE-33CD-4375-AFCD-5A008E91B1A7}"/>
    <cellStyle name="Output 2 2 2 2 2 2 2" xfId="22149" xr:uid="{3B8400CB-ECC6-42FC-925A-561FE307AAC9}"/>
    <cellStyle name="Output 2 2 2 2 2 3" xfId="11282" xr:uid="{D4E2D363-283F-4638-9DE7-CA6DB2419257}"/>
    <cellStyle name="Output 2 2 2 2 2 3 2" xfId="24740" xr:uid="{952F4973-00E2-46E4-92E8-8AB450E0CBFE}"/>
    <cellStyle name="Output 2 2 2 2 2 4" xfId="13490" xr:uid="{3FC13C59-D2E4-43BB-9DAB-00AAE663BD83}"/>
    <cellStyle name="Output 2 2 2 2 2 4 2" xfId="26948" xr:uid="{9B77F38F-5972-404C-94E0-A7220BD36260}"/>
    <cellStyle name="Output 2 2 2 2 2 5" xfId="14669" xr:uid="{8196605C-BCD1-4744-B51E-6CFF4D12BABC}"/>
    <cellStyle name="Output 2 2 2 2 2 5 2" xfId="28127" xr:uid="{8FFC38CC-2197-4E54-BE97-420AD16493FB}"/>
    <cellStyle name="Output 2 2 2 2 2 6" xfId="16034" xr:uid="{00BC9C62-08A8-4250-A720-16ECF3170816}"/>
    <cellStyle name="Output 2 2 2 2 2 6 2" xfId="29492" xr:uid="{1E9EA5F9-4DD7-44F5-875A-B621EE99C034}"/>
    <cellStyle name="Output 2 2 2 2 2 7" xfId="18377" xr:uid="{7C72F16A-4F18-4BBC-B6F8-34BE105CA9A5}"/>
    <cellStyle name="Output 2 2 2 2 2 7 2" xfId="31835" xr:uid="{C4F79298-1275-4794-8507-724216877F22}"/>
    <cellStyle name="Output 2 2 2 2 3" xfId="5041" xr:uid="{7E56A739-009F-4FBE-B718-CE799E4F174F}"/>
    <cellStyle name="Output 2 2 2 2 3 2" xfId="32340" xr:uid="{2529F699-FECF-4463-9DE2-591BEB20761C}"/>
    <cellStyle name="Output 2 2 2 2 4" xfId="7520" xr:uid="{466B3D63-749A-48F3-B198-B612095B1EB3}"/>
    <cellStyle name="Output 2 2 2 2 4 2" xfId="20978" xr:uid="{B292BC68-8AE4-4173-9855-BF92886D4EBF}"/>
    <cellStyle name="Output 2 2 2 2 5" xfId="10111" xr:uid="{25C16E1E-F696-455F-96ED-1DA2E6476FA5}"/>
    <cellStyle name="Output 2 2 2 2 5 2" xfId="23569" xr:uid="{5BBECB0F-186C-4E50-A871-A5EAE3433492}"/>
    <cellStyle name="Output 2 2 2 2 6" xfId="12554" xr:uid="{97D7360C-2F8A-4735-90DB-078C5BF97BEB}"/>
    <cellStyle name="Output 2 2 2 2 6 2" xfId="26012" xr:uid="{D16127BD-9E38-4974-ACF0-146010F06322}"/>
    <cellStyle name="Output 2 2 2 3" xfId="4362" xr:uid="{6AAE4329-B9C5-420E-8BEF-374DB4657C27}"/>
    <cellStyle name="Output 2 2 2 3 2" xfId="5533" xr:uid="{B7ED9191-3148-4E19-9D29-AB70E480AB1B}"/>
    <cellStyle name="Output 2 2 2 3 2 2" xfId="8012" xr:uid="{CD77AA80-F6A1-4388-80AE-E57477DA1496}"/>
    <cellStyle name="Output 2 2 2 3 2 2 2" xfId="21470" xr:uid="{1663AAD1-4E52-411E-AA05-4D0525737B68}"/>
    <cellStyle name="Output 2 2 2 3 2 3" xfId="10603" xr:uid="{52E51E96-97A6-450F-BC69-A7DA718FF358}"/>
    <cellStyle name="Output 2 2 2 3 2 3 2" xfId="24061" xr:uid="{70473707-ADAE-40CC-A180-2E0EC2CF88D5}"/>
    <cellStyle name="Output 2 2 2 3 2 4" xfId="12811" xr:uid="{AB0B28F5-5D6A-47F5-8B5D-693B9B95AEEA}"/>
    <cellStyle name="Output 2 2 2 3 2 4 2" xfId="26269" xr:uid="{E2156294-D14E-4A18-BEDF-EB8442629169}"/>
    <cellStyle name="Output 2 2 2 3 2 5" xfId="13990" xr:uid="{BFB1D492-15D6-49DA-9A9E-A1DED8D35B20}"/>
    <cellStyle name="Output 2 2 2 3 2 5 2" xfId="27448" xr:uid="{2D35A4BF-1333-4A6B-8E57-F6E146DE3535}"/>
    <cellStyle name="Output 2 2 2 3 2 6" xfId="15355" xr:uid="{A0CA3672-7495-4E56-B5F2-4544CD142EEB}"/>
    <cellStyle name="Output 2 2 2 3 2 6 2" xfId="28813" xr:uid="{99DC25F6-A8D4-4336-AAD9-5189D07BC526}"/>
    <cellStyle name="Output 2 2 2 3 2 7" xfId="17698" xr:uid="{50222291-77D2-4CBE-A8A3-E579E783A094}"/>
    <cellStyle name="Output 2 2 2 3 2 7 2" xfId="31156" xr:uid="{A8672B0D-DF27-4419-B9E7-225540CBA680}"/>
    <cellStyle name="Output 2 2 2 3 3" xfId="6841" xr:uid="{5EF1B9B3-6263-4D19-99AA-9DEC50FF6C54}"/>
    <cellStyle name="Output 2 2 2 3 3 2" xfId="20299" xr:uid="{9AAC6DDB-ADDF-413F-BF2B-29A4F9DDD79D}"/>
    <cellStyle name="Output 2 2 2 3 4" xfId="9432" xr:uid="{24AE664B-482F-4CAB-A028-5A5EB793E973}"/>
    <cellStyle name="Output 2 2 2 3 4 2" xfId="22890" xr:uid="{47A518E5-A72B-45D0-8DE7-AF02E83BC863}"/>
    <cellStyle name="Output 2 2 2 3 5" xfId="12410" xr:uid="{DB010A44-792B-476A-824D-7B233EFF9D81}"/>
    <cellStyle name="Output 2 2 2 3 5 2" xfId="25868" xr:uid="{E05C6F16-E1F9-4D0A-880C-222273141D5E}"/>
    <cellStyle name="Output 2 2 2 4" xfId="4921" xr:uid="{E60C5149-287C-4810-A404-1A13F44FD532}"/>
    <cellStyle name="Output 2 2 2 4 2" xfId="6092" xr:uid="{99FAE6BB-DC18-4706-8695-F8EEB2C1AA04}"/>
    <cellStyle name="Output 2 2 2 4 2 2" xfId="8571" xr:uid="{F69F3E05-044B-481F-B5BF-EDB33EBF20CF}"/>
    <cellStyle name="Output 2 2 2 4 2 2 2" xfId="22029" xr:uid="{98C6C08A-5551-4F4B-9AA1-734875E99BF9}"/>
    <cellStyle name="Output 2 2 2 4 2 3" xfId="11162" xr:uid="{DEC05FBF-EF7B-4AE0-A591-9F182387B46B}"/>
    <cellStyle name="Output 2 2 2 4 2 3 2" xfId="24620" xr:uid="{CDB0EEB4-338C-463C-9DDF-DA3A51233BB5}"/>
    <cellStyle name="Output 2 2 2 4 2 4" xfId="13370" xr:uid="{9BB0D61A-B743-4E48-9882-3D76ECB61B0B}"/>
    <cellStyle name="Output 2 2 2 4 2 4 2" xfId="26828" xr:uid="{E5E3016F-F1E1-465B-B226-41F7967E9CC5}"/>
    <cellStyle name="Output 2 2 2 4 2 5" xfId="14549" xr:uid="{A730B075-31E0-48DD-9742-6BA383BB098C}"/>
    <cellStyle name="Output 2 2 2 4 2 5 2" xfId="28007" xr:uid="{1F2C5A23-C694-4FD6-9538-9B4CE61A6841}"/>
    <cellStyle name="Output 2 2 2 4 2 6" xfId="15914" xr:uid="{9CD8549F-8638-476C-985D-43102645E59C}"/>
    <cellStyle name="Output 2 2 2 4 2 6 2" xfId="29372" xr:uid="{6955F369-3C50-46A9-A71E-3CB1E403A1F7}"/>
    <cellStyle name="Output 2 2 2 4 2 7" xfId="18257" xr:uid="{B23A0FCF-D209-48B8-A59C-8D2BAD5F8CA0}"/>
    <cellStyle name="Output 2 2 2 4 2 7 2" xfId="31715" xr:uid="{33B5F6B7-7D53-41C7-97DE-CAC99EE0C01D}"/>
    <cellStyle name="Output 2 2 2 4 3" xfId="7400" xr:uid="{6861BA92-8E3A-4B66-B86B-5A5263A2D0BF}"/>
    <cellStyle name="Output 2 2 2 4 3 2" xfId="20858" xr:uid="{C10BE8F5-2D8F-46A9-8B98-892592A478EE}"/>
    <cellStyle name="Output 2 2 2 4 4" xfId="9991" xr:uid="{A6BCF8BA-1B84-40CD-BF44-2F7A55756512}"/>
    <cellStyle name="Output 2 2 2 4 4 2" xfId="23449" xr:uid="{319DAAB7-EA58-4F4A-8500-676C56AB1EDC}"/>
    <cellStyle name="Output 2 2 2 4 5" xfId="3243" xr:uid="{61AB6B41-B0B7-473F-8284-552DBC289849}"/>
    <cellStyle name="Output 2 2 2 4 5 2" xfId="19237" xr:uid="{29936358-CA0D-4760-8CA5-306CD6962F8F}"/>
    <cellStyle name="Output 2 2 2 5" xfId="4751" xr:uid="{F9F50C3B-A3FF-4FA7-9FE7-22FD93843FBD}"/>
    <cellStyle name="Output 2 2 2 5 2" xfId="5922" xr:uid="{6AD94DF0-C886-4CF3-ABD8-E088140947BB}"/>
    <cellStyle name="Output 2 2 2 5 2 2" xfId="8401" xr:uid="{7570CDB8-FF6B-43EA-8793-E742346B9636}"/>
    <cellStyle name="Output 2 2 2 5 2 2 2" xfId="21859" xr:uid="{4C2868B9-14D9-406A-9734-D3F9EC2813A5}"/>
    <cellStyle name="Output 2 2 2 5 2 3" xfId="10992" xr:uid="{CD7B0359-1D79-48C0-8FEC-9D28AB27BFD5}"/>
    <cellStyle name="Output 2 2 2 5 2 3 2" xfId="24450" xr:uid="{A585B101-CBF6-4506-99C8-6B435A1B4DD0}"/>
    <cellStyle name="Output 2 2 2 5 2 4" xfId="13200" xr:uid="{9032108E-AF8F-4330-A7A9-E70A7BF841F2}"/>
    <cellStyle name="Output 2 2 2 5 2 4 2" xfId="26658" xr:uid="{E51045C4-57A2-483F-BBE2-2C82FFB6EC1C}"/>
    <cellStyle name="Output 2 2 2 5 2 5" xfId="14379" xr:uid="{13475F24-BD09-4059-97EE-D099BAA04576}"/>
    <cellStyle name="Output 2 2 2 5 2 5 2" xfId="27837" xr:uid="{20A63055-B1EB-46F2-ADFA-106A5404025D}"/>
    <cellStyle name="Output 2 2 2 5 2 6" xfId="15744" xr:uid="{5BFA4F06-261A-4104-A808-4EEBE9130DAA}"/>
    <cellStyle name="Output 2 2 2 5 2 6 2" xfId="29202" xr:uid="{EFF03678-8898-4F6F-80DA-7C3D87CC4953}"/>
    <cellStyle name="Output 2 2 2 5 2 7" xfId="18087" xr:uid="{CFC8E71C-7F74-4E74-82C7-1C18F855BFE9}"/>
    <cellStyle name="Output 2 2 2 5 2 7 2" xfId="31545" xr:uid="{A6FDD066-43F9-4763-AE5E-C12CAB9F11F9}"/>
    <cellStyle name="Output 2 2 2 5 3" xfId="7230" xr:uid="{A96232B3-8767-4A34-B113-7A4815BF31F9}"/>
    <cellStyle name="Output 2 2 2 5 3 2" xfId="20688" xr:uid="{16A70254-137C-4552-9FE8-105DFB7494F5}"/>
    <cellStyle name="Output 2 2 2 5 4" xfId="9821" xr:uid="{D084F83A-C9FF-48E9-9BCB-97E3B89EC887}"/>
    <cellStyle name="Output 2 2 2 5 4 2" xfId="23279" xr:uid="{B52F0F78-47BF-4665-A1B1-9CE133250823}"/>
    <cellStyle name="Output 2 2 2 5 5" xfId="11918" xr:uid="{574BF468-5CE9-44A2-8080-DF52D4C142E8}"/>
    <cellStyle name="Output 2 2 2 5 5 2" xfId="25376" xr:uid="{929727F6-8809-40D3-9298-E7A00D940B7C}"/>
    <cellStyle name="Output 2 2 2 6" xfId="4492" xr:uid="{BD5FA9F3-B1B6-4781-9C07-BEC84846CE42}"/>
    <cellStyle name="Output 2 2 2 6 2" xfId="5663" xr:uid="{F6A21243-AED0-4B9F-A3D1-FDBF0CCCBB3E}"/>
    <cellStyle name="Output 2 2 2 6 2 2" xfId="8142" xr:uid="{BE13B2BA-ECD3-486D-AF6E-88E37147A5C2}"/>
    <cellStyle name="Output 2 2 2 6 2 2 2" xfId="21600" xr:uid="{07E9F359-78DF-4E8A-8255-68812FE4233A}"/>
    <cellStyle name="Output 2 2 2 6 2 3" xfId="10733" xr:uid="{284B8E62-82CD-4FF1-AA4A-BB5BA0C10C0D}"/>
    <cellStyle name="Output 2 2 2 6 2 3 2" xfId="24191" xr:uid="{B6421C47-CF5D-484D-9703-B7664D6DF7D6}"/>
    <cellStyle name="Output 2 2 2 6 2 4" xfId="12941" xr:uid="{818A0CFA-3316-40C3-8159-F9D460ADC9B5}"/>
    <cellStyle name="Output 2 2 2 6 2 4 2" xfId="26399" xr:uid="{59E24B47-12DD-42E7-A68E-C9F72AF5476D}"/>
    <cellStyle name="Output 2 2 2 6 2 5" xfId="14120" xr:uid="{524D8E3B-606D-49F6-B300-3D20647A8226}"/>
    <cellStyle name="Output 2 2 2 6 2 5 2" xfId="27578" xr:uid="{63D8CAE7-2279-48A6-B3DF-EEC84F65FE3C}"/>
    <cellStyle name="Output 2 2 2 6 2 6" xfId="15485" xr:uid="{CCB73711-D505-432B-BDD9-31680967E92C}"/>
    <cellStyle name="Output 2 2 2 6 2 6 2" xfId="28943" xr:uid="{95FD46D7-64FA-4D21-8851-0385F94C5E43}"/>
    <cellStyle name="Output 2 2 2 6 2 7" xfId="17828" xr:uid="{9F62F93C-B3CB-4ED1-9A35-AB521B285BE4}"/>
    <cellStyle name="Output 2 2 2 6 2 7 2" xfId="31286" xr:uid="{6E1FCAD7-808B-4C60-83DD-803F3E3A0F45}"/>
    <cellStyle name="Output 2 2 2 6 3" xfId="6971" xr:uid="{DE90E0AA-E76F-4538-B2A4-B417C208680A}"/>
    <cellStyle name="Output 2 2 2 6 3 2" xfId="20429" xr:uid="{72289D1D-E098-47BC-A9A2-F8ECF3823EF0}"/>
    <cellStyle name="Output 2 2 2 6 4" xfId="9562" xr:uid="{01DCFF29-4E32-4747-A6B2-4D8E72FCBED3}"/>
    <cellStyle name="Output 2 2 2 6 4 2" xfId="23020" xr:uid="{0E41B34F-6AAD-4E55-A980-AE03CCFC1F55}"/>
    <cellStyle name="Output 2 2 2 6 5" xfId="12665" xr:uid="{03FD98CC-B5C0-43CF-8B4A-24645247C36A}"/>
    <cellStyle name="Output 2 2 2 6 5 2" xfId="26123" xr:uid="{56A64923-90DF-47F6-925B-DE53807987D6}"/>
    <cellStyle name="Output 2 2 2 7" xfId="5239" xr:uid="{8CC3D1B4-EFE8-4882-8936-153F8F79B73F}"/>
    <cellStyle name="Output 2 2 2 7 2" xfId="6410" xr:uid="{8FD36062-1F4D-47CF-B78D-94DAD7EAF9A9}"/>
    <cellStyle name="Output 2 2 2 7 2 2" xfId="8889" xr:uid="{1CE35596-A104-45C0-8410-2F59ADC0DF74}"/>
    <cellStyle name="Output 2 2 2 7 2 2 2" xfId="22347" xr:uid="{5DC13D4C-37BF-4EBC-93F2-BB551B17961F}"/>
    <cellStyle name="Output 2 2 2 7 2 3" xfId="11480" xr:uid="{50CED473-C905-47DB-9278-8808BBDB7A53}"/>
    <cellStyle name="Output 2 2 2 7 2 3 2" xfId="24938" xr:uid="{E2E2BEBA-3A9B-49D8-A70A-B63F9FB51CCB}"/>
    <cellStyle name="Output 2 2 2 7 2 4" xfId="13688" xr:uid="{3CA31D78-BC20-47C1-B517-67E2A5D53418}"/>
    <cellStyle name="Output 2 2 2 7 2 4 2" xfId="27146" xr:uid="{E0863C9D-B748-435F-96CF-D58DE00BA984}"/>
    <cellStyle name="Output 2 2 2 7 2 5" xfId="14867" xr:uid="{752AECD3-144F-4DC7-9CE3-C906786F39F8}"/>
    <cellStyle name="Output 2 2 2 7 2 5 2" xfId="28325" xr:uid="{31B92869-E46F-415C-BAA9-19077DD4870E}"/>
    <cellStyle name="Output 2 2 2 7 2 6" xfId="16232" xr:uid="{492E0F67-C5CB-4318-B024-381213A18CB4}"/>
    <cellStyle name="Output 2 2 2 7 2 6 2" xfId="29690" xr:uid="{D971B4FC-7836-48FC-B72D-D02F6C1FDD6A}"/>
    <cellStyle name="Output 2 2 2 7 2 7" xfId="18575" xr:uid="{E44C99DC-3440-4F55-AD71-D7958A77208A}"/>
    <cellStyle name="Output 2 2 2 7 2 7 2" xfId="32033" xr:uid="{0CF14554-D3B7-4978-8B25-2054CFEEEA56}"/>
    <cellStyle name="Output 2 2 2 7 3" xfId="7718" xr:uid="{479F9DA5-A7C6-4141-AE63-2CDA569E9A8D}"/>
    <cellStyle name="Output 2 2 2 7 3 2" xfId="21176" xr:uid="{EE987703-E714-4B98-B640-14ACED2EABAC}"/>
    <cellStyle name="Output 2 2 2 7 4" xfId="10309" xr:uid="{EAC4A044-4B85-437F-8D86-E3ADA5628F21}"/>
    <cellStyle name="Output 2 2 2 7 4 2" xfId="23767" xr:uid="{31F963C9-E647-4983-8448-D7F5257629BA}"/>
    <cellStyle name="Output 2 2 2 7 5" xfId="15061" xr:uid="{F1E9CAB0-B3C1-457C-BDDF-7922C3279742}"/>
    <cellStyle name="Output 2 2 2 7 5 2" xfId="28519" xr:uid="{AFBA4B99-7F28-4218-80D0-5823A690394C}"/>
    <cellStyle name="Output 2 2 2 8" xfId="4043" xr:uid="{91BB681C-EF61-458D-8BF1-9D39AB312843}"/>
    <cellStyle name="Output 2 2 2 8 2" xfId="2978" xr:uid="{64CF8320-C8EF-48DD-A032-2B3A28A8A593}"/>
    <cellStyle name="Output 2 2 2 8 2 2" xfId="18972" xr:uid="{7521B50E-5B3C-46C1-A740-C11DFBB7B842}"/>
    <cellStyle name="Output 2 2 2 8 3" xfId="9154" xr:uid="{CB0ADA67-D9AA-4637-9ACC-A59B58F8A06B}"/>
    <cellStyle name="Output 2 2 2 8 3 2" xfId="22612" xr:uid="{B6CE79A1-242A-496D-BDB6-D5E50E8A54A5}"/>
    <cellStyle name="Output 2 2 2 8 4" xfId="11723" xr:uid="{D7FB0A46-02AF-4C3E-8B03-655F604D8D96}"/>
    <cellStyle name="Output 2 2 2 8 4 2" xfId="25181" xr:uid="{18FC8AB7-C1D8-4A42-A7BD-B89AE2AB8392}"/>
    <cellStyle name="Output 2 2 2 8 5" xfId="9306" xr:uid="{05ADBAA7-99E3-454A-8D8B-406E687831B6}"/>
    <cellStyle name="Output 2 2 2 8 5 2" xfId="22764" xr:uid="{505F59C7-DFEA-407C-986F-EA9857E5B7E1}"/>
    <cellStyle name="Output 2 2 2 8 6" xfId="11659" xr:uid="{7FD7EE93-6137-4941-B598-789FD9C5035D}"/>
    <cellStyle name="Output 2 2 2 8 6 2" xfId="25117" xr:uid="{68E6BDE5-6DAB-452E-A13B-61A04B243FDC}"/>
    <cellStyle name="Output 2 2 2 8 7" xfId="16462" xr:uid="{5E6FD72A-6402-4BE3-8EA9-03510AEAE94C}"/>
    <cellStyle name="Output 2 2 2 8 7 2" xfId="29920" xr:uid="{D8B90D39-DA2B-473B-B8BA-8CAD2F551AA6}"/>
    <cellStyle name="Output 2 2 2 9" xfId="3146" xr:uid="{3CE3EC31-F493-4CF2-B6DC-B8834FFA47E1}"/>
    <cellStyle name="Output 2 2 2 9 2" xfId="19140" xr:uid="{2C79972F-2F61-4DAA-8678-4C3430143CF6}"/>
    <cellStyle name="Output 2 2 3" xfId="2332" xr:uid="{F487C2C0-3215-4E2A-AF58-0E02E25C4691}"/>
    <cellStyle name="Output 2 2 3 10" xfId="12151" xr:uid="{3E71D6BE-14FB-4D6D-B64C-4ECFFBB44242}"/>
    <cellStyle name="Output 2 2 3 10 2" xfId="25609" xr:uid="{F17152DD-B9FF-4A58-92EB-F9CC4AF3A2A0}"/>
    <cellStyle name="Output 2 2 3 11" xfId="18883" xr:uid="{5B477B7D-339C-463B-BB2A-5E846B19100E}"/>
    <cellStyle name="Output 2 2 3 11 2" xfId="32536" xr:uid="{D8FBCC8B-6DF3-404D-9B88-345BD6C8254D}"/>
    <cellStyle name="Output 2 2 3 2" xfId="2889" xr:uid="{AC731031-B9A3-4EDD-8B92-9A0E76E95A21}"/>
    <cellStyle name="Output 2 2 3 2 2" xfId="6213" xr:uid="{316C58B9-1D2D-458C-B145-7B6F6400D347}"/>
    <cellStyle name="Output 2 2 3 2 2 2" xfId="8692" xr:uid="{88ED8608-8D32-4C39-88F1-B249790EC950}"/>
    <cellStyle name="Output 2 2 3 2 2 2 2" xfId="22150" xr:uid="{485909D5-9A16-4328-A0AE-FE4DC46614A8}"/>
    <cellStyle name="Output 2 2 3 2 2 3" xfId="11283" xr:uid="{36A51D84-FB91-4EDA-ABF2-639EDFFF70FA}"/>
    <cellStyle name="Output 2 2 3 2 2 3 2" xfId="24741" xr:uid="{D018DFE9-599C-428E-8852-9F059A458838}"/>
    <cellStyle name="Output 2 2 3 2 2 4" xfId="13491" xr:uid="{2D919193-FC71-4BF5-B485-E03485BFC3E2}"/>
    <cellStyle name="Output 2 2 3 2 2 4 2" xfId="26949" xr:uid="{FDB6D8ED-39AB-40B8-AD29-6060B8520F20}"/>
    <cellStyle name="Output 2 2 3 2 2 5" xfId="14670" xr:uid="{276BE009-255C-4560-8339-FB26FC706F84}"/>
    <cellStyle name="Output 2 2 3 2 2 5 2" xfId="28128" xr:uid="{D445EE51-E7B6-4176-A333-335F0E0E2C67}"/>
    <cellStyle name="Output 2 2 3 2 2 6" xfId="16035" xr:uid="{D9C03D6F-C431-4C2F-89E0-769532AAE0D2}"/>
    <cellStyle name="Output 2 2 3 2 2 6 2" xfId="29493" xr:uid="{2D3AA3C5-4E11-41E7-A3CA-60C98124FD3D}"/>
    <cellStyle name="Output 2 2 3 2 2 7" xfId="18378" xr:uid="{E047B4DE-C2A7-4F39-AB69-C1FD0613427C}"/>
    <cellStyle name="Output 2 2 3 2 2 7 2" xfId="31836" xr:uid="{5C58F7DD-66B5-4F72-9548-41E72AC6AE2F}"/>
    <cellStyle name="Output 2 2 3 2 3" xfId="5042" xr:uid="{DAA124FB-664F-4144-A577-735F60D250F5}"/>
    <cellStyle name="Output 2 2 3 2 3 2" xfId="32341" xr:uid="{44D52AA8-5914-4019-BDEF-2B6101A07196}"/>
    <cellStyle name="Output 2 2 3 2 4" xfId="7521" xr:uid="{4F72F6A0-30D3-4666-98CA-604954F91EE0}"/>
    <cellStyle name="Output 2 2 3 2 4 2" xfId="20979" xr:uid="{47BE342C-48DD-4D72-91E8-992BF52571BA}"/>
    <cellStyle name="Output 2 2 3 2 5" xfId="10112" xr:uid="{F2FA9625-CC95-444A-AD3A-DC858EDF05E2}"/>
    <cellStyle name="Output 2 2 3 2 5 2" xfId="23570" xr:uid="{A3C41B90-CE25-4CB9-ACF6-9E4FDB7EAC5D}"/>
    <cellStyle name="Output 2 2 3 2 6" xfId="11924" xr:uid="{FA6E5198-7334-49C3-872D-60A31B7F3209}"/>
    <cellStyle name="Output 2 2 3 2 6 2" xfId="25382" xr:uid="{3A1143F8-3407-4D50-A1B2-925773879607}"/>
    <cellStyle name="Output 2 2 3 3" xfId="4361" xr:uid="{F267DE1F-E736-4EBE-B511-EB2C3E916130}"/>
    <cellStyle name="Output 2 2 3 3 2" xfId="5532" xr:uid="{AFCE8D16-9E6C-426C-B3FB-6BF5DB7A317A}"/>
    <cellStyle name="Output 2 2 3 3 2 2" xfId="8011" xr:uid="{2DA08E84-EB7A-466C-AB9F-957BB4A432B6}"/>
    <cellStyle name="Output 2 2 3 3 2 2 2" xfId="21469" xr:uid="{F521CCC8-C66E-49F7-A8D2-C5562D5801F8}"/>
    <cellStyle name="Output 2 2 3 3 2 3" xfId="10602" xr:uid="{B4D57DC9-C218-4A48-8B64-22E4F9A3B9C2}"/>
    <cellStyle name="Output 2 2 3 3 2 3 2" xfId="24060" xr:uid="{F31F5173-B435-4A35-AEBF-2D0E5CAAF335}"/>
    <cellStyle name="Output 2 2 3 3 2 4" xfId="12810" xr:uid="{BEDB7FD7-EAA8-46A0-9150-F4DD7CCEC034}"/>
    <cellStyle name="Output 2 2 3 3 2 4 2" xfId="26268" xr:uid="{EE435264-ACA3-4231-A12E-08DF4EC21144}"/>
    <cellStyle name="Output 2 2 3 3 2 5" xfId="13989" xr:uid="{991F232C-0CF3-4DAE-B93A-42FE858B4629}"/>
    <cellStyle name="Output 2 2 3 3 2 5 2" xfId="27447" xr:uid="{D3F12BEC-BA0E-479E-A323-0B392A9F5EA8}"/>
    <cellStyle name="Output 2 2 3 3 2 6" xfId="15354" xr:uid="{F02FE03F-8374-42AC-9CFA-5763F06FEEF0}"/>
    <cellStyle name="Output 2 2 3 3 2 6 2" xfId="28812" xr:uid="{0EF9D65C-7DFB-416D-AFC3-FB6E923C1FF0}"/>
    <cellStyle name="Output 2 2 3 3 2 7" xfId="17697" xr:uid="{23A30D98-4DEC-4CC4-AB39-D3C7C10AEB7B}"/>
    <cellStyle name="Output 2 2 3 3 2 7 2" xfId="31155" xr:uid="{CDD78AC0-6D4C-457A-AF31-541AD6E7DF9E}"/>
    <cellStyle name="Output 2 2 3 3 3" xfId="6840" xr:uid="{09EC4A27-954A-4BF7-9864-1B4C4A57FAFE}"/>
    <cellStyle name="Output 2 2 3 3 3 2" xfId="20298" xr:uid="{DE5CC804-AAD9-41C8-AD93-D8AF6E2770BA}"/>
    <cellStyle name="Output 2 2 3 3 4" xfId="9431" xr:uid="{17977296-4508-4473-A72E-5413BAB2A70B}"/>
    <cellStyle name="Output 2 2 3 3 4 2" xfId="22889" xr:uid="{63224606-459E-4C0E-9446-0667E05827D5}"/>
    <cellStyle name="Output 2 2 3 3 5" xfId="12067" xr:uid="{7CD1A541-DBCF-4A87-964C-715349CD27E5}"/>
    <cellStyle name="Output 2 2 3 3 5 2" xfId="25525" xr:uid="{7FA9252E-2057-422C-922B-0C06AC648DB4}"/>
    <cellStyle name="Output 2 2 3 4" xfId="4922" xr:uid="{42A07CDA-4708-4EE6-9BF5-745C70892F22}"/>
    <cellStyle name="Output 2 2 3 4 2" xfId="6093" xr:uid="{0CD01711-8FF1-4862-BFD2-7E66D6BEE427}"/>
    <cellStyle name="Output 2 2 3 4 2 2" xfId="8572" xr:uid="{AD7D6D1E-FD58-4DE4-9014-8DBA721D71C3}"/>
    <cellStyle name="Output 2 2 3 4 2 2 2" xfId="22030" xr:uid="{977295E4-B503-4D38-8402-E2E30DD13C40}"/>
    <cellStyle name="Output 2 2 3 4 2 3" xfId="11163" xr:uid="{6DEAD0C9-4BB6-4E6C-9A3E-F8069FE74F2D}"/>
    <cellStyle name="Output 2 2 3 4 2 3 2" xfId="24621" xr:uid="{2CB1DA28-9198-4DE3-B07A-6732A0139848}"/>
    <cellStyle name="Output 2 2 3 4 2 4" xfId="13371" xr:uid="{82AAECC3-5846-44B4-847E-ADFD2CD51EB5}"/>
    <cellStyle name="Output 2 2 3 4 2 4 2" xfId="26829" xr:uid="{867F14C6-14F9-4ACE-85EA-927EB94542AB}"/>
    <cellStyle name="Output 2 2 3 4 2 5" xfId="14550" xr:uid="{833E9DDA-C5C7-4D33-802E-CA4E0A51649F}"/>
    <cellStyle name="Output 2 2 3 4 2 5 2" xfId="28008" xr:uid="{243A4C5A-D3C8-41B1-9CC9-E731BF6F8C87}"/>
    <cellStyle name="Output 2 2 3 4 2 6" xfId="15915" xr:uid="{D7C44671-95E0-4059-805A-38636F37C32D}"/>
    <cellStyle name="Output 2 2 3 4 2 6 2" xfId="29373" xr:uid="{35119F01-B0A7-45FC-95E7-60EDB815556D}"/>
    <cellStyle name="Output 2 2 3 4 2 7" xfId="18258" xr:uid="{8635E94C-7241-451F-8AE7-D7EB0DD97EE2}"/>
    <cellStyle name="Output 2 2 3 4 2 7 2" xfId="31716" xr:uid="{ED681DBA-AA67-4D90-B773-DEECE8CDD027}"/>
    <cellStyle name="Output 2 2 3 4 3" xfId="7401" xr:uid="{4E9D4631-75D5-4E78-BCAB-148F12AF9C4F}"/>
    <cellStyle name="Output 2 2 3 4 3 2" xfId="20859" xr:uid="{D6AEBC02-CCDD-41CA-8013-5DF3BF68DE09}"/>
    <cellStyle name="Output 2 2 3 4 4" xfId="9992" xr:uid="{FC2441F2-F38E-4359-9716-AB1977554E97}"/>
    <cellStyle name="Output 2 2 3 4 4 2" xfId="23450" xr:uid="{995D54F6-72F8-4E07-B7AA-2B97F20BC1EB}"/>
    <cellStyle name="Output 2 2 3 4 5" xfId="3242" xr:uid="{23D17B28-AB0B-4CA0-B451-DA53D43CEE22}"/>
    <cellStyle name="Output 2 2 3 4 5 2" xfId="19236" xr:uid="{22A99653-BDE6-4A85-AB0D-AAFA5D944A1C}"/>
    <cellStyle name="Output 2 2 3 5" xfId="4752" xr:uid="{9C0CE620-4156-4018-9078-3A360EB77664}"/>
    <cellStyle name="Output 2 2 3 5 2" xfId="5923" xr:uid="{640CFAB9-0BA1-4A22-8D36-1827FB0D12F1}"/>
    <cellStyle name="Output 2 2 3 5 2 2" xfId="8402" xr:uid="{41167ABD-6B4A-4FFB-AE9F-77D4FC96076D}"/>
    <cellStyle name="Output 2 2 3 5 2 2 2" xfId="21860" xr:uid="{50B9B8A8-6F47-41DE-9E19-731807994E3F}"/>
    <cellStyle name="Output 2 2 3 5 2 3" xfId="10993" xr:uid="{E92E884B-E244-47DD-9DFB-7B9628451731}"/>
    <cellStyle name="Output 2 2 3 5 2 3 2" xfId="24451" xr:uid="{BE43D286-E5C9-4403-AC20-4EF965237BCE}"/>
    <cellStyle name="Output 2 2 3 5 2 4" xfId="13201" xr:uid="{49E02878-DBE1-4B63-AD0D-F60F16193485}"/>
    <cellStyle name="Output 2 2 3 5 2 4 2" xfId="26659" xr:uid="{9BE22B4F-A3D8-4F94-AFD4-4F840780C176}"/>
    <cellStyle name="Output 2 2 3 5 2 5" xfId="14380" xr:uid="{763DBBF0-5EE3-41DA-A37D-1B20EABA7CDA}"/>
    <cellStyle name="Output 2 2 3 5 2 5 2" xfId="27838" xr:uid="{1E4CEB48-751F-40F2-82E2-FFCEA9F35653}"/>
    <cellStyle name="Output 2 2 3 5 2 6" xfId="15745" xr:uid="{45527775-45E9-47A9-B714-5289FBA2B69B}"/>
    <cellStyle name="Output 2 2 3 5 2 6 2" xfId="29203" xr:uid="{F1CCD267-4DF3-4F2B-A600-CD869935265A}"/>
    <cellStyle name="Output 2 2 3 5 2 7" xfId="18088" xr:uid="{F46C5C65-5EAB-421D-BA73-69633F97CD54}"/>
    <cellStyle name="Output 2 2 3 5 2 7 2" xfId="31546" xr:uid="{EB1131C5-29F8-4E0E-A4A7-80470A8E6522}"/>
    <cellStyle name="Output 2 2 3 5 3" xfId="7231" xr:uid="{B296C240-ED77-415D-90C6-41B4FA458C3A}"/>
    <cellStyle name="Output 2 2 3 5 3 2" xfId="20689" xr:uid="{0E2BE5BF-E8CB-4753-A692-6E3E7CCD2D30}"/>
    <cellStyle name="Output 2 2 3 5 4" xfId="9822" xr:uid="{2BA88B51-5F03-4891-8516-1AA07E988C0C}"/>
    <cellStyle name="Output 2 2 3 5 4 2" xfId="23280" xr:uid="{8A5B22FF-7C5F-42A8-8036-C638B5596FB9}"/>
    <cellStyle name="Output 2 2 3 5 5" xfId="12448" xr:uid="{B2F5BC91-A65C-4F14-AA74-B1E7733222D9}"/>
    <cellStyle name="Output 2 2 3 5 5 2" xfId="25906" xr:uid="{7D361E65-2E10-4FF1-9809-49D6FF8D34C0}"/>
    <cellStyle name="Output 2 2 3 6" xfId="5373" xr:uid="{983D2959-E4E3-4199-922C-4844CC0D26D6}"/>
    <cellStyle name="Output 2 2 3 6 2" xfId="6544" xr:uid="{37D7056F-6D7F-443E-B0C9-3B7E76774A88}"/>
    <cellStyle name="Output 2 2 3 6 2 2" xfId="9023" xr:uid="{86A7362D-54A8-420D-BBD8-0BB404940DD5}"/>
    <cellStyle name="Output 2 2 3 6 2 2 2" xfId="22481" xr:uid="{FE801613-B27D-4C04-8FC4-1F23E1D97D8E}"/>
    <cellStyle name="Output 2 2 3 6 2 3" xfId="11614" xr:uid="{B3BE43C4-9918-4832-8780-C597E29CB236}"/>
    <cellStyle name="Output 2 2 3 6 2 3 2" xfId="25072" xr:uid="{E2F5D8E9-6980-4F13-A3FF-EC698805D991}"/>
    <cellStyle name="Output 2 2 3 6 2 4" xfId="13822" xr:uid="{1E0F1838-AEF0-46F6-98F0-1B47D59D82C4}"/>
    <cellStyle name="Output 2 2 3 6 2 4 2" xfId="27280" xr:uid="{51199057-8C9E-4170-A939-2CF8767733F3}"/>
    <cellStyle name="Output 2 2 3 6 2 5" xfId="15001" xr:uid="{08C3C28E-CB99-4ECE-91F4-4878D7FC708C}"/>
    <cellStyle name="Output 2 2 3 6 2 5 2" xfId="28459" xr:uid="{99320795-0AA4-45A1-9271-B9A87B1365AB}"/>
    <cellStyle name="Output 2 2 3 6 2 6" xfId="16366" xr:uid="{E8760E6C-DF2D-457C-ABFC-ECE32A002B4D}"/>
    <cellStyle name="Output 2 2 3 6 2 6 2" xfId="29824" xr:uid="{CDD34E68-DC24-4AB4-962E-CEE6364E7C59}"/>
    <cellStyle name="Output 2 2 3 6 2 7" xfId="18709" xr:uid="{920D39CE-F8ED-42B2-94A4-392BFE2F4896}"/>
    <cellStyle name="Output 2 2 3 6 2 7 2" xfId="32167" xr:uid="{DCD90758-1DDB-4DF7-86F3-C2FF338524EB}"/>
    <cellStyle name="Output 2 2 3 6 3" xfId="7852" xr:uid="{596C9154-C7FF-40F1-B371-18E776367C26}"/>
    <cellStyle name="Output 2 2 3 6 3 2" xfId="21310" xr:uid="{1ECF8021-9A49-493D-85F4-B0E1DCD5946B}"/>
    <cellStyle name="Output 2 2 3 6 4" xfId="10443" xr:uid="{B731007A-4B1D-4FD8-AFFF-6E098BC16923}"/>
    <cellStyle name="Output 2 2 3 6 4 2" xfId="23901" xr:uid="{E7F77CDF-1680-4124-9CFB-14EE1E4C3878}"/>
    <cellStyle name="Output 2 2 3 6 5" xfId="15195" xr:uid="{69BC0C78-EB29-4712-A65B-85D6A6372BB4}"/>
    <cellStyle name="Output 2 2 3 6 5 2" xfId="28653" xr:uid="{C43CD0A7-A5B5-432E-9028-A08E775BC50F}"/>
    <cellStyle name="Output 2 2 3 7" xfId="5273" xr:uid="{510BDB95-8227-4440-85F0-CF7AA31E9A9D}"/>
    <cellStyle name="Output 2 2 3 7 2" xfId="6444" xr:uid="{AA151FF1-0566-4CB3-BE03-0C19B69EC9FC}"/>
    <cellStyle name="Output 2 2 3 7 2 2" xfId="8923" xr:uid="{8129F0F8-8792-46B9-AB6E-AC6190D69C98}"/>
    <cellStyle name="Output 2 2 3 7 2 2 2" xfId="22381" xr:uid="{D4942308-B89B-47DE-9719-3A41292222DD}"/>
    <cellStyle name="Output 2 2 3 7 2 3" xfId="11514" xr:uid="{9B36A7C9-D627-4C5C-8FD8-148C0022C25D}"/>
    <cellStyle name="Output 2 2 3 7 2 3 2" xfId="24972" xr:uid="{6E2D7F5D-0DEE-4B5D-86ED-1B6FDFBE1B55}"/>
    <cellStyle name="Output 2 2 3 7 2 4" xfId="13722" xr:uid="{EEF9CE8E-057C-48F5-9BFE-1C46D8E71EBE}"/>
    <cellStyle name="Output 2 2 3 7 2 4 2" xfId="27180" xr:uid="{90B665B9-B867-4D4F-B5A3-FF0E1D3ED019}"/>
    <cellStyle name="Output 2 2 3 7 2 5" xfId="14901" xr:uid="{9A75D9EA-6E29-46E1-A07C-45C6DEFE4EC6}"/>
    <cellStyle name="Output 2 2 3 7 2 5 2" xfId="28359" xr:uid="{9CF30146-FD66-497F-A490-E0A417559A78}"/>
    <cellStyle name="Output 2 2 3 7 2 6" xfId="16266" xr:uid="{10286B23-8B9B-4585-BBF1-3F6487D2B8CC}"/>
    <cellStyle name="Output 2 2 3 7 2 6 2" xfId="29724" xr:uid="{F4B7A34F-783F-474A-BA28-6E4658664CB3}"/>
    <cellStyle name="Output 2 2 3 7 2 7" xfId="18609" xr:uid="{2CA37127-3FA5-4D2F-B359-6AA5F62D5619}"/>
    <cellStyle name="Output 2 2 3 7 2 7 2" xfId="32067" xr:uid="{17C9CC29-A92E-4637-8038-049AF1CE7C10}"/>
    <cellStyle name="Output 2 2 3 7 3" xfId="7752" xr:uid="{263627D9-21C0-4DAF-91E5-DBB634A60088}"/>
    <cellStyle name="Output 2 2 3 7 3 2" xfId="21210" xr:uid="{FC6ADD1E-C3FC-478B-8DC3-B896A7BC4D74}"/>
    <cellStyle name="Output 2 2 3 7 4" xfId="10343" xr:uid="{F3AF3F4C-F457-41D0-9599-82749231C584}"/>
    <cellStyle name="Output 2 2 3 7 4 2" xfId="23801" xr:uid="{249336FE-CDF9-4940-97D4-C494AC6D75AA}"/>
    <cellStyle name="Output 2 2 3 7 5" xfId="15095" xr:uid="{49F14212-8159-45B4-8808-323F30EFD612}"/>
    <cellStyle name="Output 2 2 3 7 5 2" xfId="28553" xr:uid="{32FB5926-8DF4-4A6B-9B35-6D724A1E0A2F}"/>
    <cellStyle name="Output 2 2 3 8" xfId="4042" xr:uid="{4B4010F4-C7EC-42CA-9F2D-B8444C32E6F4}"/>
    <cellStyle name="Output 2 2 3 8 2" xfId="2979" xr:uid="{042404B3-9B6A-4F9D-9EB3-8472733BF428}"/>
    <cellStyle name="Output 2 2 3 8 2 2" xfId="18973" xr:uid="{24D546C7-57E4-4E9C-AB5D-4179CD5FE420}"/>
    <cellStyle name="Output 2 2 3 8 3" xfId="9153" xr:uid="{BAE10FD2-B846-42A8-86DF-636CA9F62387}"/>
    <cellStyle name="Output 2 2 3 8 3 2" xfId="22611" xr:uid="{EF4ABE7B-4616-411C-A07A-8622A4AA449D}"/>
    <cellStyle name="Output 2 2 3 8 4" xfId="11722" xr:uid="{F4D441FF-8692-467E-8A35-90ABDCE4A8A9}"/>
    <cellStyle name="Output 2 2 3 8 4 2" xfId="25180" xr:uid="{D8854500-5B8B-4E0F-95E6-35D21FE6C912}"/>
    <cellStyle name="Output 2 2 3 8 5" xfId="9304" xr:uid="{3B3E0B07-FC94-4FC9-8FA2-F5FEDCAB3F61}"/>
    <cellStyle name="Output 2 2 3 8 5 2" xfId="22762" xr:uid="{3C4D52FC-3105-4C3B-AE63-7FC64C8ED4F1}"/>
    <cellStyle name="Output 2 2 3 8 6" xfId="11666" xr:uid="{61FC2267-B577-4913-BC60-CE5A2BCA29AC}"/>
    <cellStyle name="Output 2 2 3 8 6 2" xfId="25124" xr:uid="{9CA26A47-489D-4F93-AE95-E4DE5269FD8B}"/>
    <cellStyle name="Output 2 2 3 8 7" xfId="16461" xr:uid="{4DE78648-5A63-40AA-B181-BC9D21EAA172}"/>
    <cellStyle name="Output 2 2 3 8 7 2" xfId="29919" xr:uid="{6865B6B9-6D78-4D44-ADF0-47E8340036A0}"/>
    <cellStyle name="Output 2 2 3 9" xfId="3145" xr:uid="{DE3DE1C2-F22A-4F45-89A0-D6040F6CEB30}"/>
    <cellStyle name="Output 2 2 3 9 2" xfId="19139" xr:uid="{599F1830-9429-4554-807C-AE14BF051BB1}"/>
    <cellStyle name="Output 2 2 4" xfId="2333" xr:uid="{EF3D5674-B4CF-4291-996D-CC6A9B2CFA33}"/>
    <cellStyle name="Output 2 2 4 10" xfId="12135" xr:uid="{9FECA0CE-7E6A-4484-9925-89010AC267B2}"/>
    <cellStyle name="Output 2 2 4 10 2" xfId="25593" xr:uid="{08927F63-938E-4ABC-A814-290A80C0022B}"/>
    <cellStyle name="Output 2 2 4 11" xfId="18884" xr:uid="{78139B0A-40BB-4DFF-A3FF-8EB6E57EAD79}"/>
    <cellStyle name="Output 2 2 4 11 2" xfId="32537" xr:uid="{CDFEDAB3-77B9-4B21-B439-63474D3B883E}"/>
    <cellStyle name="Output 2 2 4 2" xfId="2890" xr:uid="{B500DB56-1939-495A-A16C-776ACF958F45}"/>
    <cellStyle name="Output 2 2 4 2 2" xfId="6214" xr:uid="{1355F5AA-0AF0-4DDF-BAC0-2030E98331BD}"/>
    <cellStyle name="Output 2 2 4 2 2 2" xfId="8693" xr:uid="{0077AA5B-81E1-47F2-BD46-3C3B46077829}"/>
    <cellStyle name="Output 2 2 4 2 2 2 2" xfId="22151" xr:uid="{4BC79194-CC97-47F5-8F74-228BFF0C5615}"/>
    <cellStyle name="Output 2 2 4 2 2 3" xfId="11284" xr:uid="{238981A7-52C1-455F-9089-6BAAF539592E}"/>
    <cellStyle name="Output 2 2 4 2 2 3 2" xfId="24742" xr:uid="{12E95EAB-E370-4178-811F-71329F27564A}"/>
    <cellStyle name="Output 2 2 4 2 2 4" xfId="13492" xr:uid="{4274C07B-1568-4702-9C24-20B0CFD2BDB3}"/>
    <cellStyle name="Output 2 2 4 2 2 4 2" xfId="26950" xr:uid="{37A700A9-0EA2-497C-B975-2792C302026D}"/>
    <cellStyle name="Output 2 2 4 2 2 5" xfId="14671" xr:uid="{00279534-9557-4D46-9E27-1E80A114247B}"/>
    <cellStyle name="Output 2 2 4 2 2 5 2" xfId="28129" xr:uid="{1848D57F-50CC-4EA7-8B90-236217183801}"/>
    <cellStyle name="Output 2 2 4 2 2 6" xfId="16036" xr:uid="{53005AC2-87CE-479B-A5C9-95DDB736E091}"/>
    <cellStyle name="Output 2 2 4 2 2 6 2" xfId="29494" xr:uid="{4668E70E-1BF6-490F-89DC-6FD2D497E0F6}"/>
    <cellStyle name="Output 2 2 4 2 2 7" xfId="18379" xr:uid="{82F75769-B7A9-4482-83FF-E5A8C87A4315}"/>
    <cellStyle name="Output 2 2 4 2 2 7 2" xfId="31837" xr:uid="{CB1A723C-871E-4623-A483-D985F1D32613}"/>
    <cellStyle name="Output 2 2 4 2 3" xfId="5043" xr:uid="{0E62793D-7281-4586-BDBB-CB1D2E8F77D7}"/>
    <cellStyle name="Output 2 2 4 2 3 2" xfId="32342" xr:uid="{FD82B140-EB37-4951-BFDE-8749AB63AA22}"/>
    <cellStyle name="Output 2 2 4 2 4" xfId="7522" xr:uid="{53F47C4E-7941-431A-99F5-D1F8AD51FFDF}"/>
    <cellStyle name="Output 2 2 4 2 4 2" xfId="20980" xr:uid="{8BA55224-8C65-4B1B-B91B-0346F719FCC7}"/>
    <cellStyle name="Output 2 2 4 2 5" xfId="10113" xr:uid="{D70FCAA9-F067-421A-A87F-4A00391AFB8D}"/>
    <cellStyle name="Output 2 2 4 2 5 2" xfId="23571" xr:uid="{9747C6A0-ECBA-4736-8487-6B80F36D4229}"/>
    <cellStyle name="Output 2 2 4 2 6" xfId="12524" xr:uid="{080B424A-E679-4512-B917-01370D3A5F28}"/>
    <cellStyle name="Output 2 2 4 2 6 2" xfId="25982" xr:uid="{0B5D97FF-D40A-42FF-89A0-5708430606D4}"/>
    <cellStyle name="Output 2 2 4 3" xfId="4360" xr:uid="{4C463567-CEB2-4674-8B03-6F3F0D042308}"/>
    <cellStyle name="Output 2 2 4 3 2" xfId="5531" xr:uid="{07868388-D9AA-470C-AA5C-CFB038BDD32B}"/>
    <cellStyle name="Output 2 2 4 3 2 2" xfId="8010" xr:uid="{FB3B22F8-B94D-4CBE-B8CB-EE58B4874BA8}"/>
    <cellStyle name="Output 2 2 4 3 2 2 2" xfId="21468" xr:uid="{2F775B4B-DBE0-4536-8A95-4D0E465A3142}"/>
    <cellStyle name="Output 2 2 4 3 2 3" xfId="10601" xr:uid="{1F62F32C-5FC2-401F-B7D3-5CFDEA484D51}"/>
    <cellStyle name="Output 2 2 4 3 2 3 2" xfId="24059" xr:uid="{78019D04-2E1F-4548-9BE7-E730AE5B1771}"/>
    <cellStyle name="Output 2 2 4 3 2 4" xfId="12809" xr:uid="{C3513154-F0FB-4011-A635-C96F2D9D889F}"/>
    <cellStyle name="Output 2 2 4 3 2 4 2" xfId="26267" xr:uid="{A893F0CB-CCCC-4BCE-9F4C-1D738CA37C46}"/>
    <cellStyle name="Output 2 2 4 3 2 5" xfId="13988" xr:uid="{3381C687-1BEC-476F-AF1E-6D6879F54DC0}"/>
    <cellStyle name="Output 2 2 4 3 2 5 2" xfId="27446" xr:uid="{19CE53BD-BC63-4B6E-A2FA-9421CF50C452}"/>
    <cellStyle name="Output 2 2 4 3 2 6" xfId="15353" xr:uid="{CD7BDFEF-1EC3-432F-97D3-CC6F67F996E4}"/>
    <cellStyle name="Output 2 2 4 3 2 6 2" xfId="28811" xr:uid="{2537A59B-184B-4365-BA7E-B90BF21AD8E3}"/>
    <cellStyle name="Output 2 2 4 3 2 7" xfId="17696" xr:uid="{4B025B80-F9A8-43E2-9862-6F6A662C7D2F}"/>
    <cellStyle name="Output 2 2 4 3 2 7 2" xfId="31154" xr:uid="{8F5E6FE7-FB0D-46F0-B3CF-1734C4C13380}"/>
    <cellStyle name="Output 2 2 4 3 3" xfId="6839" xr:uid="{8A3A311F-1569-4DF3-B088-BBB2867B8CDE}"/>
    <cellStyle name="Output 2 2 4 3 3 2" xfId="20297" xr:uid="{306F4791-E589-44C7-9594-AB8E48AB1E0B}"/>
    <cellStyle name="Output 2 2 4 3 4" xfId="9430" xr:uid="{33B207DB-A42B-4454-9826-B01A956381BC}"/>
    <cellStyle name="Output 2 2 4 3 4 2" xfId="22888" xr:uid="{6FB739CA-6B1A-47B2-B98D-C4D285506CD7}"/>
    <cellStyle name="Output 2 2 4 3 5" xfId="12122" xr:uid="{571D50E5-0121-4270-88C8-98971023A45C}"/>
    <cellStyle name="Output 2 2 4 3 5 2" xfId="25580" xr:uid="{23D680CE-B0E9-4D27-901C-6D7209CDDEDD}"/>
    <cellStyle name="Output 2 2 4 4" xfId="4923" xr:uid="{8B4D2433-A484-43E9-BB55-7731ADB234E5}"/>
    <cellStyle name="Output 2 2 4 4 2" xfId="6094" xr:uid="{D24C898A-BBDB-4F6B-A21C-0028123E307F}"/>
    <cellStyle name="Output 2 2 4 4 2 2" xfId="8573" xr:uid="{3E443FE0-BFC2-42EA-B7E0-88D7781DAA72}"/>
    <cellStyle name="Output 2 2 4 4 2 2 2" xfId="22031" xr:uid="{8CB4991E-3C46-4A2B-8508-E2D71F8126F5}"/>
    <cellStyle name="Output 2 2 4 4 2 3" xfId="11164" xr:uid="{41154BE7-CF40-4074-B86F-AA9A4A88E5BF}"/>
    <cellStyle name="Output 2 2 4 4 2 3 2" xfId="24622" xr:uid="{958FEA3B-59DD-41CD-9F12-16DED60D14AF}"/>
    <cellStyle name="Output 2 2 4 4 2 4" xfId="13372" xr:uid="{FF2FD3D7-17C9-46CE-9C88-E07BB5A4B757}"/>
    <cellStyle name="Output 2 2 4 4 2 4 2" xfId="26830" xr:uid="{33457E17-1A0E-4D07-81E7-CF82749F9A43}"/>
    <cellStyle name="Output 2 2 4 4 2 5" xfId="14551" xr:uid="{02755375-87DF-43B8-B8E2-D60FB3794563}"/>
    <cellStyle name="Output 2 2 4 4 2 5 2" xfId="28009" xr:uid="{804E7372-B15A-4BD6-8F6D-48E8971E3ADD}"/>
    <cellStyle name="Output 2 2 4 4 2 6" xfId="15916" xr:uid="{C28A77CD-2C33-4196-ADC6-32ADF4FF36EC}"/>
    <cellStyle name="Output 2 2 4 4 2 6 2" xfId="29374" xr:uid="{EAAA4043-A2C0-4EF8-806C-F4A9421FDCC7}"/>
    <cellStyle name="Output 2 2 4 4 2 7" xfId="18259" xr:uid="{C5D76EF3-F2CB-4554-820D-65E857A40A7D}"/>
    <cellStyle name="Output 2 2 4 4 2 7 2" xfId="31717" xr:uid="{0C757BBA-91BC-4C43-A8D7-50042E4DE2E8}"/>
    <cellStyle name="Output 2 2 4 4 3" xfId="7402" xr:uid="{095959AE-0E48-4493-9372-E1BB45F6C36B}"/>
    <cellStyle name="Output 2 2 4 4 3 2" xfId="20860" xr:uid="{A4BF4664-C8E7-451F-B953-7CA1073D79F5}"/>
    <cellStyle name="Output 2 2 4 4 4" xfId="9993" xr:uid="{4AE62062-7063-48F4-A5EC-2FF0765A8D89}"/>
    <cellStyle name="Output 2 2 4 4 4 2" xfId="23451" xr:uid="{8B78E60A-0552-4AEB-BA3C-47C5EE4E4FF9}"/>
    <cellStyle name="Output 2 2 4 4 5" xfId="3241" xr:uid="{ADC7C6F4-5AFF-4E9A-9168-AB3EA8C9A1D5}"/>
    <cellStyle name="Output 2 2 4 4 5 2" xfId="19235" xr:uid="{3FF12359-D04A-4249-BCA5-2ED6CA4C96FE}"/>
    <cellStyle name="Output 2 2 4 5" xfId="4335" xr:uid="{39AC5480-AC8B-493C-A2DE-9E003252F4A3}"/>
    <cellStyle name="Output 2 2 4 5 2" xfId="5506" xr:uid="{AA965E53-6324-4352-B4C0-ED1ACBEF2143}"/>
    <cellStyle name="Output 2 2 4 5 2 2" xfId="7985" xr:uid="{2BDD8E20-D300-481C-8789-74D9A68C8208}"/>
    <cellStyle name="Output 2 2 4 5 2 2 2" xfId="21443" xr:uid="{9D422826-C7F1-4347-A6B2-9570148D5D30}"/>
    <cellStyle name="Output 2 2 4 5 2 3" xfId="10576" xr:uid="{EC665F93-1B6A-4289-B106-CF0024A490C7}"/>
    <cellStyle name="Output 2 2 4 5 2 3 2" xfId="24034" xr:uid="{4E2D074A-828A-4DEB-826F-1F6F6FAACE30}"/>
    <cellStyle name="Output 2 2 4 5 2 4" xfId="12784" xr:uid="{2EC2B691-2664-4620-BACC-FFA6F633D970}"/>
    <cellStyle name="Output 2 2 4 5 2 4 2" xfId="26242" xr:uid="{7C28FBEC-A41B-4C14-9C8C-0DF160D112BD}"/>
    <cellStyle name="Output 2 2 4 5 2 5" xfId="13963" xr:uid="{EEE91111-F36A-4638-B550-702E2DB68964}"/>
    <cellStyle name="Output 2 2 4 5 2 5 2" xfId="27421" xr:uid="{160EF9CF-DA01-428F-B553-CF1D92AD5F22}"/>
    <cellStyle name="Output 2 2 4 5 2 6" xfId="15328" xr:uid="{7684E8E7-7830-4C63-8AC6-DBCE01C8D0A4}"/>
    <cellStyle name="Output 2 2 4 5 2 6 2" xfId="28786" xr:uid="{73714C1C-A1EE-498F-83F4-EAE1B5190A32}"/>
    <cellStyle name="Output 2 2 4 5 2 7" xfId="17671" xr:uid="{B3AE2387-B3A0-45CE-A36A-7AA8B1ABD144}"/>
    <cellStyle name="Output 2 2 4 5 2 7 2" xfId="31129" xr:uid="{EE6F8BC9-1F70-4ED7-B389-F6AF2802CEEA}"/>
    <cellStyle name="Output 2 2 4 5 3" xfId="6814" xr:uid="{27B4A009-D5EE-4B0B-ADE8-12A7F3C1D597}"/>
    <cellStyle name="Output 2 2 4 5 3 2" xfId="20272" xr:uid="{1AA3EC03-6937-491E-9DE1-B3482B5398EF}"/>
    <cellStyle name="Output 2 2 4 5 4" xfId="9405" xr:uid="{EA196641-76E2-4445-9D48-779854BBBB24}"/>
    <cellStyle name="Output 2 2 4 5 4 2" xfId="22863" xr:uid="{A058E611-557B-4E32-94EF-76591BEA3997}"/>
    <cellStyle name="Output 2 2 4 5 5" xfId="12625" xr:uid="{617826BB-DD59-4426-A2BA-D495DF3F33F2}"/>
    <cellStyle name="Output 2 2 4 5 5 2" xfId="26083" xr:uid="{C4E08818-16C7-45C1-A08D-5494A85D1FEE}"/>
    <cellStyle name="Output 2 2 4 6" xfId="5384" xr:uid="{D37B5ED0-CF81-47E8-88AA-DF5E0C96AB3C}"/>
    <cellStyle name="Output 2 2 4 6 2" xfId="6555" xr:uid="{8940AB9F-150D-4EFD-A12C-2A9215BC92B8}"/>
    <cellStyle name="Output 2 2 4 6 2 2" xfId="9034" xr:uid="{594DE6F7-31FD-4036-8A2C-E8355DF8199E}"/>
    <cellStyle name="Output 2 2 4 6 2 2 2" xfId="22492" xr:uid="{3EB2E6C7-861D-497F-98C7-CCB7B3D99F65}"/>
    <cellStyle name="Output 2 2 4 6 2 3" xfId="11625" xr:uid="{EAF99C29-7CB9-4858-A1F1-D701FEA8A852}"/>
    <cellStyle name="Output 2 2 4 6 2 3 2" xfId="25083" xr:uid="{75A31F8D-36D1-4382-B9DA-52FE8DF4CACB}"/>
    <cellStyle name="Output 2 2 4 6 2 4" xfId="13833" xr:uid="{3F3ACA0F-D51A-441C-B69A-D01CC2DEB633}"/>
    <cellStyle name="Output 2 2 4 6 2 4 2" xfId="27291" xr:uid="{A55259DE-027E-4015-81A5-19D4C958D620}"/>
    <cellStyle name="Output 2 2 4 6 2 5" xfId="15012" xr:uid="{8504F25E-618F-4E28-9AC2-D34B48627735}"/>
    <cellStyle name="Output 2 2 4 6 2 5 2" xfId="28470" xr:uid="{85231130-83C7-4561-B2E8-2292534119BA}"/>
    <cellStyle name="Output 2 2 4 6 2 6" xfId="16377" xr:uid="{6839EB77-F8B4-46F8-B824-8BA0E35EC9E3}"/>
    <cellStyle name="Output 2 2 4 6 2 6 2" xfId="29835" xr:uid="{CBB1B1C8-3A7D-42F6-A455-EC189FCA48FB}"/>
    <cellStyle name="Output 2 2 4 6 2 7" xfId="18720" xr:uid="{1879A623-67F1-4987-8540-53DDA868E7B5}"/>
    <cellStyle name="Output 2 2 4 6 2 7 2" xfId="32178" xr:uid="{C049E9E0-0279-4864-AEFA-23D74101FD54}"/>
    <cellStyle name="Output 2 2 4 6 3" xfId="7863" xr:uid="{D4EF84AC-7B29-4364-AFB6-729C83B4673A}"/>
    <cellStyle name="Output 2 2 4 6 3 2" xfId="21321" xr:uid="{F9B0F945-5B6C-40E8-9A34-E08868F644D9}"/>
    <cellStyle name="Output 2 2 4 6 4" xfId="10454" xr:uid="{A97D764D-55F2-44CB-A48E-D6F4671179DE}"/>
    <cellStyle name="Output 2 2 4 6 4 2" xfId="23912" xr:uid="{1CDE99B0-FE06-4DF6-8E16-E58EAE2E8D17}"/>
    <cellStyle name="Output 2 2 4 6 5" xfId="15206" xr:uid="{6FE81F69-AC51-4843-884B-44FF0DAD33F1}"/>
    <cellStyle name="Output 2 2 4 6 5 2" xfId="28664" xr:uid="{8305FF8A-0963-4602-8D44-440257CFCD6E}"/>
    <cellStyle name="Output 2 2 4 7" xfId="4270" xr:uid="{C9AFAB0C-9129-41F3-8F2F-FCD8A4E73E7D}"/>
    <cellStyle name="Output 2 2 4 7 2" xfId="5441" xr:uid="{A0788C22-71D4-4814-AA14-A6299B8033E8}"/>
    <cellStyle name="Output 2 2 4 7 2 2" xfId="7920" xr:uid="{4E8805E9-95A3-456F-99B0-FE6B6ED45327}"/>
    <cellStyle name="Output 2 2 4 7 2 2 2" xfId="21378" xr:uid="{A322B798-9C85-477F-A916-5C36B0C52918}"/>
    <cellStyle name="Output 2 2 4 7 2 3" xfId="10511" xr:uid="{F575239D-58BB-4A7C-9587-C8F257FE0456}"/>
    <cellStyle name="Output 2 2 4 7 2 3 2" xfId="23969" xr:uid="{5FAB8EB8-DB04-4538-9A3C-4DD2E05B848E}"/>
    <cellStyle name="Output 2 2 4 7 2 4" xfId="12719" xr:uid="{DFD2E5C8-D79B-4AE7-8D3D-9016093C36B9}"/>
    <cellStyle name="Output 2 2 4 7 2 4 2" xfId="26177" xr:uid="{FF24695D-538F-4190-9654-BAA5D742CCCC}"/>
    <cellStyle name="Output 2 2 4 7 2 5" xfId="13898" xr:uid="{EF323AC7-D82D-4678-8213-7D65870C4343}"/>
    <cellStyle name="Output 2 2 4 7 2 5 2" xfId="27356" xr:uid="{F28B4943-F5A2-4C90-A261-BF40A29E6A17}"/>
    <cellStyle name="Output 2 2 4 7 2 6" xfId="15263" xr:uid="{48BEA604-F619-4907-8A9F-430B859C086A}"/>
    <cellStyle name="Output 2 2 4 7 2 6 2" xfId="28721" xr:uid="{AB2D12BC-9F46-4821-A84F-EAB866E39010}"/>
    <cellStyle name="Output 2 2 4 7 2 7" xfId="17606" xr:uid="{AD09C602-B85F-436C-A9DD-0BDC205E945B}"/>
    <cellStyle name="Output 2 2 4 7 2 7 2" xfId="31064" xr:uid="{90582AFC-D93E-4B10-8D86-9B7ABDF3264A}"/>
    <cellStyle name="Output 2 2 4 7 3" xfId="6749" xr:uid="{2867AF23-B8C1-429A-BB48-7A1822197E3F}"/>
    <cellStyle name="Output 2 2 4 7 3 2" xfId="20207" xr:uid="{9FEA0EEC-6973-44B3-B372-47B36320C783}"/>
    <cellStyle name="Output 2 2 4 7 4" xfId="9340" xr:uid="{08BDA7B7-6D00-43BD-8AD8-CCD406BEEDE7}"/>
    <cellStyle name="Output 2 2 4 7 4 2" xfId="22798" xr:uid="{E2200406-7B9C-426A-97D9-E1FD746465E3}"/>
    <cellStyle name="Output 2 2 4 7 5" xfId="3333" xr:uid="{27D34C54-706F-4E14-882A-B4C83FFFBF78}"/>
    <cellStyle name="Output 2 2 4 7 5 2" xfId="19327" xr:uid="{42249A72-B75E-49E5-8EFC-5FF7502B3BDA}"/>
    <cellStyle name="Output 2 2 4 8" xfId="4041" xr:uid="{1293EB4E-AB60-4C44-BB2A-0720FA5BE4D6}"/>
    <cellStyle name="Output 2 2 4 8 2" xfId="2980" xr:uid="{8B87E262-ABDE-4592-826C-BB36709A555B}"/>
    <cellStyle name="Output 2 2 4 8 2 2" xfId="18974" xr:uid="{BC6ECB92-E1E2-43B0-93AC-552C649CF5DC}"/>
    <cellStyle name="Output 2 2 4 8 3" xfId="9152" xr:uid="{7F2D3E37-79DC-4FCF-9BA8-2DA5CC947CD2}"/>
    <cellStyle name="Output 2 2 4 8 3 2" xfId="22610" xr:uid="{3717B27E-266F-481B-9579-1B67D5A3E549}"/>
    <cellStyle name="Output 2 2 4 8 4" xfId="11721" xr:uid="{88B31736-BB1F-43B3-BD09-38D5DFEB8513}"/>
    <cellStyle name="Output 2 2 4 8 4 2" xfId="25179" xr:uid="{B2D20848-0CA4-4A14-BFB7-3816AB8B7594}"/>
    <cellStyle name="Output 2 2 4 8 5" xfId="9303" xr:uid="{6AD1C5C0-CAE9-467F-9729-2B05D11F8A07}"/>
    <cellStyle name="Output 2 2 4 8 5 2" xfId="22761" xr:uid="{A218FE86-EAE3-4CC3-A351-BDE7C95B083B}"/>
    <cellStyle name="Output 2 2 4 8 6" xfId="3147" xr:uid="{8C46D774-A98A-40E8-B349-6C01562E96FA}"/>
    <cellStyle name="Output 2 2 4 8 6 2" xfId="19141" xr:uid="{A2B6A0A6-8330-41DD-99B7-2CBADCD7680F}"/>
    <cellStyle name="Output 2 2 4 8 7" xfId="16460" xr:uid="{E1DE049E-A390-49E3-848B-2C2EDB027CC1}"/>
    <cellStyle name="Output 2 2 4 8 7 2" xfId="29918" xr:uid="{C176C519-C38B-437C-8F57-A4A40D7D48C4}"/>
    <cellStyle name="Output 2 2 4 9" xfId="3923" xr:uid="{675526D4-400E-4D7A-8484-EDE0141BF09F}"/>
    <cellStyle name="Output 2 2 4 9 2" xfId="19917" xr:uid="{6C96D3BB-2ECC-434B-BAC2-F7041810B919}"/>
    <cellStyle name="Output 2 2 5" xfId="2334" xr:uid="{BD669EBB-6E8C-4CFC-AF3C-70873BA1479F}"/>
    <cellStyle name="Output 2 2 5 10" xfId="12655" xr:uid="{B001C36B-0A7C-4791-937E-36A343830EFE}"/>
    <cellStyle name="Output 2 2 5 10 2" xfId="26113" xr:uid="{86ABF1EC-26D1-4315-B1E5-2ED8704D9FB5}"/>
    <cellStyle name="Output 2 2 5 11" xfId="18885" xr:uid="{024569B0-7A3B-49A7-A03F-2F9572827EB9}"/>
    <cellStyle name="Output 2 2 5 11 2" xfId="32538" xr:uid="{E4531868-6122-4290-ACF0-545ACFAB969D}"/>
    <cellStyle name="Output 2 2 5 2" xfId="2891" xr:uid="{7311602B-F3F5-4818-A3D1-268D7D89FF2A}"/>
    <cellStyle name="Output 2 2 5 2 2" xfId="6215" xr:uid="{B7C81127-F3CF-403D-939C-F492F4FFB3F6}"/>
    <cellStyle name="Output 2 2 5 2 2 2" xfId="8694" xr:uid="{066EA9C0-8EAC-4414-94F6-59324B49E29B}"/>
    <cellStyle name="Output 2 2 5 2 2 2 2" xfId="22152" xr:uid="{14F3E6EA-896E-4462-AFE7-23C76F6804E9}"/>
    <cellStyle name="Output 2 2 5 2 2 3" xfId="11285" xr:uid="{34704818-051B-434C-AA4B-FAA440F84650}"/>
    <cellStyle name="Output 2 2 5 2 2 3 2" xfId="24743" xr:uid="{DA4C7E68-7915-40FB-98A2-0A36FA4355A2}"/>
    <cellStyle name="Output 2 2 5 2 2 4" xfId="13493" xr:uid="{E6345740-9AB2-4E7F-A2B8-AE3EF8CD67B1}"/>
    <cellStyle name="Output 2 2 5 2 2 4 2" xfId="26951" xr:uid="{FF78448D-3F71-4ED6-8DFB-53E5C1F9793E}"/>
    <cellStyle name="Output 2 2 5 2 2 5" xfId="14672" xr:uid="{7EC58808-EAA6-4C70-82E9-903780AFBC7F}"/>
    <cellStyle name="Output 2 2 5 2 2 5 2" xfId="28130" xr:uid="{D7FE92DA-BF75-47EE-BC26-9CAB38F1A281}"/>
    <cellStyle name="Output 2 2 5 2 2 6" xfId="16037" xr:uid="{A2DF24BC-6283-493D-8111-55CF4870A011}"/>
    <cellStyle name="Output 2 2 5 2 2 6 2" xfId="29495" xr:uid="{4A20FFFB-542D-46B7-ABCB-1F37D56605E2}"/>
    <cellStyle name="Output 2 2 5 2 2 7" xfId="18380" xr:uid="{FD7602E4-D6DE-49E8-A017-66BB72C0AFD7}"/>
    <cellStyle name="Output 2 2 5 2 2 7 2" xfId="31838" xr:uid="{CF64ED8F-7D47-4EBE-9DFE-5DCCE57F5577}"/>
    <cellStyle name="Output 2 2 5 2 3" xfId="5044" xr:uid="{1D6EE1C2-2CDE-49D5-B907-A802F5B3CCA7}"/>
    <cellStyle name="Output 2 2 5 2 3 2" xfId="32343" xr:uid="{540DF25C-280D-4480-BEEB-3454E495143E}"/>
    <cellStyle name="Output 2 2 5 2 4" xfId="7523" xr:uid="{5501A0A6-142E-4A3D-9719-7B04FFB05E75}"/>
    <cellStyle name="Output 2 2 5 2 4 2" xfId="20981" xr:uid="{67B3A975-5FE2-44F9-B7A2-AD18364B1872}"/>
    <cellStyle name="Output 2 2 5 2 5" xfId="10114" xr:uid="{FA20164E-D515-4EE6-A696-E15E5A48573E}"/>
    <cellStyle name="Output 2 2 5 2 5 2" xfId="23572" xr:uid="{0B857CB3-A610-4324-AA03-BC7A29B1E20C}"/>
    <cellStyle name="Output 2 2 5 2 6" xfId="11921" xr:uid="{156C992E-EE2D-4315-A6FA-F36B465B40B8}"/>
    <cellStyle name="Output 2 2 5 2 6 2" xfId="25379" xr:uid="{A2A40215-32EC-4D87-BF7D-72DC1C2D93B4}"/>
    <cellStyle name="Output 2 2 5 3" xfId="4359" xr:uid="{75F19337-0AF9-4887-8CF9-0844555490B9}"/>
    <cellStyle name="Output 2 2 5 3 2" xfId="5530" xr:uid="{61B28801-7D1D-4BC3-B35D-5A18BCD4C15A}"/>
    <cellStyle name="Output 2 2 5 3 2 2" xfId="8009" xr:uid="{5E0FB91B-EAC9-4675-8F96-34B3D00D6041}"/>
    <cellStyle name="Output 2 2 5 3 2 2 2" xfId="21467" xr:uid="{325C7E81-2073-478A-ACC3-F6D4FE60C036}"/>
    <cellStyle name="Output 2 2 5 3 2 3" xfId="10600" xr:uid="{78E1C630-0DB2-401C-962C-5BBABF08134D}"/>
    <cellStyle name="Output 2 2 5 3 2 3 2" xfId="24058" xr:uid="{24C74A77-BFAB-4745-A0DC-957B3B4F95BE}"/>
    <cellStyle name="Output 2 2 5 3 2 4" xfId="12808" xr:uid="{6ED271DC-59AD-476F-9932-9F877FC43DC9}"/>
    <cellStyle name="Output 2 2 5 3 2 4 2" xfId="26266" xr:uid="{C6ADFE4A-30E8-43EA-B043-266B746C2549}"/>
    <cellStyle name="Output 2 2 5 3 2 5" xfId="13987" xr:uid="{1DE49A57-D209-4E74-B848-E1A6F9E01807}"/>
    <cellStyle name="Output 2 2 5 3 2 5 2" xfId="27445" xr:uid="{F48C0B14-5452-4DA0-AD78-C1B85B92C7B2}"/>
    <cellStyle name="Output 2 2 5 3 2 6" xfId="15352" xr:uid="{1F626066-3AE0-451B-9780-E86F837D14D0}"/>
    <cellStyle name="Output 2 2 5 3 2 6 2" xfId="28810" xr:uid="{91434CF9-2E1D-46CD-AACB-BB59DE6B4B77}"/>
    <cellStyle name="Output 2 2 5 3 2 7" xfId="17695" xr:uid="{40884031-C0DE-4A0E-988F-2EE9C95FB208}"/>
    <cellStyle name="Output 2 2 5 3 2 7 2" xfId="31153" xr:uid="{002EF06D-8431-4AA6-B0B4-AFE6D276FC64}"/>
    <cellStyle name="Output 2 2 5 3 3" xfId="6838" xr:uid="{8AB5E9C0-F898-4FD2-8D18-03B61C1B7754}"/>
    <cellStyle name="Output 2 2 5 3 3 2" xfId="20296" xr:uid="{D24A7019-1AE3-40B0-B123-1590CCE44443}"/>
    <cellStyle name="Output 2 2 5 3 4" xfId="9429" xr:uid="{EFE5237F-5635-4688-A214-937603977EF6}"/>
    <cellStyle name="Output 2 2 5 3 4 2" xfId="22887" xr:uid="{387C3637-02D9-42B1-8179-B60CA28754EC}"/>
    <cellStyle name="Output 2 2 5 3 5" xfId="12207" xr:uid="{EF5BFEBF-6782-448F-8B5E-72C5FFDADA16}"/>
    <cellStyle name="Output 2 2 5 3 5 2" xfId="25665" xr:uid="{7C0FF4D4-871D-4F28-9680-5910662EBBE1}"/>
    <cellStyle name="Output 2 2 5 4" xfId="4924" xr:uid="{FE73D8A4-76DC-4F84-B75E-051E29A9FB2A}"/>
    <cellStyle name="Output 2 2 5 4 2" xfId="6095" xr:uid="{53C08250-7F3B-4CE5-9764-3015F631DF74}"/>
    <cellStyle name="Output 2 2 5 4 2 2" xfId="8574" xr:uid="{3BD7993A-D7ED-48C9-9B33-01BDF46B5CB5}"/>
    <cellStyle name="Output 2 2 5 4 2 2 2" xfId="22032" xr:uid="{BD1B3753-AC92-42DB-9691-D8A1E2C9AE3E}"/>
    <cellStyle name="Output 2 2 5 4 2 3" xfId="11165" xr:uid="{7339E96E-86A7-493A-ABB2-252B6C9E85B4}"/>
    <cellStyle name="Output 2 2 5 4 2 3 2" xfId="24623" xr:uid="{1555F8FE-68D2-4CE1-BC3B-B987F12A9E86}"/>
    <cellStyle name="Output 2 2 5 4 2 4" xfId="13373" xr:uid="{7EC94469-138A-4D3D-BEC9-35694C9BA608}"/>
    <cellStyle name="Output 2 2 5 4 2 4 2" xfId="26831" xr:uid="{8090483B-9808-4547-A2BE-EB41EACD7A33}"/>
    <cellStyle name="Output 2 2 5 4 2 5" xfId="14552" xr:uid="{9C28B7A1-E878-4B19-B5CA-97203F1446B2}"/>
    <cellStyle name="Output 2 2 5 4 2 5 2" xfId="28010" xr:uid="{2635BD9D-172F-421E-8354-257BD7DB5507}"/>
    <cellStyle name="Output 2 2 5 4 2 6" xfId="15917" xr:uid="{E2C17999-FB87-45B6-8889-71E2E293F6F7}"/>
    <cellStyle name="Output 2 2 5 4 2 6 2" xfId="29375" xr:uid="{A0857032-6E8B-4BC7-80FF-1A915153934C}"/>
    <cellStyle name="Output 2 2 5 4 2 7" xfId="18260" xr:uid="{E29AE534-1F50-46F5-841A-ADD228838831}"/>
    <cellStyle name="Output 2 2 5 4 2 7 2" xfId="31718" xr:uid="{0D776F19-5D73-47ED-9742-6A35BA3F766D}"/>
    <cellStyle name="Output 2 2 5 4 3" xfId="7403" xr:uid="{8F70BCD6-37F3-4C57-842C-6084EE340B15}"/>
    <cellStyle name="Output 2 2 5 4 3 2" xfId="20861" xr:uid="{4F17B9C5-3A85-4134-8EC6-3A92CDFB22B4}"/>
    <cellStyle name="Output 2 2 5 4 4" xfId="9994" xr:uid="{CF0FD440-65C6-47CB-AEA0-79EA7B268952}"/>
    <cellStyle name="Output 2 2 5 4 4 2" xfId="23452" xr:uid="{32DD3CEE-9C5F-40C7-B85B-8D30677DC157}"/>
    <cellStyle name="Output 2 2 5 4 5" xfId="3240" xr:uid="{320ED2C4-03B2-419F-B09B-8A6F4DFC1ABD}"/>
    <cellStyle name="Output 2 2 5 4 5 2" xfId="19234" xr:uid="{635AB6A0-A552-4A3D-97D9-541EAAE913A0}"/>
    <cellStyle name="Output 2 2 5 5" xfId="4265" xr:uid="{4E18B589-AB1F-4A57-83F0-6497BC7636B1}"/>
    <cellStyle name="Output 2 2 5 5 2" xfId="5436" xr:uid="{9C822707-565D-4E9A-BE77-D4E93420FFFC}"/>
    <cellStyle name="Output 2 2 5 5 2 2" xfId="7915" xr:uid="{12241925-740F-4C5A-A3F9-AFA656DB175E}"/>
    <cellStyle name="Output 2 2 5 5 2 2 2" xfId="21373" xr:uid="{61387DD5-9C9D-4EB5-BC12-D07BBBA83819}"/>
    <cellStyle name="Output 2 2 5 5 2 3" xfId="10506" xr:uid="{6004FCE5-D7EE-4FE4-A557-A8966E249986}"/>
    <cellStyle name="Output 2 2 5 5 2 3 2" xfId="23964" xr:uid="{C6C35C56-8E60-4C35-AEE4-8C44EE9008B0}"/>
    <cellStyle name="Output 2 2 5 5 2 4" xfId="12714" xr:uid="{66FD43CE-1E23-428E-8C87-75D51D6BA14D}"/>
    <cellStyle name="Output 2 2 5 5 2 4 2" xfId="26172" xr:uid="{97E7D129-16B5-4804-92B5-43D1DCDBE68B}"/>
    <cellStyle name="Output 2 2 5 5 2 5" xfId="13893" xr:uid="{46CE20E7-1C41-4D63-9E96-68281AA1C0EC}"/>
    <cellStyle name="Output 2 2 5 5 2 5 2" xfId="27351" xr:uid="{20453B4A-0C61-4C8A-9190-56B44FB401B0}"/>
    <cellStyle name="Output 2 2 5 5 2 6" xfId="15258" xr:uid="{997A816A-031A-43F5-9EAE-FE5D266A3138}"/>
    <cellStyle name="Output 2 2 5 5 2 6 2" xfId="28716" xr:uid="{C30ABA2E-8044-4B27-9292-89F2427B25EF}"/>
    <cellStyle name="Output 2 2 5 5 2 7" xfId="17601" xr:uid="{6574C158-E9A0-4412-895C-9285770FFC1E}"/>
    <cellStyle name="Output 2 2 5 5 2 7 2" xfId="31059" xr:uid="{1D449026-2CB6-42F6-90AE-DE739D985C23}"/>
    <cellStyle name="Output 2 2 5 5 3" xfId="6744" xr:uid="{B72243E4-A93F-46A4-A9E3-2D066D5A0C78}"/>
    <cellStyle name="Output 2 2 5 5 3 2" xfId="20202" xr:uid="{3A04FC73-516A-4062-B7CF-088475B1841E}"/>
    <cellStyle name="Output 2 2 5 5 4" xfId="9335" xr:uid="{E2C39100-53AE-46E4-8329-C28AED0043EC}"/>
    <cellStyle name="Output 2 2 5 5 4 2" xfId="22793" xr:uid="{576CBC15-EB68-45E3-8604-82FD0BCFA4EB}"/>
    <cellStyle name="Output 2 2 5 5 5" xfId="3478" xr:uid="{9729241D-E82E-4AE7-8CB8-074ABBD3C95A}"/>
    <cellStyle name="Output 2 2 5 5 5 2" xfId="19472" xr:uid="{3687D8D4-F70A-424A-B13A-85344045472F}"/>
    <cellStyle name="Output 2 2 5 6" xfId="5377" xr:uid="{D74E9E08-C7DF-41F9-BDCF-B920D94F0988}"/>
    <cellStyle name="Output 2 2 5 6 2" xfId="6548" xr:uid="{765F697C-ACE7-4A83-A297-DD6CDD1C6AE3}"/>
    <cellStyle name="Output 2 2 5 6 2 2" xfId="9027" xr:uid="{17A4AB36-9247-43B5-851B-7E488793A04E}"/>
    <cellStyle name="Output 2 2 5 6 2 2 2" xfId="22485" xr:uid="{61C1D69D-5F13-4302-B0AD-5AECB1323595}"/>
    <cellStyle name="Output 2 2 5 6 2 3" xfId="11618" xr:uid="{45499443-1705-4B48-A0A8-1CB1F7EA60A3}"/>
    <cellStyle name="Output 2 2 5 6 2 3 2" xfId="25076" xr:uid="{96747A2F-DE96-4980-A4B5-6F77C5F6BDB8}"/>
    <cellStyle name="Output 2 2 5 6 2 4" xfId="13826" xr:uid="{D0045FCC-5848-4BEA-B478-5838D8112125}"/>
    <cellStyle name="Output 2 2 5 6 2 4 2" xfId="27284" xr:uid="{5ED9DB96-384D-4AE0-86B9-82A1AC3370EE}"/>
    <cellStyle name="Output 2 2 5 6 2 5" xfId="15005" xr:uid="{1F27BB04-6397-41A5-8255-268BDC7A3034}"/>
    <cellStyle name="Output 2 2 5 6 2 5 2" xfId="28463" xr:uid="{ED2D0816-C655-4392-8F92-E2475CE1E709}"/>
    <cellStyle name="Output 2 2 5 6 2 6" xfId="16370" xr:uid="{33E023E7-6770-4F65-BBE3-FFFB596F7821}"/>
    <cellStyle name="Output 2 2 5 6 2 6 2" xfId="29828" xr:uid="{CDC9331D-F3E6-4A70-B152-90F786315A11}"/>
    <cellStyle name="Output 2 2 5 6 2 7" xfId="18713" xr:uid="{4CE1AAFD-EDD8-4490-9F27-B7B6DA0A64E4}"/>
    <cellStyle name="Output 2 2 5 6 2 7 2" xfId="32171" xr:uid="{C1A2B066-6080-4782-8E7A-A89676E1850F}"/>
    <cellStyle name="Output 2 2 5 6 3" xfId="7856" xr:uid="{39E4B318-2E15-4334-A3FF-D1A6EF742CCD}"/>
    <cellStyle name="Output 2 2 5 6 3 2" xfId="21314" xr:uid="{D3E431E4-FD88-4EA8-A546-A5BAA6250A1C}"/>
    <cellStyle name="Output 2 2 5 6 4" xfId="10447" xr:uid="{F6EBE221-A0E3-418C-9F76-DB78EC4A075F}"/>
    <cellStyle name="Output 2 2 5 6 4 2" xfId="23905" xr:uid="{B451E841-0ED3-4C32-9EC0-B7275DAC6D61}"/>
    <cellStyle name="Output 2 2 5 6 5" xfId="15199" xr:uid="{F0A86441-77EB-41FC-A636-0FCA3A79B859}"/>
    <cellStyle name="Output 2 2 5 6 5 2" xfId="28657" xr:uid="{80360125-E36F-45E3-8F2B-3504968172ED}"/>
    <cellStyle name="Output 2 2 5 7" xfId="4654" xr:uid="{3303D303-8A52-4AC3-83FD-A265E8CF50D8}"/>
    <cellStyle name="Output 2 2 5 7 2" xfId="5825" xr:uid="{AEBE28B4-A34F-40FA-AD9A-449FBAE6EDAF}"/>
    <cellStyle name="Output 2 2 5 7 2 2" xfId="8304" xr:uid="{8EB40702-AC7A-4073-950D-F2F1C2A71EFE}"/>
    <cellStyle name="Output 2 2 5 7 2 2 2" xfId="21762" xr:uid="{966F3982-72DF-4407-A17E-13A475F4C9F1}"/>
    <cellStyle name="Output 2 2 5 7 2 3" xfId="10895" xr:uid="{D81AC94F-04DA-403F-A437-C2111D77F63A}"/>
    <cellStyle name="Output 2 2 5 7 2 3 2" xfId="24353" xr:uid="{517D3F8D-9DF3-4111-8C71-EB5EC93B31BE}"/>
    <cellStyle name="Output 2 2 5 7 2 4" xfId="13103" xr:uid="{4EEC1535-22B1-4199-9258-D42B99AB2B47}"/>
    <cellStyle name="Output 2 2 5 7 2 4 2" xfId="26561" xr:uid="{9101902C-3B90-44E8-A024-C4078356DFB7}"/>
    <cellStyle name="Output 2 2 5 7 2 5" xfId="14282" xr:uid="{963CFEC5-5E33-4B36-BE77-E1B0F23C7894}"/>
    <cellStyle name="Output 2 2 5 7 2 5 2" xfId="27740" xr:uid="{D0F83749-4170-4C47-891F-D5CE7D104873}"/>
    <cellStyle name="Output 2 2 5 7 2 6" xfId="15647" xr:uid="{E6438552-60E9-4108-9CE7-FA6E4E4D5190}"/>
    <cellStyle name="Output 2 2 5 7 2 6 2" xfId="29105" xr:uid="{AE7422E6-A17C-4E6D-B59F-46480048BEC3}"/>
    <cellStyle name="Output 2 2 5 7 2 7" xfId="17990" xr:uid="{E082F931-7C4D-418C-ADB8-45758F258349}"/>
    <cellStyle name="Output 2 2 5 7 2 7 2" xfId="31448" xr:uid="{EA3A34AA-CC83-453E-BB9A-30F9622D7467}"/>
    <cellStyle name="Output 2 2 5 7 3" xfId="7133" xr:uid="{C8CB1FE1-7CF3-4026-8F77-6BE75874B133}"/>
    <cellStyle name="Output 2 2 5 7 3 2" xfId="20591" xr:uid="{75EF10F6-876F-473D-B273-2B0B0BD96539}"/>
    <cellStyle name="Output 2 2 5 7 4" xfId="9724" xr:uid="{B076A848-C283-4FB1-8961-28E5A3B845DF}"/>
    <cellStyle name="Output 2 2 5 7 4 2" xfId="23182" xr:uid="{A201B1BC-C5AB-4481-A6C0-A8B01E240710}"/>
    <cellStyle name="Output 2 2 5 7 5" xfId="12667" xr:uid="{899BD144-5C6A-4F7A-8260-C3573E7A5C87}"/>
    <cellStyle name="Output 2 2 5 7 5 2" xfId="26125" xr:uid="{AB14CDD2-89D2-4DF9-A2B0-1B1256FE168E}"/>
    <cellStyle name="Output 2 2 5 8" xfId="4163" xr:uid="{CA85D9A8-E047-4604-A665-C3B88BB3A1A0}"/>
    <cellStyle name="Output 2 2 5 8 2" xfId="6677" xr:uid="{0143570A-E45C-4A29-BD0B-C66A7A3F3B18}"/>
    <cellStyle name="Output 2 2 5 8 2 2" xfId="20135" xr:uid="{3BF00AF6-F527-4763-A4FE-C7495D5E8F0E}"/>
    <cellStyle name="Output 2 2 5 8 3" xfId="9274" xr:uid="{D47E1981-0C54-4029-834A-A3E282A875B8}"/>
    <cellStyle name="Output 2 2 5 8 3 2" xfId="22732" xr:uid="{6CFCA39E-D519-43EF-8D6E-506F3819CAD9}"/>
    <cellStyle name="Output 2 2 5 8 4" xfId="11843" xr:uid="{93BB6738-AD6D-44C8-8CCE-4FAD643D9CF6}"/>
    <cellStyle name="Output 2 2 5 8 4 2" xfId="25301" xr:uid="{0CEF7982-94AB-4809-839F-9ECE157B67D2}"/>
    <cellStyle name="Output 2 2 5 8 5" xfId="3681" xr:uid="{BBD174C6-FCAD-4C37-ABA5-AFE485AE6F65}"/>
    <cellStyle name="Output 2 2 5 8 5 2" xfId="19675" xr:uid="{A4F4D054-9410-4549-8028-687FA617A138}"/>
    <cellStyle name="Output 2 2 5 8 6" xfId="12594" xr:uid="{CABB3E4E-9957-4712-A83C-83EBAC0BEA80}"/>
    <cellStyle name="Output 2 2 5 8 6 2" xfId="26052" xr:uid="{4894230F-0D0E-4BA3-ABF3-5A2D2CA56DDC}"/>
    <cellStyle name="Output 2 2 5 8 7" xfId="16582" xr:uid="{EB34069A-29D9-44CF-810A-528D8C51F520}"/>
    <cellStyle name="Output 2 2 5 8 7 2" xfId="30040" xr:uid="{FC8CAF58-689A-4E79-8516-B040FCBBD567}"/>
    <cellStyle name="Output 2 2 5 9" xfId="2956" xr:uid="{3E3F5FEE-4995-4D51-A937-F419B38CE8B9}"/>
    <cellStyle name="Output 2 2 5 9 2" xfId="18950" xr:uid="{AED8FE89-8A3E-4CE9-871D-6137554CC34F}"/>
    <cellStyle name="Output 2 3" xfId="2335" xr:uid="{2808EEB4-7846-4942-827D-4A5C580D5B44}"/>
    <cellStyle name="Output 2 4" xfId="2336" xr:uid="{F782BA0C-0355-4BE1-9FA2-135D5E2BD4BC}"/>
    <cellStyle name="Output 2 5" xfId="2337" xr:uid="{B01F1D60-247C-4966-AF9F-0593519AAE27}"/>
    <cellStyle name="Output 2 6" xfId="2338" xr:uid="{30AC7354-464D-4BA4-BA92-214FF2FE144F}"/>
    <cellStyle name="Output 2 6 10" xfId="3696" xr:uid="{459160DF-4371-4D6D-AD76-90AB6F2726F0}"/>
    <cellStyle name="Output 2 6 10 2" xfId="19690" xr:uid="{0A098060-8934-4B5E-BC87-2BBFA99D7073}"/>
    <cellStyle name="Output 2 6 11" xfId="18886" xr:uid="{768AE08D-E9F7-4161-B084-172CA5EC6AA0}"/>
    <cellStyle name="Output 2 6 11 2" xfId="32539" xr:uid="{337BBB2B-6142-41DA-BE34-B0167E7C718C}"/>
    <cellStyle name="Output 2 6 2" xfId="2892" xr:uid="{0D450720-FE1D-4F50-A6DF-86D4CB7072AD}"/>
    <cellStyle name="Output 2 6 2 2" xfId="6216" xr:uid="{D189FEBF-147B-4C24-9681-58B36A0EB93D}"/>
    <cellStyle name="Output 2 6 2 2 2" xfId="8695" xr:uid="{DE33AD54-09C1-42BF-8CEE-60FA02B3782F}"/>
    <cellStyle name="Output 2 6 2 2 2 2" xfId="22153" xr:uid="{4FDA3331-3173-436C-9F07-4A6EC1498553}"/>
    <cellStyle name="Output 2 6 2 2 3" xfId="11286" xr:uid="{3966A90F-AA02-4B66-9BAC-EEF577FF1F94}"/>
    <cellStyle name="Output 2 6 2 2 3 2" xfId="24744" xr:uid="{1416CFA3-7531-4F69-B245-CF777463E7FD}"/>
    <cellStyle name="Output 2 6 2 2 4" xfId="13494" xr:uid="{1BC90013-9630-4001-A02C-805EF0DA9F2C}"/>
    <cellStyle name="Output 2 6 2 2 4 2" xfId="26952" xr:uid="{77FECF7C-492E-4CFE-91C3-51B9145A4A3B}"/>
    <cellStyle name="Output 2 6 2 2 5" xfId="14673" xr:uid="{C065C4D9-F4F7-453C-9046-E8B482B02ACA}"/>
    <cellStyle name="Output 2 6 2 2 5 2" xfId="28131" xr:uid="{BFC53ED9-88E1-4629-A740-17E2423D0EE0}"/>
    <cellStyle name="Output 2 6 2 2 6" xfId="16038" xr:uid="{1BFA8A15-B47C-4DE8-860D-3AC30F89B485}"/>
    <cellStyle name="Output 2 6 2 2 6 2" xfId="29496" xr:uid="{28B2256B-D0B9-4C0E-8434-1090E2C2DD06}"/>
    <cellStyle name="Output 2 6 2 2 7" xfId="18381" xr:uid="{F6BEE33F-853A-4C2E-BD7B-AC737605F62C}"/>
    <cellStyle name="Output 2 6 2 2 7 2" xfId="31839" xr:uid="{A67B66BB-0758-4A61-BAC2-A4596DD5E802}"/>
    <cellStyle name="Output 2 6 2 3" xfId="5045" xr:uid="{DF245D7D-3EB5-4537-9CF8-629A0B0DC295}"/>
    <cellStyle name="Output 2 6 2 3 2" xfId="32344" xr:uid="{217849AF-C967-4B02-9B12-05DED3980BFD}"/>
    <cellStyle name="Output 2 6 2 4" xfId="7524" xr:uid="{21E984DD-B645-449D-B7CA-5058952CB2A5}"/>
    <cellStyle name="Output 2 6 2 4 2" xfId="20982" xr:uid="{03E9F885-B955-4D6F-BE91-DA9170793004}"/>
    <cellStyle name="Output 2 6 2 5" xfId="10115" xr:uid="{ECDBD66A-62DA-4A32-9AD2-8A4BE65F5FD1}"/>
    <cellStyle name="Output 2 6 2 5 2" xfId="23573" xr:uid="{2819C033-2121-46D8-AA22-D583AEC8D185}"/>
    <cellStyle name="Output 2 6 2 6" xfId="3225" xr:uid="{0ABACA19-5D8E-4E0B-B609-4DD7530BF9FC}"/>
    <cellStyle name="Output 2 6 2 6 2" xfId="19219" xr:uid="{25578AC9-00F4-49AC-8CA0-D1841616F3C4}"/>
    <cellStyle name="Output 2 6 3" xfId="4357" xr:uid="{E2290CA9-0234-41F7-8C83-94B3FEFE5B56}"/>
    <cellStyle name="Output 2 6 3 2" xfId="5528" xr:uid="{8BFA4D13-A0A2-40B9-B79F-67BC399514C1}"/>
    <cellStyle name="Output 2 6 3 2 2" xfId="8007" xr:uid="{37A5DAB3-DC00-415B-A18B-F666FC18ED5E}"/>
    <cellStyle name="Output 2 6 3 2 2 2" xfId="21465" xr:uid="{4046EA11-002B-482C-8CAE-C9F54947AB20}"/>
    <cellStyle name="Output 2 6 3 2 3" xfId="10598" xr:uid="{7D4F7243-78DC-433C-84CF-EF5A6EC37C0C}"/>
    <cellStyle name="Output 2 6 3 2 3 2" xfId="24056" xr:uid="{747A9ED4-46EB-4455-A6F4-0F96148749C8}"/>
    <cellStyle name="Output 2 6 3 2 4" xfId="12806" xr:uid="{5B422F16-A7F7-4AE1-BC58-40619EA430DA}"/>
    <cellStyle name="Output 2 6 3 2 4 2" xfId="26264" xr:uid="{D7A70925-FDBA-4C77-9129-1597E698E02E}"/>
    <cellStyle name="Output 2 6 3 2 5" xfId="13985" xr:uid="{0EB2BA76-DE29-4785-A1F1-8F0AF6E9AC5D}"/>
    <cellStyle name="Output 2 6 3 2 5 2" xfId="27443" xr:uid="{EF67D286-995E-4EDE-B10A-BC79934180E5}"/>
    <cellStyle name="Output 2 6 3 2 6" xfId="15350" xr:uid="{F06CB41F-0517-4D39-BCA0-3880695886DC}"/>
    <cellStyle name="Output 2 6 3 2 6 2" xfId="28808" xr:uid="{D5F283E8-C328-4561-9FED-8E5CE661F3AF}"/>
    <cellStyle name="Output 2 6 3 2 7" xfId="17693" xr:uid="{2BC9EB4A-D9CE-4741-9102-DC2878155577}"/>
    <cellStyle name="Output 2 6 3 2 7 2" xfId="31151" xr:uid="{99220FFC-A4B6-4EA1-843D-21F4F5E3BE84}"/>
    <cellStyle name="Output 2 6 3 3" xfId="6836" xr:uid="{9B101871-5A74-4F89-A904-42545C187069}"/>
    <cellStyle name="Output 2 6 3 3 2" xfId="20294" xr:uid="{9C59B941-1CAB-4241-84E8-2F897BCFFC5C}"/>
    <cellStyle name="Output 2 6 3 4" xfId="9427" xr:uid="{DAD6616D-EDFB-4B28-9F94-93107AC46EB7}"/>
    <cellStyle name="Output 2 6 3 4 2" xfId="22885" xr:uid="{9BB291B4-5DB0-4DD7-A005-082B348F783C}"/>
    <cellStyle name="Output 2 6 3 5" xfId="3549" xr:uid="{2477B1A3-AD25-4488-ABF6-ED279ECAABD9}"/>
    <cellStyle name="Output 2 6 3 5 2" xfId="19543" xr:uid="{8004265F-626E-4920-9334-A438F3A9DCC5}"/>
    <cellStyle name="Output 2 6 4" xfId="4925" xr:uid="{96DD7958-5999-482C-B64F-6DAE84FF01B0}"/>
    <cellStyle name="Output 2 6 4 2" xfId="6096" xr:uid="{42DBD96F-E483-4A1F-8B75-9B983BEA53E8}"/>
    <cellStyle name="Output 2 6 4 2 2" xfId="8575" xr:uid="{E2035C38-F811-4D61-AF8B-4824051A2FBA}"/>
    <cellStyle name="Output 2 6 4 2 2 2" xfId="22033" xr:uid="{9C8786D1-6E9C-4216-A480-CADF24AC446C}"/>
    <cellStyle name="Output 2 6 4 2 3" xfId="11166" xr:uid="{5C70F94B-1707-4B74-A5FD-E367B6074E61}"/>
    <cellStyle name="Output 2 6 4 2 3 2" xfId="24624" xr:uid="{4CB08305-84FC-42A1-8BBC-92EE32F503BE}"/>
    <cellStyle name="Output 2 6 4 2 4" xfId="13374" xr:uid="{5FA35B0B-FF0F-4073-BC3C-FD6A4BFE927F}"/>
    <cellStyle name="Output 2 6 4 2 4 2" xfId="26832" xr:uid="{9A97009D-2A0D-4C23-9376-CD796ADB54F3}"/>
    <cellStyle name="Output 2 6 4 2 5" xfId="14553" xr:uid="{FF46B63E-B09B-4DF2-8629-8EF65967B052}"/>
    <cellStyle name="Output 2 6 4 2 5 2" xfId="28011" xr:uid="{4D5499AD-E395-4AB4-81CF-57C51305D0DF}"/>
    <cellStyle name="Output 2 6 4 2 6" xfId="15918" xr:uid="{D71AAF0B-435F-4875-936D-7B40976F19A2}"/>
    <cellStyle name="Output 2 6 4 2 6 2" xfId="29376" xr:uid="{BACA59C1-AE4A-408B-A80F-93691FED0703}"/>
    <cellStyle name="Output 2 6 4 2 7" xfId="18261" xr:uid="{6B70E554-F411-4281-A840-31BCD437BEB7}"/>
    <cellStyle name="Output 2 6 4 2 7 2" xfId="31719" xr:uid="{43779D87-176D-452B-A7C2-520923434B05}"/>
    <cellStyle name="Output 2 6 4 3" xfId="7404" xr:uid="{B7429619-6BE5-46AC-B11E-6F3B0F8290BC}"/>
    <cellStyle name="Output 2 6 4 3 2" xfId="20862" xr:uid="{6B0AB1BB-7003-46C5-8539-8582205FEAAC}"/>
    <cellStyle name="Output 2 6 4 4" xfId="9995" xr:uid="{B57158C1-BB93-44D9-BA60-2464E75966FC}"/>
    <cellStyle name="Output 2 6 4 4 2" xfId="23453" xr:uid="{6B9C0D0E-E698-45A4-8D1B-8F745D823D46}"/>
    <cellStyle name="Output 2 6 4 5" xfId="3239" xr:uid="{39639842-B9FA-4991-A235-597A8C804DF8}"/>
    <cellStyle name="Output 2 6 4 5 2" xfId="19233" xr:uid="{2C3BEF6F-296A-4DAC-91C2-178A6CEEB25D}"/>
    <cellStyle name="Output 2 6 5" xfId="4753" xr:uid="{58226DAC-0768-48A9-806B-C5DD9A3AC75E}"/>
    <cellStyle name="Output 2 6 5 2" xfId="5924" xr:uid="{B6C5B525-CB79-46B2-AAE3-C05CB4857FC5}"/>
    <cellStyle name="Output 2 6 5 2 2" xfId="8403" xr:uid="{57420C13-10CA-4E6C-8484-9A7D12E8BD67}"/>
    <cellStyle name="Output 2 6 5 2 2 2" xfId="21861" xr:uid="{579584CD-DDE4-4799-8512-2509D455C1A9}"/>
    <cellStyle name="Output 2 6 5 2 3" xfId="10994" xr:uid="{0A5F36D9-0A35-4B44-95D5-22453BDB9BE3}"/>
    <cellStyle name="Output 2 6 5 2 3 2" xfId="24452" xr:uid="{C69AD357-83C1-4A1C-A758-139415FADC9E}"/>
    <cellStyle name="Output 2 6 5 2 4" xfId="13202" xr:uid="{BC242C61-A3CC-446D-BAD4-CF8B26475101}"/>
    <cellStyle name="Output 2 6 5 2 4 2" xfId="26660" xr:uid="{BAAA382E-9898-409C-BF34-CC05165144EF}"/>
    <cellStyle name="Output 2 6 5 2 5" xfId="14381" xr:uid="{41079708-988A-4C65-ADB6-7C4E75387029}"/>
    <cellStyle name="Output 2 6 5 2 5 2" xfId="27839" xr:uid="{3C4CEA45-3D78-419D-B458-60EE855012D3}"/>
    <cellStyle name="Output 2 6 5 2 6" xfId="15746" xr:uid="{66BD5B1E-84CA-4E89-9BCD-CE2424B4FB7B}"/>
    <cellStyle name="Output 2 6 5 2 6 2" xfId="29204" xr:uid="{FD0AD09C-9F31-4C17-B977-588EDECD8A1D}"/>
    <cellStyle name="Output 2 6 5 2 7" xfId="18089" xr:uid="{40D5D455-3151-4A23-A5A5-07CC5C061746}"/>
    <cellStyle name="Output 2 6 5 2 7 2" xfId="31547" xr:uid="{E2B6DCF0-F903-4DDE-9127-905B51D15CD5}"/>
    <cellStyle name="Output 2 6 5 3" xfId="7232" xr:uid="{DBA10E5D-B358-4902-B2CA-C2273773BB15}"/>
    <cellStyle name="Output 2 6 5 3 2" xfId="20690" xr:uid="{9DF57E09-E971-4FCF-A541-99685EDF31EB}"/>
    <cellStyle name="Output 2 6 5 4" xfId="9823" xr:uid="{AF43DC01-2B8D-4B31-94B1-755A496A24FD}"/>
    <cellStyle name="Output 2 6 5 4 2" xfId="23281" xr:uid="{0222ED6D-4109-40CE-9F3A-6B0C6ED3D07D}"/>
    <cellStyle name="Output 2 6 5 5" xfId="3277" xr:uid="{8035692A-218D-4C20-8461-EE7CFBABC301}"/>
    <cellStyle name="Output 2 6 5 5 2" xfId="19271" xr:uid="{8214A9DA-B925-4531-81AD-5C3AA31175E8}"/>
    <cellStyle name="Output 2 6 6" xfId="4491" xr:uid="{2BA1F90E-0E33-467B-B898-AD26FBF78DD5}"/>
    <cellStyle name="Output 2 6 6 2" xfId="5662" xr:uid="{520671E5-075F-4205-9E9B-F0AFCC2E9E44}"/>
    <cellStyle name="Output 2 6 6 2 2" xfId="8141" xr:uid="{6B297550-DD79-4080-AD21-2860CC99CF50}"/>
    <cellStyle name="Output 2 6 6 2 2 2" xfId="21599" xr:uid="{A7100074-30BA-4268-B508-71B45C496B2A}"/>
    <cellStyle name="Output 2 6 6 2 3" xfId="10732" xr:uid="{7A606CC1-9161-4E44-ADB7-4E1391A1BFCF}"/>
    <cellStyle name="Output 2 6 6 2 3 2" xfId="24190" xr:uid="{1B28BCFB-59E1-4068-87F7-68199A373B0C}"/>
    <cellStyle name="Output 2 6 6 2 4" xfId="12940" xr:uid="{E7ABF13C-2C86-4F81-8338-89CEEB5FE70A}"/>
    <cellStyle name="Output 2 6 6 2 4 2" xfId="26398" xr:uid="{3D3B3103-E834-4C1A-8137-CC455B756CF7}"/>
    <cellStyle name="Output 2 6 6 2 5" xfId="14119" xr:uid="{423D0C69-6CC9-48BD-9A3F-2E9C6FE2D7E4}"/>
    <cellStyle name="Output 2 6 6 2 5 2" xfId="27577" xr:uid="{8097A23A-459E-405A-B60C-C84F560DCD30}"/>
    <cellStyle name="Output 2 6 6 2 6" xfId="15484" xr:uid="{8D7059B9-24DB-4995-BFD9-78199C2D07FA}"/>
    <cellStyle name="Output 2 6 6 2 6 2" xfId="28942" xr:uid="{740E1ACE-C8DE-43FD-9012-CD763647DAC9}"/>
    <cellStyle name="Output 2 6 6 2 7" xfId="17827" xr:uid="{B4F88695-AA23-4D6F-A888-A34DA8655E87}"/>
    <cellStyle name="Output 2 6 6 2 7 2" xfId="31285" xr:uid="{FE26C7A6-40D8-4DF7-94C7-234F316DFD94}"/>
    <cellStyle name="Output 2 6 6 3" xfId="6970" xr:uid="{8F5CBBBA-75CF-4A71-B758-43B7776C2C98}"/>
    <cellStyle name="Output 2 6 6 3 2" xfId="20428" xr:uid="{B47D1B54-E12E-4A42-AA60-F431750AB701}"/>
    <cellStyle name="Output 2 6 6 4" xfId="9561" xr:uid="{7979FB87-BA7D-4C44-9B99-E71AF1B88855}"/>
    <cellStyle name="Output 2 6 6 4 2" xfId="23019" xr:uid="{158F354D-5FDD-4176-BC2A-B67D3136478E}"/>
    <cellStyle name="Output 2 6 6 5" xfId="12631" xr:uid="{2EFBBE48-78DD-48BD-9AD3-A63357BE19E6}"/>
    <cellStyle name="Output 2 6 6 5 2" xfId="26089" xr:uid="{2765E794-C5EE-40AC-A29D-753ED643E5F4}"/>
    <cellStyle name="Output 2 6 7" xfId="4655" xr:uid="{46E05A44-FA23-4273-BD93-00FD9B7CB40F}"/>
    <cellStyle name="Output 2 6 7 2" xfId="5826" xr:uid="{F3A909E2-5872-4AD9-8BC0-078EF17145F8}"/>
    <cellStyle name="Output 2 6 7 2 2" xfId="8305" xr:uid="{8A129904-3435-46AA-9B3A-5305C58D40DA}"/>
    <cellStyle name="Output 2 6 7 2 2 2" xfId="21763" xr:uid="{0CF4D221-796D-4E50-BE8E-24F804CD325B}"/>
    <cellStyle name="Output 2 6 7 2 3" xfId="10896" xr:uid="{E52D27C8-B3E0-437C-A48B-D021346FEA3A}"/>
    <cellStyle name="Output 2 6 7 2 3 2" xfId="24354" xr:uid="{9060D744-A439-4C6E-AC8E-7095F11A61DB}"/>
    <cellStyle name="Output 2 6 7 2 4" xfId="13104" xr:uid="{EA6FDCC4-C174-4729-85A7-A8AAA47E8CBD}"/>
    <cellStyle name="Output 2 6 7 2 4 2" xfId="26562" xr:uid="{9972C1FA-F235-4BC4-8177-CC95C52565D2}"/>
    <cellStyle name="Output 2 6 7 2 5" xfId="14283" xr:uid="{8D3E258F-1826-4DB2-8E66-C840F87847BC}"/>
    <cellStyle name="Output 2 6 7 2 5 2" xfId="27741" xr:uid="{F0FF3EF9-2C58-41ED-B9DD-1671F8D3DFBF}"/>
    <cellStyle name="Output 2 6 7 2 6" xfId="15648" xr:uid="{46D28D8E-C858-4B1D-BCCB-4A6BD48E49B5}"/>
    <cellStyle name="Output 2 6 7 2 6 2" xfId="29106" xr:uid="{5574E7F2-042E-443A-A88D-D94285408417}"/>
    <cellStyle name="Output 2 6 7 2 7" xfId="17991" xr:uid="{A9F304F4-F032-4996-9196-68AC5501908D}"/>
    <cellStyle name="Output 2 6 7 2 7 2" xfId="31449" xr:uid="{EDD44E39-1B9F-4C2C-90B7-D72CC405CAD9}"/>
    <cellStyle name="Output 2 6 7 3" xfId="7134" xr:uid="{4B564AE3-041C-414E-AC3E-7871AD86206D}"/>
    <cellStyle name="Output 2 6 7 3 2" xfId="20592" xr:uid="{2AE1BDF8-3116-4600-8C30-CBB8492C3601}"/>
    <cellStyle name="Output 2 6 7 4" xfId="9725" xr:uid="{119E3973-EAD1-42E8-8D54-FD12AFB79F67}"/>
    <cellStyle name="Output 2 6 7 4 2" xfId="23183" xr:uid="{80F60528-1E86-4550-9FB6-F980C3234134}"/>
    <cellStyle name="Output 2 6 7 5" xfId="12164" xr:uid="{83B96888-E42D-4C4C-A5AE-CF42CCA083F6}"/>
    <cellStyle name="Output 2 6 7 5 2" xfId="25622" xr:uid="{12DEB6F3-114F-435A-98E1-968BAD216EAF}"/>
    <cellStyle name="Output 2 6 8" xfId="4040" xr:uid="{5870E88A-5BF8-479E-A2DD-23AD49077E9C}"/>
    <cellStyle name="Output 2 6 8 2" xfId="2981" xr:uid="{90A420CB-1A94-480A-8EA3-9B1F8AC1689E}"/>
    <cellStyle name="Output 2 6 8 2 2" xfId="18975" xr:uid="{DBD61CE4-0396-47F5-A0FF-749AFE9D25B9}"/>
    <cellStyle name="Output 2 6 8 3" xfId="9151" xr:uid="{D715EB7D-BA0B-4725-B6E1-DC7D91F90753}"/>
    <cellStyle name="Output 2 6 8 3 2" xfId="22609" xr:uid="{2434E657-BC4D-4CC9-BDA9-6155608EC228}"/>
    <cellStyle name="Output 2 6 8 4" xfId="11720" xr:uid="{5817657F-556E-4928-BC18-526FE5116E60}"/>
    <cellStyle name="Output 2 6 8 4 2" xfId="25178" xr:uid="{3497D873-57D2-4B20-A993-366F493F7B89}"/>
    <cellStyle name="Output 2 6 8 5" xfId="9300" xr:uid="{F6353D18-DEAD-4BE6-9DD4-5F813E10B642}"/>
    <cellStyle name="Output 2 6 8 5 2" xfId="22758" xr:uid="{888EF0D4-16A1-417A-BBD8-F1964E6FC996}"/>
    <cellStyle name="Output 2 6 8 6" xfId="3350" xr:uid="{CAE0E41C-C208-4163-8DF5-AE31B1A2EA25}"/>
    <cellStyle name="Output 2 6 8 6 2" xfId="19344" xr:uid="{EDEB85C8-BFB0-4D62-8E13-9D5C5C4236B4}"/>
    <cellStyle name="Output 2 6 8 7" xfId="16459" xr:uid="{5A8B0FAD-A13B-4DB3-9A38-438C62633184}"/>
    <cellStyle name="Output 2 6 8 7 2" xfId="29917" xr:uid="{B12455EE-2940-4CF4-A01D-C76FFC7338C7}"/>
    <cellStyle name="Output 2 6 9" xfId="3144" xr:uid="{3CA99655-E63F-455F-AAF2-9FA4B406D14C}"/>
    <cellStyle name="Output 2 6 9 2" xfId="19138" xr:uid="{247D2544-8275-4AC2-ADED-AB2F849406AD}"/>
    <cellStyle name="Output 2 7" xfId="2339" xr:uid="{6B57BC62-13DE-46AD-9C51-F8FA3101B00F}"/>
    <cellStyle name="Output 2 7 10" xfId="3707" xr:uid="{087F4E47-99D8-451F-B253-3F6CEE49EB7F}"/>
    <cellStyle name="Output 2 7 10 2" xfId="19701" xr:uid="{F0B7EB9C-C842-41E3-B9E5-6E2FC4B00FFA}"/>
    <cellStyle name="Output 2 7 11" xfId="18887" xr:uid="{1780B2B2-ECDC-4E0D-8C36-5B062B3A488D}"/>
    <cellStyle name="Output 2 7 11 2" xfId="32540" xr:uid="{8E1DD8B5-23AF-49DE-9D98-305ECA05C627}"/>
    <cellStyle name="Output 2 7 2" xfId="2893" xr:uid="{3EAE55A7-675B-472C-8AD7-ABFBF121FB3F}"/>
    <cellStyle name="Output 2 7 2 2" xfId="6217" xr:uid="{A99AB67B-57E5-4EA3-B507-7337504BE840}"/>
    <cellStyle name="Output 2 7 2 2 2" xfId="8696" xr:uid="{72BD7432-1032-4480-B639-70C1ADE719D9}"/>
    <cellStyle name="Output 2 7 2 2 2 2" xfId="22154" xr:uid="{9459B263-3FCB-4B5A-9E65-27D9AECB4D55}"/>
    <cellStyle name="Output 2 7 2 2 3" xfId="11287" xr:uid="{B5749D54-5564-4525-B4EC-E7DE7B8936DD}"/>
    <cellStyle name="Output 2 7 2 2 3 2" xfId="24745" xr:uid="{CE082BEB-7E0A-44BD-8F57-0AFBA58B89BB}"/>
    <cellStyle name="Output 2 7 2 2 4" xfId="13495" xr:uid="{7DCA99ED-7371-48D4-8BFB-41AB163AD1B9}"/>
    <cellStyle name="Output 2 7 2 2 4 2" xfId="26953" xr:uid="{6F606766-2BBF-46FE-92BD-2D9370D2E699}"/>
    <cellStyle name="Output 2 7 2 2 5" xfId="14674" xr:uid="{1D1E37BF-E622-4942-BA44-E55628C113AA}"/>
    <cellStyle name="Output 2 7 2 2 5 2" xfId="28132" xr:uid="{C5719CC8-5665-4C3D-934D-B8BE46BDA341}"/>
    <cellStyle name="Output 2 7 2 2 6" xfId="16039" xr:uid="{C57F828F-92F9-44B6-91C2-0558B5941E25}"/>
    <cellStyle name="Output 2 7 2 2 6 2" xfId="29497" xr:uid="{8F4D5C68-0593-4EB6-A715-152CC0DF222F}"/>
    <cellStyle name="Output 2 7 2 2 7" xfId="18382" xr:uid="{155C1495-2D96-41D4-B663-E4F25BAA4CA9}"/>
    <cellStyle name="Output 2 7 2 2 7 2" xfId="31840" xr:uid="{31C64168-AD3E-44C1-A761-DF4803529BC1}"/>
    <cellStyle name="Output 2 7 2 3" xfId="5046" xr:uid="{7BB332B2-F4AF-478F-8AE2-FDA57ED8B0FD}"/>
    <cellStyle name="Output 2 7 2 3 2" xfId="32345" xr:uid="{046A6921-EBEE-4896-82EF-5F7A0AEA4EB4}"/>
    <cellStyle name="Output 2 7 2 4" xfId="7525" xr:uid="{5CC545DB-D4BF-49AA-B7D6-815E81161D61}"/>
    <cellStyle name="Output 2 7 2 4 2" xfId="20983" xr:uid="{29611E0B-8BFF-42E0-A4C6-0D1D5F72B2BF}"/>
    <cellStyle name="Output 2 7 2 5" xfId="10116" xr:uid="{738A3920-1D0E-4CB4-83A1-EB5DBCD56A05}"/>
    <cellStyle name="Output 2 7 2 5 2" xfId="23574" xr:uid="{79F49FF7-554B-44B2-BEF5-A20BC7B831CD}"/>
    <cellStyle name="Output 2 7 2 6" xfId="12492" xr:uid="{D6722455-6485-4409-9B60-E161E01DC8B5}"/>
    <cellStyle name="Output 2 7 2 6 2" xfId="25950" xr:uid="{27C8C00A-7E6F-4DA9-8183-A6671B1628AF}"/>
    <cellStyle name="Output 2 7 3" xfId="4356" xr:uid="{48855B08-913C-4CB1-B072-C686D4D697F2}"/>
    <cellStyle name="Output 2 7 3 2" xfId="5527" xr:uid="{3317D0F6-9087-491D-B9E4-4CC802ECAC11}"/>
    <cellStyle name="Output 2 7 3 2 2" xfId="8006" xr:uid="{3E40A1B3-2101-4CB1-A820-DA5E4C8A6023}"/>
    <cellStyle name="Output 2 7 3 2 2 2" xfId="21464" xr:uid="{5991AAAD-7217-4E9B-8B20-569483FAD1F9}"/>
    <cellStyle name="Output 2 7 3 2 3" xfId="10597" xr:uid="{9093842D-47E0-4312-82EA-767E680EC051}"/>
    <cellStyle name="Output 2 7 3 2 3 2" xfId="24055" xr:uid="{B45FCEC3-6372-4AFD-99CA-CF987CD674CD}"/>
    <cellStyle name="Output 2 7 3 2 4" xfId="12805" xr:uid="{2D1CCC12-291F-41C4-BC87-189DF43F6ECB}"/>
    <cellStyle name="Output 2 7 3 2 4 2" xfId="26263" xr:uid="{C78CF3DC-6762-4F09-A24F-0A493F16AA88}"/>
    <cellStyle name="Output 2 7 3 2 5" xfId="13984" xr:uid="{4CF0ACFD-CEAA-4668-AC24-6A65996B4449}"/>
    <cellStyle name="Output 2 7 3 2 5 2" xfId="27442" xr:uid="{DCCB94C2-D7B3-4BCD-949C-8BAA56CFB8F0}"/>
    <cellStyle name="Output 2 7 3 2 6" xfId="15349" xr:uid="{6EA3032B-DDB1-4BFE-9E08-809A6EB5B58D}"/>
    <cellStyle name="Output 2 7 3 2 6 2" xfId="28807" xr:uid="{ED0885DE-6DCA-4758-881C-82B7926FCC63}"/>
    <cellStyle name="Output 2 7 3 2 7" xfId="17692" xr:uid="{E968AB85-230D-4DD5-93A7-75C9283353A5}"/>
    <cellStyle name="Output 2 7 3 2 7 2" xfId="31150" xr:uid="{1F257479-8C37-42A7-BE86-F255E3D8CFD3}"/>
    <cellStyle name="Output 2 7 3 3" xfId="6835" xr:uid="{34946F9A-E525-4A50-9469-CA7E83680B2C}"/>
    <cellStyle name="Output 2 7 3 3 2" xfId="20293" xr:uid="{88255625-C930-469F-93F9-12F62D223D5A}"/>
    <cellStyle name="Output 2 7 3 4" xfId="9426" xr:uid="{FF8C7CA2-4ABD-4D8F-ACF0-4829BAEAB413}"/>
    <cellStyle name="Output 2 7 3 4 2" xfId="22884" xr:uid="{63BF27A3-3CC3-419C-8655-64EED9DB8A87}"/>
    <cellStyle name="Output 2 7 3 5" xfId="6699" xr:uid="{C250C33F-6042-49C9-9373-4E8D12878D7A}"/>
    <cellStyle name="Output 2 7 3 5 2" xfId="20157" xr:uid="{F4CC8928-9D4E-46E4-AC19-EA6A53E9A1D7}"/>
    <cellStyle name="Output 2 7 4" xfId="4926" xr:uid="{F0064E51-77F8-449E-BD66-91C96693C950}"/>
    <cellStyle name="Output 2 7 4 2" xfId="6097" xr:uid="{B1796911-ECDB-4E45-A569-713B6C233814}"/>
    <cellStyle name="Output 2 7 4 2 2" xfId="8576" xr:uid="{F6BB798D-A548-40DF-BFB1-6F3DF509FC09}"/>
    <cellStyle name="Output 2 7 4 2 2 2" xfId="22034" xr:uid="{C0A2692F-8490-4E19-83A4-272CF84E69BA}"/>
    <cellStyle name="Output 2 7 4 2 3" xfId="11167" xr:uid="{D75B8610-1E83-411D-8893-8D3F794B83A2}"/>
    <cellStyle name="Output 2 7 4 2 3 2" xfId="24625" xr:uid="{A80FEDD0-48A8-44A9-8361-ADE9404A4F2B}"/>
    <cellStyle name="Output 2 7 4 2 4" xfId="13375" xr:uid="{2EEE70FF-BD37-4339-B575-81DD93DA0473}"/>
    <cellStyle name="Output 2 7 4 2 4 2" xfId="26833" xr:uid="{9565F97D-70A1-4987-BD4B-069F250FAB9C}"/>
    <cellStyle name="Output 2 7 4 2 5" xfId="14554" xr:uid="{D35920D2-D1B4-44DD-B9AB-750DC53231C4}"/>
    <cellStyle name="Output 2 7 4 2 5 2" xfId="28012" xr:uid="{96D748FA-E44C-4C8F-8F9D-420F93743421}"/>
    <cellStyle name="Output 2 7 4 2 6" xfId="15919" xr:uid="{67FDF5DC-FE93-4DB8-9D77-054C95D1461E}"/>
    <cellStyle name="Output 2 7 4 2 6 2" xfId="29377" xr:uid="{50B19B7C-433D-49F1-B6DB-0382288C18DC}"/>
    <cellStyle name="Output 2 7 4 2 7" xfId="18262" xr:uid="{BAE05DD5-C664-4A13-9B07-3D01A36AAE74}"/>
    <cellStyle name="Output 2 7 4 2 7 2" xfId="31720" xr:uid="{497D02EF-3260-4EAB-A97C-30653DBD2788}"/>
    <cellStyle name="Output 2 7 4 3" xfId="7405" xr:uid="{49384CAC-9B28-4C27-8D00-59BB55944213}"/>
    <cellStyle name="Output 2 7 4 3 2" xfId="20863" xr:uid="{3AE1420E-74AA-4983-A127-4F4B69C9D64F}"/>
    <cellStyle name="Output 2 7 4 4" xfId="9996" xr:uid="{CD9D1157-3222-404A-A1CB-197E58ABAEC3}"/>
    <cellStyle name="Output 2 7 4 4 2" xfId="23454" xr:uid="{61686844-0B2C-480D-9ADD-7AA6C4A0BDCB}"/>
    <cellStyle name="Output 2 7 4 5" xfId="3238" xr:uid="{48D00129-CB82-4488-B6D0-273B0503DC25}"/>
    <cellStyle name="Output 2 7 4 5 2" xfId="19232" xr:uid="{3716F4A7-CB50-4048-9A1E-D73A6E579F57}"/>
    <cellStyle name="Output 2 7 5" xfId="4754" xr:uid="{B7D634D2-4EA1-42C3-A3F9-F1B0198FEE58}"/>
    <cellStyle name="Output 2 7 5 2" xfId="5925" xr:uid="{EF5EB5A2-D5A8-45A1-9FB4-D839FA6CE1AE}"/>
    <cellStyle name="Output 2 7 5 2 2" xfId="8404" xr:uid="{3365311F-EC5A-45A4-B4F3-875F8930178E}"/>
    <cellStyle name="Output 2 7 5 2 2 2" xfId="21862" xr:uid="{57CBC4FC-0905-4E47-BBB0-D99FB7E7B881}"/>
    <cellStyle name="Output 2 7 5 2 3" xfId="10995" xr:uid="{2786D08A-9103-4C66-A4A9-7337E0214212}"/>
    <cellStyle name="Output 2 7 5 2 3 2" xfId="24453" xr:uid="{EB987CBD-D41C-4407-BA96-56A5EB5824E0}"/>
    <cellStyle name="Output 2 7 5 2 4" xfId="13203" xr:uid="{E447EBAB-B871-48B2-ACCC-339DED539AF0}"/>
    <cellStyle name="Output 2 7 5 2 4 2" xfId="26661" xr:uid="{F9E12970-8ABB-4C8F-ABB6-6DF010BF1BC7}"/>
    <cellStyle name="Output 2 7 5 2 5" xfId="14382" xr:uid="{E70BF0CC-6FF0-429F-89D0-CFCEB32636BC}"/>
    <cellStyle name="Output 2 7 5 2 5 2" xfId="27840" xr:uid="{DBA2C716-2B5F-4F09-8927-FE49223DAA1F}"/>
    <cellStyle name="Output 2 7 5 2 6" xfId="15747" xr:uid="{A01CF24B-E83B-46C1-952A-19CBCB42D56C}"/>
    <cellStyle name="Output 2 7 5 2 6 2" xfId="29205" xr:uid="{F255DE20-9DE5-405E-A804-CB718ACF74A1}"/>
    <cellStyle name="Output 2 7 5 2 7" xfId="18090" xr:uid="{B648ACEA-0196-42B8-BA25-9D18A6B10CFD}"/>
    <cellStyle name="Output 2 7 5 2 7 2" xfId="31548" xr:uid="{CAF6BB3B-5EF1-4B8B-A467-D709BA53EF41}"/>
    <cellStyle name="Output 2 7 5 3" xfId="7233" xr:uid="{CF1E26D3-74A0-4427-9341-34A47F79BE9B}"/>
    <cellStyle name="Output 2 7 5 3 2" xfId="20691" xr:uid="{1DD01DE7-27CB-45C3-81E8-8D3C30004676}"/>
    <cellStyle name="Output 2 7 5 4" xfId="9824" xr:uid="{38F975BE-212F-4C9E-9F4C-B57B23286FDD}"/>
    <cellStyle name="Output 2 7 5 4 2" xfId="23282" xr:uid="{D99BFDAB-599B-4F64-A6D8-553E6E236A37}"/>
    <cellStyle name="Output 2 7 5 5" xfId="12172" xr:uid="{B2331B0A-8C17-4753-A6E3-54D51ECFC14A}"/>
    <cellStyle name="Output 2 7 5 5 2" xfId="25630" xr:uid="{96D7EE34-1C5A-4102-B1F7-48BC194AA93C}"/>
    <cellStyle name="Output 2 7 6" xfId="5283" xr:uid="{E0FC0324-4EC4-4410-B5F6-6C01CBB9F372}"/>
    <cellStyle name="Output 2 7 6 2" xfId="6454" xr:uid="{AED90A69-D30E-4A56-A3FD-9517926C1883}"/>
    <cellStyle name="Output 2 7 6 2 2" xfId="8933" xr:uid="{5F61BB7C-D94E-47C2-9721-574FAC642C89}"/>
    <cellStyle name="Output 2 7 6 2 2 2" xfId="22391" xr:uid="{73BA66C5-2491-41A2-8666-B7B556B7EA84}"/>
    <cellStyle name="Output 2 7 6 2 3" xfId="11524" xr:uid="{4AF8D048-DF0F-4B6F-957E-167011220E19}"/>
    <cellStyle name="Output 2 7 6 2 3 2" xfId="24982" xr:uid="{50C1B039-8CA3-474E-B474-FAAF5F3F52D8}"/>
    <cellStyle name="Output 2 7 6 2 4" xfId="13732" xr:uid="{7BEBCCA5-A75A-4DC4-8632-9376B475388A}"/>
    <cellStyle name="Output 2 7 6 2 4 2" xfId="27190" xr:uid="{41B2315A-DC40-40BF-9B95-A0C0C57ADA41}"/>
    <cellStyle name="Output 2 7 6 2 5" xfId="14911" xr:uid="{8179A223-FAF6-44B2-8762-7DD3C23033C7}"/>
    <cellStyle name="Output 2 7 6 2 5 2" xfId="28369" xr:uid="{6C6BF513-E002-4F4E-82D3-79B24678E7F3}"/>
    <cellStyle name="Output 2 7 6 2 6" xfId="16276" xr:uid="{A9B9B21F-5AC4-483A-93F4-88048850B32F}"/>
    <cellStyle name="Output 2 7 6 2 6 2" xfId="29734" xr:uid="{EEFDA4B8-3685-4F32-9D5A-CA78C3870813}"/>
    <cellStyle name="Output 2 7 6 2 7" xfId="18619" xr:uid="{C3C51553-5BBF-40EC-8C17-CFB67C8A6E8E}"/>
    <cellStyle name="Output 2 7 6 2 7 2" xfId="32077" xr:uid="{FBC26D07-B3DF-4DBE-B9C8-94185BF42833}"/>
    <cellStyle name="Output 2 7 6 3" xfId="7762" xr:uid="{3964ED7A-CF3F-470B-A0FD-AB0CED6E3A0E}"/>
    <cellStyle name="Output 2 7 6 3 2" xfId="21220" xr:uid="{A92E0312-3FCE-45B9-B127-39939100475F}"/>
    <cellStyle name="Output 2 7 6 4" xfId="10353" xr:uid="{2133E8E3-F93D-44BF-9584-D14B3BCE6606}"/>
    <cellStyle name="Output 2 7 6 4 2" xfId="23811" xr:uid="{4273BF8E-22D5-466F-82BD-601847EC736F}"/>
    <cellStyle name="Output 2 7 6 5" xfId="15105" xr:uid="{8D8C9ED0-C291-4F2D-A97A-D84D29DF4824}"/>
    <cellStyle name="Output 2 7 6 5 2" xfId="28563" xr:uid="{9E25E031-3B7A-4360-847B-98A3A14CA135}"/>
    <cellStyle name="Output 2 7 7" xfId="5238" xr:uid="{735F3453-1E23-45E8-8E82-07C7AB400CFA}"/>
    <cellStyle name="Output 2 7 7 2" xfId="6409" xr:uid="{3B20EB47-0533-4E6A-9E1B-30EACE0A6E8D}"/>
    <cellStyle name="Output 2 7 7 2 2" xfId="8888" xr:uid="{E86A1882-3762-4486-BA3C-1DF13AF6DF74}"/>
    <cellStyle name="Output 2 7 7 2 2 2" xfId="22346" xr:uid="{4D444AD9-0445-4288-AD53-087FE9FC603D}"/>
    <cellStyle name="Output 2 7 7 2 3" xfId="11479" xr:uid="{FC67DC2D-167B-43D8-8056-AB4532226F85}"/>
    <cellStyle name="Output 2 7 7 2 3 2" xfId="24937" xr:uid="{64005AA9-27A2-4530-AA36-B4E15C785C5B}"/>
    <cellStyle name="Output 2 7 7 2 4" xfId="13687" xr:uid="{2B7B98E7-5BAD-4244-A5ED-4797D6E096DD}"/>
    <cellStyle name="Output 2 7 7 2 4 2" xfId="27145" xr:uid="{23FDD4BF-993B-4760-91A1-2B170424EB06}"/>
    <cellStyle name="Output 2 7 7 2 5" xfId="14866" xr:uid="{AEF0F2CA-10DE-4156-9806-3EAE5FFD0D2A}"/>
    <cellStyle name="Output 2 7 7 2 5 2" xfId="28324" xr:uid="{F73BD82E-241D-4C51-9989-633787CF7471}"/>
    <cellStyle name="Output 2 7 7 2 6" xfId="16231" xr:uid="{4E6B7E03-79B7-4967-B192-1A3B32499E2E}"/>
    <cellStyle name="Output 2 7 7 2 6 2" xfId="29689" xr:uid="{DA429713-93C2-4884-9176-85082AC1D2D3}"/>
    <cellStyle name="Output 2 7 7 2 7" xfId="18574" xr:uid="{67BA5F1F-EE90-4B4C-982C-7D5715DB233B}"/>
    <cellStyle name="Output 2 7 7 2 7 2" xfId="32032" xr:uid="{74F792B2-9D8A-41A3-89DC-0034AA44B1F0}"/>
    <cellStyle name="Output 2 7 7 3" xfId="7717" xr:uid="{9F83570F-8F04-4F71-A9FA-E4E824C93B21}"/>
    <cellStyle name="Output 2 7 7 3 2" xfId="21175" xr:uid="{6A1EE9A0-1D2D-4B89-8C72-CFC1D81190EB}"/>
    <cellStyle name="Output 2 7 7 4" xfId="10308" xr:uid="{F9447BF8-0D14-46C7-9C7D-D8345C00680A}"/>
    <cellStyle name="Output 2 7 7 4 2" xfId="23766" xr:uid="{9F801116-7495-4AFD-A122-BB53509495CF}"/>
    <cellStyle name="Output 2 7 7 5" xfId="15060" xr:uid="{C54C82E1-0CB6-4847-A6A9-6C600B853F38}"/>
    <cellStyle name="Output 2 7 7 5 2" xfId="28518" xr:uid="{7CEBE2BB-72BB-4328-AA78-21C0BCAC70FC}"/>
    <cellStyle name="Output 2 7 8" xfId="4039" xr:uid="{729DEC93-6CF2-45CD-B1D1-8DE2A97677A6}"/>
    <cellStyle name="Output 2 7 8 2" xfId="2982" xr:uid="{C1B43B1E-DC85-481E-843A-C9324C151FAA}"/>
    <cellStyle name="Output 2 7 8 2 2" xfId="18976" xr:uid="{26730B05-8084-4504-B2B7-C5146203368C}"/>
    <cellStyle name="Output 2 7 8 3" xfId="9150" xr:uid="{245816FA-40BC-4E51-8218-9C8D086A5746}"/>
    <cellStyle name="Output 2 7 8 3 2" xfId="22608" xr:uid="{93EED710-4F0D-47C1-9FBD-FF212C2A9C13}"/>
    <cellStyle name="Output 2 7 8 4" xfId="11719" xr:uid="{D9EDCE58-B05A-4E16-9989-34AC34D8A23D}"/>
    <cellStyle name="Output 2 7 8 4 2" xfId="25177" xr:uid="{A3F25965-25B0-46CB-8C31-B4F13C87CF89}"/>
    <cellStyle name="Output 2 7 8 5" xfId="9296" xr:uid="{C2D64E9D-06EE-485D-A0EC-E392A13D09F2}"/>
    <cellStyle name="Output 2 7 8 5 2" xfId="22754" xr:uid="{305359C2-5A1A-40F1-BA82-1A9524BBFA69}"/>
    <cellStyle name="Output 2 7 8 6" xfId="11658" xr:uid="{9A9578C5-0CD8-4204-94B1-105ABE63B848}"/>
    <cellStyle name="Output 2 7 8 6 2" xfId="25116" xr:uid="{B7E5E003-BFD8-47AC-9465-FD4B75789F68}"/>
    <cellStyle name="Output 2 7 8 7" xfId="16458" xr:uid="{A1EDD1BF-EECD-48E4-875A-B2E7D798F8B7}"/>
    <cellStyle name="Output 2 7 8 7 2" xfId="29916" xr:uid="{AD04065C-5C2F-4681-A202-6E35DDBB31CA}"/>
    <cellStyle name="Output 2 7 9" xfId="3143" xr:uid="{61BF1373-8BA2-47E1-A3F9-EDA38A02FC8B}"/>
    <cellStyle name="Output 2 7 9 2" xfId="19137" xr:uid="{0F9C8D50-CD59-4F1F-990E-9E77317D77CB}"/>
    <cellStyle name="Output 2 8" xfId="2340" xr:uid="{31B25BCF-DFFA-4049-9F72-42697CFB4981}"/>
    <cellStyle name="Output 2 8 10" xfId="3693" xr:uid="{92A7661E-4CB5-4C78-8BB8-AA4B48A34D23}"/>
    <cellStyle name="Output 2 8 10 2" xfId="19687" xr:uid="{A1AEC051-EA3A-4C48-ADEC-6A0F0D7A4ABF}"/>
    <cellStyle name="Output 2 8 11" xfId="18888" xr:uid="{6CBAA075-84F1-48A6-B649-F74528126052}"/>
    <cellStyle name="Output 2 8 11 2" xfId="32541" xr:uid="{A0608CC9-187A-4982-916C-8E4749442152}"/>
    <cellStyle name="Output 2 8 2" xfId="2894" xr:uid="{E33B00B7-89BD-4B00-85E6-8352569A1F04}"/>
    <cellStyle name="Output 2 8 2 2" xfId="6218" xr:uid="{A49952E2-3B6E-4400-AD38-B45C169E729D}"/>
    <cellStyle name="Output 2 8 2 2 2" xfId="8697" xr:uid="{94FD1D34-E714-474E-9146-190D8FDF69BA}"/>
    <cellStyle name="Output 2 8 2 2 2 2" xfId="22155" xr:uid="{392F1044-A38B-43A2-B013-BE704A4FDE63}"/>
    <cellStyle name="Output 2 8 2 2 3" xfId="11288" xr:uid="{CB3D035B-68F6-43AC-9A73-B47B26836053}"/>
    <cellStyle name="Output 2 8 2 2 3 2" xfId="24746" xr:uid="{38510EE9-B1A3-4D6F-9CCA-D1EEA430DDEE}"/>
    <cellStyle name="Output 2 8 2 2 4" xfId="13496" xr:uid="{407B49A0-6654-4184-A036-1438F28AF690}"/>
    <cellStyle name="Output 2 8 2 2 4 2" xfId="26954" xr:uid="{A943C407-CBD1-4294-9C03-CEED1F234F9F}"/>
    <cellStyle name="Output 2 8 2 2 5" xfId="14675" xr:uid="{C98ACA68-0556-4FE2-9858-D48A4E98C94E}"/>
    <cellStyle name="Output 2 8 2 2 5 2" xfId="28133" xr:uid="{EE816142-F734-4868-A21A-C4E86C680D92}"/>
    <cellStyle name="Output 2 8 2 2 6" xfId="16040" xr:uid="{1ED963A0-ABFB-4D39-9E61-389B1F79F334}"/>
    <cellStyle name="Output 2 8 2 2 6 2" xfId="29498" xr:uid="{80DE1CD2-19C5-4423-8C89-71F8D91DC30A}"/>
    <cellStyle name="Output 2 8 2 2 7" xfId="18383" xr:uid="{99CEA83D-BD93-4FBE-877B-699E9722D05A}"/>
    <cellStyle name="Output 2 8 2 2 7 2" xfId="31841" xr:uid="{D52E9B2A-52A6-4CB8-BA71-5C294AE9E058}"/>
    <cellStyle name="Output 2 8 2 3" xfId="5047" xr:uid="{6AE42B5F-92E2-45F3-AB6B-183E6DE9D43D}"/>
    <cellStyle name="Output 2 8 2 3 2" xfId="32346" xr:uid="{76ACC509-24DB-4C6E-92B7-A163ED08458D}"/>
    <cellStyle name="Output 2 8 2 4" xfId="7526" xr:uid="{EA024AA1-355C-4837-BD28-883D3C563C38}"/>
    <cellStyle name="Output 2 8 2 4 2" xfId="20984" xr:uid="{419FF168-DFCB-49F6-9928-B2ED4CCA9EF4}"/>
    <cellStyle name="Output 2 8 2 5" xfId="10117" xr:uid="{97B56BB2-8FF2-4FEC-B0D5-94267B2B2D9C}"/>
    <cellStyle name="Output 2 8 2 5 2" xfId="23575" xr:uid="{F507AEF0-0886-4D1F-8780-3A9941B22CDE}"/>
    <cellStyle name="Output 2 8 2 6" xfId="11970" xr:uid="{CA681BAA-4A08-4A23-9D1D-14CE4B169B29}"/>
    <cellStyle name="Output 2 8 2 6 2" xfId="25428" xr:uid="{EABF6877-10C0-4664-9C68-97FA6AE1DAA4}"/>
    <cellStyle name="Output 2 8 3" xfId="4355" xr:uid="{F839AF5B-D7F7-43DD-8A3B-EFAD863F292F}"/>
    <cellStyle name="Output 2 8 3 2" xfId="5526" xr:uid="{D414B363-BC3F-42F9-A50D-AB5285941885}"/>
    <cellStyle name="Output 2 8 3 2 2" xfId="8005" xr:uid="{DB6E44B7-A95F-4F94-A5C5-8C973A17B0BA}"/>
    <cellStyle name="Output 2 8 3 2 2 2" xfId="21463" xr:uid="{95FF0254-500A-464B-89EE-9812D0C4A96F}"/>
    <cellStyle name="Output 2 8 3 2 3" xfId="10596" xr:uid="{5A48046D-FEE5-4A93-88EA-09C09F783DCF}"/>
    <cellStyle name="Output 2 8 3 2 3 2" xfId="24054" xr:uid="{A754EE36-211C-4DF1-BC45-8C54FC94CA46}"/>
    <cellStyle name="Output 2 8 3 2 4" xfId="12804" xr:uid="{457F174B-ED0F-4E00-BA9D-A2E329C457CD}"/>
    <cellStyle name="Output 2 8 3 2 4 2" xfId="26262" xr:uid="{81231AA6-BCE8-4920-9CA4-C2974336D1BE}"/>
    <cellStyle name="Output 2 8 3 2 5" xfId="13983" xr:uid="{E89004CD-49BE-47FB-B715-35D34FE6A8ED}"/>
    <cellStyle name="Output 2 8 3 2 5 2" xfId="27441" xr:uid="{405F70EC-D715-42BC-8556-286E14567AF1}"/>
    <cellStyle name="Output 2 8 3 2 6" xfId="15348" xr:uid="{D57F02D7-E545-4FE2-844F-5E7880114871}"/>
    <cellStyle name="Output 2 8 3 2 6 2" xfId="28806" xr:uid="{20861373-980B-4937-B960-1D288CC03B6E}"/>
    <cellStyle name="Output 2 8 3 2 7" xfId="17691" xr:uid="{04C94580-7587-455F-A27C-8F15B7B31484}"/>
    <cellStyle name="Output 2 8 3 2 7 2" xfId="31149" xr:uid="{7397B388-18C1-435A-927C-9B89740A244F}"/>
    <cellStyle name="Output 2 8 3 3" xfId="6834" xr:uid="{BEC1FC78-AD38-4E47-8BA2-3ED99365B3B4}"/>
    <cellStyle name="Output 2 8 3 3 2" xfId="20292" xr:uid="{511ADC28-8273-45DF-A30A-E3ECF87597E9}"/>
    <cellStyle name="Output 2 8 3 4" xfId="9425" xr:uid="{0188CE7B-EDEB-4D42-8067-F6AF48B70751}"/>
    <cellStyle name="Output 2 8 3 4 2" xfId="22883" xr:uid="{6D9F4513-B2C7-44F4-B69B-C875DEEEFF6D}"/>
    <cellStyle name="Output 2 8 3 5" xfId="11949" xr:uid="{8DA40C7F-841F-4199-8D2D-4F9C2A28C07F}"/>
    <cellStyle name="Output 2 8 3 5 2" xfId="25407" xr:uid="{0C09A096-117E-4069-9956-742EA6C4E148}"/>
    <cellStyle name="Output 2 8 4" xfId="4927" xr:uid="{2973B8EE-DF4A-47AD-A8DE-9D86E2127B7C}"/>
    <cellStyle name="Output 2 8 4 2" xfId="6098" xr:uid="{7051D118-4BC7-48A3-B715-575B5D5C17BC}"/>
    <cellStyle name="Output 2 8 4 2 2" xfId="8577" xr:uid="{3238FBB7-CFB5-4ED4-8868-D11F2BE2C645}"/>
    <cellStyle name="Output 2 8 4 2 2 2" xfId="22035" xr:uid="{676C2DE5-CEC4-47AA-90C8-077E5412E224}"/>
    <cellStyle name="Output 2 8 4 2 3" xfId="11168" xr:uid="{56A7F397-C947-4974-959E-DDA52D129CB7}"/>
    <cellStyle name="Output 2 8 4 2 3 2" xfId="24626" xr:uid="{7B5B0C8C-2F33-4EC0-BA62-A05B020BC9F8}"/>
    <cellStyle name="Output 2 8 4 2 4" xfId="13376" xr:uid="{7E94A963-A6DA-4125-A532-2691F7A7523B}"/>
    <cellStyle name="Output 2 8 4 2 4 2" xfId="26834" xr:uid="{47D8AA9E-4488-4D49-8129-E2E58F9C898C}"/>
    <cellStyle name="Output 2 8 4 2 5" xfId="14555" xr:uid="{5B6149C4-CBCD-4508-B559-5DCB7D281A98}"/>
    <cellStyle name="Output 2 8 4 2 5 2" xfId="28013" xr:uid="{9692E4E8-2E55-4385-8C93-3BC7DD41E82C}"/>
    <cellStyle name="Output 2 8 4 2 6" xfId="15920" xr:uid="{0C270B03-BB42-4787-8A31-0988158CB5B3}"/>
    <cellStyle name="Output 2 8 4 2 6 2" xfId="29378" xr:uid="{B00ED244-660E-4A5F-996D-7EF58E9C34A8}"/>
    <cellStyle name="Output 2 8 4 2 7" xfId="18263" xr:uid="{12D13B04-8B17-40ED-89CB-BBB2E5AEF715}"/>
    <cellStyle name="Output 2 8 4 2 7 2" xfId="31721" xr:uid="{DE0BBDB8-F788-47B6-B358-6B425FBA6DDF}"/>
    <cellStyle name="Output 2 8 4 3" xfId="7406" xr:uid="{16587B5D-C9A2-47F4-AE72-A6BE27706900}"/>
    <cellStyle name="Output 2 8 4 3 2" xfId="20864" xr:uid="{56A79B2D-F087-4796-B967-6D952ABB21B7}"/>
    <cellStyle name="Output 2 8 4 4" xfId="9997" xr:uid="{155EAF38-08DF-4D6F-90D5-25DC6714A9E7}"/>
    <cellStyle name="Output 2 8 4 4 2" xfId="23455" xr:uid="{A600BB7A-73E0-4692-BC04-0D6A394147A7}"/>
    <cellStyle name="Output 2 8 4 5" xfId="3237" xr:uid="{2A49A713-0C3F-4006-A22F-CC2864E91C0D}"/>
    <cellStyle name="Output 2 8 4 5 2" xfId="19231" xr:uid="{F18FD79C-E9AE-4388-8A3A-056C0E0A98B7}"/>
    <cellStyle name="Output 2 8 5" xfId="4755" xr:uid="{06F4D30E-EB33-4D7C-B072-95908C8342CA}"/>
    <cellStyle name="Output 2 8 5 2" xfId="5926" xr:uid="{7DD630E2-EA87-464A-83B0-EE8EEBE3A9C5}"/>
    <cellStyle name="Output 2 8 5 2 2" xfId="8405" xr:uid="{0EBB15FC-DEC0-44C9-AE3B-49BC6319CF73}"/>
    <cellStyle name="Output 2 8 5 2 2 2" xfId="21863" xr:uid="{3E6373E4-5A9C-4791-AAAF-B4F5D4EB323E}"/>
    <cellStyle name="Output 2 8 5 2 3" xfId="10996" xr:uid="{527AF771-916F-47F7-89AE-9CE18FA03981}"/>
    <cellStyle name="Output 2 8 5 2 3 2" xfId="24454" xr:uid="{B48E7767-40EE-4990-B426-B299F158538C}"/>
    <cellStyle name="Output 2 8 5 2 4" xfId="13204" xr:uid="{D7F41B88-6B19-42C5-ACED-302E7818A483}"/>
    <cellStyle name="Output 2 8 5 2 4 2" xfId="26662" xr:uid="{BBA714A4-9440-4864-BD1B-0B46B23949A9}"/>
    <cellStyle name="Output 2 8 5 2 5" xfId="14383" xr:uid="{6E0CDC25-C488-4C13-97C4-98A83109D2A9}"/>
    <cellStyle name="Output 2 8 5 2 5 2" xfId="27841" xr:uid="{F3A7190C-F162-4A2D-8B8F-159DE07B84F2}"/>
    <cellStyle name="Output 2 8 5 2 6" xfId="15748" xr:uid="{446A4B71-FA70-492C-8FB9-F80A11FED5B3}"/>
    <cellStyle name="Output 2 8 5 2 6 2" xfId="29206" xr:uid="{76CB3DC6-A7E0-4975-BFCD-67678EAE55EB}"/>
    <cellStyle name="Output 2 8 5 2 7" xfId="18091" xr:uid="{4D0CCF09-56C1-4670-803E-ED2A04812813}"/>
    <cellStyle name="Output 2 8 5 2 7 2" xfId="31549" xr:uid="{7A9A7684-86BD-421B-8C1F-879753CDE45A}"/>
    <cellStyle name="Output 2 8 5 3" xfId="7234" xr:uid="{67FA947D-FC75-425A-A331-F6137882D1B3}"/>
    <cellStyle name="Output 2 8 5 3 2" xfId="20692" xr:uid="{4D87B875-03A3-49CB-AFC1-EBE053D043DF}"/>
    <cellStyle name="Output 2 8 5 4" xfId="9825" xr:uid="{9E72CEDD-2420-4991-86E1-E8E474F5CAF5}"/>
    <cellStyle name="Output 2 8 5 4 2" xfId="23283" xr:uid="{B8EFA0D1-05B7-4EC1-A4B8-7028FBEDF01B}"/>
    <cellStyle name="Output 2 8 5 5" xfId="3276" xr:uid="{F9937787-9395-4D55-B62A-3A312A699B96}"/>
    <cellStyle name="Output 2 8 5 5 2" xfId="19270" xr:uid="{8AA7F910-8BBD-4CFE-A71A-FDD6769C6504}"/>
    <cellStyle name="Output 2 8 6" xfId="5344" xr:uid="{3B0D1098-4B08-4BBA-A538-AB365162A039}"/>
    <cellStyle name="Output 2 8 6 2" xfId="6515" xr:uid="{BF26247E-C456-497F-B725-8B50000ECA72}"/>
    <cellStyle name="Output 2 8 6 2 2" xfId="8994" xr:uid="{78510BBF-177A-40D6-B3E7-A0CAEDFF06DE}"/>
    <cellStyle name="Output 2 8 6 2 2 2" xfId="22452" xr:uid="{9BAEF31B-4E6B-4DE2-9C46-2AE1DA93C0B7}"/>
    <cellStyle name="Output 2 8 6 2 3" xfId="11585" xr:uid="{B0BB16A8-4037-4DE9-8A18-0B0A0197534A}"/>
    <cellStyle name="Output 2 8 6 2 3 2" xfId="25043" xr:uid="{21B92BDF-CB46-44E2-9F32-BF7CFC977527}"/>
    <cellStyle name="Output 2 8 6 2 4" xfId="13793" xr:uid="{22968959-6DA4-41C6-8B84-B62B927708A4}"/>
    <cellStyle name="Output 2 8 6 2 4 2" xfId="27251" xr:uid="{CB6C4C0A-92C1-4B36-B642-2F3A164D9707}"/>
    <cellStyle name="Output 2 8 6 2 5" xfId="14972" xr:uid="{280FE04C-22F1-40DF-9823-D3AA1935B5F1}"/>
    <cellStyle name="Output 2 8 6 2 5 2" xfId="28430" xr:uid="{65B7274E-4C40-4798-9E16-CC9B9ADC4536}"/>
    <cellStyle name="Output 2 8 6 2 6" xfId="16337" xr:uid="{2D34A082-6C0A-4AFC-A351-851C54B9A343}"/>
    <cellStyle name="Output 2 8 6 2 6 2" xfId="29795" xr:uid="{65DE7DB5-75B8-4BA5-ACD7-E9350E46EF89}"/>
    <cellStyle name="Output 2 8 6 2 7" xfId="18680" xr:uid="{13EF887F-61D0-458B-92F6-998034482068}"/>
    <cellStyle name="Output 2 8 6 2 7 2" xfId="32138" xr:uid="{40AD94AA-E2EA-4997-82DF-74E7AA3535E0}"/>
    <cellStyle name="Output 2 8 6 3" xfId="7823" xr:uid="{EB56A73D-EC8C-4345-B51E-BBB11F09E192}"/>
    <cellStyle name="Output 2 8 6 3 2" xfId="21281" xr:uid="{CA74E3F5-4CD9-46EF-AB19-CE0C23C3B729}"/>
    <cellStyle name="Output 2 8 6 4" xfId="10414" xr:uid="{43729D1F-4F4B-4592-9ADE-22CC5AB75DEB}"/>
    <cellStyle name="Output 2 8 6 4 2" xfId="23872" xr:uid="{F1797B88-D9C9-4B5B-917D-408A54F5C1EA}"/>
    <cellStyle name="Output 2 8 6 5" xfId="15166" xr:uid="{231EE6F9-9F7B-4865-BBC8-77D617F4474C}"/>
    <cellStyle name="Output 2 8 6 5 2" xfId="28624" xr:uid="{03879260-7506-4CB2-9BBC-6FDC812D73AA}"/>
    <cellStyle name="Output 2 8 7" xfId="5272" xr:uid="{F703EC19-1511-4A46-821B-60B2F3DF2B73}"/>
    <cellStyle name="Output 2 8 7 2" xfId="6443" xr:uid="{EC7A872B-5385-4B3D-9C55-534961268EEB}"/>
    <cellStyle name="Output 2 8 7 2 2" xfId="8922" xr:uid="{D994062E-1588-4199-9E1A-7B27B632093A}"/>
    <cellStyle name="Output 2 8 7 2 2 2" xfId="22380" xr:uid="{8A42C234-6192-4A1E-B5F5-A24E64804AB7}"/>
    <cellStyle name="Output 2 8 7 2 3" xfId="11513" xr:uid="{90DF896A-242E-4A0A-966C-163BDA03DB18}"/>
    <cellStyle name="Output 2 8 7 2 3 2" xfId="24971" xr:uid="{A3A99CF7-BDD0-4F2C-97E6-56661DC1EF77}"/>
    <cellStyle name="Output 2 8 7 2 4" xfId="13721" xr:uid="{677C9302-51A6-4A21-BE56-A982012426CF}"/>
    <cellStyle name="Output 2 8 7 2 4 2" xfId="27179" xr:uid="{D285A4B9-2DF1-4F0E-B21A-9605B79463BC}"/>
    <cellStyle name="Output 2 8 7 2 5" xfId="14900" xr:uid="{122D37CD-A950-4A2F-A254-BE37C0040F16}"/>
    <cellStyle name="Output 2 8 7 2 5 2" xfId="28358" xr:uid="{8F30CF07-0659-4FC0-9D67-F56D733A8EF5}"/>
    <cellStyle name="Output 2 8 7 2 6" xfId="16265" xr:uid="{8BEE709C-3141-43BD-B664-C0BCB6F32F43}"/>
    <cellStyle name="Output 2 8 7 2 6 2" xfId="29723" xr:uid="{E1AEDE2F-82FC-44C7-9487-9AE02DF8E237}"/>
    <cellStyle name="Output 2 8 7 2 7" xfId="18608" xr:uid="{C88D76A0-C00B-4A4F-8893-41595C1D85D2}"/>
    <cellStyle name="Output 2 8 7 2 7 2" xfId="32066" xr:uid="{D08E2E51-55FA-4177-9E7D-57C3D634DE89}"/>
    <cellStyle name="Output 2 8 7 3" xfId="7751" xr:uid="{C3F9CCA4-BAE5-45B8-8931-A98C154E951C}"/>
    <cellStyle name="Output 2 8 7 3 2" xfId="21209" xr:uid="{F2F32BF2-B18E-42B8-8808-75F1EF9764B4}"/>
    <cellStyle name="Output 2 8 7 4" xfId="10342" xr:uid="{3D297ED0-93A3-4D0D-A7BE-69029F2C9644}"/>
    <cellStyle name="Output 2 8 7 4 2" xfId="23800" xr:uid="{F3216A8B-F195-4F40-A838-ECB9A4BF3E46}"/>
    <cellStyle name="Output 2 8 7 5" xfId="15094" xr:uid="{B93A7F74-E98E-4D5E-9999-963ED36CF0EE}"/>
    <cellStyle name="Output 2 8 7 5 2" xfId="28552" xr:uid="{92CD98DC-1E1C-4240-A1E1-CA2154504DCD}"/>
    <cellStyle name="Output 2 8 8" xfId="4038" xr:uid="{FC7A0751-FD36-4EAF-892C-B3D3B3433BF4}"/>
    <cellStyle name="Output 2 8 8 2" xfId="2983" xr:uid="{83FFEE29-C8BC-4768-B4E2-80C8BD5AC06E}"/>
    <cellStyle name="Output 2 8 8 2 2" xfId="18977" xr:uid="{3259D85B-7B5A-4C51-BD17-43295B7B260F}"/>
    <cellStyle name="Output 2 8 8 3" xfId="9149" xr:uid="{3D351F74-2C63-4A83-BE65-BAD38F72C4EB}"/>
    <cellStyle name="Output 2 8 8 3 2" xfId="22607" xr:uid="{2353EE06-BC66-4918-9203-492350058D31}"/>
    <cellStyle name="Output 2 8 8 4" xfId="11718" xr:uid="{09BFD8BE-26D7-4250-A733-D03CBE705AFE}"/>
    <cellStyle name="Output 2 8 8 4 2" xfId="25176" xr:uid="{E660D1C3-A907-40EB-85A5-CD825840063F}"/>
    <cellStyle name="Output 2 8 8 5" xfId="3592" xr:uid="{2EBE177A-26EC-4976-B595-3C6166D9F3F1}"/>
    <cellStyle name="Output 2 8 8 5 2" xfId="19586" xr:uid="{D79300EA-1541-459C-8E2C-D0287FEB3CE5}"/>
    <cellStyle name="Output 2 8 8 6" xfId="11665" xr:uid="{8A4AFD45-2A1B-4A7C-990C-E598D7C8B7C8}"/>
    <cellStyle name="Output 2 8 8 6 2" xfId="25123" xr:uid="{540A5F1A-1672-497C-AB84-B857C52AB135}"/>
    <cellStyle name="Output 2 8 8 7" xfId="16457" xr:uid="{B9379BCF-D775-4483-A988-26897A5DCBB8}"/>
    <cellStyle name="Output 2 8 8 7 2" xfId="29915" xr:uid="{37149C82-DAA1-4F10-B7B7-7F2A6A6E1897}"/>
    <cellStyle name="Output 2 8 9" xfId="3142" xr:uid="{0A148FA0-419C-4380-B7AB-1B2AEB31CE50}"/>
    <cellStyle name="Output 2 8 9 2" xfId="19136" xr:uid="{0F2FF01C-B873-4D7F-B56E-3088DBF6A7F1}"/>
    <cellStyle name="Output 2 9" xfId="2887" xr:uid="{355D0F71-7CCA-47C5-8572-A8C336550517}"/>
    <cellStyle name="Output 2 9 2" xfId="6211" xr:uid="{9176C2CB-61DB-4012-BBDE-2BABA31C8F1C}"/>
    <cellStyle name="Output 2 9 2 2" xfId="8690" xr:uid="{1765E305-834B-4D9C-9553-F532675806B5}"/>
    <cellStyle name="Output 2 9 2 2 2" xfId="22148" xr:uid="{A744B551-343E-481A-92D1-6DE73D426D76}"/>
    <cellStyle name="Output 2 9 2 3" xfId="11281" xr:uid="{A15313E7-A895-41C3-BAA3-E9E5F63DB012}"/>
    <cellStyle name="Output 2 9 2 3 2" xfId="24739" xr:uid="{34DBF0C3-B6CF-4044-BC9D-72D98A330E0C}"/>
    <cellStyle name="Output 2 9 2 4" xfId="13489" xr:uid="{B9F23085-2D3E-4B31-B217-9E977E6E71C4}"/>
    <cellStyle name="Output 2 9 2 4 2" xfId="26947" xr:uid="{04371CA6-71C3-45E2-B95A-D0ED8315E50F}"/>
    <cellStyle name="Output 2 9 2 5" xfId="14668" xr:uid="{7AFAC06D-7317-454A-8DF9-D5CB8BB858A5}"/>
    <cellStyle name="Output 2 9 2 5 2" xfId="28126" xr:uid="{26835F90-92EB-4C86-8805-C38937125AA7}"/>
    <cellStyle name="Output 2 9 2 6" xfId="16033" xr:uid="{F2AC23F5-7C9C-4605-BBBC-EB49F7BC473F}"/>
    <cellStyle name="Output 2 9 2 6 2" xfId="29491" xr:uid="{2B7662D1-B18A-4638-AD86-ECA463006DC6}"/>
    <cellStyle name="Output 2 9 2 7" xfId="18376" xr:uid="{2F227FD9-1F44-4F35-A2A7-471F57702C8F}"/>
    <cellStyle name="Output 2 9 2 7 2" xfId="31834" xr:uid="{6ED46CA0-FF26-4504-B96A-EB5B1FD8918D}"/>
    <cellStyle name="Output 2 9 3" xfId="5040" xr:uid="{79228ED1-DF82-4076-81B3-9C708FEE4095}"/>
    <cellStyle name="Output 2 9 3 2" xfId="32339" xr:uid="{9D29C41E-FE44-4434-A37F-82A8D66060D5}"/>
    <cellStyle name="Output 2 9 4" xfId="7519" xr:uid="{CB0C31E4-5DA8-4E99-BC47-6D947AB67E0A}"/>
    <cellStyle name="Output 2 9 4 2" xfId="20977" xr:uid="{73BA5DD0-726A-4E88-9ADE-5C8161CECD71}"/>
    <cellStyle name="Output 2 9 5" xfId="10110" xr:uid="{E7016DFB-F818-432F-85F5-05DF460C9DFA}"/>
    <cellStyle name="Output 2 9 5 2" xfId="23568" xr:uid="{18C0C0FE-EDFE-4C51-B5A1-7DBA755A0E83}"/>
    <cellStyle name="Output 2 9 6" xfId="11971" xr:uid="{2E270570-CBB9-40A1-8434-4D979D98AE52}"/>
    <cellStyle name="Output 2 9 6 2" xfId="25429" xr:uid="{986478C9-C9E8-4EFB-B15A-490B102A3379}"/>
    <cellStyle name="Output 3" xfId="2341" xr:uid="{726B374A-2831-4918-80E8-0DCEAADD725C}"/>
    <cellStyle name="Output 3 10" xfId="4354" xr:uid="{C3541760-D6BB-4994-8B41-3354C18FE348}"/>
    <cellStyle name="Output 3 10 2" xfId="5525" xr:uid="{BCCB03F6-F76E-4988-832B-AD8E8E045B43}"/>
    <cellStyle name="Output 3 10 2 2" xfId="8004" xr:uid="{C3DE6153-DDCA-447A-A051-ECE7E502D223}"/>
    <cellStyle name="Output 3 10 2 2 2" xfId="21462" xr:uid="{FBB2822E-E354-4840-A5B3-9E49CD277CBC}"/>
    <cellStyle name="Output 3 10 2 3" xfId="10595" xr:uid="{EC5662A4-493F-40B6-8260-9A775C715878}"/>
    <cellStyle name="Output 3 10 2 3 2" xfId="24053" xr:uid="{FF28F0CB-3D32-4DFD-9851-B248F232E6E1}"/>
    <cellStyle name="Output 3 10 2 4" xfId="12803" xr:uid="{12B5B16F-A67F-4D39-8086-BDD87227E496}"/>
    <cellStyle name="Output 3 10 2 4 2" xfId="26261" xr:uid="{73D8CBAD-5A1A-4D2F-A533-0B7A83A72F71}"/>
    <cellStyle name="Output 3 10 2 5" xfId="13982" xr:uid="{1168F122-EF5B-4F4A-8AC9-0CA9666A5858}"/>
    <cellStyle name="Output 3 10 2 5 2" xfId="27440" xr:uid="{445F7F2B-1292-4C50-ABBA-C2CCD233711C}"/>
    <cellStyle name="Output 3 10 2 6" xfId="15347" xr:uid="{FF98A04B-CBAA-4666-A1BD-7841171D940B}"/>
    <cellStyle name="Output 3 10 2 6 2" xfId="28805" xr:uid="{1BE15A81-AB15-465B-B3FA-B126B4D80DA0}"/>
    <cellStyle name="Output 3 10 2 7" xfId="17690" xr:uid="{AB2E4B95-77CF-4044-AED4-C6B5BD2E8AF9}"/>
    <cellStyle name="Output 3 10 2 7 2" xfId="31148" xr:uid="{E2F7836B-C2CF-41D6-B61B-6679EF90A518}"/>
    <cellStyle name="Output 3 10 3" xfId="6833" xr:uid="{52FB43F9-0174-40F4-AB73-D88AD35C4206}"/>
    <cellStyle name="Output 3 10 3 2" xfId="20291" xr:uid="{080E4A1F-E6ED-488D-83D9-35D4C5703ECC}"/>
    <cellStyle name="Output 3 10 4" xfId="9424" xr:uid="{322BB7D5-31FB-4FF9-9DD3-4752BDEF5293}"/>
    <cellStyle name="Output 3 10 4 2" xfId="22882" xr:uid="{D4B4D6D4-7E77-4AD8-B3BF-5C23DCFA455D}"/>
    <cellStyle name="Output 3 10 5" xfId="3473" xr:uid="{F09BBD89-ACA3-422C-9E8B-18CF8DD5A7F8}"/>
    <cellStyle name="Output 3 10 5 2" xfId="19467" xr:uid="{8D704987-4513-4515-A3FC-C7DEF9B537C1}"/>
    <cellStyle name="Output 3 11" xfId="4928" xr:uid="{FE7DC7B5-C78F-4E68-893B-38689792281F}"/>
    <cellStyle name="Output 3 11 2" xfId="6099" xr:uid="{9AF83A25-948F-4019-A250-E047BED65A1C}"/>
    <cellStyle name="Output 3 11 2 2" xfId="8578" xr:uid="{D29CB2DD-B6B3-4AE7-80BA-3CACB2FE7D4D}"/>
    <cellStyle name="Output 3 11 2 2 2" xfId="22036" xr:uid="{ECCE23A9-3598-4E7A-97FF-2EE2763F778B}"/>
    <cellStyle name="Output 3 11 2 3" xfId="11169" xr:uid="{D508778E-B502-4184-8444-535B3C9E3150}"/>
    <cellStyle name="Output 3 11 2 3 2" xfId="24627" xr:uid="{A1E57AD1-0CBE-4BFD-9534-5C4C7774C835}"/>
    <cellStyle name="Output 3 11 2 4" xfId="13377" xr:uid="{EE87BCEB-5B07-422F-A157-BAD9F4467AC4}"/>
    <cellStyle name="Output 3 11 2 4 2" xfId="26835" xr:uid="{6E527EE4-E7AE-40EF-907C-55DE13D412BE}"/>
    <cellStyle name="Output 3 11 2 5" xfId="14556" xr:uid="{FCFBB0E6-A03F-497D-8C82-36B2E05BAA2E}"/>
    <cellStyle name="Output 3 11 2 5 2" xfId="28014" xr:uid="{7A788D30-F135-4F3C-9053-7F1CA81FF6FE}"/>
    <cellStyle name="Output 3 11 2 6" xfId="15921" xr:uid="{FEEA45B1-B1D4-4BBD-BF58-EED0DCFA352F}"/>
    <cellStyle name="Output 3 11 2 6 2" xfId="29379" xr:uid="{9922777E-4C47-45B7-BB06-1AFB557B9895}"/>
    <cellStyle name="Output 3 11 2 7" xfId="18264" xr:uid="{5402AD66-8A41-4F58-A2E0-D373B83A9401}"/>
    <cellStyle name="Output 3 11 2 7 2" xfId="31722" xr:uid="{2589EB82-C419-4233-9E54-9922D96806D5}"/>
    <cellStyle name="Output 3 11 3" xfId="7407" xr:uid="{0DFA55D6-1734-4F9C-9879-1ECD217336A6}"/>
    <cellStyle name="Output 3 11 3 2" xfId="20865" xr:uid="{D7A85CA0-F076-44FD-8825-D745E6BD6D72}"/>
    <cellStyle name="Output 3 11 4" xfId="9998" xr:uid="{9A6B99AB-C20D-4E7C-BB8F-092DA4D91159}"/>
    <cellStyle name="Output 3 11 4 2" xfId="23456" xr:uid="{0E6141E5-C43D-4245-BAF8-6F953A0BF99A}"/>
    <cellStyle name="Output 3 11 5" xfId="3236" xr:uid="{18607430-2B7B-4C62-A12E-45B5C19B5402}"/>
    <cellStyle name="Output 3 11 5 2" xfId="19230" xr:uid="{C11B6352-5085-4BF6-BCC7-2824844C6049}"/>
    <cellStyle name="Output 3 12" xfId="4756" xr:uid="{F98396C9-F0CE-4F1B-B609-D9D32B89681D}"/>
    <cellStyle name="Output 3 12 2" xfId="5927" xr:uid="{BD33B787-C20B-49A3-BE14-63B5F23DC1F2}"/>
    <cellStyle name="Output 3 12 2 2" xfId="8406" xr:uid="{ADFBB14F-7249-45A5-9826-F882411A33AE}"/>
    <cellStyle name="Output 3 12 2 2 2" xfId="21864" xr:uid="{C49C7216-1A74-427D-8712-01F383C463F4}"/>
    <cellStyle name="Output 3 12 2 3" xfId="10997" xr:uid="{BC95AEF6-B5E5-4C71-95AA-1C96915A5553}"/>
    <cellStyle name="Output 3 12 2 3 2" xfId="24455" xr:uid="{C7DFB679-675E-44ED-AD8D-F39F65C35FBB}"/>
    <cellStyle name="Output 3 12 2 4" xfId="13205" xr:uid="{10ADF6E7-7F77-4ED5-A984-CC66E5027E68}"/>
    <cellStyle name="Output 3 12 2 4 2" xfId="26663" xr:uid="{8C0FCDD2-616B-4E12-AB5C-8D61F216B06F}"/>
    <cellStyle name="Output 3 12 2 5" xfId="14384" xr:uid="{D6EECBAC-DF7B-430A-B60D-794CE8D3D673}"/>
    <cellStyle name="Output 3 12 2 5 2" xfId="27842" xr:uid="{007C1407-BFE8-4830-87C6-B9E4E66C3E47}"/>
    <cellStyle name="Output 3 12 2 6" xfId="15749" xr:uid="{27B3738E-20FA-42F7-BB1D-92F3BBFC38D7}"/>
    <cellStyle name="Output 3 12 2 6 2" xfId="29207" xr:uid="{A56BAA39-DD10-4464-837B-30BECC5960CC}"/>
    <cellStyle name="Output 3 12 2 7" xfId="18092" xr:uid="{7C5FF800-D586-49AD-AF34-EA416A045284}"/>
    <cellStyle name="Output 3 12 2 7 2" xfId="31550" xr:uid="{44328042-1799-41FD-A153-AECA2FF6D63D}"/>
    <cellStyle name="Output 3 12 3" xfId="7235" xr:uid="{A5DD5E7B-A5C8-4B4E-8E6E-134E6D9CC3D4}"/>
    <cellStyle name="Output 3 12 3 2" xfId="20693" xr:uid="{CE21D6FE-E154-47B6-9D92-69FD02F39244}"/>
    <cellStyle name="Output 3 12 4" xfId="9826" xr:uid="{39AEC423-9594-47FB-99D7-4260AE7FA6E0}"/>
    <cellStyle name="Output 3 12 4 2" xfId="23284" xr:uid="{FFE8B2CC-99ED-434E-8F8E-47EF50F08D4C}"/>
    <cellStyle name="Output 3 12 5" xfId="12457" xr:uid="{25EAA44E-AF56-4366-B09A-51947D0C0CFB}"/>
    <cellStyle name="Output 3 12 5 2" xfId="25915" xr:uid="{ECEB1D97-CBD2-4B12-8586-7A7DA6EF33E8}"/>
    <cellStyle name="Output 3 13" xfId="5388" xr:uid="{AF237A9A-EDA7-4C16-8E61-B30819A37AA5}"/>
    <cellStyle name="Output 3 13 2" xfId="6559" xr:uid="{0B88417F-A7D0-4A21-987B-A6D9E39767A6}"/>
    <cellStyle name="Output 3 13 2 2" xfId="9038" xr:uid="{C96E806E-5480-479E-AB46-36DA645505C6}"/>
    <cellStyle name="Output 3 13 2 2 2" xfId="22496" xr:uid="{E767EC76-795C-49A2-A45C-9866C7B8406C}"/>
    <cellStyle name="Output 3 13 2 3" xfId="11629" xr:uid="{E7ED44BE-8214-4784-A1E7-1569D999BB60}"/>
    <cellStyle name="Output 3 13 2 3 2" xfId="25087" xr:uid="{107D5B24-658F-494E-8BD4-A77FBCB672D7}"/>
    <cellStyle name="Output 3 13 2 4" xfId="13837" xr:uid="{EC7AF7D9-9403-4F79-8C7F-80484494590E}"/>
    <cellStyle name="Output 3 13 2 4 2" xfId="27295" xr:uid="{5459E8CE-BFFC-4098-AAE7-2DE43E7D5A72}"/>
    <cellStyle name="Output 3 13 2 5" xfId="15016" xr:uid="{41587311-DE81-4BAB-A2A1-DF4E2335DF61}"/>
    <cellStyle name="Output 3 13 2 5 2" xfId="28474" xr:uid="{BDB283F6-36F0-44E6-BD3B-77DD8F6EB473}"/>
    <cellStyle name="Output 3 13 2 6" xfId="16381" xr:uid="{F772D301-FEE4-445C-899E-803E9D387B99}"/>
    <cellStyle name="Output 3 13 2 6 2" xfId="29839" xr:uid="{A3E776DD-ED3F-48A8-8075-768BBF7D807A}"/>
    <cellStyle name="Output 3 13 2 7" xfId="18724" xr:uid="{F5C3E598-F7FC-456A-8803-4F317A9E171F}"/>
    <cellStyle name="Output 3 13 2 7 2" xfId="32182" xr:uid="{4D6825A2-AB03-48AE-9431-2C83D294420F}"/>
    <cellStyle name="Output 3 13 3" xfId="7867" xr:uid="{C1C289BE-A681-4620-99DB-750CBD285DBE}"/>
    <cellStyle name="Output 3 13 3 2" xfId="21325" xr:uid="{28D73D20-E0F2-4645-B810-2526254154AD}"/>
    <cellStyle name="Output 3 13 4" xfId="10458" xr:uid="{46A6FBB8-8832-47C2-943F-FE012264D241}"/>
    <cellStyle name="Output 3 13 4 2" xfId="23916" xr:uid="{3EA69FDC-3636-4AA6-BC4B-35FCF7B260B3}"/>
    <cellStyle name="Output 3 13 5" xfId="15210" xr:uid="{C3C9F1FB-DA81-46B7-B9C3-D22750A51123}"/>
    <cellStyle name="Output 3 13 5 2" xfId="28668" xr:uid="{E18BE46F-AF29-412A-88FA-09068647DBF6}"/>
    <cellStyle name="Output 3 14" xfId="4271" xr:uid="{F4AF04FD-4DA0-437F-AFD5-F0FE7D25687C}"/>
    <cellStyle name="Output 3 14 2" xfId="5442" xr:uid="{6DFED744-DED8-42DC-B64A-4507FB1581D9}"/>
    <cellStyle name="Output 3 14 2 2" xfId="7921" xr:uid="{322350E1-1247-4BD9-9C2C-52125D435613}"/>
    <cellStyle name="Output 3 14 2 2 2" xfId="21379" xr:uid="{A55E2EE4-BB69-4E83-8974-EC0EBA137404}"/>
    <cellStyle name="Output 3 14 2 3" xfId="10512" xr:uid="{D3BF720B-49C0-47CB-BACA-272A9418FDFE}"/>
    <cellStyle name="Output 3 14 2 3 2" xfId="23970" xr:uid="{C79D872D-FE63-4F5B-A00F-1FE6E8DA6737}"/>
    <cellStyle name="Output 3 14 2 4" xfId="12720" xr:uid="{0A5D83D1-BCF0-4151-8DEF-852F7D05C66B}"/>
    <cellStyle name="Output 3 14 2 4 2" xfId="26178" xr:uid="{54931E27-8E83-4C52-987F-4DCAD5D2FF29}"/>
    <cellStyle name="Output 3 14 2 5" xfId="13899" xr:uid="{970996A9-13AB-4148-B4FF-7F4C58D8258F}"/>
    <cellStyle name="Output 3 14 2 5 2" xfId="27357" xr:uid="{92539F62-2A08-4D1F-BBEA-D1190DFA9BFA}"/>
    <cellStyle name="Output 3 14 2 6" xfId="15264" xr:uid="{CE227DC3-13A2-4B1F-BA61-4195872D784C}"/>
    <cellStyle name="Output 3 14 2 6 2" xfId="28722" xr:uid="{E17F6247-BB20-49BA-9C42-13E6C0925C71}"/>
    <cellStyle name="Output 3 14 2 7" xfId="17607" xr:uid="{F3793BFD-A2FA-41E5-9E9A-C164BD15CB3D}"/>
    <cellStyle name="Output 3 14 2 7 2" xfId="31065" xr:uid="{092C49FB-995C-4D1D-B803-7602727B8470}"/>
    <cellStyle name="Output 3 14 3" xfId="6750" xr:uid="{7AA8FECF-9E8C-4FA9-97FC-7ECB86EE6383}"/>
    <cellStyle name="Output 3 14 3 2" xfId="20208" xr:uid="{0CD073D9-761E-4BB8-98BB-5AA2CBBB2AC1}"/>
    <cellStyle name="Output 3 14 4" xfId="9341" xr:uid="{68F7110D-DA34-4374-9F8F-B7C07B554598}"/>
    <cellStyle name="Output 3 14 4 2" xfId="22799" xr:uid="{2D360744-3FA5-4ED8-8912-449F316DDD22}"/>
    <cellStyle name="Output 3 14 5" xfId="4241" xr:uid="{0898A378-C30D-4BB8-A142-D2D56CC2E76E}"/>
    <cellStyle name="Output 3 14 5 2" xfId="20041" xr:uid="{FAD62F91-B65F-4D4C-8D15-F90786B118FA}"/>
    <cellStyle name="Output 3 15" xfId="4037" xr:uid="{649D2E9E-E93C-41C7-B24D-02C9BD7D2355}"/>
    <cellStyle name="Output 3 15 2" xfId="2984" xr:uid="{64BC129D-D9C1-49F5-876A-5C920F7C4C23}"/>
    <cellStyle name="Output 3 15 2 2" xfId="18978" xr:uid="{EE1C949E-F73D-4F36-A126-8EB682C7B388}"/>
    <cellStyle name="Output 3 15 3" xfId="9148" xr:uid="{BB0785D7-0B42-4BEE-A049-C24FF72AB242}"/>
    <cellStyle name="Output 3 15 3 2" xfId="22606" xr:uid="{0E56336F-1065-44D8-B5D1-014B00A712CD}"/>
    <cellStyle name="Output 3 15 4" xfId="11717" xr:uid="{17907861-0E53-4438-AA70-A4DB3835786D}"/>
    <cellStyle name="Output 3 15 4 2" xfId="25175" xr:uid="{4963BDD7-2486-4C83-92CF-42858EBE854C}"/>
    <cellStyle name="Output 3 15 5" xfId="3077" xr:uid="{B35413CC-6C4F-45A5-A582-10F8E571D18D}"/>
    <cellStyle name="Output 3 15 5 2" xfId="19071" xr:uid="{9D6B37AE-5A95-4250-86C9-902E10989021}"/>
    <cellStyle name="Output 3 15 6" xfId="3211" xr:uid="{0A00A94B-17C2-4E3F-B8DD-FA5B03EF82E2}"/>
    <cellStyle name="Output 3 15 6 2" xfId="19205" xr:uid="{964E5BBC-740C-48F2-B8D0-C67165783550}"/>
    <cellStyle name="Output 3 15 7" xfId="16456" xr:uid="{0B3504BD-B1B5-4050-8DE8-77C613B5B854}"/>
    <cellStyle name="Output 3 15 7 2" xfId="29914" xr:uid="{FF67E0C7-16A1-478D-8BBF-F08BBC572CEF}"/>
    <cellStyle name="Output 3 16" xfId="3141" xr:uid="{256A7196-1D9A-4927-BA6F-75B4061214CF}"/>
    <cellStyle name="Output 3 16 2" xfId="19135" xr:uid="{737DF5AA-9C98-474D-81CF-CF283C64F9D5}"/>
    <cellStyle name="Output 3 17" xfId="3706" xr:uid="{9472DCD8-5082-4B20-8023-9F81AF72DB61}"/>
    <cellStyle name="Output 3 17 2" xfId="19700" xr:uid="{348C6741-421A-4C55-89D5-A6EDC57236B8}"/>
    <cellStyle name="Output 3 18" xfId="18889" xr:uid="{977CC82E-4B53-4EE2-AEB0-F60709C8E76D}"/>
    <cellStyle name="Output 3 18 2" xfId="32542" xr:uid="{90E281BA-DEBA-4B7D-A944-0210F31AF0AB}"/>
    <cellStyle name="Output 3 2" xfId="2342" xr:uid="{C5754B03-4C11-4045-81EF-115A1E32C35B}"/>
    <cellStyle name="Output 3 2 10" xfId="3692" xr:uid="{3AD696E9-53DB-46E9-9983-2789466B0055}"/>
    <cellStyle name="Output 3 2 10 2" xfId="19686" xr:uid="{4B8D869F-3770-446D-9CAD-8850D636D7C4}"/>
    <cellStyle name="Output 3 2 11" xfId="18890" xr:uid="{F13F0EDF-59F5-4D4C-A95D-EDE67762975A}"/>
    <cellStyle name="Output 3 2 11 2" xfId="32543" xr:uid="{93770A04-5E12-4A67-863A-D0ACDFE35C14}"/>
    <cellStyle name="Output 3 2 2" xfId="2896" xr:uid="{BC93DBFF-BA56-4A1D-AF4B-6EC504BBA4BB}"/>
    <cellStyle name="Output 3 2 2 2" xfId="6220" xr:uid="{3045BBC7-B1BC-4CE7-81B6-4C7D84A2DFF5}"/>
    <cellStyle name="Output 3 2 2 2 2" xfId="8699" xr:uid="{D71D53ED-E165-4C71-AC06-B2D72929F0C1}"/>
    <cellStyle name="Output 3 2 2 2 2 2" xfId="22157" xr:uid="{8F89C088-9DD1-4C49-BAA8-8EE98E8D3202}"/>
    <cellStyle name="Output 3 2 2 2 3" xfId="11290" xr:uid="{2CBF2A78-AE37-4B40-95BF-533BE5354408}"/>
    <cellStyle name="Output 3 2 2 2 3 2" xfId="24748" xr:uid="{D02BB90A-3BEB-4F44-8112-05CB7186F7A9}"/>
    <cellStyle name="Output 3 2 2 2 4" xfId="13498" xr:uid="{759D69C2-BCF4-48FB-980A-4FBA995FE513}"/>
    <cellStyle name="Output 3 2 2 2 4 2" xfId="26956" xr:uid="{2808D91B-D688-40FF-A7FE-88072B108993}"/>
    <cellStyle name="Output 3 2 2 2 5" xfId="14677" xr:uid="{C62F2B31-520B-47E6-8BE4-F2D806128412}"/>
    <cellStyle name="Output 3 2 2 2 5 2" xfId="28135" xr:uid="{ABE9B02F-57A8-4EE7-A7E6-CF57C724E6BC}"/>
    <cellStyle name="Output 3 2 2 2 6" xfId="16042" xr:uid="{53D0867D-CCCC-4236-A03D-CB5BB362B1EC}"/>
    <cellStyle name="Output 3 2 2 2 6 2" xfId="29500" xr:uid="{3E451BF9-78AF-4213-91DC-22D687CCD758}"/>
    <cellStyle name="Output 3 2 2 2 7" xfId="18385" xr:uid="{C477E7B1-E65E-48BE-B8D8-EA24F15F4721}"/>
    <cellStyle name="Output 3 2 2 2 7 2" xfId="31843" xr:uid="{7B193571-C004-437B-9FAA-21E360846E45}"/>
    <cellStyle name="Output 3 2 2 3" xfId="5049" xr:uid="{EC54158A-904C-44C1-B1E2-FF50528F9466}"/>
    <cellStyle name="Output 3 2 2 3 2" xfId="32348" xr:uid="{1E802072-AAA7-455A-921E-0E0E1049FAB9}"/>
    <cellStyle name="Output 3 2 2 4" xfId="7528" xr:uid="{62ECBC6E-032B-4BE1-BF92-B6FF9D82807C}"/>
    <cellStyle name="Output 3 2 2 4 2" xfId="20986" xr:uid="{64BB9DB9-DB7B-4CBE-BE35-5878AA49813E}"/>
    <cellStyle name="Output 3 2 2 5" xfId="10119" xr:uid="{80064B1D-05FA-4949-9A85-2566E7BEA79F}"/>
    <cellStyle name="Output 3 2 2 5 2" xfId="23577" xr:uid="{C58A3AFF-4C2F-4D68-BAF8-B04483FC9B76}"/>
    <cellStyle name="Output 3 2 2 6" xfId="3482" xr:uid="{D0059C21-6FD4-4E9E-8E2D-E6543196C318}"/>
    <cellStyle name="Output 3 2 2 6 2" xfId="19476" xr:uid="{10B098E6-FC52-4BF9-949F-1399B5B9EA74}"/>
    <cellStyle name="Output 3 2 3" xfId="4353" xr:uid="{6D5DEA22-DE76-461E-A7D4-F29F43881A57}"/>
    <cellStyle name="Output 3 2 3 2" xfId="5524" xr:uid="{769FC0CB-1011-4B8A-A09B-D6602C6D4EB3}"/>
    <cellStyle name="Output 3 2 3 2 2" xfId="8003" xr:uid="{2E8B9597-61A2-4BF2-87AA-61F014D96FFC}"/>
    <cellStyle name="Output 3 2 3 2 2 2" xfId="21461" xr:uid="{BFB43897-B3F4-4A58-9D24-CEFC51913C31}"/>
    <cellStyle name="Output 3 2 3 2 3" xfId="10594" xr:uid="{008AFA25-7D72-46B8-BFBB-9699FC707BDD}"/>
    <cellStyle name="Output 3 2 3 2 3 2" xfId="24052" xr:uid="{EFEEF84D-65E4-43B3-9E0A-ADC0D99BE4EF}"/>
    <cellStyle name="Output 3 2 3 2 4" xfId="12802" xr:uid="{DB3D919B-1F9C-4FBA-94D1-7543BBA98E5C}"/>
    <cellStyle name="Output 3 2 3 2 4 2" xfId="26260" xr:uid="{27EEB2EB-23E2-4ED9-A0E3-11BDC0DC0B91}"/>
    <cellStyle name="Output 3 2 3 2 5" xfId="13981" xr:uid="{82E4D02C-FB63-4FCD-B0FD-BECD1CF9C5F5}"/>
    <cellStyle name="Output 3 2 3 2 5 2" xfId="27439" xr:uid="{14D8FCAA-D6C4-43B1-B2D0-D793214F4492}"/>
    <cellStyle name="Output 3 2 3 2 6" xfId="15346" xr:uid="{3A3E84A4-CC67-49CD-878E-FF5BBC547A64}"/>
    <cellStyle name="Output 3 2 3 2 6 2" xfId="28804" xr:uid="{D20191D4-A5C1-4A77-9795-437A91449421}"/>
    <cellStyle name="Output 3 2 3 2 7" xfId="17689" xr:uid="{48E326D4-EA5E-4D8F-A3A5-9255BA80F636}"/>
    <cellStyle name="Output 3 2 3 2 7 2" xfId="31147" xr:uid="{B2A14648-73CA-4D88-A545-9F6E5A7E0434}"/>
    <cellStyle name="Output 3 2 3 3" xfId="6832" xr:uid="{A33FBE61-28AE-44E0-9794-FA8BCA78EF82}"/>
    <cellStyle name="Output 3 2 3 3 2" xfId="20290" xr:uid="{DAC25F29-58D2-4227-9588-8A4AC560C9F9}"/>
    <cellStyle name="Output 3 2 3 4" xfId="9423" xr:uid="{6962BAF4-6124-4DE4-8A70-FAA19E4BBEAE}"/>
    <cellStyle name="Output 3 2 3 4 2" xfId="22881" xr:uid="{B63553B3-9215-4032-877F-9041E904317E}"/>
    <cellStyle name="Output 3 2 3 5" xfId="3550" xr:uid="{8B739C7E-95AD-420C-90ED-CFA05311E9DD}"/>
    <cellStyle name="Output 3 2 3 5 2" xfId="19544" xr:uid="{1659BBB6-FBC8-42B3-A114-D8D4CEB38C67}"/>
    <cellStyle name="Output 3 2 4" xfId="4929" xr:uid="{A5F92509-5E8E-4C7D-8137-55DC13F0E7B4}"/>
    <cellStyle name="Output 3 2 4 2" xfId="6100" xr:uid="{CD640DD4-6566-4DDB-A709-7B2CADC26BAA}"/>
    <cellStyle name="Output 3 2 4 2 2" xfId="8579" xr:uid="{79539AA5-675D-4BCF-860E-62F69C77FE3E}"/>
    <cellStyle name="Output 3 2 4 2 2 2" xfId="22037" xr:uid="{2DC789F1-7014-47DB-A853-35FA35787033}"/>
    <cellStyle name="Output 3 2 4 2 3" xfId="11170" xr:uid="{77A8A373-21D7-452F-B379-0ECF4BE827C1}"/>
    <cellStyle name="Output 3 2 4 2 3 2" xfId="24628" xr:uid="{D02A3B0F-F9D5-44E3-A8B2-9CD414D88A5C}"/>
    <cellStyle name="Output 3 2 4 2 4" xfId="13378" xr:uid="{E3BA9071-84E5-489D-90E3-7C2E1F20ADFE}"/>
    <cellStyle name="Output 3 2 4 2 4 2" xfId="26836" xr:uid="{F5F45591-B1AF-4D4E-880B-94518AA38748}"/>
    <cellStyle name="Output 3 2 4 2 5" xfId="14557" xr:uid="{CDDE808F-D2A6-49AC-93EC-B68B192E440D}"/>
    <cellStyle name="Output 3 2 4 2 5 2" xfId="28015" xr:uid="{09A40DD3-D33A-4BBF-A850-9BF7CC5F7DF7}"/>
    <cellStyle name="Output 3 2 4 2 6" xfId="15922" xr:uid="{5F0B12C7-9EC8-4E79-BBE2-B0464F7D9FCE}"/>
    <cellStyle name="Output 3 2 4 2 6 2" xfId="29380" xr:uid="{F5226781-5F72-4587-B6FB-C6DEAAFA4517}"/>
    <cellStyle name="Output 3 2 4 2 7" xfId="18265" xr:uid="{646E4734-75F8-4ACE-918F-F66AC4D80C61}"/>
    <cellStyle name="Output 3 2 4 2 7 2" xfId="31723" xr:uid="{A0685F2C-FA36-4EF7-967B-F5511519173D}"/>
    <cellStyle name="Output 3 2 4 3" xfId="7408" xr:uid="{74DFA7AF-D3E8-4B6C-B96C-F25F0ED638CB}"/>
    <cellStyle name="Output 3 2 4 3 2" xfId="20866" xr:uid="{4A1B8C64-AE0B-491F-9419-6CFC1905F507}"/>
    <cellStyle name="Output 3 2 4 4" xfId="9999" xr:uid="{EF802EE0-FA52-48A3-879C-997EB34C7F9D}"/>
    <cellStyle name="Output 3 2 4 4 2" xfId="23457" xr:uid="{9FFFDCDD-8E20-42B1-8A46-E41E57D96EBB}"/>
    <cellStyle name="Output 3 2 4 5" xfId="3235" xr:uid="{3496109D-255E-4DFA-A839-F4356CC93CAC}"/>
    <cellStyle name="Output 3 2 4 5 2" xfId="19229" xr:uid="{1ED6F7E0-F584-4318-88E6-B0458A98ADFF}"/>
    <cellStyle name="Output 3 2 5" xfId="4757" xr:uid="{6EE4A515-38D5-4C18-B6BD-BE8B895D7FE5}"/>
    <cellStyle name="Output 3 2 5 2" xfId="5928" xr:uid="{F655E5CA-668D-4831-92C9-ED649D886946}"/>
    <cellStyle name="Output 3 2 5 2 2" xfId="8407" xr:uid="{5DBDC1FB-F3D8-430B-ADD4-8FA15FF0D36D}"/>
    <cellStyle name="Output 3 2 5 2 2 2" xfId="21865" xr:uid="{8948EC07-1B47-4200-BF97-ACCFD7407AF8}"/>
    <cellStyle name="Output 3 2 5 2 3" xfId="10998" xr:uid="{35F39A24-09BD-43F8-BB0D-CB8AF6139FB6}"/>
    <cellStyle name="Output 3 2 5 2 3 2" xfId="24456" xr:uid="{F4E56B14-8C08-49F6-B06B-9487589E7A1D}"/>
    <cellStyle name="Output 3 2 5 2 4" xfId="13206" xr:uid="{257B4741-FAD2-46C3-9EAF-ADA46ABE40D1}"/>
    <cellStyle name="Output 3 2 5 2 4 2" xfId="26664" xr:uid="{88E303B2-0643-42B2-832C-309751F2CB65}"/>
    <cellStyle name="Output 3 2 5 2 5" xfId="14385" xr:uid="{2AB92A31-A183-4398-92F0-42446FF031DA}"/>
    <cellStyle name="Output 3 2 5 2 5 2" xfId="27843" xr:uid="{9DBF6BE9-6A81-4991-9699-88CD957B975E}"/>
    <cellStyle name="Output 3 2 5 2 6" xfId="15750" xr:uid="{6E4A0056-F151-4474-A33C-EC012F0DCBA7}"/>
    <cellStyle name="Output 3 2 5 2 6 2" xfId="29208" xr:uid="{0E7132CE-293A-45CD-8E30-B774E2D87A0F}"/>
    <cellStyle name="Output 3 2 5 2 7" xfId="18093" xr:uid="{BB87063C-6A9C-4FA3-86D5-424F39D4A3F1}"/>
    <cellStyle name="Output 3 2 5 2 7 2" xfId="31551" xr:uid="{D2CE4846-51D7-4CD1-BEAD-9608A9A2288C}"/>
    <cellStyle name="Output 3 2 5 3" xfId="7236" xr:uid="{A393C153-B6F3-4D39-8984-AD2FC95DCA22}"/>
    <cellStyle name="Output 3 2 5 3 2" xfId="20694" xr:uid="{BEA3FF3E-E3CD-41FA-B74C-DBD77BF4A2AC}"/>
    <cellStyle name="Output 3 2 5 4" xfId="9827" xr:uid="{0E2665E4-74AE-4EB2-B458-8240EA4A3E47}"/>
    <cellStyle name="Output 3 2 5 4 2" xfId="23285" xr:uid="{D73A9849-A9BA-4ABC-AFD6-8E25E69D1F85}"/>
    <cellStyle name="Output 3 2 5 5" xfId="11996" xr:uid="{44A607A5-5633-4313-997B-01CD6893B7E1}"/>
    <cellStyle name="Output 3 2 5 5 2" xfId="25454" xr:uid="{D21AF759-CEC3-42CD-930F-73CBA08A7E27}"/>
    <cellStyle name="Output 3 2 6" xfId="5146" xr:uid="{18B4B58F-1B0A-4C73-8664-64EFFE61FA04}"/>
    <cellStyle name="Output 3 2 6 2" xfId="6317" xr:uid="{8B375E40-58BB-49A6-8A79-FCAA73E9DA83}"/>
    <cellStyle name="Output 3 2 6 2 2" xfId="8796" xr:uid="{0F55BE30-08BF-4F21-BB5C-FDD2080E45DE}"/>
    <cellStyle name="Output 3 2 6 2 2 2" xfId="22254" xr:uid="{66EABD15-A93A-4203-BB6D-E2C90482E334}"/>
    <cellStyle name="Output 3 2 6 2 3" xfId="11387" xr:uid="{D1F093CB-8C32-408F-AAD8-818A4354C51D}"/>
    <cellStyle name="Output 3 2 6 2 3 2" xfId="24845" xr:uid="{A95FF0E2-8033-41D1-A3F9-5B8B476B3566}"/>
    <cellStyle name="Output 3 2 6 2 4" xfId="13595" xr:uid="{A9B941D5-AF1B-43D5-9E04-DD899B1C73A9}"/>
    <cellStyle name="Output 3 2 6 2 4 2" xfId="27053" xr:uid="{E99081B0-9902-43DB-9C7F-10A14B8E28D3}"/>
    <cellStyle name="Output 3 2 6 2 5" xfId="14774" xr:uid="{13A6631C-B0A8-4292-B776-60B91DB2EE4B}"/>
    <cellStyle name="Output 3 2 6 2 5 2" xfId="28232" xr:uid="{C9352CEB-E5F0-464A-B142-DBCAC94C4259}"/>
    <cellStyle name="Output 3 2 6 2 6" xfId="16139" xr:uid="{E84FFE63-FD45-4F8F-8F2D-9188F0CDB206}"/>
    <cellStyle name="Output 3 2 6 2 6 2" xfId="29597" xr:uid="{822E5D22-AFCA-441B-9ED7-58D777AD5F3D}"/>
    <cellStyle name="Output 3 2 6 2 7" xfId="18482" xr:uid="{8DCB8D13-3A98-443C-BDFB-171B60691692}"/>
    <cellStyle name="Output 3 2 6 2 7 2" xfId="31940" xr:uid="{388E7DCF-195D-45EC-8238-68E92058BB37}"/>
    <cellStyle name="Output 3 2 6 3" xfId="7625" xr:uid="{2C937560-15B9-43E0-9C36-FB24883F0EA0}"/>
    <cellStyle name="Output 3 2 6 3 2" xfId="21083" xr:uid="{1587F624-6FA4-4395-9729-9445F4F93E4C}"/>
    <cellStyle name="Output 3 2 6 4" xfId="10216" xr:uid="{CCDFB3ED-75AD-4E93-B81E-7956A6C96086}"/>
    <cellStyle name="Output 3 2 6 4 2" xfId="23674" xr:uid="{DC2B969A-5B1B-45B9-8247-D53F383453EC}"/>
    <cellStyle name="Output 3 2 6 5" xfId="12504" xr:uid="{FAD72CA2-2ED2-4A1B-BE20-7387E771F950}"/>
    <cellStyle name="Output 3 2 6 5 2" xfId="25962" xr:uid="{09DF3CD9-6D39-46E7-A375-512A2113E2AE}"/>
    <cellStyle name="Output 3 2 7" xfId="4656" xr:uid="{36636531-C28D-4A08-867F-A9D25E636E23}"/>
    <cellStyle name="Output 3 2 7 2" xfId="5827" xr:uid="{9F653A19-024C-43D0-98D7-20124809791E}"/>
    <cellStyle name="Output 3 2 7 2 2" xfId="8306" xr:uid="{0DBFABBD-034E-4BA0-AAEA-10069F3594B3}"/>
    <cellStyle name="Output 3 2 7 2 2 2" xfId="21764" xr:uid="{5DE8F1BC-CBAF-415E-9AF1-CD34060A9639}"/>
    <cellStyle name="Output 3 2 7 2 3" xfId="10897" xr:uid="{C91ED895-8766-4C55-B445-7CDB921EA56E}"/>
    <cellStyle name="Output 3 2 7 2 3 2" xfId="24355" xr:uid="{AADE08D3-F305-43EC-80F4-5D3C0D344313}"/>
    <cellStyle name="Output 3 2 7 2 4" xfId="13105" xr:uid="{42C5FBFE-96F7-4303-A761-48C5175FF4E0}"/>
    <cellStyle name="Output 3 2 7 2 4 2" xfId="26563" xr:uid="{5C28EBDB-474D-4A48-9716-80060991D71D}"/>
    <cellStyle name="Output 3 2 7 2 5" xfId="14284" xr:uid="{C6E7AE25-A2C2-4349-9A39-3BF14F37ECE1}"/>
    <cellStyle name="Output 3 2 7 2 5 2" xfId="27742" xr:uid="{1A217FBE-3A30-468F-8062-3BA95F8A3AE8}"/>
    <cellStyle name="Output 3 2 7 2 6" xfId="15649" xr:uid="{5B5BAE18-5D89-47C3-AE70-1B5C00B1F840}"/>
    <cellStyle name="Output 3 2 7 2 6 2" xfId="29107" xr:uid="{9AE4A4CA-7F3D-4099-A968-6A584455FCD5}"/>
    <cellStyle name="Output 3 2 7 2 7" xfId="17992" xr:uid="{33052902-244A-442B-94A0-8EDE610E015A}"/>
    <cellStyle name="Output 3 2 7 2 7 2" xfId="31450" xr:uid="{36912CDE-5BE3-490B-9625-F040F707900F}"/>
    <cellStyle name="Output 3 2 7 3" xfId="7135" xr:uid="{0D8F0AF2-729B-4339-A3A2-D4367E0784EA}"/>
    <cellStyle name="Output 3 2 7 3 2" xfId="20593" xr:uid="{67F2BB55-345C-4837-AFE6-2F63B6F33CD4}"/>
    <cellStyle name="Output 3 2 7 4" xfId="9726" xr:uid="{0B902D26-B190-4286-B04A-297FECB42624}"/>
    <cellStyle name="Output 3 2 7 4 2" xfId="23184" xr:uid="{00915EC4-A175-44BA-8342-47A6C4F53388}"/>
    <cellStyle name="Output 3 2 7 5" xfId="3305" xr:uid="{B8E7B5D8-4520-4CAF-A4ED-7F6C0B73C8D0}"/>
    <cellStyle name="Output 3 2 7 5 2" xfId="19299" xr:uid="{B901C5EE-F5E4-473D-952B-407766305E9A}"/>
    <cellStyle name="Output 3 2 8" xfId="4036" xr:uid="{A6FFF211-E87D-4F4C-AD75-D6E7A6AD90AC}"/>
    <cellStyle name="Output 3 2 8 2" xfId="2985" xr:uid="{EB35A761-F598-478F-98EE-9D7F1B6398E6}"/>
    <cellStyle name="Output 3 2 8 2 2" xfId="18979" xr:uid="{18C34D6E-6AB8-40BA-B827-3794F4EBDC25}"/>
    <cellStyle name="Output 3 2 8 3" xfId="9147" xr:uid="{CEC067BD-D0C1-4341-84B9-246F7792E534}"/>
    <cellStyle name="Output 3 2 8 3 2" xfId="22605" xr:uid="{06F09912-B3B4-4CDC-AB85-3D345B67D36A}"/>
    <cellStyle name="Output 3 2 8 4" xfId="11716" xr:uid="{3BA8E3B7-54BE-4F1D-A3BA-866BD6409D55}"/>
    <cellStyle name="Output 3 2 8 4 2" xfId="25174" xr:uid="{22CE80F9-82BF-44AA-A2B0-5E4CDFC8EAEA}"/>
    <cellStyle name="Output 3 2 8 5" xfId="3591" xr:uid="{CBA07418-4D76-4942-B8A6-FE349A9B0CFA}"/>
    <cellStyle name="Output 3 2 8 5 2" xfId="19585" xr:uid="{3E33C684-CED7-4B69-9A1B-B3642DF30A5A}"/>
    <cellStyle name="Output 3 2 8 6" xfId="3865" xr:uid="{A22B57E8-2E04-42A9-8FF2-858B44B72824}"/>
    <cellStyle name="Output 3 2 8 6 2" xfId="19859" xr:uid="{184CA3FF-FFAC-4FC3-BFF9-6D9538B99912}"/>
    <cellStyle name="Output 3 2 8 7" xfId="16455" xr:uid="{5B657528-A1DC-49CF-81F1-6E6185CAF82A}"/>
    <cellStyle name="Output 3 2 8 7 2" xfId="29913" xr:uid="{317DD92C-BF24-427D-8F5E-8C12D8502972}"/>
    <cellStyle name="Output 3 2 9" xfId="3140" xr:uid="{FBED8282-ACC4-45EA-B993-0227BB596B77}"/>
    <cellStyle name="Output 3 2 9 2" xfId="19134" xr:uid="{0FC2C654-0A7D-419D-86C9-4830C032A2FA}"/>
    <cellStyle name="Output 3 3" xfId="2343" xr:uid="{2BEDF482-9CD3-4319-A2C9-8252C3364AD0}"/>
    <cellStyle name="Output 3 3 10" xfId="3703" xr:uid="{7A3D0680-84B5-4ACA-82BF-26D2991BA225}"/>
    <cellStyle name="Output 3 3 10 2" xfId="19697" xr:uid="{FB114BD4-B2DA-46ED-A60C-8B1E17674DC2}"/>
    <cellStyle name="Output 3 3 11" xfId="18891" xr:uid="{91515CF7-FCF4-4566-BED2-0C0F00A6EA5F}"/>
    <cellStyle name="Output 3 3 11 2" xfId="32544" xr:uid="{601E4E02-DD04-403F-BFE1-DB52B29DA91F}"/>
    <cellStyle name="Output 3 3 2" xfId="2897" xr:uid="{8FCBF7DB-F9BA-4EB8-BF87-5C58C4EEB78F}"/>
    <cellStyle name="Output 3 3 2 2" xfId="6221" xr:uid="{6DD77352-35BA-4CAE-97BD-9CD184F671E3}"/>
    <cellStyle name="Output 3 3 2 2 2" xfId="8700" xr:uid="{451CE177-CD50-4794-B798-F20A5E5A9EDA}"/>
    <cellStyle name="Output 3 3 2 2 2 2" xfId="22158" xr:uid="{CEFB03F3-7D8D-4D83-B567-6962D55B837B}"/>
    <cellStyle name="Output 3 3 2 2 3" xfId="11291" xr:uid="{B04ED347-1F96-460D-BB2D-0ECA57A64131}"/>
    <cellStyle name="Output 3 3 2 2 3 2" xfId="24749" xr:uid="{4223CA0A-1E95-41E1-8E7A-C41F24ED9A6E}"/>
    <cellStyle name="Output 3 3 2 2 4" xfId="13499" xr:uid="{2720527F-B396-4C67-8C20-1699D1968AD1}"/>
    <cellStyle name="Output 3 3 2 2 4 2" xfId="26957" xr:uid="{18E778B4-4A76-46CF-8670-55CDC08CFF94}"/>
    <cellStyle name="Output 3 3 2 2 5" xfId="14678" xr:uid="{A893B00D-2AC5-43EE-A971-DF51AAB168BC}"/>
    <cellStyle name="Output 3 3 2 2 5 2" xfId="28136" xr:uid="{F8DEE6B8-EE80-4FF8-B863-78BA1D98744B}"/>
    <cellStyle name="Output 3 3 2 2 6" xfId="16043" xr:uid="{8474ECCB-BDDD-4A8A-A9F1-05A97E21D554}"/>
    <cellStyle name="Output 3 3 2 2 6 2" xfId="29501" xr:uid="{B4D2388A-5E97-4C2D-8CA9-517ABFCA9CD9}"/>
    <cellStyle name="Output 3 3 2 2 7" xfId="18386" xr:uid="{587E23C0-73EC-4537-B35D-322765773EA8}"/>
    <cellStyle name="Output 3 3 2 2 7 2" xfId="31844" xr:uid="{D1EB008B-F401-4675-8E79-04F915DA8CED}"/>
    <cellStyle name="Output 3 3 2 3" xfId="5050" xr:uid="{BD2D2EB6-9C32-460C-92CE-D7AB7088A4CA}"/>
    <cellStyle name="Output 3 3 2 3 2" xfId="32349" xr:uid="{826C9ACE-0FB9-4C78-8185-BE368C7BDE86}"/>
    <cellStyle name="Output 3 3 2 4" xfId="7529" xr:uid="{1B4302E2-065A-42FD-B44B-F74A3BE9463B}"/>
    <cellStyle name="Output 3 3 2 4 2" xfId="20987" xr:uid="{AB3273C2-D4FE-47E5-A57D-4C0E4DD7526A}"/>
    <cellStyle name="Output 3 3 2 5" xfId="10120" xr:uid="{A7093E80-DF20-4414-A439-F5B735937FF9}"/>
    <cellStyle name="Output 3 3 2 5 2" xfId="23578" xr:uid="{7EFA5873-4AC3-4143-B306-F977C93DA9AE}"/>
    <cellStyle name="Output 3 3 2 6" xfId="3205" xr:uid="{D0E29757-B31C-4747-988D-47A5BD698824}"/>
    <cellStyle name="Output 3 3 2 6 2" xfId="19199" xr:uid="{E850FF44-7FDB-4463-AAE8-1D56944CB9DB}"/>
    <cellStyle name="Output 3 3 3" xfId="4352" xr:uid="{006763AD-5E1B-4EC5-9B5D-4DD58F366440}"/>
    <cellStyle name="Output 3 3 3 2" xfId="5523" xr:uid="{4C07ACEA-28B2-43A3-8673-747E508BE126}"/>
    <cellStyle name="Output 3 3 3 2 2" xfId="8002" xr:uid="{1CE64309-C956-4046-87CF-CE75DFCA42ED}"/>
    <cellStyle name="Output 3 3 3 2 2 2" xfId="21460" xr:uid="{7ED42B70-A3B1-4EC7-B2E4-ED0A310CD9AF}"/>
    <cellStyle name="Output 3 3 3 2 3" xfId="10593" xr:uid="{88FF5B03-FDB5-4CE2-B745-576BABC6BA29}"/>
    <cellStyle name="Output 3 3 3 2 3 2" xfId="24051" xr:uid="{46223DF1-5FFF-4A44-B4F1-187CB9B7AC15}"/>
    <cellStyle name="Output 3 3 3 2 4" xfId="12801" xr:uid="{339A9A6E-D9B5-4484-93FA-01B1077FB380}"/>
    <cellStyle name="Output 3 3 3 2 4 2" xfId="26259" xr:uid="{A613E5D1-14E9-4AEA-8A73-A98FA3100FD8}"/>
    <cellStyle name="Output 3 3 3 2 5" xfId="13980" xr:uid="{277BAF78-3FD1-4B75-97EF-C031CAD5F64D}"/>
    <cellStyle name="Output 3 3 3 2 5 2" xfId="27438" xr:uid="{AB555ECD-1A5F-46A6-B4E4-469FA0BB97D3}"/>
    <cellStyle name="Output 3 3 3 2 6" xfId="15345" xr:uid="{3A4D25D9-E05D-41C4-8DE0-3026F4C2D7D6}"/>
    <cellStyle name="Output 3 3 3 2 6 2" xfId="28803" xr:uid="{F31656FE-0789-4AEA-A2F5-5DA363BF5BF0}"/>
    <cellStyle name="Output 3 3 3 2 7" xfId="17688" xr:uid="{5EAAF98A-533D-4393-831C-C417E570B8D8}"/>
    <cellStyle name="Output 3 3 3 2 7 2" xfId="31146" xr:uid="{2EB4E1DE-4BA0-455A-862D-4FCD4E17FBD6}"/>
    <cellStyle name="Output 3 3 3 3" xfId="6831" xr:uid="{87962C39-08FF-4820-8695-A286A5830075}"/>
    <cellStyle name="Output 3 3 3 3 2" xfId="20289" xr:uid="{EF8390E4-0B86-498B-A65C-DBEF11C934EC}"/>
    <cellStyle name="Output 3 3 3 4" xfId="9422" xr:uid="{923D134B-5C03-476F-9CD3-63284C4BFBAA}"/>
    <cellStyle name="Output 3 3 3 4 2" xfId="22880" xr:uid="{533FB336-F8C4-4A2A-A540-A1E6D2EDDA3B}"/>
    <cellStyle name="Output 3 3 3 5" xfId="4231" xr:uid="{0036E6B3-9791-49F5-B66F-8EC28DBB159B}"/>
    <cellStyle name="Output 3 3 3 5 2" xfId="20031" xr:uid="{4E8BA636-8620-4E83-BC77-2897D0F5133E}"/>
    <cellStyle name="Output 3 3 4" xfId="4930" xr:uid="{09C75B72-8D4D-41D2-90C8-14150B6C38F0}"/>
    <cellStyle name="Output 3 3 4 2" xfId="6101" xr:uid="{4650BFE1-B64A-48BC-9118-E984B9940586}"/>
    <cellStyle name="Output 3 3 4 2 2" xfId="8580" xr:uid="{BD88547E-EC26-4988-84DA-730308D0D176}"/>
    <cellStyle name="Output 3 3 4 2 2 2" xfId="22038" xr:uid="{C3384115-E1D2-4456-A441-DFB320F540A5}"/>
    <cellStyle name="Output 3 3 4 2 3" xfId="11171" xr:uid="{4B12304D-A509-4A52-917F-6706F8890E73}"/>
    <cellStyle name="Output 3 3 4 2 3 2" xfId="24629" xr:uid="{9426275C-628A-477A-B5E7-DF506B237C26}"/>
    <cellStyle name="Output 3 3 4 2 4" xfId="13379" xr:uid="{28A2416F-8F54-42B6-80F1-D1044D746936}"/>
    <cellStyle name="Output 3 3 4 2 4 2" xfId="26837" xr:uid="{5AD4F057-227C-4FBF-9C1B-BB8497517409}"/>
    <cellStyle name="Output 3 3 4 2 5" xfId="14558" xr:uid="{2A1EEE92-4001-4CD7-BE49-5EA72590E47B}"/>
    <cellStyle name="Output 3 3 4 2 5 2" xfId="28016" xr:uid="{DFCE0089-32B7-442B-89EA-E9ED9E9566BD}"/>
    <cellStyle name="Output 3 3 4 2 6" xfId="15923" xr:uid="{0A0E8F6F-0AF0-42EF-BC75-73E7F5DBC712}"/>
    <cellStyle name="Output 3 3 4 2 6 2" xfId="29381" xr:uid="{54B4EA1F-50EC-4ABA-AF73-A38D8F579332}"/>
    <cellStyle name="Output 3 3 4 2 7" xfId="18266" xr:uid="{44CA1B85-99B9-46D9-B979-10C6FAB07F6F}"/>
    <cellStyle name="Output 3 3 4 2 7 2" xfId="31724" xr:uid="{943DE7CF-0AF7-4F3D-997A-26B36BC8D33F}"/>
    <cellStyle name="Output 3 3 4 3" xfId="7409" xr:uid="{1CFA74CC-EF49-4882-B406-FE40D77061AB}"/>
    <cellStyle name="Output 3 3 4 3 2" xfId="20867" xr:uid="{CC068171-DCEE-4677-98D9-BFD5AFAB67C6}"/>
    <cellStyle name="Output 3 3 4 4" xfId="10000" xr:uid="{859CABCC-ACBA-4D2B-A8CA-D67B0A49A501}"/>
    <cellStyle name="Output 3 3 4 4 2" xfId="23458" xr:uid="{97ABCB59-04A6-44A0-AB78-BCA61E7A5659}"/>
    <cellStyle name="Output 3 3 4 5" xfId="3234" xr:uid="{60DA726D-AFB6-4005-85AB-22484A5555A4}"/>
    <cellStyle name="Output 3 3 4 5 2" xfId="19228" xr:uid="{E3B247C3-4395-4BED-9FF2-BB9E061DA7CE}"/>
    <cellStyle name="Output 3 3 5" xfId="4758" xr:uid="{C1A77C5D-D9FC-451C-8768-7599C03A46A1}"/>
    <cellStyle name="Output 3 3 5 2" xfId="5929" xr:uid="{EAACFF82-2E53-46F5-8D95-7C00AB99ACBD}"/>
    <cellStyle name="Output 3 3 5 2 2" xfId="8408" xr:uid="{4E72CA6A-7753-474A-8B0C-C5D3CD38986F}"/>
    <cellStyle name="Output 3 3 5 2 2 2" xfId="21866" xr:uid="{22FB538E-B785-4561-86D0-F83C4C2D1D14}"/>
    <cellStyle name="Output 3 3 5 2 3" xfId="10999" xr:uid="{195064BA-1BB2-49B5-8F96-DEAFA3B8A6C3}"/>
    <cellStyle name="Output 3 3 5 2 3 2" xfId="24457" xr:uid="{04B56F5B-9DCC-4663-8F26-28361BCA60A2}"/>
    <cellStyle name="Output 3 3 5 2 4" xfId="13207" xr:uid="{338F0F43-CBE3-4DFB-AF52-87DB92BE1209}"/>
    <cellStyle name="Output 3 3 5 2 4 2" xfId="26665" xr:uid="{4EBE3508-294F-4375-B230-188687355F14}"/>
    <cellStyle name="Output 3 3 5 2 5" xfId="14386" xr:uid="{FD4234A8-F085-4053-9B16-07B2052F0552}"/>
    <cellStyle name="Output 3 3 5 2 5 2" xfId="27844" xr:uid="{94E849FA-2F14-4C18-91DE-84885B4DBE18}"/>
    <cellStyle name="Output 3 3 5 2 6" xfId="15751" xr:uid="{BF80F524-0F05-4769-889A-854B17A36F0C}"/>
    <cellStyle name="Output 3 3 5 2 6 2" xfId="29209" xr:uid="{AE142E36-D52F-4004-B1E1-3156F271F63C}"/>
    <cellStyle name="Output 3 3 5 2 7" xfId="18094" xr:uid="{C1868614-287C-499E-9370-C01179AD57AF}"/>
    <cellStyle name="Output 3 3 5 2 7 2" xfId="31552" xr:uid="{514AB675-965A-4A38-BB1D-D702458E730D}"/>
    <cellStyle name="Output 3 3 5 3" xfId="7237" xr:uid="{0F362A85-A317-4FF6-BF47-30D5F82B03AF}"/>
    <cellStyle name="Output 3 3 5 3 2" xfId="20695" xr:uid="{2D156D1F-6781-4F1E-B3FB-7DAA33E7532C}"/>
    <cellStyle name="Output 3 3 5 4" xfId="9828" xr:uid="{0015A018-F7C2-4446-AB3A-B5AEC2326F0B}"/>
    <cellStyle name="Output 3 3 5 4 2" xfId="23286" xr:uid="{B653CCF8-366D-45A1-B13D-37D1D8A6A5B5}"/>
    <cellStyle name="Output 3 3 5 5" xfId="12347" xr:uid="{426A163D-7D13-4E5C-8972-0C946AA0BE16}"/>
    <cellStyle name="Output 3 3 5 5 2" xfId="25805" xr:uid="{FE497332-8C2B-4820-BCE0-B5852AD5EA1F}"/>
    <cellStyle name="Output 3 3 6" xfId="4490" xr:uid="{416AFF16-EE72-490D-8C65-F1C9A167348F}"/>
    <cellStyle name="Output 3 3 6 2" xfId="5661" xr:uid="{CBB54A47-C9CA-49E1-B986-B5D6E68C676E}"/>
    <cellStyle name="Output 3 3 6 2 2" xfId="8140" xr:uid="{4D2B8B74-43C3-4272-9508-A4899CC372BE}"/>
    <cellStyle name="Output 3 3 6 2 2 2" xfId="21598" xr:uid="{BA33595E-0504-4AE7-860A-026AA7806F8D}"/>
    <cellStyle name="Output 3 3 6 2 3" xfId="10731" xr:uid="{402DE76C-7400-4A47-9A2A-9A3D2673F95F}"/>
    <cellStyle name="Output 3 3 6 2 3 2" xfId="24189" xr:uid="{613E674D-75D3-4AAC-A3E8-46EA2CE23F0A}"/>
    <cellStyle name="Output 3 3 6 2 4" xfId="12939" xr:uid="{C6DB0C91-A699-40A7-A7CD-BF9595EB1487}"/>
    <cellStyle name="Output 3 3 6 2 4 2" xfId="26397" xr:uid="{BB2CD7B8-9038-40CD-8671-6A0846004A00}"/>
    <cellStyle name="Output 3 3 6 2 5" xfId="14118" xr:uid="{B3DCDC7A-0AB1-4C17-916D-E4405B0A76A9}"/>
    <cellStyle name="Output 3 3 6 2 5 2" xfId="27576" xr:uid="{277C002A-1585-4ABE-804B-27712F68071C}"/>
    <cellStyle name="Output 3 3 6 2 6" xfId="15483" xr:uid="{DECEF5AA-BC8A-4283-A8D4-E5161403991A}"/>
    <cellStyle name="Output 3 3 6 2 6 2" xfId="28941" xr:uid="{D407B412-67B9-491B-B4B9-D271AE0A84C6}"/>
    <cellStyle name="Output 3 3 6 2 7" xfId="17826" xr:uid="{F58F58B6-C925-4874-AB71-C57ECBC72611}"/>
    <cellStyle name="Output 3 3 6 2 7 2" xfId="31284" xr:uid="{023139A1-CE03-442B-9ECF-9A7DA9EBD6E4}"/>
    <cellStyle name="Output 3 3 6 3" xfId="6969" xr:uid="{D4CD1587-9037-4D01-8CE8-9822DBDBB3A0}"/>
    <cellStyle name="Output 3 3 6 3 2" xfId="20427" xr:uid="{E27EA5BA-03C5-4032-B9BC-86188D2AB645}"/>
    <cellStyle name="Output 3 3 6 4" xfId="9560" xr:uid="{E717941A-1450-4177-8BAF-CA8A3D69AC3E}"/>
    <cellStyle name="Output 3 3 6 4 2" xfId="23018" xr:uid="{F54382F7-CD52-4F90-BE12-CBC15D81FFD2}"/>
    <cellStyle name="Output 3 3 6 5" xfId="12318" xr:uid="{05316A44-7879-42FB-91C2-7F2D12E846D8}"/>
    <cellStyle name="Output 3 3 6 5 2" xfId="25776" xr:uid="{16A9A565-FDA7-4DF2-9E0D-DE302B23EA32}"/>
    <cellStyle name="Output 3 3 7" xfId="4657" xr:uid="{4D19EB1B-75F2-4C60-A901-A081710CC827}"/>
    <cellStyle name="Output 3 3 7 2" xfId="5828" xr:uid="{2510BABC-7E44-4A3B-B8D2-1A88E4A49A95}"/>
    <cellStyle name="Output 3 3 7 2 2" xfId="8307" xr:uid="{0E7CBBFD-825F-4524-886C-C20162160541}"/>
    <cellStyle name="Output 3 3 7 2 2 2" xfId="21765" xr:uid="{7496F2B0-B835-4ED5-9B24-D10D99443D67}"/>
    <cellStyle name="Output 3 3 7 2 3" xfId="10898" xr:uid="{98059D45-87D3-49F8-87F7-D3DD0EC28A17}"/>
    <cellStyle name="Output 3 3 7 2 3 2" xfId="24356" xr:uid="{C8A7AAA5-1CEF-4370-BC8C-9A1418DD8109}"/>
    <cellStyle name="Output 3 3 7 2 4" xfId="13106" xr:uid="{E3854C60-D2B0-4126-9436-90F4159480C1}"/>
    <cellStyle name="Output 3 3 7 2 4 2" xfId="26564" xr:uid="{2658B332-5C50-4D69-8642-E828B3C21EBF}"/>
    <cellStyle name="Output 3 3 7 2 5" xfId="14285" xr:uid="{6BADEB62-35F3-4C86-A5DD-13DEFA457628}"/>
    <cellStyle name="Output 3 3 7 2 5 2" xfId="27743" xr:uid="{2E1BCAAF-583B-4D64-BEA6-FFE6CC008894}"/>
    <cellStyle name="Output 3 3 7 2 6" xfId="15650" xr:uid="{6C06AD83-12BB-4DDB-95CF-A732A05F409D}"/>
    <cellStyle name="Output 3 3 7 2 6 2" xfId="29108" xr:uid="{E7C58D5B-4D39-465A-9EEC-3C65FAE29DC5}"/>
    <cellStyle name="Output 3 3 7 2 7" xfId="17993" xr:uid="{DC51982E-29E4-41DB-B14C-8417095A5215}"/>
    <cellStyle name="Output 3 3 7 2 7 2" xfId="31451" xr:uid="{BDA71971-9A8E-49B5-91AD-707834A67E97}"/>
    <cellStyle name="Output 3 3 7 3" xfId="7136" xr:uid="{1CA3E8E9-7513-40B4-971E-C57DAC827A2F}"/>
    <cellStyle name="Output 3 3 7 3 2" xfId="20594" xr:uid="{9C888FA9-938F-4C8F-A8F5-F668C9AD51B5}"/>
    <cellStyle name="Output 3 3 7 4" xfId="9727" xr:uid="{217EAA2D-4D36-4A53-9DEB-DA782043C0E7}"/>
    <cellStyle name="Output 3 3 7 4 2" xfId="23185" xr:uid="{7E84666C-90FA-4584-94F4-002764450259}"/>
    <cellStyle name="Output 3 3 7 5" xfId="3300" xr:uid="{6B30EBFE-C09E-4EEF-97CC-4FEB8B108D8E}"/>
    <cellStyle name="Output 3 3 7 5 2" xfId="19294" xr:uid="{ED3C5EF0-BC9F-42FA-93BB-F1FDC7756C23}"/>
    <cellStyle name="Output 3 3 8" xfId="4035" xr:uid="{3EBF24F2-47D1-4449-867A-FFD390EEEBAA}"/>
    <cellStyle name="Output 3 3 8 2" xfId="2986" xr:uid="{EB5727A6-46B8-4B57-8DB7-C5C310BA6292}"/>
    <cellStyle name="Output 3 3 8 2 2" xfId="18980" xr:uid="{4828EFE6-78C9-4F9B-87C5-04F2AFF8EEDA}"/>
    <cellStyle name="Output 3 3 8 3" xfId="9146" xr:uid="{96870353-19D0-4076-8B98-C8CC1313F620}"/>
    <cellStyle name="Output 3 3 8 3 2" xfId="22604" xr:uid="{F62A4D85-3E27-4BED-86CD-43886F3DCD41}"/>
    <cellStyle name="Output 3 3 8 4" xfId="11715" xr:uid="{FE47AE7B-E735-4A03-B70B-0219F9BAA253}"/>
    <cellStyle name="Output 3 3 8 4 2" xfId="25173" xr:uid="{67B6124E-4FBC-4E11-9EBB-D430E32472EA}"/>
    <cellStyle name="Output 3 3 8 5" xfId="3590" xr:uid="{FD4C27FB-ADF6-409F-9BC6-397A786CC67F}"/>
    <cellStyle name="Output 3 3 8 5 2" xfId="19584" xr:uid="{36D76815-6167-4519-BA8B-83806625A678}"/>
    <cellStyle name="Output 3 3 8 6" xfId="3351" xr:uid="{E8F5FF28-B38A-4905-8D70-5E316EC272FD}"/>
    <cellStyle name="Output 3 3 8 6 2" xfId="19345" xr:uid="{349450BB-618D-4154-B96C-6C353622EC43}"/>
    <cellStyle name="Output 3 3 8 7" xfId="16454" xr:uid="{9CD2497E-6B21-4713-A5E7-C5115C8D3561}"/>
    <cellStyle name="Output 3 3 8 7 2" xfId="29912" xr:uid="{A44567CA-ABC3-446C-8628-738883E6094D}"/>
    <cellStyle name="Output 3 3 9" xfId="3139" xr:uid="{718E654D-60D9-4407-A5ED-C266331BBE79}"/>
    <cellStyle name="Output 3 3 9 2" xfId="19133" xr:uid="{E4FBB999-2160-4A05-AA73-104F3555C61D}"/>
    <cellStyle name="Output 3 4" xfId="2344" xr:uid="{C0FA436F-A6A6-4659-967D-EB9B60EF2213}"/>
    <cellStyle name="Output 3 4 10" xfId="3691" xr:uid="{8394E0DA-3E91-4563-9BE7-4D9431390139}"/>
    <cellStyle name="Output 3 4 10 2" xfId="19685" xr:uid="{67543294-38A1-48B2-BA33-5ADE3C11CF5B}"/>
    <cellStyle name="Output 3 4 11" xfId="18892" xr:uid="{56C83958-D59B-452E-A0D0-859C4DF1F617}"/>
    <cellStyle name="Output 3 4 11 2" xfId="32545" xr:uid="{0F2890DA-F3E8-4D7B-AEF2-396BACF35238}"/>
    <cellStyle name="Output 3 4 2" xfId="2898" xr:uid="{721ED13D-64C8-463B-A22D-B3D53881F4E9}"/>
    <cellStyle name="Output 3 4 2 2" xfId="6222" xr:uid="{1A5C62DE-9650-4016-BB73-2BCCDFFA7F31}"/>
    <cellStyle name="Output 3 4 2 2 2" xfId="8701" xr:uid="{494D23CC-4070-4C27-B381-B66B5007FCF2}"/>
    <cellStyle name="Output 3 4 2 2 2 2" xfId="22159" xr:uid="{F812B9EF-2FE7-4D51-B4BA-BDC0514C8AEA}"/>
    <cellStyle name="Output 3 4 2 2 3" xfId="11292" xr:uid="{7D67B2F4-0934-429E-97D0-A246AE304595}"/>
    <cellStyle name="Output 3 4 2 2 3 2" xfId="24750" xr:uid="{1BB03428-227C-4697-A1D4-F45523F2302B}"/>
    <cellStyle name="Output 3 4 2 2 4" xfId="13500" xr:uid="{1CAF1F6D-847D-4576-8D46-219A97D97D51}"/>
    <cellStyle name="Output 3 4 2 2 4 2" xfId="26958" xr:uid="{4A9F8C85-4989-4898-AD75-8C197B536411}"/>
    <cellStyle name="Output 3 4 2 2 5" xfId="14679" xr:uid="{CD5F9603-0AAE-43B8-BA74-F092E4DA69EC}"/>
    <cellStyle name="Output 3 4 2 2 5 2" xfId="28137" xr:uid="{296A6B02-6B62-498C-A7FC-2252414F4F30}"/>
    <cellStyle name="Output 3 4 2 2 6" xfId="16044" xr:uid="{497E6B59-4723-4636-9001-CDFB2890F4C2}"/>
    <cellStyle name="Output 3 4 2 2 6 2" xfId="29502" xr:uid="{87515272-47EF-4EA9-9208-18D2F4DD15FB}"/>
    <cellStyle name="Output 3 4 2 2 7" xfId="18387" xr:uid="{501DB7EA-1D0D-4222-BD7A-33CDA996BAA7}"/>
    <cellStyle name="Output 3 4 2 2 7 2" xfId="31845" xr:uid="{1EBF2555-88AA-4004-99E4-97AF107F761C}"/>
    <cellStyle name="Output 3 4 2 3" xfId="5051" xr:uid="{4FE1A6E9-BB06-49B0-A1A6-B51F44D53205}"/>
    <cellStyle name="Output 3 4 2 3 2" xfId="32350" xr:uid="{3A9FBD47-8F4D-4C79-BD9D-91E011367078}"/>
    <cellStyle name="Output 3 4 2 4" xfId="7530" xr:uid="{2E8827A7-5C85-4496-A3B5-B18670505112}"/>
    <cellStyle name="Output 3 4 2 4 2" xfId="20988" xr:uid="{AD2E0EDC-9989-4826-8A19-2B496F2AF7C5}"/>
    <cellStyle name="Output 3 4 2 5" xfId="10121" xr:uid="{64167D12-0BF1-4A98-B3AE-470CBCA8FFCB}"/>
    <cellStyle name="Output 3 4 2 5 2" xfId="23579" xr:uid="{213B1F5F-5C0A-4422-9FB5-B697F030BE01}"/>
    <cellStyle name="Output 3 4 2 6" xfId="3511" xr:uid="{E718540D-6E41-42EB-BEB6-6818E8374A48}"/>
    <cellStyle name="Output 3 4 2 6 2" xfId="19505" xr:uid="{F1B36017-34B1-43E4-968B-79D8098987E0}"/>
    <cellStyle name="Output 3 4 3" xfId="4351" xr:uid="{054D5254-C29B-4578-A3B3-CBD9B0A6FC13}"/>
    <cellStyle name="Output 3 4 3 2" xfId="5522" xr:uid="{6FAD74CD-B932-4AEE-8E8A-AEA4A771EF5F}"/>
    <cellStyle name="Output 3 4 3 2 2" xfId="8001" xr:uid="{B19DC6D7-5A26-46B3-85B6-E6044C613488}"/>
    <cellStyle name="Output 3 4 3 2 2 2" xfId="21459" xr:uid="{50795835-8678-407C-92A7-FD47A51F71E1}"/>
    <cellStyle name="Output 3 4 3 2 3" xfId="10592" xr:uid="{B7A5574D-9881-4E9C-8F22-CA9A630CA32F}"/>
    <cellStyle name="Output 3 4 3 2 3 2" xfId="24050" xr:uid="{2555BC93-110C-46E7-9C39-8D86C2DB7BDD}"/>
    <cellStyle name="Output 3 4 3 2 4" xfId="12800" xr:uid="{11ADA799-8CE0-4B43-ACED-78203AD3CFC5}"/>
    <cellStyle name="Output 3 4 3 2 4 2" xfId="26258" xr:uid="{61FE6045-3203-4511-948F-41390995D8D6}"/>
    <cellStyle name="Output 3 4 3 2 5" xfId="13979" xr:uid="{BD054C0B-DA69-42D2-B142-7E9092F2037A}"/>
    <cellStyle name="Output 3 4 3 2 5 2" xfId="27437" xr:uid="{BB64DA7A-4233-4F15-87ED-5B78F8ECE306}"/>
    <cellStyle name="Output 3 4 3 2 6" xfId="15344" xr:uid="{05E564BD-B9FF-4DDD-869A-1578575D5344}"/>
    <cellStyle name="Output 3 4 3 2 6 2" xfId="28802" xr:uid="{C0864687-AD02-4426-820B-0C7DA226C0AB}"/>
    <cellStyle name="Output 3 4 3 2 7" xfId="17687" xr:uid="{D0EBF170-9ECF-4DE0-B398-CD60DF67E1E7}"/>
    <cellStyle name="Output 3 4 3 2 7 2" xfId="31145" xr:uid="{0C84BCD0-BA3A-4A1C-995D-311CDD97ED00}"/>
    <cellStyle name="Output 3 4 3 3" xfId="6830" xr:uid="{D799DAD2-16BA-4DA6-BFF1-C4AA3F09008E}"/>
    <cellStyle name="Output 3 4 3 3 2" xfId="20288" xr:uid="{95F744EF-88F8-48B6-92BA-EC0D5AAF14E3}"/>
    <cellStyle name="Output 3 4 3 4" xfId="9421" xr:uid="{AA726810-E44E-482D-ABD9-385E387BD184}"/>
    <cellStyle name="Output 3 4 3 4 2" xfId="22879" xr:uid="{139EE0EE-6E7B-40CA-91FB-3A8031D6C89D}"/>
    <cellStyle name="Output 3 4 3 5" xfId="12534" xr:uid="{8AF753C3-F059-4945-8FC1-D726B597BA9A}"/>
    <cellStyle name="Output 3 4 3 5 2" xfId="25992" xr:uid="{C2659694-332D-4A74-803D-2BC1AFC6FABF}"/>
    <cellStyle name="Output 3 4 4" xfId="4931" xr:uid="{86445BD7-A5C0-4228-B66F-664A67547BF9}"/>
    <cellStyle name="Output 3 4 4 2" xfId="6102" xr:uid="{59607783-CE68-4379-964B-A4B7FA88BA69}"/>
    <cellStyle name="Output 3 4 4 2 2" xfId="8581" xr:uid="{42A26366-E03A-4DD1-904A-A43901E99C1E}"/>
    <cellStyle name="Output 3 4 4 2 2 2" xfId="22039" xr:uid="{5F5F083B-BC5D-4396-BDFC-0DA37C66105E}"/>
    <cellStyle name="Output 3 4 4 2 3" xfId="11172" xr:uid="{D07DE24C-4E55-46AB-94D2-3CDAFBF450C1}"/>
    <cellStyle name="Output 3 4 4 2 3 2" xfId="24630" xr:uid="{861B20DD-3CF9-4E3C-8EDD-D8B292D53CC4}"/>
    <cellStyle name="Output 3 4 4 2 4" xfId="13380" xr:uid="{38DF1424-88CC-4EAB-A418-9FAE7EAD45C5}"/>
    <cellStyle name="Output 3 4 4 2 4 2" xfId="26838" xr:uid="{2CEA32A6-C715-4409-A497-F33A01ED59BA}"/>
    <cellStyle name="Output 3 4 4 2 5" xfId="14559" xr:uid="{6F894487-C81E-471A-BBB5-A89E5C325F75}"/>
    <cellStyle name="Output 3 4 4 2 5 2" xfId="28017" xr:uid="{7FD0669F-A355-415D-B524-E147E53D1495}"/>
    <cellStyle name="Output 3 4 4 2 6" xfId="15924" xr:uid="{9469FA05-7703-46E3-81D2-E59916E61DC9}"/>
    <cellStyle name="Output 3 4 4 2 6 2" xfId="29382" xr:uid="{177DD4F0-5B28-432A-AE49-91E18BA8AB23}"/>
    <cellStyle name="Output 3 4 4 2 7" xfId="18267" xr:uid="{AFCFC432-5C9E-49BD-89E3-AB50F7DDE377}"/>
    <cellStyle name="Output 3 4 4 2 7 2" xfId="31725" xr:uid="{2520FF40-A4EA-4B89-822A-654053C0654F}"/>
    <cellStyle name="Output 3 4 4 3" xfId="7410" xr:uid="{FF9B545B-026C-4274-930D-CB0F09C2EB00}"/>
    <cellStyle name="Output 3 4 4 3 2" xfId="20868" xr:uid="{244AD224-0895-443D-8002-E2AF637EBE91}"/>
    <cellStyle name="Output 3 4 4 4" xfId="10001" xr:uid="{40D8C740-5049-401B-B522-DF400AFF3C22}"/>
    <cellStyle name="Output 3 4 4 4 2" xfId="23459" xr:uid="{CDDEB482-02AD-4B78-9105-B7036F05E4DB}"/>
    <cellStyle name="Output 3 4 4 5" xfId="3233" xr:uid="{0B984C77-FE2F-415E-9DEB-59C4E184BAE6}"/>
    <cellStyle name="Output 3 4 4 5 2" xfId="19227" xr:uid="{F89CA4E0-DEF6-4751-8F19-FC9BCD4F26C7}"/>
    <cellStyle name="Output 3 4 5" xfId="4759" xr:uid="{069183B5-6647-43DE-A74B-39C6FA164BBB}"/>
    <cellStyle name="Output 3 4 5 2" xfId="5930" xr:uid="{E23B6CE6-AC13-4D52-B529-91505F01FC21}"/>
    <cellStyle name="Output 3 4 5 2 2" xfId="8409" xr:uid="{F2476359-651A-4A1B-89C5-552ACD899CA6}"/>
    <cellStyle name="Output 3 4 5 2 2 2" xfId="21867" xr:uid="{D2A23FEA-2784-477C-9AEA-BF6099D440D7}"/>
    <cellStyle name="Output 3 4 5 2 3" xfId="11000" xr:uid="{C129D9F5-8237-4688-9527-A87208048ADF}"/>
    <cellStyle name="Output 3 4 5 2 3 2" xfId="24458" xr:uid="{3D3DD435-2DFA-4712-A50B-51545EF960A3}"/>
    <cellStyle name="Output 3 4 5 2 4" xfId="13208" xr:uid="{A9E3A6C9-0E69-43B7-B6B5-E8F7BC5437FB}"/>
    <cellStyle name="Output 3 4 5 2 4 2" xfId="26666" xr:uid="{92C68813-45A9-4CED-B861-CDE1B70DE47B}"/>
    <cellStyle name="Output 3 4 5 2 5" xfId="14387" xr:uid="{3F0956FA-EA65-4625-BA19-5731275937D2}"/>
    <cellStyle name="Output 3 4 5 2 5 2" xfId="27845" xr:uid="{9F0BA5A2-0D3C-4735-8B69-C6415BDCC5DF}"/>
    <cellStyle name="Output 3 4 5 2 6" xfId="15752" xr:uid="{22CAC0DF-4B7B-48F9-9FA6-BE87CB5E01F7}"/>
    <cellStyle name="Output 3 4 5 2 6 2" xfId="29210" xr:uid="{A13E0A39-BC07-45FC-A52A-8FF861A413B4}"/>
    <cellStyle name="Output 3 4 5 2 7" xfId="18095" xr:uid="{996FF704-F2F1-4DF5-96AD-869B0A351585}"/>
    <cellStyle name="Output 3 4 5 2 7 2" xfId="31553" xr:uid="{923A06D4-638B-4543-A9CD-518A34BF4F72}"/>
    <cellStyle name="Output 3 4 5 3" xfId="7238" xr:uid="{93819301-CB01-40CA-80DC-75C07232096D}"/>
    <cellStyle name="Output 3 4 5 3 2" xfId="20696" xr:uid="{4A52416C-AB63-4DDA-8AB8-CCEA88697DBA}"/>
    <cellStyle name="Output 3 4 5 4" xfId="9829" xr:uid="{9B9FED22-EFEB-4496-8DC3-1F6A68429FEB}"/>
    <cellStyle name="Output 3 4 5 4 2" xfId="23287" xr:uid="{D5D46C86-DDAA-4E0E-839D-77C3A78D45BD}"/>
    <cellStyle name="Output 3 4 5 5" xfId="12239" xr:uid="{F83FF98F-7F90-4055-9D48-268D148FB073}"/>
    <cellStyle name="Output 3 4 5 5 2" xfId="25697" xr:uid="{E39656AE-A865-4117-8DB4-47B5E57B7EEE}"/>
    <cellStyle name="Output 3 4 6" xfId="4489" xr:uid="{D0FD7140-5911-4210-8FD3-3A7D3974F439}"/>
    <cellStyle name="Output 3 4 6 2" xfId="5660" xr:uid="{C82A3C0B-DC06-4F31-8F32-F9FAB6807EDF}"/>
    <cellStyle name="Output 3 4 6 2 2" xfId="8139" xr:uid="{BD578E38-2C6F-4552-83B5-9BCD474742F2}"/>
    <cellStyle name="Output 3 4 6 2 2 2" xfId="21597" xr:uid="{E09AB75F-EE4E-4259-BDA0-39B82EE6E171}"/>
    <cellStyle name="Output 3 4 6 2 3" xfId="10730" xr:uid="{B580EB63-C11D-4A9E-B538-7EB033577258}"/>
    <cellStyle name="Output 3 4 6 2 3 2" xfId="24188" xr:uid="{085C7CED-20FE-4EBF-A91B-2B943B6E09C9}"/>
    <cellStyle name="Output 3 4 6 2 4" xfId="12938" xr:uid="{8639F849-3F14-4A06-AB28-1E4E1E029576}"/>
    <cellStyle name="Output 3 4 6 2 4 2" xfId="26396" xr:uid="{36F388E2-2E74-453F-BAE9-4C86F518636E}"/>
    <cellStyle name="Output 3 4 6 2 5" xfId="14117" xr:uid="{04B37F2B-B943-4434-8F2B-57A1AE37F748}"/>
    <cellStyle name="Output 3 4 6 2 5 2" xfId="27575" xr:uid="{AADAC2AE-E72E-4B61-8D9E-21D187FCB0EE}"/>
    <cellStyle name="Output 3 4 6 2 6" xfId="15482" xr:uid="{71F7B65F-EC18-4C17-A92F-101D18413059}"/>
    <cellStyle name="Output 3 4 6 2 6 2" xfId="28940" xr:uid="{8296DE48-62D7-46D5-A1DE-25750F8104F4}"/>
    <cellStyle name="Output 3 4 6 2 7" xfId="17825" xr:uid="{C79F7783-AC27-487B-89BA-71773AC4DB8E}"/>
    <cellStyle name="Output 3 4 6 2 7 2" xfId="31283" xr:uid="{DD832741-01E5-4F78-8563-0993D5DBE0BE}"/>
    <cellStyle name="Output 3 4 6 3" xfId="6968" xr:uid="{CB86E345-31F8-4C24-A4A0-6A4EFE238A9D}"/>
    <cellStyle name="Output 3 4 6 3 2" xfId="20426" xr:uid="{BFB94092-41CA-431B-8A0C-11862716FFD7}"/>
    <cellStyle name="Output 3 4 6 4" xfId="9559" xr:uid="{3200578C-3C7C-4756-970D-E79F694FA91E}"/>
    <cellStyle name="Output 3 4 6 4 2" xfId="23017" xr:uid="{49C7C8A3-A9C8-4760-930F-1B807ED96796}"/>
    <cellStyle name="Output 3 4 6 5" xfId="12026" xr:uid="{62C2B4B7-37E4-4FA9-B1BB-1B4FA244C6BD}"/>
    <cellStyle name="Output 3 4 6 5 2" xfId="25484" xr:uid="{4EE9862E-AB8C-475C-B117-BBEE31326A1E}"/>
    <cellStyle name="Output 3 4 7" xfId="4658" xr:uid="{962C6C44-C6AC-4696-924A-4C52B08CC637}"/>
    <cellStyle name="Output 3 4 7 2" xfId="5829" xr:uid="{D2616146-03BA-4C18-9D72-7C376EA8B374}"/>
    <cellStyle name="Output 3 4 7 2 2" xfId="8308" xr:uid="{24F1C937-D61D-44E5-AC40-78919AECBBD9}"/>
    <cellStyle name="Output 3 4 7 2 2 2" xfId="21766" xr:uid="{2A732BE3-FAEC-4D87-A5B1-5008543C9164}"/>
    <cellStyle name="Output 3 4 7 2 3" xfId="10899" xr:uid="{A1F2AE75-A6E6-4324-AA15-15A7A2D7C9CE}"/>
    <cellStyle name="Output 3 4 7 2 3 2" xfId="24357" xr:uid="{EFE846ED-4CDD-4AF5-B159-DA2C2A520C75}"/>
    <cellStyle name="Output 3 4 7 2 4" xfId="13107" xr:uid="{75D940D2-C799-4F97-B49F-148CBBFD41AA}"/>
    <cellStyle name="Output 3 4 7 2 4 2" xfId="26565" xr:uid="{813DA0B9-8720-43AA-8A8D-C69C3D4D861A}"/>
    <cellStyle name="Output 3 4 7 2 5" xfId="14286" xr:uid="{C18F29B3-8878-4136-8E0E-B3F1DA174FC7}"/>
    <cellStyle name="Output 3 4 7 2 5 2" xfId="27744" xr:uid="{2DD9212F-76C8-4292-92E0-5C7213D02C88}"/>
    <cellStyle name="Output 3 4 7 2 6" xfId="15651" xr:uid="{08DE12F5-5F15-41E0-B229-714A49508D0E}"/>
    <cellStyle name="Output 3 4 7 2 6 2" xfId="29109" xr:uid="{65FE26F5-5EFB-43A4-9D35-461C612642D1}"/>
    <cellStyle name="Output 3 4 7 2 7" xfId="17994" xr:uid="{246A17E5-3978-4051-BA6E-40E2514C9E64}"/>
    <cellStyle name="Output 3 4 7 2 7 2" xfId="31452" xr:uid="{4D716226-7356-45FC-94AB-32928C977A82}"/>
    <cellStyle name="Output 3 4 7 3" xfId="7137" xr:uid="{B0B18CF2-935D-4CC5-B890-24B1DE890FB8}"/>
    <cellStyle name="Output 3 4 7 3 2" xfId="20595" xr:uid="{89608558-875D-483D-BB91-49455DED6DDC}"/>
    <cellStyle name="Output 3 4 7 4" xfId="9728" xr:uid="{FAA549D4-F648-4FD1-88CA-C91CE7D484B8}"/>
    <cellStyle name="Output 3 4 7 4 2" xfId="23186" xr:uid="{3FD10E92-9493-438B-9E3B-922B66FA02DA}"/>
    <cellStyle name="Output 3 4 7 5" xfId="3299" xr:uid="{F585821D-92E6-4F7F-9FBA-29A8DD557710}"/>
    <cellStyle name="Output 3 4 7 5 2" xfId="19293" xr:uid="{3B1C6991-AF80-4101-9023-5DEAD37A4227}"/>
    <cellStyle name="Output 3 4 8" xfId="4034" xr:uid="{B4346E90-F2C4-4D5D-B2CD-7117B42272AE}"/>
    <cellStyle name="Output 3 4 8 2" xfId="2987" xr:uid="{395DA48F-2A14-4390-89A0-7EC47388DCC6}"/>
    <cellStyle name="Output 3 4 8 2 2" xfId="18981" xr:uid="{23414CDF-D9CF-4B20-9A6B-768EC9521FBE}"/>
    <cellStyle name="Output 3 4 8 3" xfId="9145" xr:uid="{8247150A-3A58-41E9-A64A-7B5B4C21CABA}"/>
    <cellStyle name="Output 3 4 8 3 2" xfId="22603" xr:uid="{BF21DBE7-355B-47BD-BD02-0C47C05561E0}"/>
    <cellStyle name="Output 3 4 8 4" xfId="11714" xr:uid="{1F97184E-183B-4B2F-BCAD-3962AA0E688E}"/>
    <cellStyle name="Output 3 4 8 4 2" xfId="25172" xr:uid="{CD8A88A4-C8F8-4DCF-8A8D-8159D584BE73}"/>
    <cellStyle name="Output 3 4 8 5" xfId="3589" xr:uid="{A29F49CE-7961-4C43-90BB-EF37DFB73BC3}"/>
    <cellStyle name="Output 3 4 8 5 2" xfId="19583" xr:uid="{ABCA181D-1682-4996-972C-2007CE367961}"/>
    <cellStyle name="Output 3 4 8 6" xfId="11657" xr:uid="{79BC4864-05A6-4300-93F6-137E4C9665EA}"/>
    <cellStyle name="Output 3 4 8 6 2" xfId="25115" xr:uid="{C4D75343-7BDB-4DA1-B288-4F6445CE50BD}"/>
    <cellStyle name="Output 3 4 8 7" xfId="16453" xr:uid="{5C8E6FBE-516E-4582-B9C9-65E7958ACD5E}"/>
    <cellStyle name="Output 3 4 8 7 2" xfId="29911" xr:uid="{76E2FE52-FBF2-4922-9D2A-BD2D3DB0E158}"/>
    <cellStyle name="Output 3 4 9" xfId="3138" xr:uid="{23871779-52ED-4CC6-BE29-1123EF39EA56}"/>
    <cellStyle name="Output 3 4 9 2" xfId="19132" xr:uid="{462B9FE8-9642-4E66-A298-84D1AC7483E9}"/>
    <cellStyle name="Output 3 5" xfId="2345" xr:uid="{61599BAE-E28C-4A5B-BA6C-1A435DC90863}"/>
    <cellStyle name="Output 3 5 10" xfId="3698" xr:uid="{D3B0781D-5A26-4D91-936E-5A976F232FA0}"/>
    <cellStyle name="Output 3 5 10 2" xfId="19692" xr:uid="{9BEDDE1E-67FF-4193-B10C-E78025A8430F}"/>
    <cellStyle name="Output 3 5 11" xfId="18893" xr:uid="{4B707970-84B9-4F1E-BA11-2742BC1165D4}"/>
    <cellStyle name="Output 3 5 11 2" xfId="32546" xr:uid="{C9EABED0-0887-4131-A3D1-E07D711D548F}"/>
    <cellStyle name="Output 3 5 2" xfId="2899" xr:uid="{9AC79C95-AD0D-415D-9189-1D82915EC2A3}"/>
    <cellStyle name="Output 3 5 2 2" xfId="6223" xr:uid="{16A95D1B-202A-4714-A2E0-41011AC39EE3}"/>
    <cellStyle name="Output 3 5 2 2 2" xfId="8702" xr:uid="{7280F3D2-1A5F-4050-87EF-E4D10BFE391D}"/>
    <cellStyle name="Output 3 5 2 2 2 2" xfId="22160" xr:uid="{50DA68CB-90E8-488D-A508-762EF7A972CE}"/>
    <cellStyle name="Output 3 5 2 2 3" xfId="11293" xr:uid="{407FE08E-D42C-489A-8030-6DDB2F9A44B4}"/>
    <cellStyle name="Output 3 5 2 2 3 2" xfId="24751" xr:uid="{B443BDDF-DAF1-4CE5-8679-23A7C70DFDC5}"/>
    <cellStyle name="Output 3 5 2 2 4" xfId="13501" xr:uid="{EDE2742A-E5C3-4D13-B4A5-B9E90A8E8085}"/>
    <cellStyle name="Output 3 5 2 2 4 2" xfId="26959" xr:uid="{C76EEAA6-DEED-4AFC-867C-5540A3E0BD09}"/>
    <cellStyle name="Output 3 5 2 2 5" xfId="14680" xr:uid="{E0985627-9687-4CCE-B58B-40567F1CF426}"/>
    <cellStyle name="Output 3 5 2 2 5 2" xfId="28138" xr:uid="{AEED0406-EC8C-4A93-9D4F-7FF42049B3EB}"/>
    <cellStyle name="Output 3 5 2 2 6" xfId="16045" xr:uid="{E0CBC434-8E79-4FBC-8C19-160F03F17034}"/>
    <cellStyle name="Output 3 5 2 2 6 2" xfId="29503" xr:uid="{BF3874A0-24E4-47DD-9325-B53CAE6AD052}"/>
    <cellStyle name="Output 3 5 2 2 7" xfId="18388" xr:uid="{2BCD638A-0243-4DFC-B324-BBC69D67E6B5}"/>
    <cellStyle name="Output 3 5 2 2 7 2" xfId="31846" xr:uid="{EFFEF730-B3A6-4032-94DD-E1A11BB87829}"/>
    <cellStyle name="Output 3 5 2 3" xfId="5052" xr:uid="{FB5FCC73-458C-4B9E-89AB-A2241E98ACF9}"/>
    <cellStyle name="Output 3 5 2 3 2" xfId="32351" xr:uid="{8BDA4977-A6DC-4E7E-9287-308BABDF932F}"/>
    <cellStyle name="Output 3 5 2 4" xfId="7531" xr:uid="{E72D2E0D-8266-46B9-965F-76EA612E3293}"/>
    <cellStyle name="Output 3 5 2 4 2" xfId="20989" xr:uid="{55EB4296-1B10-4DF7-B00A-5906D667B0BB}"/>
    <cellStyle name="Output 3 5 2 5" xfId="10122" xr:uid="{1557341C-8FA8-41B7-B39C-6E8DDD1BB175}"/>
    <cellStyle name="Output 3 5 2 5 2" xfId="23580" xr:uid="{7B682093-F20A-4841-A4F8-E468E7D02C04}"/>
    <cellStyle name="Output 3 5 2 6" xfId="4213" xr:uid="{C26E6DB7-998A-48E4-9BDE-0FAE4C239952}"/>
    <cellStyle name="Output 3 5 2 6 2" xfId="20013" xr:uid="{74A16678-3EFA-46EC-9441-54B8F430ECBA}"/>
    <cellStyle name="Output 3 5 3" xfId="4350" xr:uid="{4BE4BA15-E4A6-48AC-A0B0-84C57C70A9DF}"/>
    <cellStyle name="Output 3 5 3 2" xfId="5521" xr:uid="{5E9E02E7-7874-4A4B-B39D-C3852C632CCF}"/>
    <cellStyle name="Output 3 5 3 2 2" xfId="8000" xr:uid="{56BCA3B7-99B1-4E61-91DB-0FAE03F49B3D}"/>
    <cellStyle name="Output 3 5 3 2 2 2" xfId="21458" xr:uid="{D67673ED-81C8-4EE4-A86F-C37681D0709C}"/>
    <cellStyle name="Output 3 5 3 2 3" xfId="10591" xr:uid="{8D15E082-1258-40A0-B67E-D0A329558424}"/>
    <cellStyle name="Output 3 5 3 2 3 2" xfId="24049" xr:uid="{3F1872AA-B853-4C54-A064-B6028CD7F3B4}"/>
    <cellStyle name="Output 3 5 3 2 4" xfId="12799" xr:uid="{F505C3A1-1C1B-4EDC-843A-7AE9887F76FB}"/>
    <cellStyle name="Output 3 5 3 2 4 2" xfId="26257" xr:uid="{DD16FA30-3A9D-43AD-AC9A-3CC72A348E10}"/>
    <cellStyle name="Output 3 5 3 2 5" xfId="13978" xr:uid="{352B6F1B-1C32-40B7-85D8-31C9CC667854}"/>
    <cellStyle name="Output 3 5 3 2 5 2" xfId="27436" xr:uid="{D58D987A-DE0A-4058-B156-B2E0BBFB8E9B}"/>
    <cellStyle name="Output 3 5 3 2 6" xfId="15343" xr:uid="{C72EFA8B-CD76-4075-84E7-D82541E8BB52}"/>
    <cellStyle name="Output 3 5 3 2 6 2" xfId="28801" xr:uid="{9022FC8B-BB3D-4BC0-80C5-BB62EDB376C7}"/>
    <cellStyle name="Output 3 5 3 2 7" xfId="17686" xr:uid="{6BC7248E-C987-4CE4-B8C3-92B659905438}"/>
    <cellStyle name="Output 3 5 3 2 7 2" xfId="31144" xr:uid="{07A02F2D-71E1-41F4-8067-435ADBAC9314}"/>
    <cellStyle name="Output 3 5 3 3" xfId="6829" xr:uid="{9A3F9DFB-B9CE-4772-B60E-17B0D1A1AD4C}"/>
    <cellStyle name="Output 3 5 3 3 2" xfId="20287" xr:uid="{67E5FAAC-8E16-42DE-A61F-F4AC85DAB728}"/>
    <cellStyle name="Output 3 5 3 4" xfId="9420" xr:uid="{719E6140-475C-4029-B2CF-38616C9B3AE5}"/>
    <cellStyle name="Output 3 5 3 4 2" xfId="22878" xr:uid="{4F9D4716-2342-43A5-B456-0F5623398694}"/>
    <cellStyle name="Output 3 5 3 5" xfId="3474" xr:uid="{BC19A495-8F12-4772-A87F-6ECFDEB3B4E4}"/>
    <cellStyle name="Output 3 5 3 5 2" xfId="19468" xr:uid="{46BC24DE-2A90-4815-9DB2-9066E37C09C7}"/>
    <cellStyle name="Output 3 5 4" xfId="4932" xr:uid="{C91AA0F8-F1FC-4D6A-8276-447B1CC9877C}"/>
    <cellStyle name="Output 3 5 4 2" xfId="6103" xr:uid="{4114D800-0F0C-4696-8967-5F13DCCB2171}"/>
    <cellStyle name="Output 3 5 4 2 2" xfId="8582" xr:uid="{B326109A-C639-40AE-939C-A819DAE95DDB}"/>
    <cellStyle name="Output 3 5 4 2 2 2" xfId="22040" xr:uid="{48FD2B4D-1A6E-4D43-AEE2-A2BEACD9597E}"/>
    <cellStyle name="Output 3 5 4 2 3" xfId="11173" xr:uid="{FFFD4307-EA8E-4D8D-B8B2-E83EAA979B73}"/>
    <cellStyle name="Output 3 5 4 2 3 2" xfId="24631" xr:uid="{66115A26-CD93-4987-98F7-17C2CAD44D41}"/>
    <cellStyle name="Output 3 5 4 2 4" xfId="13381" xr:uid="{A611493A-0269-4C6E-938A-BD100C42FF51}"/>
    <cellStyle name="Output 3 5 4 2 4 2" xfId="26839" xr:uid="{FB7BB691-42EE-45E1-9843-B45FBE4D8AE7}"/>
    <cellStyle name="Output 3 5 4 2 5" xfId="14560" xr:uid="{005ABB1E-8252-4416-AD0A-50B82E880ECC}"/>
    <cellStyle name="Output 3 5 4 2 5 2" xfId="28018" xr:uid="{BA947375-40E2-48C1-9FBB-8182A2D6BBA1}"/>
    <cellStyle name="Output 3 5 4 2 6" xfId="15925" xr:uid="{C7ECA7F6-EAAF-4F09-BC2D-9A4667105A42}"/>
    <cellStyle name="Output 3 5 4 2 6 2" xfId="29383" xr:uid="{45C0E8D0-598B-4083-968C-270FAF3622D4}"/>
    <cellStyle name="Output 3 5 4 2 7" xfId="18268" xr:uid="{CFB74027-25B2-461F-A272-D45D0F2DFA46}"/>
    <cellStyle name="Output 3 5 4 2 7 2" xfId="31726" xr:uid="{D2AEB8E3-1ABE-481D-8197-2E9EF07F0292}"/>
    <cellStyle name="Output 3 5 4 3" xfId="7411" xr:uid="{C59A9D2E-DCEF-4814-B8F7-522A9C619681}"/>
    <cellStyle name="Output 3 5 4 3 2" xfId="20869" xr:uid="{D611D1A4-196A-4D46-8C5F-E85766AF2823}"/>
    <cellStyle name="Output 3 5 4 4" xfId="10002" xr:uid="{B0E188F0-716A-4217-8FD3-4C939A64D07D}"/>
    <cellStyle name="Output 3 5 4 4 2" xfId="23460" xr:uid="{9FC82891-166D-441C-9296-F87D86613C3B}"/>
    <cellStyle name="Output 3 5 4 5" xfId="3232" xr:uid="{A4FF23FD-F8EB-4157-9F71-BEAB5A8F1A65}"/>
    <cellStyle name="Output 3 5 4 5 2" xfId="19226" xr:uid="{DAABFDE1-89CF-45D4-AB05-D18F750DA72D}"/>
    <cellStyle name="Output 3 5 5" xfId="4760" xr:uid="{6BB14405-6142-474A-934D-ACC51776AF70}"/>
    <cellStyle name="Output 3 5 5 2" xfId="5931" xr:uid="{FFA48AC4-1B6C-414A-A289-610830E5A9C0}"/>
    <cellStyle name="Output 3 5 5 2 2" xfId="8410" xr:uid="{BD46F04B-0628-4046-AE47-E327ECB76D00}"/>
    <cellStyle name="Output 3 5 5 2 2 2" xfId="21868" xr:uid="{28B6C767-0DD8-4298-9EA9-D4E9022CE000}"/>
    <cellStyle name="Output 3 5 5 2 3" xfId="11001" xr:uid="{1C302086-ED67-43D8-9F01-CF2D7B8903AB}"/>
    <cellStyle name="Output 3 5 5 2 3 2" xfId="24459" xr:uid="{3B553064-8B09-4F6C-82A4-38DFB933125D}"/>
    <cellStyle name="Output 3 5 5 2 4" xfId="13209" xr:uid="{2EE4BD4D-8F9A-458F-BDA9-E7067A509FFE}"/>
    <cellStyle name="Output 3 5 5 2 4 2" xfId="26667" xr:uid="{B65BEC02-937E-4552-8E33-65BDE727B6EC}"/>
    <cellStyle name="Output 3 5 5 2 5" xfId="14388" xr:uid="{3D77A621-E389-49ED-90A2-684DA64A4325}"/>
    <cellStyle name="Output 3 5 5 2 5 2" xfId="27846" xr:uid="{968F2488-D7DA-4D02-8DCD-566BC82EFBE6}"/>
    <cellStyle name="Output 3 5 5 2 6" xfId="15753" xr:uid="{AD1AA76B-C515-4BE7-8CB8-B73A4DF83148}"/>
    <cellStyle name="Output 3 5 5 2 6 2" xfId="29211" xr:uid="{3035E9AF-1150-43BA-B59C-EE8272C61B17}"/>
    <cellStyle name="Output 3 5 5 2 7" xfId="18096" xr:uid="{06B609E2-DF90-4BDB-A3DA-06740ACE495D}"/>
    <cellStyle name="Output 3 5 5 2 7 2" xfId="31554" xr:uid="{1120C42A-72B5-4107-8232-17423C93EB39}"/>
    <cellStyle name="Output 3 5 5 3" xfId="7239" xr:uid="{4D36A5AF-2619-41B2-9E23-CCB746D16B65}"/>
    <cellStyle name="Output 3 5 5 3 2" xfId="20697" xr:uid="{C05F8E4B-D6C4-4CED-BDC8-F58D23BAC2C5}"/>
    <cellStyle name="Output 3 5 5 4" xfId="9830" xr:uid="{2B209808-CFF5-4958-8EE5-7A95CC016753}"/>
    <cellStyle name="Output 3 5 5 4 2" xfId="23288" xr:uid="{8D85C63E-54D9-499D-82EC-22E699A4168D}"/>
    <cellStyle name="Output 3 5 5 5" xfId="12106" xr:uid="{A3649778-E01D-44AD-935A-8B5CB545E099}"/>
    <cellStyle name="Output 3 5 5 5 2" xfId="25564" xr:uid="{0CBFC82E-FC57-4DEC-BDE9-BEDC6F00226A}"/>
    <cellStyle name="Output 3 5 6" xfId="5304" xr:uid="{7069DD12-5477-49DF-9DE4-32A75B0FF03C}"/>
    <cellStyle name="Output 3 5 6 2" xfId="6475" xr:uid="{304C4E85-164F-4E20-B070-66939A119605}"/>
    <cellStyle name="Output 3 5 6 2 2" xfId="8954" xr:uid="{B180F46C-3962-4907-B090-1459B50496AE}"/>
    <cellStyle name="Output 3 5 6 2 2 2" xfId="22412" xr:uid="{D8025A5C-7781-456E-9DEF-E61E103B4DC3}"/>
    <cellStyle name="Output 3 5 6 2 3" xfId="11545" xr:uid="{7FC756CE-EEC7-46A5-AF58-4E739D427724}"/>
    <cellStyle name="Output 3 5 6 2 3 2" xfId="25003" xr:uid="{825DCA08-7C31-4621-BEF8-DBADBABD097C}"/>
    <cellStyle name="Output 3 5 6 2 4" xfId="13753" xr:uid="{D823BB80-463C-42B9-A0C8-5EECE116E6EC}"/>
    <cellStyle name="Output 3 5 6 2 4 2" xfId="27211" xr:uid="{B1B96F8B-2E11-4BF8-A6D7-A5FDF9CFA910}"/>
    <cellStyle name="Output 3 5 6 2 5" xfId="14932" xr:uid="{D928E075-159E-4711-92B7-113C9298CD3B}"/>
    <cellStyle name="Output 3 5 6 2 5 2" xfId="28390" xr:uid="{478DE34A-2A03-42E7-973D-3CF5EB859B00}"/>
    <cellStyle name="Output 3 5 6 2 6" xfId="16297" xr:uid="{44D31F08-6F69-4D68-84A0-4CBD939DB94A}"/>
    <cellStyle name="Output 3 5 6 2 6 2" xfId="29755" xr:uid="{2D7194A2-6CFE-4E0B-910A-7F1A878AC288}"/>
    <cellStyle name="Output 3 5 6 2 7" xfId="18640" xr:uid="{44CFE72F-8C4F-45E8-9AAC-C3BC1F77D9AC}"/>
    <cellStyle name="Output 3 5 6 2 7 2" xfId="32098" xr:uid="{ED4D096E-9308-414E-AA0E-4D2D420A1F5B}"/>
    <cellStyle name="Output 3 5 6 3" xfId="7783" xr:uid="{D1BEE2BA-F2AE-4A63-AEFC-A8E9F0AF252E}"/>
    <cellStyle name="Output 3 5 6 3 2" xfId="21241" xr:uid="{20BDA638-EC2E-4A70-9953-825B177F5FF0}"/>
    <cellStyle name="Output 3 5 6 4" xfId="10374" xr:uid="{0B52D05B-E9F3-4730-86C6-EAEF0C20EF7D}"/>
    <cellStyle name="Output 3 5 6 4 2" xfId="23832" xr:uid="{A9C5BD19-1782-4669-8CDF-28BD5948EB6F}"/>
    <cellStyle name="Output 3 5 6 5" xfId="15126" xr:uid="{9C3C56E0-2145-43B8-9E0B-7DD201596CA0}"/>
    <cellStyle name="Output 3 5 6 5 2" xfId="28584" xr:uid="{F85D825A-15D8-4A49-909E-5D6AF7744257}"/>
    <cellStyle name="Output 3 5 7" xfId="4659" xr:uid="{D6850878-E0BD-4743-921A-98B64C83C175}"/>
    <cellStyle name="Output 3 5 7 2" xfId="5830" xr:uid="{13A9427A-61E0-4D90-B75D-820E3568A8D6}"/>
    <cellStyle name="Output 3 5 7 2 2" xfId="8309" xr:uid="{B4D7B7F7-70A7-4F86-B61B-63B01FF913ED}"/>
    <cellStyle name="Output 3 5 7 2 2 2" xfId="21767" xr:uid="{9B860CCB-2A6C-430C-B420-12F604C44B36}"/>
    <cellStyle name="Output 3 5 7 2 3" xfId="10900" xr:uid="{52ECBA8B-B59D-4597-B829-B55A4B663F89}"/>
    <cellStyle name="Output 3 5 7 2 3 2" xfId="24358" xr:uid="{4083D71D-F979-415A-9406-B38DCDD246C4}"/>
    <cellStyle name="Output 3 5 7 2 4" xfId="13108" xr:uid="{95C1085D-97C9-4D6C-8902-8D4CEFEC4DB1}"/>
    <cellStyle name="Output 3 5 7 2 4 2" xfId="26566" xr:uid="{C1463994-1597-45F0-8F56-167176614B37}"/>
    <cellStyle name="Output 3 5 7 2 5" xfId="14287" xr:uid="{4D822669-C59E-4513-9770-CF3D0AC28B55}"/>
    <cellStyle name="Output 3 5 7 2 5 2" xfId="27745" xr:uid="{43845D48-6A38-41FB-9423-A92391EB909F}"/>
    <cellStyle name="Output 3 5 7 2 6" xfId="15652" xr:uid="{694DBED4-CD92-446F-8D0C-E41221E71825}"/>
    <cellStyle name="Output 3 5 7 2 6 2" xfId="29110" xr:uid="{9158643E-6E01-4F54-A3BC-B21ACAD82A0D}"/>
    <cellStyle name="Output 3 5 7 2 7" xfId="17995" xr:uid="{13419719-9AE8-47C7-BAFB-7AE5905006C8}"/>
    <cellStyle name="Output 3 5 7 2 7 2" xfId="31453" xr:uid="{85B70263-33EF-427C-B411-91B747304289}"/>
    <cellStyle name="Output 3 5 7 3" xfId="7138" xr:uid="{19F4509A-F29E-450E-A939-FFCB22E98BC5}"/>
    <cellStyle name="Output 3 5 7 3 2" xfId="20596" xr:uid="{052F02CC-7B86-4C34-BDE0-0D8ABE4DA10A}"/>
    <cellStyle name="Output 3 5 7 4" xfId="9729" xr:uid="{28628F2A-302C-4458-B691-F6F6E588B027}"/>
    <cellStyle name="Output 3 5 7 4 2" xfId="23187" xr:uid="{4060C3E6-1868-417E-946C-A532487631F2}"/>
    <cellStyle name="Output 3 5 7 5" xfId="3298" xr:uid="{453FBA8F-EC89-4AD7-95CF-465AF4F57A00}"/>
    <cellStyle name="Output 3 5 7 5 2" xfId="19292" xr:uid="{4575C33C-6133-4C02-8F37-38B783B79DBA}"/>
    <cellStyle name="Output 3 5 8" xfId="4033" xr:uid="{98BE45DA-9367-4956-BD8C-FDBD16974EA0}"/>
    <cellStyle name="Output 3 5 8 2" xfId="2988" xr:uid="{FE1EF7D5-76B6-416D-8932-FA209A0E350F}"/>
    <cellStyle name="Output 3 5 8 2 2" xfId="18982" xr:uid="{F6E41655-03A9-434B-9E91-46F8BE8CC573}"/>
    <cellStyle name="Output 3 5 8 3" xfId="9144" xr:uid="{052687DD-0430-4C47-A154-08D339B7FB45}"/>
    <cellStyle name="Output 3 5 8 3 2" xfId="22602" xr:uid="{5ACC8344-2BDA-480C-BC99-C5C25D9556DB}"/>
    <cellStyle name="Output 3 5 8 4" xfId="11713" xr:uid="{950E8360-3150-4A81-AB65-45C518B596B6}"/>
    <cellStyle name="Output 3 5 8 4 2" xfId="25171" xr:uid="{F0367197-DD6C-487D-95E9-0E4A9EE80C7F}"/>
    <cellStyle name="Output 3 5 8 5" xfId="3588" xr:uid="{D695CEFA-F258-4B4B-9353-9CE0C30331CC}"/>
    <cellStyle name="Output 3 5 8 5 2" xfId="19582" xr:uid="{F77BEB26-7227-45D4-99B6-F16F57978211}"/>
    <cellStyle name="Output 3 5 8 6" xfId="11664" xr:uid="{482A99D6-C5FF-424D-9EA8-83C4784C9627}"/>
    <cellStyle name="Output 3 5 8 6 2" xfId="25122" xr:uid="{3E032599-E296-474B-8FA2-B6C49B2C769B}"/>
    <cellStyle name="Output 3 5 8 7" xfId="16452" xr:uid="{86207B4F-1313-4608-B7FF-6FDF0DF7F2AA}"/>
    <cellStyle name="Output 3 5 8 7 2" xfId="29910" xr:uid="{1CCB8859-2BB3-470B-98BF-0ECE29584FB6}"/>
    <cellStyle name="Output 3 5 9" xfId="3137" xr:uid="{D7743FFA-16EE-4037-ACA5-958A2B3FBE68}"/>
    <cellStyle name="Output 3 5 9 2" xfId="19131" xr:uid="{776419B4-D44B-4113-8D54-9F000BD05D7B}"/>
    <cellStyle name="Output 3 6" xfId="2346" xr:uid="{F7A5B12F-6A1F-40A1-8234-F40A8E0D0D65}"/>
    <cellStyle name="Output 3 6 10" xfId="12303" xr:uid="{19C1A21F-7435-4946-B083-CFAE58FBED70}"/>
    <cellStyle name="Output 3 6 10 2" xfId="25761" xr:uid="{E23D9D29-6186-4C80-A273-FC7D2A3A01F3}"/>
    <cellStyle name="Output 3 6 11" xfId="18894" xr:uid="{03664E58-8573-4A32-98E8-B1E554BAAC55}"/>
    <cellStyle name="Output 3 6 11 2" xfId="32547" xr:uid="{5A2271CA-420E-4DBC-9C3B-61B5F8F14A03}"/>
    <cellStyle name="Output 3 6 2" xfId="2900" xr:uid="{4F0690A5-C923-4F8A-8BFC-1557F141FD1E}"/>
    <cellStyle name="Output 3 6 2 2" xfId="6224" xr:uid="{6122F98C-F47A-4BE2-A17D-CD432B077B2F}"/>
    <cellStyle name="Output 3 6 2 2 2" xfId="8703" xr:uid="{41EFA78F-F8BA-4470-828F-4869EB6785EB}"/>
    <cellStyle name="Output 3 6 2 2 2 2" xfId="22161" xr:uid="{DCEDD681-5481-4240-8DAE-139D026ED29B}"/>
    <cellStyle name="Output 3 6 2 2 3" xfId="11294" xr:uid="{C56FFB93-C6A9-4225-9E3F-0957A0A71366}"/>
    <cellStyle name="Output 3 6 2 2 3 2" xfId="24752" xr:uid="{101EF4A1-3BC6-49D5-86C5-3788DC8DA5DD}"/>
    <cellStyle name="Output 3 6 2 2 4" xfId="13502" xr:uid="{70EFB365-687F-4202-B4E0-FC4CC40A8AFC}"/>
    <cellStyle name="Output 3 6 2 2 4 2" xfId="26960" xr:uid="{3F3105A7-D3CA-4C74-95F2-3F1965ECC00F}"/>
    <cellStyle name="Output 3 6 2 2 5" xfId="14681" xr:uid="{146C9532-1CB4-4D37-87B2-E50B815AEF03}"/>
    <cellStyle name="Output 3 6 2 2 5 2" xfId="28139" xr:uid="{15D73EC9-5580-43B1-8A29-DBCD86F895DC}"/>
    <cellStyle name="Output 3 6 2 2 6" xfId="16046" xr:uid="{647FB14D-EEFB-459A-B992-3700EE5C193B}"/>
    <cellStyle name="Output 3 6 2 2 6 2" xfId="29504" xr:uid="{73B4AC68-11CD-45BA-B897-02D7C78BC946}"/>
    <cellStyle name="Output 3 6 2 2 7" xfId="18389" xr:uid="{206BE5C5-773E-47BF-A25B-22AEE1A62C9B}"/>
    <cellStyle name="Output 3 6 2 2 7 2" xfId="31847" xr:uid="{EEABD45B-BB16-4602-8992-E19DCEBCF486}"/>
    <cellStyle name="Output 3 6 2 3" xfId="5053" xr:uid="{DA93A9BF-CD12-426F-AA0C-0017FA10D038}"/>
    <cellStyle name="Output 3 6 2 3 2" xfId="32352" xr:uid="{F206140C-0D86-4F99-BFA4-BC223ACBF2CB}"/>
    <cellStyle name="Output 3 6 2 4" xfId="7532" xr:uid="{F705A0DB-A16D-4110-A6A9-BFA9A1EFC626}"/>
    <cellStyle name="Output 3 6 2 4 2" xfId="20990" xr:uid="{FA417623-DA33-4ECD-810A-7961D23C31AE}"/>
    <cellStyle name="Output 3 6 2 5" xfId="10123" xr:uid="{BE574D55-0C29-4C4D-9B1E-6961F68D36BD}"/>
    <cellStyle name="Output 3 6 2 5 2" xfId="23581" xr:uid="{99DF7176-7D53-4DC0-BAC4-7022C000CE00}"/>
    <cellStyle name="Output 3 6 2 6" xfId="12548" xr:uid="{1739BF15-6546-4DBD-BE5D-8358192A2CD6}"/>
    <cellStyle name="Output 3 6 2 6 2" xfId="26006" xr:uid="{C63A0F05-FA3C-4AD9-B3DE-5E8EE523F921}"/>
    <cellStyle name="Output 3 6 3" xfId="4349" xr:uid="{3AE8FCCA-B64C-4D1D-8CFF-346A1F09935E}"/>
    <cellStyle name="Output 3 6 3 2" xfId="5520" xr:uid="{D6771101-3CCE-4D53-A092-299A0FD4E846}"/>
    <cellStyle name="Output 3 6 3 2 2" xfId="7999" xr:uid="{ACB86F64-F484-49B6-B5BC-67CB69371467}"/>
    <cellStyle name="Output 3 6 3 2 2 2" xfId="21457" xr:uid="{5286B962-378B-45E1-8FA5-B9218299611A}"/>
    <cellStyle name="Output 3 6 3 2 3" xfId="10590" xr:uid="{7DCC6AF2-7F90-4035-B0CB-257E1A3745F4}"/>
    <cellStyle name="Output 3 6 3 2 3 2" xfId="24048" xr:uid="{22F774A5-C0CC-4751-9095-71A60C61848F}"/>
    <cellStyle name="Output 3 6 3 2 4" xfId="12798" xr:uid="{4A28D91D-7A6E-4398-923C-1227D77B9879}"/>
    <cellStyle name="Output 3 6 3 2 4 2" xfId="26256" xr:uid="{898E7007-C24B-4485-8613-661225299EC1}"/>
    <cellStyle name="Output 3 6 3 2 5" xfId="13977" xr:uid="{28991289-7ED5-4733-8088-8019D0490841}"/>
    <cellStyle name="Output 3 6 3 2 5 2" xfId="27435" xr:uid="{C66E1AB4-56E5-468D-B0A7-477CE3FEA792}"/>
    <cellStyle name="Output 3 6 3 2 6" xfId="15342" xr:uid="{3DFF53A9-3962-4BF0-9F07-DBBCF955B537}"/>
    <cellStyle name="Output 3 6 3 2 6 2" xfId="28800" xr:uid="{2ADAB91C-7022-44AD-8AAE-03490578B919}"/>
    <cellStyle name="Output 3 6 3 2 7" xfId="17685" xr:uid="{C2964E1D-58FF-4F38-8458-6EECE6E2988C}"/>
    <cellStyle name="Output 3 6 3 2 7 2" xfId="31143" xr:uid="{1BEDD908-0B7B-4993-869A-ACF4067B4AAB}"/>
    <cellStyle name="Output 3 6 3 3" xfId="6828" xr:uid="{EF032BDB-59D0-41AF-BAB7-8AF71C34649F}"/>
    <cellStyle name="Output 3 6 3 3 2" xfId="20286" xr:uid="{1070D151-73A6-4206-AFF4-FDA774DC9FC8}"/>
    <cellStyle name="Output 3 6 3 4" xfId="9419" xr:uid="{DBD956D9-D312-4F27-9147-4336D9CCC49D}"/>
    <cellStyle name="Output 3 6 3 4 2" xfId="22877" xr:uid="{58873F13-99BD-4E4D-9CA2-BD58B016F954}"/>
    <cellStyle name="Output 3 6 3 5" xfId="3551" xr:uid="{8EEC3116-2DEB-46DD-B544-BD178FAE2945}"/>
    <cellStyle name="Output 3 6 3 5 2" xfId="19545" xr:uid="{D7A5B94C-D656-452C-8E11-37BF29C0332A}"/>
    <cellStyle name="Output 3 6 4" xfId="4933" xr:uid="{5B3298ED-312F-4C2E-8C5E-2EC781E1C768}"/>
    <cellStyle name="Output 3 6 4 2" xfId="6104" xr:uid="{C3A36640-952F-4031-BC07-F8A48BA94A88}"/>
    <cellStyle name="Output 3 6 4 2 2" xfId="8583" xr:uid="{7E7FDE4E-90D3-4A0C-986A-79A35BEC9637}"/>
    <cellStyle name="Output 3 6 4 2 2 2" xfId="22041" xr:uid="{496E59CD-0794-4986-8BE5-3C9E14667E5D}"/>
    <cellStyle name="Output 3 6 4 2 3" xfId="11174" xr:uid="{267A1ABB-2563-4047-B92B-27D179785717}"/>
    <cellStyle name="Output 3 6 4 2 3 2" xfId="24632" xr:uid="{22C9820B-BBC3-4248-8940-4EFAD190998B}"/>
    <cellStyle name="Output 3 6 4 2 4" xfId="13382" xr:uid="{CEAB3923-975C-482B-90A8-2243D28E8D5B}"/>
    <cellStyle name="Output 3 6 4 2 4 2" xfId="26840" xr:uid="{19734D93-C6CF-43C2-AAE4-12C13B8BDD5E}"/>
    <cellStyle name="Output 3 6 4 2 5" xfId="14561" xr:uid="{67A3750D-44AF-4C62-97F4-FC5CE32EE8AF}"/>
    <cellStyle name="Output 3 6 4 2 5 2" xfId="28019" xr:uid="{9E54E21C-AEA4-4B94-81B0-2257D98326F8}"/>
    <cellStyle name="Output 3 6 4 2 6" xfId="15926" xr:uid="{D3670478-7B26-4167-BF1C-DABC06FC9C8D}"/>
    <cellStyle name="Output 3 6 4 2 6 2" xfId="29384" xr:uid="{BDC037A5-C51A-4E85-8F70-24F5295B90C1}"/>
    <cellStyle name="Output 3 6 4 2 7" xfId="18269" xr:uid="{9E4FFFCA-0D60-4662-B71A-B63152F69505}"/>
    <cellStyle name="Output 3 6 4 2 7 2" xfId="31727" xr:uid="{81D15184-CEB8-4D79-B805-36818D11437F}"/>
    <cellStyle name="Output 3 6 4 3" xfId="7412" xr:uid="{B135FF39-67C7-4388-B939-B9FD35C9861C}"/>
    <cellStyle name="Output 3 6 4 3 2" xfId="20870" xr:uid="{A04474A3-5A34-4209-8145-8FA406004144}"/>
    <cellStyle name="Output 3 6 4 4" xfId="10003" xr:uid="{AD64564D-5B33-4674-87EC-B6FD20619C4D}"/>
    <cellStyle name="Output 3 6 4 4 2" xfId="23461" xr:uid="{8C9E9BA6-4270-4EE9-B608-42201104671B}"/>
    <cellStyle name="Output 3 6 4 5" xfId="3231" xr:uid="{64A15C43-A6E1-42E8-A69E-F2C6C5DB63D4}"/>
    <cellStyle name="Output 3 6 4 5 2" xfId="19225" xr:uid="{8910DE4F-E53D-46EB-B540-350127BD4020}"/>
    <cellStyle name="Output 3 6 5" xfId="4761" xr:uid="{D1A513B1-49C3-41C0-A34A-6A5BCCDE0DC9}"/>
    <cellStyle name="Output 3 6 5 2" xfId="5932" xr:uid="{BB35E4C4-6633-4955-B2BE-D0114A31A229}"/>
    <cellStyle name="Output 3 6 5 2 2" xfId="8411" xr:uid="{F9632F70-5D00-47CD-9AA1-D46D9C10D712}"/>
    <cellStyle name="Output 3 6 5 2 2 2" xfId="21869" xr:uid="{318E7D98-5B42-4D69-A12E-A63A3D617002}"/>
    <cellStyle name="Output 3 6 5 2 3" xfId="11002" xr:uid="{4C8C04AE-8F39-40AB-A685-9D702915F783}"/>
    <cellStyle name="Output 3 6 5 2 3 2" xfId="24460" xr:uid="{23066FC2-4579-4637-8611-43CCB910FFDC}"/>
    <cellStyle name="Output 3 6 5 2 4" xfId="13210" xr:uid="{DE8F9711-7C29-4474-BB94-DA337F1FA3BD}"/>
    <cellStyle name="Output 3 6 5 2 4 2" xfId="26668" xr:uid="{54DE350D-BE3D-4A0D-83FC-2506CAE6253E}"/>
    <cellStyle name="Output 3 6 5 2 5" xfId="14389" xr:uid="{5ECD6E57-6A0D-43C9-B161-5849FEB7CBC7}"/>
    <cellStyle name="Output 3 6 5 2 5 2" xfId="27847" xr:uid="{E05A78F1-E23C-4675-A2E9-9D77EA1D7E99}"/>
    <cellStyle name="Output 3 6 5 2 6" xfId="15754" xr:uid="{BC505A07-91CB-4B41-82C7-C9A7756509B2}"/>
    <cellStyle name="Output 3 6 5 2 6 2" xfId="29212" xr:uid="{B4A420BB-7EA5-4924-8D0B-C93387293255}"/>
    <cellStyle name="Output 3 6 5 2 7" xfId="18097" xr:uid="{0ADDA7EE-CE59-4021-AF5A-35D755AE9309}"/>
    <cellStyle name="Output 3 6 5 2 7 2" xfId="31555" xr:uid="{1DDEC7D1-A301-4031-B704-E15EB65537B6}"/>
    <cellStyle name="Output 3 6 5 3" xfId="7240" xr:uid="{5A36C86B-214D-43BB-ACDC-0FA8584142A1}"/>
    <cellStyle name="Output 3 6 5 3 2" xfId="20698" xr:uid="{5F3F63B3-3B21-436A-A721-57A9974EE983}"/>
    <cellStyle name="Output 3 6 5 4" xfId="9831" xr:uid="{DFDD6655-7CFA-4929-A0A6-0F3BBF1C013E}"/>
    <cellStyle name="Output 3 6 5 4 2" xfId="23289" xr:uid="{CC8F32D2-6D99-492F-8EFA-E1F700D16305}"/>
    <cellStyle name="Output 3 6 5 5" xfId="12173" xr:uid="{34C7182F-49B1-4ECA-B17E-E5F3C10B1FC5}"/>
    <cellStyle name="Output 3 6 5 5 2" xfId="25631" xr:uid="{563DFEB1-E8C4-45E0-BFBD-1C235ABFD102}"/>
    <cellStyle name="Output 3 6 6" xfId="5369" xr:uid="{F00843EE-4584-499E-9D0B-FE6F14FDA360}"/>
    <cellStyle name="Output 3 6 6 2" xfId="6540" xr:uid="{E46DED80-8551-44DB-BB82-BF786A9FF9E5}"/>
    <cellStyle name="Output 3 6 6 2 2" xfId="9019" xr:uid="{69EE83CA-EDDC-4CFD-BA0D-D96B173E0386}"/>
    <cellStyle name="Output 3 6 6 2 2 2" xfId="22477" xr:uid="{0E9A525A-5C40-4C02-8536-868CB68C4744}"/>
    <cellStyle name="Output 3 6 6 2 3" xfId="11610" xr:uid="{69C7086F-3798-44B3-A692-EA9D996DCBF8}"/>
    <cellStyle name="Output 3 6 6 2 3 2" xfId="25068" xr:uid="{AE266397-DD73-4B94-95C6-911EE5A40526}"/>
    <cellStyle name="Output 3 6 6 2 4" xfId="13818" xr:uid="{DFD5C824-BA1C-4E34-8C9B-2D538029701C}"/>
    <cellStyle name="Output 3 6 6 2 4 2" xfId="27276" xr:uid="{8FB37CDF-69B5-44FE-9804-6FB4058CA0E7}"/>
    <cellStyle name="Output 3 6 6 2 5" xfId="14997" xr:uid="{0AF4C56D-7BBD-4E3F-ADBC-08D6FB5365C0}"/>
    <cellStyle name="Output 3 6 6 2 5 2" xfId="28455" xr:uid="{B0DF9405-37AB-4657-9C63-20076F0560A6}"/>
    <cellStyle name="Output 3 6 6 2 6" xfId="16362" xr:uid="{C86D731A-5596-4BF1-9B1A-CE4A5064B9D3}"/>
    <cellStyle name="Output 3 6 6 2 6 2" xfId="29820" xr:uid="{61DA92ED-AE08-4DBB-8562-387C066187ED}"/>
    <cellStyle name="Output 3 6 6 2 7" xfId="18705" xr:uid="{DE659563-198F-4461-A1DB-C7A91F1B32BA}"/>
    <cellStyle name="Output 3 6 6 2 7 2" xfId="32163" xr:uid="{763DB30D-891A-45EF-8581-006FE5DA870C}"/>
    <cellStyle name="Output 3 6 6 3" xfId="7848" xr:uid="{E76BB0DF-BCFA-4D15-AC77-401EEC19D38E}"/>
    <cellStyle name="Output 3 6 6 3 2" xfId="21306" xr:uid="{88FD3DE6-B995-4E2E-82FB-92253A43AFF9}"/>
    <cellStyle name="Output 3 6 6 4" xfId="10439" xr:uid="{009D24A6-0C03-4BA8-8800-07DADDB3EC00}"/>
    <cellStyle name="Output 3 6 6 4 2" xfId="23897" xr:uid="{8D5ED708-D78F-4CD0-8C42-16F1EEACAA71}"/>
    <cellStyle name="Output 3 6 6 5" xfId="15191" xr:uid="{FF8B962A-C687-40F0-B9AD-6E961E8851B1}"/>
    <cellStyle name="Output 3 6 6 5 2" xfId="28649" xr:uid="{92F92724-8CC0-461C-85F4-80AC8AF8DC46}"/>
    <cellStyle name="Output 3 6 7" xfId="4660" xr:uid="{4288AEC8-9336-4650-9AC0-8FF362C29A34}"/>
    <cellStyle name="Output 3 6 7 2" xfId="5831" xr:uid="{F50A732B-CABF-4736-B32D-88976D25BD32}"/>
    <cellStyle name="Output 3 6 7 2 2" xfId="8310" xr:uid="{37232A01-311F-46DA-92ED-4D45344324A7}"/>
    <cellStyle name="Output 3 6 7 2 2 2" xfId="21768" xr:uid="{322FE773-8F41-4A11-BB8F-076AB2460029}"/>
    <cellStyle name="Output 3 6 7 2 3" xfId="10901" xr:uid="{902984E4-D50B-45D4-8DFA-58107A905545}"/>
    <cellStyle name="Output 3 6 7 2 3 2" xfId="24359" xr:uid="{85E8EEA4-0351-4880-B72A-FC05E7E7B231}"/>
    <cellStyle name="Output 3 6 7 2 4" xfId="13109" xr:uid="{C7B5B721-6328-41EB-85DC-7FEC3AC5B9CC}"/>
    <cellStyle name="Output 3 6 7 2 4 2" xfId="26567" xr:uid="{49726DC0-B353-41E9-8710-9BC1973EE341}"/>
    <cellStyle name="Output 3 6 7 2 5" xfId="14288" xr:uid="{EFC00AEB-5AA8-4866-9BCA-D38047F93DB9}"/>
    <cellStyle name="Output 3 6 7 2 5 2" xfId="27746" xr:uid="{1EE9F165-2ED1-42ED-A82B-0E5A914CE5AD}"/>
    <cellStyle name="Output 3 6 7 2 6" xfId="15653" xr:uid="{BF1E1054-C0FB-40BF-9E63-2FDF2D3551C3}"/>
    <cellStyle name="Output 3 6 7 2 6 2" xfId="29111" xr:uid="{2B4528AC-F590-4756-9008-67D771C63142}"/>
    <cellStyle name="Output 3 6 7 2 7" xfId="17996" xr:uid="{1242B3BF-EB11-48C9-B36A-8557C013332B}"/>
    <cellStyle name="Output 3 6 7 2 7 2" xfId="31454" xr:uid="{1F367106-77FA-46AA-A799-1A8EF9DC6ED4}"/>
    <cellStyle name="Output 3 6 7 3" xfId="7139" xr:uid="{82F99D7F-84A3-458B-8D52-B61B285424B0}"/>
    <cellStyle name="Output 3 6 7 3 2" xfId="20597" xr:uid="{539A1B0A-3FC7-4543-89FB-46559893A3C3}"/>
    <cellStyle name="Output 3 6 7 4" xfId="9730" xr:uid="{F69D51A4-CDDA-4A6E-BA4B-92E1C41472BD}"/>
    <cellStyle name="Output 3 6 7 4 2" xfId="23188" xr:uid="{1B8A0FAE-9D6F-4FD8-A325-0D4A1D336CCE}"/>
    <cellStyle name="Output 3 6 7 5" xfId="12445" xr:uid="{4C88424C-C8C8-4681-93B3-85E5A472EB8B}"/>
    <cellStyle name="Output 3 6 7 5 2" xfId="25903" xr:uid="{8C0E9567-2D3E-46FE-B32A-58CF3555BCAA}"/>
    <cellStyle name="Output 3 6 8" xfId="4032" xr:uid="{08C31560-47FE-406E-BFF7-29C15D199C6F}"/>
    <cellStyle name="Output 3 6 8 2" xfId="2989" xr:uid="{470A0BE5-6A35-4B99-9ADC-17790333B25A}"/>
    <cellStyle name="Output 3 6 8 2 2" xfId="18983" xr:uid="{18CDA56D-B352-475B-9C65-3D67F5AD2E08}"/>
    <cellStyle name="Output 3 6 8 3" xfId="9143" xr:uid="{BF5431A8-8244-42E8-A90C-ADEFECEF3777}"/>
    <cellStyle name="Output 3 6 8 3 2" xfId="22601" xr:uid="{3ED5E7B6-DC6E-4417-B121-58B629D62A3A}"/>
    <cellStyle name="Output 3 6 8 4" xfId="11712" xr:uid="{D5228F8F-77EF-4C95-8C2F-D19E45375235}"/>
    <cellStyle name="Output 3 6 8 4 2" xfId="25170" xr:uid="{11290632-1A05-489B-B781-FA5997DB8562}"/>
    <cellStyle name="Output 3 6 8 5" xfId="3587" xr:uid="{4B8F9BCF-CAD5-41EE-B422-224F2099422B}"/>
    <cellStyle name="Output 3 6 8 5 2" xfId="19581" xr:uid="{E1E0C1A1-CB5D-4386-8CD3-334ABDF53715}"/>
    <cellStyle name="Output 3 6 8 6" xfId="3052" xr:uid="{1FA97BAA-5CC9-46B2-B57C-65F727B8AAFE}"/>
    <cellStyle name="Output 3 6 8 6 2" xfId="19046" xr:uid="{E40C0EB6-2B14-4393-97C9-F94B9E0A8FAF}"/>
    <cellStyle name="Output 3 6 8 7" xfId="16451" xr:uid="{61EB862C-AC83-444C-8DD4-6FD0E40EBA7D}"/>
    <cellStyle name="Output 3 6 8 7 2" xfId="29909" xr:uid="{DEC97BA3-89F6-4505-88A7-A4A579FD62E3}"/>
    <cellStyle name="Output 3 6 9" xfId="3136" xr:uid="{9BD11A14-01C0-44DD-BB71-C29614B91790}"/>
    <cellStyle name="Output 3 6 9 2" xfId="19130" xr:uid="{047B7EAD-6D05-4FD2-BB14-7FEFD35EE4D9}"/>
    <cellStyle name="Output 3 7" xfId="2347" xr:uid="{D5431BE6-BE89-437D-9737-9F0CB8A98107}"/>
    <cellStyle name="Output 3 7 10" xfId="12090" xr:uid="{A604B8B7-9D5F-4432-945B-719B7E00221A}"/>
    <cellStyle name="Output 3 7 10 2" xfId="25548" xr:uid="{3742F145-EB54-4C57-A423-DE257750E405}"/>
    <cellStyle name="Output 3 7 11" xfId="18895" xr:uid="{14EEE41B-98EA-4610-9CB8-887ACCC0373E}"/>
    <cellStyle name="Output 3 7 11 2" xfId="32548" xr:uid="{579F1D6C-ECA7-4689-BFC1-1954D592ACDF}"/>
    <cellStyle name="Output 3 7 2" xfId="2901" xr:uid="{10150A55-06C2-4D9A-9278-94110114A587}"/>
    <cellStyle name="Output 3 7 2 2" xfId="6225" xr:uid="{1DE837C4-830B-4F4E-AA0A-D08D481A4CBA}"/>
    <cellStyle name="Output 3 7 2 2 2" xfId="8704" xr:uid="{4A159FE3-B054-4F42-B255-A623D72E8B26}"/>
    <cellStyle name="Output 3 7 2 2 2 2" xfId="22162" xr:uid="{D62BC22B-67ED-4980-BD72-2F892C84A300}"/>
    <cellStyle name="Output 3 7 2 2 3" xfId="11295" xr:uid="{50945417-0476-4AED-BE8D-0CC5E0D2D6EE}"/>
    <cellStyle name="Output 3 7 2 2 3 2" xfId="24753" xr:uid="{61B7942A-8471-4A31-AFE0-24572CD168B9}"/>
    <cellStyle name="Output 3 7 2 2 4" xfId="13503" xr:uid="{F5E60C77-3445-4ACE-AEC7-081AFD1806F5}"/>
    <cellStyle name="Output 3 7 2 2 4 2" xfId="26961" xr:uid="{C0335BCB-07AE-49F7-AB49-5CEBF6CFC4AF}"/>
    <cellStyle name="Output 3 7 2 2 5" xfId="14682" xr:uid="{B74B0CCF-EA79-4C42-9965-9030ADFB03A4}"/>
    <cellStyle name="Output 3 7 2 2 5 2" xfId="28140" xr:uid="{C4BD1A92-2278-4EAF-8EF3-439238442A0C}"/>
    <cellStyle name="Output 3 7 2 2 6" xfId="16047" xr:uid="{05EB6C62-28C8-40C4-90B8-D141A95FA600}"/>
    <cellStyle name="Output 3 7 2 2 6 2" xfId="29505" xr:uid="{9C7F69B1-CEAB-4F2F-AD5F-F45F3BDE8D9C}"/>
    <cellStyle name="Output 3 7 2 2 7" xfId="18390" xr:uid="{F3A826E5-D976-4947-8C1B-FD94E033DCCD}"/>
    <cellStyle name="Output 3 7 2 2 7 2" xfId="31848" xr:uid="{376263BE-1AD7-411C-9D07-2271F06F2CEA}"/>
    <cellStyle name="Output 3 7 2 3" xfId="5054" xr:uid="{184E57F0-050A-4B9D-9225-EF692A7A010E}"/>
    <cellStyle name="Output 3 7 2 3 2" xfId="32353" xr:uid="{6D26500B-4191-45CE-B8F8-70DE7871567F}"/>
    <cellStyle name="Output 3 7 2 4" xfId="7533" xr:uid="{3AE3D8A6-3FD5-4F07-8791-CFD9E8486A82}"/>
    <cellStyle name="Output 3 7 2 4 2" xfId="20991" xr:uid="{163CA4CD-7FD6-4440-A51C-3D3FA31895C6}"/>
    <cellStyle name="Output 3 7 2 5" xfId="10124" xr:uid="{B8D84111-0982-4C8E-9D3B-EDCE2B69C660}"/>
    <cellStyle name="Output 3 7 2 5 2" xfId="23582" xr:uid="{54107020-EC18-4304-B12F-46E5DDC0E96A}"/>
    <cellStyle name="Output 3 7 2 6" xfId="12089" xr:uid="{78CB7CDD-0C51-448F-8112-26434B511958}"/>
    <cellStyle name="Output 3 7 2 6 2" xfId="25547" xr:uid="{2D3B4934-4984-478C-AB52-A43C2D98AE76}"/>
    <cellStyle name="Output 3 7 3" xfId="4348" xr:uid="{F2B78AFF-A8EF-4FE4-AA13-BBAC1C2EF416}"/>
    <cellStyle name="Output 3 7 3 2" xfId="5519" xr:uid="{09EF1D06-45DD-42DB-AEA2-074F9FAF6103}"/>
    <cellStyle name="Output 3 7 3 2 2" xfId="7998" xr:uid="{4498F719-669E-41CE-A6CB-87622BD3205D}"/>
    <cellStyle name="Output 3 7 3 2 2 2" xfId="21456" xr:uid="{36D31BC4-A789-4D51-990C-471F6783542C}"/>
    <cellStyle name="Output 3 7 3 2 3" xfId="10589" xr:uid="{4AA155EB-8BE7-47CC-A2D7-F692E874B700}"/>
    <cellStyle name="Output 3 7 3 2 3 2" xfId="24047" xr:uid="{5F18B50F-7E5A-4864-AF17-7A351319EA62}"/>
    <cellStyle name="Output 3 7 3 2 4" xfId="12797" xr:uid="{44E02E84-B22A-4044-A3EC-D2E3E1BA8B51}"/>
    <cellStyle name="Output 3 7 3 2 4 2" xfId="26255" xr:uid="{8D1E9423-FBA4-4A6D-9928-2CF45201B9D3}"/>
    <cellStyle name="Output 3 7 3 2 5" xfId="13976" xr:uid="{123937F2-8464-4823-ADC4-329CA1642F20}"/>
    <cellStyle name="Output 3 7 3 2 5 2" xfId="27434" xr:uid="{25C13193-A6E7-4B35-99C7-EFB4776BC9BE}"/>
    <cellStyle name="Output 3 7 3 2 6" xfId="15341" xr:uid="{004FD321-5EE6-433E-967F-460DCB2B13A6}"/>
    <cellStyle name="Output 3 7 3 2 6 2" xfId="28799" xr:uid="{9F93A2F2-F474-49D6-B52F-4E25645B0D45}"/>
    <cellStyle name="Output 3 7 3 2 7" xfId="17684" xr:uid="{37A7B51D-A558-4503-916C-89F4383B17D8}"/>
    <cellStyle name="Output 3 7 3 2 7 2" xfId="31142" xr:uid="{7AF8A1ED-9881-48B4-AD81-0067CFC924D5}"/>
    <cellStyle name="Output 3 7 3 3" xfId="6827" xr:uid="{82F34EE5-248B-48E2-AF14-44A52165109D}"/>
    <cellStyle name="Output 3 7 3 3 2" xfId="20285" xr:uid="{45F1136B-C8B0-48BC-8752-240FC0CA7BE7}"/>
    <cellStyle name="Output 3 7 3 4" xfId="9418" xr:uid="{4D4A0EE6-A139-40ED-A365-13717DFB68C9}"/>
    <cellStyle name="Output 3 7 3 4 2" xfId="22876" xr:uid="{F478D9E2-551C-4BCF-BFDF-71689DC9ACDD}"/>
    <cellStyle name="Output 3 7 3 5" xfId="4234" xr:uid="{04F2A927-33E5-4B4E-8B57-15657C8B0846}"/>
    <cellStyle name="Output 3 7 3 5 2" xfId="20034" xr:uid="{A9D1AF6A-A5BB-4E60-80BB-7747E8858792}"/>
    <cellStyle name="Output 3 7 4" xfId="4257" xr:uid="{3A74A66B-BFB9-46F5-A3B5-DA57C17DE1E7}"/>
    <cellStyle name="Output 3 7 4 2" xfId="5428" xr:uid="{6FA938F0-F4A9-43A6-99BA-9AB775A70480}"/>
    <cellStyle name="Output 3 7 4 2 2" xfId="7907" xr:uid="{EF53E38C-9AA2-4CB5-AA8D-C7275B7BD28B}"/>
    <cellStyle name="Output 3 7 4 2 2 2" xfId="21365" xr:uid="{5EE5B761-8E66-4F27-BBA8-3EC9FF84F84C}"/>
    <cellStyle name="Output 3 7 4 2 3" xfId="10498" xr:uid="{9C7DBD7C-A5DA-4F9C-B940-1B655A7B89B4}"/>
    <cellStyle name="Output 3 7 4 2 3 2" xfId="23956" xr:uid="{9E3EC53D-3CBA-4B9C-9587-76461E32B8D0}"/>
    <cellStyle name="Output 3 7 4 2 4" xfId="12706" xr:uid="{3B94C146-90A1-401D-9D5C-B9E0950FBE88}"/>
    <cellStyle name="Output 3 7 4 2 4 2" xfId="26164" xr:uid="{DD5FDB63-7270-4306-B4CC-9B8995217E12}"/>
    <cellStyle name="Output 3 7 4 2 5" xfId="13885" xr:uid="{F54C02CE-53BA-495C-9928-8E6BA751013B}"/>
    <cellStyle name="Output 3 7 4 2 5 2" xfId="27343" xr:uid="{3B1DEC04-23F7-42E4-BF05-CC9291E64C8B}"/>
    <cellStyle name="Output 3 7 4 2 6" xfId="15250" xr:uid="{7A00E222-9B26-461F-A64A-F360730AA8F1}"/>
    <cellStyle name="Output 3 7 4 2 6 2" xfId="28708" xr:uid="{9969B49A-0E23-4104-8662-4F9AF5A30B40}"/>
    <cellStyle name="Output 3 7 4 2 7" xfId="17593" xr:uid="{A89CC001-5439-4109-86BD-A6636281A64C}"/>
    <cellStyle name="Output 3 7 4 2 7 2" xfId="31051" xr:uid="{A698EE18-AFD5-4D45-8138-842E0B728E95}"/>
    <cellStyle name="Output 3 7 4 3" xfId="6736" xr:uid="{3BA68B53-8728-41B1-8C3F-328FA70977D7}"/>
    <cellStyle name="Output 3 7 4 3 2" xfId="20194" xr:uid="{AC9D5960-7960-46B8-90DB-E7B2CB53F42D}"/>
    <cellStyle name="Output 3 7 4 4" xfId="9327" xr:uid="{3F54A500-EEE3-4834-B394-A4589BC4A022}"/>
    <cellStyle name="Output 3 7 4 4 2" xfId="22785" xr:uid="{23B0F53A-3F97-434A-A28E-0071BACD001B}"/>
    <cellStyle name="Output 3 7 4 5" xfId="11985" xr:uid="{C64AE056-F90B-4DFC-A6A0-2059402C7973}"/>
    <cellStyle name="Output 3 7 4 5 2" xfId="25443" xr:uid="{C3078C6E-AD32-4DD3-AB89-39A970B55B7F}"/>
    <cellStyle name="Output 3 7 5" xfId="4762" xr:uid="{FDFEC404-4A77-48BA-AB38-F5C61A1904E7}"/>
    <cellStyle name="Output 3 7 5 2" xfId="5933" xr:uid="{8EE1C4B9-65A0-4B9D-BD28-D6241E650DDB}"/>
    <cellStyle name="Output 3 7 5 2 2" xfId="8412" xr:uid="{3ADEFDA0-648A-4181-84D8-9C3C7C4B422A}"/>
    <cellStyle name="Output 3 7 5 2 2 2" xfId="21870" xr:uid="{56900E08-9A7D-4A72-88B3-FEAA0701BD20}"/>
    <cellStyle name="Output 3 7 5 2 3" xfId="11003" xr:uid="{58D21137-5778-4BE9-B43A-DAF4506AA179}"/>
    <cellStyle name="Output 3 7 5 2 3 2" xfId="24461" xr:uid="{5A742A42-FE45-474E-9C68-C42EA06FDDFC}"/>
    <cellStyle name="Output 3 7 5 2 4" xfId="13211" xr:uid="{1F562954-86FC-42B0-AF85-4C96AA08E044}"/>
    <cellStyle name="Output 3 7 5 2 4 2" xfId="26669" xr:uid="{61BC0AF2-64BA-43BD-8813-0A7F45A3467B}"/>
    <cellStyle name="Output 3 7 5 2 5" xfId="14390" xr:uid="{7AB9CD29-C63F-4273-918B-88FA9EFF87F3}"/>
    <cellStyle name="Output 3 7 5 2 5 2" xfId="27848" xr:uid="{863B33D4-8837-4E99-B01B-8DCBE3057C6D}"/>
    <cellStyle name="Output 3 7 5 2 6" xfId="15755" xr:uid="{8A39C0D4-7483-45A4-AA6A-0BAD92B84DF6}"/>
    <cellStyle name="Output 3 7 5 2 6 2" xfId="29213" xr:uid="{C86B7F5F-683E-4846-AE60-DE2F2F5A2065}"/>
    <cellStyle name="Output 3 7 5 2 7" xfId="18098" xr:uid="{CE525732-C010-4125-A49D-3AD6170904B2}"/>
    <cellStyle name="Output 3 7 5 2 7 2" xfId="31556" xr:uid="{74041805-3684-4D7D-983C-FFF0DFFF8941}"/>
    <cellStyle name="Output 3 7 5 3" xfId="7241" xr:uid="{9C823F22-5D54-4527-9DE7-18F9F66BD959}"/>
    <cellStyle name="Output 3 7 5 3 2" xfId="20699" xr:uid="{7804E931-6F30-4057-803C-2A50FDE18A30}"/>
    <cellStyle name="Output 3 7 5 4" xfId="9832" xr:uid="{E3917735-219D-46BF-980D-E56240B48580}"/>
    <cellStyle name="Output 3 7 5 4 2" xfId="23290" xr:uid="{1C23BC31-F912-49E6-B9D9-AF77D7F87642}"/>
    <cellStyle name="Output 3 7 5 5" xfId="3275" xr:uid="{C73F806D-07CA-4FED-A26F-CDF7D1D7267C}"/>
    <cellStyle name="Output 3 7 5 5 2" xfId="19269" xr:uid="{CB4D6D2B-F4E0-4047-A49F-1C5D3DF521E0}"/>
    <cellStyle name="Output 3 7 6" xfId="5340" xr:uid="{74CDFCE1-5487-4577-B108-689C040EA572}"/>
    <cellStyle name="Output 3 7 6 2" xfId="6511" xr:uid="{A1FA550A-AFCE-4754-99BB-337A8C7DA13D}"/>
    <cellStyle name="Output 3 7 6 2 2" xfId="8990" xr:uid="{3BC912B6-68D9-4FD7-9BD2-8739AB6380B6}"/>
    <cellStyle name="Output 3 7 6 2 2 2" xfId="22448" xr:uid="{A950EC70-4E47-4B8A-99CB-9E23AC2CE861}"/>
    <cellStyle name="Output 3 7 6 2 3" xfId="11581" xr:uid="{15586E25-6441-41E3-8CC6-FB4DB4E6306C}"/>
    <cellStyle name="Output 3 7 6 2 3 2" xfId="25039" xr:uid="{D1464322-A546-4DA0-BBCA-3CB83A76C757}"/>
    <cellStyle name="Output 3 7 6 2 4" xfId="13789" xr:uid="{084D36F9-33EB-47E7-B1B0-2BD5717DC203}"/>
    <cellStyle name="Output 3 7 6 2 4 2" xfId="27247" xr:uid="{2681EA66-7C53-444B-9193-FAF27CA70A45}"/>
    <cellStyle name="Output 3 7 6 2 5" xfId="14968" xr:uid="{4B8AC108-CF69-4786-88B4-4C8A599F3A19}"/>
    <cellStyle name="Output 3 7 6 2 5 2" xfId="28426" xr:uid="{6A9D5590-769C-442D-A4CB-7853C72FD291}"/>
    <cellStyle name="Output 3 7 6 2 6" xfId="16333" xr:uid="{DE4F4F80-7770-49D5-80A7-F19E517744E5}"/>
    <cellStyle name="Output 3 7 6 2 6 2" xfId="29791" xr:uid="{23D2DAE7-A532-4EB3-8BC5-E2471473B22D}"/>
    <cellStyle name="Output 3 7 6 2 7" xfId="18676" xr:uid="{350AED99-5AB7-4298-B1DD-9033A16603BB}"/>
    <cellStyle name="Output 3 7 6 2 7 2" xfId="32134" xr:uid="{5468F21F-A7D7-47A1-8EE4-F93F2AB60BA3}"/>
    <cellStyle name="Output 3 7 6 3" xfId="7819" xr:uid="{162290E7-5224-4F85-9687-428F9F6783D7}"/>
    <cellStyle name="Output 3 7 6 3 2" xfId="21277" xr:uid="{A0E2895F-83B7-4859-AE46-1E682120E7CB}"/>
    <cellStyle name="Output 3 7 6 4" xfId="10410" xr:uid="{2BC2EFA0-DF31-4FEA-8E15-CC386AED95F0}"/>
    <cellStyle name="Output 3 7 6 4 2" xfId="23868" xr:uid="{5E97B156-3559-4DD3-94A1-B9FB53019AA8}"/>
    <cellStyle name="Output 3 7 6 5" xfId="15162" xr:uid="{DFDDDFE9-DEC5-43CE-B820-79AA8DC753E5}"/>
    <cellStyle name="Output 3 7 6 5 2" xfId="28620" xr:uid="{50B0BE58-CC42-4798-939D-F74B7D5F281D}"/>
    <cellStyle name="Output 3 7 7" xfId="4661" xr:uid="{6F073EA1-0964-4CFD-81D2-BAD9F7E0B114}"/>
    <cellStyle name="Output 3 7 7 2" xfId="5832" xr:uid="{C883E80A-1638-4A63-9B58-CE5EFAC23CF6}"/>
    <cellStyle name="Output 3 7 7 2 2" xfId="8311" xr:uid="{287AD885-FA40-4FA5-8DE9-B6C7C81C43DA}"/>
    <cellStyle name="Output 3 7 7 2 2 2" xfId="21769" xr:uid="{B1025A2E-CEB2-47CC-BBCD-76A4106E5618}"/>
    <cellStyle name="Output 3 7 7 2 3" xfId="10902" xr:uid="{6A348E4A-0C88-4C7C-A871-6C43358B6423}"/>
    <cellStyle name="Output 3 7 7 2 3 2" xfId="24360" xr:uid="{F8C3355D-56DB-4C26-B564-738F98100F8F}"/>
    <cellStyle name="Output 3 7 7 2 4" xfId="13110" xr:uid="{47D7A489-4BD7-471B-9BBE-ECE1EDAE5565}"/>
    <cellStyle name="Output 3 7 7 2 4 2" xfId="26568" xr:uid="{86137FA0-085A-4BAE-8106-6AB5E10C5891}"/>
    <cellStyle name="Output 3 7 7 2 5" xfId="14289" xr:uid="{14AB4D29-8CCA-459A-B82B-4A4D96B51525}"/>
    <cellStyle name="Output 3 7 7 2 5 2" xfId="27747" xr:uid="{24C67624-E466-4C1A-8326-9D1D4DF89018}"/>
    <cellStyle name="Output 3 7 7 2 6" xfId="15654" xr:uid="{C1B43978-62E5-4035-9A3D-7E310BE92068}"/>
    <cellStyle name="Output 3 7 7 2 6 2" xfId="29112" xr:uid="{97ADBA16-FC6D-4A51-BD17-1E84F6E697FD}"/>
    <cellStyle name="Output 3 7 7 2 7" xfId="17997" xr:uid="{9DC12205-68B6-4B7E-A315-A8DCB72BAF99}"/>
    <cellStyle name="Output 3 7 7 2 7 2" xfId="31455" xr:uid="{9B9F5CC6-7142-4410-9841-A7693604AD81}"/>
    <cellStyle name="Output 3 7 7 3" xfId="7140" xr:uid="{CC327320-78F9-4235-A451-B0776A3AAD94}"/>
    <cellStyle name="Output 3 7 7 3 2" xfId="20598" xr:uid="{B16E870A-CA1C-49DC-976B-BC6C875447A4}"/>
    <cellStyle name="Output 3 7 7 4" xfId="9731" xr:uid="{B5F60B14-B945-4498-AFA7-A124938C1954}"/>
    <cellStyle name="Output 3 7 7 4 2" xfId="23189" xr:uid="{5C456D73-F950-421F-B8D5-8F2BD33023E2}"/>
    <cellStyle name="Output 3 7 7 5" xfId="12008" xr:uid="{0171EC20-6F29-48D4-B292-BFEA3A83D95E}"/>
    <cellStyle name="Output 3 7 7 5 2" xfId="25466" xr:uid="{E988229E-8610-47A2-A10F-B439A7D645CA}"/>
    <cellStyle name="Output 3 7 8" xfId="4031" xr:uid="{05C4EEE6-249D-4530-82CC-76785BD78704}"/>
    <cellStyle name="Output 3 7 8 2" xfId="2990" xr:uid="{892548E0-DD5C-4838-B9F5-441B231FA5A9}"/>
    <cellStyle name="Output 3 7 8 2 2" xfId="18984" xr:uid="{E8B9EFF5-33E9-4724-A650-6744B353E18C}"/>
    <cellStyle name="Output 3 7 8 3" xfId="9142" xr:uid="{BB5DEDD0-683D-420D-9538-99E9C427514C}"/>
    <cellStyle name="Output 3 7 8 3 2" xfId="22600" xr:uid="{987D7A32-A256-495B-A12C-1E623E515392}"/>
    <cellStyle name="Output 3 7 8 4" xfId="11711" xr:uid="{1735CCDE-5048-4CD7-AABC-3254B5A9F856}"/>
    <cellStyle name="Output 3 7 8 4 2" xfId="25169" xr:uid="{7BB552E3-BFE6-488B-B652-7CEF04C2D4D9}"/>
    <cellStyle name="Output 3 7 8 5" xfId="3586" xr:uid="{F630517A-E050-4CF7-80A7-2027007B46E9}"/>
    <cellStyle name="Output 3 7 8 5 2" xfId="19580" xr:uid="{84B162E0-4CED-446F-B6AD-962CE16D9528}"/>
    <cellStyle name="Output 3 7 8 6" xfId="3853" xr:uid="{F3C5DEAE-D4DF-4EFC-B530-58D904FD95E9}"/>
    <cellStyle name="Output 3 7 8 6 2" xfId="19847" xr:uid="{4074584E-D2A4-476A-8353-F19AAB552066}"/>
    <cellStyle name="Output 3 7 8 7" xfId="16450" xr:uid="{1BACDC4E-FDB3-4457-8CB4-5F79B098971F}"/>
    <cellStyle name="Output 3 7 8 7 2" xfId="29908" xr:uid="{0B8C007A-5231-4698-A3C1-A0BB9539479F}"/>
    <cellStyle name="Output 3 7 9" xfId="3135" xr:uid="{37179AB9-3ECB-4AB3-A2FF-5E0B6B5ADDC9}"/>
    <cellStyle name="Output 3 7 9 2" xfId="19129" xr:uid="{609E2955-97E8-45BE-989F-C4F0ABA9699A}"/>
    <cellStyle name="Output 3 8" xfId="2348" xr:uid="{F3FA6A8B-153E-4EBE-95C9-D493D966D386}"/>
    <cellStyle name="Output 3 8 10" xfId="12569" xr:uid="{EDA7CA10-BA7B-4FF6-B5C1-0F4EA83B1805}"/>
    <cellStyle name="Output 3 8 10 2" xfId="26027" xr:uid="{B2F2B6A8-D248-4846-BF84-7804DF06BCDC}"/>
    <cellStyle name="Output 3 8 11" xfId="18896" xr:uid="{2A536D5C-1098-41A6-B67D-F35027EFC8C5}"/>
    <cellStyle name="Output 3 8 11 2" xfId="32549" xr:uid="{B1CDB0D6-CC38-4C6B-9100-C6AE9D163196}"/>
    <cellStyle name="Output 3 8 2" xfId="2902" xr:uid="{1487EBA0-3B83-4DA6-9A41-ED63EC94D67A}"/>
    <cellStyle name="Output 3 8 2 2" xfId="6226" xr:uid="{9E547C20-8394-47CA-BBA9-831CF1C3182D}"/>
    <cellStyle name="Output 3 8 2 2 2" xfId="8705" xr:uid="{E60558F0-56F6-4FE3-8DA7-AFC09E575407}"/>
    <cellStyle name="Output 3 8 2 2 2 2" xfId="22163" xr:uid="{D40347B7-6625-4279-9769-BA4009B1C943}"/>
    <cellStyle name="Output 3 8 2 2 3" xfId="11296" xr:uid="{3F25783D-9E45-4FFD-B079-E1B79848F010}"/>
    <cellStyle name="Output 3 8 2 2 3 2" xfId="24754" xr:uid="{F871D9D4-105C-43D7-B8F0-54E6118BF263}"/>
    <cellStyle name="Output 3 8 2 2 4" xfId="13504" xr:uid="{C65E0E0D-D327-4D00-BBC1-1C69422B2CE9}"/>
    <cellStyle name="Output 3 8 2 2 4 2" xfId="26962" xr:uid="{ACA13CC5-4CB7-49BA-9625-24BAEE12D492}"/>
    <cellStyle name="Output 3 8 2 2 5" xfId="14683" xr:uid="{0DC74800-1D73-4AA7-AFDB-53284DBA98A0}"/>
    <cellStyle name="Output 3 8 2 2 5 2" xfId="28141" xr:uid="{F9EAC2B4-60A6-4C78-92F3-53F7184D117A}"/>
    <cellStyle name="Output 3 8 2 2 6" xfId="16048" xr:uid="{142268B0-1C47-4BE6-9C8F-D68163E8E18F}"/>
    <cellStyle name="Output 3 8 2 2 6 2" xfId="29506" xr:uid="{8A9206FE-4B1C-44AC-A2CA-C9AB00996FDE}"/>
    <cellStyle name="Output 3 8 2 2 7" xfId="18391" xr:uid="{027CD9D5-7E6D-4CE8-A538-86B38E28B53E}"/>
    <cellStyle name="Output 3 8 2 2 7 2" xfId="31849" xr:uid="{E14F49FB-5A88-4948-8B96-479ABED375D0}"/>
    <cellStyle name="Output 3 8 2 3" xfId="5055" xr:uid="{7990190E-CC39-44CB-B9C7-56B7C8EA40BD}"/>
    <cellStyle name="Output 3 8 2 3 2" xfId="32354" xr:uid="{2917CCD7-B348-4AFB-822B-CAF8F9D12579}"/>
    <cellStyle name="Output 3 8 2 4" xfId="7534" xr:uid="{8FBDD34F-CC48-4A1C-8D9B-AD3CD3AEC123}"/>
    <cellStyle name="Output 3 8 2 4 2" xfId="20992" xr:uid="{D0AD9559-1090-4BEF-A328-8C60F51D7B88}"/>
    <cellStyle name="Output 3 8 2 5" xfId="10125" xr:uid="{6FB5C46E-9B7D-4364-877F-13F9D9E8950E}"/>
    <cellStyle name="Output 3 8 2 5 2" xfId="23583" xr:uid="{D05A1F4B-3B9D-4CEC-B421-1D1A9F2616C8}"/>
    <cellStyle name="Output 3 8 2 6" xfId="12357" xr:uid="{F94BB2A0-E281-4E58-ADCE-A2A65449B25E}"/>
    <cellStyle name="Output 3 8 2 6 2" xfId="25815" xr:uid="{6857FA6F-9D6F-447D-B3A5-05988722F833}"/>
    <cellStyle name="Output 3 8 3" xfId="4347" xr:uid="{1EAB6FA3-B140-4BC4-A602-2E505195AAD9}"/>
    <cellStyle name="Output 3 8 3 2" xfId="5518" xr:uid="{58F4053A-A829-4D4D-8870-A52D33210626}"/>
    <cellStyle name="Output 3 8 3 2 2" xfId="7997" xr:uid="{3549859B-58E6-4753-B07D-93F53A33025A}"/>
    <cellStyle name="Output 3 8 3 2 2 2" xfId="21455" xr:uid="{FA34E6E2-2D35-46A9-B40D-F4FF1C221F33}"/>
    <cellStyle name="Output 3 8 3 2 3" xfId="10588" xr:uid="{A6698132-4E4D-41DA-B05E-08E08BB673CE}"/>
    <cellStyle name="Output 3 8 3 2 3 2" xfId="24046" xr:uid="{B6389697-38DE-4FB8-AC51-23882AFE3F39}"/>
    <cellStyle name="Output 3 8 3 2 4" xfId="12796" xr:uid="{3C2A2D8F-DDC7-4915-8ADC-EBE5EAEB5034}"/>
    <cellStyle name="Output 3 8 3 2 4 2" xfId="26254" xr:uid="{6CA6F15F-3226-4DB5-BDB3-ED55BDEEAA27}"/>
    <cellStyle name="Output 3 8 3 2 5" xfId="13975" xr:uid="{932907E6-2B10-46B5-88B3-E9DD974036C0}"/>
    <cellStyle name="Output 3 8 3 2 5 2" xfId="27433" xr:uid="{11138ADD-186F-42A0-9B9F-4462D3868CA6}"/>
    <cellStyle name="Output 3 8 3 2 6" xfId="15340" xr:uid="{738BDC89-2A1D-42AA-B7AA-3C675C0122D2}"/>
    <cellStyle name="Output 3 8 3 2 6 2" xfId="28798" xr:uid="{D4BD2086-6615-44AD-A663-8E7710859C21}"/>
    <cellStyle name="Output 3 8 3 2 7" xfId="17683" xr:uid="{F1805FDD-CEAF-4950-A7E8-AD1CFD89A10C}"/>
    <cellStyle name="Output 3 8 3 2 7 2" xfId="31141" xr:uid="{B6423343-1CBE-45B7-B4A7-D9EC2C868A2A}"/>
    <cellStyle name="Output 3 8 3 3" xfId="6826" xr:uid="{E9D3C427-BBBA-4590-81DE-74F705275215}"/>
    <cellStyle name="Output 3 8 3 3 2" xfId="20284" xr:uid="{498EF874-1C02-41EE-9BD5-CF802FBEDD6A}"/>
    <cellStyle name="Output 3 8 3 4" xfId="9417" xr:uid="{93A2981A-94D3-4B94-B46E-DD0B33C0FD94}"/>
    <cellStyle name="Output 3 8 3 4 2" xfId="22875" xr:uid="{3BA5F197-B06B-4756-A883-2BFB2151E39E}"/>
    <cellStyle name="Output 3 8 3 5" xfId="12411" xr:uid="{5D774F15-E7B1-4CA9-BCAF-6928B9924B8B}"/>
    <cellStyle name="Output 3 8 3 5 2" xfId="25869" xr:uid="{E871B900-174E-4FCA-AB3F-CB313E417FCB}"/>
    <cellStyle name="Output 3 8 4" xfId="4934" xr:uid="{77880BBD-67A3-4852-8E61-8976E6F4D723}"/>
    <cellStyle name="Output 3 8 4 2" xfId="6105" xr:uid="{EB8F654D-73E7-4E25-9954-BD7336BA5D0E}"/>
    <cellStyle name="Output 3 8 4 2 2" xfId="8584" xr:uid="{907B55F4-0022-40BE-90F8-7304E84A68C1}"/>
    <cellStyle name="Output 3 8 4 2 2 2" xfId="22042" xr:uid="{79ACF8D7-1EBF-48E6-9FF1-A58FFBC9C2B0}"/>
    <cellStyle name="Output 3 8 4 2 3" xfId="11175" xr:uid="{56D2B112-20A5-4148-82FF-94008A7FA729}"/>
    <cellStyle name="Output 3 8 4 2 3 2" xfId="24633" xr:uid="{BDA9BF33-BDD3-4CB6-9CEF-9FA12B85FD48}"/>
    <cellStyle name="Output 3 8 4 2 4" xfId="13383" xr:uid="{D9589693-E8C1-40B0-A716-B7D6E70162DA}"/>
    <cellStyle name="Output 3 8 4 2 4 2" xfId="26841" xr:uid="{A796C07D-3A6F-48BB-B49B-2B88F3DEA2BB}"/>
    <cellStyle name="Output 3 8 4 2 5" xfId="14562" xr:uid="{E178FA6A-B1E6-4730-97C7-218C2E4274EE}"/>
    <cellStyle name="Output 3 8 4 2 5 2" xfId="28020" xr:uid="{7D2C7476-8BB6-4FBE-8D6A-8BA1DD1D4B26}"/>
    <cellStyle name="Output 3 8 4 2 6" xfId="15927" xr:uid="{0C337A43-F654-46E0-84AE-4199CB9A84D9}"/>
    <cellStyle name="Output 3 8 4 2 6 2" xfId="29385" xr:uid="{3AB36822-37B0-4D43-A589-EE187A1B6BBD}"/>
    <cellStyle name="Output 3 8 4 2 7" xfId="18270" xr:uid="{DE96F97C-757D-441A-A6B4-5F9AEC59154C}"/>
    <cellStyle name="Output 3 8 4 2 7 2" xfId="31728" xr:uid="{39376CC8-3955-4EF1-8626-60E3A6C3ACA7}"/>
    <cellStyle name="Output 3 8 4 3" xfId="7413" xr:uid="{39AA30D4-7C55-4EE6-B415-85D1ECBC4D10}"/>
    <cellStyle name="Output 3 8 4 3 2" xfId="20871" xr:uid="{D76E8862-C3CE-47F9-8761-464818842A5F}"/>
    <cellStyle name="Output 3 8 4 4" xfId="10004" xr:uid="{C0680D9D-5FF8-4962-9DBF-136878F8CBDA}"/>
    <cellStyle name="Output 3 8 4 4 2" xfId="23462" xr:uid="{2D55E2A7-51F8-495C-AE38-5BA2F9209097}"/>
    <cellStyle name="Output 3 8 4 5" xfId="9067" xr:uid="{308F008B-F831-4A1F-831F-50DD160DF7D7}"/>
    <cellStyle name="Output 3 8 4 5 2" xfId="22525" xr:uid="{CFCC3F05-0544-47A6-A602-29BB0048F9F9}"/>
    <cellStyle name="Output 3 8 5" xfId="4763" xr:uid="{A9FC5BE0-25FB-457E-910E-FCA04C3DD616}"/>
    <cellStyle name="Output 3 8 5 2" xfId="5934" xr:uid="{9A1376EF-F25D-403F-9C8D-BDD64B2B0FC5}"/>
    <cellStyle name="Output 3 8 5 2 2" xfId="8413" xr:uid="{535FA117-A1D8-4EAF-8D51-7D67F5D0C0CD}"/>
    <cellStyle name="Output 3 8 5 2 2 2" xfId="21871" xr:uid="{98149474-5F51-432C-95A2-FAF126ED6A00}"/>
    <cellStyle name="Output 3 8 5 2 3" xfId="11004" xr:uid="{901D42C9-0F46-4439-8951-9532D3DEB6C3}"/>
    <cellStyle name="Output 3 8 5 2 3 2" xfId="24462" xr:uid="{01BBF316-F973-4AD8-8F3A-0E8AD08435A2}"/>
    <cellStyle name="Output 3 8 5 2 4" xfId="13212" xr:uid="{BD8250B0-17A1-4E94-8973-7091A22F52AF}"/>
    <cellStyle name="Output 3 8 5 2 4 2" xfId="26670" xr:uid="{9F7ECBCF-9150-44B5-8E37-2D2BBE1CA0DE}"/>
    <cellStyle name="Output 3 8 5 2 5" xfId="14391" xr:uid="{1B104E40-4B70-4320-91C8-62B58A645916}"/>
    <cellStyle name="Output 3 8 5 2 5 2" xfId="27849" xr:uid="{4172F2B5-6206-42DA-AF0E-FB2232C18C1B}"/>
    <cellStyle name="Output 3 8 5 2 6" xfId="15756" xr:uid="{EEC4C97F-E9F0-4766-99F0-8C81A198F2A8}"/>
    <cellStyle name="Output 3 8 5 2 6 2" xfId="29214" xr:uid="{A5A9B45A-3982-4B05-8C71-E1C8A7A34FA7}"/>
    <cellStyle name="Output 3 8 5 2 7" xfId="18099" xr:uid="{5DE8EC87-632C-4F9D-BD3C-6DFE72ED7FCA}"/>
    <cellStyle name="Output 3 8 5 2 7 2" xfId="31557" xr:uid="{09B1F4B9-C2B8-4026-9438-3EBC046D1DCA}"/>
    <cellStyle name="Output 3 8 5 3" xfId="7242" xr:uid="{92E07273-A6F6-41F9-A65D-8CA2BF5DE2DE}"/>
    <cellStyle name="Output 3 8 5 3 2" xfId="20700" xr:uid="{5054FF86-14C6-4D52-B896-2D80267D6142}"/>
    <cellStyle name="Output 3 8 5 4" xfId="9833" xr:uid="{04E81D69-DEE3-4C54-8CC5-91CE0E5EA35D}"/>
    <cellStyle name="Output 3 8 5 4 2" xfId="23291" xr:uid="{8ED9A7CA-3879-4BD1-865C-AE67D02ED409}"/>
    <cellStyle name="Output 3 8 5 5" xfId="12458" xr:uid="{9C177FE7-9AE8-4978-B88C-27657D9F3EDD}"/>
    <cellStyle name="Output 3 8 5 5 2" xfId="25916" xr:uid="{6334FFA1-8CB3-4A1E-8E1D-21677F5D6052}"/>
    <cellStyle name="Output 3 8 6" xfId="4488" xr:uid="{A8A19957-6930-4A01-9084-6B4A1BF0E004}"/>
    <cellStyle name="Output 3 8 6 2" xfId="5659" xr:uid="{60524A2F-5099-467E-A78E-06B748521C28}"/>
    <cellStyle name="Output 3 8 6 2 2" xfId="8138" xr:uid="{0EF3BDA6-8FB1-4DA1-9A9F-AA5BA13E19E6}"/>
    <cellStyle name="Output 3 8 6 2 2 2" xfId="21596" xr:uid="{A2879B62-821C-41DB-ABE0-21F91833A9BC}"/>
    <cellStyle name="Output 3 8 6 2 3" xfId="10729" xr:uid="{EF8E1901-DE4D-4EE0-8C6A-DEC5F164EE0D}"/>
    <cellStyle name="Output 3 8 6 2 3 2" xfId="24187" xr:uid="{E6CC38EB-18FF-4297-9A43-E053EBAD72A7}"/>
    <cellStyle name="Output 3 8 6 2 4" xfId="12937" xr:uid="{7321403D-E749-4696-8EC5-753FA1D58F06}"/>
    <cellStyle name="Output 3 8 6 2 4 2" xfId="26395" xr:uid="{FE76914D-273D-4673-9ACB-808EDBB75AB1}"/>
    <cellStyle name="Output 3 8 6 2 5" xfId="14116" xr:uid="{7A8FAAA1-6AF8-4263-9B65-104DD0EE1927}"/>
    <cellStyle name="Output 3 8 6 2 5 2" xfId="27574" xr:uid="{52FFD6A9-8356-4C1B-90D4-FC7B758085BC}"/>
    <cellStyle name="Output 3 8 6 2 6" xfId="15481" xr:uid="{08A7CD23-FADE-455B-AB8E-772874EC7B4B}"/>
    <cellStyle name="Output 3 8 6 2 6 2" xfId="28939" xr:uid="{513EFB0F-3BFD-41CA-8C59-38F3B098CF76}"/>
    <cellStyle name="Output 3 8 6 2 7" xfId="17824" xr:uid="{66378C75-CBAD-4BF2-B7C4-E5488C6222BA}"/>
    <cellStyle name="Output 3 8 6 2 7 2" xfId="31282" xr:uid="{CC01F781-A3D6-43DE-9CE0-25CBB4243094}"/>
    <cellStyle name="Output 3 8 6 3" xfId="6967" xr:uid="{00B0F5AB-3819-4F91-8A06-CB6ADDD52603}"/>
    <cellStyle name="Output 3 8 6 3 2" xfId="20425" xr:uid="{5C41F6B3-76A8-44C4-B899-0F0055C0D421}"/>
    <cellStyle name="Output 3 8 6 4" xfId="9558" xr:uid="{D1B6F7A6-252B-4F5F-A085-1EFC5AD709D2}"/>
    <cellStyle name="Output 3 8 6 4 2" xfId="23016" xr:uid="{9459434E-0426-49ED-B86F-1C73E3105A84}"/>
    <cellStyle name="Output 3 8 6 5" xfId="12427" xr:uid="{FD912F90-EBBD-45FF-B324-CB5105BB51F2}"/>
    <cellStyle name="Output 3 8 6 5 2" xfId="25885" xr:uid="{81EA8D5C-5478-4DA6-A698-373BEA9B7745}"/>
    <cellStyle name="Output 3 8 7" xfId="4245" xr:uid="{2D21D4B2-D30F-488D-B592-8462348148E7}"/>
    <cellStyle name="Output 3 8 7 2" xfId="5416" xr:uid="{A73B6E9C-C923-4266-80D7-99EFDF46D358}"/>
    <cellStyle name="Output 3 8 7 2 2" xfId="7895" xr:uid="{CE2BD610-C91E-4FFD-9AE2-3C47537B305B}"/>
    <cellStyle name="Output 3 8 7 2 2 2" xfId="21353" xr:uid="{3553513D-D57D-4867-982A-3C6A23F70ECD}"/>
    <cellStyle name="Output 3 8 7 2 3" xfId="10486" xr:uid="{39FA561F-A28D-449D-80CD-1C392FE2D3D0}"/>
    <cellStyle name="Output 3 8 7 2 3 2" xfId="23944" xr:uid="{82CFCCC1-B68D-4BA5-961C-DFF2F2697216}"/>
    <cellStyle name="Output 3 8 7 2 4" xfId="12694" xr:uid="{32278FC3-5C27-4E8C-9FAF-BB5A2CDC70EA}"/>
    <cellStyle name="Output 3 8 7 2 4 2" xfId="26152" xr:uid="{9D2F992C-FBA2-43EB-A8F1-9AA673953EA0}"/>
    <cellStyle name="Output 3 8 7 2 5" xfId="13873" xr:uid="{AB30ACE4-464E-4ACE-A6A1-CBA2BA3C2F70}"/>
    <cellStyle name="Output 3 8 7 2 5 2" xfId="27331" xr:uid="{0A0AE87F-9F18-4229-9963-4A4C80ADA581}"/>
    <cellStyle name="Output 3 8 7 2 6" xfId="15238" xr:uid="{38F83745-DD7C-42D9-9BB5-0BEF20878EC8}"/>
    <cellStyle name="Output 3 8 7 2 6 2" xfId="28696" xr:uid="{D891B973-23B8-4CC1-A5D6-C2DFCD4AD4DF}"/>
    <cellStyle name="Output 3 8 7 2 7" xfId="17581" xr:uid="{50DBEB18-8C22-4DA9-A0A9-2674D649F880}"/>
    <cellStyle name="Output 3 8 7 2 7 2" xfId="31039" xr:uid="{C7FF48F9-1A2F-4A2A-A94F-2B1B417C7FD3}"/>
    <cellStyle name="Output 3 8 7 3" xfId="6724" xr:uid="{97A01AA7-665A-4E19-92A0-849D8CBA00D5}"/>
    <cellStyle name="Output 3 8 7 3 2" xfId="20182" xr:uid="{4D638045-9CF0-4557-A1BC-EDFE9A3EB728}"/>
    <cellStyle name="Output 3 8 7 4" xfId="9315" xr:uid="{8BF51B1E-5F00-4270-AF75-F812AB5DD2E9}"/>
    <cellStyle name="Output 3 8 7 4 2" xfId="22773" xr:uid="{98BFD679-4333-4903-93C0-11781D6949BC}"/>
    <cellStyle name="Output 3 8 7 5" xfId="12531" xr:uid="{905BA871-5CBA-4B16-AA82-0B4FADCB7799}"/>
    <cellStyle name="Output 3 8 7 5 2" xfId="25989" xr:uid="{890A82E1-B997-4484-83AA-718DCD126455}"/>
    <cellStyle name="Output 3 8 8" xfId="4030" xr:uid="{EEBB3B59-53DE-4585-9934-0CC5C7648815}"/>
    <cellStyle name="Output 3 8 8 2" xfId="2991" xr:uid="{630D4979-C42B-445A-9FCA-4B894E46D685}"/>
    <cellStyle name="Output 3 8 8 2 2" xfId="18985" xr:uid="{0D7ACEC8-8313-41C3-8B97-1A6B8D10CEAB}"/>
    <cellStyle name="Output 3 8 8 3" xfId="9141" xr:uid="{6AACEF07-1BDA-4F46-83C8-599A7B3F843B}"/>
    <cellStyle name="Output 3 8 8 3 2" xfId="22599" xr:uid="{13A30652-D272-47E2-BE82-A322FCE42C79}"/>
    <cellStyle name="Output 3 8 8 4" xfId="11710" xr:uid="{D8F4BF4B-CE16-4234-A302-047FF016AD1D}"/>
    <cellStyle name="Output 3 8 8 4 2" xfId="25168" xr:uid="{9976DF6C-EC77-4490-BDD8-DA107488949D}"/>
    <cellStyle name="Output 3 8 8 5" xfId="3585" xr:uid="{706D837E-408E-47CD-916F-AE9239FCC720}"/>
    <cellStyle name="Output 3 8 8 5 2" xfId="19579" xr:uid="{5BAE68BA-03CF-4F97-AC74-88D0E29DDE44}"/>
    <cellStyle name="Output 3 8 8 6" xfId="11656" xr:uid="{1F2EDFE4-CE9C-422C-8492-BD18BB6BC999}"/>
    <cellStyle name="Output 3 8 8 6 2" xfId="25114" xr:uid="{A35A9540-3A19-4F88-BAFA-CD8513D8D2A2}"/>
    <cellStyle name="Output 3 8 8 7" xfId="16449" xr:uid="{BCCF0865-5CA3-4B56-AB45-2BE37F9DC64D}"/>
    <cellStyle name="Output 3 8 8 7 2" xfId="29907" xr:uid="{E865B954-E6B0-4079-9C1C-499C3A281642}"/>
    <cellStyle name="Output 3 8 9" xfId="3134" xr:uid="{620BA837-2407-4691-88A6-989535ECE38F}"/>
    <cellStyle name="Output 3 8 9 2" xfId="19128" xr:uid="{60BBD269-4527-44BC-B579-B1537D02B6D5}"/>
    <cellStyle name="Output 3 9" xfId="2895" xr:uid="{734F1D21-11FB-4D66-A9D0-2A80AE3D982F}"/>
    <cellStyle name="Output 3 9 2" xfId="6219" xr:uid="{3A4DD85B-E353-46D7-A03E-8A41E709E309}"/>
    <cellStyle name="Output 3 9 2 2" xfId="8698" xr:uid="{33DD52BB-D148-4C8E-849C-E3966B96B4E7}"/>
    <cellStyle name="Output 3 9 2 2 2" xfId="22156" xr:uid="{35C6D057-6E3A-4C04-80F5-DAB36189FF5A}"/>
    <cellStyle name="Output 3 9 2 3" xfId="11289" xr:uid="{51CF4F47-6B54-4FEF-A732-C1197A129813}"/>
    <cellStyle name="Output 3 9 2 3 2" xfId="24747" xr:uid="{EDA5EA01-FE3E-44FC-A5D3-719A579F27BA}"/>
    <cellStyle name="Output 3 9 2 4" xfId="13497" xr:uid="{32FC9CC1-E576-4D96-94F1-4D4AF0D00F3E}"/>
    <cellStyle name="Output 3 9 2 4 2" xfId="26955" xr:uid="{DF9136DB-E60D-47E3-BBB3-9155A871656E}"/>
    <cellStyle name="Output 3 9 2 5" xfId="14676" xr:uid="{EEFD3782-B21F-4E5D-9779-15598A6FD7A8}"/>
    <cellStyle name="Output 3 9 2 5 2" xfId="28134" xr:uid="{D7D06DCF-B178-42D3-9D50-EBEE4C841C9D}"/>
    <cellStyle name="Output 3 9 2 6" xfId="16041" xr:uid="{138212BE-1B69-4D1C-B15A-AF8CE1C2EEDB}"/>
    <cellStyle name="Output 3 9 2 6 2" xfId="29499" xr:uid="{0274B783-611A-46CB-9836-2EB33F1BCD95}"/>
    <cellStyle name="Output 3 9 2 7" xfId="18384" xr:uid="{FEE3B825-6746-4D5D-AF81-E50A12509537}"/>
    <cellStyle name="Output 3 9 2 7 2" xfId="31842" xr:uid="{A6FBD663-F84C-4ED4-B0BC-4DB76014BF0E}"/>
    <cellStyle name="Output 3 9 3" xfId="5048" xr:uid="{BF1DE25F-7E85-4DD6-976E-90346BE12CA1}"/>
    <cellStyle name="Output 3 9 3 2" xfId="32347" xr:uid="{2F0448DA-6F9B-4E81-B2CF-41515E3761D9}"/>
    <cellStyle name="Output 3 9 4" xfId="7527" xr:uid="{6563BA99-CD8E-4DCA-A52B-117EA1622133}"/>
    <cellStyle name="Output 3 9 4 2" xfId="20985" xr:uid="{999E4DA0-020D-4B7A-B068-0A5647C3E72C}"/>
    <cellStyle name="Output 3 9 5" xfId="10118" xr:uid="{03F98F25-84A7-4D4C-81EF-7C6A6C57552E}"/>
    <cellStyle name="Output 3 9 5 2" xfId="23576" xr:uid="{4E68B9D6-CD71-48F5-9B85-D4490636F556}"/>
    <cellStyle name="Output 3 9 6" xfId="12368" xr:uid="{AB0C1C05-0342-4735-8BFD-73AAFE1CE941}"/>
    <cellStyle name="Output 3 9 6 2" xfId="25826" xr:uid="{6B557859-B587-425D-A820-E2BFE5F34BD8}"/>
    <cellStyle name="Output 4" xfId="2349" xr:uid="{11BD60CB-A46C-418E-9022-F2D9FF766522}"/>
    <cellStyle name="Output 4 10" xfId="4662" xr:uid="{5ADA9BCE-D4E5-471A-83DC-CBDF146C8F1F}"/>
    <cellStyle name="Output 4 10 2" xfId="5833" xr:uid="{5819B2B2-A099-4960-857B-AF12357018FA}"/>
    <cellStyle name="Output 4 10 2 2" xfId="8312" xr:uid="{3CD6DC8F-DC29-4D60-B3F5-DE7A3BC41301}"/>
    <cellStyle name="Output 4 10 2 2 2" xfId="21770" xr:uid="{1EDB67F8-435B-42F0-AE24-CCDCD4E046B4}"/>
    <cellStyle name="Output 4 10 2 3" xfId="10903" xr:uid="{29E09D54-0979-42AB-B503-41C7F770767E}"/>
    <cellStyle name="Output 4 10 2 3 2" xfId="24361" xr:uid="{4ED77BB3-9759-4507-A092-506D48CE114E}"/>
    <cellStyle name="Output 4 10 2 4" xfId="13111" xr:uid="{19EA76D6-2153-4FC9-B99A-A28E9297442B}"/>
    <cellStyle name="Output 4 10 2 4 2" xfId="26569" xr:uid="{D366A8A6-6EB7-4D4F-B628-A7C1B3AD0FB6}"/>
    <cellStyle name="Output 4 10 2 5" xfId="14290" xr:uid="{C16A37A5-EF49-438D-9E00-2239F4C23FBF}"/>
    <cellStyle name="Output 4 10 2 5 2" xfId="27748" xr:uid="{D4116BE9-BE1E-49F3-A6A5-AD8622E5D6EF}"/>
    <cellStyle name="Output 4 10 2 6" xfId="15655" xr:uid="{74EBCC02-B81A-43D0-8FE4-C37E8AAF36C3}"/>
    <cellStyle name="Output 4 10 2 6 2" xfId="29113" xr:uid="{89BD6823-2BDA-4B2E-94EA-5AA885A6B195}"/>
    <cellStyle name="Output 4 10 2 7" xfId="17998" xr:uid="{C969787E-560A-40D1-8D41-A2418B020737}"/>
    <cellStyle name="Output 4 10 2 7 2" xfId="31456" xr:uid="{AB1253A5-052E-4D54-A0B0-3725B8AD3A7A}"/>
    <cellStyle name="Output 4 10 3" xfId="7141" xr:uid="{B9175419-1350-454C-96B0-057AE49D95DB}"/>
    <cellStyle name="Output 4 10 3 2" xfId="20599" xr:uid="{DD3326E7-6862-48BB-902E-FAB6B01327EF}"/>
    <cellStyle name="Output 4 10 4" xfId="9732" xr:uid="{382ECCBB-1B8B-46D1-B976-A9B7DFEC8571}"/>
    <cellStyle name="Output 4 10 4 2" xfId="23190" xr:uid="{8609621B-A2F5-4646-8730-DD6AF3120EAF}"/>
    <cellStyle name="Output 4 10 5" xfId="12336" xr:uid="{492C8D25-63B6-4BA1-8BE0-CF39D4C4E45F}"/>
    <cellStyle name="Output 4 10 5 2" xfId="25794" xr:uid="{175CEB18-7D6A-4B35-9C42-49660CDB513B}"/>
    <cellStyle name="Output 4 11" xfId="4029" xr:uid="{9F188764-328E-47DB-9063-56359C462747}"/>
    <cellStyle name="Output 4 11 2" xfId="2992" xr:uid="{2677066C-38B4-4AC1-AE4C-03BE98D1DD5D}"/>
    <cellStyle name="Output 4 11 2 2" xfId="18986" xr:uid="{507E29CC-EFBD-4A5E-B6E4-FD775E97BF5A}"/>
    <cellStyle name="Output 4 11 3" xfId="9140" xr:uid="{103C85E7-D9F2-4C48-AE10-BCC64FF3EDB4}"/>
    <cellStyle name="Output 4 11 3 2" xfId="22598" xr:uid="{5E08CB5B-865A-4BD2-9318-9A5F92D4F94D}"/>
    <cellStyle name="Output 4 11 4" xfId="11709" xr:uid="{B4CEC9D6-5882-495D-8130-5FEC70C88A24}"/>
    <cellStyle name="Output 4 11 4 2" xfId="25167" xr:uid="{0174101B-BC1B-4B3E-9C22-ED83C100D223}"/>
    <cellStyle name="Output 4 11 5" xfId="3584" xr:uid="{7990FA81-D0DC-45AC-95B7-871D055BD248}"/>
    <cellStyle name="Output 4 11 5 2" xfId="19578" xr:uid="{634E6E2E-FBA8-4EC7-BB8B-40BF34281457}"/>
    <cellStyle name="Output 4 11 6" xfId="11663" xr:uid="{98635C09-6D5D-4FC2-AAB9-BEBEB342FB50}"/>
    <cellStyle name="Output 4 11 6 2" xfId="25121" xr:uid="{B3DC4CAB-F319-46B7-8C41-B2691EA6DDB9}"/>
    <cellStyle name="Output 4 11 7" xfId="16448" xr:uid="{1109919B-A572-4DF3-9309-62A742E9909D}"/>
    <cellStyle name="Output 4 11 7 2" xfId="29906" xr:uid="{1078AEA9-7647-46F5-91D0-B9C04A79C37E}"/>
    <cellStyle name="Output 4 12" xfId="3133" xr:uid="{236F58B2-0E2A-41FF-A335-9BD666975C42}"/>
    <cellStyle name="Output 4 12 2" xfId="19127" xr:uid="{56A0AEB5-E1CB-4A8E-A01E-38398145B8F8}"/>
    <cellStyle name="Output 4 13" xfId="12153" xr:uid="{D5F93D0B-B2C8-4B97-9E48-140639219DD4}"/>
    <cellStyle name="Output 4 13 2" xfId="25611" xr:uid="{D620C793-D946-4F58-9D1B-7826063BB856}"/>
    <cellStyle name="Output 4 14" xfId="18897" xr:uid="{BBCDB27B-88F0-4116-9C49-6E2CAD3A4233}"/>
    <cellStyle name="Output 4 14 2" xfId="32550" xr:uid="{3FB15BB3-B6E6-41BB-8B16-D3B4A3A6CFC8}"/>
    <cellStyle name="Output 4 2" xfId="2350" xr:uid="{C0402A56-5F1F-4232-A48B-CF14649FA52D}"/>
    <cellStyle name="Output 4 2 10" xfId="12621" xr:uid="{C152D099-7C81-4E28-B3DD-79CA131ED036}"/>
    <cellStyle name="Output 4 2 10 2" xfId="26079" xr:uid="{7ECD0618-F41B-4EA3-B0A1-8C057B2643D3}"/>
    <cellStyle name="Output 4 2 11" xfId="18898" xr:uid="{855EAA15-0AD3-481E-BDB8-E8D73465E2DE}"/>
    <cellStyle name="Output 4 2 11 2" xfId="32551" xr:uid="{2D4FAB66-3336-4107-9DA8-7D8C6A5ADBE0}"/>
    <cellStyle name="Output 4 2 2" xfId="2904" xr:uid="{66609E57-6B1F-48A1-B3E9-FDA128AC65EC}"/>
    <cellStyle name="Output 4 2 2 2" xfId="6228" xr:uid="{28A78E7A-C758-49AC-A2B4-5319750B63BF}"/>
    <cellStyle name="Output 4 2 2 2 2" xfId="8707" xr:uid="{448C3DEF-630E-4FE2-9657-8729D370A8AA}"/>
    <cellStyle name="Output 4 2 2 2 2 2" xfId="22165" xr:uid="{AC387CD3-380C-44AF-88D0-B6D0EA0989D5}"/>
    <cellStyle name="Output 4 2 2 2 3" xfId="11298" xr:uid="{D783EFC1-8A90-48B8-8E85-E3E4186DD29C}"/>
    <cellStyle name="Output 4 2 2 2 3 2" xfId="24756" xr:uid="{3ADFA4E4-8748-4B83-AD26-BA05D3A609FF}"/>
    <cellStyle name="Output 4 2 2 2 4" xfId="13506" xr:uid="{6448FB99-5A7F-4325-94A4-FEC128C9F8E6}"/>
    <cellStyle name="Output 4 2 2 2 4 2" xfId="26964" xr:uid="{B5BBBA22-D213-4C03-9533-75157213A761}"/>
    <cellStyle name="Output 4 2 2 2 5" xfId="14685" xr:uid="{FCF8CD17-FB98-4A88-9630-39826369EDF4}"/>
    <cellStyle name="Output 4 2 2 2 5 2" xfId="28143" xr:uid="{643F2F74-502A-4D00-84AB-9B9CD29EE219}"/>
    <cellStyle name="Output 4 2 2 2 6" xfId="16050" xr:uid="{198E9702-0BAF-41E1-8610-7FBD22B7BF51}"/>
    <cellStyle name="Output 4 2 2 2 6 2" xfId="29508" xr:uid="{68C96E9A-AAE5-4909-B2C4-D705449BEC4E}"/>
    <cellStyle name="Output 4 2 2 2 7" xfId="18393" xr:uid="{EF392CB1-9407-41D9-A966-B8974F7E9217}"/>
    <cellStyle name="Output 4 2 2 2 7 2" xfId="31851" xr:uid="{CA334E53-8CFD-484B-8CB1-6BD58DFDF00E}"/>
    <cellStyle name="Output 4 2 2 3" xfId="5057" xr:uid="{6F18E97E-3C37-44C1-9CDE-B597CA223073}"/>
    <cellStyle name="Output 4 2 2 3 2" xfId="32356" xr:uid="{59B8B2AC-8B94-440D-BB40-6A4276E245CE}"/>
    <cellStyle name="Output 4 2 2 4" xfId="7536" xr:uid="{3541F696-58FA-4C9D-AFD3-5DA2A754810A}"/>
    <cellStyle name="Output 4 2 2 4 2" xfId="20994" xr:uid="{08BBF57D-4A67-4C56-B616-086513A84DAF}"/>
    <cellStyle name="Output 4 2 2 5" xfId="10127" xr:uid="{9A17C582-E2AF-4488-940F-02D4A5018A5C}"/>
    <cellStyle name="Output 4 2 2 5 2" xfId="23585" xr:uid="{34B2369B-971E-44BC-A527-0FC262AE0FBA}"/>
    <cellStyle name="Output 4 2 2 6" xfId="12493" xr:uid="{417E57DD-9B39-48A3-9429-B35DD8A6692A}"/>
    <cellStyle name="Output 4 2 2 6 2" xfId="25951" xr:uid="{791E902F-B95F-4A10-8D9C-916AC700EF18}"/>
    <cellStyle name="Output 4 2 3" xfId="4345" xr:uid="{FF00D4BD-F18C-437D-B3FC-AC5CE429D501}"/>
    <cellStyle name="Output 4 2 3 2" xfId="5516" xr:uid="{A5411F3A-422F-4836-8C13-9CEE47AC2D23}"/>
    <cellStyle name="Output 4 2 3 2 2" xfId="7995" xr:uid="{2FF98FA7-A2BC-4784-B2E8-BAF152257807}"/>
    <cellStyle name="Output 4 2 3 2 2 2" xfId="21453" xr:uid="{2F30B340-5458-4FB5-A1CC-6204DE82AACE}"/>
    <cellStyle name="Output 4 2 3 2 3" xfId="10586" xr:uid="{0D98659B-FA41-4FC9-A5D2-AABDA888D3AF}"/>
    <cellStyle name="Output 4 2 3 2 3 2" xfId="24044" xr:uid="{2CDDC9B7-28E5-4A9B-AD36-E09ABA64D9D0}"/>
    <cellStyle name="Output 4 2 3 2 4" xfId="12794" xr:uid="{B82DC809-5ACB-4A12-B02D-E6DCF4813831}"/>
    <cellStyle name="Output 4 2 3 2 4 2" xfId="26252" xr:uid="{72FB943B-6EF7-4954-966C-FFC0B0E4A429}"/>
    <cellStyle name="Output 4 2 3 2 5" xfId="13973" xr:uid="{12688613-9153-4B54-A135-2FD709726ABE}"/>
    <cellStyle name="Output 4 2 3 2 5 2" xfId="27431" xr:uid="{89AC9158-5208-4F0F-BA19-365B57F7A928}"/>
    <cellStyle name="Output 4 2 3 2 6" xfId="15338" xr:uid="{A70CC33D-3E29-49EC-A928-9C7D6D1D7965}"/>
    <cellStyle name="Output 4 2 3 2 6 2" xfId="28796" xr:uid="{22082713-3049-4170-AEF9-AA526A03E1A3}"/>
    <cellStyle name="Output 4 2 3 2 7" xfId="17681" xr:uid="{3A29720C-66B1-4102-A977-4D792DA61BC2}"/>
    <cellStyle name="Output 4 2 3 2 7 2" xfId="31139" xr:uid="{8B2998D7-CD4E-4DA6-8AD7-5BC010C7FCAF}"/>
    <cellStyle name="Output 4 2 3 3" xfId="6824" xr:uid="{DD6F5547-E91B-4962-AFDE-56E19563A1C8}"/>
    <cellStyle name="Output 4 2 3 3 2" xfId="20282" xr:uid="{B78F2D6D-55E3-47E1-9045-1F460B53DA95}"/>
    <cellStyle name="Output 4 2 3 4" xfId="9415" xr:uid="{DFEF521C-ED83-4636-83EC-2CA62BF35CA9}"/>
    <cellStyle name="Output 4 2 3 4 2" xfId="22873" xr:uid="{0066C1CA-FBFA-4457-BB1B-40AB47312C9F}"/>
    <cellStyle name="Output 4 2 3 5" xfId="3552" xr:uid="{8EE8CA25-A52B-410E-B0C9-543544281F9C}"/>
    <cellStyle name="Output 4 2 3 5 2" xfId="19546" xr:uid="{E9D27844-E3BE-4B82-8A17-C56AE183460D}"/>
    <cellStyle name="Output 4 2 4" xfId="4936" xr:uid="{6072370F-15DE-4781-8F1C-C16DE4000B87}"/>
    <cellStyle name="Output 4 2 4 2" xfId="6107" xr:uid="{80378B05-B9F9-44E7-951E-2D30D8B63F02}"/>
    <cellStyle name="Output 4 2 4 2 2" xfId="8586" xr:uid="{2C49C0E1-732F-4E30-94AD-3A9356347058}"/>
    <cellStyle name="Output 4 2 4 2 2 2" xfId="22044" xr:uid="{73558B99-5CED-47C6-8785-7036AF936B9F}"/>
    <cellStyle name="Output 4 2 4 2 3" xfId="11177" xr:uid="{E2FF8EC6-2D5A-4322-9D8C-D23A707E5596}"/>
    <cellStyle name="Output 4 2 4 2 3 2" xfId="24635" xr:uid="{1C1D69C3-62FF-4764-BAD5-E0B2EC74F120}"/>
    <cellStyle name="Output 4 2 4 2 4" xfId="13385" xr:uid="{5DA0CA60-AD4D-42D2-AC3A-B9CA780C9A29}"/>
    <cellStyle name="Output 4 2 4 2 4 2" xfId="26843" xr:uid="{3FB7D015-9422-4F9C-8B52-7808E37D5648}"/>
    <cellStyle name="Output 4 2 4 2 5" xfId="14564" xr:uid="{923BA69D-3596-4992-B376-870E8888239D}"/>
    <cellStyle name="Output 4 2 4 2 5 2" xfId="28022" xr:uid="{E7EA24D8-7E58-4594-AD03-728B76E5171F}"/>
    <cellStyle name="Output 4 2 4 2 6" xfId="15929" xr:uid="{79700C65-9AC4-49B0-A014-2BC80B1147CC}"/>
    <cellStyle name="Output 4 2 4 2 6 2" xfId="29387" xr:uid="{11BF206A-4762-42EB-BE79-0402DDC1C65E}"/>
    <cellStyle name="Output 4 2 4 2 7" xfId="18272" xr:uid="{4260F29F-0F5C-4172-A6F8-EEA2E63F4D2E}"/>
    <cellStyle name="Output 4 2 4 2 7 2" xfId="31730" xr:uid="{317BE670-4D1F-45DE-9CA9-812D171ABFB8}"/>
    <cellStyle name="Output 4 2 4 3" xfId="7415" xr:uid="{EE3D845D-62F0-4A69-AE67-D5A154BB5629}"/>
    <cellStyle name="Output 4 2 4 3 2" xfId="20873" xr:uid="{83A5B46F-989A-4924-A6FC-7AD9B72EDE32}"/>
    <cellStyle name="Output 4 2 4 4" xfId="10006" xr:uid="{4F07C6E5-A759-4F68-9478-E81408609171}"/>
    <cellStyle name="Output 4 2 4 4 2" xfId="23464" xr:uid="{50CFD6CA-3ECB-45D1-A6F0-9BB04DAEA586}"/>
    <cellStyle name="Output 4 2 4 5" xfId="3803" xr:uid="{CC07C36B-3E29-4D5E-AE83-338FECE0274D}"/>
    <cellStyle name="Output 4 2 4 5 2" xfId="19797" xr:uid="{6DD4B884-0B92-468C-9D38-046BD40D14CE}"/>
    <cellStyle name="Output 4 2 5" xfId="4765" xr:uid="{5AFD27E0-6B77-4DA2-8BB4-76CC18164B3E}"/>
    <cellStyle name="Output 4 2 5 2" xfId="5936" xr:uid="{1A915B07-7ECD-4BFF-84EB-1433ACCF6165}"/>
    <cellStyle name="Output 4 2 5 2 2" xfId="8415" xr:uid="{43B81BE9-931E-4CEA-AF7C-CDE5027D9DDB}"/>
    <cellStyle name="Output 4 2 5 2 2 2" xfId="21873" xr:uid="{886369AA-5CDE-4FD3-B51B-1FE558DCC617}"/>
    <cellStyle name="Output 4 2 5 2 3" xfId="11006" xr:uid="{21A82847-EBA0-48CE-BC7C-904FFE9B1C5E}"/>
    <cellStyle name="Output 4 2 5 2 3 2" xfId="24464" xr:uid="{21F61882-D906-4215-9186-5C37AB78B0EB}"/>
    <cellStyle name="Output 4 2 5 2 4" xfId="13214" xr:uid="{3828699A-CB80-4D64-AA8C-91631CC7C373}"/>
    <cellStyle name="Output 4 2 5 2 4 2" xfId="26672" xr:uid="{B3D993EF-DDCD-4724-8138-2E04353CA292}"/>
    <cellStyle name="Output 4 2 5 2 5" xfId="14393" xr:uid="{3D415F12-3DAF-43D9-B625-DEA25FE27A27}"/>
    <cellStyle name="Output 4 2 5 2 5 2" xfId="27851" xr:uid="{C71B6963-040D-4ECE-8D3F-A4B62A39EF25}"/>
    <cellStyle name="Output 4 2 5 2 6" xfId="15758" xr:uid="{7AE01148-02F9-4CFC-A215-FDDD29DBEE44}"/>
    <cellStyle name="Output 4 2 5 2 6 2" xfId="29216" xr:uid="{3504DA92-9A5B-4DDA-93A9-FD8D7FF543DD}"/>
    <cellStyle name="Output 4 2 5 2 7" xfId="18101" xr:uid="{40AF6F21-7BB9-4381-94C4-B4107ECF127B}"/>
    <cellStyle name="Output 4 2 5 2 7 2" xfId="31559" xr:uid="{0AE4BDCC-75A0-46B3-9465-C4D9744D673B}"/>
    <cellStyle name="Output 4 2 5 3" xfId="7244" xr:uid="{11778084-8C45-48E2-B6B6-4A0F3A2984DE}"/>
    <cellStyle name="Output 4 2 5 3 2" xfId="20702" xr:uid="{C9386424-0B00-4CDF-99D9-0D48CA48E966}"/>
    <cellStyle name="Output 4 2 5 4" xfId="9835" xr:uid="{B8847E5F-63B1-49A4-BC80-D6862757C127}"/>
    <cellStyle name="Output 4 2 5 4 2" xfId="23293" xr:uid="{381978B7-6D35-4BF0-B12F-6538C22D44B2}"/>
    <cellStyle name="Output 4 2 5 5" xfId="12348" xr:uid="{F3D9EE8D-E3EC-498F-B7C1-82B6245F91E6}"/>
    <cellStyle name="Output 4 2 5 5 2" xfId="25806" xr:uid="{A80AA931-53F7-40F9-A53C-5C71471A95AA}"/>
    <cellStyle name="Output 4 2 6" xfId="4486" xr:uid="{057E6308-C17A-4C00-A8C7-F2F2E9CA0ADC}"/>
    <cellStyle name="Output 4 2 6 2" xfId="5657" xr:uid="{C2EDC9CF-050B-43B8-A6F6-88A5A56DA19F}"/>
    <cellStyle name="Output 4 2 6 2 2" xfId="8136" xr:uid="{F5CAB0A3-7138-4CBC-97DD-7F05132105EC}"/>
    <cellStyle name="Output 4 2 6 2 2 2" xfId="21594" xr:uid="{9C33A529-9BBD-40C4-BD61-4D73B45DE8B7}"/>
    <cellStyle name="Output 4 2 6 2 3" xfId="10727" xr:uid="{7D37832B-3478-471F-8F64-DBB0087685EF}"/>
    <cellStyle name="Output 4 2 6 2 3 2" xfId="24185" xr:uid="{4C037EE1-6638-4361-A574-3A6BFD081875}"/>
    <cellStyle name="Output 4 2 6 2 4" xfId="12935" xr:uid="{811E1F2F-D871-4A37-8F7C-B758FDA9D506}"/>
    <cellStyle name="Output 4 2 6 2 4 2" xfId="26393" xr:uid="{67F86A60-ADB2-41D6-8B0D-A2DF4D17C581}"/>
    <cellStyle name="Output 4 2 6 2 5" xfId="14114" xr:uid="{59F27062-AFA0-4C65-B3FA-0FF77997DEEA}"/>
    <cellStyle name="Output 4 2 6 2 5 2" xfId="27572" xr:uid="{BFA16BC7-6D47-4B86-AA93-149ABBBCFA23}"/>
    <cellStyle name="Output 4 2 6 2 6" xfId="15479" xr:uid="{A72A5255-C062-4B0A-A665-A206E97AE04F}"/>
    <cellStyle name="Output 4 2 6 2 6 2" xfId="28937" xr:uid="{8DA75846-40AA-48B0-A94B-E8BA31D6D913}"/>
    <cellStyle name="Output 4 2 6 2 7" xfId="17822" xr:uid="{9ADE0444-ABBD-47C6-B106-577966A1DF67}"/>
    <cellStyle name="Output 4 2 6 2 7 2" xfId="31280" xr:uid="{54D1EB46-55F5-4CCE-A561-7EDB1BB9AF0F}"/>
    <cellStyle name="Output 4 2 6 3" xfId="6965" xr:uid="{B42B8CF4-08E7-45E4-9547-CB8BF5C5483E}"/>
    <cellStyle name="Output 4 2 6 3 2" xfId="20423" xr:uid="{F66EDF69-15A1-4036-8C02-F5FC77837CF4}"/>
    <cellStyle name="Output 4 2 6 4" xfId="9556" xr:uid="{2467EFB8-13D5-4386-8892-F795ADFE4EFE}"/>
    <cellStyle name="Output 4 2 6 4 2" xfId="23014" xr:uid="{CB10DCFD-93BF-4AA4-96FE-CD7B7C4700A0}"/>
    <cellStyle name="Output 4 2 6 5" xfId="3308" xr:uid="{597F4E16-8174-48D0-9BF4-5466A2594275}"/>
    <cellStyle name="Output 4 2 6 5 2" xfId="19302" xr:uid="{8FF027DD-9EDA-4155-A6D5-50197A54C616}"/>
    <cellStyle name="Output 4 2 7" xfId="4663" xr:uid="{89223C89-38AB-4F66-AB11-E893101FBB18}"/>
    <cellStyle name="Output 4 2 7 2" xfId="5834" xr:uid="{43066947-DF3C-4A84-9E5C-480104955C4B}"/>
    <cellStyle name="Output 4 2 7 2 2" xfId="8313" xr:uid="{8B4B71AD-4D27-4AAD-B328-583B32198EE8}"/>
    <cellStyle name="Output 4 2 7 2 2 2" xfId="21771" xr:uid="{9A989078-83E6-4E15-8A78-8CBDD05D0A05}"/>
    <cellStyle name="Output 4 2 7 2 3" xfId="10904" xr:uid="{D544AAAE-ED70-4695-B444-E57B93975497}"/>
    <cellStyle name="Output 4 2 7 2 3 2" xfId="24362" xr:uid="{137A537E-02CD-4A04-91CA-58895FEA4F6D}"/>
    <cellStyle name="Output 4 2 7 2 4" xfId="13112" xr:uid="{E4F1AC2B-C3AF-41BC-8E6F-4DEC9AB09FFA}"/>
    <cellStyle name="Output 4 2 7 2 4 2" xfId="26570" xr:uid="{6D4B562F-6381-4232-98AB-C51C9537BB18}"/>
    <cellStyle name="Output 4 2 7 2 5" xfId="14291" xr:uid="{4E03C6A4-0E1E-4EBD-9502-1AC2F424822E}"/>
    <cellStyle name="Output 4 2 7 2 5 2" xfId="27749" xr:uid="{4F1D7413-B60D-4E6A-9B21-F5B3C459EDF2}"/>
    <cellStyle name="Output 4 2 7 2 6" xfId="15656" xr:uid="{7A1AA953-98A1-49E1-8DAF-F47379902891}"/>
    <cellStyle name="Output 4 2 7 2 6 2" xfId="29114" xr:uid="{9686B9DF-5DB2-4A63-A25B-3C90A6A37F16}"/>
    <cellStyle name="Output 4 2 7 2 7" xfId="17999" xr:uid="{6DE9D2E7-8DDE-4C0F-B4FD-6790038FDAFE}"/>
    <cellStyle name="Output 4 2 7 2 7 2" xfId="31457" xr:uid="{84586C7C-15B4-434A-B575-9C9D5E2A6C3D}"/>
    <cellStyle name="Output 4 2 7 3" xfId="7142" xr:uid="{EAF90846-D05B-46CA-B52C-939583EA839C}"/>
    <cellStyle name="Output 4 2 7 3 2" xfId="20600" xr:uid="{FE8AF184-0FB8-4B1F-8467-BC1EB517F4CC}"/>
    <cellStyle name="Output 4 2 7 4" xfId="9733" xr:uid="{6F84A096-3912-4DAC-9DA8-E48F558346A7}"/>
    <cellStyle name="Output 4 2 7 4 2" xfId="23191" xr:uid="{26F611FF-D060-4210-A837-385B6B87690D}"/>
    <cellStyle name="Output 4 2 7 5" xfId="12227" xr:uid="{7F34B159-A11D-4D18-B350-0F756EAD1A20}"/>
    <cellStyle name="Output 4 2 7 5 2" xfId="25685" xr:uid="{7CEB2EFF-7B88-453C-8FB8-4F84CD2911B1}"/>
    <cellStyle name="Output 4 2 8" xfId="4028" xr:uid="{D5017408-3C94-4E81-9134-BE98D34B24D8}"/>
    <cellStyle name="Output 4 2 8 2" xfId="2993" xr:uid="{0FAD976A-C748-4F48-878A-822AF8153C05}"/>
    <cellStyle name="Output 4 2 8 2 2" xfId="18987" xr:uid="{C64AA0C1-A6FE-4180-B5CF-715DD0D7AA87}"/>
    <cellStyle name="Output 4 2 8 3" xfId="9139" xr:uid="{AF440C54-A34E-409A-A4AB-CF9BEC75EF08}"/>
    <cellStyle name="Output 4 2 8 3 2" xfId="22597" xr:uid="{3D54B0D9-5356-41C6-AD61-6563BB9529F4}"/>
    <cellStyle name="Output 4 2 8 4" xfId="11708" xr:uid="{24FB6CE5-9467-47E3-9EBB-9A648C47708E}"/>
    <cellStyle name="Output 4 2 8 4 2" xfId="25166" xr:uid="{ED87B27B-95EF-49D2-AE13-142A69F33A80}"/>
    <cellStyle name="Output 4 2 8 5" xfId="3583" xr:uid="{2A73B48C-5BA5-4783-9F14-15FB6B1AF467}"/>
    <cellStyle name="Output 4 2 8 5 2" xfId="19577" xr:uid="{F408AC4D-DB6C-44CB-AC5F-15EB0DC20973}"/>
    <cellStyle name="Output 4 2 8 6" xfId="3954" xr:uid="{4E57C2DD-A836-416A-930D-F9F8E407A202}"/>
    <cellStyle name="Output 4 2 8 6 2" xfId="19948" xr:uid="{7360F689-22EF-45F2-AD39-01C710D48C40}"/>
    <cellStyle name="Output 4 2 8 7" xfId="16447" xr:uid="{334EF0B8-BE44-4819-9B3D-B4F835DFA3B2}"/>
    <cellStyle name="Output 4 2 8 7 2" xfId="29905" xr:uid="{C0784256-66E8-4834-AB2F-20A1580C7348}"/>
    <cellStyle name="Output 4 2 9" xfId="3132" xr:uid="{BDB4382B-3BBB-48B9-9D16-07C8738D948F}"/>
    <cellStyle name="Output 4 2 9 2" xfId="19126" xr:uid="{6EDEAF0D-068E-4D12-A810-1949A5BB036C}"/>
    <cellStyle name="Output 4 3" xfId="2351" xr:uid="{CAD40CB1-8F5D-497C-B9D4-1165C883519A}"/>
    <cellStyle name="Output 4 3 10" xfId="12690" xr:uid="{3722F755-47F8-4C30-BAAA-6E422D67180F}"/>
    <cellStyle name="Output 4 3 10 2" xfId="26148" xr:uid="{8909480F-0D75-4702-95F0-6EE0A360E317}"/>
    <cellStyle name="Output 4 3 11" xfId="18899" xr:uid="{599B0A27-AC9F-408A-8650-22F1FCCB3ABC}"/>
    <cellStyle name="Output 4 3 11 2" xfId="32552" xr:uid="{2F5DE5D1-25F1-46F2-9954-46E3AB3D40F5}"/>
    <cellStyle name="Output 4 3 2" xfId="2905" xr:uid="{75AF197F-E0FA-4694-8D6C-41D95153D24F}"/>
    <cellStyle name="Output 4 3 2 2" xfId="6229" xr:uid="{D2FB08AC-3F36-46D1-8D8C-53F64ADE3250}"/>
    <cellStyle name="Output 4 3 2 2 2" xfId="8708" xr:uid="{3E309AA4-2DDF-4666-91C7-E5BECCD20CA7}"/>
    <cellStyle name="Output 4 3 2 2 2 2" xfId="22166" xr:uid="{38540C34-68D1-4DD0-9410-D230B5859EF4}"/>
    <cellStyle name="Output 4 3 2 2 3" xfId="11299" xr:uid="{051187FC-090C-4231-AFD5-B5113E9A71E3}"/>
    <cellStyle name="Output 4 3 2 2 3 2" xfId="24757" xr:uid="{FDEB8A81-A130-4ACB-AA04-4CF775F8688D}"/>
    <cellStyle name="Output 4 3 2 2 4" xfId="13507" xr:uid="{8F219E5A-3B1D-47ED-93F2-C78F377132BE}"/>
    <cellStyle name="Output 4 3 2 2 4 2" xfId="26965" xr:uid="{A1DE00E2-EC22-4396-8B74-172CF7E8877D}"/>
    <cellStyle name="Output 4 3 2 2 5" xfId="14686" xr:uid="{2E4A6B7E-F0B1-4702-8EB3-2BC4B01ED987}"/>
    <cellStyle name="Output 4 3 2 2 5 2" xfId="28144" xr:uid="{31E5A489-CA92-42B8-A2E9-0D0681FBCBB4}"/>
    <cellStyle name="Output 4 3 2 2 6" xfId="16051" xr:uid="{3F45C150-3849-4AC8-9132-500BD816E88A}"/>
    <cellStyle name="Output 4 3 2 2 6 2" xfId="29509" xr:uid="{B68EABD3-39D1-48AA-B8C8-4A629483B869}"/>
    <cellStyle name="Output 4 3 2 2 7" xfId="18394" xr:uid="{126DFF1C-FBB0-4AB3-8760-275FCD18F03B}"/>
    <cellStyle name="Output 4 3 2 2 7 2" xfId="31852" xr:uid="{84628DAE-93FD-42FA-8566-46578A6303DC}"/>
    <cellStyle name="Output 4 3 2 3" xfId="5058" xr:uid="{81200D9E-AF22-42A3-ACAC-DE5C83169CD6}"/>
    <cellStyle name="Output 4 3 2 3 2" xfId="32357" xr:uid="{F1FFF3B1-CB41-48C2-8F3F-4212399F77F6}"/>
    <cellStyle name="Output 4 3 2 4" xfId="7537" xr:uid="{B774571F-04DB-47C2-8D47-B917A6ACE7C5}"/>
    <cellStyle name="Output 4 3 2 4 2" xfId="20995" xr:uid="{33EB8DD9-AE23-458A-8918-D90843C376C6}"/>
    <cellStyle name="Output 4 3 2 5" xfId="10128" xr:uid="{280D56E2-8F4E-4435-B399-01F411D48CFB}"/>
    <cellStyle name="Output 4 3 2 5 2" xfId="23586" xr:uid="{25E3541C-A7FE-4507-9D72-A18F219759F6}"/>
    <cellStyle name="Output 4 3 2 6" xfId="11969" xr:uid="{6116E59F-367B-4DEC-8B6C-746C4E94F100}"/>
    <cellStyle name="Output 4 3 2 6 2" xfId="25427" xr:uid="{E3A823E6-AD24-4DE3-A892-39559D0D15E3}"/>
    <cellStyle name="Output 4 3 3" xfId="4344" xr:uid="{DEF395D6-BADF-4547-9D25-556B5340D43A}"/>
    <cellStyle name="Output 4 3 3 2" xfId="5515" xr:uid="{0955F27B-A2E0-4EC4-87F5-97142B36D16C}"/>
    <cellStyle name="Output 4 3 3 2 2" xfId="7994" xr:uid="{853173C2-917B-4BF1-B62E-FFED30B1E96C}"/>
    <cellStyle name="Output 4 3 3 2 2 2" xfId="21452" xr:uid="{093D1C12-8E61-436B-B3BE-C49BE9ABF9F2}"/>
    <cellStyle name="Output 4 3 3 2 3" xfId="10585" xr:uid="{F7E3E875-7B07-49FB-9444-142C2C40078C}"/>
    <cellStyle name="Output 4 3 3 2 3 2" xfId="24043" xr:uid="{33784499-8FB8-442A-865A-B75571396B93}"/>
    <cellStyle name="Output 4 3 3 2 4" xfId="12793" xr:uid="{4D9F01B3-D139-45D3-8B42-7A54984EC192}"/>
    <cellStyle name="Output 4 3 3 2 4 2" xfId="26251" xr:uid="{7667E7C1-5534-4EFA-94EF-5EF1EBC261A5}"/>
    <cellStyle name="Output 4 3 3 2 5" xfId="13972" xr:uid="{D8A9E207-6641-4A71-9C1B-8A566BAA1E13}"/>
    <cellStyle name="Output 4 3 3 2 5 2" xfId="27430" xr:uid="{4514EB55-DAFA-411F-9478-9D211EAA8017}"/>
    <cellStyle name="Output 4 3 3 2 6" xfId="15337" xr:uid="{31F85338-F824-4A8E-B446-3A79B3C22AAA}"/>
    <cellStyle name="Output 4 3 3 2 6 2" xfId="28795" xr:uid="{A38E00EF-1E50-4676-8F6B-471367062563}"/>
    <cellStyle name="Output 4 3 3 2 7" xfId="17680" xr:uid="{47EFBAB6-03C9-4AB3-AE82-1C558750338A}"/>
    <cellStyle name="Output 4 3 3 2 7 2" xfId="31138" xr:uid="{BC8F6DDB-775E-4B12-A6DF-394B59858BB9}"/>
    <cellStyle name="Output 4 3 3 3" xfId="6823" xr:uid="{F0F951C8-3C46-4D50-A1C8-08958AF18AFC}"/>
    <cellStyle name="Output 4 3 3 3 2" xfId="20281" xr:uid="{1C16E965-A3AE-4DDC-A115-0EC38FEAB97D}"/>
    <cellStyle name="Output 4 3 3 4" xfId="9414" xr:uid="{BC40303E-AC86-47DD-ADBB-336513E60CE4}"/>
    <cellStyle name="Output 4 3 3 4 2" xfId="22872" xr:uid="{5163F954-3163-4C63-83FE-7DD95A0EBE9C}"/>
    <cellStyle name="Output 4 3 3 5" xfId="4236" xr:uid="{00EA86D4-DA1A-482A-B8AB-D07730DCE6F6}"/>
    <cellStyle name="Output 4 3 3 5 2" xfId="20036" xr:uid="{3FC30A61-774D-4140-A339-98368886F25C}"/>
    <cellStyle name="Output 4 3 4" xfId="4937" xr:uid="{4D863DAC-8085-4234-ADD2-68A8F7A7354B}"/>
    <cellStyle name="Output 4 3 4 2" xfId="6108" xr:uid="{A2316C21-61A7-4310-9529-D843E8B38D66}"/>
    <cellStyle name="Output 4 3 4 2 2" xfId="8587" xr:uid="{53831318-C5AA-4C9D-8BDB-5AF63E85AB60}"/>
    <cellStyle name="Output 4 3 4 2 2 2" xfId="22045" xr:uid="{DA20AEC9-AF6C-406A-8B0B-7D80E1ED276D}"/>
    <cellStyle name="Output 4 3 4 2 3" xfId="11178" xr:uid="{E62A89D9-7130-4127-9854-FFA4524612A7}"/>
    <cellStyle name="Output 4 3 4 2 3 2" xfId="24636" xr:uid="{43314C14-E768-473D-9C14-9BF6625AEDCC}"/>
    <cellStyle name="Output 4 3 4 2 4" xfId="13386" xr:uid="{ECD64D63-4837-4F86-BAFA-D6BF9F96DEEF}"/>
    <cellStyle name="Output 4 3 4 2 4 2" xfId="26844" xr:uid="{E1772253-797B-4ED8-80B0-19509C64A72E}"/>
    <cellStyle name="Output 4 3 4 2 5" xfId="14565" xr:uid="{E44B2242-5AB7-4E11-A9AA-C8E92854FD12}"/>
    <cellStyle name="Output 4 3 4 2 5 2" xfId="28023" xr:uid="{8BAFA08B-F805-4453-9FC8-CAA09EBDBCB7}"/>
    <cellStyle name="Output 4 3 4 2 6" xfId="15930" xr:uid="{77DD6F7A-2893-43D3-90B2-DD3854DA02E3}"/>
    <cellStyle name="Output 4 3 4 2 6 2" xfId="29388" xr:uid="{6FBCE0B2-A777-41E5-BCD9-A8A92C47855E}"/>
    <cellStyle name="Output 4 3 4 2 7" xfId="18273" xr:uid="{39BE9368-06AD-411A-A8C1-D6A4E23D05FE}"/>
    <cellStyle name="Output 4 3 4 2 7 2" xfId="31731" xr:uid="{3A088D3E-66ED-4D93-A063-93557C77987C}"/>
    <cellStyle name="Output 4 3 4 3" xfId="7416" xr:uid="{F7FB5CCF-0959-4B41-82DC-0FFF6C6AEDD0}"/>
    <cellStyle name="Output 4 3 4 3 2" xfId="20874" xr:uid="{B1D14938-1E9B-45B9-9506-C2A2E2F34E79}"/>
    <cellStyle name="Output 4 3 4 4" xfId="10007" xr:uid="{98A66DF6-091E-4901-9DD3-1AF9C24B0F16}"/>
    <cellStyle name="Output 4 3 4 4 2" xfId="23465" xr:uid="{171CA025-D64D-4056-B5B4-C8876F2ED67E}"/>
    <cellStyle name="Output 4 3 4 5" xfId="3848" xr:uid="{0407926D-9700-47A6-A16F-E2A5D97926DE}"/>
    <cellStyle name="Output 4 3 4 5 2" xfId="19842" xr:uid="{44CC82BE-3CC7-41AE-B2C0-8FDD74261B6E}"/>
    <cellStyle name="Output 4 3 5" xfId="4252" xr:uid="{C1E888B4-634C-4771-96D8-1243547A25F4}"/>
    <cellStyle name="Output 4 3 5 2" xfId="5423" xr:uid="{8C05C36E-673D-4E8E-952F-713909B7371B}"/>
    <cellStyle name="Output 4 3 5 2 2" xfId="7902" xr:uid="{DF6F432A-971A-4D71-8F67-5CCB293F1747}"/>
    <cellStyle name="Output 4 3 5 2 2 2" xfId="21360" xr:uid="{B9EFE069-5808-4C31-B7AF-9493C27138F9}"/>
    <cellStyle name="Output 4 3 5 2 3" xfId="10493" xr:uid="{8DD83148-AE04-408C-B1D8-FE9FAD5D8905}"/>
    <cellStyle name="Output 4 3 5 2 3 2" xfId="23951" xr:uid="{B6E66756-0096-4C94-933B-8C38B39707C9}"/>
    <cellStyle name="Output 4 3 5 2 4" xfId="12701" xr:uid="{34867C47-BF6D-4BA7-A75C-393555AC0FEF}"/>
    <cellStyle name="Output 4 3 5 2 4 2" xfId="26159" xr:uid="{D2245AD6-81E3-48EC-B733-C576616BE84C}"/>
    <cellStyle name="Output 4 3 5 2 5" xfId="13880" xr:uid="{F472E0B1-588E-421D-AF20-AA7FB50BE95B}"/>
    <cellStyle name="Output 4 3 5 2 5 2" xfId="27338" xr:uid="{323AE291-C5AB-4F1E-A0A3-70462FC0AE08}"/>
    <cellStyle name="Output 4 3 5 2 6" xfId="15245" xr:uid="{EFD27573-E935-4C40-9276-C020FA90E3F2}"/>
    <cellStyle name="Output 4 3 5 2 6 2" xfId="28703" xr:uid="{7A4427BF-54BE-48D0-9D63-7694CB616036}"/>
    <cellStyle name="Output 4 3 5 2 7" xfId="17588" xr:uid="{CB584C3E-9D85-436A-AB9B-8AB8100EE45D}"/>
    <cellStyle name="Output 4 3 5 2 7 2" xfId="31046" xr:uid="{8155FD65-96EC-4322-A76D-B05FB0DD0891}"/>
    <cellStyle name="Output 4 3 5 3" xfId="6731" xr:uid="{53A7DDB8-B910-4AC2-AE4D-4072ABC2B8D3}"/>
    <cellStyle name="Output 4 3 5 3 2" xfId="20189" xr:uid="{FCBEE696-2BBB-41A7-AB10-876F1AB3CFE3}"/>
    <cellStyle name="Output 4 3 5 4" xfId="9322" xr:uid="{8B3777E5-DEBC-4013-83B2-3548B52204E0}"/>
    <cellStyle name="Output 4 3 5 4 2" xfId="22780" xr:uid="{F7FCF2CE-287F-4478-980F-290F4046153A}"/>
    <cellStyle name="Output 4 3 5 5" xfId="12564" xr:uid="{815EC6F7-D5CE-4B3E-A388-BC9334AC0E9B}"/>
    <cellStyle name="Output 4 3 5 5 2" xfId="26022" xr:uid="{AA00D903-D21E-4BBD-916B-6EF7F34B72B7}"/>
    <cellStyle name="Output 4 3 6" xfId="4485" xr:uid="{DC4E130B-74D8-4FCF-959B-4117913E3A8F}"/>
    <cellStyle name="Output 4 3 6 2" xfId="5656" xr:uid="{6E9CC5C3-3896-498B-B3C3-78EEB3814732}"/>
    <cellStyle name="Output 4 3 6 2 2" xfId="8135" xr:uid="{1AC13DD4-584B-4A5B-BB86-1F2A29FD5B3A}"/>
    <cellStyle name="Output 4 3 6 2 2 2" xfId="21593" xr:uid="{5D227883-19BE-402C-938C-7683794F71E3}"/>
    <cellStyle name="Output 4 3 6 2 3" xfId="10726" xr:uid="{0408E028-8752-4C39-93D3-AA97CBB0AA49}"/>
    <cellStyle name="Output 4 3 6 2 3 2" xfId="24184" xr:uid="{9F26D918-181C-4FA9-BFD1-1B37879A90C8}"/>
    <cellStyle name="Output 4 3 6 2 4" xfId="12934" xr:uid="{02A51394-8B5F-4E49-BA21-197241600EDA}"/>
    <cellStyle name="Output 4 3 6 2 4 2" xfId="26392" xr:uid="{154B8247-1344-4169-8BC4-5E32409C4CF6}"/>
    <cellStyle name="Output 4 3 6 2 5" xfId="14113" xr:uid="{538C6537-1840-4E2E-B396-FBB80C6ECEA6}"/>
    <cellStyle name="Output 4 3 6 2 5 2" xfId="27571" xr:uid="{9EA61FB5-90D8-4859-95E4-3667AF2C76B7}"/>
    <cellStyle name="Output 4 3 6 2 6" xfId="15478" xr:uid="{F9FB1C0E-4949-42B0-88E0-7A0451D59D70}"/>
    <cellStyle name="Output 4 3 6 2 6 2" xfId="28936" xr:uid="{A4FBE0F9-9D3D-4D1D-B6AD-E891662BB313}"/>
    <cellStyle name="Output 4 3 6 2 7" xfId="17821" xr:uid="{A28BCA61-F141-419C-90A8-77C777B4AC3E}"/>
    <cellStyle name="Output 4 3 6 2 7 2" xfId="31279" xr:uid="{11BDAB52-7021-444F-A301-4CFBD1AE7585}"/>
    <cellStyle name="Output 4 3 6 3" xfId="6964" xr:uid="{168A6245-53CB-4DAE-8A0D-BE4B61DF1458}"/>
    <cellStyle name="Output 4 3 6 3 2" xfId="20422" xr:uid="{5F218554-A653-4727-9F3F-610E12AFF895}"/>
    <cellStyle name="Output 4 3 6 4" xfId="9555" xr:uid="{F52D3E93-78D7-4A6E-85B6-276A74511A6E}"/>
    <cellStyle name="Output 4 3 6 4 2" xfId="23013" xr:uid="{FE47E36C-F8ED-4B02-9D86-269407B153B4}"/>
    <cellStyle name="Output 4 3 6 5" xfId="12158" xr:uid="{529752E4-C611-4CF2-BC5C-2291B02F9FE2}"/>
    <cellStyle name="Output 4 3 6 5 2" xfId="25616" xr:uid="{966F5BE1-13BD-4B42-9217-552F31864348}"/>
    <cellStyle name="Output 4 3 7" xfId="4664" xr:uid="{B1C7314C-B6A5-48B0-B00E-F300ED809683}"/>
    <cellStyle name="Output 4 3 7 2" xfId="5835" xr:uid="{F3A6FEE9-25A5-4906-BB76-3A70AD89869A}"/>
    <cellStyle name="Output 4 3 7 2 2" xfId="8314" xr:uid="{673948FB-EFFC-4F2E-832D-1B37F7B18973}"/>
    <cellStyle name="Output 4 3 7 2 2 2" xfId="21772" xr:uid="{D5FE5D9B-6CAD-4978-B709-7FD8D02C706A}"/>
    <cellStyle name="Output 4 3 7 2 3" xfId="10905" xr:uid="{B7AA6A4F-A85B-4631-ACEF-F62280A58069}"/>
    <cellStyle name="Output 4 3 7 2 3 2" xfId="24363" xr:uid="{C85034BE-57CD-4B24-A987-496C17903941}"/>
    <cellStyle name="Output 4 3 7 2 4" xfId="13113" xr:uid="{45A43187-3FFE-435F-B72A-14BB9672F1FE}"/>
    <cellStyle name="Output 4 3 7 2 4 2" xfId="26571" xr:uid="{A61BA6AE-D316-4A07-AFBC-ABC8EC1169A3}"/>
    <cellStyle name="Output 4 3 7 2 5" xfId="14292" xr:uid="{75C0A9CE-5366-4F28-82AB-AB42F3BF20DF}"/>
    <cellStyle name="Output 4 3 7 2 5 2" xfId="27750" xr:uid="{FC2F3702-18E0-42F0-8668-8DAEB915475D}"/>
    <cellStyle name="Output 4 3 7 2 6" xfId="15657" xr:uid="{0DD18228-3F8F-4FF6-837D-3A4AEA6C40F2}"/>
    <cellStyle name="Output 4 3 7 2 6 2" xfId="29115" xr:uid="{C4D1FA29-2D89-4931-BC7E-002CD6148F91}"/>
    <cellStyle name="Output 4 3 7 2 7" xfId="18000" xr:uid="{B68BD51D-8369-4CC0-9AB9-B1C5AC3FB17F}"/>
    <cellStyle name="Output 4 3 7 2 7 2" xfId="31458" xr:uid="{1E2CDF9C-4341-4496-B26D-16BD53F7DA76}"/>
    <cellStyle name="Output 4 3 7 3" xfId="7143" xr:uid="{F3923B9B-87A3-4591-949D-839427D81F7C}"/>
    <cellStyle name="Output 4 3 7 3 2" xfId="20601" xr:uid="{1838BC80-9A12-40A5-B06A-E035648D75DC}"/>
    <cellStyle name="Output 4 3 7 4" xfId="9734" xr:uid="{34FFAE49-E12F-4AE9-885D-C8F51F0EB409}"/>
    <cellStyle name="Output 4 3 7 4 2" xfId="23192" xr:uid="{66782C12-0EAA-48A1-80E1-75415DE784C4}"/>
    <cellStyle name="Output 4 3 7 5" xfId="12111" xr:uid="{44C9B08D-2BDE-4847-8F67-B2E44BFEFC33}"/>
    <cellStyle name="Output 4 3 7 5 2" xfId="25569" xr:uid="{2590C371-F233-416E-BA35-495E41AC4DBA}"/>
    <cellStyle name="Output 4 3 8" xfId="4027" xr:uid="{E0D40CDD-26B6-4DF7-8849-97E665E51358}"/>
    <cellStyle name="Output 4 3 8 2" xfId="2994" xr:uid="{67F1E745-74D2-446B-90EC-369C8D9A6D21}"/>
    <cellStyle name="Output 4 3 8 2 2" xfId="18988" xr:uid="{3409596A-6DF5-43A8-9AD8-E57448BAFAF4}"/>
    <cellStyle name="Output 4 3 8 3" xfId="9138" xr:uid="{81AF4CD7-DD93-4FD5-A1A7-FCECF5937D3D}"/>
    <cellStyle name="Output 4 3 8 3 2" xfId="22596" xr:uid="{5C821B4D-4E77-4A51-810B-4B0A75725797}"/>
    <cellStyle name="Output 4 3 8 4" xfId="11707" xr:uid="{E59E0A8A-8594-42A9-A846-9B8EFBDEBC37}"/>
    <cellStyle name="Output 4 3 8 4 2" xfId="25165" xr:uid="{9E2C66CF-00B4-4E51-9E58-1BEF9C3BE42E}"/>
    <cellStyle name="Output 4 3 8 5" xfId="3582" xr:uid="{987940C0-9DEB-4182-A52E-C26B94A63839}"/>
    <cellStyle name="Output 4 3 8 5 2" xfId="19576" xr:uid="{AD59B651-2A9B-4B66-93DA-E2D14256DCFF}"/>
    <cellStyle name="Output 4 3 8 6" xfId="9093" xr:uid="{D10471E9-920E-4C1D-A620-B4A73D3C44FD}"/>
    <cellStyle name="Output 4 3 8 6 2" xfId="22551" xr:uid="{7D782B4D-8CC4-4870-8146-54165D17F9E9}"/>
    <cellStyle name="Output 4 3 8 7" xfId="16446" xr:uid="{FB09582C-6B0E-4C10-AAE5-8C1BD6B066E6}"/>
    <cellStyle name="Output 4 3 8 7 2" xfId="29904" xr:uid="{AFAC1DFE-FA98-455B-8E1B-01422ABF78A5}"/>
    <cellStyle name="Output 4 3 9" xfId="3131" xr:uid="{31A55082-968F-4727-8B54-938880FE067C}"/>
    <cellStyle name="Output 4 3 9 2" xfId="19125" xr:uid="{FEAE6558-102B-4CE5-B682-0A340EF36F8B}"/>
    <cellStyle name="Output 4 4" xfId="2352" xr:uid="{FD233287-686A-4750-B2FD-410A40320BBE}"/>
    <cellStyle name="Output 4 4 10" xfId="3374" xr:uid="{C39E704E-3804-4F46-B597-81D5D93D92EA}"/>
    <cellStyle name="Output 4 4 10 2" xfId="19368" xr:uid="{541850F5-F290-4243-9CA5-DEAC86B85019}"/>
    <cellStyle name="Output 4 4 11" xfId="18900" xr:uid="{B619463A-B7C2-414C-B8C5-941CCAA60314}"/>
    <cellStyle name="Output 4 4 11 2" xfId="32553" xr:uid="{8177A9D9-F541-4DE4-9AD3-B80E3ADFFEB3}"/>
    <cellStyle name="Output 4 4 2" xfId="2906" xr:uid="{64B97605-68DE-4C3D-82FF-67B0FE7A0919}"/>
    <cellStyle name="Output 4 4 2 2" xfId="6230" xr:uid="{206D295D-6987-487F-925B-941EEC904307}"/>
    <cellStyle name="Output 4 4 2 2 2" xfId="8709" xr:uid="{1C07DBEE-9F9A-4FB0-BFC7-D2F28BBB16D2}"/>
    <cellStyle name="Output 4 4 2 2 2 2" xfId="22167" xr:uid="{14735E05-29F5-4040-AD66-5DC912E933FF}"/>
    <cellStyle name="Output 4 4 2 2 3" xfId="11300" xr:uid="{B17A585C-462C-40C8-94C9-0A62197EA5C7}"/>
    <cellStyle name="Output 4 4 2 2 3 2" xfId="24758" xr:uid="{148BBD75-773F-4EEB-9C94-38DBC00FD353}"/>
    <cellStyle name="Output 4 4 2 2 4" xfId="13508" xr:uid="{CBF7044A-29D6-49FC-BDBB-91FC64037D84}"/>
    <cellStyle name="Output 4 4 2 2 4 2" xfId="26966" xr:uid="{9B738BD6-050B-46E4-A921-CEDF914BFEB6}"/>
    <cellStyle name="Output 4 4 2 2 5" xfId="14687" xr:uid="{116757CE-6F92-4479-B8E6-5393A96421B5}"/>
    <cellStyle name="Output 4 4 2 2 5 2" xfId="28145" xr:uid="{6892C246-065D-4061-85FE-F99557706B63}"/>
    <cellStyle name="Output 4 4 2 2 6" xfId="16052" xr:uid="{DE247849-15B3-4B93-87BA-18FADC76A18C}"/>
    <cellStyle name="Output 4 4 2 2 6 2" xfId="29510" xr:uid="{56D877A0-389C-4CA1-8A3E-9091E405AE85}"/>
    <cellStyle name="Output 4 4 2 2 7" xfId="18395" xr:uid="{83F778B6-F11C-4A97-990D-A5C930ACFBB1}"/>
    <cellStyle name="Output 4 4 2 2 7 2" xfId="31853" xr:uid="{F29EA077-BFA8-4224-80BC-1D919A6F799E}"/>
    <cellStyle name="Output 4 4 2 3" xfId="5059" xr:uid="{B317CED5-9CA0-4DE4-BAC5-DBB851969107}"/>
    <cellStyle name="Output 4 4 2 3 2" xfId="32358" xr:uid="{E0EF4E23-A767-4A1E-A6C9-31D4A07B2425}"/>
    <cellStyle name="Output 4 4 2 4" xfId="7538" xr:uid="{87E55CE4-DFAD-4A40-BBC8-143CF956C393}"/>
    <cellStyle name="Output 4 4 2 4 2" xfId="20996" xr:uid="{DE4F5855-DD92-4510-8A6C-0DF84FD8F135}"/>
    <cellStyle name="Output 4 4 2 5" xfId="10129" xr:uid="{55453408-6739-45D8-8940-ABFB8E36C46C}"/>
    <cellStyle name="Output 4 4 2 5 2" xfId="23587" xr:uid="{F7ECD564-6CA3-4427-B953-FFF59CD90F39}"/>
    <cellStyle name="Output 4 4 2 6" xfId="12518" xr:uid="{47DD0F4F-477A-4AD1-B3F0-D751904DCF64}"/>
    <cellStyle name="Output 4 4 2 6 2" xfId="25976" xr:uid="{A9210C98-5077-4CC6-8DF7-DFC60A083F23}"/>
    <cellStyle name="Output 4 4 3" xfId="4343" xr:uid="{C739BE63-D14D-4FDF-B32B-A331A079DD13}"/>
    <cellStyle name="Output 4 4 3 2" xfId="5514" xr:uid="{1C13741A-E024-4B2F-BAAA-D9D2C57E06F8}"/>
    <cellStyle name="Output 4 4 3 2 2" xfId="7993" xr:uid="{2BE85D36-996C-488B-B60B-9DBFFFD41F80}"/>
    <cellStyle name="Output 4 4 3 2 2 2" xfId="21451" xr:uid="{AC1756A1-398E-4471-A910-E19EFC984366}"/>
    <cellStyle name="Output 4 4 3 2 3" xfId="10584" xr:uid="{010004E4-AA86-4AB2-93FF-9EC1C8316050}"/>
    <cellStyle name="Output 4 4 3 2 3 2" xfId="24042" xr:uid="{DCF455C0-C4E3-4F0B-9EAC-483B456F73A1}"/>
    <cellStyle name="Output 4 4 3 2 4" xfId="12792" xr:uid="{1809A412-C9BE-4E0D-B542-A3BE9A923B5D}"/>
    <cellStyle name="Output 4 4 3 2 4 2" xfId="26250" xr:uid="{7306ADCA-4094-4EB9-9E66-38481C8DAC06}"/>
    <cellStyle name="Output 4 4 3 2 5" xfId="13971" xr:uid="{995F692D-A1A3-4E02-8AAE-A05944A4244C}"/>
    <cellStyle name="Output 4 4 3 2 5 2" xfId="27429" xr:uid="{C47F658F-A06B-4983-8859-20153C0865E2}"/>
    <cellStyle name="Output 4 4 3 2 6" xfId="15336" xr:uid="{AD2C97C8-8627-4E60-BF90-CA0816E03D16}"/>
    <cellStyle name="Output 4 4 3 2 6 2" xfId="28794" xr:uid="{49DA6217-ECD6-40E2-B4F2-7E3BAF250701}"/>
    <cellStyle name="Output 4 4 3 2 7" xfId="17679" xr:uid="{A746481E-3995-4ACF-9E15-D07EDCA611C9}"/>
    <cellStyle name="Output 4 4 3 2 7 2" xfId="31137" xr:uid="{AD6AC006-7EB7-44B4-AD2A-BF7BC42304F9}"/>
    <cellStyle name="Output 4 4 3 3" xfId="6822" xr:uid="{BB7DE9EC-CA31-4A13-940C-448C0908BF17}"/>
    <cellStyle name="Output 4 4 3 3 2" xfId="20280" xr:uid="{16FAFBE9-00C7-49D7-BB04-92AD26B5FE88}"/>
    <cellStyle name="Output 4 4 3 4" xfId="9413" xr:uid="{5D8F691E-A414-4995-841F-AD5D023E8146}"/>
    <cellStyle name="Output 4 4 3 4 2" xfId="22871" xr:uid="{16A536D3-3BB3-4433-B85A-FFFE8901CCC3}"/>
    <cellStyle name="Output 4 4 3 5" xfId="3323" xr:uid="{B973A585-4305-4D29-88E5-9D47E4EA2BEE}"/>
    <cellStyle name="Output 4 4 3 5 2" xfId="19317" xr:uid="{3BA594B4-F79A-46AE-A9F2-43BC1B803750}"/>
    <cellStyle name="Output 4 4 4" xfId="4938" xr:uid="{65193B1B-F88A-43C2-B3F8-F2B74A2BE6B8}"/>
    <cellStyle name="Output 4 4 4 2" xfId="6109" xr:uid="{430F0323-7FD2-4CCC-9D50-D60327785385}"/>
    <cellStyle name="Output 4 4 4 2 2" xfId="8588" xr:uid="{FEA4BB20-48F3-4384-9E91-DC0067A27834}"/>
    <cellStyle name="Output 4 4 4 2 2 2" xfId="22046" xr:uid="{9EE4ED17-5C88-49F8-8CAA-49539C466BE2}"/>
    <cellStyle name="Output 4 4 4 2 3" xfId="11179" xr:uid="{9A28DE09-946F-4CB3-98C0-19DAFEABA544}"/>
    <cellStyle name="Output 4 4 4 2 3 2" xfId="24637" xr:uid="{E22AB4EF-9BD9-417C-8595-6790C72FC346}"/>
    <cellStyle name="Output 4 4 4 2 4" xfId="13387" xr:uid="{5B6C6428-8A05-4B99-AD31-C35C29A5FDBC}"/>
    <cellStyle name="Output 4 4 4 2 4 2" xfId="26845" xr:uid="{0B7F1E87-F948-448B-AC1B-2CA38E908779}"/>
    <cellStyle name="Output 4 4 4 2 5" xfId="14566" xr:uid="{FCE79128-FAB4-47E5-A51D-824607A7DEB3}"/>
    <cellStyle name="Output 4 4 4 2 5 2" xfId="28024" xr:uid="{3AFDE05E-422A-4672-9745-3B37ACD1BB13}"/>
    <cellStyle name="Output 4 4 4 2 6" xfId="15931" xr:uid="{5867E697-757A-4EA2-B2BC-A9926A7C0D33}"/>
    <cellStyle name="Output 4 4 4 2 6 2" xfId="29389" xr:uid="{350D1DBE-2AAA-43AA-8EB0-0E2532F54BEA}"/>
    <cellStyle name="Output 4 4 4 2 7" xfId="18274" xr:uid="{43F23F96-D0F5-4793-962E-E26DC1730BA9}"/>
    <cellStyle name="Output 4 4 4 2 7 2" xfId="31732" xr:uid="{F2E9F3A6-1F76-4A51-9F22-0FA64034D5D2}"/>
    <cellStyle name="Output 4 4 4 3" xfId="7417" xr:uid="{E8AB5096-A82C-47E1-9BB9-E4F10806D10A}"/>
    <cellStyle name="Output 4 4 4 3 2" xfId="20875" xr:uid="{B04638E4-F4BC-4A97-A2A5-D23D11D079D9}"/>
    <cellStyle name="Output 4 4 4 4" xfId="10008" xr:uid="{4D2CC08C-45A5-42AF-9569-9F1780096EA1}"/>
    <cellStyle name="Output 4 4 4 4 2" xfId="23466" xr:uid="{97046EC1-DDF7-47E0-961B-B996438A0F5D}"/>
    <cellStyle name="Output 4 4 4 5" xfId="11984" xr:uid="{55ED128D-98C1-433E-B4DC-D08526BC79B0}"/>
    <cellStyle name="Output 4 4 4 5 2" xfId="25442" xr:uid="{FF1F16D6-6317-4041-A9D0-970DADF8025C}"/>
    <cellStyle name="Output 4 4 5" xfId="4766" xr:uid="{68499ACA-2587-49D4-A662-5D4C811BBB29}"/>
    <cellStyle name="Output 4 4 5 2" xfId="5937" xr:uid="{EFEF6C12-628C-4D99-91DF-49A15A06EFFE}"/>
    <cellStyle name="Output 4 4 5 2 2" xfId="8416" xr:uid="{E7C86341-F0C0-46B0-9134-156440492738}"/>
    <cellStyle name="Output 4 4 5 2 2 2" xfId="21874" xr:uid="{985C23FE-B3BF-429B-8C04-7FF906C0F0C3}"/>
    <cellStyle name="Output 4 4 5 2 3" xfId="11007" xr:uid="{C057C016-23CA-4F83-9BE5-F8333E67CB7D}"/>
    <cellStyle name="Output 4 4 5 2 3 2" xfId="24465" xr:uid="{4C8AB670-0EFE-44C1-911A-B6C8AB07481E}"/>
    <cellStyle name="Output 4 4 5 2 4" xfId="13215" xr:uid="{56B59426-509A-4A65-B8CD-B27528958832}"/>
    <cellStyle name="Output 4 4 5 2 4 2" xfId="26673" xr:uid="{583F0D12-8CD1-4AA8-909A-201F5DA0CF9C}"/>
    <cellStyle name="Output 4 4 5 2 5" xfId="14394" xr:uid="{77342F23-D53A-4D07-9AA2-E7E59909A255}"/>
    <cellStyle name="Output 4 4 5 2 5 2" xfId="27852" xr:uid="{7B5BE31E-BD2C-4DC4-BFB8-1E9F41CEC085}"/>
    <cellStyle name="Output 4 4 5 2 6" xfId="15759" xr:uid="{EF0CAE43-D9F0-460E-9BAD-6AA9601EB5FB}"/>
    <cellStyle name="Output 4 4 5 2 6 2" xfId="29217" xr:uid="{23937787-6B34-4888-A5DE-94477B25440D}"/>
    <cellStyle name="Output 4 4 5 2 7" xfId="18102" xr:uid="{31906995-BC79-4CCD-A6CD-D89AAF1F09F5}"/>
    <cellStyle name="Output 4 4 5 2 7 2" xfId="31560" xr:uid="{2F67F947-2024-4C81-A965-F982D868FD1F}"/>
    <cellStyle name="Output 4 4 5 3" xfId="7245" xr:uid="{DEC41F8B-71C9-4561-9DFC-14B0812CC51F}"/>
    <cellStyle name="Output 4 4 5 3 2" xfId="20703" xr:uid="{2135D943-EB36-4D0B-949B-F46F6404FFCA}"/>
    <cellStyle name="Output 4 4 5 4" xfId="9836" xr:uid="{5757C39E-BC4A-4EB3-9300-5FEE368FBA52}"/>
    <cellStyle name="Output 4 4 5 4 2" xfId="23294" xr:uid="{EB220950-6164-4352-BC94-B9150FC2363D}"/>
    <cellStyle name="Output 4 4 5 5" xfId="11923" xr:uid="{7FFC04C1-03D7-48C2-B329-1D5772ED1489}"/>
    <cellStyle name="Output 4 4 5 5 2" xfId="25381" xr:uid="{9106C116-446E-47C6-B6AC-65F2F3306D3D}"/>
    <cellStyle name="Output 4 4 6" xfId="4484" xr:uid="{1CC3E32B-048D-4D45-983E-4C70AED01101}"/>
    <cellStyle name="Output 4 4 6 2" xfId="5655" xr:uid="{9F867AD6-EC99-400D-94F1-B117F2F954FD}"/>
    <cellStyle name="Output 4 4 6 2 2" xfId="8134" xr:uid="{4CC165D8-44F6-4DD1-B785-3165BFB64D23}"/>
    <cellStyle name="Output 4 4 6 2 2 2" xfId="21592" xr:uid="{AF90A165-CC9A-499D-A820-23F78F0F5E48}"/>
    <cellStyle name="Output 4 4 6 2 3" xfId="10725" xr:uid="{EAA1C4B8-86BC-42C6-A131-69053ADA0CE0}"/>
    <cellStyle name="Output 4 4 6 2 3 2" xfId="24183" xr:uid="{AF80B77B-B215-4E80-8024-D518E8463801}"/>
    <cellStyle name="Output 4 4 6 2 4" xfId="12933" xr:uid="{5D61623D-1F42-4F47-AA3B-D537E8F1E140}"/>
    <cellStyle name="Output 4 4 6 2 4 2" xfId="26391" xr:uid="{5484559D-4473-4652-B2F8-0CA01740E7C1}"/>
    <cellStyle name="Output 4 4 6 2 5" xfId="14112" xr:uid="{A2302D2A-3414-4995-BE63-8CB4EA66AE08}"/>
    <cellStyle name="Output 4 4 6 2 5 2" xfId="27570" xr:uid="{498AF197-1B5B-4680-85CE-27B5A171FC8F}"/>
    <cellStyle name="Output 4 4 6 2 6" xfId="15477" xr:uid="{FAD2DFC4-7112-443D-A534-6D7957C9CD53}"/>
    <cellStyle name="Output 4 4 6 2 6 2" xfId="28935" xr:uid="{621CB14C-CFDF-42BC-B347-8C87EEF1559A}"/>
    <cellStyle name="Output 4 4 6 2 7" xfId="17820" xr:uid="{9CA3A31B-C469-469F-A53D-C32A8DC5EADA}"/>
    <cellStyle name="Output 4 4 6 2 7 2" xfId="31278" xr:uid="{7DFE7375-FDF7-4CA7-95B4-39754258EA55}"/>
    <cellStyle name="Output 4 4 6 3" xfId="6963" xr:uid="{3FB367CC-FF03-470A-82E2-B8D79CC18980}"/>
    <cellStyle name="Output 4 4 6 3 2" xfId="20421" xr:uid="{894F0E31-C2E7-485B-9062-72F2E27E6F74}"/>
    <cellStyle name="Output 4 4 6 4" xfId="9554" xr:uid="{D9B933B9-55B5-480C-A161-B08DC635DA2A}"/>
    <cellStyle name="Output 4 4 6 4 2" xfId="23012" xr:uid="{4CBF03CA-1AEA-4987-B786-32B44D6AEF47}"/>
    <cellStyle name="Output 4 4 6 5" xfId="12671" xr:uid="{8FBD4AD5-F4B5-4013-96BC-7E6778325414}"/>
    <cellStyle name="Output 4 4 6 5 2" xfId="26129" xr:uid="{DA16B78A-375C-485F-99A8-DB368474ECC7}"/>
    <cellStyle name="Output 4 4 7" xfId="4665" xr:uid="{5C79E647-5B4A-49EE-A81A-5EDE962A5849}"/>
    <cellStyle name="Output 4 4 7 2" xfId="5836" xr:uid="{DF123D84-F545-4377-AE31-31A9CD4C6588}"/>
    <cellStyle name="Output 4 4 7 2 2" xfId="8315" xr:uid="{2668C0B8-9A6B-44A8-9159-70654C653318}"/>
    <cellStyle name="Output 4 4 7 2 2 2" xfId="21773" xr:uid="{7853780F-FE5B-474F-A2E0-BF56BDCBB1FD}"/>
    <cellStyle name="Output 4 4 7 2 3" xfId="10906" xr:uid="{853DCF1B-44E5-426F-85A8-88CEC6F24F5C}"/>
    <cellStyle name="Output 4 4 7 2 3 2" xfId="24364" xr:uid="{C8BB0B2F-90D5-4A9A-92B0-6C2074AFCC26}"/>
    <cellStyle name="Output 4 4 7 2 4" xfId="13114" xr:uid="{4C60C1C9-A472-40ED-9CC2-5F1F13B2063A}"/>
    <cellStyle name="Output 4 4 7 2 4 2" xfId="26572" xr:uid="{B5BBD5AD-8AA3-4A3E-8470-62021552D88C}"/>
    <cellStyle name="Output 4 4 7 2 5" xfId="14293" xr:uid="{23B7CDA5-0371-45E6-922D-71CD39AFE1B8}"/>
    <cellStyle name="Output 4 4 7 2 5 2" xfId="27751" xr:uid="{9FA7FDBB-D5A3-44AD-B14C-38677BFA9995}"/>
    <cellStyle name="Output 4 4 7 2 6" xfId="15658" xr:uid="{EB4E5328-3358-4FDD-9D3B-CE025C7BC36A}"/>
    <cellStyle name="Output 4 4 7 2 6 2" xfId="29116" xr:uid="{64995A06-FF4C-4E5C-B298-15F17A94732A}"/>
    <cellStyle name="Output 4 4 7 2 7" xfId="18001" xr:uid="{4888D095-3956-41C9-AE38-277B7E546D6F}"/>
    <cellStyle name="Output 4 4 7 2 7 2" xfId="31459" xr:uid="{D2331D41-DA4B-4777-AD77-2DAF3B6BFD70}"/>
    <cellStyle name="Output 4 4 7 3" xfId="7144" xr:uid="{36BF8F62-420F-4FA1-88CB-558E33FEFFA9}"/>
    <cellStyle name="Output 4 4 7 3 2" xfId="20602" xr:uid="{79C65CC7-02DC-4A91-9863-742A9C6B4D92}"/>
    <cellStyle name="Output 4 4 7 4" xfId="9735" xr:uid="{DADFEB3F-7F91-4BDE-BC57-FE7DFBDFF1B7}"/>
    <cellStyle name="Output 4 4 7 4 2" xfId="23193" xr:uid="{D19F4DD4-ADBB-4724-8FE9-72DA8E5642D7}"/>
    <cellStyle name="Output 4 4 7 5" xfId="12165" xr:uid="{2A673536-B3ED-4DA8-8691-4EA2CBC7BD42}"/>
    <cellStyle name="Output 4 4 7 5 2" xfId="25623" xr:uid="{91BDC93E-1319-4775-A494-820C20C88E0D}"/>
    <cellStyle name="Output 4 4 8" xfId="4026" xr:uid="{DCBBF3B8-C484-457A-97DB-E1548E2A1328}"/>
    <cellStyle name="Output 4 4 8 2" xfId="2995" xr:uid="{D0AD6F4C-B1FD-4909-89B6-0C1C8795CDBD}"/>
    <cellStyle name="Output 4 4 8 2 2" xfId="18989" xr:uid="{DEE7EE58-346B-47F3-A50E-D8D550CF90D9}"/>
    <cellStyle name="Output 4 4 8 3" xfId="9137" xr:uid="{532214DC-455F-4D66-9C81-8C59797849A8}"/>
    <cellStyle name="Output 4 4 8 3 2" xfId="22595" xr:uid="{DF12BE62-03FF-49F9-AF1D-EC1DD097FDE1}"/>
    <cellStyle name="Output 4 4 8 4" xfId="11706" xr:uid="{881ECDAB-62EE-4786-9029-EC0C15595A54}"/>
    <cellStyle name="Output 4 4 8 4 2" xfId="25164" xr:uid="{32DE891B-211A-48D5-BC74-18580E00DBE7}"/>
    <cellStyle name="Output 4 4 8 5" xfId="3581" xr:uid="{2E524C78-F9F5-4D75-874C-007DE1365DA1}"/>
    <cellStyle name="Output 4 4 8 5 2" xfId="19575" xr:uid="{21E513CB-BBE5-4362-9435-247ADB718CEA}"/>
    <cellStyle name="Output 4 4 8 6" xfId="9072" xr:uid="{623E63D2-10BA-419A-AF04-8CB9874B2B7A}"/>
    <cellStyle name="Output 4 4 8 6 2" xfId="22530" xr:uid="{B2DE743E-6BCA-49F2-A36F-14AFEFCAD38F}"/>
    <cellStyle name="Output 4 4 8 7" xfId="16445" xr:uid="{C25E243F-CBE0-44C5-A660-0FD3C0BA5826}"/>
    <cellStyle name="Output 4 4 8 7 2" xfId="29903" xr:uid="{DBBC277C-6E0D-4192-B2B2-342A42F9CC2C}"/>
    <cellStyle name="Output 4 4 9" xfId="3130" xr:uid="{BA88400B-8550-4740-BAE1-DD20BB79DDA9}"/>
    <cellStyle name="Output 4 4 9 2" xfId="19124" xr:uid="{60145563-556E-4DC8-BF05-B347AB951F72}"/>
    <cellStyle name="Output 4 5" xfId="2903" xr:uid="{E0370578-9F24-4D70-8D9B-995693F08838}"/>
    <cellStyle name="Output 4 5 2" xfId="6227" xr:uid="{8FFF8F12-D47A-4766-8150-84F9CF09063D}"/>
    <cellStyle name="Output 4 5 2 2" xfId="8706" xr:uid="{D6EFF69B-DCE5-4AC6-A815-3FFE3F400D5D}"/>
    <cellStyle name="Output 4 5 2 2 2" xfId="22164" xr:uid="{0A722D6A-DB01-4313-8856-72751BA48C23}"/>
    <cellStyle name="Output 4 5 2 3" xfId="11297" xr:uid="{31F7590D-5E69-4F4D-A9D3-73887F1B06CF}"/>
    <cellStyle name="Output 4 5 2 3 2" xfId="24755" xr:uid="{A6553D24-3A99-41FD-B40D-D2C7F95E5344}"/>
    <cellStyle name="Output 4 5 2 4" xfId="13505" xr:uid="{790E8326-7794-4D88-89F5-7A816F849BBA}"/>
    <cellStyle name="Output 4 5 2 4 2" xfId="26963" xr:uid="{D315A746-9243-4910-94AD-D84514429765}"/>
    <cellStyle name="Output 4 5 2 5" xfId="14684" xr:uid="{BBDC95CD-0CEC-4F3B-A338-888D88A9E8F2}"/>
    <cellStyle name="Output 4 5 2 5 2" xfId="28142" xr:uid="{BD7938CA-9578-4EEB-8BB0-01DFD81DB751}"/>
    <cellStyle name="Output 4 5 2 6" xfId="16049" xr:uid="{30AC2C85-F2A3-4C51-8D3C-D5DB6D9BE52D}"/>
    <cellStyle name="Output 4 5 2 6 2" xfId="29507" xr:uid="{FD479497-8247-4D88-AAA2-81AE2007D2C8}"/>
    <cellStyle name="Output 4 5 2 7" xfId="18392" xr:uid="{944A5699-8EA5-4FF1-97B3-E3F9F6AAF356}"/>
    <cellStyle name="Output 4 5 2 7 2" xfId="31850" xr:uid="{270B2B9A-F248-4B5B-97F0-AE51F44EC7DA}"/>
    <cellStyle name="Output 4 5 3" xfId="5056" xr:uid="{362206D6-E043-443B-B827-684291F31E2E}"/>
    <cellStyle name="Output 4 5 3 2" xfId="32355" xr:uid="{1EF37FD0-21C2-4613-9530-D0D5A8E6BEA4}"/>
    <cellStyle name="Output 4 5 4" xfId="7535" xr:uid="{CE4EC19A-0DBF-4046-B319-3BC4CA16BAAA}"/>
    <cellStyle name="Output 4 5 4 2" xfId="20993" xr:uid="{852E240E-C687-40C8-8E93-AB7E0148E6E4}"/>
    <cellStyle name="Output 4 5 5" xfId="10126" xr:uid="{042F7B2B-A1C0-4B37-AFB3-F7261ABA6B18}"/>
    <cellStyle name="Output 4 5 5 2" xfId="23584" xr:uid="{6BB4674C-C5EE-4369-B095-0AF91F625D5C}"/>
    <cellStyle name="Output 4 5 6" xfId="3224" xr:uid="{939051AF-FA1D-41CD-B679-E7CBB9DFE0E6}"/>
    <cellStyle name="Output 4 5 6 2" xfId="19218" xr:uid="{9152312D-782F-4061-BAC2-7F1670B3D2EB}"/>
    <cellStyle name="Output 4 6" xfId="4346" xr:uid="{C903B49E-F4D9-484A-A836-E0FA076A47FF}"/>
    <cellStyle name="Output 4 6 2" xfId="5517" xr:uid="{64CDC63F-51F4-4780-A42A-756E492EBFA7}"/>
    <cellStyle name="Output 4 6 2 2" xfId="7996" xr:uid="{B4446602-F030-4AF6-924E-392B71D5255D}"/>
    <cellStyle name="Output 4 6 2 2 2" xfId="21454" xr:uid="{A067965D-2158-4627-8D8B-53F7E4F1CBF7}"/>
    <cellStyle name="Output 4 6 2 3" xfId="10587" xr:uid="{B868C743-8518-4A60-ABD0-A353FFE2A56E}"/>
    <cellStyle name="Output 4 6 2 3 2" xfId="24045" xr:uid="{99E839DF-D4E2-4DBB-8028-754AEE3AB2AB}"/>
    <cellStyle name="Output 4 6 2 4" xfId="12795" xr:uid="{A01538AD-C2F1-4EE3-A4AD-A52098564D75}"/>
    <cellStyle name="Output 4 6 2 4 2" xfId="26253" xr:uid="{0EF821F4-DF29-47D2-8AAA-4A429FED94FE}"/>
    <cellStyle name="Output 4 6 2 5" xfId="13974" xr:uid="{0BB4AE25-3418-401E-A1DE-73F804EC3890}"/>
    <cellStyle name="Output 4 6 2 5 2" xfId="27432" xr:uid="{51E3BD8E-669E-4D96-8BC2-1E0172DFEDD5}"/>
    <cellStyle name="Output 4 6 2 6" xfId="15339" xr:uid="{44B0F2D5-71B3-41C4-A9EB-36187C5702C7}"/>
    <cellStyle name="Output 4 6 2 6 2" xfId="28797" xr:uid="{492BFA50-F6C4-4772-8DA5-9FB1A72AE42F}"/>
    <cellStyle name="Output 4 6 2 7" xfId="17682" xr:uid="{155FC4C8-9794-4271-B439-328B3203DC99}"/>
    <cellStyle name="Output 4 6 2 7 2" xfId="31140" xr:uid="{65B1398C-66DB-4D76-B270-2665CB71ED69}"/>
    <cellStyle name="Output 4 6 3" xfId="6825" xr:uid="{07C61469-765D-45F3-B2C5-B1741FBEF499}"/>
    <cellStyle name="Output 4 6 3 2" xfId="20283" xr:uid="{F04FDCC4-D02F-4783-B09F-621DE79DDDEE}"/>
    <cellStyle name="Output 4 6 4" xfId="9416" xr:uid="{72E0E328-0927-41F7-A880-3649194FEF72}"/>
    <cellStyle name="Output 4 6 4 2" xfId="22874" xr:uid="{C770A649-FE55-4FAE-A2BF-CE86664E6F50}"/>
    <cellStyle name="Output 4 6 5" xfId="3475" xr:uid="{2CA0059D-A44C-4803-A0A9-260B6050D2F7}"/>
    <cellStyle name="Output 4 6 5 2" xfId="19469" xr:uid="{68532CF3-E1D8-469E-B8B3-FEC227A9C90E}"/>
    <cellStyle name="Output 4 7" xfId="4935" xr:uid="{4ACE1975-8669-4067-A805-231D5415E674}"/>
    <cellStyle name="Output 4 7 2" xfId="6106" xr:uid="{A358A522-A333-44AE-BEB6-A9AE6AFE378E}"/>
    <cellStyle name="Output 4 7 2 2" xfId="8585" xr:uid="{4320A0E0-3156-412F-9401-870F74FFF876}"/>
    <cellStyle name="Output 4 7 2 2 2" xfId="22043" xr:uid="{02A8FB9C-137F-4910-9A31-9B51818380F6}"/>
    <cellStyle name="Output 4 7 2 3" xfId="11176" xr:uid="{4670DB6D-352E-45C8-B141-809A047EFB6D}"/>
    <cellStyle name="Output 4 7 2 3 2" xfId="24634" xr:uid="{4596B589-32A0-4C7B-834F-10C6309433C5}"/>
    <cellStyle name="Output 4 7 2 4" xfId="13384" xr:uid="{1513AFD8-7015-4DC9-A8A4-622BC579E77E}"/>
    <cellStyle name="Output 4 7 2 4 2" xfId="26842" xr:uid="{59D46484-F1A8-41DE-8AF7-E09A6F2B5CC8}"/>
    <cellStyle name="Output 4 7 2 5" xfId="14563" xr:uid="{8744EBFB-7B6C-4EBE-B774-E9C70AE7CA76}"/>
    <cellStyle name="Output 4 7 2 5 2" xfId="28021" xr:uid="{B3CE5838-385A-4DF8-A902-03E43699C7BA}"/>
    <cellStyle name="Output 4 7 2 6" xfId="15928" xr:uid="{3543642F-D4BB-4FD1-A311-C9064848F482}"/>
    <cellStyle name="Output 4 7 2 6 2" xfId="29386" xr:uid="{BEE5072C-EC85-4A48-B415-D79D658CE116}"/>
    <cellStyle name="Output 4 7 2 7" xfId="18271" xr:uid="{0F511993-678F-4C4D-ACAE-164C38AA1206}"/>
    <cellStyle name="Output 4 7 2 7 2" xfId="31729" xr:uid="{D2AD8659-22F6-40EC-87D3-4D3C941025A9}"/>
    <cellStyle name="Output 4 7 3" xfId="7414" xr:uid="{F7F76281-B2FB-4A27-80D1-E350D7DE5720}"/>
    <cellStyle name="Output 4 7 3 2" xfId="20872" xr:uid="{C3D1ECFC-579A-45ED-97E8-1C3BBA33687E}"/>
    <cellStyle name="Output 4 7 4" xfId="10005" xr:uid="{C1FF0ECB-A00F-4391-8CE9-1B68FC6BAFC9}"/>
    <cellStyle name="Output 4 7 4 2" xfId="23463" xr:uid="{5D9C0B6A-3FCC-4928-8B02-4F6F5F126709}"/>
    <cellStyle name="Output 4 7 5" xfId="9088" xr:uid="{1581A5D7-1D19-4655-8ADE-36E04D6E184E}"/>
    <cellStyle name="Output 4 7 5 2" xfId="22546" xr:uid="{D4C83953-35FA-4513-BF1E-EED5FE958711}"/>
    <cellStyle name="Output 4 8" xfId="4764" xr:uid="{2B2519CE-AD2C-499A-9D99-D42DD52ED191}"/>
    <cellStyle name="Output 4 8 2" xfId="5935" xr:uid="{3C9AB387-0168-47B8-BF4D-2D0A09BEE6A7}"/>
    <cellStyle name="Output 4 8 2 2" xfId="8414" xr:uid="{4ADD94A4-713C-4FFF-9F69-1A083CE4E5A7}"/>
    <cellStyle name="Output 4 8 2 2 2" xfId="21872" xr:uid="{1E68125D-EB5E-4393-8753-CAE7EADBED28}"/>
    <cellStyle name="Output 4 8 2 3" xfId="11005" xr:uid="{802242BA-C6EB-427B-9097-221080C1B3A4}"/>
    <cellStyle name="Output 4 8 2 3 2" xfId="24463" xr:uid="{DCF1F949-52E3-436B-B4B7-846AF165221F}"/>
    <cellStyle name="Output 4 8 2 4" xfId="13213" xr:uid="{AA75C960-1A2A-419D-8EA5-720804AC1F4B}"/>
    <cellStyle name="Output 4 8 2 4 2" xfId="26671" xr:uid="{A2D3F362-301D-4545-8B8A-3DE80C9BA91C}"/>
    <cellStyle name="Output 4 8 2 5" xfId="14392" xr:uid="{755E1548-63D8-4B1D-B98B-F7E52CCDEE57}"/>
    <cellStyle name="Output 4 8 2 5 2" xfId="27850" xr:uid="{7AC49F5A-D6E3-4934-A9D3-C497DED386DE}"/>
    <cellStyle name="Output 4 8 2 6" xfId="15757" xr:uid="{6A7817F3-9B07-4E4C-A89A-9941D4091D6B}"/>
    <cellStyle name="Output 4 8 2 6 2" xfId="29215" xr:uid="{585F211B-38E2-49BC-91C6-F1F3D8046240}"/>
    <cellStyle name="Output 4 8 2 7" xfId="18100" xr:uid="{AE54C948-A6B3-4BA6-A78C-5313765E3747}"/>
    <cellStyle name="Output 4 8 2 7 2" xfId="31558" xr:uid="{9A67FA08-07EF-4CF8-BFD6-929D217D503A}"/>
    <cellStyle name="Output 4 8 3" xfId="7243" xr:uid="{E76DF974-D32C-4EC7-A228-CCC6B5365707}"/>
    <cellStyle name="Output 4 8 3 2" xfId="20701" xr:uid="{A1C3EE54-97C2-4E9F-884E-310B9DC07740}"/>
    <cellStyle name="Output 4 8 4" xfId="9834" xr:uid="{4F198D2C-9898-4FEB-809E-BEBC9F9065E7}"/>
    <cellStyle name="Output 4 8 4 2" xfId="23292" xr:uid="{F4C5ED99-4462-4427-AD04-FD1DDA7B907A}"/>
    <cellStyle name="Output 4 8 5" xfId="11995" xr:uid="{FD4440E4-A33D-441F-B109-D22046FDB971}"/>
    <cellStyle name="Output 4 8 5 2" xfId="25453" xr:uid="{5C7EAC4A-EA7E-4774-BB06-CF257CB0E1CD}"/>
    <cellStyle name="Output 4 9" xfId="4487" xr:uid="{B603F96A-6BAD-4C95-AE93-19709C5F7044}"/>
    <cellStyle name="Output 4 9 2" xfId="5658" xr:uid="{ADC7A7AE-558B-4419-8459-413B6BAEAAB8}"/>
    <cellStyle name="Output 4 9 2 2" xfId="8137" xr:uid="{B86837FB-6E62-48AC-8336-56F733201934}"/>
    <cellStyle name="Output 4 9 2 2 2" xfId="21595" xr:uid="{2FDC36F6-C2CC-4AF9-BE4C-8B2DF16B86FF}"/>
    <cellStyle name="Output 4 9 2 3" xfId="10728" xr:uid="{826C569D-5087-44CE-A41C-F6DC20A5C6AA}"/>
    <cellStyle name="Output 4 9 2 3 2" xfId="24186" xr:uid="{FB9B5F66-549C-4DA3-ABEC-2AE294A02E63}"/>
    <cellStyle name="Output 4 9 2 4" xfId="12936" xr:uid="{D6A42B39-4FC1-44A3-9D69-E9C4ED7863AD}"/>
    <cellStyle name="Output 4 9 2 4 2" xfId="26394" xr:uid="{EA3BD182-0586-4E13-83B7-739795B38C1D}"/>
    <cellStyle name="Output 4 9 2 5" xfId="14115" xr:uid="{BB63272E-C918-42C3-A188-BB167762595F}"/>
    <cellStyle name="Output 4 9 2 5 2" xfId="27573" xr:uid="{EA68BBA8-2F97-437E-9E98-8098B3596DFB}"/>
    <cellStyle name="Output 4 9 2 6" xfId="15480" xr:uid="{06BC24B2-4AA3-4C54-8800-7F0074848EE2}"/>
    <cellStyle name="Output 4 9 2 6 2" xfId="28938" xr:uid="{03E69913-32A1-46C1-9730-AACCABFD835E}"/>
    <cellStyle name="Output 4 9 2 7" xfId="17823" xr:uid="{0E41CA81-41D1-4C93-B749-D1DB126E0B29}"/>
    <cellStyle name="Output 4 9 2 7 2" xfId="31281" xr:uid="{4F31134E-56F0-4234-84DF-9AC30DC68A0E}"/>
    <cellStyle name="Output 4 9 3" xfId="6966" xr:uid="{6A890DC8-BF4F-409E-9DB5-F44E96FC8226}"/>
    <cellStyle name="Output 4 9 3 2" xfId="20424" xr:uid="{A6EFC8F0-698E-4747-9BDC-0C299FA289D7}"/>
    <cellStyle name="Output 4 9 4" xfId="9557" xr:uid="{650CF791-508F-462E-AE27-A2F610611C2F}"/>
    <cellStyle name="Output 4 9 4 2" xfId="23015" xr:uid="{ED4BDE9C-068F-4703-9A49-2E05A912F46A}"/>
    <cellStyle name="Output 4 9 5" xfId="9071" xr:uid="{385B4380-D171-439F-A633-FEF0571753F4}"/>
    <cellStyle name="Output 4 9 5 2" xfId="22529" xr:uid="{157219FD-68F1-49AC-A8CB-6C104D032AD4}"/>
    <cellStyle name="Output 5" xfId="2353" xr:uid="{FA8384B1-F876-4C58-B3EF-FC562312627C}"/>
    <cellStyle name="Output 5 10" xfId="4261" xr:uid="{4D971AC9-7E72-477D-9610-31EBA93AB286}"/>
    <cellStyle name="Output 5 10 2" xfId="5432" xr:uid="{098C3AF0-D700-41D3-85FF-E4A45EEF598E}"/>
    <cellStyle name="Output 5 10 2 2" xfId="7911" xr:uid="{1FEA1572-8A0E-46AC-A300-AE20CE2C9F92}"/>
    <cellStyle name="Output 5 10 2 2 2" xfId="21369" xr:uid="{D2955ED7-B0E2-40A5-A6E3-EAD240E3B472}"/>
    <cellStyle name="Output 5 10 2 3" xfId="10502" xr:uid="{4283E900-CAFC-494F-A90F-D2688FBE5A50}"/>
    <cellStyle name="Output 5 10 2 3 2" xfId="23960" xr:uid="{819A94C3-558D-4BC6-AF4D-5D3D4532CC1D}"/>
    <cellStyle name="Output 5 10 2 4" xfId="12710" xr:uid="{955C9AF0-82CB-4EE8-9484-26AA4771BF78}"/>
    <cellStyle name="Output 5 10 2 4 2" xfId="26168" xr:uid="{D6927F1C-AC2F-4829-AB97-26734CF37321}"/>
    <cellStyle name="Output 5 10 2 5" xfId="13889" xr:uid="{41681635-CCE2-44EA-81C0-CFD23F56FE33}"/>
    <cellStyle name="Output 5 10 2 5 2" xfId="27347" xr:uid="{B6B27806-39B3-4CD9-9F93-73D80626F285}"/>
    <cellStyle name="Output 5 10 2 6" xfId="15254" xr:uid="{EACCCB1F-6D03-4449-B4CD-D0451016D9FD}"/>
    <cellStyle name="Output 5 10 2 6 2" xfId="28712" xr:uid="{2E3C02D9-E049-4DBC-A883-F778B8F59984}"/>
    <cellStyle name="Output 5 10 2 7" xfId="17597" xr:uid="{BB0CC71E-D5BA-4B5E-8DB7-D603CFF6F59C}"/>
    <cellStyle name="Output 5 10 2 7 2" xfId="31055" xr:uid="{DD61BC95-2E09-41B8-810F-AB01B081A1B8}"/>
    <cellStyle name="Output 5 10 3" xfId="6740" xr:uid="{9701CF6A-0438-43C2-A07B-E7156AA76DCD}"/>
    <cellStyle name="Output 5 10 3 2" xfId="20198" xr:uid="{5FD28613-F03F-4C42-AA71-75D95F96A45A}"/>
    <cellStyle name="Output 5 10 4" xfId="9331" xr:uid="{2623FE5E-C842-409A-AC20-664A738C2C47}"/>
    <cellStyle name="Output 5 10 4 2" xfId="22789" xr:uid="{9FF523C4-A1E2-472F-B7B0-4943C9EC4CAA}"/>
    <cellStyle name="Output 5 10 5" xfId="3479" xr:uid="{74FDFA59-2E9C-4857-97E2-4B9BB309F470}"/>
    <cellStyle name="Output 5 10 5 2" xfId="19473" xr:uid="{14DE191F-35E7-43B1-A212-D9F27271CD48}"/>
    <cellStyle name="Output 5 11" xfId="4025" xr:uid="{3F75333F-0A2D-4C78-8B1D-65DAED62CA3D}"/>
    <cellStyle name="Output 5 11 2" xfId="2996" xr:uid="{7DBEF531-BD8A-4646-9EF6-498DDCAF7B19}"/>
    <cellStyle name="Output 5 11 2 2" xfId="18990" xr:uid="{D23466B8-9C01-4695-9820-523D18206A2D}"/>
    <cellStyle name="Output 5 11 3" xfId="9136" xr:uid="{1491A857-233F-43BF-9EF2-DFDBE06F9D66}"/>
    <cellStyle name="Output 5 11 3 2" xfId="22594" xr:uid="{95564AB5-14EB-4875-B9BB-690191262737}"/>
    <cellStyle name="Output 5 11 4" xfId="11705" xr:uid="{54971DBD-995D-4826-BFA0-4FDE64082FCD}"/>
    <cellStyle name="Output 5 11 4 2" xfId="25163" xr:uid="{BEF45897-9C78-4146-A381-6F1E9ED9849C}"/>
    <cellStyle name="Output 5 11 5" xfId="3580" xr:uid="{3924D566-F84F-4F02-A5EF-2641AFB74D17}"/>
    <cellStyle name="Output 5 11 5 2" xfId="19574" xr:uid="{362BF3CA-3A6D-46A3-B541-3DE5B6978B8A}"/>
    <cellStyle name="Output 5 11 6" xfId="3352" xr:uid="{8AEEDC20-03FA-4A3E-B7A5-F036113502D6}"/>
    <cellStyle name="Output 5 11 6 2" xfId="19346" xr:uid="{FD8DD090-399E-4972-8FDB-002D0090CE10}"/>
    <cellStyle name="Output 5 11 7" xfId="16444" xr:uid="{8B5B3BCA-D51E-4EDA-BAF0-92B98226A0E9}"/>
    <cellStyle name="Output 5 11 7 2" xfId="29902" xr:uid="{B51E2C72-D5D9-4D3F-A7DA-2BD3A482F220}"/>
    <cellStyle name="Output 5 12" xfId="3129" xr:uid="{C1D71C8C-1C33-45CD-AF24-B761AA0C31CF}"/>
    <cellStyle name="Output 5 12 2" xfId="19123" xr:uid="{4A2B0EF2-019B-456A-B7A7-FE7F9B9BDE66}"/>
    <cellStyle name="Output 5 13" xfId="12304" xr:uid="{6B04326A-0B2B-4751-8642-1F04BADFECB6}"/>
    <cellStyle name="Output 5 13 2" xfId="25762" xr:uid="{AE764CB7-CF83-4125-863A-9EEA122AE785}"/>
    <cellStyle name="Output 5 14" xfId="18901" xr:uid="{76C8CC68-BAEC-45B1-9644-07EF5F12EB51}"/>
    <cellStyle name="Output 5 14 2" xfId="32554" xr:uid="{931A23EF-42D1-418A-96AE-FA8B148CA11D}"/>
    <cellStyle name="Output 5 2" xfId="2354" xr:uid="{5C5926A0-34E0-489B-933A-3DAF395B9F44}"/>
    <cellStyle name="Output 5 2 10" xfId="12532" xr:uid="{883ED816-B8DD-4CDB-8250-BE166EEE98A0}"/>
    <cellStyle name="Output 5 2 10 2" xfId="25990" xr:uid="{F07DA2CD-1816-4B11-B150-45AC35E329E1}"/>
    <cellStyle name="Output 5 2 11" xfId="18902" xr:uid="{B7FAC6A1-837B-48E1-8BB7-BFF97924F7BF}"/>
    <cellStyle name="Output 5 2 11 2" xfId="32555" xr:uid="{069B45CD-7A93-4C09-ACA8-15B0A8BE366E}"/>
    <cellStyle name="Output 5 2 2" xfId="2908" xr:uid="{9C94CD2D-A483-4DED-A133-5A70AAD8FE80}"/>
    <cellStyle name="Output 5 2 2 2" xfId="6232" xr:uid="{5EC3256F-D1DD-4415-8F7D-2C6799E5B5E5}"/>
    <cellStyle name="Output 5 2 2 2 2" xfId="8711" xr:uid="{B1A7DED3-7A7A-4A00-8960-AEA70606F96E}"/>
    <cellStyle name="Output 5 2 2 2 2 2" xfId="22169" xr:uid="{3BFC9868-15CE-476D-B58C-0C5E400DF2D5}"/>
    <cellStyle name="Output 5 2 2 2 3" xfId="11302" xr:uid="{FF3B2701-3746-4FBF-BBAF-B1DF3C39DF92}"/>
    <cellStyle name="Output 5 2 2 2 3 2" xfId="24760" xr:uid="{D41D66B2-C61A-460C-B080-FA52E967D0FA}"/>
    <cellStyle name="Output 5 2 2 2 4" xfId="13510" xr:uid="{711FCC8D-8C05-4237-B2EE-1EDD3D530888}"/>
    <cellStyle name="Output 5 2 2 2 4 2" xfId="26968" xr:uid="{632EE5A3-10E1-49F7-9922-AD84D40DE485}"/>
    <cellStyle name="Output 5 2 2 2 5" xfId="14689" xr:uid="{AB2E35F7-C53B-4D31-BB3B-51AB04F0444A}"/>
    <cellStyle name="Output 5 2 2 2 5 2" xfId="28147" xr:uid="{E2DC48D6-C101-4C1E-AE09-A7974E69E8A1}"/>
    <cellStyle name="Output 5 2 2 2 6" xfId="16054" xr:uid="{F01E8437-73B8-4B61-BDE8-935D5DDA41B4}"/>
    <cellStyle name="Output 5 2 2 2 6 2" xfId="29512" xr:uid="{5419184A-5AAB-4AD6-8BD6-66AD8D071528}"/>
    <cellStyle name="Output 5 2 2 2 7" xfId="18397" xr:uid="{1A19E249-DAFC-4808-8A95-C13E510DC706}"/>
    <cellStyle name="Output 5 2 2 2 7 2" xfId="31855" xr:uid="{3DD92E87-A9AA-4B29-BE41-3322A6D6C1ED}"/>
    <cellStyle name="Output 5 2 2 3" xfId="5061" xr:uid="{7CA738C6-7B90-4F36-8B25-ABBD48094C77}"/>
    <cellStyle name="Output 5 2 2 3 2" xfId="32360" xr:uid="{D048C9C0-5A31-4209-97FA-191E655B5653}"/>
    <cellStyle name="Output 5 2 2 4" xfId="7540" xr:uid="{2C592D41-427A-44C0-B0CD-342FD28CB28D}"/>
    <cellStyle name="Output 5 2 2 4 2" xfId="20998" xr:uid="{16877CD0-08DD-489C-AC7D-44AED870DEBD}"/>
    <cellStyle name="Output 5 2 2 5" xfId="10131" xr:uid="{A63ABFBD-AAAA-4F4D-97F5-1DA27E26722F}"/>
    <cellStyle name="Output 5 2 2 5 2" xfId="23589" xr:uid="{491E26E5-9096-4649-B865-C0F3AF7CF526}"/>
    <cellStyle name="Output 5 2 2 6" xfId="12088" xr:uid="{ACD25C3C-0E18-4E84-8F37-00AFA91227CC}"/>
    <cellStyle name="Output 5 2 2 6 2" xfId="25546" xr:uid="{EFC0A7FB-5EB6-4516-ACA8-3FC21DF9C15C}"/>
    <cellStyle name="Output 5 2 3" xfId="4341" xr:uid="{26801A95-5C13-4204-8B7C-A5D820104D5A}"/>
    <cellStyle name="Output 5 2 3 2" xfId="5512" xr:uid="{A248453F-A577-4490-BD39-15F40F50AFE3}"/>
    <cellStyle name="Output 5 2 3 2 2" xfId="7991" xr:uid="{7E4959D8-E2D5-4B55-BDA7-2AE57A0B7EEA}"/>
    <cellStyle name="Output 5 2 3 2 2 2" xfId="21449" xr:uid="{4D5D33FE-2A7D-417E-9AFF-6CBB2A9AFF1A}"/>
    <cellStyle name="Output 5 2 3 2 3" xfId="10582" xr:uid="{393C6001-67C7-484F-AE10-9BFB81D3CD6D}"/>
    <cellStyle name="Output 5 2 3 2 3 2" xfId="24040" xr:uid="{5B43C7A1-34D2-4362-80C1-4812228C4CA3}"/>
    <cellStyle name="Output 5 2 3 2 4" xfId="12790" xr:uid="{47C7546A-3807-4774-8755-9B4622255DD1}"/>
    <cellStyle name="Output 5 2 3 2 4 2" xfId="26248" xr:uid="{F3B6301D-E1C7-4F50-96DA-8525AC9CFB41}"/>
    <cellStyle name="Output 5 2 3 2 5" xfId="13969" xr:uid="{37FBCA3A-9D26-4DEE-96B1-AD3396CD82CD}"/>
    <cellStyle name="Output 5 2 3 2 5 2" xfId="27427" xr:uid="{75288269-90D9-428E-AA5D-196C7C075D45}"/>
    <cellStyle name="Output 5 2 3 2 6" xfId="15334" xr:uid="{B26893E7-C03B-4BF0-B32E-51AA574E6146}"/>
    <cellStyle name="Output 5 2 3 2 6 2" xfId="28792" xr:uid="{B6B017D7-785F-4941-BB24-E9697BB5B128}"/>
    <cellStyle name="Output 5 2 3 2 7" xfId="17677" xr:uid="{4339C49B-326C-4E4B-982B-86871A39DA2B}"/>
    <cellStyle name="Output 5 2 3 2 7 2" xfId="31135" xr:uid="{6D1DD77B-DB84-41B5-B025-B1D1147B5A59}"/>
    <cellStyle name="Output 5 2 3 3" xfId="6820" xr:uid="{78C26D5E-1D07-4402-AF89-27AC22F85AF8}"/>
    <cellStyle name="Output 5 2 3 3 2" xfId="20278" xr:uid="{A0BB9AD6-CC6F-4E6E-ACCA-DF99BD2A9AF8}"/>
    <cellStyle name="Output 5 2 3 4" xfId="9411" xr:uid="{97DBB44A-D043-4CE7-AECE-4EEDCA63B738}"/>
    <cellStyle name="Output 5 2 3 4 2" xfId="22869" xr:uid="{38E6812F-EE7A-4DFA-A008-F4843E3D29AA}"/>
    <cellStyle name="Output 5 2 3 5" xfId="12540" xr:uid="{648DDF0C-4C65-487A-8429-B6BB001D4BAF}"/>
    <cellStyle name="Output 5 2 3 5 2" xfId="25998" xr:uid="{869D0BF0-4BAE-435F-B6F6-EB3EA7D4FADE}"/>
    <cellStyle name="Output 5 2 4" xfId="4940" xr:uid="{4B70719F-B82D-4540-B36A-ABE0DF612851}"/>
    <cellStyle name="Output 5 2 4 2" xfId="6111" xr:uid="{A376A778-667C-479E-A346-1AA3BC092C8E}"/>
    <cellStyle name="Output 5 2 4 2 2" xfId="8590" xr:uid="{EAB71E0D-507C-429A-B80C-1A9A0341D806}"/>
    <cellStyle name="Output 5 2 4 2 2 2" xfId="22048" xr:uid="{70EEBB4F-522F-4D99-A786-1263CD5DD1BA}"/>
    <cellStyle name="Output 5 2 4 2 3" xfId="11181" xr:uid="{9DD42033-24FE-404D-9C25-969FB9E48131}"/>
    <cellStyle name="Output 5 2 4 2 3 2" xfId="24639" xr:uid="{D34C05B6-5115-49DE-AAD0-DC5AD472561A}"/>
    <cellStyle name="Output 5 2 4 2 4" xfId="13389" xr:uid="{E50D9C40-3E93-43E4-90C7-3191D21DC62E}"/>
    <cellStyle name="Output 5 2 4 2 4 2" xfId="26847" xr:uid="{EFE65B54-09B8-445F-B2D3-80527E73396E}"/>
    <cellStyle name="Output 5 2 4 2 5" xfId="14568" xr:uid="{6865BA61-B817-45E5-811F-F3EA450CE6D5}"/>
    <cellStyle name="Output 5 2 4 2 5 2" xfId="28026" xr:uid="{6906C210-36FD-4FEC-B844-0F8BE8ED49A3}"/>
    <cellStyle name="Output 5 2 4 2 6" xfId="15933" xr:uid="{8440F32B-4950-46A3-8635-CBE56486FD19}"/>
    <cellStyle name="Output 5 2 4 2 6 2" xfId="29391" xr:uid="{B6FFAA80-5A42-4582-B807-C67FA5A4506C}"/>
    <cellStyle name="Output 5 2 4 2 7" xfId="18276" xr:uid="{E5CB9E7F-8C0F-4DAB-A64D-1ED10C67B7A6}"/>
    <cellStyle name="Output 5 2 4 2 7 2" xfId="31734" xr:uid="{705463A9-0FE2-46FC-B2D5-0C96B8A51DD4}"/>
    <cellStyle name="Output 5 2 4 3" xfId="7419" xr:uid="{95F00646-A192-4C64-99C2-2468C4FB8848}"/>
    <cellStyle name="Output 5 2 4 3 2" xfId="20877" xr:uid="{208BF062-E398-47BE-AA87-A2B24AF30374}"/>
    <cellStyle name="Output 5 2 4 4" xfId="10010" xr:uid="{7EA84FDA-B788-4D38-A8EC-65FC65584A88}"/>
    <cellStyle name="Output 5 2 4 4 2" xfId="23468" xr:uid="{AF73348B-E745-4D97-BA46-CB3A6255820D}"/>
    <cellStyle name="Output 5 2 4 5" xfId="11901" xr:uid="{75C14168-FA03-4C95-A156-ED618D97CA9A}"/>
    <cellStyle name="Output 5 2 4 5 2" xfId="25359" xr:uid="{1F8915D2-4730-45F2-98E2-C634F880BC0C}"/>
    <cellStyle name="Output 5 2 5" xfId="4768" xr:uid="{F62FAB86-42D7-4069-899A-74431C367387}"/>
    <cellStyle name="Output 5 2 5 2" xfId="5939" xr:uid="{03F5E99B-8D55-40B0-A6AB-82AC1D103826}"/>
    <cellStyle name="Output 5 2 5 2 2" xfId="8418" xr:uid="{88C87F36-F67F-487E-A5FD-63B5EE742045}"/>
    <cellStyle name="Output 5 2 5 2 2 2" xfId="21876" xr:uid="{705C1AA7-4387-46D1-8E88-680099CEA6E6}"/>
    <cellStyle name="Output 5 2 5 2 3" xfId="11009" xr:uid="{BFDBE8A0-E93B-4ED7-B5F1-E19A412FA2F7}"/>
    <cellStyle name="Output 5 2 5 2 3 2" xfId="24467" xr:uid="{EB3A4885-5874-45A7-9EE8-D00A3E284F3A}"/>
    <cellStyle name="Output 5 2 5 2 4" xfId="13217" xr:uid="{F45C7BC7-92E4-42D4-B41F-B20FB9189683}"/>
    <cellStyle name="Output 5 2 5 2 4 2" xfId="26675" xr:uid="{906385A8-E6D3-4AB3-9C29-1A1B3C1899C2}"/>
    <cellStyle name="Output 5 2 5 2 5" xfId="14396" xr:uid="{4F0A8E47-5E25-4C75-B7F4-6DB46822863B}"/>
    <cellStyle name="Output 5 2 5 2 5 2" xfId="27854" xr:uid="{C28E82C4-2758-4855-8935-0997625B2D4D}"/>
    <cellStyle name="Output 5 2 5 2 6" xfId="15761" xr:uid="{A5200D6F-358B-49B7-AD33-938B470DBAD9}"/>
    <cellStyle name="Output 5 2 5 2 6 2" xfId="29219" xr:uid="{5B3186BE-2368-46DC-8C4A-BDC604719182}"/>
    <cellStyle name="Output 5 2 5 2 7" xfId="18104" xr:uid="{CF0CCBCD-E9B9-480D-A163-6BD6BC4C7465}"/>
    <cellStyle name="Output 5 2 5 2 7 2" xfId="31562" xr:uid="{68072344-AE40-4692-80C3-EC06D400FA52}"/>
    <cellStyle name="Output 5 2 5 3" xfId="7247" xr:uid="{8B2BBBA3-CFCD-404F-A69A-CFEFB84C6C59}"/>
    <cellStyle name="Output 5 2 5 3 2" xfId="20705" xr:uid="{8294F642-7DD5-444B-9568-A2DAF3B5EF45}"/>
    <cellStyle name="Output 5 2 5 4" xfId="9838" xr:uid="{CE1D7A14-E399-4EBA-8907-270AED625B01}"/>
    <cellStyle name="Output 5 2 5 4 2" xfId="23296" xr:uid="{C7405294-A513-4463-B12D-0452A896AC2B}"/>
    <cellStyle name="Output 5 2 5 5" xfId="12174" xr:uid="{5C52AA01-C6FE-4B93-B3BA-DA6215E9355F}"/>
    <cellStyle name="Output 5 2 5 5 2" xfId="25632" xr:uid="{BE01C496-F47E-4DC9-8730-FF528B64BC0C}"/>
    <cellStyle name="Output 5 2 6" xfId="4482" xr:uid="{29B6CA97-ECA1-493A-8B79-C574A0527020}"/>
    <cellStyle name="Output 5 2 6 2" xfId="5653" xr:uid="{5676EF83-D9A3-4FB1-B868-96F34E6696B2}"/>
    <cellStyle name="Output 5 2 6 2 2" xfId="8132" xr:uid="{E792B2B7-58D2-4DB6-B102-1EBB311E0462}"/>
    <cellStyle name="Output 5 2 6 2 2 2" xfId="21590" xr:uid="{A0A5B212-2A33-4247-BEB7-D185EAE79CA1}"/>
    <cellStyle name="Output 5 2 6 2 3" xfId="10723" xr:uid="{4E7E3057-4482-4F0E-A6E9-6B95F3C6FD93}"/>
    <cellStyle name="Output 5 2 6 2 3 2" xfId="24181" xr:uid="{5726AD0C-9D12-47F7-A83C-7CC509AF7E18}"/>
    <cellStyle name="Output 5 2 6 2 4" xfId="12931" xr:uid="{D8C95897-1A1A-4D12-BF18-5870425D5EB5}"/>
    <cellStyle name="Output 5 2 6 2 4 2" xfId="26389" xr:uid="{4B79F635-9633-409A-BAAA-1379F7AA1C53}"/>
    <cellStyle name="Output 5 2 6 2 5" xfId="14110" xr:uid="{4E3A3866-4E92-4D25-BDFE-2B1F2440960D}"/>
    <cellStyle name="Output 5 2 6 2 5 2" xfId="27568" xr:uid="{F512100E-771D-4F8D-97E7-6CA8AAEF4CE9}"/>
    <cellStyle name="Output 5 2 6 2 6" xfId="15475" xr:uid="{D8394AD8-2F4D-4249-80A1-CA6102056288}"/>
    <cellStyle name="Output 5 2 6 2 6 2" xfId="28933" xr:uid="{EB2FE248-5AF7-48F4-A3DF-EC15F6D58708}"/>
    <cellStyle name="Output 5 2 6 2 7" xfId="17818" xr:uid="{1AC16A72-D68A-4B93-AD50-AD7CF4319823}"/>
    <cellStyle name="Output 5 2 6 2 7 2" xfId="31276" xr:uid="{629BF16D-9F6B-4469-B711-E519D06C19D5}"/>
    <cellStyle name="Output 5 2 6 3" xfId="6961" xr:uid="{FFC992E2-96DC-4FAA-BF58-8859F3B288E6}"/>
    <cellStyle name="Output 5 2 6 3 2" xfId="20419" xr:uid="{B3AB4297-F587-447C-997C-3C50FDCF57DC}"/>
    <cellStyle name="Output 5 2 6 4" xfId="9552" xr:uid="{EB564E85-37FD-4E08-A16C-865422D79B92}"/>
    <cellStyle name="Output 5 2 6 4 2" xfId="23010" xr:uid="{147F060C-4F27-445B-8180-94210EA30325}"/>
    <cellStyle name="Output 5 2 6 5" xfId="12315" xr:uid="{823861E7-1A50-446D-9B23-6AF04BD71937}"/>
    <cellStyle name="Output 5 2 6 5 2" xfId="25773" xr:uid="{BB38DDB9-84BF-4C2E-8FB9-6E5C99A17D87}"/>
    <cellStyle name="Output 5 2 7" xfId="5120" xr:uid="{AD49D018-3E94-4586-B4B1-069D640FC722}"/>
    <cellStyle name="Output 5 2 7 2" xfId="6291" xr:uid="{33FF4505-CB09-4700-87F8-B5D6D41E6CC4}"/>
    <cellStyle name="Output 5 2 7 2 2" xfId="8770" xr:uid="{6ADB4AE7-7120-4905-A603-1A17A3D64A4B}"/>
    <cellStyle name="Output 5 2 7 2 2 2" xfId="22228" xr:uid="{E9EDD5FF-DAA0-4908-B1B0-BDB5232592DB}"/>
    <cellStyle name="Output 5 2 7 2 3" xfId="11361" xr:uid="{85B4A4A6-4275-4F6A-9077-BF7E1970AF9A}"/>
    <cellStyle name="Output 5 2 7 2 3 2" xfId="24819" xr:uid="{1578F24B-AF55-45C2-B4F7-E0E839E24627}"/>
    <cellStyle name="Output 5 2 7 2 4" xfId="13569" xr:uid="{9942F7C4-733F-4229-8646-96CF2A9E6401}"/>
    <cellStyle name="Output 5 2 7 2 4 2" xfId="27027" xr:uid="{8C9D3791-224F-4BDD-B430-5EC3A33F6AB2}"/>
    <cellStyle name="Output 5 2 7 2 5" xfId="14748" xr:uid="{1671BC84-F810-425F-A6DA-9CC90BD2249A}"/>
    <cellStyle name="Output 5 2 7 2 5 2" xfId="28206" xr:uid="{AD07250F-B1AC-4032-B18C-3A5228C70D81}"/>
    <cellStyle name="Output 5 2 7 2 6" xfId="16113" xr:uid="{981BB673-667F-4038-B562-CE0B7BA9EC5B}"/>
    <cellStyle name="Output 5 2 7 2 6 2" xfId="29571" xr:uid="{9E7A8A51-98A9-420F-B804-49E95F56932A}"/>
    <cellStyle name="Output 5 2 7 2 7" xfId="18456" xr:uid="{6E3AE15B-6192-43BA-B05B-4276E401375B}"/>
    <cellStyle name="Output 5 2 7 2 7 2" xfId="31914" xr:uid="{084DE0FD-13CE-4640-A38F-8D058818CC6A}"/>
    <cellStyle name="Output 5 2 7 3" xfId="7599" xr:uid="{1A24653A-C5D3-464D-9D5A-1AF947CB1A36}"/>
    <cellStyle name="Output 5 2 7 3 2" xfId="21057" xr:uid="{C1740028-91BC-40F6-AA46-DFA44C1A5B8B}"/>
    <cellStyle name="Output 5 2 7 4" xfId="10190" xr:uid="{E7600F0F-8954-4D73-B799-7C87E6EBCA08}"/>
    <cellStyle name="Output 5 2 7 4 2" xfId="23648" xr:uid="{9F4FAB81-7CB2-48AA-9376-BB1A155B0034}"/>
    <cellStyle name="Output 5 2 7 5" xfId="12258" xr:uid="{925D5ABD-D417-440F-A267-D8136F26FE6C}"/>
    <cellStyle name="Output 5 2 7 5 2" xfId="25716" xr:uid="{6E9E4753-0401-4D0F-9011-3B0EBAFF0D7B}"/>
    <cellStyle name="Output 5 2 8" xfId="4024" xr:uid="{C531808D-F7F2-41E8-A99F-54413D5E2803}"/>
    <cellStyle name="Output 5 2 8 2" xfId="2997" xr:uid="{091F1F44-0677-4863-9EA9-9F529C0C514C}"/>
    <cellStyle name="Output 5 2 8 2 2" xfId="18991" xr:uid="{132D3116-BF5A-4AB0-AFC8-B5031365D008}"/>
    <cellStyle name="Output 5 2 8 3" xfId="9135" xr:uid="{15FAB403-C21A-4C0F-B970-2F6C26D0896F}"/>
    <cellStyle name="Output 5 2 8 3 2" xfId="22593" xr:uid="{04E8FE05-5B73-442F-8224-6300DC889F87}"/>
    <cellStyle name="Output 5 2 8 4" xfId="11704" xr:uid="{F9ABDC79-42B5-4D8A-A4DE-7B6A6F2C320F}"/>
    <cellStyle name="Output 5 2 8 4 2" xfId="25162" xr:uid="{31B15ECF-DCA7-4E28-9AC6-D570C71375CA}"/>
    <cellStyle name="Output 5 2 8 5" xfId="3579" xr:uid="{961D8260-71FA-45F4-A50B-08CF56798E01}"/>
    <cellStyle name="Output 5 2 8 5 2" xfId="19573" xr:uid="{9BA10B5F-45FA-4580-B502-B3E12BA0861D}"/>
    <cellStyle name="Output 5 2 8 6" xfId="3854" xr:uid="{2CCA1E70-F176-41A1-813B-BEE05C6BF058}"/>
    <cellStyle name="Output 5 2 8 6 2" xfId="19848" xr:uid="{D96221CB-30E5-45DC-90F7-4F67F752CE55}"/>
    <cellStyle name="Output 5 2 8 7" xfId="16443" xr:uid="{F7F037F1-3E50-4847-AA3B-E2CB9B1EDE92}"/>
    <cellStyle name="Output 5 2 8 7 2" xfId="29901" xr:uid="{B5A8D661-403A-4D78-9920-270398746FAC}"/>
    <cellStyle name="Output 5 2 9" xfId="3128" xr:uid="{D73BFE25-BB2D-43CC-A427-C4E19427BBA6}"/>
    <cellStyle name="Output 5 2 9 2" xfId="19122" xr:uid="{BECBBF51-922F-4AF5-AFC7-B0370E2DDCAF}"/>
    <cellStyle name="Output 5 3" xfId="2355" xr:uid="{03318A46-1563-4C44-B7DA-FC0592B6C3EC}"/>
    <cellStyle name="Output 5 3 10" xfId="12592" xr:uid="{6380C445-98B9-432F-9A4C-A98450075106}"/>
    <cellStyle name="Output 5 3 10 2" xfId="26050" xr:uid="{6F70B720-0053-430E-BFCC-00690F9E30BD}"/>
    <cellStyle name="Output 5 3 11" xfId="18903" xr:uid="{DA3D2FDE-1462-4AEE-A5D9-23039BAA1417}"/>
    <cellStyle name="Output 5 3 11 2" xfId="32556" xr:uid="{72286091-F990-4567-AC2C-92305EF6C086}"/>
    <cellStyle name="Output 5 3 2" xfId="2909" xr:uid="{F89E24A0-AB76-4561-9D6E-CB4670943EEF}"/>
    <cellStyle name="Output 5 3 2 2" xfId="6233" xr:uid="{DDA5B987-3066-49C9-9324-C43800AD73B2}"/>
    <cellStyle name="Output 5 3 2 2 2" xfId="8712" xr:uid="{80BBBC21-8D0D-441B-AD76-980CB2CC16A5}"/>
    <cellStyle name="Output 5 3 2 2 2 2" xfId="22170" xr:uid="{212A087A-972D-4106-ADA2-C2401AC4D642}"/>
    <cellStyle name="Output 5 3 2 2 3" xfId="11303" xr:uid="{64FEDF8C-FE19-48F3-9665-049A68F758D5}"/>
    <cellStyle name="Output 5 3 2 2 3 2" xfId="24761" xr:uid="{61624A27-2C3D-41DA-86D5-C5FF1CAABE9C}"/>
    <cellStyle name="Output 5 3 2 2 4" xfId="13511" xr:uid="{6FD1D228-2354-485C-81BF-5C7C04DA8FEA}"/>
    <cellStyle name="Output 5 3 2 2 4 2" xfId="26969" xr:uid="{C05A2AAD-E847-4AD8-B2E4-972D3A08D4D3}"/>
    <cellStyle name="Output 5 3 2 2 5" xfId="14690" xr:uid="{EA8C40CC-4454-4DF1-ACF3-DCE086C65C7E}"/>
    <cellStyle name="Output 5 3 2 2 5 2" xfId="28148" xr:uid="{2DD18207-0D4E-4453-B368-6B5AB4862460}"/>
    <cellStyle name="Output 5 3 2 2 6" xfId="16055" xr:uid="{5110CC9C-C736-4A13-A77D-08730945E926}"/>
    <cellStyle name="Output 5 3 2 2 6 2" xfId="29513" xr:uid="{38EBC796-8CCD-43CC-B706-215D06AF410E}"/>
    <cellStyle name="Output 5 3 2 2 7" xfId="18398" xr:uid="{9DBE3071-723B-4658-8A06-F77B0AF650B5}"/>
    <cellStyle name="Output 5 3 2 2 7 2" xfId="31856" xr:uid="{37848FA5-9ACB-4678-9C4E-24113A2BBA85}"/>
    <cellStyle name="Output 5 3 2 3" xfId="5062" xr:uid="{B5E97384-78B3-44D6-86DE-7B97F5D53BA3}"/>
    <cellStyle name="Output 5 3 2 3 2" xfId="32361" xr:uid="{1F789068-A47A-4245-948B-3EA77A04A2C9}"/>
    <cellStyle name="Output 5 3 2 4" xfId="7541" xr:uid="{5C43F18E-E3B0-4AF9-9E69-0E757017474D}"/>
    <cellStyle name="Output 5 3 2 4 2" xfId="20999" xr:uid="{AD0C37A0-D0A5-44B6-A243-DF21CA21FE95}"/>
    <cellStyle name="Output 5 3 2 5" xfId="10132" xr:uid="{75261BB9-02CB-4455-89AC-832086CCB2C4}"/>
    <cellStyle name="Output 5 3 2 5 2" xfId="23590" xr:uid="{11ED6036-5D44-46C4-9640-C92729F063E1}"/>
    <cellStyle name="Output 5 3 2 6" xfId="12635" xr:uid="{92DF18EF-939E-4DE8-BFCE-474470C4D5A0}"/>
    <cellStyle name="Output 5 3 2 6 2" xfId="26093" xr:uid="{E5819E04-EBAB-4F83-9586-8A248196969A}"/>
    <cellStyle name="Output 5 3 3" xfId="4340" xr:uid="{4C5A2B10-8CDE-48C3-AABF-A6FE4C52CBD9}"/>
    <cellStyle name="Output 5 3 3 2" xfId="5511" xr:uid="{2C7239DA-A472-4F27-AC29-231989E3846D}"/>
    <cellStyle name="Output 5 3 3 2 2" xfId="7990" xr:uid="{A1A34BD4-97AF-4C81-A8F4-D9BD17F293BB}"/>
    <cellStyle name="Output 5 3 3 2 2 2" xfId="21448" xr:uid="{0BD76D11-850B-4E91-97BC-2A1002990F9B}"/>
    <cellStyle name="Output 5 3 3 2 3" xfId="10581" xr:uid="{97AA6E15-25C0-460B-AA1D-48672F11B565}"/>
    <cellStyle name="Output 5 3 3 2 3 2" xfId="24039" xr:uid="{27BBB2D5-F9F3-41D8-99DC-A5BA31F21B6A}"/>
    <cellStyle name="Output 5 3 3 2 4" xfId="12789" xr:uid="{1BD37432-EE92-42C8-B083-A0BE8ADD6A98}"/>
    <cellStyle name="Output 5 3 3 2 4 2" xfId="26247" xr:uid="{D829F387-99A8-4F55-9E30-C72709A22579}"/>
    <cellStyle name="Output 5 3 3 2 5" xfId="13968" xr:uid="{226300E4-918E-453B-BC3A-A66D8D786399}"/>
    <cellStyle name="Output 5 3 3 2 5 2" xfId="27426" xr:uid="{798D4D72-A3BD-4EB2-B5CD-0C9228F8C1E0}"/>
    <cellStyle name="Output 5 3 3 2 6" xfId="15333" xr:uid="{E770B984-BFB5-4ED3-B4A6-180E10D074FE}"/>
    <cellStyle name="Output 5 3 3 2 6 2" xfId="28791" xr:uid="{AB83DE0C-44FC-4FE6-968C-E8F569828DCC}"/>
    <cellStyle name="Output 5 3 3 2 7" xfId="17676" xr:uid="{7ACE9F3B-7ADE-4B9E-B026-65358C0F7CFD}"/>
    <cellStyle name="Output 5 3 3 2 7 2" xfId="31134" xr:uid="{BF6AFD27-8EE2-481D-A5B4-325CBEEA8ED9}"/>
    <cellStyle name="Output 5 3 3 3" xfId="6819" xr:uid="{029906C1-EF3B-4A51-8323-C20BB3ADCD55}"/>
    <cellStyle name="Output 5 3 3 3 2" xfId="20277" xr:uid="{7987A729-0AF0-488C-8FC1-8CEB45B02F0B}"/>
    <cellStyle name="Output 5 3 3 4" xfId="9410" xr:uid="{D3C6F469-58C2-4FC2-8533-A6DBD0A2BF14}"/>
    <cellStyle name="Output 5 3 3 4 2" xfId="22868" xr:uid="{92D73A06-7694-45D7-B917-D4F83D0F7538}"/>
    <cellStyle name="Output 5 3 3 5" xfId="12275" xr:uid="{3BB4C63E-E2A4-474D-8026-235350E356FC}"/>
    <cellStyle name="Output 5 3 3 5 2" xfId="25733" xr:uid="{21158187-4BD0-44A9-9A2C-493FC2537339}"/>
    <cellStyle name="Output 5 3 4" xfId="4941" xr:uid="{0905579D-6A7A-4A25-BA85-3B4406015FB9}"/>
    <cellStyle name="Output 5 3 4 2" xfId="6112" xr:uid="{B8F5D201-E555-4F9F-8936-D259E3C54F6C}"/>
    <cellStyle name="Output 5 3 4 2 2" xfId="8591" xr:uid="{0F8C0A11-88D9-472E-8511-DB749A2BC03E}"/>
    <cellStyle name="Output 5 3 4 2 2 2" xfId="22049" xr:uid="{A41C313D-5C22-4F47-81E0-1F2194718392}"/>
    <cellStyle name="Output 5 3 4 2 3" xfId="11182" xr:uid="{525C0E89-73AD-43E8-937D-55B539F12B37}"/>
    <cellStyle name="Output 5 3 4 2 3 2" xfId="24640" xr:uid="{A800DE1D-1C05-4877-A09C-9348B23C91E5}"/>
    <cellStyle name="Output 5 3 4 2 4" xfId="13390" xr:uid="{A48E823D-F932-4500-996C-F9303E50A57C}"/>
    <cellStyle name="Output 5 3 4 2 4 2" xfId="26848" xr:uid="{EF4840C0-C560-4010-B4D5-2FB9447C842D}"/>
    <cellStyle name="Output 5 3 4 2 5" xfId="14569" xr:uid="{878C1BD9-5CBF-4C19-8DFE-BF58DE6A1916}"/>
    <cellStyle name="Output 5 3 4 2 5 2" xfId="28027" xr:uid="{E1046841-E24A-449C-9501-6D3C2221CC96}"/>
    <cellStyle name="Output 5 3 4 2 6" xfId="15934" xr:uid="{4F919527-A3F8-4959-B862-24F0700FD445}"/>
    <cellStyle name="Output 5 3 4 2 6 2" xfId="29392" xr:uid="{3D86234E-7E11-499C-915C-1DB6BD9F7417}"/>
    <cellStyle name="Output 5 3 4 2 7" xfId="18277" xr:uid="{D7776A2F-3C54-427F-9632-CF92C9799997}"/>
    <cellStyle name="Output 5 3 4 2 7 2" xfId="31735" xr:uid="{D27E0DBF-0B4C-43C8-A071-F94880E71D87}"/>
    <cellStyle name="Output 5 3 4 3" xfId="7420" xr:uid="{8AEFD5B2-8C6A-4CCF-94E4-007189974B0A}"/>
    <cellStyle name="Output 5 3 4 3 2" xfId="20878" xr:uid="{EC4A73A1-6BFE-4BB6-A630-E05191436EB8}"/>
    <cellStyle name="Output 5 3 4 4" xfId="10011" xr:uid="{014EE6FB-76D5-4208-9A03-5E8E89549E0F}"/>
    <cellStyle name="Output 5 3 4 4 2" xfId="23469" xr:uid="{F22DA2C0-9465-4F28-9FF9-18E12E86B3F3}"/>
    <cellStyle name="Output 5 3 4 5" xfId="6713" xr:uid="{FC9E4D0A-50E0-400E-B4B9-7BE39531A4CA}"/>
    <cellStyle name="Output 5 3 4 5 2" xfId="20171" xr:uid="{0F6437FA-4AAD-400A-9B6C-CA33C9F3C981}"/>
    <cellStyle name="Output 5 3 5" xfId="4769" xr:uid="{0C6ABEB6-3804-4CB0-B132-0077E5F508FB}"/>
    <cellStyle name="Output 5 3 5 2" xfId="5940" xr:uid="{5098B971-4E00-4179-AC5B-31906CD8F0EA}"/>
    <cellStyle name="Output 5 3 5 2 2" xfId="8419" xr:uid="{87B7A845-FC1D-4BD0-94CB-C7827E33495E}"/>
    <cellStyle name="Output 5 3 5 2 2 2" xfId="21877" xr:uid="{D1F263F6-EE0C-4E75-BAE7-685C908A42AB}"/>
    <cellStyle name="Output 5 3 5 2 3" xfId="11010" xr:uid="{D9D100CE-C452-4301-A07E-DEEE560AAA58}"/>
    <cellStyle name="Output 5 3 5 2 3 2" xfId="24468" xr:uid="{CBAC3D6F-724A-4EB1-BF95-2CDADB7F78F4}"/>
    <cellStyle name="Output 5 3 5 2 4" xfId="13218" xr:uid="{298ECAEF-A32E-43A3-B7EF-98F00632A1BD}"/>
    <cellStyle name="Output 5 3 5 2 4 2" xfId="26676" xr:uid="{EB4558E9-2290-4E34-9496-42DE97C9D5C6}"/>
    <cellStyle name="Output 5 3 5 2 5" xfId="14397" xr:uid="{6131BFF2-749E-49F0-8907-8B53510B4470}"/>
    <cellStyle name="Output 5 3 5 2 5 2" xfId="27855" xr:uid="{0B2CD4C8-BCD5-4F4E-99B5-FB15872A8998}"/>
    <cellStyle name="Output 5 3 5 2 6" xfId="15762" xr:uid="{3F6CA00D-D722-4769-BC30-4F1A118F1337}"/>
    <cellStyle name="Output 5 3 5 2 6 2" xfId="29220" xr:uid="{C797EBDC-2464-4733-A898-D63C1FE8E7A0}"/>
    <cellStyle name="Output 5 3 5 2 7" xfId="18105" xr:uid="{DD61AD18-650B-43C0-A49B-75E03B3EB0D5}"/>
    <cellStyle name="Output 5 3 5 2 7 2" xfId="31563" xr:uid="{B6183CB5-DE06-4635-BBFE-286996F62790}"/>
    <cellStyle name="Output 5 3 5 3" xfId="7248" xr:uid="{6EE42351-3262-4B48-BD75-C6149D0041D5}"/>
    <cellStyle name="Output 5 3 5 3 2" xfId="20706" xr:uid="{A42662B5-48BF-4471-AD4A-6CAFF54A16AC}"/>
    <cellStyle name="Output 5 3 5 4" xfId="9839" xr:uid="{A5FA3CB3-19F6-405D-B1FD-6C6A21A24E31}"/>
    <cellStyle name="Output 5 3 5 4 2" xfId="23297" xr:uid="{8E5BDBE1-5DD7-405E-B83F-5398190F3CB4}"/>
    <cellStyle name="Output 5 3 5 5" xfId="3504" xr:uid="{7347AE8A-0B20-4E9E-9772-F91E4099B3FA}"/>
    <cellStyle name="Output 5 3 5 5 2" xfId="19498" xr:uid="{2C0A0E49-148D-40FA-BF59-117815B6CD1E}"/>
    <cellStyle name="Output 5 3 6" xfId="4481" xr:uid="{B421ED73-473E-4490-8FA5-BD6439C28FCF}"/>
    <cellStyle name="Output 5 3 6 2" xfId="5652" xr:uid="{38CC9D5B-60F9-4545-AD53-DAA0508A9631}"/>
    <cellStyle name="Output 5 3 6 2 2" xfId="8131" xr:uid="{52ECE2D2-6EB1-480C-97F0-470AB7F7E826}"/>
    <cellStyle name="Output 5 3 6 2 2 2" xfId="21589" xr:uid="{03B9A1B3-42E2-401E-9242-D0BCDCDF4F2E}"/>
    <cellStyle name="Output 5 3 6 2 3" xfId="10722" xr:uid="{65AFCA27-B6C7-43F9-955F-8ED975B42BF4}"/>
    <cellStyle name="Output 5 3 6 2 3 2" xfId="24180" xr:uid="{42638B0C-6018-4D7C-B2E8-BB5EF58E0FA2}"/>
    <cellStyle name="Output 5 3 6 2 4" xfId="12930" xr:uid="{4C8800E8-24C5-4B96-B264-AAF00938EB57}"/>
    <cellStyle name="Output 5 3 6 2 4 2" xfId="26388" xr:uid="{6A55BFEA-6620-4C1B-9ABD-97F7B3E48A36}"/>
    <cellStyle name="Output 5 3 6 2 5" xfId="14109" xr:uid="{D066C456-6EDF-4F08-BDD8-C92D0B4C9725}"/>
    <cellStyle name="Output 5 3 6 2 5 2" xfId="27567" xr:uid="{70651F13-73C2-43EA-83AF-BC8CCFEE0DC0}"/>
    <cellStyle name="Output 5 3 6 2 6" xfId="15474" xr:uid="{C613736B-62A1-49BD-9400-137E9602FC1A}"/>
    <cellStyle name="Output 5 3 6 2 6 2" xfId="28932" xr:uid="{DA0AA142-0122-40A2-9401-606E5960EF5B}"/>
    <cellStyle name="Output 5 3 6 2 7" xfId="17817" xr:uid="{5E74D57D-75E5-4785-BC47-F9BB0135D8C6}"/>
    <cellStyle name="Output 5 3 6 2 7 2" xfId="31275" xr:uid="{7A697927-D66F-4564-B07E-5AD40429A49E}"/>
    <cellStyle name="Output 5 3 6 3" xfId="6960" xr:uid="{BC8F4562-EE4A-4F10-B7D5-9B849DB34EAC}"/>
    <cellStyle name="Output 5 3 6 3 2" xfId="20418" xr:uid="{C72B8D6D-652B-4D64-890A-AAC0E420FE47}"/>
    <cellStyle name="Output 5 3 6 4" xfId="9551" xr:uid="{6D44573D-41B6-4F38-8E0D-69F824BED953}"/>
    <cellStyle name="Output 5 3 6 4 2" xfId="23009" xr:uid="{81CEDDA3-683A-4902-94D7-F8A234A531A9}"/>
    <cellStyle name="Output 5 3 6 5" xfId="12029" xr:uid="{ED7A3CB5-2832-484D-844F-3D50499DD010}"/>
    <cellStyle name="Output 5 3 6 5 2" xfId="25487" xr:uid="{C8A0B037-CFC6-4A7B-BA59-7EF2B64CF343}"/>
    <cellStyle name="Output 5 3 7" xfId="5255" xr:uid="{AC619B26-6CCE-405D-81FC-6A5974198297}"/>
    <cellStyle name="Output 5 3 7 2" xfId="6426" xr:uid="{EAA71DB9-6EF8-437C-BF5E-8E21289FE405}"/>
    <cellStyle name="Output 5 3 7 2 2" xfId="8905" xr:uid="{B042E3AC-992E-4938-BBCF-79F8ED2106A5}"/>
    <cellStyle name="Output 5 3 7 2 2 2" xfId="22363" xr:uid="{7CE31739-983D-46BA-801F-963848C308B3}"/>
    <cellStyle name="Output 5 3 7 2 3" xfId="11496" xr:uid="{D503F479-A5E9-41F9-ADA5-76E301955C06}"/>
    <cellStyle name="Output 5 3 7 2 3 2" xfId="24954" xr:uid="{7D079D2B-7EBB-4836-A7FC-6E85F54CEB95}"/>
    <cellStyle name="Output 5 3 7 2 4" xfId="13704" xr:uid="{0D420F39-FE9E-4D69-9F29-DFCC21D73D03}"/>
    <cellStyle name="Output 5 3 7 2 4 2" xfId="27162" xr:uid="{829D9CF2-BEEF-4180-90F9-3304A0C97F44}"/>
    <cellStyle name="Output 5 3 7 2 5" xfId="14883" xr:uid="{16DC01C4-3D40-4912-8E19-47666AEB09AE}"/>
    <cellStyle name="Output 5 3 7 2 5 2" xfId="28341" xr:uid="{C9436C4E-C6E9-42B4-B98F-29B9C4F9268B}"/>
    <cellStyle name="Output 5 3 7 2 6" xfId="16248" xr:uid="{29515442-DF98-4E7C-9583-3C3C4E5AE675}"/>
    <cellStyle name="Output 5 3 7 2 6 2" xfId="29706" xr:uid="{88484EA5-7363-4FD1-984E-6828AD6B8F96}"/>
    <cellStyle name="Output 5 3 7 2 7" xfId="18591" xr:uid="{76FADAC8-90E2-4330-A1E6-B89B262C6D28}"/>
    <cellStyle name="Output 5 3 7 2 7 2" xfId="32049" xr:uid="{638BB1FC-C9BD-4793-B401-448BE0E223F6}"/>
    <cellStyle name="Output 5 3 7 3" xfId="7734" xr:uid="{93C46192-32D1-4D72-882D-5C3EF8894C66}"/>
    <cellStyle name="Output 5 3 7 3 2" xfId="21192" xr:uid="{2085DB3C-2DBD-4869-A62C-64306C9A2E24}"/>
    <cellStyle name="Output 5 3 7 4" xfId="10325" xr:uid="{D3D7109B-D452-405E-964B-1C4E0439886E}"/>
    <cellStyle name="Output 5 3 7 4 2" xfId="23783" xr:uid="{0AB44C1A-54C0-418D-B494-292A7F41687B}"/>
    <cellStyle name="Output 5 3 7 5" xfId="15077" xr:uid="{FB1E3B3C-7A97-4C49-BE65-2738BAF30E9D}"/>
    <cellStyle name="Output 5 3 7 5 2" xfId="28535" xr:uid="{0FE88692-B3D4-4B3C-ACDC-1A35A99E2CB6}"/>
    <cellStyle name="Output 5 3 8" xfId="4023" xr:uid="{AD49A400-CE45-491E-90D5-2503DCF6FF7B}"/>
    <cellStyle name="Output 5 3 8 2" xfId="2998" xr:uid="{D6F755E2-67EB-488D-800B-74C80C804A18}"/>
    <cellStyle name="Output 5 3 8 2 2" xfId="18992" xr:uid="{9EC47D92-E4FF-492A-BF83-8BE1A0FA3AA2}"/>
    <cellStyle name="Output 5 3 8 3" xfId="9134" xr:uid="{5BB7DD2E-F9CA-4EB0-8903-E897D9ED2623}"/>
    <cellStyle name="Output 5 3 8 3 2" xfId="22592" xr:uid="{9F43E21D-33FE-4F36-836E-9A792D01E57E}"/>
    <cellStyle name="Output 5 3 8 4" xfId="11703" xr:uid="{3359C589-5288-49E7-8CC8-671A7FFB4183}"/>
    <cellStyle name="Output 5 3 8 4 2" xfId="25161" xr:uid="{A6A707EF-9175-48E1-A972-9BA5ADFF5DD3}"/>
    <cellStyle name="Output 5 3 8 5" xfId="3578" xr:uid="{A0810438-1C51-4ACE-875B-6D5D3C14F568}"/>
    <cellStyle name="Output 5 3 8 5 2" xfId="19572" xr:uid="{2D61808C-35DB-4BA2-AD8D-3EC356CB171C}"/>
    <cellStyle name="Output 5 3 8 6" xfId="9094" xr:uid="{DD7F022E-02FA-4809-8E26-BDD02BBEAEF0}"/>
    <cellStyle name="Output 5 3 8 6 2" xfId="22552" xr:uid="{9942F199-0C03-4697-869A-7DB181E3C956}"/>
    <cellStyle name="Output 5 3 8 7" xfId="16442" xr:uid="{5D52619B-73A6-4EF4-A534-981FF1C1A00F}"/>
    <cellStyle name="Output 5 3 8 7 2" xfId="29900" xr:uid="{3EED7457-02E7-49F9-A8D6-02D79D27C271}"/>
    <cellStyle name="Output 5 3 9" xfId="3127" xr:uid="{73C3A368-1362-47E0-A514-16F1177CB235}"/>
    <cellStyle name="Output 5 3 9 2" xfId="19121" xr:uid="{9B193BA3-64A6-4D34-BF33-64BB96E270E2}"/>
    <cellStyle name="Output 5 4" xfId="2356" xr:uid="{55C62E86-8071-4DAE-AAA4-349A7BD977BD}"/>
    <cellStyle name="Output 5 4 10" xfId="12154" xr:uid="{4897E110-04A8-4222-9CBF-0DD965D54C13}"/>
    <cellStyle name="Output 5 4 10 2" xfId="25612" xr:uid="{F0963DB1-8885-4017-9A42-8C0DFAED237E}"/>
    <cellStyle name="Output 5 4 11" xfId="18904" xr:uid="{3A89509B-A78C-48A5-8AF9-046BBAC59C73}"/>
    <cellStyle name="Output 5 4 11 2" xfId="32557" xr:uid="{3E01C49B-A688-44AB-93D7-2E3D6C6F5578}"/>
    <cellStyle name="Output 5 4 2" xfId="2910" xr:uid="{B2A08460-B49E-4DB9-9473-A63E80594F18}"/>
    <cellStyle name="Output 5 4 2 2" xfId="6234" xr:uid="{696347E6-00B4-479A-8940-9E8B00C27F81}"/>
    <cellStyle name="Output 5 4 2 2 2" xfId="8713" xr:uid="{DF984D6B-9F81-4792-B0B0-0B97225F690A}"/>
    <cellStyle name="Output 5 4 2 2 2 2" xfId="22171" xr:uid="{1A91B5E9-183B-4BA8-9C17-CE345247A5ED}"/>
    <cellStyle name="Output 5 4 2 2 3" xfId="11304" xr:uid="{67214665-8C49-429C-BCC6-20488167F7C9}"/>
    <cellStyle name="Output 5 4 2 2 3 2" xfId="24762" xr:uid="{B06F318E-E56E-4FA5-B691-999E510705D4}"/>
    <cellStyle name="Output 5 4 2 2 4" xfId="13512" xr:uid="{DE8EB246-576D-480A-B530-F3C86DF2DD07}"/>
    <cellStyle name="Output 5 4 2 2 4 2" xfId="26970" xr:uid="{ED95A779-CF63-4362-A891-225CCF727983}"/>
    <cellStyle name="Output 5 4 2 2 5" xfId="14691" xr:uid="{8DEC94CA-22EE-4EF3-96B6-27EE412E2565}"/>
    <cellStyle name="Output 5 4 2 2 5 2" xfId="28149" xr:uid="{6E1DBA3D-6A9D-404E-9DC2-BD5FFCA27408}"/>
    <cellStyle name="Output 5 4 2 2 6" xfId="16056" xr:uid="{147DBC28-F3BB-43AB-9FF8-5C7554850374}"/>
    <cellStyle name="Output 5 4 2 2 6 2" xfId="29514" xr:uid="{410A3490-5CA7-4BCE-BEAB-E90A7C2823D4}"/>
    <cellStyle name="Output 5 4 2 2 7" xfId="18399" xr:uid="{4932929C-3D67-4F86-A587-1A0BDDD031B2}"/>
    <cellStyle name="Output 5 4 2 2 7 2" xfId="31857" xr:uid="{83CB390E-FE74-4196-B93D-39A9F7E3E7F1}"/>
    <cellStyle name="Output 5 4 2 3" xfId="5063" xr:uid="{10AFAB82-5B12-48BB-9365-93372F12974C}"/>
    <cellStyle name="Output 5 4 2 3 2" xfId="32362" xr:uid="{4CC32E1F-51FB-45C5-993D-9D50481B9563}"/>
    <cellStyle name="Output 5 4 2 4" xfId="7542" xr:uid="{CC9B61E4-A53E-4F68-8C02-B9E3BC64F9F4}"/>
    <cellStyle name="Output 5 4 2 4 2" xfId="21000" xr:uid="{6E67FF1D-202E-4DEA-A702-4C303102F5AE}"/>
    <cellStyle name="Output 5 4 2 5" xfId="10133" xr:uid="{F9B95EE1-9989-4556-B7C8-90022FFED72A}"/>
    <cellStyle name="Output 5 4 2 5 2" xfId="23591" xr:uid="{34A89456-3AFD-4421-8ACE-44F2CB1056C9}"/>
    <cellStyle name="Output 5 4 2 6" xfId="3223" xr:uid="{7AEDB5CF-9F7D-46D0-AB25-DE93253D39A5}"/>
    <cellStyle name="Output 5 4 2 6 2" xfId="19217" xr:uid="{FEC39D2D-9C30-4725-BD8E-973B1F5990E0}"/>
    <cellStyle name="Output 5 4 3" xfId="4339" xr:uid="{839507FC-8A19-4DEA-827B-FA567D48DB49}"/>
    <cellStyle name="Output 5 4 3 2" xfId="5510" xr:uid="{C3DCD045-4F3B-4529-8D65-4D9180E901A5}"/>
    <cellStyle name="Output 5 4 3 2 2" xfId="7989" xr:uid="{5F4548EF-0F18-4D55-BF68-6CF1FA9AF9E5}"/>
    <cellStyle name="Output 5 4 3 2 2 2" xfId="21447" xr:uid="{78606133-A1E2-4727-AF82-19FA5D2A4AA9}"/>
    <cellStyle name="Output 5 4 3 2 3" xfId="10580" xr:uid="{BD9D946D-D811-4E1B-9509-68330116147D}"/>
    <cellStyle name="Output 5 4 3 2 3 2" xfId="24038" xr:uid="{4FE66DA6-94B1-4710-A8DC-ADF3AFAFF57B}"/>
    <cellStyle name="Output 5 4 3 2 4" xfId="12788" xr:uid="{E6C38524-5516-42FF-8909-832A9C440644}"/>
    <cellStyle name="Output 5 4 3 2 4 2" xfId="26246" xr:uid="{FB49E706-9524-4212-9F10-5C0D1C612450}"/>
    <cellStyle name="Output 5 4 3 2 5" xfId="13967" xr:uid="{F61F21FE-C5C9-4A9F-B658-704371B5DCD3}"/>
    <cellStyle name="Output 5 4 3 2 5 2" xfId="27425" xr:uid="{82232F0D-AD5D-4B66-B7BA-49296FA2FAF1}"/>
    <cellStyle name="Output 5 4 3 2 6" xfId="15332" xr:uid="{EA1908D6-40FF-4DEA-9BC0-017C6ABEE6F0}"/>
    <cellStyle name="Output 5 4 3 2 6 2" xfId="28790" xr:uid="{1AE968B7-FC12-448F-B5FD-C72A03129924}"/>
    <cellStyle name="Output 5 4 3 2 7" xfId="17675" xr:uid="{37804D26-255C-4044-880B-408A528667C7}"/>
    <cellStyle name="Output 5 4 3 2 7 2" xfId="31133" xr:uid="{AF93523A-0CFD-4021-9CFD-DD6BC060A05E}"/>
    <cellStyle name="Output 5 4 3 3" xfId="6818" xr:uid="{8A5EA94E-25C1-4AED-A4A9-52FDF4AC65B8}"/>
    <cellStyle name="Output 5 4 3 3 2" xfId="20276" xr:uid="{E8B7ED5B-B571-46BF-9086-63F7111C8049}"/>
    <cellStyle name="Output 5 4 3 4" xfId="9409" xr:uid="{0CBA1424-9C04-4663-9361-589AAA76EDAC}"/>
    <cellStyle name="Output 5 4 3 4 2" xfId="22867" xr:uid="{18FFF83C-6890-49AF-A29D-0976860D762A}"/>
    <cellStyle name="Output 5 4 3 5" xfId="12205" xr:uid="{18230705-48E4-4EDB-992F-C1C6E179568C}"/>
    <cellStyle name="Output 5 4 3 5 2" xfId="25663" xr:uid="{334637F0-200E-4EF4-8A89-B8B95ABAFE41}"/>
    <cellStyle name="Output 5 4 4" xfId="4942" xr:uid="{E9F00715-5537-4282-AB76-1EDEFAD67DA8}"/>
    <cellStyle name="Output 5 4 4 2" xfId="6113" xr:uid="{DAA60F7F-C8D6-43B2-9B6C-5842D32F51DC}"/>
    <cellStyle name="Output 5 4 4 2 2" xfId="8592" xr:uid="{455E159C-9C67-4507-B4ED-57E80735CC27}"/>
    <cellStyle name="Output 5 4 4 2 2 2" xfId="22050" xr:uid="{14262BDC-5345-4A6D-9811-A2F775FABB07}"/>
    <cellStyle name="Output 5 4 4 2 3" xfId="11183" xr:uid="{21A1FF8F-7015-4B61-89FD-0FA446D3D3E0}"/>
    <cellStyle name="Output 5 4 4 2 3 2" xfId="24641" xr:uid="{97F8B69E-7159-46BB-A6F9-7137BA940F2A}"/>
    <cellStyle name="Output 5 4 4 2 4" xfId="13391" xr:uid="{D1FDEFEB-6F29-48C9-B3B7-425EE5DBF545}"/>
    <cellStyle name="Output 5 4 4 2 4 2" xfId="26849" xr:uid="{AF5A3B83-2A7F-4F5D-BA62-6B371A17A299}"/>
    <cellStyle name="Output 5 4 4 2 5" xfId="14570" xr:uid="{8A5A85D4-AC93-4319-9798-24FA686B684F}"/>
    <cellStyle name="Output 5 4 4 2 5 2" xfId="28028" xr:uid="{1E35E1B7-519C-4C4F-8BBC-BB269FA7E330}"/>
    <cellStyle name="Output 5 4 4 2 6" xfId="15935" xr:uid="{175E1053-F80A-475E-B77E-A1D3B8380074}"/>
    <cellStyle name="Output 5 4 4 2 6 2" xfId="29393" xr:uid="{E292B064-471C-415C-B83C-996E97D53B9F}"/>
    <cellStyle name="Output 5 4 4 2 7" xfId="18278" xr:uid="{9B537EB4-5B7F-4529-A696-3DC5FDF939FA}"/>
    <cellStyle name="Output 5 4 4 2 7 2" xfId="31736" xr:uid="{D912F75D-6F2B-44FD-999C-416446F5CE96}"/>
    <cellStyle name="Output 5 4 4 3" xfId="7421" xr:uid="{9167D556-7C69-4E8F-89CF-C27FDAD80122}"/>
    <cellStyle name="Output 5 4 4 3 2" xfId="20879" xr:uid="{81513110-059D-4738-854A-91B22A697FB9}"/>
    <cellStyle name="Output 5 4 4 4" xfId="10012" xr:uid="{A48DD901-57DF-4551-8B9E-502FF47466B3}"/>
    <cellStyle name="Output 5 4 4 4 2" xfId="23470" xr:uid="{2C7A4F31-FB6A-4B4C-A3A5-659BB7C0512B}"/>
    <cellStyle name="Output 5 4 4 5" xfId="12361" xr:uid="{F684FE26-02D0-4381-8C1F-B7F822BE2F64}"/>
    <cellStyle name="Output 5 4 4 5 2" xfId="25819" xr:uid="{75E9FD81-B29E-47FD-806E-9700BE9A3F55}"/>
    <cellStyle name="Output 5 4 5" xfId="4770" xr:uid="{012FDE45-8B2E-4A0E-BF50-02FAEAD0EDE0}"/>
    <cellStyle name="Output 5 4 5 2" xfId="5941" xr:uid="{3CC5CD4B-1403-4F72-94E2-BB5333C2E505}"/>
    <cellStyle name="Output 5 4 5 2 2" xfId="8420" xr:uid="{EC805C61-85EC-4A81-828B-A5366CA7E828}"/>
    <cellStyle name="Output 5 4 5 2 2 2" xfId="21878" xr:uid="{B032D357-FBEB-414A-AAFE-56F7F3F9E653}"/>
    <cellStyle name="Output 5 4 5 2 3" xfId="11011" xr:uid="{2293E9EA-EA86-411C-B3FF-867CBEE63A48}"/>
    <cellStyle name="Output 5 4 5 2 3 2" xfId="24469" xr:uid="{9E51F1E7-870F-4ACA-97ED-41C8B662F5ED}"/>
    <cellStyle name="Output 5 4 5 2 4" xfId="13219" xr:uid="{A39B91D1-D393-4D68-A94E-74EC10471053}"/>
    <cellStyle name="Output 5 4 5 2 4 2" xfId="26677" xr:uid="{1B11DB22-6DE9-4D0C-8C39-0EFB11DA455C}"/>
    <cellStyle name="Output 5 4 5 2 5" xfId="14398" xr:uid="{B1B6EAAC-38A2-47D1-9919-B66487E4E62D}"/>
    <cellStyle name="Output 5 4 5 2 5 2" xfId="27856" xr:uid="{89138A5E-BE24-47A8-A704-DAF162D1D3F4}"/>
    <cellStyle name="Output 5 4 5 2 6" xfId="15763" xr:uid="{BEE94B0E-5BE1-4B9A-B519-368975A8AB00}"/>
    <cellStyle name="Output 5 4 5 2 6 2" xfId="29221" xr:uid="{FC0A3C70-9AEA-4801-A9B2-834BE5B66A0E}"/>
    <cellStyle name="Output 5 4 5 2 7" xfId="18106" xr:uid="{5E879C8F-012A-4EF6-8F60-2F9F63834E7E}"/>
    <cellStyle name="Output 5 4 5 2 7 2" xfId="31564" xr:uid="{36DE30AB-A349-4B91-80DD-4BAF2BB90CF2}"/>
    <cellStyle name="Output 5 4 5 3" xfId="7249" xr:uid="{774F2F99-AE49-4383-8B51-46842B77C45F}"/>
    <cellStyle name="Output 5 4 5 3 2" xfId="20707" xr:uid="{5CA70823-1983-49CA-BA11-05E00A6018A9}"/>
    <cellStyle name="Output 5 4 5 4" xfId="9840" xr:uid="{59EDB695-D8B1-4052-BD51-6991A30B7BA6}"/>
    <cellStyle name="Output 5 4 5 4 2" xfId="23298" xr:uid="{840484F1-7218-4665-ABAE-1713DE4D551D}"/>
    <cellStyle name="Output 5 4 5 5" xfId="3533" xr:uid="{6087CDB3-6AA6-431C-A9F6-A0D9F8DCFDA3}"/>
    <cellStyle name="Output 5 4 5 5 2" xfId="19527" xr:uid="{D966327F-F1B4-4BF1-86E7-E6EDEE27216C}"/>
    <cellStyle name="Output 5 4 6" xfId="4480" xr:uid="{10917ADA-AD7B-42C6-8387-C2274F06881D}"/>
    <cellStyle name="Output 5 4 6 2" xfId="5651" xr:uid="{19991F2C-43DE-4943-AC2F-9242F33F7C59}"/>
    <cellStyle name="Output 5 4 6 2 2" xfId="8130" xr:uid="{01B0E7BC-CBFC-4FEA-A0FE-470924F05681}"/>
    <cellStyle name="Output 5 4 6 2 2 2" xfId="21588" xr:uid="{097C9FB2-AC78-4DE9-846A-7168ED1FEF12}"/>
    <cellStyle name="Output 5 4 6 2 3" xfId="10721" xr:uid="{F63E72E7-D36B-4B00-8F69-9E45B0938A1D}"/>
    <cellStyle name="Output 5 4 6 2 3 2" xfId="24179" xr:uid="{4BDC9FDD-FFD5-4DFD-8931-012354E9EA55}"/>
    <cellStyle name="Output 5 4 6 2 4" xfId="12929" xr:uid="{0107978B-0583-4C44-9F05-0B52ED96998F}"/>
    <cellStyle name="Output 5 4 6 2 4 2" xfId="26387" xr:uid="{F6265574-A49D-4EE7-923F-4326B53F05D0}"/>
    <cellStyle name="Output 5 4 6 2 5" xfId="14108" xr:uid="{22018E45-A494-41DE-B288-5F78E0BB2E18}"/>
    <cellStyle name="Output 5 4 6 2 5 2" xfId="27566" xr:uid="{B213F568-4CCE-46CA-8BF8-D7A0C0C3B59D}"/>
    <cellStyle name="Output 5 4 6 2 6" xfId="15473" xr:uid="{74EB1996-A8A6-4BC8-899D-82926646081D}"/>
    <cellStyle name="Output 5 4 6 2 6 2" xfId="28931" xr:uid="{85D6E3CB-0BA6-42A9-BEE5-4E8E9F6F08B7}"/>
    <cellStyle name="Output 5 4 6 2 7" xfId="17816" xr:uid="{DC162158-9286-4692-A4A4-8402A6595756}"/>
    <cellStyle name="Output 5 4 6 2 7 2" xfId="31274" xr:uid="{BF3FD43D-5F4A-4A5F-B818-7D1A462CBB47}"/>
    <cellStyle name="Output 5 4 6 3" xfId="6959" xr:uid="{74EC8497-8CEE-4B40-9600-DE2DCD8F036B}"/>
    <cellStyle name="Output 5 4 6 3 2" xfId="20417" xr:uid="{3AB45CAA-EDCA-4381-9ACC-4C772696EF79}"/>
    <cellStyle name="Output 5 4 6 4" xfId="9550" xr:uid="{1DDDF345-D1B1-402D-AD7B-CD9F8864C397}"/>
    <cellStyle name="Output 5 4 6 4 2" xfId="23008" xr:uid="{0D59FC31-5B75-4BC3-9C68-21F052E79610}"/>
    <cellStyle name="Output 5 4 6 5" xfId="12424" xr:uid="{C749E989-402F-43F5-A415-28D3F59AE2A1}"/>
    <cellStyle name="Output 5 4 6 5 2" xfId="25882" xr:uid="{CAFD0255-3757-41FB-AEEF-4EB38A799E8C}"/>
    <cellStyle name="Output 5 4 7" xfId="4288" xr:uid="{17AC751C-DFCC-45E7-9778-EEB4D94B0D3C}"/>
    <cellStyle name="Output 5 4 7 2" xfId="5459" xr:uid="{B16C3E44-D290-4D3B-B6F4-9A7160A214DC}"/>
    <cellStyle name="Output 5 4 7 2 2" xfId="7938" xr:uid="{E965DEDA-4EF3-4BDD-9E43-36F226B29306}"/>
    <cellStyle name="Output 5 4 7 2 2 2" xfId="21396" xr:uid="{DE26DE26-50B6-4B75-9BE7-A0045F380D78}"/>
    <cellStyle name="Output 5 4 7 2 3" xfId="10529" xr:uid="{B9EF8447-C736-4986-9D9B-772787AA5CE8}"/>
    <cellStyle name="Output 5 4 7 2 3 2" xfId="23987" xr:uid="{E8E3204B-A1B4-4BAF-9A15-5F0C3095F3B5}"/>
    <cellStyle name="Output 5 4 7 2 4" xfId="12737" xr:uid="{BCE65A7C-6185-444D-BF6B-5A7A190F3B84}"/>
    <cellStyle name="Output 5 4 7 2 4 2" xfId="26195" xr:uid="{D487D770-DE1A-4D5D-B8E6-A2A8F24FEDEE}"/>
    <cellStyle name="Output 5 4 7 2 5" xfId="13916" xr:uid="{E16EF6F2-5F4B-44D2-B897-531E624FF288}"/>
    <cellStyle name="Output 5 4 7 2 5 2" xfId="27374" xr:uid="{5CD712CD-1E11-4417-B49A-7DC8C91A50DE}"/>
    <cellStyle name="Output 5 4 7 2 6" xfId="15281" xr:uid="{B5C81CFC-4026-46D7-8E52-C0E80A3AF4FC}"/>
    <cellStyle name="Output 5 4 7 2 6 2" xfId="28739" xr:uid="{43A826DD-B6AB-4434-A847-026DB1544041}"/>
    <cellStyle name="Output 5 4 7 2 7" xfId="17624" xr:uid="{1FE69917-F5AA-493E-989E-E4719915459D}"/>
    <cellStyle name="Output 5 4 7 2 7 2" xfId="31082" xr:uid="{1E25018E-DC64-4405-949C-1E6E3E794E4B}"/>
    <cellStyle name="Output 5 4 7 3" xfId="6767" xr:uid="{1160573A-FAD2-4739-AAEE-6783DBD7FA07}"/>
    <cellStyle name="Output 5 4 7 3 2" xfId="20225" xr:uid="{DA6F646C-903E-4267-8B2B-82D784EB1880}"/>
    <cellStyle name="Output 5 4 7 4" xfId="9358" xr:uid="{9D81A0B7-23FE-479A-A579-F1D94FE535B1}"/>
    <cellStyle name="Output 5 4 7 4 2" xfId="22816" xr:uid="{8A8953D6-C679-4EBD-914B-95D673956F6D}"/>
    <cellStyle name="Output 5 4 7 5" xfId="12582" xr:uid="{627E19AE-B902-4604-9532-57A00E829D9C}"/>
    <cellStyle name="Output 5 4 7 5 2" xfId="26040" xr:uid="{7A470ED1-A016-4B91-8BFF-12AFC1AA0E71}"/>
    <cellStyle name="Output 5 4 8" xfId="4022" xr:uid="{4E33A514-91AE-4338-B523-FD7348C5E56A}"/>
    <cellStyle name="Output 5 4 8 2" xfId="2999" xr:uid="{ECA62965-9371-4815-8CE3-25746B579B38}"/>
    <cellStyle name="Output 5 4 8 2 2" xfId="18993" xr:uid="{3188362C-099F-4788-944E-63972A0034B8}"/>
    <cellStyle name="Output 5 4 8 3" xfId="9133" xr:uid="{6C1A8396-05AE-453A-BBC7-C1965147D9E9}"/>
    <cellStyle name="Output 5 4 8 3 2" xfId="22591" xr:uid="{D7242626-F3CE-4295-8869-D4F1E531286A}"/>
    <cellStyle name="Output 5 4 8 4" xfId="11702" xr:uid="{DAAE3962-23EB-47DA-A725-86C8A531BADE}"/>
    <cellStyle name="Output 5 4 8 4 2" xfId="25160" xr:uid="{4D21BF39-BC95-4340-BEEF-4DD82427E253}"/>
    <cellStyle name="Output 5 4 8 5" xfId="3577" xr:uid="{F501FE5D-D477-44C5-ABC1-CAE9F653889B}"/>
    <cellStyle name="Output 5 4 8 5 2" xfId="19571" xr:uid="{FF84B6EE-4D14-4BC8-BDE9-14FBE623262B}"/>
    <cellStyle name="Output 5 4 8 6" xfId="11916" xr:uid="{EA44AF66-1CB0-4EC5-9C73-151B74F50AF6}"/>
    <cellStyle name="Output 5 4 8 6 2" xfId="25374" xr:uid="{B1EC3797-97F8-4EBE-BCA3-C0BD24AAB83E}"/>
    <cellStyle name="Output 5 4 8 7" xfId="16441" xr:uid="{7E05020A-C881-41C1-8EAC-AA12615A212F}"/>
    <cellStyle name="Output 5 4 8 7 2" xfId="29899" xr:uid="{B47F1822-C227-47C5-9506-27905F79FA0F}"/>
    <cellStyle name="Output 5 4 9" xfId="3126" xr:uid="{D6C1850F-7495-4D72-9686-56A35AE3CA64}"/>
    <cellStyle name="Output 5 4 9 2" xfId="19120" xr:uid="{E7B9D6C4-B7BA-497D-A454-2D9647D068C2}"/>
    <cellStyle name="Output 5 5" xfId="2907" xr:uid="{B9417EBB-5D2E-4C9B-A055-3861748E8D6B}"/>
    <cellStyle name="Output 5 5 2" xfId="6231" xr:uid="{9C97BA65-03DF-44A4-BF41-C0AE935EBE96}"/>
    <cellStyle name="Output 5 5 2 2" xfId="8710" xr:uid="{AAFB2941-23D2-4F7A-8606-934BD55FBA0E}"/>
    <cellStyle name="Output 5 5 2 2 2" xfId="22168" xr:uid="{C5674C09-D38C-4F27-831F-6C6DCA031DA7}"/>
    <cellStyle name="Output 5 5 2 3" xfId="11301" xr:uid="{8BF66053-D978-439B-BCC7-D25E507E0BC4}"/>
    <cellStyle name="Output 5 5 2 3 2" xfId="24759" xr:uid="{DEEA93D0-D4E1-454B-905D-DD6E16ACBA31}"/>
    <cellStyle name="Output 5 5 2 4" xfId="13509" xr:uid="{D4049361-D1BF-43A6-9809-B17BF8859CF8}"/>
    <cellStyle name="Output 5 5 2 4 2" xfId="26967" xr:uid="{9B6A933C-0517-46CB-A1B2-EEB6F43F7062}"/>
    <cellStyle name="Output 5 5 2 5" xfId="14688" xr:uid="{F2781781-F577-400B-B7C3-46BE6CB4AF83}"/>
    <cellStyle name="Output 5 5 2 5 2" xfId="28146" xr:uid="{F0DCDF44-3705-4EF0-9C2C-12973FAB5061}"/>
    <cellStyle name="Output 5 5 2 6" xfId="16053" xr:uid="{88852510-CA2A-4A30-B949-0F49793C9001}"/>
    <cellStyle name="Output 5 5 2 6 2" xfId="29511" xr:uid="{5111AE57-44DF-4C10-BFD2-FD758DDDE8EB}"/>
    <cellStyle name="Output 5 5 2 7" xfId="18396" xr:uid="{F3D33588-DE3B-498A-A2DC-BC4FBD4A4AD7}"/>
    <cellStyle name="Output 5 5 2 7 2" xfId="31854" xr:uid="{85536138-9104-4656-B7D4-1D0D88168A10}"/>
    <cellStyle name="Output 5 5 3" xfId="5060" xr:uid="{970F36F6-7370-4410-A4E4-37267E38C7DF}"/>
    <cellStyle name="Output 5 5 3 2" xfId="32359" xr:uid="{E3C72106-6C75-4FBE-A67D-FFC311640835}"/>
    <cellStyle name="Output 5 5 4" xfId="7539" xr:uid="{B491A393-E2EB-4E5E-AAAF-C2B8F79718EE}"/>
    <cellStyle name="Output 5 5 4 2" xfId="20997" xr:uid="{175B3534-0257-4E7E-AB30-E72E4C6828E9}"/>
    <cellStyle name="Output 5 5 5" xfId="10130" xr:uid="{CA907449-150F-4908-949D-5FD2D550C53D}"/>
    <cellStyle name="Output 5 5 5 2" xfId="23588" xr:uid="{C1ADD6A4-6948-4D5E-856E-3027CD213B31}"/>
    <cellStyle name="Output 5 5 6" xfId="12516" xr:uid="{8903A317-02C0-407E-8D2B-A9A7A904380F}"/>
    <cellStyle name="Output 5 5 6 2" xfId="25974" xr:uid="{E3FA4E96-5962-4CC3-BE73-4CFFA18081A7}"/>
    <cellStyle name="Output 5 6" xfId="4342" xr:uid="{5777A622-7A25-4A39-B86D-9E84414C7753}"/>
    <cellStyle name="Output 5 6 2" xfId="5513" xr:uid="{3A460F53-ADDF-49E6-8C8D-521379A9DC19}"/>
    <cellStyle name="Output 5 6 2 2" xfId="7992" xr:uid="{A500F1C8-9D31-4161-A5F2-ED37AA81FAFF}"/>
    <cellStyle name="Output 5 6 2 2 2" xfId="21450" xr:uid="{7C1CBC12-0836-4C61-8B2E-B53C10370BB2}"/>
    <cellStyle name="Output 5 6 2 3" xfId="10583" xr:uid="{05531D2C-742B-44D0-85DD-56FFC4E1B93C}"/>
    <cellStyle name="Output 5 6 2 3 2" xfId="24041" xr:uid="{C6BACF65-CC30-4337-BE9E-F4EA78DD16E4}"/>
    <cellStyle name="Output 5 6 2 4" xfId="12791" xr:uid="{CCA16F8A-2A7D-4189-BC22-BB85A473A14F}"/>
    <cellStyle name="Output 5 6 2 4 2" xfId="26249" xr:uid="{712CF7E6-12D0-415F-B89F-E9C59DEA5A2F}"/>
    <cellStyle name="Output 5 6 2 5" xfId="13970" xr:uid="{29958E9F-91B5-4187-932C-22DF6BC1DFF4}"/>
    <cellStyle name="Output 5 6 2 5 2" xfId="27428" xr:uid="{12BBF5CF-FC4E-473F-9D2E-F107D011334C}"/>
    <cellStyle name="Output 5 6 2 6" xfId="15335" xr:uid="{B82C3CCF-6F79-4886-B20F-219B0FA0DF7C}"/>
    <cellStyle name="Output 5 6 2 6 2" xfId="28793" xr:uid="{6F2DDCF8-34DF-4ABB-A187-C65AAF5363EB}"/>
    <cellStyle name="Output 5 6 2 7" xfId="17678" xr:uid="{A98BCCE6-DAD3-4A4E-838C-EFCDC6998B7E}"/>
    <cellStyle name="Output 5 6 2 7 2" xfId="31136" xr:uid="{146A5EC1-A1F5-443A-A176-EE0125186C93}"/>
    <cellStyle name="Output 5 6 3" xfId="6821" xr:uid="{0729F8A9-8BDB-49C6-B42A-143C26D25D3E}"/>
    <cellStyle name="Output 5 6 3 2" xfId="20279" xr:uid="{904C74BB-5FCB-4EC2-BD13-2EF3A892F30F}"/>
    <cellStyle name="Output 5 6 4" xfId="9412" xr:uid="{E9DA0C4A-3C7B-486C-8854-BC9071721DB0}"/>
    <cellStyle name="Output 5 6 4 2" xfId="22870" xr:uid="{6A1337A3-E873-49C7-9162-25C1A9E6427E}"/>
    <cellStyle name="Output 5 6 5" xfId="3324" xr:uid="{C3BCEA28-0C51-4C75-B3D0-489F4B270B00}"/>
    <cellStyle name="Output 5 6 5 2" xfId="19318" xr:uid="{846AFB6C-F094-4A2C-9D94-672CF47AC51F}"/>
    <cellStyle name="Output 5 7" xfId="4939" xr:uid="{E165C758-0970-4C6A-A452-ADE3A449D91B}"/>
    <cellStyle name="Output 5 7 2" xfId="6110" xr:uid="{E9D6BFB5-998F-403D-9CAC-E48AE2377A36}"/>
    <cellStyle name="Output 5 7 2 2" xfId="8589" xr:uid="{AF6668FA-ABC0-47F4-A819-20D4B91CECF8}"/>
    <cellStyle name="Output 5 7 2 2 2" xfId="22047" xr:uid="{19069869-FC8B-4DF9-BCCC-2CF2A06F78B3}"/>
    <cellStyle name="Output 5 7 2 3" xfId="11180" xr:uid="{48933470-3CC9-424F-A2C2-B2980796FA8C}"/>
    <cellStyle name="Output 5 7 2 3 2" xfId="24638" xr:uid="{E7ECD7B0-48E0-4F09-9339-C09100724D55}"/>
    <cellStyle name="Output 5 7 2 4" xfId="13388" xr:uid="{A9595B4B-9045-493C-938E-470FD0509543}"/>
    <cellStyle name="Output 5 7 2 4 2" xfId="26846" xr:uid="{DE62345B-F655-4697-842E-9D91AD12675C}"/>
    <cellStyle name="Output 5 7 2 5" xfId="14567" xr:uid="{3725C9A8-C7AD-4B06-814B-76F58F1C0141}"/>
    <cellStyle name="Output 5 7 2 5 2" xfId="28025" xr:uid="{8E918F97-97E5-4D12-B0D8-AC45A45245FB}"/>
    <cellStyle name="Output 5 7 2 6" xfId="15932" xr:uid="{6C6B06F2-F609-4DB7-8871-7F6408459CD6}"/>
    <cellStyle name="Output 5 7 2 6 2" xfId="29390" xr:uid="{1661F730-E6E6-42ED-9F78-669DCB5651A8}"/>
    <cellStyle name="Output 5 7 2 7" xfId="18275" xr:uid="{44C9FD77-CD6A-4543-A7A6-4CB8FB93421C}"/>
    <cellStyle name="Output 5 7 2 7 2" xfId="31733" xr:uid="{D841C78E-EE1E-42A0-98C1-CB8CA618DD9C}"/>
    <cellStyle name="Output 5 7 3" xfId="7418" xr:uid="{8AA2CB45-5F58-445F-ADFC-0D0BB3BF2986}"/>
    <cellStyle name="Output 5 7 3 2" xfId="20876" xr:uid="{6BF3740A-2B38-4FF2-B5D0-01BF6F9FC771}"/>
    <cellStyle name="Output 5 7 4" xfId="10009" xr:uid="{7ED64FC7-566A-4148-99DF-05EBE1546A2C}"/>
    <cellStyle name="Output 5 7 4 2" xfId="23467" xr:uid="{5C00B8F7-FCC0-4EAC-B3C4-9B59A4092D34}"/>
    <cellStyle name="Output 5 7 5" xfId="3496" xr:uid="{AC18DB5E-F65C-4EAB-B3F2-5D915B8E88A0}"/>
    <cellStyle name="Output 5 7 5 2" xfId="19490" xr:uid="{7B0D807B-E432-46AD-9644-01D246C695C0}"/>
    <cellStyle name="Output 5 8" xfId="4767" xr:uid="{08C97F03-2025-474C-8460-0F7AD457D417}"/>
    <cellStyle name="Output 5 8 2" xfId="5938" xr:uid="{8DC6A51A-148C-4ED0-93DE-62138D83FAAE}"/>
    <cellStyle name="Output 5 8 2 2" xfId="8417" xr:uid="{CA7F823E-0BDA-4D87-B924-72EBF11756F9}"/>
    <cellStyle name="Output 5 8 2 2 2" xfId="21875" xr:uid="{4F110EDF-641E-4D1C-AB67-B70742F702A3}"/>
    <cellStyle name="Output 5 8 2 3" xfId="11008" xr:uid="{81F19B9E-5746-4225-AB9D-5CB62B42A7AA}"/>
    <cellStyle name="Output 5 8 2 3 2" xfId="24466" xr:uid="{38A8CBA6-F4D3-4CCF-BDE7-0B32FAB9493C}"/>
    <cellStyle name="Output 5 8 2 4" xfId="13216" xr:uid="{1FC8BAD3-EAFF-4D29-8D40-B54068195F75}"/>
    <cellStyle name="Output 5 8 2 4 2" xfId="26674" xr:uid="{C232DCD0-72D6-4F7E-B0C6-8F162231DAF0}"/>
    <cellStyle name="Output 5 8 2 5" xfId="14395" xr:uid="{6E980147-5C15-489F-95AC-02206EE26CB0}"/>
    <cellStyle name="Output 5 8 2 5 2" xfId="27853" xr:uid="{A2A06546-EF78-4C53-838C-4608153D369C}"/>
    <cellStyle name="Output 5 8 2 6" xfId="15760" xr:uid="{72C437F2-A8B1-4F41-8B17-9B167165DEB1}"/>
    <cellStyle name="Output 5 8 2 6 2" xfId="29218" xr:uid="{53CA776A-4ADF-4C76-8ACD-DBD9273AF8F3}"/>
    <cellStyle name="Output 5 8 2 7" xfId="18103" xr:uid="{35F39D6E-0E5D-41CE-8C5C-20924C8EB9E6}"/>
    <cellStyle name="Output 5 8 2 7 2" xfId="31561" xr:uid="{FC04CBC4-4962-4B33-A42A-821374DA5B4B}"/>
    <cellStyle name="Output 5 8 3" xfId="7246" xr:uid="{56B0EC9C-4F3D-49CE-B3C0-BAEDF05EF723}"/>
    <cellStyle name="Output 5 8 3 2" xfId="20704" xr:uid="{A53D4740-88F8-47E8-B928-1CC970C10E5B}"/>
    <cellStyle name="Output 5 8 4" xfId="9837" xr:uid="{35093B8D-42A3-4A69-A790-5840CBABFC55}"/>
    <cellStyle name="Output 5 8 4 2" xfId="23295" xr:uid="{195ED6C5-2725-4559-9ECC-6F9D9E91FCAF}"/>
    <cellStyle name="Output 5 8 5" xfId="12105" xr:uid="{1453A111-D924-44F2-AD31-6C380351835B}"/>
    <cellStyle name="Output 5 8 5 2" xfId="25563" xr:uid="{43567F65-5344-4C8D-8875-EAE0C8198797}"/>
    <cellStyle name="Output 5 9" xfId="4483" xr:uid="{7D5E8613-0E48-4B90-9CB3-A1BCA67E3808}"/>
    <cellStyle name="Output 5 9 2" xfId="5654" xr:uid="{CBC36934-0B0C-4DE4-9AC9-0C50623D05B6}"/>
    <cellStyle name="Output 5 9 2 2" xfId="8133" xr:uid="{68C6815F-55AE-4D08-913C-81D604A3F24E}"/>
    <cellStyle name="Output 5 9 2 2 2" xfId="21591" xr:uid="{155FE174-C8EE-47CD-A7DF-103B17E7192E}"/>
    <cellStyle name="Output 5 9 2 3" xfId="10724" xr:uid="{E9430EDB-C3A0-4075-B88A-4102DF79F74A}"/>
    <cellStyle name="Output 5 9 2 3 2" xfId="24182" xr:uid="{F007E7FB-8B6D-4164-8EDE-CDDCE6F4E9EE}"/>
    <cellStyle name="Output 5 9 2 4" xfId="12932" xr:uid="{60B75E62-5B99-4225-9014-0BC4F4549499}"/>
    <cellStyle name="Output 5 9 2 4 2" xfId="26390" xr:uid="{A8756CAA-08DA-44F8-AC52-24330FB12814}"/>
    <cellStyle name="Output 5 9 2 5" xfId="14111" xr:uid="{5A0F0321-ED22-46D2-A269-90AD9BA512E4}"/>
    <cellStyle name="Output 5 9 2 5 2" xfId="27569" xr:uid="{94D1847F-A744-44F1-8DFE-9182260A4988}"/>
    <cellStyle name="Output 5 9 2 6" xfId="15476" xr:uid="{46B73CF7-4001-494F-83E9-EC8AE33768D1}"/>
    <cellStyle name="Output 5 9 2 6 2" xfId="28934" xr:uid="{82C49FD8-BB85-4ED3-91D1-3E88F67F52D3}"/>
    <cellStyle name="Output 5 9 2 7" xfId="17819" xr:uid="{BADCB222-2823-42DB-97FD-C81DECF360BE}"/>
    <cellStyle name="Output 5 9 2 7 2" xfId="31277" xr:uid="{F14290A5-9100-4BDB-ADA4-BB970F5EE5F8}"/>
    <cellStyle name="Output 5 9 3" xfId="6962" xr:uid="{2AF1912C-717C-4611-9C53-E970C10DBAE6}"/>
    <cellStyle name="Output 5 9 3 2" xfId="20420" xr:uid="{570D0994-9BC0-4C4B-9829-BBB6B15583CA}"/>
    <cellStyle name="Output 5 9 4" xfId="9553" xr:uid="{28A43645-7611-4363-8DCF-4B55D233B224}"/>
    <cellStyle name="Output 5 9 4 2" xfId="23011" xr:uid="{65738ABD-ECED-4D26-AFCF-9E5A5C114AD6}"/>
    <cellStyle name="Output 5 9 5" xfId="12649" xr:uid="{A10C7006-1628-46C0-AC61-57BC20F0E0D4}"/>
    <cellStyle name="Output 5 9 5 2" xfId="26107" xr:uid="{2680F105-3B1F-4278-A5AE-E66ECEF1DD68}"/>
    <cellStyle name="Output 6" xfId="2357" xr:uid="{E452F891-47F2-4787-84DE-D8E10C486DE1}"/>
    <cellStyle name="Output 6 10" xfId="4666" xr:uid="{633673D8-1B92-47A3-A1D1-ABCD6FC07DA3}"/>
    <cellStyle name="Output 6 10 2" xfId="5837" xr:uid="{C3686267-5507-481E-B21F-6B7C920CDE91}"/>
    <cellStyle name="Output 6 10 2 2" xfId="8316" xr:uid="{26C4C8E6-E95D-41CC-8866-8C69EC6A126F}"/>
    <cellStyle name="Output 6 10 2 2 2" xfId="21774" xr:uid="{58F00A02-B5A3-4706-8618-B856FC492EE0}"/>
    <cellStyle name="Output 6 10 2 3" xfId="10907" xr:uid="{0AD91530-2977-4C51-9DDC-6D04F40DA05E}"/>
    <cellStyle name="Output 6 10 2 3 2" xfId="24365" xr:uid="{F1890E5C-4F7F-4BA0-8706-5534E134E1E0}"/>
    <cellStyle name="Output 6 10 2 4" xfId="13115" xr:uid="{42F9E8AB-D0EB-4198-8320-465C7B1687C9}"/>
    <cellStyle name="Output 6 10 2 4 2" xfId="26573" xr:uid="{AC2748A4-AA61-44E9-A76E-A5BC0A3BED22}"/>
    <cellStyle name="Output 6 10 2 5" xfId="14294" xr:uid="{98155D3D-D31F-4CD2-9D4C-7DC7DB5F34B8}"/>
    <cellStyle name="Output 6 10 2 5 2" xfId="27752" xr:uid="{788CEAED-2A14-45B5-B293-A5F931F5E56E}"/>
    <cellStyle name="Output 6 10 2 6" xfId="15659" xr:uid="{D55631E5-B124-41DA-B69E-A2D917D9525E}"/>
    <cellStyle name="Output 6 10 2 6 2" xfId="29117" xr:uid="{F784588D-EB88-4DD6-B989-1A0E63B1E8C4}"/>
    <cellStyle name="Output 6 10 2 7" xfId="18002" xr:uid="{7AF5D87C-2EC9-4B5B-BFF3-15072C781AE0}"/>
    <cellStyle name="Output 6 10 2 7 2" xfId="31460" xr:uid="{6F09886F-509A-4AA7-BB5E-932A88A718DD}"/>
    <cellStyle name="Output 6 10 3" xfId="7145" xr:uid="{9D8EBB1C-E259-4644-92CA-46C8AA14EAE5}"/>
    <cellStyle name="Output 6 10 3 2" xfId="20603" xr:uid="{A2952B37-795E-4BD9-8B05-2BADEE8450C0}"/>
    <cellStyle name="Output 6 10 4" xfId="9736" xr:uid="{7939369A-0D17-4BF5-A4EE-E078883B3AB8}"/>
    <cellStyle name="Output 6 10 4 2" xfId="23194" xr:uid="{FB1BAC06-10A8-40CE-AE62-1D99C338D8C5}"/>
    <cellStyle name="Output 6 10 5" xfId="3866" xr:uid="{94FBA8B5-2B71-4F40-AD53-87BA8120BDBB}"/>
    <cellStyle name="Output 6 10 5 2" xfId="19860" xr:uid="{A047D0F2-E0F9-49C6-99F2-E8D5065C8764}"/>
    <cellStyle name="Output 6 11" xfId="4021" xr:uid="{370A5310-CF66-4108-BCA7-2D00FC0EAF19}"/>
    <cellStyle name="Output 6 11 2" xfId="3000" xr:uid="{BB6B35A5-D6BE-400B-9029-677D24C81D71}"/>
    <cellStyle name="Output 6 11 2 2" xfId="18994" xr:uid="{7F7E6B05-6FA8-4435-8A80-9B039830E717}"/>
    <cellStyle name="Output 6 11 3" xfId="9132" xr:uid="{6676CCC5-68B8-4227-97DF-38B9730DE483}"/>
    <cellStyle name="Output 6 11 3 2" xfId="22590" xr:uid="{724A97DD-48C1-43CA-888E-D1D8A9786267}"/>
    <cellStyle name="Output 6 11 4" xfId="11701" xr:uid="{0A4E561C-10F9-43B5-8DBF-E9F77C875B73}"/>
    <cellStyle name="Output 6 11 4 2" xfId="25159" xr:uid="{1D64889A-A583-491D-B32B-3C83F9030BDF}"/>
    <cellStyle name="Output 6 11 5" xfId="2960" xr:uid="{F0FCA805-2BA8-496E-BDD7-D3633F2444DC}"/>
    <cellStyle name="Output 6 11 5 2" xfId="18954" xr:uid="{88337180-7ADA-4C18-BB0B-06CD66B5A255}"/>
    <cellStyle name="Output 6 11 6" xfId="9073" xr:uid="{71E03F5E-FF9D-4055-BE85-0D01FD2F3789}"/>
    <cellStyle name="Output 6 11 6 2" xfId="22531" xr:uid="{BBF62DB0-03B3-4009-BA24-2865EA814333}"/>
    <cellStyle name="Output 6 11 7" xfId="16440" xr:uid="{80A47F52-CFE8-408E-A768-580DE4838052}"/>
    <cellStyle name="Output 6 11 7 2" xfId="29898" xr:uid="{E5C34801-260B-4332-B685-8CFFDE9E0194}"/>
    <cellStyle name="Output 6 12" xfId="3125" xr:uid="{B5ADEE7F-D35D-46B8-8C05-D9E325F83C51}"/>
    <cellStyle name="Output 6 12 2" xfId="19119" xr:uid="{2F74B1A9-C553-4EF1-92E9-B2D12F242F3E}"/>
    <cellStyle name="Output 6 13" xfId="12279" xr:uid="{DB9E4812-B421-4549-90D1-7BD5932E9E59}"/>
    <cellStyle name="Output 6 13 2" xfId="25737" xr:uid="{C51433FE-95C8-4C02-9E63-A433EA9A9D05}"/>
    <cellStyle name="Output 6 14" xfId="18905" xr:uid="{6EA916BC-42FB-48CA-8E81-86DE49DF3F68}"/>
    <cellStyle name="Output 6 14 2" xfId="32558" xr:uid="{C25EAA76-0D1C-4DE4-AFBC-AC3B42B43931}"/>
    <cellStyle name="Output 6 2" xfId="2358" xr:uid="{11E47CCC-D4D9-405C-A0CF-AC50998E207B}"/>
    <cellStyle name="Output 6 2 10" xfId="12546" xr:uid="{C9650DF0-A309-4EB7-AC16-B12EA0311050}"/>
    <cellStyle name="Output 6 2 10 2" xfId="26004" xr:uid="{3BF6DB86-539F-4E9E-98E8-734B1DFA72E8}"/>
    <cellStyle name="Output 6 2 11" xfId="18906" xr:uid="{4CBDA81B-3034-4BE3-BA07-DFA153F3FDD8}"/>
    <cellStyle name="Output 6 2 11 2" xfId="32559" xr:uid="{A40FF363-0DC5-429C-B0F2-6FC99B8B2D9D}"/>
    <cellStyle name="Output 6 2 2" xfId="2912" xr:uid="{B17C4022-3430-4978-B36C-ED9397CBA9E9}"/>
    <cellStyle name="Output 6 2 2 2" xfId="6236" xr:uid="{1CE9D4F7-4A04-45AF-AE7C-1A8218307845}"/>
    <cellStyle name="Output 6 2 2 2 2" xfId="8715" xr:uid="{C5F61510-C601-40D4-9EEC-ABCAB99A84E7}"/>
    <cellStyle name="Output 6 2 2 2 2 2" xfId="22173" xr:uid="{DC15FFA6-F913-40B1-9FF4-80544CE1FB5B}"/>
    <cellStyle name="Output 6 2 2 2 3" xfId="11306" xr:uid="{13B48200-EA00-47A5-A85C-392737AA5E3A}"/>
    <cellStyle name="Output 6 2 2 2 3 2" xfId="24764" xr:uid="{895C2E6A-7542-4886-8FDA-382C0C24E46A}"/>
    <cellStyle name="Output 6 2 2 2 4" xfId="13514" xr:uid="{FEB4C279-AED1-4BBC-8FE5-0769C1C370F8}"/>
    <cellStyle name="Output 6 2 2 2 4 2" xfId="26972" xr:uid="{F5C1EC3A-A271-4E82-9B7C-830738CE8D90}"/>
    <cellStyle name="Output 6 2 2 2 5" xfId="14693" xr:uid="{5F4A5C55-1BA3-4285-9B80-3865705C8050}"/>
    <cellStyle name="Output 6 2 2 2 5 2" xfId="28151" xr:uid="{08504B33-8A6D-4596-A912-17D1DBD827D6}"/>
    <cellStyle name="Output 6 2 2 2 6" xfId="16058" xr:uid="{2EFD55C9-46EA-4157-9AED-74003796B366}"/>
    <cellStyle name="Output 6 2 2 2 6 2" xfId="29516" xr:uid="{09FDD2D2-9B39-44BE-A99C-93BDCFC576B1}"/>
    <cellStyle name="Output 6 2 2 2 7" xfId="18401" xr:uid="{3BB4225A-2038-4E37-8847-80E1A1881C7F}"/>
    <cellStyle name="Output 6 2 2 2 7 2" xfId="31859" xr:uid="{D810258D-0AB5-4D57-BF64-29102310FAB0}"/>
    <cellStyle name="Output 6 2 2 3" xfId="5065" xr:uid="{2D18323D-CEEB-4941-9147-DB8680BA1425}"/>
    <cellStyle name="Output 6 2 2 3 2" xfId="32364" xr:uid="{391EA4DF-A67C-4B0D-B68B-7D85861B95E5}"/>
    <cellStyle name="Output 6 2 2 4" xfId="7544" xr:uid="{6863D20C-63C5-4887-B0BE-CC8FF16E2E3F}"/>
    <cellStyle name="Output 6 2 2 4 2" xfId="21002" xr:uid="{12E5D704-95FE-432B-9466-B3851BB6C1B6}"/>
    <cellStyle name="Output 6 2 2 5" xfId="10135" xr:uid="{E9F94FCF-758C-494E-80B3-F42AA897BB0B}"/>
    <cellStyle name="Output 6 2 2 5 2" xfId="23593" xr:uid="{75C23124-7766-438A-9C94-930F42332D9F}"/>
    <cellStyle name="Output 6 2 2 6" xfId="11968" xr:uid="{2B56CF32-43F6-4552-9BEC-DBF76D75A431}"/>
    <cellStyle name="Output 6 2 2 6 2" xfId="25426" xr:uid="{A42551AD-6C5B-44F4-B9DD-D9326FF19D50}"/>
    <cellStyle name="Output 6 2 3" xfId="5153" xr:uid="{2FD9C505-EFEA-4FC0-8CD9-13E471DA1535}"/>
    <cellStyle name="Output 6 2 3 2" xfId="6324" xr:uid="{6527DA1D-6F30-49D0-8567-E47039383F75}"/>
    <cellStyle name="Output 6 2 3 2 2" xfId="8803" xr:uid="{7D31E68D-DA45-43E2-A165-BF6907E5DACF}"/>
    <cellStyle name="Output 6 2 3 2 2 2" xfId="22261" xr:uid="{A69AC0C5-A1E6-4EF3-A1E5-D8491238572A}"/>
    <cellStyle name="Output 6 2 3 2 3" xfId="11394" xr:uid="{9810BB5B-C21F-45DE-A521-954D533551F9}"/>
    <cellStyle name="Output 6 2 3 2 3 2" xfId="24852" xr:uid="{3E922073-56DC-4095-9650-1E776DA74589}"/>
    <cellStyle name="Output 6 2 3 2 4" xfId="13602" xr:uid="{273C3E6D-9A52-4E6A-9808-775DB7238FF1}"/>
    <cellStyle name="Output 6 2 3 2 4 2" xfId="27060" xr:uid="{4C51B0C4-30C3-4695-A374-3E953B6A749C}"/>
    <cellStyle name="Output 6 2 3 2 5" xfId="14781" xr:uid="{61137DA6-93AD-4733-871B-05EABD1E96E0}"/>
    <cellStyle name="Output 6 2 3 2 5 2" xfId="28239" xr:uid="{2C2CF0BD-B4BD-46FD-9035-03FD7FD794E2}"/>
    <cellStyle name="Output 6 2 3 2 6" xfId="16146" xr:uid="{3F312537-85FA-4F9C-927E-65456E57A95A}"/>
    <cellStyle name="Output 6 2 3 2 6 2" xfId="29604" xr:uid="{BD01868F-2DCD-4DE3-AC90-D70C4676DE1C}"/>
    <cellStyle name="Output 6 2 3 2 7" xfId="18489" xr:uid="{8CEC999D-FAA3-4F21-96D2-1DD884EBF534}"/>
    <cellStyle name="Output 6 2 3 2 7 2" xfId="31947" xr:uid="{CAD51EF0-8ECD-4A84-BE05-F975ADF541D6}"/>
    <cellStyle name="Output 6 2 3 3" xfId="7632" xr:uid="{83FB2CFA-CE32-4788-97FA-D659DC67B55D}"/>
    <cellStyle name="Output 6 2 3 3 2" xfId="21090" xr:uid="{018F04DB-4B7F-4A68-9FFC-CFD33DE3C5CA}"/>
    <cellStyle name="Output 6 2 3 4" xfId="10223" xr:uid="{6044A4DF-8A70-4844-8DF4-C3939FB01A0F}"/>
    <cellStyle name="Output 6 2 3 4 2" xfId="23681" xr:uid="{7D9D7CEB-B770-4F73-B5E3-B96D7EF3B8D7}"/>
    <cellStyle name="Output 6 2 3 5" xfId="11961" xr:uid="{4E8238CB-3CAF-4A3B-AF02-9E9293412032}"/>
    <cellStyle name="Output 6 2 3 5 2" xfId="25419" xr:uid="{2FAD6894-082C-4247-B488-BCBDE40BE848}"/>
    <cellStyle name="Output 6 2 4" xfId="5260" xr:uid="{71E1224A-44B7-481C-8B32-5756750F5D57}"/>
    <cellStyle name="Output 6 2 4 2" xfId="6431" xr:uid="{0940CA49-B9FC-42E9-B141-7DCEDBCAE9A6}"/>
    <cellStyle name="Output 6 2 4 2 2" xfId="8910" xr:uid="{4A15B4F6-2756-4E3B-834C-E89239C5F083}"/>
    <cellStyle name="Output 6 2 4 2 2 2" xfId="22368" xr:uid="{D49A2AA4-5C33-47D4-A13F-9B765BED81F1}"/>
    <cellStyle name="Output 6 2 4 2 3" xfId="11501" xr:uid="{4BACF3AA-B8DE-4F5A-A0C5-4C85CEBF24C7}"/>
    <cellStyle name="Output 6 2 4 2 3 2" xfId="24959" xr:uid="{DB005AE3-7322-4723-BC99-FBACE114ABD5}"/>
    <cellStyle name="Output 6 2 4 2 4" xfId="13709" xr:uid="{35AB0333-6931-4C0D-A4F4-01B83872BA02}"/>
    <cellStyle name="Output 6 2 4 2 4 2" xfId="27167" xr:uid="{BFCAE643-F9CE-4529-B5E2-F2F8EBC00BC5}"/>
    <cellStyle name="Output 6 2 4 2 5" xfId="14888" xr:uid="{3C3C61CE-1642-4B10-994C-CF56AE907A13}"/>
    <cellStyle name="Output 6 2 4 2 5 2" xfId="28346" xr:uid="{6CA31E66-1754-49C2-8CFF-CB5176952CA8}"/>
    <cellStyle name="Output 6 2 4 2 6" xfId="16253" xr:uid="{C9947832-3BD8-401E-942F-803DD70B86E2}"/>
    <cellStyle name="Output 6 2 4 2 6 2" xfId="29711" xr:uid="{29A6AD26-FB3F-40DC-8A21-BDC505DA83AF}"/>
    <cellStyle name="Output 6 2 4 2 7" xfId="18596" xr:uid="{CC507B35-D35D-4367-9BB2-16A941196515}"/>
    <cellStyle name="Output 6 2 4 2 7 2" xfId="32054" xr:uid="{435B4111-444E-4534-8BF6-68EE33430B29}"/>
    <cellStyle name="Output 6 2 4 3" xfId="7739" xr:uid="{4C291935-896E-4CB0-80D3-E007B4EC5F72}"/>
    <cellStyle name="Output 6 2 4 3 2" xfId="21197" xr:uid="{B6FE51FB-BBE0-405C-B4B7-67249916A03B}"/>
    <cellStyle name="Output 6 2 4 4" xfId="10330" xr:uid="{DE19B369-E0EC-4A34-9F3B-275051DFDACB}"/>
    <cellStyle name="Output 6 2 4 4 2" xfId="23788" xr:uid="{23B970C6-4571-46EF-8318-1E96B2F97DAA}"/>
    <cellStyle name="Output 6 2 4 5" xfId="15082" xr:uid="{0BE43DFC-ECAE-4640-B261-6C4072A14C01}"/>
    <cellStyle name="Output 6 2 4 5 2" xfId="28540" xr:uid="{0EBE0A8B-0CC1-4C44-89E9-41E8AD40D1A5}"/>
    <cellStyle name="Output 6 2 5" xfId="4772" xr:uid="{7D1F91A7-6386-4B17-8F10-283E7B7B3C0D}"/>
    <cellStyle name="Output 6 2 5 2" xfId="5943" xr:uid="{33EDBEE0-9821-4715-B57A-3255C221C2C9}"/>
    <cellStyle name="Output 6 2 5 2 2" xfId="8422" xr:uid="{A29DB1C3-4720-416F-A81E-F9C83BF8634C}"/>
    <cellStyle name="Output 6 2 5 2 2 2" xfId="21880" xr:uid="{8F2EFEDE-3E9E-4D10-BBA8-EE20AD1474B3}"/>
    <cellStyle name="Output 6 2 5 2 3" xfId="11013" xr:uid="{A1DD530C-74C5-45A9-998B-C3E36591F325}"/>
    <cellStyle name="Output 6 2 5 2 3 2" xfId="24471" xr:uid="{BF3CEFCC-25C4-4C91-87FB-4A7A3A0BEB37}"/>
    <cellStyle name="Output 6 2 5 2 4" xfId="13221" xr:uid="{7E621F3D-DF75-42CA-8199-E535E3830C89}"/>
    <cellStyle name="Output 6 2 5 2 4 2" xfId="26679" xr:uid="{91312870-231C-4993-9FFB-AAAB24F14EC8}"/>
    <cellStyle name="Output 6 2 5 2 5" xfId="14400" xr:uid="{E36CF1F0-00D3-4CAC-A5CA-420094F29487}"/>
    <cellStyle name="Output 6 2 5 2 5 2" xfId="27858" xr:uid="{E6728B1B-CC43-4E02-836C-F60D837851D4}"/>
    <cellStyle name="Output 6 2 5 2 6" xfId="15765" xr:uid="{C26CB01B-C9C8-4C29-A9E5-AC96AE4ACC02}"/>
    <cellStyle name="Output 6 2 5 2 6 2" xfId="29223" xr:uid="{08A71195-D211-4A82-92B2-46DAE4B5482C}"/>
    <cellStyle name="Output 6 2 5 2 7" xfId="18108" xr:uid="{D425E478-918C-4CC0-BC81-EC52A221B14B}"/>
    <cellStyle name="Output 6 2 5 2 7 2" xfId="31566" xr:uid="{A1184ACC-E1C5-437F-9C90-9EBB7AC68E4E}"/>
    <cellStyle name="Output 6 2 5 3" xfId="7251" xr:uid="{8F17F7E6-33A6-45BC-8B83-2C6A0FFC5F82}"/>
    <cellStyle name="Output 6 2 5 3 2" xfId="20709" xr:uid="{CA09FCDB-2FF8-49F0-941D-C262ECB593D5}"/>
    <cellStyle name="Output 6 2 5 4" xfId="9842" xr:uid="{C5C5C8D7-025B-4B46-B790-4BCA8BA74475}"/>
    <cellStyle name="Output 6 2 5 4 2" xfId="23300" xr:uid="{D1F9CE15-D1FF-40D2-8546-5FBD703C8E9B}"/>
    <cellStyle name="Output 6 2 5 5" xfId="3274" xr:uid="{2FBA3EDA-38A1-4CDB-9CEB-2910A4B37528}"/>
    <cellStyle name="Output 6 2 5 5 2" xfId="19268" xr:uid="{25B6CF24-41DA-43EA-97AE-3E32073FB67E}"/>
    <cellStyle name="Output 6 2 6" xfId="4478" xr:uid="{5E592C16-D46A-4588-8BC8-9153289B2413}"/>
    <cellStyle name="Output 6 2 6 2" xfId="5649" xr:uid="{E2A6A152-F934-4CFD-B47F-0708D879DB6D}"/>
    <cellStyle name="Output 6 2 6 2 2" xfId="8128" xr:uid="{353F7E7D-1D08-4AA8-BDB3-7FD7B0CD8310}"/>
    <cellStyle name="Output 6 2 6 2 2 2" xfId="21586" xr:uid="{E142D190-9569-4908-9D80-FDF464484838}"/>
    <cellStyle name="Output 6 2 6 2 3" xfId="10719" xr:uid="{CCB0357A-A722-447F-AB00-E02278D3A677}"/>
    <cellStyle name="Output 6 2 6 2 3 2" xfId="24177" xr:uid="{7041E2A7-D57D-49C3-8857-2E9637E4CC4C}"/>
    <cellStyle name="Output 6 2 6 2 4" xfId="12927" xr:uid="{58B918D4-07B8-43D3-A1BF-1AFE25FCE850}"/>
    <cellStyle name="Output 6 2 6 2 4 2" xfId="26385" xr:uid="{B43556DC-47D5-4F97-9758-FE3F548D49BF}"/>
    <cellStyle name="Output 6 2 6 2 5" xfId="14106" xr:uid="{2FD95D35-A0A7-4F2A-90E7-92D461F88227}"/>
    <cellStyle name="Output 6 2 6 2 5 2" xfId="27564" xr:uid="{05272F3A-9FB0-40AD-B6A9-65746078FD9E}"/>
    <cellStyle name="Output 6 2 6 2 6" xfId="15471" xr:uid="{5F846655-5833-440A-8737-AA45DC8A74D9}"/>
    <cellStyle name="Output 6 2 6 2 6 2" xfId="28929" xr:uid="{3ABAE046-7E4D-47E0-B7D5-42243A09BBE2}"/>
    <cellStyle name="Output 6 2 6 2 7" xfId="17814" xr:uid="{4F366944-0F24-4EE5-AEA5-02875282A576}"/>
    <cellStyle name="Output 6 2 6 2 7 2" xfId="31272" xr:uid="{BCCFA1D4-271D-46DB-8FC6-340BB655B6F1}"/>
    <cellStyle name="Output 6 2 6 3" xfId="6957" xr:uid="{E6C72596-D573-4A01-B87C-0FE225FD8DF8}"/>
    <cellStyle name="Output 6 2 6 3 2" xfId="20415" xr:uid="{7BDB9077-6265-4CE6-8CAD-9E35ADAF1666}"/>
    <cellStyle name="Output 6 2 6 4" xfId="9548" xr:uid="{593C0EEF-7EE7-42A9-8704-4E3AD7589E95}"/>
    <cellStyle name="Output 6 2 6 4 2" xfId="23006" xr:uid="{A77C87EF-CFA0-4139-B3AD-082280C5D142}"/>
    <cellStyle name="Output 6 2 6 5" xfId="12660" xr:uid="{AB6EE04B-5024-455A-88AE-684AD5AC82B6}"/>
    <cellStyle name="Output 6 2 6 5 2" xfId="26118" xr:uid="{03664546-D905-4326-A90F-5C5C88CC3CFE}"/>
    <cellStyle name="Output 6 2 7" xfId="4667" xr:uid="{5810E4E8-BD97-4EC4-A5AB-7885C97B0684}"/>
    <cellStyle name="Output 6 2 7 2" xfId="5838" xr:uid="{139311C0-BE5D-4904-BDC6-B0D40DF63872}"/>
    <cellStyle name="Output 6 2 7 2 2" xfId="8317" xr:uid="{EEC2D4F3-F06C-47DD-BE3B-B699211AE590}"/>
    <cellStyle name="Output 6 2 7 2 2 2" xfId="21775" xr:uid="{3F5E5960-21E8-4077-A434-0354226EAFEB}"/>
    <cellStyle name="Output 6 2 7 2 3" xfId="10908" xr:uid="{6EF5324A-6AB5-4BEA-91D4-AAD8648A0AAB}"/>
    <cellStyle name="Output 6 2 7 2 3 2" xfId="24366" xr:uid="{94A8C663-6272-44B7-A390-8F8BD500FC5B}"/>
    <cellStyle name="Output 6 2 7 2 4" xfId="13116" xr:uid="{488E1F48-0827-4C83-A958-FB45FAF12759}"/>
    <cellStyle name="Output 6 2 7 2 4 2" xfId="26574" xr:uid="{A4909E6C-E613-47BE-9BF1-0E63BEC7E1DD}"/>
    <cellStyle name="Output 6 2 7 2 5" xfId="14295" xr:uid="{648CD727-AC47-441F-BE90-B248FA4F96F1}"/>
    <cellStyle name="Output 6 2 7 2 5 2" xfId="27753" xr:uid="{4B023825-CDF3-46D0-BD1F-63D3D7D99E91}"/>
    <cellStyle name="Output 6 2 7 2 6" xfId="15660" xr:uid="{7DC8E71F-5615-494F-BF0A-7CDD7E73B863}"/>
    <cellStyle name="Output 6 2 7 2 6 2" xfId="29118" xr:uid="{A754C27E-E958-4FC2-885C-F11B21F322BC}"/>
    <cellStyle name="Output 6 2 7 2 7" xfId="18003" xr:uid="{F04E7C3E-DDD7-46AB-869F-577DAC6C26B2}"/>
    <cellStyle name="Output 6 2 7 2 7 2" xfId="31461" xr:uid="{03B959F3-2853-4A67-9667-E24389043F34}"/>
    <cellStyle name="Output 6 2 7 3" xfId="7146" xr:uid="{82C1EB76-EC0C-4C49-A473-89F59E98D4E1}"/>
    <cellStyle name="Output 6 2 7 3 2" xfId="20604" xr:uid="{87B4A0C0-920B-468F-83DC-C419EF169C16}"/>
    <cellStyle name="Output 6 2 7 4" xfId="9737" xr:uid="{F5694BFD-D953-4CEE-B969-EEA46E7813F4}"/>
    <cellStyle name="Output 6 2 7 4 2" xfId="23195" xr:uid="{3D232FC7-5126-4C24-A922-AF205845E228}"/>
    <cellStyle name="Output 6 2 7 5" xfId="12446" xr:uid="{B3F69867-5455-4D6C-AE54-D25B998EDA8C}"/>
    <cellStyle name="Output 6 2 7 5 2" xfId="25904" xr:uid="{2E585B47-570C-4ADE-B958-EA08F34D82A7}"/>
    <cellStyle name="Output 6 2 8" xfId="4020" xr:uid="{C41E307E-983D-4DD3-9986-035C8FD09177}"/>
    <cellStyle name="Output 6 2 8 2" xfId="3001" xr:uid="{2539212F-76C6-4D43-BFCA-ED5158B249EB}"/>
    <cellStyle name="Output 6 2 8 2 2" xfId="18995" xr:uid="{1C554C1F-27C6-4BDA-9D53-A19D4A0BB977}"/>
    <cellStyle name="Output 6 2 8 3" xfId="9131" xr:uid="{7A57ED98-6CB1-4356-B3DF-2E5527A36A49}"/>
    <cellStyle name="Output 6 2 8 3 2" xfId="22589" xr:uid="{21442BDD-4E51-4ADD-B390-E17EE9EE9E0A}"/>
    <cellStyle name="Output 6 2 8 4" xfId="11700" xr:uid="{66337BFD-ACE3-45FE-98F3-ABCEF6AA06A0}"/>
    <cellStyle name="Output 6 2 8 4 2" xfId="25158" xr:uid="{780071AE-D75F-424C-A2DE-0B84BA680CA0}"/>
    <cellStyle name="Output 6 2 8 5" xfId="3576" xr:uid="{28251874-1480-490A-99A0-E7559E2BD4F3}"/>
    <cellStyle name="Output 6 2 8 5 2" xfId="19570" xr:uid="{A94F8035-2F45-4D1E-86C3-35B365EC3068}"/>
    <cellStyle name="Output 6 2 8 6" xfId="3353" xr:uid="{59AFFF93-AD03-4CB9-876D-C60C407F9AB3}"/>
    <cellStyle name="Output 6 2 8 6 2" xfId="19347" xr:uid="{30EC2778-B8AA-465A-B2E0-EDED86CF0AD3}"/>
    <cellStyle name="Output 6 2 8 7" xfId="16439" xr:uid="{2EB5D1A1-CA04-429F-8723-C406F6F85C93}"/>
    <cellStyle name="Output 6 2 8 7 2" xfId="29897" xr:uid="{5C4F61B6-C0E9-4918-98F2-724CC198600A}"/>
    <cellStyle name="Output 6 2 9" xfId="3124" xr:uid="{1CB6E173-587C-4FCF-AE69-E5D273F6AA6C}"/>
    <cellStyle name="Output 6 2 9 2" xfId="19118" xr:uid="{E394A395-11EC-4B0C-9915-1D59514424A1}"/>
    <cellStyle name="Output 6 3" xfId="2359" xr:uid="{7D30F24E-09F0-4DD5-8E9B-2D0A7DBD10AE}"/>
    <cellStyle name="Output 6 3 10" xfId="3373" xr:uid="{DC4F1B06-D4D4-4C5D-A7F1-ECE13283F64C}"/>
    <cellStyle name="Output 6 3 10 2" xfId="19367" xr:uid="{7BA9CE2B-A1F7-4A2B-8E9B-959D07B78411}"/>
    <cellStyle name="Output 6 3 11" xfId="18907" xr:uid="{AEE5157D-FC4A-499E-8CCD-440BC0258EA9}"/>
    <cellStyle name="Output 6 3 11 2" xfId="32560" xr:uid="{34680F6C-113E-40B7-A349-98B3C770DDF4}"/>
    <cellStyle name="Output 6 3 2" xfId="2913" xr:uid="{AFDD3BD7-9614-4673-8E3F-E97D4684D547}"/>
    <cellStyle name="Output 6 3 2 2" xfId="6237" xr:uid="{B43D792A-5CAD-4A8C-A604-94F47B350F40}"/>
    <cellStyle name="Output 6 3 2 2 2" xfId="8716" xr:uid="{E531E016-BA76-4E39-BBED-D68B67C0A965}"/>
    <cellStyle name="Output 6 3 2 2 2 2" xfId="22174" xr:uid="{A3AFF36B-1514-4545-92B0-FFDE45E65321}"/>
    <cellStyle name="Output 6 3 2 2 3" xfId="11307" xr:uid="{B2700AA8-DD02-4640-B7E2-A6429C20533D}"/>
    <cellStyle name="Output 6 3 2 2 3 2" xfId="24765" xr:uid="{9741508E-1CFB-4444-9792-AE391021C8AA}"/>
    <cellStyle name="Output 6 3 2 2 4" xfId="13515" xr:uid="{EBD997B8-93E6-4109-9B0B-B30CB29FF4F2}"/>
    <cellStyle name="Output 6 3 2 2 4 2" xfId="26973" xr:uid="{C658CEE0-ACD2-4A60-ACC5-67C980EC5684}"/>
    <cellStyle name="Output 6 3 2 2 5" xfId="14694" xr:uid="{8A9D64F6-81B5-48C7-9732-0E80E30A0873}"/>
    <cellStyle name="Output 6 3 2 2 5 2" xfId="28152" xr:uid="{7082905D-68C0-47EB-BEB3-15CC3F053E20}"/>
    <cellStyle name="Output 6 3 2 2 6" xfId="16059" xr:uid="{D6160838-9A7E-40A9-9755-1307D25FB256}"/>
    <cellStyle name="Output 6 3 2 2 6 2" xfId="29517" xr:uid="{A87FAF5D-F709-4228-B7C0-EF7A62281234}"/>
    <cellStyle name="Output 6 3 2 2 7" xfId="18402" xr:uid="{F47E1172-E51C-4787-AE57-814958578398}"/>
    <cellStyle name="Output 6 3 2 2 7 2" xfId="31860" xr:uid="{62526155-17F7-455A-969E-60618103FE6F}"/>
    <cellStyle name="Output 6 3 2 3" xfId="5066" xr:uid="{4586ABC3-37A6-4F66-93E6-678450EB9B11}"/>
    <cellStyle name="Output 6 3 2 3 2" xfId="32365" xr:uid="{97A01C4D-87EA-4ABC-8179-9F7B7E6E097E}"/>
    <cellStyle name="Output 6 3 2 4" xfId="7545" xr:uid="{72C680B1-5BC2-47E4-B9E5-808750DFB0EB}"/>
    <cellStyle name="Output 6 3 2 4 2" xfId="21003" xr:uid="{76B7950F-E492-4534-9B80-B1E2235CE84B}"/>
    <cellStyle name="Output 6 3 2 5" xfId="10136" xr:uid="{59E048C6-02AE-4146-9AE2-489E9A477015}"/>
    <cellStyle name="Output 6 3 2 5 2" xfId="23594" xr:uid="{31C47F44-4D4A-41D3-8C6B-5369616A03C7}"/>
    <cellStyle name="Output 6 3 2 6" xfId="12517" xr:uid="{8AC3F906-A232-409F-A88B-EAC0B08AE9BC}"/>
    <cellStyle name="Output 6 3 2 6 2" xfId="25975" xr:uid="{B255F6C0-97F3-4A58-8DF5-9CB989FEE36B}"/>
    <cellStyle name="Output 6 3 3" xfId="5170" xr:uid="{B44DF59C-223A-4E1C-8AF3-004BD99C279C}"/>
    <cellStyle name="Output 6 3 3 2" xfId="6341" xr:uid="{91C47381-CEA3-40C9-87AF-6AB5325F2D7F}"/>
    <cellStyle name="Output 6 3 3 2 2" xfId="8820" xr:uid="{C026439A-A134-479E-90D5-CE410F13233C}"/>
    <cellStyle name="Output 6 3 3 2 2 2" xfId="22278" xr:uid="{46B2BC37-08EF-4B73-A726-2CC691F78DB3}"/>
    <cellStyle name="Output 6 3 3 2 3" xfId="11411" xr:uid="{DD720F6D-8310-410D-B82D-5B0AA445D04A}"/>
    <cellStyle name="Output 6 3 3 2 3 2" xfId="24869" xr:uid="{9A8B35BD-C692-4B71-ADBD-DB022D1FC599}"/>
    <cellStyle name="Output 6 3 3 2 4" xfId="13619" xr:uid="{6519BCB6-722A-4C9B-800E-2C42564607B5}"/>
    <cellStyle name="Output 6 3 3 2 4 2" xfId="27077" xr:uid="{65BDF9DE-B569-42A3-AB48-70D440001C9D}"/>
    <cellStyle name="Output 6 3 3 2 5" xfId="14798" xr:uid="{A36B2E0D-D341-4C0B-87EC-A1EA91462D12}"/>
    <cellStyle name="Output 6 3 3 2 5 2" xfId="28256" xr:uid="{FBA83934-3259-4C9F-8853-E61201623BA8}"/>
    <cellStyle name="Output 6 3 3 2 6" xfId="16163" xr:uid="{7A980D81-03A4-46A9-BFB3-52A183667C7D}"/>
    <cellStyle name="Output 6 3 3 2 6 2" xfId="29621" xr:uid="{01C2230E-1EF2-466F-8240-F6542D9AB2F9}"/>
    <cellStyle name="Output 6 3 3 2 7" xfId="18506" xr:uid="{4AE83245-6797-4396-AFBA-FCD6216A0E4D}"/>
    <cellStyle name="Output 6 3 3 2 7 2" xfId="31964" xr:uid="{FCAAE811-35DB-4F3E-99CA-3442CBCA12BF}"/>
    <cellStyle name="Output 6 3 3 3" xfId="7649" xr:uid="{23B86D16-60C1-4473-AEF2-DB646B49EB67}"/>
    <cellStyle name="Output 6 3 3 3 2" xfId="21107" xr:uid="{796A5728-2BAF-4E41-8A0B-92C0B07B195A}"/>
    <cellStyle name="Output 6 3 3 4" xfId="10240" xr:uid="{46076D43-ABE4-4BB4-9F84-3F1284A8E12A}"/>
    <cellStyle name="Output 6 3 3 4 2" xfId="23698" xr:uid="{73AC79E5-6A97-40C6-A27E-6CE775FA471E}"/>
    <cellStyle name="Output 6 3 3 5" xfId="12268" xr:uid="{B2025BBB-433E-4E1D-95EB-3E4D455C0B64}"/>
    <cellStyle name="Output 6 3 3 5 2" xfId="25726" xr:uid="{7F072D1E-558E-47BA-8AC5-5BE367A5E036}"/>
    <cellStyle name="Output 6 3 4" xfId="4283" xr:uid="{A48D6613-E371-4B01-A400-E18D12D7AC2B}"/>
    <cellStyle name="Output 6 3 4 2" xfId="5454" xr:uid="{741C4587-0D2B-4399-BE9B-9128CE365E1F}"/>
    <cellStyle name="Output 6 3 4 2 2" xfId="7933" xr:uid="{E99DE542-A9F6-4373-BD01-58743F35AA56}"/>
    <cellStyle name="Output 6 3 4 2 2 2" xfId="21391" xr:uid="{C6CEDEDE-CE8B-4608-B14D-FCE1C48A3C65}"/>
    <cellStyle name="Output 6 3 4 2 3" xfId="10524" xr:uid="{E9619A63-25E4-4D09-A62F-8F71958EFDD1}"/>
    <cellStyle name="Output 6 3 4 2 3 2" xfId="23982" xr:uid="{9B4DA4C3-0D7A-44F5-81AF-DFC925CF3625}"/>
    <cellStyle name="Output 6 3 4 2 4" xfId="12732" xr:uid="{954790D1-9ECD-4862-B96C-02953115D013}"/>
    <cellStyle name="Output 6 3 4 2 4 2" xfId="26190" xr:uid="{8115B7E6-DCD5-4FD9-B0A0-790553AB1EF1}"/>
    <cellStyle name="Output 6 3 4 2 5" xfId="13911" xr:uid="{7ED85FD9-6253-4E80-B53A-25BC3B9AD378}"/>
    <cellStyle name="Output 6 3 4 2 5 2" xfId="27369" xr:uid="{2EFECFED-4B29-47D4-9C3E-5F97E99EA08A}"/>
    <cellStyle name="Output 6 3 4 2 6" xfId="15276" xr:uid="{1832339D-8C88-4B24-A458-7A83CC2356E7}"/>
    <cellStyle name="Output 6 3 4 2 6 2" xfId="28734" xr:uid="{147BC7E9-583E-4D90-B840-FAE1484EEE71}"/>
    <cellStyle name="Output 6 3 4 2 7" xfId="17619" xr:uid="{8CAD62C9-41D8-416F-8806-CFA248016AB9}"/>
    <cellStyle name="Output 6 3 4 2 7 2" xfId="31077" xr:uid="{007A19C6-76EF-489D-9E6A-9F646EED9034}"/>
    <cellStyle name="Output 6 3 4 3" xfId="6762" xr:uid="{11F00F65-7614-4B69-83B1-ED80514AE5D7}"/>
    <cellStyle name="Output 6 3 4 3 2" xfId="20220" xr:uid="{CFDD5673-D9D3-4EAE-8751-8D5B942AF308}"/>
    <cellStyle name="Output 6 3 4 4" xfId="9353" xr:uid="{DEB9510D-9709-4C1F-B857-DE204CCD7CBD}"/>
    <cellStyle name="Output 6 3 4 4 2" xfId="22811" xr:uid="{C2D1C572-0360-425E-A2FF-61E13E083398}"/>
    <cellStyle name="Output 6 3 4 5" xfId="12201" xr:uid="{150E2727-D53C-4CCC-AD31-106873B05268}"/>
    <cellStyle name="Output 6 3 4 5 2" xfId="25659" xr:uid="{B04FF3E0-DB75-4503-AC82-10E054BAFEA0}"/>
    <cellStyle name="Output 6 3 5" xfId="4773" xr:uid="{ACE8EFD5-0F4F-49BC-982B-933DFE1F5B15}"/>
    <cellStyle name="Output 6 3 5 2" xfId="5944" xr:uid="{89A9CE78-5C27-4EB1-BDE8-C0D598A3C9AE}"/>
    <cellStyle name="Output 6 3 5 2 2" xfId="8423" xr:uid="{439B3F4A-FB7E-47B0-BB27-FE7CB8227761}"/>
    <cellStyle name="Output 6 3 5 2 2 2" xfId="21881" xr:uid="{31A2963B-A923-418C-85B9-85F548D0EAE2}"/>
    <cellStyle name="Output 6 3 5 2 3" xfId="11014" xr:uid="{565918A9-8F2D-4828-9E89-39E35B2B823F}"/>
    <cellStyle name="Output 6 3 5 2 3 2" xfId="24472" xr:uid="{2EAE4D60-8B8E-4D67-B520-CA0D8B758DF6}"/>
    <cellStyle name="Output 6 3 5 2 4" xfId="13222" xr:uid="{717A6B74-B8DE-48C7-B49B-1C6991E83D8F}"/>
    <cellStyle name="Output 6 3 5 2 4 2" xfId="26680" xr:uid="{E749C0EA-8D05-4136-AFFE-C9BD66CC1A5C}"/>
    <cellStyle name="Output 6 3 5 2 5" xfId="14401" xr:uid="{D0A853DD-06C3-4B9D-AFE3-376C0A064984}"/>
    <cellStyle name="Output 6 3 5 2 5 2" xfId="27859" xr:uid="{2267281F-EBE8-4D5C-974B-B3EAB319EE27}"/>
    <cellStyle name="Output 6 3 5 2 6" xfId="15766" xr:uid="{5AA6A986-C9F8-4FD6-A8E3-B57612C5CC38}"/>
    <cellStyle name="Output 6 3 5 2 6 2" xfId="29224" xr:uid="{3C637621-9B33-4987-97A2-6907C140D86D}"/>
    <cellStyle name="Output 6 3 5 2 7" xfId="18109" xr:uid="{C7351656-6DFA-494E-8D38-B35FADC3B56F}"/>
    <cellStyle name="Output 6 3 5 2 7 2" xfId="31567" xr:uid="{63ECD4A5-6101-41A6-87BE-F9F5FAE34E45}"/>
    <cellStyle name="Output 6 3 5 3" xfId="7252" xr:uid="{CBF66517-B89A-4FE9-85B7-50948B373C92}"/>
    <cellStyle name="Output 6 3 5 3 2" xfId="20710" xr:uid="{B111F62B-BBD9-41A2-8FA4-95D804865019}"/>
    <cellStyle name="Output 6 3 5 4" xfId="9843" xr:uid="{1640A05C-BB23-410C-BE58-41B2769736CA}"/>
    <cellStyle name="Output 6 3 5 4 2" xfId="23301" xr:uid="{60D8EB82-8F6F-46B9-B954-0D6E2DA1A97B}"/>
    <cellStyle name="Output 6 3 5 5" xfId="3503" xr:uid="{1EF007BB-359D-4632-B30B-C71910B400A7}"/>
    <cellStyle name="Output 6 3 5 5 2" xfId="19497" xr:uid="{FC315E64-9741-4C9A-9A43-D719A0B34652}"/>
    <cellStyle name="Output 6 3 6" xfId="4477" xr:uid="{25285BF4-10FD-4762-874A-2C2D19D7012F}"/>
    <cellStyle name="Output 6 3 6 2" xfId="5648" xr:uid="{0D0A4F79-322A-43FF-9EB5-AA6054342272}"/>
    <cellStyle name="Output 6 3 6 2 2" xfId="8127" xr:uid="{648E3C57-7C14-4B7E-BAEF-9CF3CBF2ECC6}"/>
    <cellStyle name="Output 6 3 6 2 2 2" xfId="21585" xr:uid="{8DD9C899-B5AE-4927-9413-9207F02CB721}"/>
    <cellStyle name="Output 6 3 6 2 3" xfId="10718" xr:uid="{4FF00D6D-261B-4FAF-B601-97D0C90703C0}"/>
    <cellStyle name="Output 6 3 6 2 3 2" xfId="24176" xr:uid="{A845493A-D4C7-4ABC-8669-011BDEF67E7D}"/>
    <cellStyle name="Output 6 3 6 2 4" xfId="12926" xr:uid="{E5A96282-F59E-44C0-9299-D7C859314148}"/>
    <cellStyle name="Output 6 3 6 2 4 2" xfId="26384" xr:uid="{8DB9422C-B796-464B-800B-8330994A7A8C}"/>
    <cellStyle name="Output 6 3 6 2 5" xfId="14105" xr:uid="{EAC1860A-E4BC-43B0-ACB6-87C22289E124}"/>
    <cellStyle name="Output 6 3 6 2 5 2" xfId="27563" xr:uid="{96E6C542-AEF4-4526-986A-27959154A71E}"/>
    <cellStyle name="Output 6 3 6 2 6" xfId="15470" xr:uid="{A073AEDD-8042-49A5-8D05-1AE1C7B26720}"/>
    <cellStyle name="Output 6 3 6 2 6 2" xfId="28928" xr:uid="{7E2B0905-1209-4861-A047-659DD111BE7C}"/>
    <cellStyle name="Output 6 3 6 2 7" xfId="17813" xr:uid="{0F868AD7-E6EC-481D-9FF3-B7AF84592221}"/>
    <cellStyle name="Output 6 3 6 2 7 2" xfId="31271" xr:uid="{B4ED9903-D0A2-40F5-801D-247C190E2898}"/>
    <cellStyle name="Output 6 3 6 3" xfId="6956" xr:uid="{0A4767C8-2D47-4D5A-A1B9-E2F3A396DD18}"/>
    <cellStyle name="Output 6 3 6 3 2" xfId="20414" xr:uid="{8580F803-2B5F-48BB-A7A5-39BB35B7DC32}"/>
    <cellStyle name="Output 6 3 6 4" xfId="9547" xr:uid="{E466F93C-9CD0-48E8-99B4-0B961B25629E}"/>
    <cellStyle name="Output 6 3 6 4 2" xfId="23005" xr:uid="{E562D43B-2F90-4B05-A5D8-CC0728F05863}"/>
    <cellStyle name="Output 6 3 6 5" xfId="12587" xr:uid="{576A5F4A-4FD0-4577-94E9-39899BF1269C}"/>
    <cellStyle name="Output 6 3 6 5 2" xfId="26045" xr:uid="{8AFB9778-3AB0-4033-B3D6-84E758D6CAA1}"/>
    <cellStyle name="Output 6 3 7" xfId="4668" xr:uid="{4AB0389A-760D-41BE-A98C-4B4DCD207F21}"/>
    <cellStyle name="Output 6 3 7 2" xfId="5839" xr:uid="{853EAB4E-2B15-41E3-9FEC-5EA54905EE2D}"/>
    <cellStyle name="Output 6 3 7 2 2" xfId="8318" xr:uid="{28FA1FAD-9151-48FE-9D70-54D6D9355A59}"/>
    <cellStyle name="Output 6 3 7 2 2 2" xfId="21776" xr:uid="{404C869C-CFDF-4012-984A-79CA3180FEAE}"/>
    <cellStyle name="Output 6 3 7 2 3" xfId="10909" xr:uid="{7C5EF10C-3C67-468E-973E-19712A7337E6}"/>
    <cellStyle name="Output 6 3 7 2 3 2" xfId="24367" xr:uid="{D2712187-1889-496F-BDC6-CD6F128AF179}"/>
    <cellStyle name="Output 6 3 7 2 4" xfId="13117" xr:uid="{BEBBA1FD-0BEC-4F8B-BB2B-1C086F7A4A97}"/>
    <cellStyle name="Output 6 3 7 2 4 2" xfId="26575" xr:uid="{FD12A9A1-C561-4A37-971E-2066BA3619D1}"/>
    <cellStyle name="Output 6 3 7 2 5" xfId="14296" xr:uid="{69117A0B-B69F-44F6-9F93-83C9656A17C2}"/>
    <cellStyle name="Output 6 3 7 2 5 2" xfId="27754" xr:uid="{0EA98D76-D491-4109-BB98-B5E8423FA027}"/>
    <cellStyle name="Output 6 3 7 2 6" xfId="15661" xr:uid="{331B1E89-DFC1-4539-B3D2-6DC7964ECB56}"/>
    <cellStyle name="Output 6 3 7 2 6 2" xfId="29119" xr:uid="{10E7895E-81C8-4E4B-9739-9B0522D8B185}"/>
    <cellStyle name="Output 6 3 7 2 7" xfId="18004" xr:uid="{FA245FCE-0D9E-4DD9-B19B-473924CB02C6}"/>
    <cellStyle name="Output 6 3 7 2 7 2" xfId="31462" xr:uid="{61668DE4-6C10-452B-A6DF-26131D5651E5}"/>
    <cellStyle name="Output 6 3 7 3" xfId="7147" xr:uid="{6634FE0C-4D9B-43D6-A69D-8FF0DFA22B51}"/>
    <cellStyle name="Output 6 3 7 3 2" xfId="20605" xr:uid="{96CF7CB3-E831-4657-A6BF-2F6B2CA8CF04}"/>
    <cellStyle name="Output 6 3 7 4" xfId="9738" xr:uid="{5D1D6C25-1EF9-4CE9-B6DA-679D540111B5}"/>
    <cellStyle name="Output 6 3 7 4 2" xfId="23196" xr:uid="{B860F76C-EF0C-4240-AF37-73A2737E86EC}"/>
    <cellStyle name="Output 6 3 7 5" xfId="12007" xr:uid="{A02DD309-E89A-4022-8E9C-744B4F36EBE8}"/>
    <cellStyle name="Output 6 3 7 5 2" xfId="25465" xr:uid="{2865B83C-7AE6-4B04-AB07-AED229A54B76}"/>
    <cellStyle name="Output 6 3 8" xfId="4019" xr:uid="{F687322C-1B72-4A2B-AAB3-F2AF9E0E3176}"/>
    <cellStyle name="Output 6 3 8 2" xfId="3002" xr:uid="{6DF3C4F1-EDE5-4234-A480-AD02A7357940}"/>
    <cellStyle name="Output 6 3 8 2 2" xfId="18996" xr:uid="{3E1DDB6D-FCC5-4BC0-BFB3-543F7B2548EA}"/>
    <cellStyle name="Output 6 3 8 3" xfId="9130" xr:uid="{AD8F88C0-8F8B-4B31-B785-196D4A64C7EC}"/>
    <cellStyle name="Output 6 3 8 3 2" xfId="22588" xr:uid="{0C8C2A44-DFEC-4EA7-A97B-7AD47480A710}"/>
    <cellStyle name="Output 6 3 8 4" xfId="11699" xr:uid="{9782A2F2-57BB-451F-98BF-1568A18139D5}"/>
    <cellStyle name="Output 6 3 8 4 2" xfId="25157" xr:uid="{2D7344B2-E22A-4CFE-9580-87A448A3543A}"/>
    <cellStyle name="Output 6 3 8 5" xfId="3575" xr:uid="{F6856CA5-1DB5-41C3-AACE-2D2B701A32E8}"/>
    <cellStyle name="Output 6 3 8 5 2" xfId="19569" xr:uid="{623E7045-BFFB-43D4-946B-743BF42B49A6}"/>
    <cellStyle name="Output 6 3 8 6" xfId="3855" xr:uid="{4EFE2C9A-618D-4F0C-AF2C-FFB53E1A0286}"/>
    <cellStyle name="Output 6 3 8 6 2" xfId="19849" xr:uid="{89DCBBD2-9CBE-4327-ADE9-9989C2C0F445}"/>
    <cellStyle name="Output 6 3 8 7" xfId="16438" xr:uid="{38BA1D76-3C35-4B08-8FFA-B46684296466}"/>
    <cellStyle name="Output 6 3 8 7 2" xfId="29896" xr:uid="{D05523DF-B7F8-4EEE-8FE8-79490B94E27A}"/>
    <cellStyle name="Output 6 3 9" xfId="3123" xr:uid="{CF38CD81-4BD7-4059-B602-1AA11C66454C}"/>
    <cellStyle name="Output 6 3 9 2" xfId="19117" xr:uid="{26F8A74E-3475-421C-B927-FB2B27C9FBF5}"/>
    <cellStyle name="Output 6 4" xfId="2360" xr:uid="{83A0FB5D-8EE1-4FF6-8323-8E4906F8909D}"/>
    <cellStyle name="Output 6 4 10" xfId="12305" xr:uid="{97807760-E963-48EA-923C-5C329BE0FE48}"/>
    <cellStyle name="Output 6 4 10 2" xfId="25763" xr:uid="{E8762846-F55D-4615-8842-C0AD011EF9B6}"/>
    <cellStyle name="Output 6 4 11" xfId="18908" xr:uid="{BBD1CC7A-BAF5-4F21-87B9-E7CB4BBEDBC1}"/>
    <cellStyle name="Output 6 4 11 2" xfId="32561" xr:uid="{57FFBE9C-CB36-452E-806F-E3351011AF79}"/>
    <cellStyle name="Output 6 4 2" xfId="2914" xr:uid="{9648D34E-8998-4978-940A-FCAF26CD94E2}"/>
    <cellStyle name="Output 6 4 2 2" xfId="6238" xr:uid="{6F8D7127-9957-473B-82A6-B320D028A25E}"/>
    <cellStyle name="Output 6 4 2 2 2" xfId="8717" xr:uid="{44D71CC0-E65A-4D33-838D-BD19CBE46B59}"/>
    <cellStyle name="Output 6 4 2 2 2 2" xfId="22175" xr:uid="{C2EDCBFE-57F7-4793-A7B8-08592D78D84F}"/>
    <cellStyle name="Output 6 4 2 2 3" xfId="11308" xr:uid="{6CD97A54-FCDD-4D63-8A9B-F1B37861F2DC}"/>
    <cellStyle name="Output 6 4 2 2 3 2" xfId="24766" xr:uid="{13CA7FB0-75CB-4691-B1A2-5225387E45E9}"/>
    <cellStyle name="Output 6 4 2 2 4" xfId="13516" xr:uid="{4CD62B48-BFD2-4E69-9D31-72A7D52BA3DE}"/>
    <cellStyle name="Output 6 4 2 2 4 2" xfId="26974" xr:uid="{7C65142C-6111-431C-ADC2-8ED77EF162EF}"/>
    <cellStyle name="Output 6 4 2 2 5" xfId="14695" xr:uid="{8441DC83-2EAE-4305-B9C0-09629CAA2B9D}"/>
    <cellStyle name="Output 6 4 2 2 5 2" xfId="28153" xr:uid="{5C2CC981-A05A-4EE1-9EF5-E4EA07C80273}"/>
    <cellStyle name="Output 6 4 2 2 6" xfId="16060" xr:uid="{131F4929-6D6C-472A-A8E2-A77BBAE3269F}"/>
    <cellStyle name="Output 6 4 2 2 6 2" xfId="29518" xr:uid="{C74E324C-125A-4666-8133-0FB4B66D64AC}"/>
    <cellStyle name="Output 6 4 2 2 7" xfId="18403" xr:uid="{43E3ADF5-CA52-4704-A88D-E76CF5BAE510}"/>
    <cellStyle name="Output 6 4 2 2 7 2" xfId="31861" xr:uid="{536952D3-8E64-4AC2-A355-CF01382F2C83}"/>
    <cellStyle name="Output 6 4 2 3" xfId="5067" xr:uid="{4DD37A3B-516B-436C-B8E5-594EB2172A14}"/>
    <cellStyle name="Output 6 4 2 3 2" xfId="32366" xr:uid="{51BA4E42-D79C-4FFC-804E-EBFB8FF46184}"/>
    <cellStyle name="Output 6 4 2 4" xfId="7546" xr:uid="{09F3FF53-BAE6-454F-9741-8085D268F941}"/>
    <cellStyle name="Output 6 4 2 4 2" xfId="21004" xr:uid="{53DBC557-FE46-46B1-B4C0-CECC7E1CA9D6}"/>
    <cellStyle name="Output 6 4 2 5" xfId="10137" xr:uid="{6E7384E1-16F7-46CF-87CB-E7C09A778DA3}"/>
    <cellStyle name="Output 6 4 2 5 2" xfId="23595" xr:uid="{25CC90FF-DA8D-4FE5-AE01-990D9ECBA817}"/>
    <cellStyle name="Output 6 4 2 6" xfId="12641" xr:uid="{E3D5CF36-5E34-4426-BE12-08CF33A1F208}"/>
    <cellStyle name="Output 6 4 2 6 2" xfId="26099" xr:uid="{0316EBE8-C7D5-4ACA-AA87-72B82C3D1538}"/>
    <cellStyle name="Output 6 4 3" xfId="5135" xr:uid="{C055783A-7988-4B0F-98CA-43FEEEF9243E}"/>
    <cellStyle name="Output 6 4 3 2" xfId="6306" xr:uid="{01E23B4A-28F3-4B31-A712-DF7906CD7AA2}"/>
    <cellStyle name="Output 6 4 3 2 2" xfId="8785" xr:uid="{05243A0F-EADD-472D-B07F-A9FC43564667}"/>
    <cellStyle name="Output 6 4 3 2 2 2" xfId="22243" xr:uid="{638D3B79-DF79-4E5F-B2F8-BE4278C71A5A}"/>
    <cellStyle name="Output 6 4 3 2 3" xfId="11376" xr:uid="{72E559A4-880C-4B51-B62F-A830ED5DFA7B}"/>
    <cellStyle name="Output 6 4 3 2 3 2" xfId="24834" xr:uid="{7C4AB6CF-0D95-482D-88BB-FEA8CBCA52D2}"/>
    <cellStyle name="Output 6 4 3 2 4" xfId="13584" xr:uid="{DD1569DC-24EE-44D6-B235-2A49B6168A11}"/>
    <cellStyle name="Output 6 4 3 2 4 2" xfId="27042" xr:uid="{B529B533-297E-4B46-9AB5-9CB8E636C6F2}"/>
    <cellStyle name="Output 6 4 3 2 5" xfId="14763" xr:uid="{DFC88644-352C-4575-AF42-77568F8104A1}"/>
    <cellStyle name="Output 6 4 3 2 5 2" xfId="28221" xr:uid="{DE7EF549-74BF-44B0-949D-29A96422353C}"/>
    <cellStyle name="Output 6 4 3 2 6" xfId="16128" xr:uid="{D3A86116-CB1C-4B74-95B1-E4A24B837ED9}"/>
    <cellStyle name="Output 6 4 3 2 6 2" xfId="29586" xr:uid="{44B0797A-3FF4-4721-989E-FBD8D36BB151}"/>
    <cellStyle name="Output 6 4 3 2 7" xfId="18471" xr:uid="{EF7A5282-3335-4532-84E9-EF359C15CA4E}"/>
    <cellStyle name="Output 6 4 3 2 7 2" xfId="31929" xr:uid="{45427555-28BE-4170-B688-33D4E8247C08}"/>
    <cellStyle name="Output 6 4 3 3" xfId="7614" xr:uid="{393CC743-C7EC-47A3-B7C5-50D4B8C612D6}"/>
    <cellStyle name="Output 6 4 3 3 2" xfId="21072" xr:uid="{795FFE6C-4667-4052-9318-0A27748F62DB}"/>
    <cellStyle name="Output 6 4 3 4" xfId="10205" xr:uid="{7A833F8D-3A1C-44C7-B7C2-5AE0DD4C1568}"/>
    <cellStyle name="Output 6 4 3 4 2" xfId="23663" xr:uid="{0B1232E7-8FB8-4BF6-8F01-51A882754316}"/>
    <cellStyle name="Output 6 4 3 5" xfId="3068" xr:uid="{354442E1-760F-41A8-9D17-4BF05C562D24}"/>
    <cellStyle name="Output 6 4 3 5 2" xfId="19062" xr:uid="{AC11B465-5A98-4B9C-B0D4-9C8AF954F646}"/>
    <cellStyle name="Output 6 4 4" xfId="4943" xr:uid="{18A9AEF1-BC8F-44E4-BAEA-EF02EE87EF78}"/>
    <cellStyle name="Output 6 4 4 2" xfId="6114" xr:uid="{1731B97C-F71D-403A-B6A7-882D7CDEC03D}"/>
    <cellStyle name="Output 6 4 4 2 2" xfId="8593" xr:uid="{C2333BBB-D4E8-4E4C-8EDF-0E0CFFBE2C55}"/>
    <cellStyle name="Output 6 4 4 2 2 2" xfId="22051" xr:uid="{8E0214AD-0AD5-481F-AA13-565A1A282D4B}"/>
    <cellStyle name="Output 6 4 4 2 3" xfId="11184" xr:uid="{51538E75-B583-45C6-A38F-1572FC4E097B}"/>
    <cellStyle name="Output 6 4 4 2 3 2" xfId="24642" xr:uid="{5B465212-DEE8-41B9-9FA9-4D7271D853FE}"/>
    <cellStyle name="Output 6 4 4 2 4" xfId="13392" xr:uid="{5A1B0DCF-BBD9-4BC0-B511-8B585B78F300}"/>
    <cellStyle name="Output 6 4 4 2 4 2" xfId="26850" xr:uid="{777FFB2A-4AEE-49E7-9267-8DB7F18319B9}"/>
    <cellStyle name="Output 6 4 4 2 5" xfId="14571" xr:uid="{BC14CF05-F9E7-4C99-ACBE-0AAE72CF51FD}"/>
    <cellStyle name="Output 6 4 4 2 5 2" xfId="28029" xr:uid="{5F66D0A6-57BF-4B73-A700-6B9FBC9BE8F2}"/>
    <cellStyle name="Output 6 4 4 2 6" xfId="15936" xr:uid="{2E0E9465-1438-4EE9-AF38-30AA9666E542}"/>
    <cellStyle name="Output 6 4 4 2 6 2" xfId="29394" xr:uid="{827D03E5-09D5-49AE-97E6-F36904BCB0F5}"/>
    <cellStyle name="Output 6 4 4 2 7" xfId="18279" xr:uid="{725F0A46-E87B-4B5E-B99E-ABD78A3F3696}"/>
    <cellStyle name="Output 6 4 4 2 7 2" xfId="31737" xr:uid="{DF52EF39-ACCF-4391-956B-218836FF96DE}"/>
    <cellStyle name="Output 6 4 4 3" xfId="7422" xr:uid="{2AE8DC71-5A4A-44CD-A52A-1334C37214B0}"/>
    <cellStyle name="Output 6 4 4 3 2" xfId="20880" xr:uid="{5BA8EF61-C8A5-4D34-88DD-D9B69D91836A}"/>
    <cellStyle name="Output 6 4 4 4" xfId="10013" xr:uid="{54378FBC-0163-405B-8184-9665E9550ABF}"/>
    <cellStyle name="Output 6 4 4 4 2" xfId="23471" xr:uid="{C960FFD5-67C7-4B99-958F-DA59CCEFBEA2}"/>
    <cellStyle name="Output 6 4 4 5" xfId="3495" xr:uid="{E0ADC841-4AA7-4672-A6AC-0CEABDB4228B}"/>
    <cellStyle name="Output 6 4 4 5 2" xfId="19489" xr:uid="{0EDE1004-D242-4C34-AA14-983320A73646}"/>
    <cellStyle name="Output 6 4 5" xfId="4774" xr:uid="{DBD87260-EDE8-49FA-B533-4DBCE0A3871B}"/>
    <cellStyle name="Output 6 4 5 2" xfId="5945" xr:uid="{DDBCCD1F-3278-48FA-8FA4-173B4D84EDE4}"/>
    <cellStyle name="Output 6 4 5 2 2" xfId="8424" xr:uid="{C6A808BE-01E4-4200-8E0A-7680F8BD6025}"/>
    <cellStyle name="Output 6 4 5 2 2 2" xfId="21882" xr:uid="{DE1D863A-5C00-4B47-B009-59008BA6DDDC}"/>
    <cellStyle name="Output 6 4 5 2 3" xfId="11015" xr:uid="{283816E8-C583-42E1-9068-8FC758298F0E}"/>
    <cellStyle name="Output 6 4 5 2 3 2" xfId="24473" xr:uid="{35E89B88-151B-4B5C-8D6E-AD8B7E3FED52}"/>
    <cellStyle name="Output 6 4 5 2 4" xfId="13223" xr:uid="{ED98AB45-7AF7-4083-8D23-06709A38A212}"/>
    <cellStyle name="Output 6 4 5 2 4 2" xfId="26681" xr:uid="{5197AD22-4D70-4AE1-A6C1-EE77FB961248}"/>
    <cellStyle name="Output 6 4 5 2 5" xfId="14402" xr:uid="{71CDF030-0EFA-4C3D-8B0F-0AA6FC4DB09D}"/>
    <cellStyle name="Output 6 4 5 2 5 2" xfId="27860" xr:uid="{9F454C4A-460D-47B4-831A-D69D482E95A7}"/>
    <cellStyle name="Output 6 4 5 2 6" xfId="15767" xr:uid="{2C89C41F-E335-47AE-A3A7-EDB92CD3C38F}"/>
    <cellStyle name="Output 6 4 5 2 6 2" xfId="29225" xr:uid="{30447393-0823-4376-B4A1-C330787ED25F}"/>
    <cellStyle name="Output 6 4 5 2 7" xfId="18110" xr:uid="{06EE9C88-7582-4050-AF57-736B10E5325E}"/>
    <cellStyle name="Output 6 4 5 2 7 2" xfId="31568" xr:uid="{22530DCE-27F8-4876-B824-6D541295C0BE}"/>
    <cellStyle name="Output 6 4 5 3" xfId="7253" xr:uid="{0F93F1C2-21BC-4932-85DE-497BFFD4FB82}"/>
    <cellStyle name="Output 6 4 5 3 2" xfId="20711" xr:uid="{5F25FB8B-38BF-42B3-8F6A-98B37AA67F7D}"/>
    <cellStyle name="Output 6 4 5 4" xfId="9844" xr:uid="{303DB975-F8F8-4A67-97C8-282B9E208B46}"/>
    <cellStyle name="Output 6 4 5 4 2" xfId="23302" xr:uid="{429E9B02-098A-46A4-8502-5A3FDA867078}"/>
    <cellStyle name="Output 6 4 5 5" xfId="3532" xr:uid="{CE63E5F8-3E8E-4664-A1D7-60B1B5E92604}"/>
    <cellStyle name="Output 6 4 5 5 2" xfId="19526" xr:uid="{13FA687C-32E0-4A1C-979E-9E27618F63C6}"/>
    <cellStyle name="Output 6 4 6" xfId="4476" xr:uid="{9E9E2C70-5E1D-4FB9-8CC0-739BBA21F291}"/>
    <cellStyle name="Output 6 4 6 2" xfId="5647" xr:uid="{F5193E23-2CC0-42FA-BA2E-59E81D582040}"/>
    <cellStyle name="Output 6 4 6 2 2" xfId="8126" xr:uid="{72B704BE-793B-404E-98FF-187D9D5B6F52}"/>
    <cellStyle name="Output 6 4 6 2 2 2" xfId="21584" xr:uid="{A2DC67E3-4B5B-4362-8CD3-AF94229382FF}"/>
    <cellStyle name="Output 6 4 6 2 3" xfId="10717" xr:uid="{2877E0F1-1768-4E6D-8383-672C5C8FDEFF}"/>
    <cellStyle name="Output 6 4 6 2 3 2" xfId="24175" xr:uid="{625C5C24-F28D-4DBE-89C8-D7DE0286AF35}"/>
    <cellStyle name="Output 6 4 6 2 4" xfId="12925" xr:uid="{78B423B1-635B-40DA-B867-C30721F2539C}"/>
    <cellStyle name="Output 6 4 6 2 4 2" xfId="26383" xr:uid="{0CA40C8E-DC0E-4CD0-90F1-932DEBB0547D}"/>
    <cellStyle name="Output 6 4 6 2 5" xfId="14104" xr:uid="{6CBEE4D5-E82E-4B00-B545-06A538F30776}"/>
    <cellStyle name="Output 6 4 6 2 5 2" xfId="27562" xr:uid="{A4CB5D4C-B370-4A72-BE00-623BF8DD7B5B}"/>
    <cellStyle name="Output 6 4 6 2 6" xfId="15469" xr:uid="{012B0EC0-0CB5-4F82-9D56-DDBA7DE309EB}"/>
    <cellStyle name="Output 6 4 6 2 6 2" xfId="28927" xr:uid="{5CFDEE93-31FB-4F21-951D-DCC6E3073FD8}"/>
    <cellStyle name="Output 6 4 6 2 7" xfId="17812" xr:uid="{9FC6CCE3-EB9C-473C-955B-8447D7629AF1}"/>
    <cellStyle name="Output 6 4 6 2 7 2" xfId="31270" xr:uid="{8657FAC9-533D-4C54-BCFB-4D79F4CF76BD}"/>
    <cellStyle name="Output 6 4 6 3" xfId="6955" xr:uid="{B6D960B7-AD6C-42F2-ADA1-9766BEC29143}"/>
    <cellStyle name="Output 6 4 6 3 2" xfId="20413" xr:uid="{2F6BD90C-6824-4A2C-B9B2-349625A9C800}"/>
    <cellStyle name="Output 6 4 6 4" xfId="9546" xr:uid="{0B1336CB-408E-4DEC-8D9B-CD41F9657423}"/>
    <cellStyle name="Output 6 4 6 4 2" xfId="23004" xr:uid="{1FB97721-51E0-40A7-8650-F38479129C29}"/>
    <cellStyle name="Output 6 4 6 5" xfId="12316" xr:uid="{23292556-7A0B-4778-A9F7-C0CD2FB0B392}"/>
    <cellStyle name="Output 6 4 6 5 2" xfId="25774" xr:uid="{E6679CE0-1EF4-466B-B375-40A016B0587E}"/>
    <cellStyle name="Output 6 4 7" xfId="4669" xr:uid="{D7CA86CC-3F64-4B4A-AEA1-6BC977C5D1FA}"/>
    <cellStyle name="Output 6 4 7 2" xfId="5840" xr:uid="{BD8E667B-69EF-418D-9E4A-BBDACBF1A752}"/>
    <cellStyle name="Output 6 4 7 2 2" xfId="8319" xr:uid="{B427B358-2BB3-4750-8CAC-E2D95A340AE6}"/>
    <cellStyle name="Output 6 4 7 2 2 2" xfId="21777" xr:uid="{0EE469AC-CA83-4CB6-A8C5-FDABF979F631}"/>
    <cellStyle name="Output 6 4 7 2 3" xfId="10910" xr:uid="{0F9432AA-9394-4FCD-A006-0FD59BC62BDA}"/>
    <cellStyle name="Output 6 4 7 2 3 2" xfId="24368" xr:uid="{1E9AE6D9-8AAD-4AE7-A6E8-46EB0FF7B8F7}"/>
    <cellStyle name="Output 6 4 7 2 4" xfId="13118" xr:uid="{B98A5572-6768-41E9-A8FE-B4BAE9AA7572}"/>
    <cellStyle name="Output 6 4 7 2 4 2" xfId="26576" xr:uid="{4B34211D-B424-493B-83C9-AB502D11BA24}"/>
    <cellStyle name="Output 6 4 7 2 5" xfId="14297" xr:uid="{0C91ECD4-E682-4535-9D23-DFC74AF992CF}"/>
    <cellStyle name="Output 6 4 7 2 5 2" xfId="27755" xr:uid="{077E1090-EF45-4765-95B0-BD30E2790630}"/>
    <cellStyle name="Output 6 4 7 2 6" xfId="15662" xr:uid="{221054F6-CFA7-4FBA-BEDB-6874EB7BA0AA}"/>
    <cellStyle name="Output 6 4 7 2 6 2" xfId="29120" xr:uid="{BD340ABC-D9EC-4418-8FD5-1ACB6BC0245D}"/>
    <cellStyle name="Output 6 4 7 2 7" xfId="18005" xr:uid="{F2A13C34-189E-4C03-BBD3-7157B85C63E4}"/>
    <cellStyle name="Output 6 4 7 2 7 2" xfId="31463" xr:uid="{3A403DCC-6EA5-424C-97B1-C1A1BAB83011}"/>
    <cellStyle name="Output 6 4 7 3" xfId="7148" xr:uid="{C1B1D80F-9B30-49B5-9594-9D682FB93215}"/>
    <cellStyle name="Output 6 4 7 3 2" xfId="20606" xr:uid="{476DD992-3494-44F3-81AF-E9B9FB6E85EB}"/>
    <cellStyle name="Output 6 4 7 4" xfId="9739" xr:uid="{12958CDE-513D-44B6-80AC-C151132D76FF}"/>
    <cellStyle name="Output 6 4 7 4 2" xfId="23197" xr:uid="{23CDAC88-172A-402B-8C07-2A765D94D48C}"/>
    <cellStyle name="Output 6 4 7 5" xfId="12337" xr:uid="{AC6E86FD-6511-49D4-BB2B-77295563B45D}"/>
    <cellStyle name="Output 6 4 7 5 2" xfId="25795" xr:uid="{B9F1C2A7-6BC2-4774-9F98-BF149EFC8D22}"/>
    <cellStyle name="Output 6 4 8" xfId="4018" xr:uid="{344DF747-DFEC-49BB-BAF4-F833A16A4B8A}"/>
    <cellStyle name="Output 6 4 8 2" xfId="3003" xr:uid="{9E92590D-1A57-4756-9D5E-74785A7C882D}"/>
    <cellStyle name="Output 6 4 8 2 2" xfId="18997" xr:uid="{1270B0D4-79AC-4F68-BDD1-FC3C2992744E}"/>
    <cellStyle name="Output 6 4 8 3" xfId="9129" xr:uid="{6E45ED74-58C2-4DDB-94E2-FC1E7C25AC7A}"/>
    <cellStyle name="Output 6 4 8 3 2" xfId="22587" xr:uid="{DF2CE77A-E54A-49EB-82A5-37B4B7CC05F5}"/>
    <cellStyle name="Output 6 4 8 4" xfId="11698" xr:uid="{3AFB3680-915E-4422-846C-4D3A6A28F503}"/>
    <cellStyle name="Output 6 4 8 4 2" xfId="25156" xr:uid="{22EB3A4D-5F45-44CD-959A-069C507730F5}"/>
    <cellStyle name="Output 6 4 8 5" xfId="3574" xr:uid="{7B81776E-363A-43B2-A604-BA46F7533555}"/>
    <cellStyle name="Output 6 4 8 5 2" xfId="19568" xr:uid="{3C954F88-5BB4-44B9-AE18-2203045D5E91}"/>
    <cellStyle name="Output 6 4 8 6" xfId="9095" xr:uid="{38C248C6-8B31-43B7-B604-527273F26CD8}"/>
    <cellStyle name="Output 6 4 8 6 2" xfId="22553" xr:uid="{48EA4E46-9AE8-4263-92C5-6642E58A02F3}"/>
    <cellStyle name="Output 6 4 8 7" xfId="16437" xr:uid="{80F75E82-542E-48A9-9985-5D9DED05C24A}"/>
    <cellStyle name="Output 6 4 8 7 2" xfId="29895" xr:uid="{E5AB174A-0190-40B0-BA49-0AA84B793674}"/>
    <cellStyle name="Output 6 4 9" xfId="3122" xr:uid="{3AF201B9-FFA7-411B-94B9-4E7F9D5516C2}"/>
    <cellStyle name="Output 6 4 9 2" xfId="19116" xr:uid="{8E9578C2-B4AA-4A46-B455-95017642D4F5}"/>
    <cellStyle name="Output 6 5" xfId="2911" xr:uid="{D7AAE592-5EE7-4A5C-8D9A-E5853D543B8A}"/>
    <cellStyle name="Output 6 5 2" xfId="6235" xr:uid="{855C8CB2-A5B3-4945-9EBC-114629A37CA7}"/>
    <cellStyle name="Output 6 5 2 2" xfId="8714" xr:uid="{BF400B5F-CBBB-43A2-89FA-797650596D9A}"/>
    <cellStyle name="Output 6 5 2 2 2" xfId="22172" xr:uid="{5869C559-5CCF-4000-BF4A-D0E7AF16E2F8}"/>
    <cellStyle name="Output 6 5 2 3" xfId="11305" xr:uid="{09950A58-D752-4281-9B2C-B135D579E1F1}"/>
    <cellStyle name="Output 6 5 2 3 2" xfId="24763" xr:uid="{88A18EDB-E3D2-4B07-AE55-FCAB8B118B86}"/>
    <cellStyle name="Output 6 5 2 4" xfId="13513" xr:uid="{DBB67856-1561-4AD7-991F-935F12E586A0}"/>
    <cellStyle name="Output 6 5 2 4 2" xfId="26971" xr:uid="{E6CF2DB4-31DC-4589-A478-60E70FE7BDE2}"/>
    <cellStyle name="Output 6 5 2 5" xfId="14692" xr:uid="{DEBEE962-0779-4075-B505-D7914CDF60FB}"/>
    <cellStyle name="Output 6 5 2 5 2" xfId="28150" xr:uid="{46B31834-8779-4F7C-96EA-0DF8D3D82822}"/>
    <cellStyle name="Output 6 5 2 6" xfId="16057" xr:uid="{DB1DE7B9-0E98-4F15-B504-F10129100983}"/>
    <cellStyle name="Output 6 5 2 6 2" xfId="29515" xr:uid="{C87A3E4E-0F61-4841-8120-F0ABDC7F7E5A}"/>
    <cellStyle name="Output 6 5 2 7" xfId="18400" xr:uid="{3222F077-9C83-4022-9827-1D264E35B443}"/>
    <cellStyle name="Output 6 5 2 7 2" xfId="31858" xr:uid="{6823DC2B-0DE9-4294-8995-9F7FAA327436}"/>
    <cellStyle name="Output 6 5 3" xfId="5064" xr:uid="{B97551CD-F39C-4B0C-A101-BE5ABCB90A90}"/>
    <cellStyle name="Output 6 5 3 2" xfId="32363" xr:uid="{38BD68BB-DD2E-4711-A941-B94FA896424A}"/>
    <cellStyle name="Output 6 5 4" xfId="7543" xr:uid="{98FAA464-B420-40F7-A402-85711173664D}"/>
    <cellStyle name="Output 6 5 4 2" xfId="21001" xr:uid="{7F1E5281-6514-4189-8938-DA03AEE8DE55}"/>
    <cellStyle name="Output 6 5 5" xfId="10134" xr:uid="{49D23706-D7AC-4986-8352-08C363C57B56}"/>
    <cellStyle name="Output 6 5 5 2" xfId="23592" xr:uid="{8DC68CEA-9E2E-4807-8A17-15A28B79FEAE}"/>
    <cellStyle name="Output 6 5 6" xfId="12494" xr:uid="{597D0367-9215-46DA-8272-06FB8C575580}"/>
    <cellStyle name="Output 6 5 6 2" xfId="25952" xr:uid="{143C633C-6E25-4C34-A778-9CB18C754697}"/>
    <cellStyle name="Output 6 6" xfId="4338" xr:uid="{2BDD3B9B-D567-4A93-8A41-D4C30059C03F}"/>
    <cellStyle name="Output 6 6 2" xfId="5509" xr:uid="{CCE2479C-8B30-4158-A91C-2F3028F72C88}"/>
    <cellStyle name="Output 6 6 2 2" xfId="7988" xr:uid="{5B35A81F-4818-47F2-B7DD-94AAEDE00B14}"/>
    <cellStyle name="Output 6 6 2 2 2" xfId="21446" xr:uid="{6A438019-9E0A-4DE7-995B-0A08EE5E731C}"/>
    <cellStyle name="Output 6 6 2 3" xfId="10579" xr:uid="{B44DAF75-CB7A-49D4-9D4F-4DD752A1D0B9}"/>
    <cellStyle name="Output 6 6 2 3 2" xfId="24037" xr:uid="{62CEB085-33EB-4152-89E3-968FE101F685}"/>
    <cellStyle name="Output 6 6 2 4" xfId="12787" xr:uid="{9BC99605-876D-48E1-BBEA-9F6F06942D1B}"/>
    <cellStyle name="Output 6 6 2 4 2" xfId="26245" xr:uid="{2AA53C75-AF65-430B-BBEC-7D96C71E3FE0}"/>
    <cellStyle name="Output 6 6 2 5" xfId="13966" xr:uid="{8C1D58BC-4BCF-4F10-9B67-1433DBE395D6}"/>
    <cellStyle name="Output 6 6 2 5 2" xfId="27424" xr:uid="{711717A1-D9E4-4A30-800F-26253F809557}"/>
    <cellStyle name="Output 6 6 2 6" xfId="15331" xr:uid="{C50F4F08-D6C7-4822-9824-BA44422B1292}"/>
    <cellStyle name="Output 6 6 2 6 2" xfId="28789" xr:uid="{61C515DD-D3A5-4C8F-B5B9-4C952863F23E}"/>
    <cellStyle name="Output 6 6 2 7" xfId="17674" xr:uid="{261CC9F7-5409-436F-8FFA-DE68B94E961F}"/>
    <cellStyle name="Output 6 6 2 7 2" xfId="31132" xr:uid="{DC86DF80-120D-4903-BAA1-F484F73D1537}"/>
    <cellStyle name="Output 6 6 3" xfId="6817" xr:uid="{9C299344-1771-4CF7-94A9-8E54F9281172}"/>
    <cellStyle name="Output 6 6 3 2" xfId="20275" xr:uid="{175B049D-E8FC-4620-9BE6-BF4CC71AABC1}"/>
    <cellStyle name="Output 6 6 4" xfId="9408" xr:uid="{EE933E5E-1DF5-4EEA-BA3E-4E9AA828868E}"/>
    <cellStyle name="Output 6 6 4 2" xfId="22866" xr:uid="{A4404871-8B8C-4F3F-B3C1-FF68961A0F29}"/>
    <cellStyle name="Output 6 6 5" xfId="11933" xr:uid="{54477DD1-CFC8-48CC-B83F-8A6DE785DCB0}"/>
    <cellStyle name="Output 6 6 5 2" xfId="25391" xr:uid="{5708191D-8F55-41E7-A5F5-4C25F3AC03C7}"/>
    <cellStyle name="Output 6 7" xfId="5224" xr:uid="{3E83D203-042F-45FA-8E07-A77922947FFF}"/>
    <cellStyle name="Output 6 7 2" xfId="6395" xr:uid="{ACA746F0-C529-4105-A6E2-CE8E9B826A70}"/>
    <cellStyle name="Output 6 7 2 2" xfId="8874" xr:uid="{30D0AEEF-BF16-4A62-870A-79DC302D18A7}"/>
    <cellStyle name="Output 6 7 2 2 2" xfId="22332" xr:uid="{EBE0E5DB-B195-4693-9806-36E4B21D22DB}"/>
    <cellStyle name="Output 6 7 2 3" xfId="11465" xr:uid="{098C301F-953F-4C5D-940E-5328D664E255}"/>
    <cellStyle name="Output 6 7 2 3 2" xfId="24923" xr:uid="{2A1F77BF-49D3-4716-8C5C-CEDDCDA12088}"/>
    <cellStyle name="Output 6 7 2 4" xfId="13673" xr:uid="{E97C75B1-DC51-4E80-B0BB-4D199B8E5DD8}"/>
    <cellStyle name="Output 6 7 2 4 2" xfId="27131" xr:uid="{D0028057-912E-45FB-A845-F0DF02D687DF}"/>
    <cellStyle name="Output 6 7 2 5" xfId="14852" xr:uid="{71184AC3-DC78-4136-BE78-9CD6C601F6E6}"/>
    <cellStyle name="Output 6 7 2 5 2" xfId="28310" xr:uid="{25E5316C-67AF-4BAE-AAB9-9A586F48F9D0}"/>
    <cellStyle name="Output 6 7 2 6" xfId="16217" xr:uid="{2DC91233-309B-4FDA-A4A5-949BFD824986}"/>
    <cellStyle name="Output 6 7 2 6 2" xfId="29675" xr:uid="{C7549DB0-E93A-4399-929B-9306C5975703}"/>
    <cellStyle name="Output 6 7 2 7" xfId="18560" xr:uid="{53F74FBD-693E-4437-9799-2FE4023201AD}"/>
    <cellStyle name="Output 6 7 2 7 2" xfId="32018" xr:uid="{B44C4275-E8B1-4442-9C6C-3D1C438AF34A}"/>
    <cellStyle name="Output 6 7 3" xfId="7703" xr:uid="{6B3B6277-3F87-4422-82B7-F6C30DC2F536}"/>
    <cellStyle name="Output 6 7 3 2" xfId="21161" xr:uid="{B411DC38-5E50-4759-B80E-214B56FA7800}"/>
    <cellStyle name="Output 6 7 4" xfId="10294" xr:uid="{8334EA58-A151-48E3-9CE8-C26DA1B9541D}"/>
    <cellStyle name="Output 6 7 4 2" xfId="23752" xr:uid="{D4D8B9CD-10E9-4B9B-ACFB-6BF2C95DB901}"/>
    <cellStyle name="Output 6 7 5" xfId="15046" xr:uid="{49065F57-C920-4125-A865-192B9B87088E}"/>
    <cellStyle name="Output 6 7 5 2" xfId="28504" xr:uid="{659ABE72-8BFD-453E-8EE9-F41D3C9FB683}"/>
    <cellStyle name="Output 6 8" xfId="4771" xr:uid="{6584FDD7-7615-4D5A-B2A2-FF785000D1FB}"/>
    <cellStyle name="Output 6 8 2" xfId="5942" xr:uid="{F9487922-B105-4611-A71A-868439E3C2E7}"/>
    <cellStyle name="Output 6 8 2 2" xfId="8421" xr:uid="{A3344E47-8FE4-4DA9-85AB-4084F35728F0}"/>
    <cellStyle name="Output 6 8 2 2 2" xfId="21879" xr:uid="{D789CECA-5DDB-448B-BC69-BF2F033B23B9}"/>
    <cellStyle name="Output 6 8 2 3" xfId="11012" xr:uid="{14C7CABC-1E56-4E7B-836D-E282C9D3957C}"/>
    <cellStyle name="Output 6 8 2 3 2" xfId="24470" xr:uid="{FDCEEBED-D85E-421F-A68A-5A3604F70875}"/>
    <cellStyle name="Output 6 8 2 4" xfId="13220" xr:uid="{841CFA4C-E482-46E3-B857-AF18DE14C526}"/>
    <cellStyle name="Output 6 8 2 4 2" xfId="26678" xr:uid="{2C645169-EB3B-4BA4-90EC-F2F7CAC06357}"/>
    <cellStyle name="Output 6 8 2 5" xfId="14399" xr:uid="{D0A1AEA0-5D2E-4B14-9AA6-ED3F222E13CA}"/>
    <cellStyle name="Output 6 8 2 5 2" xfId="27857" xr:uid="{E09F85A6-61FD-4DFC-907D-0F9DB5E8C149}"/>
    <cellStyle name="Output 6 8 2 6" xfId="15764" xr:uid="{9C45D141-1A8B-43B2-937D-53073A46AE10}"/>
    <cellStyle name="Output 6 8 2 6 2" xfId="29222" xr:uid="{D9E33732-6557-4DB9-9EDE-3A829F3679CF}"/>
    <cellStyle name="Output 6 8 2 7" xfId="18107" xr:uid="{89960862-6798-4FE1-A862-077C0DA7C079}"/>
    <cellStyle name="Output 6 8 2 7 2" xfId="31565" xr:uid="{C0B3CDD8-75C7-409B-8686-C81C39884E8E}"/>
    <cellStyle name="Output 6 8 3" xfId="7250" xr:uid="{029DBAA7-51DD-4261-951C-C1424285E02D}"/>
    <cellStyle name="Output 6 8 3 2" xfId="20708" xr:uid="{1B9D730B-6025-4EFD-ADD0-17A155AB06AD}"/>
    <cellStyle name="Output 6 8 4" xfId="9841" xr:uid="{D683F0D4-2555-4129-AADB-85348A3F25A1}"/>
    <cellStyle name="Output 6 8 4 2" xfId="23299" xr:uid="{13813EEC-F2C9-4B70-B6CF-BF3DB4D0A1E6}"/>
    <cellStyle name="Output 6 8 5" xfId="3456" xr:uid="{7FCF431B-1744-4984-A2F7-8CB26270FB4C}"/>
    <cellStyle name="Output 6 8 5 2" xfId="19450" xr:uid="{683E6B57-B463-45C9-B0CE-22201BA9A168}"/>
    <cellStyle name="Output 6 9" xfId="4479" xr:uid="{DDB4B27B-3140-430C-9E8F-7D0433500167}"/>
    <cellStyle name="Output 6 9 2" xfId="5650" xr:uid="{BEE0D520-CA00-4570-B19D-3B9723014ED3}"/>
    <cellStyle name="Output 6 9 2 2" xfId="8129" xr:uid="{78DC8ACA-4FB6-40B9-9150-173604765C05}"/>
    <cellStyle name="Output 6 9 2 2 2" xfId="21587" xr:uid="{2637494B-28BB-4C23-B8E4-F35233A8E8A3}"/>
    <cellStyle name="Output 6 9 2 3" xfId="10720" xr:uid="{082DBEF2-4C5B-4C37-940A-ADE78E14B6A9}"/>
    <cellStyle name="Output 6 9 2 3 2" xfId="24178" xr:uid="{04B8E628-B08C-4EC5-A44B-BC70E78364DE}"/>
    <cellStyle name="Output 6 9 2 4" xfId="12928" xr:uid="{D28497C9-2B03-44C5-9146-2EF6719046A9}"/>
    <cellStyle name="Output 6 9 2 4 2" xfId="26386" xr:uid="{A1050E2E-5321-4C02-ACD8-6E8122218DA1}"/>
    <cellStyle name="Output 6 9 2 5" xfId="14107" xr:uid="{D2DCACDC-3A54-4D14-A0B5-10413D7667D9}"/>
    <cellStyle name="Output 6 9 2 5 2" xfId="27565" xr:uid="{4EB2ADF7-AD79-4D0B-897C-7A3C9F7E4DF4}"/>
    <cellStyle name="Output 6 9 2 6" xfId="15472" xr:uid="{0CF68161-AEE6-49D3-8397-2396BE31F175}"/>
    <cellStyle name="Output 6 9 2 6 2" xfId="28930" xr:uid="{9D95245D-D876-47AF-80C4-D7F79E000AC3}"/>
    <cellStyle name="Output 6 9 2 7" xfId="17815" xr:uid="{9AF58577-FAB0-43F0-828E-6FE195646EA9}"/>
    <cellStyle name="Output 6 9 2 7 2" xfId="31273" xr:uid="{F170AF47-08D7-4351-86A1-928A6FE94B25}"/>
    <cellStyle name="Output 6 9 3" xfId="6958" xr:uid="{BD1FA6C5-E68F-4449-88FA-08AED875D56A}"/>
    <cellStyle name="Output 6 9 3 2" xfId="20416" xr:uid="{C770BBAD-B1CE-4CA2-8CA7-6887EAFB3311}"/>
    <cellStyle name="Output 6 9 4" xfId="9549" xr:uid="{E054D944-25FD-4296-8BF1-C1E343B6CED0}"/>
    <cellStyle name="Output 6 9 4 2" xfId="23007" xr:uid="{A73C19F6-E04D-4D6B-926C-822D2E814887}"/>
    <cellStyle name="Output 6 9 5" xfId="12637" xr:uid="{0DB8CA91-B686-421A-938B-EDE7D2F85251}"/>
    <cellStyle name="Output 6 9 5 2" xfId="26095" xr:uid="{A26B9C9E-5B6D-4D5D-8D3A-973FD20CDA55}"/>
    <cellStyle name="Output 7" xfId="2361" xr:uid="{463FB072-818B-4331-9793-16E575F898F8}"/>
    <cellStyle name="Output 7 10" xfId="4670" xr:uid="{436F4B41-CFE5-4778-9A11-6483A4F50C9C}"/>
    <cellStyle name="Output 7 10 2" xfId="5841" xr:uid="{376873B9-3ADF-484D-912A-AABFF5E05E83}"/>
    <cellStyle name="Output 7 10 2 2" xfId="8320" xr:uid="{0649A750-D12E-47D0-A416-54B892CE45A5}"/>
    <cellStyle name="Output 7 10 2 2 2" xfId="21778" xr:uid="{BA7EAAF2-B780-47B2-BD3B-020FEB7D7840}"/>
    <cellStyle name="Output 7 10 2 3" xfId="10911" xr:uid="{B6B3B7C4-474F-46C3-9023-EC5DB328240A}"/>
    <cellStyle name="Output 7 10 2 3 2" xfId="24369" xr:uid="{E8B7FA89-5478-4CA2-BB9D-9ECF2E76FBB1}"/>
    <cellStyle name="Output 7 10 2 4" xfId="13119" xr:uid="{8D8A51B2-8160-4C6B-836B-C9B750469657}"/>
    <cellStyle name="Output 7 10 2 4 2" xfId="26577" xr:uid="{FA5E28CA-997A-4B0B-8C51-1CCB0DCBE554}"/>
    <cellStyle name="Output 7 10 2 5" xfId="14298" xr:uid="{FB41B59C-3458-4F02-AC9C-B6AE51C1EBDB}"/>
    <cellStyle name="Output 7 10 2 5 2" xfId="27756" xr:uid="{D51B9E42-F1F7-4457-8710-B84D75B2B073}"/>
    <cellStyle name="Output 7 10 2 6" xfId="15663" xr:uid="{23916BC8-8051-4A59-98BE-F911E05FD0BF}"/>
    <cellStyle name="Output 7 10 2 6 2" xfId="29121" xr:uid="{AEEF95E1-4BDA-466B-B4B4-49C8E98F13B4}"/>
    <cellStyle name="Output 7 10 2 7" xfId="18006" xr:uid="{E0E1A9B6-9C12-491F-B383-A34DA7616843}"/>
    <cellStyle name="Output 7 10 2 7 2" xfId="31464" xr:uid="{A7B1ACDE-5093-44BC-B6A2-E71AE1D447DA}"/>
    <cellStyle name="Output 7 10 3" xfId="7149" xr:uid="{82D8249E-7AC8-4DDE-9F9E-6947FE2DB1C4}"/>
    <cellStyle name="Output 7 10 3 2" xfId="20607" xr:uid="{A218ABA4-9F35-4056-B0DE-E07A94A2352F}"/>
    <cellStyle name="Output 7 10 4" xfId="9740" xr:uid="{18CEF801-4663-450A-90D1-40C0E5D13475}"/>
    <cellStyle name="Output 7 10 4 2" xfId="23198" xr:uid="{401B87BD-4593-44E6-8672-D09D8C7B83E6}"/>
    <cellStyle name="Output 7 10 5" xfId="12228" xr:uid="{F527899C-6D08-4C78-B3C7-46E83395456D}"/>
    <cellStyle name="Output 7 10 5 2" xfId="25686" xr:uid="{23EDE882-1D08-4A28-A09B-A4B40FF0C418}"/>
    <cellStyle name="Output 7 11" xfId="4017" xr:uid="{293A6BA1-B3E0-456C-8684-49D03FC93BE0}"/>
    <cellStyle name="Output 7 11 2" xfId="3004" xr:uid="{43A941F7-4FAE-4C94-A60E-92BD7CC5ED91}"/>
    <cellStyle name="Output 7 11 2 2" xfId="18998" xr:uid="{F34FE345-461D-447C-8959-D569870E9927}"/>
    <cellStyle name="Output 7 11 3" xfId="9128" xr:uid="{1546FEA5-60D2-4824-895D-CCAB3A9AB40C}"/>
    <cellStyle name="Output 7 11 3 2" xfId="22586" xr:uid="{FDDDE805-E75F-43CA-8CE6-5393B2F34DCB}"/>
    <cellStyle name="Output 7 11 4" xfId="11697" xr:uid="{28D1A3EA-EA57-4607-8D07-17D73DC782C0}"/>
    <cellStyle name="Output 7 11 4 2" xfId="25155" xr:uid="{6088B111-64DE-44A7-9803-17AB33CE6570}"/>
    <cellStyle name="Output 7 11 5" xfId="3573" xr:uid="{5F0C1EEF-4BC8-4A40-8E08-9089DAFF54DE}"/>
    <cellStyle name="Output 7 11 5 2" xfId="19567" xr:uid="{91C54813-6014-4B31-8F5D-54FA2D3AE5B4}"/>
    <cellStyle name="Output 7 11 6" xfId="9074" xr:uid="{2B4E7FC1-BB43-47F3-9B83-3A17FC154DD5}"/>
    <cellStyle name="Output 7 11 6 2" xfId="22532" xr:uid="{997DECEC-92A3-4121-BD33-2E9CA712C2F7}"/>
    <cellStyle name="Output 7 11 7" xfId="16436" xr:uid="{2345FBC5-AC66-4046-B18A-D85F51671B6E}"/>
    <cellStyle name="Output 7 11 7 2" xfId="29894" xr:uid="{8F487D41-F6FA-487A-AADE-DF28B284E347}"/>
    <cellStyle name="Output 7 12" xfId="3121" xr:uid="{8B903334-7BD0-4174-80E5-D7757C01D285}"/>
    <cellStyle name="Output 7 12 2" xfId="19115" xr:uid="{44267197-508D-4246-AE9C-79A453B2A590}"/>
    <cellStyle name="Output 7 13" xfId="12541" xr:uid="{AA7D2C01-F0C6-4C34-9E58-C4796F9742D4}"/>
    <cellStyle name="Output 7 13 2" xfId="25999" xr:uid="{163CA498-2479-44C7-B206-53879FBBC362}"/>
    <cellStyle name="Output 7 14" xfId="18909" xr:uid="{E72A8992-3F54-45BF-A196-49F174820452}"/>
    <cellStyle name="Output 7 14 2" xfId="32562" xr:uid="{E43C6037-0836-4FC3-B599-5FF674E17B90}"/>
    <cellStyle name="Output 7 2" xfId="2362" xr:uid="{B7132B33-AB4F-4B1B-8751-B02C697C67AB}"/>
    <cellStyle name="Output 7 2 10" xfId="11942" xr:uid="{EB1596AF-3101-457B-97C6-2F3644ABF7E5}"/>
    <cellStyle name="Output 7 2 10 2" xfId="25400" xr:uid="{04742040-F64A-4ED4-9A1F-BA5EA984E3C5}"/>
    <cellStyle name="Output 7 2 11" xfId="18910" xr:uid="{0F315AE1-9407-4F3A-96D3-25613FA61B8F}"/>
    <cellStyle name="Output 7 2 11 2" xfId="32563" xr:uid="{642BA32F-22E8-4E80-84BE-32E3A68EAC20}"/>
    <cellStyle name="Output 7 2 2" xfId="2916" xr:uid="{9C5CB832-0490-4CF7-9E2A-BB480DE1FDFF}"/>
    <cellStyle name="Output 7 2 2 2" xfId="6240" xr:uid="{93A9F153-1675-4586-8D34-00EBB4F0C64C}"/>
    <cellStyle name="Output 7 2 2 2 2" xfId="8719" xr:uid="{82BCFF16-94BC-4FC7-8DA8-42DA22B22528}"/>
    <cellStyle name="Output 7 2 2 2 2 2" xfId="22177" xr:uid="{D0F9B328-597B-417C-9DC0-EB216A16EA7F}"/>
    <cellStyle name="Output 7 2 2 2 3" xfId="11310" xr:uid="{D9D40A42-56D6-4549-B4D4-2F541AE2893F}"/>
    <cellStyle name="Output 7 2 2 2 3 2" xfId="24768" xr:uid="{A8EC177C-90D8-4951-8DBA-912F8043062B}"/>
    <cellStyle name="Output 7 2 2 2 4" xfId="13518" xr:uid="{DE11E264-66AB-4B77-A241-E209F52A599F}"/>
    <cellStyle name="Output 7 2 2 2 4 2" xfId="26976" xr:uid="{16F10D98-61E1-457B-BF2D-B3405A041258}"/>
    <cellStyle name="Output 7 2 2 2 5" xfId="14697" xr:uid="{F4E46CEC-255C-4DBD-993C-A37D549E196E}"/>
    <cellStyle name="Output 7 2 2 2 5 2" xfId="28155" xr:uid="{0B90A732-C977-4EF2-BD09-7C24E40F4E46}"/>
    <cellStyle name="Output 7 2 2 2 6" xfId="16062" xr:uid="{5E301C0B-88EB-451D-AFF4-127AFFB38CD2}"/>
    <cellStyle name="Output 7 2 2 2 6 2" xfId="29520" xr:uid="{4BF55684-F7CA-433F-88CA-B39361F00030}"/>
    <cellStyle name="Output 7 2 2 2 7" xfId="18405" xr:uid="{8610E4A6-7EB3-4757-BAC4-5809707E61CA}"/>
    <cellStyle name="Output 7 2 2 2 7 2" xfId="31863" xr:uid="{E83FA460-C176-43BE-ADDC-72E8E19F01E8}"/>
    <cellStyle name="Output 7 2 2 3" xfId="5069" xr:uid="{22AD9AE8-A230-4087-AD4B-47EEF78892F8}"/>
    <cellStyle name="Output 7 2 2 3 2" xfId="32368" xr:uid="{77E61714-0627-4A07-A6E2-6DCF9BBF9184}"/>
    <cellStyle name="Output 7 2 2 4" xfId="7548" xr:uid="{1E3EFF99-CD10-4213-B9BD-563D04B4CC73}"/>
    <cellStyle name="Output 7 2 2 4 2" xfId="21006" xr:uid="{EA671BE1-6822-4905-B716-DA900CF81B4B}"/>
    <cellStyle name="Output 7 2 2 5" xfId="10139" xr:uid="{033D0C35-09EE-4D5E-94E7-21DEE14DD0E5}"/>
    <cellStyle name="Output 7 2 2 5 2" xfId="23597" xr:uid="{562FA691-CD35-4BD3-971A-9E08F21EE5A4}"/>
    <cellStyle name="Output 7 2 2 6" xfId="12593" xr:uid="{055A44AD-0023-4E35-880A-13596EA44CF6}"/>
    <cellStyle name="Output 7 2 2 6 2" xfId="26051" xr:uid="{491B9B7F-54EC-4D67-8CE4-9C70507A76F1}"/>
    <cellStyle name="Output 7 2 3" xfId="5152" xr:uid="{4A7C7670-C8F1-4ED1-9CF2-9DB6651BF292}"/>
    <cellStyle name="Output 7 2 3 2" xfId="6323" xr:uid="{BDD133FE-6B7C-4321-981D-7B3E98C4CC8D}"/>
    <cellStyle name="Output 7 2 3 2 2" xfId="8802" xr:uid="{77BF963E-1223-4B20-A608-831843FA978E}"/>
    <cellStyle name="Output 7 2 3 2 2 2" xfId="22260" xr:uid="{5EF75C17-E5D7-47B1-825B-737CCEB6110D}"/>
    <cellStyle name="Output 7 2 3 2 3" xfId="11393" xr:uid="{44A506D2-37A0-4692-9A36-A86F546FC4E6}"/>
    <cellStyle name="Output 7 2 3 2 3 2" xfId="24851" xr:uid="{3758DFAD-C0E8-41FE-9ACD-8E6ABA7BA176}"/>
    <cellStyle name="Output 7 2 3 2 4" xfId="13601" xr:uid="{DE3D54D7-1DCE-4D88-AAE9-02AFDCD9F799}"/>
    <cellStyle name="Output 7 2 3 2 4 2" xfId="27059" xr:uid="{86D261C9-740B-45BA-BA3D-22D4A76564A8}"/>
    <cellStyle name="Output 7 2 3 2 5" xfId="14780" xr:uid="{9D573CC1-A5C2-43FF-BF79-1C4AD5DA0BB7}"/>
    <cellStyle name="Output 7 2 3 2 5 2" xfId="28238" xr:uid="{8C445C4A-A493-45BE-9BD7-4223678D0549}"/>
    <cellStyle name="Output 7 2 3 2 6" xfId="16145" xr:uid="{E6687FEF-CBC8-4624-99FA-698A7E944DF2}"/>
    <cellStyle name="Output 7 2 3 2 6 2" xfId="29603" xr:uid="{12D1BD3B-75E6-45F6-87FD-287F3C785782}"/>
    <cellStyle name="Output 7 2 3 2 7" xfId="18488" xr:uid="{AE715A93-6854-4FE2-88DD-A3048A0518F0}"/>
    <cellStyle name="Output 7 2 3 2 7 2" xfId="31946" xr:uid="{8A317409-554E-45BF-8ABE-ACC4C1C34109}"/>
    <cellStyle name="Output 7 2 3 3" xfId="7631" xr:uid="{649EBBDC-7C59-4CB0-AA92-1093A3C4992A}"/>
    <cellStyle name="Output 7 2 3 3 2" xfId="21089" xr:uid="{441FE9CF-8572-4F91-9A3D-53D89C80CD11}"/>
    <cellStyle name="Output 7 2 3 4" xfId="10222" xr:uid="{6C0E6C85-49C5-4F79-A618-5D2FE2E54CE8}"/>
    <cellStyle name="Output 7 2 3 4 2" xfId="23680" xr:uid="{E9C51573-EF66-4799-A2C2-CABBFED73F70}"/>
    <cellStyle name="Output 7 2 3 5" xfId="12501" xr:uid="{E6653BF1-F448-4059-894D-77E495BF78F8}"/>
    <cellStyle name="Output 7 2 3 5 2" xfId="25959" xr:uid="{6BC7EF03-71BE-4131-8915-DB42ACC19232}"/>
    <cellStyle name="Output 7 2 4" xfId="5259" xr:uid="{A63E09E0-B3EE-4960-A8EA-2AF9E1B340ED}"/>
    <cellStyle name="Output 7 2 4 2" xfId="6430" xr:uid="{B0A69033-C339-49D2-B382-189E01A5293C}"/>
    <cellStyle name="Output 7 2 4 2 2" xfId="8909" xr:uid="{606C63D7-CDBD-499C-8D18-FBC88D36F994}"/>
    <cellStyle name="Output 7 2 4 2 2 2" xfId="22367" xr:uid="{C54781DF-3731-4B4C-9501-3F847CB062E4}"/>
    <cellStyle name="Output 7 2 4 2 3" xfId="11500" xr:uid="{023C2018-2861-42D2-8083-245BB323DDD8}"/>
    <cellStyle name="Output 7 2 4 2 3 2" xfId="24958" xr:uid="{202D6692-7D42-4D4E-AC57-3839BB3D3BB1}"/>
    <cellStyle name="Output 7 2 4 2 4" xfId="13708" xr:uid="{462B1BB8-E54D-41E1-AC76-092531D42D55}"/>
    <cellStyle name="Output 7 2 4 2 4 2" xfId="27166" xr:uid="{0174DD6F-63EF-4C61-9D07-3750C908410D}"/>
    <cellStyle name="Output 7 2 4 2 5" xfId="14887" xr:uid="{75F2460D-8A7E-4676-B455-2164A1786A25}"/>
    <cellStyle name="Output 7 2 4 2 5 2" xfId="28345" xr:uid="{71C7959A-4C78-4560-A235-CD15EF6DE07A}"/>
    <cellStyle name="Output 7 2 4 2 6" xfId="16252" xr:uid="{D6EF30A4-35EE-42E5-A068-98165FE64FA4}"/>
    <cellStyle name="Output 7 2 4 2 6 2" xfId="29710" xr:uid="{F22E96BF-754C-406D-B21C-D0F1DD4C1ED3}"/>
    <cellStyle name="Output 7 2 4 2 7" xfId="18595" xr:uid="{59E5D574-C121-413C-8DED-929684DA71A7}"/>
    <cellStyle name="Output 7 2 4 2 7 2" xfId="32053" xr:uid="{A5ABD3D9-7544-46AC-AABA-F2F897153C25}"/>
    <cellStyle name="Output 7 2 4 3" xfId="7738" xr:uid="{F5B77994-B97C-40C6-8DC5-7490193604C6}"/>
    <cellStyle name="Output 7 2 4 3 2" xfId="21196" xr:uid="{50C05B75-E5CB-4942-BF0A-4C16D1AF2CE4}"/>
    <cellStyle name="Output 7 2 4 4" xfId="10329" xr:uid="{C3C2F08B-8877-43ED-A28B-E09DF21E1A1E}"/>
    <cellStyle name="Output 7 2 4 4 2" xfId="23787" xr:uid="{DB9D2F97-BBF2-4233-90F2-DB8B68E94300}"/>
    <cellStyle name="Output 7 2 4 5" xfId="15081" xr:uid="{67E502C3-BFC1-44D6-B442-F57E73C6A463}"/>
    <cellStyle name="Output 7 2 4 5 2" xfId="28539" xr:uid="{FF276496-766E-4086-ABD9-E3F092749244}"/>
    <cellStyle name="Output 7 2 5" xfId="4776" xr:uid="{0675D98F-F96B-4031-9E7F-072EA32CD289}"/>
    <cellStyle name="Output 7 2 5 2" xfId="5947" xr:uid="{CEB896B3-76AB-4783-B64B-26DFCF89D5F5}"/>
    <cellStyle name="Output 7 2 5 2 2" xfId="8426" xr:uid="{4CDA6AFD-1252-4063-A533-CCED09E6D75D}"/>
    <cellStyle name="Output 7 2 5 2 2 2" xfId="21884" xr:uid="{E55E9292-F618-41AD-9CEE-66F943734C64}"/>
    <cellStyle name="Output 7 2 5 2 3" xfId="11017" xr:uid="{A3ADE2E1-50FA-4083-B604-F203CC141398}"/>
    <cellStyle name="Output 7 2 5 2 3 2" xfId="24475" xr:uid="{A12C55F1-A6B5-4046-B5B2-28F877A2C425}"/>
    <cellStyle name="Output 7 2 5 2 4" xfId="13225" xr:uid="{730405C6-570F-468A-88C8-814F8E637F40}"/>
    <cellStyle name="Output 7 2 5 2 4 2" xfId="26683" xr:uid="{A15C012F-B94B-4F64-B4A9-D5BE73041177}"/>
    <cellStyle name="Output 7 2 5 2 5" xfId="14404" xr:uid="{76E31CA9-D7AF-41C9-A896-8008198D9EC9}"/>
    <cellStyle name="Output 7 2 5 2 5 2" xfId="27862" xr:uid="{40CBD2B5-6BFF-41BA-8296-7EE75496827E}"/>
    <cellStyle name="Output 7 2 5 2 6" xfId="15769" xr:uid="{4312A097-90F7-4DB3-97DC-56460A312518}"/>
    <cellStyle name="Output 7 2 5 2 6 2" xfId="29227" xr:uid="{E514AA27-4013-4C04-8331-63AA3C34E89B}"/>
    <cellStyle name="Output 7 2 5 2 7" xfId="18112" xr:uid="{BE604C21-6CE9-4605-AA24-FE7DF80C38CA}"/>
    <cellStyle name="Output 7 2 5 2 7 2" xfId="31570" xr:uid="{4C16335D-AA57-448A-891D-261A610BD582}"/>
    <cellStyle name="Output 7 2 5 3" xfId="7255" xr:uid="{307A4A8D-CC15-4C76-9EE2-CF11D5F92C34}"/>
    <cellStyle name="Output 7 2 5 3 2" xfId="20713" xr:uid="{CDF56BF9-8377-45A5-9220-36684E013E3A}"/>
    <cellStyle name="Output 7 2 5 4" xfId="9846" xr:uid="{764D9748-F4B9-4AD9-BE45-9760FDB96910}"/>
    <cellStyle name="Output 7 2 5 4 2" xfId="23304" xr:uid="{4FC1D661-1F6D-4562-8F84-DA691ABFCC5B}"/>
    <cellStyle name="Output 7 2 5 5" xfId="12459" xr:uid="{D580614F-16DA-41E1-A567-1F6C3F1AE48B}"/>
    <cellStyle name="Output 7 2 5 5 2" xfId="25917" xr:uid="{3901DAAB-5F14-44F5-B1FE-7538636BAAEC}"/>
    <cellStyle name="Output 7 2 6" xfId="4474" xr:uid="{FFC7C8E4-2AFB-46C4-989B-A76A09BF86D4}"/>
    <cellStyle name="Output 7 2 6 2" xfId="5645" xr:uid="{AF351D66-1033-4584-936F-B6B758BBBAB0}"/>
    <cellStyle name="Output 7 2 6 2 2" xfId="8124" xr:uid="{97882A1E-4553-4F89-A506-52AB9443451E}"/>
    <cellStyle name="Output 7 2 6 2 2 2" xfId="21582" xr:uid="{BCFE38AE-115F-49D8-B035-FD91DE008A09}"/>
    <cellStyle name="Output 7 2 6 2 3" xfId="10715" xr:uid="{FCADA531-9DBA-4D24-85C2-C9D4EE42EE24}"/>
    <cellStyle name="Output 7 2 6 2 3 2" xfId="24173" xr:uid="{C759FF32-E0D3-4980-AEE7-143078F183FF}"/>
    <cellStyle name="Output 7 2 6 2 4" xfId="12923" xr:uid="{357BF281-CA59-4915-BD55-04A6A76FB657}"/>
    <cellStyle name="Output 7 2 6 2 4 2" xfId="26381" xr:uid="{1FD0A4DD-5DA6-4723-B422-78E0EBCD9BF8}"/>
    <cellStyle name="Output 7 2 6 2 5" xfId="14102" xr:uid="{87B1F262-E9EE-4DD0-B249-39EE1D530930}"/>
    <cellStyle name="Output 7 2 6 2 5 2" xfId="27560" xr:uid="{1E760217-3DBC-49CF-903F-77684E0C9F11}"/>
    <cellStyle name="Output 7 2 6 2 6" xfId="15467" xr:uid="{810E0BED-46DC-48D0-8E0C-FA79B006B60D}"/>
    <cellStyle name="Output 7 2 6 2 6 2" xfId="28925" xr:uid="{8EC7A740-FE24-4047-9D74-32078DF543CE}"/>
    <cellStyle name="Output 7 2 6 2 7" xfId="17810" xr:uid="{0A0131F6-4700-490E-888D-99F1ED9C7716}"/>
    <cellStyle name="Output 7 2 6 2 7 2" xfId="31268" xr:uid="{9BEA75C3-B689-4711-82B5-1A539FE1DA63}"/>
    <cellStyle name="Output 7 2 6 3" xfId="6953" xr:uid="{B206044C-5384-4542-948B-B4A85166AE84}"/>
    <cellStyle name="Output 7 2 6 3 2" xfId="20411" xr:uid="{80C84BF6-6785-4062-9A8F-E5BF3A368A70}"/>
    <cellStyle name="Output 7 2 6 4" xfId="9544" xr:uid="{316AF61A-CBEB-4C9B-B97E-6D3105D1E146}"/>
    <cellStyle name="Output 7 2 6 4 2" xfId="23002" xr:uid="{07B1E966-7E7B-45D2-BEF5-B797A3148BA9}"/>
    <cellStyle name="Output 7 2 6 5" xfId="12425" xr:uid="{A7B4084D-6F89-4E01-8E1C-D725A5D14C5D}"/>
    <cellStyle name="Output 7 2 6 5 2" xfId="25883" xr:uid="{91EE6718-4B97-4253-AC68-E62EDF76DE28}"/>
    <cellStyle name="Output 7 2 7" xfId="4330" xr:uid="{37BFD1A6-E7CD-45FD-B5DF-8205F3F278F5}"/>
    <cellStyle name="Output 7 2 7 2" xfId="5501" xr:uid="{1122B782-2144-4A7A-8D32-482C09EB84EE}"/>
    <cellStyle name="Output 7 2 7 2 2" xfId="7980" xr:uid="{366C8BE4-B13B-49FC-A277-6450573AB1BC}"/>
    <cellStyle name="Output 7 2 7 2 2 2" xfId="21438" xr:uid="{7F8C20FE-4D19-408B-B2A3-C643FC4F046A}"/>
    <cellStyle name="Output 7 2 7 2 3" xfId="10571" xr:uid="{EA5BA7D0-6658-419B-B451-73526144B80D}"/>
    <cellStyle name="Output 7 2 7 2 3 2" xfId="24029" xr:uid="{AC864D43-54D0-442E-A149-8D8FCD67D75F}"/>
    <cellStyle name="Output 7 2 7 2 4" xfId="12779" xr:uid="{58927905-5B64-4C23-B5D3-E18CE72A6B5F}"/>
    <cellStyle name="Output 7 2 7 2 4 2" xfId="26237" xr:uid="{F0193F75-CCA0-4EE0-8871-A5FBAC7DCBDB}"/>
    <cellStyle name="Output 7 2 7 2 5" xfId="13958" xr:uid="{2A49EE54-A51A-4992-810C-3441738DACF1}"/>
    <cellStyle name="Output 7 2 7 2 5 2" xfId="27416" xr:uid="{5E8C183D-49DC-4B7A-BF72-40244A8658F4}"/>
    <cellStyle name="Output 7 2 7 2 6" xfId="15323" xr:uid="{6C64474D-6F0A-4397-B720-B6B8BC7C0A5A}"/>
    <cellStyle name="Output 7 2 7 2 6 2" xfId="28781" xr:uid="{CF1C0F2A-A382-4765-A542-158C30003707}"/>
    <cellStyle name="Output 7 2 7 2 7" xfId="17666" xr:uid="{1D7A77AB-F489-4162-B62C-AD8631200F85}"/>
    <cellStyle name="Output 7 2 7 2 7 2" xfId="31124" xr:uid="{D7D9AD25-7A65-4A48-94AE-0C27921E55A3}"/>
    <cellStyle name="Output 7 2 7 3" xfId="6809" xr:uid="{ED390104-2DE4-46A2-A7F4-5C3C2BC96940}"/>
    <cellStyle name="Output 7 2 7 3 2" xfId="20267" xr:uid="{606396F0-5F11-4CAE-AAD8-C4B2CAE30894}"/>
    <cellStyle name="Output 7 2 7 4" xfId="9400" xr:uid="{318DCCCC-5CA3-45CA-B153-80B29BDC8959}"/>
    <cellStyle name="Output 7 2 7 4 2" xfId="22858" xr:uid="{09D055BC-8476-4843-A777-88F4F83B0E4C}"/>
    <cellStyle name="Output 7 2 7 5" xfId="12409" xr:uid="{D211F334-B6EE-44BB-82B2-5C0F9D23F055}"/>
    <cellStyle name="Output 7 2 7 5 2" xfId="25867" xr:uid="{EA8636D1-5CB1-487F-B3C1-46C6F791AC2F}"/>
    <cellStyle name="Output 7 2 8" xfId="4016" xr:uid="{923A2598-30AE-4281-B3B3-E511B46826D2}"/>
    <cellStyle name="Output 7 2 8 2" xfId="3005" xr:uid="{21ED289D-F5ED-47F0-867C-A9168D3C6BE6}"/>
    <cellStyle name="Output 7 2 8 2 2" xfId="18999" xr:uid="{DA357C82-4A57-422E-AB17-109F761EFD9A}"/>
    <cellStyle name="Output 7 2 8 3" xfId="9127" xr:uid="{4F7DB175-FD63-4A8C-8A79-E355A5099E98}"/>
    <cellStyle name="Output 7 2 8 3 2" xfId="22585" xr:uid="{3F495D5E-3636-4009-BC46-B32392E51FD7}"/>
    <cellStyle name="Output 7 2 8 4" xfId="11696" xr:uid="{E0F02136-AEB8-425D-B1BE-A9AE82C248A5}"/>
    <cellStyle name="Output 7 2 8 4 2" xfId="25154" xr:uid="{6FC666F5-E59C-4FD1-B2A8-12A32AC3370A}"/>
    <cellStyle name="Output 7 2 8 5" xfId="3572" xr:uid="{BC8218D6-6549-4F31-B209-D9E9EDD4EBD7}"/>
    <cellStyle name="Output 7 2 8 5 2" xfId="19566" xr:uid="{527343E6-6A48-4C4A-9192-34BD30B65968}"/>
    <cellStyle name="Output 7 2 8 6" xfId="3354" xr:uid="{EB78C9B9-5ED9-424E-B1FE-BAADCC5C044A}"/>
    <cellStyle name="Output 7 2 8 6 2" xfId="19348" xr:uid="{9C48A6CB-7B9E-4FE1-BDAD-3154AA35CE03}"/>
    <cellStyle name="Output 7 2 8 7" xfId="16435" xr:uid="{F9444A13-B881-496B-81E1-CE0B46E87A29}"/>
    <cellStyle name="Output 7 2 8 7 2" xfId="29893" xr:uid="{515E57BC-D7FC-4198-8D94-BF3572138E94}"/>
    <cellStyle name="Output 7 2 9" xfId="3120" xr:uid="{8F6C2870-D145-402F-B6FF-34EA8EB3A9AE}"/>
    <cellStyle name="Output 7 2 9 2" xfId="19114" xr:uid="{C399FCBD-09F5-4518-A126-04860CD3273E}"/>
    <cellStyle name="Output 7 3" xfId="2363" xr:uid="{EBBE20DA-ACE0-45DA-8076-69E2744C4AD2}"/>
    <cellStyle name="Output 7 3 10" xfId="12155" xr:uid="{6F7C228C-A9E1-46AE-8F81-7201D7E0C685}"/>
    <cellStyle name="Output 7 3 10 2" xfId="25613" xr:uid="{F62824B5-4FCA-4136-8CFE-1DE66F415258}"/>
    <cellStyle name="Output 7 3 11" xfId="18911" xr:uid="{2F05D505-E6B9-4C8D-BF87-B249347B15D6}"/>
    <cellStyle name="Output 7 3 11 2" xfId="32564" xr:uid="{EE87E324-29EE-4450-A6EB-33B9EC4C3B50}"/>
    <cellStyle name="Output 7 3 2" xfId="2917" xr:uid="{137CCD72-70D2-49B7-8924-B672E8B93109}"/>
    <cellStyle name="Output 7 3 2 2" xfId="6241" xr:uid="{B5790F09-A759-4251-9AFE-FF052F428801}"/>
    <cellStyle name="Output 7 3 2 2 2" xfId="8720" xr:uid="{38C0D9DD-FEC2-4136-B025-EEF9D8A0F1BF}"/>
    <cellStyle name="Output 7 3 2 2 2 2" xfId="22178" xr:uid="{43B7AB56-DF07-4A9F-A6C0-9E4243AD708C}"/>
    <cellStyle name="Output 7 3 2 2 3" xfId="11311" xr:uid="{8B4C0E11-DEA0-48A9-AE46-5DEA0169A1BD}"/>
    <cellStyle name="Output 7 3 2 2 3 2" xfId="24769" xr:uid="{A992D72B-CF01-4EA8-B9E0-2C71AF9AB357}"/>
    <cellStyle name="Output 7 3 2 2 4" xfId="13519" xr:uid="{34C433DE-609D-4831-B386-DAC05999E77E}"/>
    <cellStyle name="Output 7 3 2 2 4 2" xfId="26977" xr:uid="{DF1A7D52-C7A0-4F79-A208-F8EE99A4D8D2}"/>
    <cellStyle name="Output 7 3 2 2 5" xfId="14698" xr:uid="{9477AB82-4D08-4771-958B-8A09620FDA82}"/>
    <cellStyle name="Output 7 3 2 2 5 2" xfId="28156" xr:uid="{2700945A-12CD-4D61-9F94-694F588F17B8}"/>
    <cellStyle name="Output 7 3 2 2 6" xfId="16063" xr:uid="{CDCF924F-8F85-48CF-BBB1-0E934CD5AAC9}"/>
    <cellStyle name="Output 7 3 2 2 6 2" xfId="29521" xr:uid="{E61B33DB-270D-4A6B-B7F9-3C59CFA10DA5}"/>
    <cellStyle name="Output 7 3 2 2 7" xfId="18406" xr:uid="{8503CFA1-A01F-4906-B61E-27F35FB95240}"/>
    <cellStyle name="Output 7 3 2 2 7 2" xfId="31864" xr:uid="{25C8DCEA-ECB6-4FD9-863D-BE2C361D9532}"/>
    <cellStyle name="Output 7 3 2 3" xfId="5070" xr:uid="{CCC029CA-72A2-46A4-83E4-1437CE026493}"/>
    <cellStyle name="Output 7 3 2 3 2" xfId="32369" xr:uid="{E6B337DC-4945-4985-ABFF-58236F9A2E8B}"/>
    <cellStyle name="Output 7 3 2 4" xfId="7549" xr:uid="{C159BD2F-F8AE-429F-8C27-DB0013BF0B13}"/>
    <cellStyle name="Output 7 3 2 4 2" xfId="21007" xr:uid="{E93FD527-7555-4D02-B420-69F6C723166E}"/>
    <cellStyle name="Output 7 3 2 5" xfId="10140" xr:uid="{062A2534-C6F3-49DF-B35E-79900FAEAC3F}"/>
    <cellStyle name="Output 7 3 2 5 2" xfId="23598" xr:uid="{7D2E6FD2-C0D1-4BC6-8489-7CA953419712}"/>
    <cellStyle name="Output 7 3 2 6" xfId="3222" xr:uid="{371FB3EE-C2B1-47B8-B684-B1BD27E4C11D}"/>
    <cellStyle name="Output 7 3 2 6 2" xfId="19216" xr:uid="{4AC1A717-8E88-4670-8BC6-DE281A60EA55}"/>
    <cellStyle name="Output 7 3 3" xfId="5169" xr:uid="{6979F662-2E0C-4277-8BD5-F87ED2134C6F}"/>
    <cellStyle name="Output 7 3 3 2" xfId="6340" xr:uid="{4DCBC65D-EC4E-4E76-85E5-D8608A149878}"/>
    <cellStyle name="Output 7 3 3 2 2" xfId="8819" xr:uid="{8B1F6019-F43A-4868-9154-EEBBCE9DA2EF}"/>
    <cellStyle name="Output 7 3 3 2 2 2" xfId="22277" xr:uid="{B9D2F423-195A-4DBF-A385-0F9B6B8F2419}"/>
    <cellStyle name="Output 7 3 3 2 3" xfId="11410" xr:uid="{12CB3B65-C5AD-4E85-B70E-BB30C020794F}"/>
    <cellStyle name="Output 7 3 3 2 3 2" xfId="24868" xr:uid="{1079C5D0-1DC0-4AEA-A8B3-CE74AD8E8EDC}"/>
    <cellStyle name="Output 7 3 3 2 4" xfId="13618" xr:uid="{149502EA-62E0-41CD-94B7-9289EDF5007E}"/>
    <cellStyle name="Output 7 3 3 2 4 2" xfId="27076" xr:uid="{EA797AA7-7664-4B5D-B185-F66AC3EA0C5C}"/>
    <cellStyle name="Output 7 3 3 2 5" xfId="14797" xr:uid="{D8CFE031-5B8A-4317-8D9C-372BD4E90DD4}"/>
    <cellStyle name="Output 7 3 3 2 5 2" xfId="28255" xr:uid="{0290E106-8C19-454A-9185-704862045F28}"/>
    <cellStyle name="Output 7 3 3 2 6" xfId="16162" xr:uid="{136E16A9-D4ED-4289-A462-6E60978DFCA1}"/>
    <cellStyle name="Output 7 3 3 2 6 2" xfId="29620" xr:uid="{3E7E4957-487D-45B8-91E9-BB3553957707}"/>
    <cellStyle name="Output 7 3 3 2 7" xfId="18505" xr:uid="{671E5136-CFAB-41F8-9AEC-C933703A4BB0}"/>
    <cellStyle name="Output 7 3 3 2 7 2" xfId="31963" xr:uid="{82F4A6D9-974F-481B-B0EE-2BC6BE7BE127}"/>
    <cellStyle name="Output 7 3 3 3" xfId="7648" xr:uid="{252C1177-6F97-40A4-914C-B21C1924E239}"/>
    <cellStyle name="Output 7 3 3 3 2" xfId="21106" xr:uid="{1906B672-B449-4C3C-9AAF-58BBBF7AADD4}"/>
    <cellStyle name="Output 7 3 3 4" xfId="10239" xr:uid="{4F7E6482-5EA0-4238-9F8C-7E8456037113}"/>
    <cellStyle name="Output 7 3 3 4 2" xfId="23697" xr:uid="{E91A8E75-A067-496B-A35E-23CC3E5687DC}"/>
    <cellStyle name="Output 7 3 3 5" xfId="12380" xr:uid="{4DD73DA3-5846-4588-B215-8DC1D7CDBF4B}"/>
    <cellStyle name="Output 7 3 3 5 2" xfId="25838" xr:uid="{3A7BEA39-439C-493D-AF7C-24B8477D0917}"/>
    <cellStyle name="Output 7 3 4" xfId="4284" xr:uid="{87F167F0-F708-4FF4-BDF8-BBB101502311}"/>
    <cellStyle name="Output 7 3 4 2" xfId="5455" xr:uid="{DD65E1EB-0629-4ABB-95DF-55C924DD3ED6}"/>
    <cellStyle name="Output 7 3 4 2 2" xfId="7934" xr:uid="{351F149A-4778-480B-B022-A40B41B00F39}"/>
    <cellStyle name="Output 7 3 4 2 2 2" xfId="21392" xr:uid="{15439003-F946-4CAB-BCDB-64B2345E2E89}"/>
    <cellStyle name="Output 7 3 4 2 3" xfId="10525" xr:uid="{642DD096-C235-4E4D-9AFF-227978CD2383}"/>
    <cellStyle name="Output 7 3 4 2 3 2" xfId="23983" xr:uid="{D0E701A7-8FCD-4723-A672-9A0F54F7F793}"/>
    <cellStyle name="Output 7 3 4 2 4" xfId="12733" xr:uid="{F56344E4-E660-41E3-A966-F20986414DA5}"/>
    <cellStyle name="Output 7 3 4 2 4 2" xfId="26191" xr:uid="{1C8C6797-2E14-4E87-A056-D5320A0D0FC0}"/>
    <cellStyle name="Output 7 3 4 2 5" xfId="13912" xr:uid="{79D3D549-7E06-40CD-A62F-F78413A2DADD}"/>
    <cellStyle name="Output 7 3 4 2 5 2" xfId="27370" xr:uid="{2238F2D7-6480-4555-AE1E-3EA5CD976754}"/>
    <cellStyle name="Output 7 3 4 2 6" xfId="15277" xr:uid="{1D997845-BA29-4574-97D8-04F40F221E73}"/>
    <cellStyle name="Output 7 3 4 2 6 2" xfId="28735" xr:uid="{E64652ED-2F28-4521-A995-F6901F63A954}"/>
    <cellStyle name="Output 7 3 4 2 7" xfId="17620" xr:uid="{990F9EF5-0167-4BEE-A0FE-C7A4D2CE0B26}"/>
    <cellStyle name="Output 7 3 4 2 7 2" xfId="31078" xr:uid="{295AD3A5-944F-4F9D-BC72-25B56D729C36}"/>
    <cellStyle name="Output 7 3 4 3" xfId="6763" xr:uid="{CF23210E-3E09-4DEB-9146-A396E51C7AF6}"/>
    <cellStyle name="Output 7 3 4 3 2" xfId="20221" xr:uid="{5A750C95-5243-4D31-A170-BAFD273691D3}"/>
    <cellStyle name="Output 7 3 4 4" xfId="9354" xr:uid="{FB14DA54-F5E9-4E5D-9BCB-31D03803A062}"/>
    <cellStyle name="Output 7 3 4 4 2" xfId="22812" xr:uid="{64BDD829-8727-4BB9-98AA-C037E739E9AA}"/>
    <cellStyle name="Output 7 3 4 5" xfId="3490" xr:uid="{F1B98A95-F49F-4BEC-9F65-250FEF24928F}"/>
    <cellStyle name="Output 7 3 4 5 2" xfId="19484" xr:uid="{FD744807-3A37-416C-8D1D-144A15E9F001}"/>
    <cellStyle name="Output 7 3 5" xfId="4333" xr:uid="{D58C3F66-4685-4378-A0E6-F5DC1CB10E33}"/>
    <cellStyle name="Output 7 3 5 2" xfId="5504" xr:uid="{238C6467-13BF-4E9D-97CB-65F991E20929}"/>
    <cellStyle name="Output 7 3 5 2 2" xfId="7983" xr:uid="{B95F06A5-7560-4869-91FD-400F7ACEC33F}"/>
    <cellStyle name="Output 7 3 5 2 2 2" xfId="21441" xr:uid="{FD947A93-6A1E-4485-B707-69971E8DCFF7}"/>
    <cellStyle name="Output 7 3 5 2 3" xfId="10574" xr:uid="{BF5EB1D3-0B5C-4DCF-AA85-1E461F3DD751}"/>
    <cellStyle name="Output 7 3 5 2 3 2" xfId="24032" xr:uid="{32420AF1-C4CB-4BC0-B7D1-9E68A08CD7CD}"/>
    <cellStyle name="Output 7 3 5 2 4" xfId="12782" xr:uid="{16998F4D-680A-4461-AC8B-7EE67E581088}"/>
    <cellStyle name="Output 7 3 5 2 4 2" xfId="26240" xr:uid="{B2B45A17-CA83-4C03-9CD9-C2A84082AA21}"/>
    <cellStyle name="Output 7 3 5 2 5" xfId="13961" xr:uid="{B6AB5B3A-20DF-4F77-9725-95869CC3146E}"/>
    <cellStyle name="Output 7 3 5 2 5 2" xfId="27419" xr:uid="{5105D48F-843A-451A-8F85-4E3815B3A66A}"/>
    <cellStyle name="Output 7 3 5 2 6" xfId="15326" xr:uid="{74A9010F-7B9A-410D-820A-163967F9D59A}"/>
    <cellStyle name="Output 7 3 5 2 6 2" xfId="28784" xr:uid="{0181D8B3-0E69-4697-B7FD-C0FB849FAECD}"/>
    <cellStyle name="Output 7 3 5 2 7" xfId="17669" xr:uid="{37357057-17EB-4B08-BC8D-B8B274679162}"/>
    <cellStyle name="Output 7 3 5 2 7 2" xfId="31127" xr:uid="{BB72EDF9-B423-42BF-AC68-772F2763DE70}"/>
    <cellStyle name="Output 7 3 5 3" xfId="6812" xr:uid="{230DAE6F-F40B-413D-A71D-D9522EA57D6A}"/>
    <cellStyle name="Output 7 3 5 3 2" xfId="20270" xr:uid="{AA7D557C-F247-48E4-AA09-6A63DF812B74}"/>
    <cellStyle name="Output 7 3 5 4" xfId="9403" xr:uid="{C68A62AB-8F27-4019-A8BB-0DEC364F0AF2}"/>
    <cellStyle name="Output 7 3 5 4 2" xfId="22861" xr:uid="{593BB782-FB00-4235-BCBE-CB844C8BC635}"/>
    <cellStyle name="Output 7 3 5 5" xfId="11922" xr:uid="{B7E4E9D8-C7CC-4587-9657-3AC6F65136D0}"/>
    <cellStyle name="Output 7 3 5 5 2" xfId="25380" xr:uid="{8B455627-40AF-4660-AA67-06391FC96D31}"/>
    <cellStyle name="Output 7 3 6" xfId="4473" xr:uid="{89629F12-C662-4C2E-85F8-53C70138165D}"/>
    <cellStyle name="Output 7 3 6 2" xfId="5644" xr:uid="{560568C1-11A3-4A6A-A404-744D9B575FBE}"/>
    <cellStyle name="Output 7 3 6 2 2" xfId="8123" xr:uid="{14AF36BA-6FAB-4596-BDE9-7785847A8343}"/>
    <cellStyle name="Output 7 3 6 2 2 2" xfId="21581" xr:uid="{F6566F42-6F38-418E-A95D-EA5B0038D5F4}"/>
    <cellStyle name="Output 7 3 6 2 3" xfId="10714" xr:uid="{039EA149-7F0D-4F84-B779-002E9AD0C3C7}"/>
    <cellStyle name="Output 7 3 6 2 3 2" xfId="24172" xr:uid="{7B29E7A9-888A-4DE6-9C98-9623C866A0E5}"/>
    <cellStyle name="Output 7 3 6 2 4" xfId="12922" xr:uid="{A7CAEE31-936B-4253-A188-9474723F9BF7}"/>
    <cellStyle name="Output 7 3 6 2 4 2" xfId="26380" xr:uid="{52874F88-BE23-4ED6-B1F3-CAE1FD950B17}"/>
    <cellStyle name="Output 7 3 6 2 5" xfId="14101" xr:uid="{2C88E550-571C-4B76-8389-49BB7B4631D2}"/>
    <cellStyle name="Output 7 3 6 2 5 2" xfId="27559" xr:uid="{C021594D-7581-4F67-AA71-7AF0A40F653D}"/>
    <cellStyle name="Output 7 3 6 2 6" xfId="15466" xr:uid="{A4F79142-250D-4DF3-9A87-FE914B172630}"/>
    <cellStyle name="Output 7 3 6 2 6 2" xfId="28924" xr:uid="{485A53C3-6B17-4FA4-97C2-5238A8414E93}"/>
    <cellStyle name="Output 7 3 6 2 7" xfId="17809" xr:uid="{5B9CD6D3-F4F3-4E93-8254-998DB4AE22BC}"/>
    <cellStyle name="Output 7 3 6 2 7 2" xfId="31267" xr:uid="{073FB04F-3730-4FB4-B3DA-B95BDF5F0C04}"/>
    <cellStyle name="Output 7 3 6 3" xfId="6952" xr:uid="{DF3AD6F9-D867-4FAC-B891-5F5F9DBDA349}"/>
    <cellStyle name="Output 7 3 6 3 2" xfId="20410" xr:uid="{97B5C898-9DF1-4389-8189-4F6C76A3063B}"/>
    <cellStyle name="Output 7 3 6 4" xfId="9543" xr:uid="{98CC96E3-C338-4231-9C8D-3E3827DE5CB4}"/>
    <cellStyle name="Output 7 3 6 4 2" xfId="23001" xr:uid="{CD2DF8E7-2A3D-449A-A90F-EF87B74A857A}"/>
    <cellStyle name="Output 7 3 6 5" xfId="3309" xr:uid="{DE7C727B-F954-4104-868B-9D5EBE9FBFAE}"/>
    <cellStyle name="Output 7 3 6 5 2" xfId="19303" xr:uid="{3CF06E65-37ED-461C-B57D-F3F92026F54F}"/>
    <cellStyle name="Output 7 3 7" xfId="4671" xr:uid="{DF93DE7F-C127-4A57-A71C-92BA915B936F}"/>
    <cellStyle name="Output 7 3 7 2" xfId="5842" xr:uid="{AA06C9E1-EE01-4107-A025-1F5EB99CB226}"/>
    <cellStyle name="Output 7 3 7 2 2" xfId="8321" xr:uid="{9FD6DF99-18B2-4DC1-BBE0-7F7CA5241B40}"/>
    <cellStyle name="Output 7 3 7 2 2 2" xfId="21779" xr:uid="{4D94D21B-476B-4CE2-8E0D-CC69404DC773}"/>
    <cellStyle name="Output 7 3 7 2 3" xfId="10912" xr:uid="{EC756C03-CF20-4E2C-991B-FB407494DA46}"/>
    <cellStyle name="Output 7 3 7 2 3 2" xfId="24370" xr:uid="{150D53FA-A487-4EBA-9B77-82100559103E}"/>
    <cellStyle name="Output 7 3 7 2 4" xfId="13120" xr:uid="{19BD8A2A-043D-4FC6-A586-F614AF98FE6F}"/>
    <cellStyle name="Output 7 3 7 2 4 2" xfId="26578" xr:uid="{FBF05F73-7DA6-4227-AD08-776468DAC97A}"/>
    <cellStyle name="Output 7 3 7 2 5" xfId="14299" xr:uid="{44190EB8-FDC1-4A73-838E-F3C0C013FF87}"/>
    <cellStyle name="Output 7 3 7 2 5 2" xfId="27757" xr:uid="{9AD3C3DC-6F1A-4E34-A3FC-F79759FD5B3A}"/>
    <cellStyle name="Output 7 3 7 2 6" xfId="15664" xr:uid="{DDB0F26A-9D07-4BC0-88E1-ACC1447207E7}"/>
    <cellStyle name="Output 7 3 7 2 6 2" xfId="29122" xr:uid="{DCBB855B-0A2E-4937-B63F-343152A7E5A0}"/>
    <cellStyle name="Output 7 3 7 2 7" xfId="18007" xr:uid="{73DD54BD-0673-4333-AF59-76D608C04F9A}"/>
    <cellStyle name="Output 7 3 7 2 7 2" xfId="31465" xr:uid="{D565C682-4C78-4B8C-83D2-06531D9536C0}"/>
    <cellStyle name="Output 7 3 7 3" xfId="7150" xr:uid="{76A43E2B-FD89-451A-96A4-31D4178F91B0}"/>
    <cellStyle name="Output 7 3 7 3 2" xfId="20608" xr:uid="{4D406141-139F-47F8-B16A-BB9DA62E4D87}"/>
    <cellStyle name="Output 7 3 7 4" xfId="9741" xr:uid="{777819CA-3F93-4753-8E97-6F07DCF1F125}"/>
    <cellStyle name="Output 7 3 7 4 2" xfId="23199" xr:uid="{5E998872-D710-4C75-A43E-3182752B52DC}"/>
    <cellStyle name="Output 7 3 7 5" xfId="12603" xr:uid="{A18B78B5-A126-4711-903B-FB59EA0E58C1}"/>
    <cellStyle name="Output 7 3 7 5 2" xfId="26061" xr:uid="{14D69B32-9F2B-4CE9-B5CC-201560DE2613}"/>
    <cellStyle name="Output 7 3 8" xfId="4015" xr:uid="{59154EF4-17FD-4274-A045-472FEF2B545A}"/>
    <cellStyle name="Output 7 3 8 2" xfId="3006" xr:uid="{10D6F2CC-D844-48A2-ACED-07DBA614CA1B}"/>
    <cellStyle name="Output 7 3 8 2 2" xfId="19000" xr:uid="{04902159-40C2-4165-9D0A-0769FCB58D62}"/>
    <cellStyle name="Output 7 3 8 3" xfId="9126" xr:uid="{4B109241-9BE6-438B-93F2-7CA5CDC76AAC}"/>
    <cellStyle name="Output 7 3 8 3 2" xfId="22584" xr:uid="{E4164AF3-8983-43E7-9133-DED538B018B5}"/>
    <cellStyle name="Output 7 3 8 4" xfId="11695" xr:uid="{0FB1F222-7065-4FBF-ABDA-8A74073E3E74}"/>
    <cellStyle name="Output 7 3 8 4 2" xfId="25153" xr:uid="{C61163BB-ACCE-4724-8C3B-FAA3DAA6F5B0}"/>
    <cellStyle name="Output 7 3 8 5" xfId="3571" xr:uid="{EBBB75F6-D860-4D01-894D-5D6ABABB6CA0}"/>
    <cellStyle name="Output 7 3 8 5 2" xfId="19565" xr:uid="{972C7F35-28B7-4438-9DF5-F170C9BD1D1E}"/>
    <cellStyle name="Output 7 3 8 6" xfId="3856" xr:uid="{02EAC3A0-6CD6-4358-A1CA-13CFABAB3F64}"/>
    <cellStyle name="Output 7 3 8 6 2" xfId="19850" xr:uid="{7199758E-9D9D-4E9F-B11F-F4B3B5587444}"/>
    <cellStyle name="Output 7 3 8 7" xfId="16434" xr:uid="{9F47D544-B47B-417A-83C2-634AFCB32B7B}"/>
    <cellStyle name="Output 7 3 8 7 2" xfId="29892" xr:uid="{3D57A104-5DB4-4893-98FC-1F20597F37EE}"/>
    <cellStyle name="Output 7 3 9" xfId="3119" xr:uid="{88396E45-50C2-4725-9E71-84D4473F3333}"/>
    <cellStyle name="Output 7 3 9 2" xfId="19113" xr:uid="{E7F0C305-9E6C-4CB6-A555-0F9AF3A58829}"/>
    <cellStyle name="Output 7 4" xfId="2364" xr:uid="{55A5F1FA-A600-4ECF-AE78-113C83C606CB}"/>
    <cellStyle name="Output 7 4 10" xfId="12134" xr:uid="{F87EAB50-8B40-417F-840B-1EEBB43794D7}"/>
    <cellStyle name="Output 7 4 10 2" xfId="25592" xr:uid="{DCD62E11-3B5F-4F16-9830-7396991830DD}"/>
    <cellStyle name="Output 7 4 11" xfId="18912" xr:uid="{12C48B27-B069-4402-B4AF-1042E8567D3D}"/>
    <cellStyle name="Output 7 4 11 2" xfId="32565" xr:uid="{A5E78469-D930-4286-BC09-6CD2D94A4BDE}"/>
    <cellStyle name="Output 7 4 2" xfId="2918" xr:uid="{E5B8DD34-6A77-4BC0-AC12-485838814A97}"/>
    <cellStyle name="Output 7 4 2 2" xfId="6242" xr:uid="{CCB2944D-1D68-4220-8159-E7871C3D8080}"/>
    <cellStyle name="Output 7 4 2 2 2" xfId="8721" xr:uid="{A40860C6-D04A-4A03-B540-537456D457B8}"/>
    <cellStyle name="Output 7 4 2 2 2 2" xfId="22179" xr:uid="{AE5BA5FF-2EA1-424D-9499-27EE130E414C}"/>
    <cellStyle name="Output 7 4 2 2 3" xfId="11312" xr:uid="{13095504-1C0E-44B4-92CB-F334AB270A11}"/>
    <cellStyle name="Output 7 4 2 2 3 2" xfId="24770" xr:uid="{709E65FC-D67E-488E-B45E-8696FBE6F1CD}"/>
    <cellStyle name="Output 7 4 2 2 4" xfId="13520" xr:uid="{66BE52B0-20D3-4EFC-9DEA-238791444AEA}"/>
    <cellStyle name="Output 7 4 2 2 4 2" xfId="26978" xr:uid="{000D6A54-FCDC-4A11-9860-D2F7BC3C5848}"/>
    <cellStyle name="Output 7 4 2 2 5" xfId="14699" xr:uid="{3341A736-2104-4779-9CDA-478563545424}"/>
    <cellStyle name="Output 7 4 2 2 5 2" xfId="28157" xr:uid="{A156CE1E-1282-46CD-A304-A7C4270F36C9}"/>
    <cellStyle name="Output 7 4 2 2 6" xfId="16064" xr:uid="{A7FC2C95-A291-462A-B908-179AA79C9258}"/>
    <cellStyle name="Output 7 4 2 2 6 2" xfId="29522" xr:uid="{06CA3CAB-C002-4199-8C03-A1CA8F7905AB}"/>
    <cellStyle name="Output 7 4 2 2 7" xfId="18407" xr:uid="{9F11AECE-45FD-488B-8B6F-A4AD1C2A6071}"/>
    <cellStyle name="Output 7 4 2 2 7 2" xfId="31865" xr:uid="{18A25AF9-33B5-418E-A987-0044B98CB998}"/>
    <cellStyle name="Output 7 4 2 3" xfId="5071" xr:uid="{EB9F6CE9-DD23-43DD-851A-BD6F69E37C37}"/>
    <cellStyle name="Output 7 4 2 3 2" xfId="32370" xr:uid="{47BD0B9A-BCBC-4642-B226-2A09D31E1011}"/>
    <cellStyle name="Output 7 4 2 4" xfId="7550" xr:uid="{A15315AD-F640-407B-B18B-CDF78B67CAC8}"/>
    <cellStyle name="Output 7 4 2 4 2" xfId="21008" xr:uid="{C7BF5CF6-DE55-40FD-9CBC-BD87B9F23A3A}"/>
    <cellStyle name="Output 7 4 2 5" xfId="10141" xr:uid="{EAB7EC32-A4DD-4EF2-84FF-8D2ADDB22FC4}"/>
    <cellStyle name="Output 7 4 2 5 2" xfId="23599" xr:uid="{329C4AA7-0558-4C7F-9309-87F1E4D91FD1}"/>
    <cellStyle name="Output 7 4 2 6" xfId="12495" xr:uid="{7617AC91-2322-4F55-9582-855B62DD6215}"/>
    <cellStyle name="Output 7 4 2 6 2" xfId="25953" xr:uid="{A82C12E0-0547-4920-BEBB-3B926DF522F5}"/>
    <cellStyle name="Output 7 4 3" xfId="5134" xr:uid="{68E4E53A-B917-4AD9-9D99-7A7DBF7825AD}"/>
    <cellStyle name="Output 7 4 3 2" xfId="6305" xr:uid="{4933C11E-FCDF-4636-8DCC-2B3830C7B57E}"/>
    <cellStyle name="Output 7 4 3 2 2" xfId="8784" xr:uid="{F384C21F-07D7-44E6-8939-B4500E890FF0}"/>
    <cellStyle name="Output 7 4 3 2 2 2" xfId="22242" xr:uid="{DC197F6D-E7A5-4FBC-BB50-79CF500F843A}"/>
    <cellStyle name="Output 7 4 3 2 3" xfId="11375" xr:uid="{1E05D284-2D60-49E3-B027-A1F362709E43}"/>
    <cellStyle name="Output 7 4 3 2 3 2" xfId="24833" xr:uid="{427F56EC-44CD-4806-8FFB-509ED761FD6A}"/>
    <cellStyle name="Output 7 4 3 2 4" xfId="13583" xr:uid="{AF529910-372B-47DC-8089-A91FA3A7EE49}"/>
    <cellStyle name="Output 7 4 3 2 4 2" xfId="27041" xr:uid="{BF8B9153-A6F0-4A74-8067-9A07960290D6}"/>
    <cellStyle name="Output 7 4 3 2 5" xfId="14762" xr:uid="{824765C2-29A8-44D4-BFA1-35A972251D2C}"/>
    <cellStyle name="Output 7 4 3 2 5 2" xfId="28220" xr:uid="{AB30744D-E6D9-48F3-96DA-8F070013A6B3}"/>
    <cellStyle name="Output 7 4 3 2 6" xfId="16127" xr:uid="{6E722C4E-FD0C-4542-BEEA-4232ABEB67D9}"/>
    <cellStyle name="Output 7 4 3 2 6 2" xfId="29585" xr:uid="{8A445D22-BBF2-4E11-A687-7DA7D998AF3B}"/>
    <cellStyle name="Output 7 4 3 2 7" xfId="18470" xr:uid="{868D4200-C423-4D48-8649-8523259A0AAD}"/>
    <cellStyle name="Output 7 4 3 2 7 2" xfId="31928" xr:uid="{980FC861-9A89-4C73-848C-C9E6688D7DF3}"/>
    <cellStyle name="Output 7 4 3 3" xfId="7613" xr:uid="{47DF325E-CF76-4EC6-9245-44DCC40A3370}"/>
    <cellStyle name="Output 7 4 3 3 2" xfId="21071" xr:uid="{E637F1CF-E5AC-43DD-829E-AB370D06E383}"/>
    <cellStyle name="Output 7 4 3 4" xfId="10204" xr:uid="{2CE26A43-363A-4C70-A265-7828B6749F95}"/>
    <cellStyle name="Output 7 4 3 4 2" xfId="23662" xr:uid="{013E1631-0C27-4FEF-8422-AB8C27F37949}"/>
    <cellStyle name="Output 7 4 3 5" xfId="3481" xr:uid="{2FF6DA3D-F792-4953-9641-1229BC989231}"/>
    <cellStyle name="Output 7 4 3 5 2" xfId="19475" xr:uid="{5D4B6A1B-775C-4D6D-97C1-0FFADED396F0}"/>
    <cellStyle name="Output 7 4 4" xfId="4944" xr:uid="{4D758DCD-895A-454E-BAE3-0346C52FB605}"/>
    <cellStyle name="Output 7 4 4 2" xfId="6115" xr:uid="{52D2A593-1E13-4A35-8002-BAB6504AF9B6}"/>
    <cellStyle name="Output 7 4 4 2 2" xfId="8594" xr:uid="{95E5D567-C806-4429-B123-7ECE3FFC7141}"/>
    <cellStyle name="Output 7 4 4 2 2 2" xfId="22052" xr:uid="{EE4C6A9D-44E4-4F17-BE03-8E16BEAA5D5F}"/>
    <cellStyle name="Output 7 4 4 2 3" xfId="11185" xr:uid="{19382A21-FA97-4533-9291-6EC146B13669}"/>
    <cellStyle name="Output 7 4 4 2 3 2" xfId="24643" xr:uid="{B886A680-1E81-40D0-92BF-2AA4C628657A}"/>
    <cellStyle name="Output 7 4 4 2 4" xfId="13393" xr:uid="{B78CDAB2-B983-43E0-ADBB-3C35E4448015}"/>
    <cellStyle name="Output 7 4 4 2 4 2" xfId="26851" xr:uid="{C34592A6-9D01-4E93-8E97-A12DD5868089}"/>
    <cellStyle name="Output 7 4 4 2 5" xfId="14572" xr:uid="{FFB1FC94-A3C3-4FAE-8591-47E4FB462E10}"/>
    <cellStyle name="Output 7 4 4 2 5 2" xfId="28030" xr:uid="{2A86D0B5-5A16-4F7A-8EF5-9780193EA297}"/>
    <cellStyle name="Output 7 4 4 2 6" xfId="15937" xr:uid="{1F78BAE5-6125-486F-B1E0-87EB20C78C74}"/>
    <cellStyle name="Output 7 4 4 2 6 2" xfId="29395" xr:uid="{7FD58221-F3BD-4B7D-A3B8-70F56A7EEEA0}"/>
    <cellStyle name="Output 7 4 4 2 7" xfId="18280" xr:uid="{10057691-DDB2-4F34-AF53-9149EAA8E3A6}"/>
    <cellStyle name="Output 7 4 4 2 7 2" xfId="31738" xr:uid="{D972C82C-0983-445D-96D7-B99C67A434A5}"/>
    <cellStyle name="Output 7 4 4 3" xfId="7423" xr:uid="{D41B84B4-1953-4860-B38E-AA6E76282BEA}"/>
    <cellStyle name="Output 7 4 4 3 2" xfId="20881" xr:uid="{CCFF548A-532F-450D-9803-D7416D6D3148}"/>
    <cellStyle name="Output 7 4 4 4" xfId="10014" xr:uid="{1A5698D4-8A9E-4B4A-9952-22598CDDADE6}"/>
    <cellStyle name="Output 7 4 4 4 2" xfId="23472" xr:uid="{FB36E92B-C081-4FDC-8387-A9AC8C78A365}"/>
    <cellStyle name="Output 7 4 4 5" xfId="11904" xr:uid="{F6BC9453-E7CC-4850-8D59-F3B55E02F737}"/>
    <cellStyle name="Output 7 4 4 5 2" xfId="25362" xr:uid="{CD8B1B70-EF9A-4301-AC6C-EF7F4BF290B3}"/>
    <cellStyle name="Output 7 4 5" xfId="4777" xr:uid="{31052E85-0F35-466F-B24A-0E4639BA1E0D}"/>
    <cellStyle name="Output 7 4 5 2" xfId="5948" xr:uid="{76989F6C-57BF-4661-9E56-E6597869B675}"/>
    <cellStyle name="Output 7 4 5 2 2" xfId="8427" xr:uid="{FB162152-6D78-4A8B-ADBF-1E9B146A1C75}"/>
    <cellStyle name="Output 7 4 5 2 2 2" xfId="21885" xr:uid="{D8B259D0-57B6-4311-8536-AFCA89C6A661}"/>
    <cellStyle name="Output 7 4 5 2 3" xfId="11018" xr:uid="{E20EEFA9-E75D-487E-B94C-0459D2EC4FDF}"/>
    <cellStyle name="Output 7 4 5 2 3 2" xfId="24476" xr:uid="{D7B637DF-8F02-4663-8038-DA811D8500F6}"/>
    <cellStyle name="Output 7 4 5 2 4" xfId="13226" xr:uid="{3A499267-FF7A-4FFA-9A99-FA12FDA7C4FC}"/>
    <cellStyle name="Output 7 4 5 2 4 2" xfId="26684" xr:uid="{49BF889E-C60B-4491-8B3E-C909DA61663E}"/>
    <cellStyle name="Output 7 4 5 2 5" xfId="14405" xr:uid="{FBD6228B-1235-4E25-8AD5-15D2AAB3E31F}"/>
    <cellStyle name="Output 7 4 5 2 5 2" xfId="27863" xr:uid="{E492358F-E8E9-42B5-B73C-4BCD85602C08}"/>
    <cellStyle name="Output 7 4 5 2 6" xfId="15770" xr:uid="{F611D877-CED7-42E7-8E40-3CE46A4D9CCC}"/>
    <cellStyle name="Output 7 4 5 2 6 2" xfId="29228" xr:uid="{5DB9BDCD-49E7-4C9C-867B-DF5A02793981}"/>
    <cellStyle name="Output 7 4 5 2 7" xfId="18113" xr:uid="{75F25B1D-3B46-4C11-BC44-8B36E259C4C9}"/>
    <cellStyle name="Output 7 4 5 2 7 2" xfId="31571" xr:uid="{F1BECB2A-2F16-4949-AA9D-2CD13BA80B25}"/>
    <cellStyle name="Output 7 4 5 3" xfId="7256" xr:uid="{8D21B2C1-B6FE-43F0-ABEF-D97879C812B8}"/>
    <cellStyle name="Output 7 4 5 3 2" xfId="20714" xr:uid="{06CACC26-55BA-4261-B181-E7ED4CDB7320}"/>
    <cellStyle name="Output 7 4 5 4" xfId="9847" xr:uid="{0463B193-DE2E-479B-B1C1-46D005020167}"/>
    <cellStyle name="Output 7 4 5 4 2" xfId="23305" xr:uid="{C7C67F57-82E9-4D83-9D03-8B83DE6C46B2}"/>
    <cellStyle name="Output 7 4 5 5" xfId="3502" xr:uid="{8E7DA00D-05D4-4138-9E18-BE5C25C2EE08}"/>
    <cellStyle name="Output 7 4 5 5 2" xfId="19496" xr:uid="{70530321-32A0-418D-957A-38EAFA673BC8}"/>
    <cellStyle name="Output 7 4 6" xfId="4472" xr:uid="{ACB4AD04-8504-44AE-BB15-844AD86A92ED}"/>
    <cellStyle name="Output 7 4 6 2" xfId="5643" xr:uid="{374AD026-1FB3-43ED-9C15-D871EB82AE47}"/>
    <cellStyle name="Output 7 4 6 2 2" xfId="8122" xr:uid="{8420E6B6-9786-405C-A582-BC3D5A26377E}"/>
    <cellStyle name="Output 7 4 6 2 2 2" xfId="21580" xr:uid="{EB36908A-E207-48F8-92C6-C003E5233C81}"/>
    <cellStyle name="Output 7 4 6 2 3" xfId="10713" xr:uid="{A0E11EA1-2830-4E4E-A963-3EA57E1BB717}"/>
    <cellStyle name="Output 7 4 6 2 3 2" xfId="24171" xr:uid="{7FB32525-2468-498A-A84A-5342CD9E5DE1}"/>
    <cellStyle name="Output 7 4 6 2 4" xfId="12921" xr:uid="{12C9E0C8-8225-4F3B-A1EA-AAC2A374FA59}"/>
    <cellStyle name="Output 7 4 6 2 4 2" xfId="26379" xr:uid="{E3D4515B-F270-4DFE-8C61-FE5B406C8263}"/>
    <cellStyle name="Output 7 4 6 2 5" xfId="14100" xr:uid="{1FAB5FDE-2BDD-4C75-A7E1-274BBB661888}"/>
    <cellStyle name="Output 7 4 6 2 5 2" xfId="27558" xr:uid="{B426301E-1A06-4804-824A-4A851CA17BF2}"/>
    <cellStyle name="Output 7 4 6 2 6" xfId="15465" xr:uid="{F90FEDB7-D803-44EC-AB10-0DBB914A9D68}"/>
    <cellStyle name="Output 7 4 6 2 6 2" xfId="28923" xr:uid="{7AC16B5D-086A-4B88-95AF-0DE7B9FC78C3}"/>
    <cellStyle name="Output 7 4 6 2 7" xfId="17808" xr:uid="{6D49EF32-9B40-4479-9A74-8DAC43DA5605}"/>
    <cellStyle name="Output 7 4 6 2 7 2" xfId="31266" xr:uid="{132EE50F-4364-414D-B0D6-36CB5FF2CC1F}"/>
    <cellStyle name="Output 7 4 6 3" xfId="6951" xr:uid="{35E90C89-0424-4E4C-9342-E81919897064}"/>
    <cellStyle name="Output 7 4 6 3 2" xfId="20409" xr:uid="{27A19287-0EB1-4FF5-85FA-E8C39E0BA401}"/>
    <cellStyle name="Output 7 4 6 4" xfId="9542" xr:uid="{BDACCCA0-4E4A-4531-97E9-D5EBFA682209}"/>
    <cellStyle name="Output 7 4 6 4 2" xfId="23000" xr:uid="{294087AF-9A10-414B-A76B-563480DE6D56}"/>
    <cellStyle name="Output 7 4 6 5" xfId="3310" xr:uid="{45B02147-58AD-4184-A0A3-68CA25AEBDA3}"/>
    <cellStyle name="Output 7 4 6 5 2" xfId="19304" xr:uid="{1AA4023D-5830-4B8C-B1E6-CE288830FADB}"/>
    <cellStyle name="Output 7 4 7" xfId="4672" xr:uid="{57FEAF67-18C9-4DF9-8EE3-E8535F112D50}"/>
    <cellStyle name="Output 7 4 7 2" xfId="5843" xr:uid="{52A4C4BE-B591-4AFB-9C32-CF2FFF65CC52}"/>
    <cellStyle name="Output 7 4 7 2 2" xfId="8322" xr:uid="{3ABEF88B-594C-4CF7-9267-5D30F0DD9CF5}"/>
    <cellStyle name="Output 7 4 7 2 2 2" xfId="21780" xr:uid="{CB7D226E-3C4E-44B4-850B-92602A15838B}"/>
    <cellStyle name="Output 7 4 7 2 3" xfId="10913" xr:uid="{B83B297B-D6D7-4B7F-9063-356BDF5FB946}"/>
    <cellStyle name="Output 7 4 7 2 3 2" xfId="24371" xr:uid="{3B984690-5B9A-4752-BF65-6FB74C286673}"/>
    <cellStyle name="Output 7 4 7 2 4" xfId="13121" xr:uid="{A8838B68-D2FA-4D6D-AFDE-8FB988819B22}"/>
    <cellStyle name="Output 7 4 7 2 4 2" xfId="26579" xr:uid="{6A0B7129-C003-4412-9EEA-72FEF8D9A897}"/>
    <cellStyle name="Output 7 4 7 2 5" xfId="14300" xr:uid="{AA6624AE-537D-4F63-B169-D49A27406597}"/>
    <cellStyle name="Output 7 4 7 2 5 2" xfId="27758" xr:uid="{FA7AB287-A0E4-45F7-9111-1A46AF462626}"/>
    <cellStyle name="Output 7 4 7 2 6" xfId="15665" xr:uid="{E985B258-859E-4D4C-A444-9BD5C9908ED7}"/>
    <cellStyle name="Output 7 4 7 2 6 2" xfId="29123" xr:uid="{4189BBA6-5279-41D2-8144-941D10BF22E2}"/>
    <cellStyle name="Output 7 4 7 2 7" xfId="18008" xr:uid="{A5D30AD0-D5C8-437F-92AF-A3154F82CE5C}"/>
    <cellStyle name="Output 7 4 7 2 7 2" xfId="31466" xr:uid="{499F75C6-91AB-41EA-B091-602BF5B9CA10}"/>
    <cellStyle name="Output 7 4 7 3" xfId="7151" xr:uid="{48C7F504-AB2F-428D-A7DD-BF73F767A6F9}"/>
    <cellStyle name="Output 7 4 7 3 2" xfId="20609" xr:uid="{313872B3-9929-4B56-AD33-3B0F7ACADB41}"/>
    <cellStyle name="Output 7 4 7 4" xfId="9742" xr:uid="{513E5F94-FCD1-4D0C-8492-9AF93171AADA}"/>
    <cellStyle name="Output 7 4 7 4 2" xfId="23200" xr:uid="{9FBD5144-B562-4127-BB2C-B6301907DF9C}"/>
    <cellStyle name="Output 7 4 7 5" xfId="12575" xr:uid="{A74051E3-4EFA-4E54-8725-930ECAB96352}"/>
    <cellStyle name="Output 7 4 7 5 2" xfId="26033" xr:uid="{9A07F20E-223D-4A00-A9AD-B68D05F02E5F}"/>
    <cellStyle name="Output 7 4 8" xfId="4014" xr:uid="{1A2A898D-7044-4BDA-8777-758F41D4142D}"/>
    <cellStyle name="Output 7 4 8 2" xfId="3007" xr:uid="{EFAA84C9-24EF-47DE-B38D-D0520DF5F6AB}"/>
    <cellStyle name="Output 7 4 8 2 2" xfId="19001" xr:uid="{AA9870F2-D3E1-4FCE-AE15-43414167D921}"/>
    <cellStyle name="Output 7 4 8 3" xfId="9125" xr:uid="{4E15425C-47A6-42C9-8EC5-5DFA5ACE8458}"/>
    <cellStyle name="Output 7 4 8 3 2" xfId="22583" xr:uid="{299033E3-BE6D-47B1-8490-7748D08AEC7B}"/>
    <cellStyle name="Output 7 4 8 4" xfId="11694" xr:uid="{D3FD94E3-A9E1-4EF0-8590-7292068B2EC5}"/>
    <cellStyle name="Output 7 4 8 4 2" xfId="25152" xr:uid="{662B9BA6-11B8-4FEC-81AF-0225E0E7AAF8}"/>
    <cellStyle name="Output 7 4 8 5" xfId="3570" xr:uid="{60926EEE-C5F9-455C-AD4A-4A377D19074B}"/>
    <cellStyle name="Output 7 4 8 5 2" xfId="19564" xr:uid="{48D6849F-14E1-4CA1-B83F-58D2C9B68C8D}"/>
    <cellStyle name="Output 7 4 8 6" xfId="9096" xr:uid="{7943B3C5-CA16-4647-BC25-A51E5A05029C}"/>
    <cellStyle name="Output 7 4 8 6 2" xfId="22554" xr:uid="{6F790AC1-6476-406D-A552-D38364F6FB82}"/>
    <cellStyle name="Output 7 4 8 7" xfId="16433" xr:uid="{39B791FF-6DF7-4953-AA93-F9632AE4F031}"/>
    <cellStyle name="Output 7 4 8 7 2" xfId="29891" xr:uid="{A82B0E29-B451-4D11-A6D4-09D8CACE76C9}"/>
    <cellStyle name="Output 7 4 9" xfId="3118" xr:uid="{F0881DB0-42FE-4C67-8BD9-678E9D905E7C}"/>
    <cellStyle name="Output 7 4 9 2" xfId="19112" xr:uid="{84DB16BC-B162-4643-9007-85BB3B73C9A2}"/>
    <cellStyle name="Output 7 5" xfId="2915" xr:uid="{0090B840-51D9-42E3-84A6-17841BE69D7F}"/>
    <cellStyle name="Output 7 5 2" xfId="6239" xr:uid="{4FF29DA5-09EC-4218-84FF-7BB427AED7C7}"/>
    <cellStyle name="Output 7 5 2 2" xfId="8718" xr:uid="{171F0D1E-8620-47B6-BE8D-33B9C49F8B36}"/>
    <cellStyle name="Output 7 5 2 2 2" xfId="22176" xr:uid="{D344C729-6A64-453A-ACFC-9BAA36F7F7A7}"/>
    <cellStyle name="Output 7 5 2 3" xfId="11309" xr:uid="{F38431C9-B466-4407-8DF8-E6894AB84AD5}"/>
    <cellStyle name="Output 7 5 2 3 2" xfId="24767" xr:uid="{29B4DF4D-3D45-41C3-9906-B1A35F15DFB5}"/>
    <cellStyle name="Output 7 5 2 4" xfId="13517" xr:uid="{393035D9-E4AE-4BB8-9C82-9BBDF953790A}"/>
    <cellStyle name="Output 7 5 2 4 2" xfId="26975" xr:uid="{BBDAA5A2-2634-48B2-A7D2-9A9E265668D1}"/>
    <cellStyle name="Output 7 5 2 5" xfId="14696" xr:uid="{FB837E43-310F-44D7-8EC8-93B8D0A7E88A}"/>
    <cellStyle name="Output 7 5 2 5 2" xfId="28154" xr:uid="{1E9C7BAE-97E1-4D25-AECD-050D9662FC84}"/>
    <cellStyle name="Output 7 5 2 6" xfId="16061" xr:uid="{010E483B-EDA1-4513-AD75-B1921072CBE4}"/>
    <cellStyle name="Output 7 5 2 6 2" xfId="29519" xr:uid="{CA9EE549-ECD0-4402-AD5C-9BED94325D3A}"/>
    <cellStyle name="Output 7 5 2 7" xfId="18404" xr:uid="{EB0D5A52-E13F-4633-9EDE-283C9140E7A2}"/>
    <cellStyle name="Output 7 5 2 7 2" xfId="31862" xr:uid="{3AE600BB-084D-48C5-97C2-73E243EB148D}"/>
    <cellStyle name="Output 7 5 3" xfId="5068" xr:uid="{D01AA71A-8BB3-4DFC-8C09-7997206432FE}"/>
    <cellStyle name="Output 7 5 3 2" xfId="32367" xr:uid="{C7751A0D-A7A6-4999-837C-FF47E78FF1F2}"/>
    <cellStyle name="Output 7 5 4" xfId="7547" xr:uid="{6CE7E991-D027-4F9E-9AA4-14C5B99C2E39}"/>
    <cellStyle name="Output 7 5 4 2" xfId="21005" xr:uid="{8B00B513-C22B-4DAB-86BF-668348093FD7}"/>
    <cellStyle name="Output 7 5 5" xfId="10138" xr:uid="{64A63C19-331B-4CB2-9117-E2E6AE5232A8}"/>
    <cellStyle name="Output 7 5 5 2" xfId="23596" xr:uid="{D393CD54-432A-42D7-9989-E371AAE07585}"/>
    <cellStyle name="Output 7 5 6" xfId="12087" xr:uid="{1BEB8A59-E936-4C20-B2FD-42D23AE37016}"/>
    <cellStyle name="Output 7 5 6 2" xfId="25545" xr:uid="{FBDCB0B2-7500-43B7-9D7D-1B2E53AF165E}"/>
    <cellStyle name="Output 7 6" xfId="4337" xr:uid="{973DCB9C-790D-4C38-BED1-710487EEB132}"/>
    <cellStyle name="Output 7 6 2" xfId="5508" xr:uid="{12A99132-3CD8-4D74-8C42-9E175DD20FFA}"/>
    <cellStyle name="Output 7 6 2 2" xfId="7987" xr:uid="{F95178C4-8145-4A68-A649-7B345CB8A34C}"/>
    <cellStyle name="Output 7 6 2 2 2" xfId="21445" xr:uid="{EA0BC373-82A1-416C-AB6E-D3A656F80E4A}"/>
    <cellStyle name="Output 7 6 2 3" xfId="10578" xr:uid="{A7563742-64BC-4F10-9D5C-2998966A8115}"/>
    <cellStyle name="Output 7 6 2 3 2" xfId="24036" xr:uid="{6244A712-9257-472F-B793-E92483F51C0E}"/>
    <cellStyle name="Output 7 6 2 4" xfId="12786" xr:uid="{761FCACA-D4DF-40CB-9606-419F7BE29983}"/>
    <cellStyle name="Output 7 6 2 4 2" xfId="26244" xr:uid="{D2BCAAC8-F5E0-4F60-90F7-1DD95C1B07C1}"/>
    <cellStyle name="Output 7 6 2 5" xfId="13965" xr:uid="{A7BBEB17-F2AF-4EC3-8F07-BD025F19DCD4}"/>
    <cellStyle name="Output 7 6 2 5 2" xfId="27423" xr:uid="{0E4E2879-7A0C-465D-BF8B-7F35CA608B87}"/>
    <cellStyle name="Output 7 6 2 6" xfId="15330" xr:uid="{2330A6C9-6017-4AD2-8407-6D7E3623C1D5}"/>
    <cellStyle name="Output 7 6 2 6 2" xfId="28788" xr:uid="{F8624F0E-A331-4612-82E6-22F710EAFEC8}"/>
    <cellStyle name="Output 7 6 2 7" xfId="17673" xr:uid="{7248E8D7-4BE5-4DBF-BD61-39B17E9ED816}"/>
    <cellStyle name="Output 7 6 2 7 2" xfId="31131" xr:uid="{5E189D60-6BB5-438B-B205-39B425D0BA44}"/>
    <cellStyle name="Output 7 6 3" xfId="6816" xr:uid="{116F1573-870F-4645-9D9F-DD44215D0019}"/>
    <cellStyle name="Output 7 6 3 2" xfId="20274" xr:uid="{9B686784-F0F4-48E3-A339-0704F804FFFB}"/>
    <cellStyle name="Output 7 6 4" xfId="9407" xr:uid="{EBDE5976-6E5D-48C4-AF24-791B275EACDB}"/>
    <cellStyle name="Output 7 6 4 2" xfId="22865" xr:uid="{7B0C0853-4084-4D00-A25A-7D0A5027C2DB}"/>
    <cellStyle name="Output 7 6 5" xfId="12041" xr:uid="{DE407039-900A-48ED-9894-3D391684B0FE}"/>
    <cellStyle name="Output 7 6 5 2" xfId="25499" xr:uid="{4FE05E42-F05C-4184-BAEF-EE7493F6555B}"/>
    <cellStyle name="Output 7 7" xfId="5223" xr:uid="{D6A10871-C645-472B-93B3-2952F3DEB127}"/>
    <cellStyle name="Output 7 7 2" xfId="6394" xr:uid="{6CD926ED-9CA5-4769-A725-19548F46EAA0}"/>
    <cellStyle name="Output 7 7 2 2" xfId="8873" xr:uid="{7D7FC2CB-D865-46C1-9825-81D6B700CD48}"/>
    <cellStyle name="Output 7 7 2 2 2" xfId="22331" xr:uid="{B61F213F-C4EB-4989-9C2C-77CEA978704E}"/>
    <cellStyle name="Output 7 7 2 3" xfId="11464" xr:uid="{89DEA1FC-C99B-414C-A945-BFCD70C8C37F}"/>
    <cellStyle name="Output 7 7 2 3 2" xfId="24922" xr:uid="{F8B6B640-FA3A-4CB9-9470-5AEDA51F607C}"/>
    <cellStyle name="Output 7 7 2 4" xfId="13672" xr:uid="{AF620DA1-04C7-4251-98B4-0C0914CDF2B2}"/>
    <cellStyle name="Output 7 7 2 4 2" xfId="27130" xr:uid="{C6678071-9282-4289-A79E-C7007CDA15B2}"/>
    <cellStyle name="Output 7 7 2 5" xfId="14851" xr:uid="{82D3EDFF-A829-4C4A-B268-48B80AD2AB73}"/>
    <cellStyle name="Output 7 7 2 5 2" xfId="28309" xr:uid="{08D07658-74E2-448A-8B0A-E2B5635F448A}"/>
    <cellStyle name="Output 7 7 2 6" xfId="16216" xr:uid="{C7318134-2949-40D3-B25A-C62F024506CD}"/>
    <cellStyle name="Output 7 7 2 6 2" xfId="29674" xr:uid="{CF34B06C-E5E4-4E16-B3B4-3B0E817B8D83}"/>
    <cellStyle name="Output 7 7 2 7" xfId="18559" xr:uid="{C9A5D45A-A4D4-4220-84C3-3B30A0DF7FA8}"/>
    <cellStyle name="Output 7 7 2 7 2" xfId="32017" xr:uid="{839BDAD6-FD85-49C0-999F-DA6182027FE0}"/>
    <cellStyle name="Output 7 7 3" xfId="7702" xr:uid="{51892585-8E6B-4C7E-9130-02262CC42F5B}"/>
    <cellStyle name="Output 7 7 3 2" xfId="21160" xr:uid="{557B49BB-3BCE-4129-A1C3-C6110D7258AA}"/>
    <cellStyle name="Output 7 7 4" xfId="10293" xr:uid="{A6A68691-8E31-404F-925A-87BD93EF70B8}"/>
    <cellStyle name="Output 7 7 4 2" xfId="23751" xr:uid="{F9E2034D-77D7-4B9E-9336-EBC4DF09D2A6}"/>
    <cellStyle name="Output 7 7 5" xfId="15045" xr:uid="{5A9A11A0-B4A7-4F9E-8721-FB93C1E8F610}"/>
    <cellStyle name="Output 7 7 5 2" xfId="28503" xr:uid="{4C031DA7-B6D9-4DD6-8411-3E4664125A82}"/>
    <cellStyle name="Output 7 8" xfId="4775" xr:uid="{3144F873-FE92-43C5-92B7-81365A435832}"/>
    <cellStyle name="Output 7 8 2" xfId="5946" xr:uid="{5440F939-CFCD-4179-A3C4-A1C784772726}"/>
    <cellStyle name="Output 7 8 2 2" xfId="8425" xr:uid="{24E0DEDA-1851-4305-9B40-B88B4850F09E}"/>
    <cellStyle name="Output 7 8 2 2 2" xfId="21883" xr:uid="{70F78052-4C39-42F3-A170-E53BBB51E33F}"/>
    <cellStyle name="Output 7 8 2 3" xfId="11016" xr:uid="{D3828D30-931C-4829-AFEB-6B1945E8267F}"/>
    <cellStyle name="Output 7 8 2 3 2" xfId="24474" xr:uid="{9744FC47-0C88-491C-83F0-2B6AA3CAAC9F}"/>
    <cellStyle name="Output 7 8 2 4" xfId="13224" xr:uid="{D84AEE61-6CFD-4AC7-9C51-09CEA9035E8C}"/>
    <cellStyle name="Output 7 8 2 4 2" xfId="26682" xr:uid="{F2377A85-710B-4AED-92C7-B4ACA1FFB3F3}"/>
    <cellStyle name="Output 7 8 2 5" xfId="14403" xr:uid="{919A7CEB-2015-48A7-9B61-653D22C0D6E4}"/>
    <cellStyle name="Output 7 8 2 5 2" xfId="27861" xr:uid="{C9DAD71F-D3A2-47E7-BACE-97704EED84CB}"/>
    <cellStyle name="Output 7 8 2 6" xfId="15768" xr:uid="{817524A6-074F-436F-8120-E3C3BD03C442}"/>
    <cellStyle name="Output 7 8 2 6 2" xfId="29226" xr:uid="{74612E2C-0DB2-4394-9C20-45A6039799F6}"/>
    <cellStyle name="Output 7 8 2 7" xfId="18111" xr:uid="{EF7E020D-CF37-4D49-83C0-7785F40D334A}"/>
    <cellStyle name="Output 7 8 2 7 2" xfId="31569" xr:uid="{77CDDCB5-40BE-4407-AE8D-1BD3125DC374}"/>
    <cellStyle name="Output 7 8 3" xfId="7254" xr:uid="{4BA320C3-19CB-44FF-854C-BC120648F4C4}"/>
    <cellStyle name="Output 7 8 3 2" xfId="20712" xr:uid="{D0CA6CBD-B1A4-4068-96C1-F642B40A319F}"/>
    <cellStyle name="Output 7 8 4" xfId="9845" xr:uid="{9C0F5306-2534-4ED4-A317-6E67396D56E8}"/>
    <cellStyle name="Output 7 8 4 2" xfId="23303" xr:uid="{36D406E0-9D79-4D33-90A1-A9A5B2DADD36}"/>
    <cellStyle name="Output 7 8 5" xfId="3455" xr:uid="{6676EFB2-159A-4211-AF88-75979402091D}"/>
    <cellStyle name="Output 7 8 5 2" xfId="19449" xr:uid="{C09DF592-B212-42B8-81BC-CD498F85EBEF}"/>
    <cellStyle name="Output 7 9" xfId="4475" xr:uid="{85893E33-A159-4BA6-B8D4-BD1A5C8CF911}"/>
    <cellStyle name="Output 7 9 2" xfId="5646" xr:uid="{630AFABB-7C01-43CC-A095-CFED75152AB7}"/>
    <cellStyle name="Output 7 9 2 2" xfId="8125" xr:uid="{6BD504E3-B8D8-4605-847B-5BD112FCD546}"/>
    <cellStyle name="Output 7 9 2 2 2" xfId="21583" xr:uid="{316FFE81-B00A-4B5A-8989-A07C62D54890}"/>
    <cellStyle name="Output 7 9 2 3" xfId="10716" xr:uid="{33F2AD8B-648A-43C1-90C9-5BF41B5BBD7A}"/>
    <cellStyle name="Output 7 9 2 3 2" xfId="24174" xr:uid="{2EDDFD98-575A-4C53-B03B-D60F278C1560}"/>
    <cellStyle name="Output 7 9 2 4" xfId="12924" xr:uid="{69F4D5EA-FD78-4076-B2A1-0D1CC47C70BF}"/>
    <cellStyle name="Output 7 9 2 4 2" xfId="26382" xr:uid="{94F5BE59-DAB0-4FAB-91F1-6CE585FAD894}"/>
    <cellStyle name="Output 7 9 2 5" xfId="14103" xr:uid="{173E7F18-554E-4C60-9F17-3E5FD5224123}"/>
    <cellStyle name="Output 7 9 2 5 2" xfId="27561" xr:uid="{6B3E4746-EEF7-42FF-899A-DDAD1CFF3684}"/>
    <cellStyle name="Output 7 9 2 6" xfId="15468" xr:uid="{49294EF0-7998-44C1-AB48-101F39BC4F86}"/>
    <cellStyle name="Output 7 9 2 6 2" xfId="28926" xr:uid="{7B87DE50-41B8-4486-B997-8D2DA80AEF52}"/>
    <cellStyle name="Output 7 9 2 7" xfId="17811" xr:uid="{C3EFA4AE-5B8D-47D5-B73D-A21933A849E2}"/>
    <cellStyle name="Output 7 9 2 7 2" xfId="31269" xr:uid="{D2D106DA-B5F2-40D9-8AB6-9A0300E92DF3}"/>
    <cellStyle name="Output 7 9 3" xfId="6954" xr:uid="{20FF6AD9-6D43-49AB-A8DB-0079739F5479}"/>
    <cellStyle name="Output 7 9 3 2" xfId="20412" xr:uid="{3F01AFE9-DAF3-4DB5-A543-399412D273A8}"/>
    <cellStyle name="Output 7 9 4" xfId="9545" xr:uid="{3CDF21D7-95F5-4AD8-B6C8-F50914772AC9}"/>
    <cellStyle name="Output 7 9 4 2" xfId="23003" xr:uid="{CF7978E6-2BAE-40D9-BCDB-B54E9C675929}"/>
    <cellStyle name="Output 7 9 5" xfId="12028" xr:uid="{DE21C436-55D4-43E0-A6A6-31B2A43CCB4F}"/>
    <cellStyle name="Output 7 9 5 2" xfId="25486" xr:uid="{CE025F0B-8277-4FE4-A36A-E309D583F0E3}"/>
    <cellStyle name="Sheet Title" xfId="2365" xr:uid="{57FB67C0-1EAF-49DB-A6DB-D2282273382C}"/>
    <cellStyle name="Style 1" xfId="2366" xr:uid="{E8B7BA24-2AB3-4D7B-AFC3-CFE70111A539}"/>
    <cellStyle name="Title 2" xfId="2367" xr:uid="{A02BEC3F-98B2-4083-BAA5-AAAF131E222E}"/>
    <cellStyle name="Title 2 2" xfId="2368" xr:uid="{E38D2BCF-BFF0-4C14-856E-CC21FC0F1227}"/>
    <cellStyle name="Title 2 2 2" xfId="2369" xr:uid="{1BF243AB-7AB3-4770-B7F2-C73459EAADCC}"/>
    <cellStyle name="Title 2 2 3" xfId="2370" xr:uid="{61928AA0-8AA4-4035-8431-57FCB180B231}"/>
    <cellStyle name="Title 2 2 4" xfId="2371" xr:uid="{F598C3AF-A152-4AE0-9C06-7F6B8DD57C42}"/>
    <cellStyle name="Title 2 2 5" xfId="2372" xr:uid="{763C5794-159F-481F-904E-D1E83EB0F7B4}"/>
    <cellStyle name="Title 2 3" xfId="2373" xr:uid="{82B9AF61-8FAD-4AC9-AB08-60C26ABA24B7}"/>
    <cellStyle name="Title 2 4" xfId="2374" xr:uid="{124A3703-589E-411A-BDA4-6E01534C51C6}"/>
    <cellStyle name="Title 2 5" xfId="2375" xr:uid="{A49DDC9B-FEA6-4518-B8E1-88C4DBD5DEE6}"/>
    <cellStyle name="Title 2 6" xfId="2376" xr:uid="{AF538240-5B5C-4A53-BED4-9C3801C8D9E2}"/>
    <cellStyle name="Title 2 7" xfId="2377" xr:uid="{C35234EC-5CDD-4D90-8F30-214BAFFAF46B}"/>
    <cellStyle name="Title 2 8" xfId="2378" xr:uid="{4F40A524-B738-471F-84B6-A692C0108A12}"/>
    <cellStyle name="Title 3" xfId="2379" xr:uid="{83340ABB-4455-430E-802C-BD227158C298}"/>
    <cellStyle name="Title 3 2" xfId="2380" xr:uid="{8F2EDD6F-D164-47D5-A8C9-19FA1E2D22CE}"/>
    <cellStyle name="Title 3 3" xfId="2381" xr:uid="{80A53F32-63D5-4688-BB88-543C74087D57}"/>
    <cellStyle name="Title 3 4" xfId="2382" xr:uid="{AA96B013-D4DD-48F0-AC15-C8DC4CC1E3F1}"/>
    <cellStyle name="Title 3 5" xfId="2383" xr:uid="{62274717-6FCD-4F55-90B4-EDE2ADE29A05}"/>
    <cellStyle name="Title 3 6" xfId="2384" xr:uid="{139CD1F7-7629-4159-8843-849F1AC40CB0}"/>
    <cellStyle name="Title 3 7" xfId="2385" xr:uid="{ACCABAD0-17F8-472D-B916-0D98244960B5}"/>
    <cellStyle name="Title 3 8" xfId="2386" xr:uid="{582CCE34-93A8-48C2-97E4-1B0D2CEA6491}"/>
    <cellStyle name="Title 4" xfId="2387" xr:uid="{F8056376-B0F2-4E26-923C-0CAE0A00BB64}"/>
    <cellStyle name="Title 4 2" xfId="2388" xr:uid="{728A2154-927A-4C64-9A96-32B5B9D17D35}"/>
    <cellStyle name="Title 4 3" xfId="2389" xr:uid="{9CB167E1-FB73-4909-9DF4-2480BC8EC85F}"/>
    <cellStyle name="Title 4 4" xfId="2390" xr:uid="{F9C91408-D665-493F-B902-553A948E74BB}"/>
    <cellStyle name="Title 5" xfId="2391" xr:uid="{0C3AC455-2543-4647-A8E5-0F5AC63D00BA}"/>
    <cellStyle name="Title 5 2" xfId="2392" xr:uid="{9B0CCA1B-4DFE-4FDF-8141-2643E9ED9718}"/>
    <cellStyle name="Title 5 3" xfId="2393" xr:uid="{3C64F543-2132-4E45-B270-E91048B69E97}"/>
    <cellStyle name="Title 5 4" xfId="2394" xr:uid="{8581E290-DC42-4AEF-9261-B581ECE48450}"/>
    <cellStyle name="Title 6" xfId="2395" xr:uid="{25EB0BFA-0093-4E21-B796-88A020E760DB}"/>
    <cellStyle name="Title 6 2" xfId="2396" xr:uid="{A8797846-8AC5-4A9D-A42B-746D267ABD34}"/>
    <cellStyle name="Title 6 3" xfId="2397" xr:uid="{C2552AC3-D17B-4338-9EEB-4F3402C09FE3}"/>
    <cellStyle name="Title 6 4" xfId="2398" xr:uid="{362B39A9-9025-4C0C-8900-F12251977E62}"/>
    <cellStyle name="Title 7" xfId="2399" xr:uid="{989EDEA4-812E-4170-AC29-19539BE0C420}"/>
    <cellStyle name="Title 7 2" xfId="2400" xr:uid="{6B252B0E-C395-4931-A7B3-CF607D97F344}"/>
    <cellStyle name="Title 7 3" xfId="2401" xr:uid="{001391A1-0C9E-4C26-A7D3-DA7C36B9B544}"/>
    <cellStyle name="Title 7 4" xfId="2402" xr:uid="{CACD41E8-78B9-4119-8757-385EB7FDDCE5}"/>
    <cellStyle name="Title 8" xfId="2756" xr:uid="{DBD6EAD3-8F41-4ABE-9FD0-6CE2D708C299}"/>
    <cellStyle name="Title 9" xfId="311" xr:uid="{48293004-8F00-454E-BEC2-A1A540B449D7}"/>
    <cellStyle name="Total" xfId="279" builtinId="25" customBuiltin="1"/>
    <cellStyle name="Total 2" xfId="2403" xr:uid="{3F71EAC0-E435-49A9-AD41-4DCBE7826B97}"/>
    <cellStyle name="Total 2 10" xfId="4331" xr:uid="{1E00C168-1897-42AB-9C4C-1FFC6BA232FD}"/>
    <cellStyle name="Total 2 10 2" xfId="5502" xr:uid="{408687B6-1CDA-4B4C-874D-889434EC5051}"/>
    <cellStyle name="Total 2 10 2 2" xfId="7981" xr:uid="{FD1B3462-C653-47DF-8F51-FC2E92E06B7A}"/>
    <cellStyle name="Total 2 10 2 2 2" xfId="21439" xr:uid="{0F623D22-FFF7-4D82-8DCA-1562DC7E9404}"/>
    <cellStyle name="Total 2 10 2 3" xfId="10572" xr:uid="{510375F1-2C5E-489B-A86F-92780AE7B0DF}"/>
    <cellStyle name="Total 2 10 2 3 2" xfId="24030" xr:uid="{C30D0C8E-1FEA-41BD-80FF-FDEB6DCEC753}"/>
    <cellStyle name="Total 2 10 2 4" xfId="12780" xr:uid="{2571A959-3F00-4252-9626-63A45D35274A}"/>
    <cellStyle name="Total 2 10 2 4 2" xfId="26238" xr:uid="{E5087D51-278E-49C8-955F-C35286F6233F}"/>
    <cellStyle name="Total 2 10 2 5" xfId="13959" xr:uid="{B810B702-2A74-487C-A549-D3B85FC4CF91}"/>
    <cellStyle name="Total 2 10 2 5 2" xfId="27417" xr:uid="{BF86A600-5CDA-4FDD-ABA4-398A66336BC4}"/>
    <cellStyle name="Total 2 10 2 6" xfId="15324" xr:uid="{D06760BC-DA6F-4AE9-92FD-68E4C1BB8EDC}"/>
    <cellStyle name="Total 2 10 2 6 2" xfId="28782" xr:uid="{21A853C1-706A-4BDF-A7E5-2CD7A756D5CD}"/>
    <cellStyle name="Total 2 10 2 7" xfId="17667" xr:uid="{76C6AA26-8D38-4C40-90E5-A41FF69F4185}"/>
    <cellStyle name="Total 2 10 2 7 2" xfId="31125" xr:uid="{994696B6-83C3-4C90-AE24-6AF08CDEEA2E}"/>
    <cellStyle name="Total 2 10 3" xfId="6810" xr:uid="{8B59F5A0-4EE3-415E-B55F-71D539E113D7}"/>
    <cellStyle name="Total 2 10 3 2" xfId="20268" xr:uid="{39C11C34-95DA-4DC2-96B5-DB3655BD9A61}"/>
    <cellStyle name="Total 2 10 4" xfId="9401" xr:uid="{65794462-FC3E-4336-BFF7-092521D65F17}"/>
    <cellStyle name="Total 2 10 4 2" xfId="22859" xr:uid="{F0B88A9B-43C5-44B8-A383-043CAC627593}"/>
    <cellStyle name="Total 2 10 5" xfId="12526" xr:uid="{164EE685-3ABC-4BAD-B686-B0D8ED5006DC}"/>
    <cellStyle name="Total 2 10 5 2" xfId="25984" xr:uid="{49855CCA-2E5C-4FEE-B6AB-CD2669B69CD3}"/>
    <cellStyle name="Total 2 10 6" xfId="16677" xr:uid="{738C2F4D-0E7B-488E-BE10-A7F2838155AB}"/>
    <cellStyle name="Total 2 10 6 2" xfId="30135" xr:uid="{1F964408-46C0-4E3A-8034-3BBBBF242AE4}"/>
    <cellStyle name="Total 2 11" xfId="4950" xr:uid="{87F163E4-76D1-4D0A-9053-6B3717DDF88C}"/>
    <cellStyle name="Total 2 11 2" xfId="6121" xr:uid="{79CDA52C-91A2-4849-84E6-CB1C51D60C78}"/>
    <cellStyle name="Total 2 11 2 2" xfId="8600" xr:uid="{AFC6E4B2-FBF7-4E39-B90F-F07F0C912C48}"/>
    <cellStyle name="Total 2 11 2 2 2" xfId="22058" xr:uid="{FDB0B9A1-353D-456A-8611-740FBE75C6DC}"/>
    <cellStyle name="Total 2 11 2 3" xfId="11191" xr:uid="{5D661263-46D3-45C7-9117-D08E5012F6E7}"/>
    <cellStyle name="Total 2 11 2 3 2" xfId="24649" xr:uid="{EE14BA3A-EF1D-4B91-8509-8C6AF9347E59}"/>
    <cellStyle name="Total 2 11 2 4" xfId="13399" xr:uid="{49D040B2-5451-4EBB-BD10-94321E76E6F5}"/>
    <cellStyle name="Total 2 11 2 4 2" xfId="26857" xr:uid="{5076AF94-CD0C-4576-99C7-C9500EB30D33}"/>
    <cellStyle name="Total 2 11 2 5" xfId="14578" xr:uid="{23636D18-82A0-4B24-B472-53D735FF7886}"/>
    <cellStyle name="Total 2 11 2 5 2" xfId="28036" xr:uid="{7DEE2C19-57B0-4B9F-A379-93963CEE32D2}"/>
    <cellStyle name="Total 2 11 2 6" xfId="15943" xr:uid="{14E59287-7781-48E6-94CE-2D392CB80975}"/>
    <cellStyle name="Total 2 11 2 6 2" xfId="29401" xr:uid="{2B5720EB-990D-49ED-9058-21A435DC675F}"/>
    <cellStyle name="Total 2 11 2 7" xfId="18286" xr:uid="{A7BF6D62-96C9-40F8-B965-2475392B1991}"/>
    <cellStyle name="Total 2 11 2 7 2" xfId="31744" xr:uid="{9C10BFB5-10DC-4913-A071-A7D6B35E59D6}"/>
    <cellStyle name="Total 2 11 3" xfId="7429" xr:uid="{CFDD96F0-B022-4548-8F5C-08C449676895}"/>
    <cellStyle name="Total 2 11 3 2" xfId="20887" xr:uid="{99C455F7-794C-46F4-AD1A-7F05C2E6A7B3}"/>
    <cellStyle name="Total 2 11 4" xfId="10020" xr:uid="{D52A41C4-31E9-4E5F-9670-E5C824A67ED5}"/>
    <cellStyle name="Total 2 11 4 2" xfId="23478" xr:uid="{F05FD1C3-957A-4871-8586-5385D5FC3B7C}"/>
    <cellStyle name="Total 2 11 5" xfId="12542" xr:uid="{83863226-EF7C-484B-831F-69144CC7638E}"/>
    <cellStyle name="Total 2 11 5 2" xfId="26000" xr:uid="{6150E182-484D-476B-BB6F-555A6D234D67}"/>
    <cellStyle name="Total 2 11 6" xfId="17175" xr:uid="{B42C58CD-54A0-46CC-879B-EF4579342E7C}"/>
    <cellStyle name="Total 2 11 6 2" xfId="30633" xr:uid="{DC6B88A9-BCD4-41C2-B2DD-CD9A2764B708}"/>
    <cellStyle name="Total 2 12" xfId="5284" xr:uid="{C83C0C4B-94E7-49D0-A45D-B4641910C433}"/>
    <cellStyle name="Total 2 12 2" xfId="6455" xr:uid="{BCF68FD9-C832-49A8-B9A5-237901720D67}"/>
    <cellStyle name="Total 2 12 2 2" xfId="8934" xr:uid="{A016AFC6-1F47-46C1-9330-A0D4C03B3D88}"/>
    <cellStyle name="Total 2 12 2 2 2" xfId="22392" xr:uid="{F3F467E2-2BB5-4028-82A4-650C30A1E7F2}"/>
    <cellStyle name="Total 2 12 2 3" xfId="11525" xr:uid="{E3702F47-1F50-4C12-AB8D-81C9A517009D}"/>
    <cellStyle name="Total 2 12 2 3 2" xfId="24983" xr:uid="{8EF7E5E0-3E5F-4254-9E4A-074523596237}"/>
    <cellStyle name="Total 2 12 2 4" xfId="13733" xr:uid="{D0D4F680-37A9-4251-98C7-52B901E0CE1A}"/>
    <cellStyle name="Total 2 12 2 4 2" xfId="27191" xr:uid="{8E5FF438-28C9-4C17-AFDE-5AA92BADEC2F}"/>
    <cellStyle name="Total 2 12 2 5" xfId="14912" xr:uid="{30502F4F-629A-42EE-B163-2EA381EB0E1B}"/>
    <cellStyle name="Total 2 12 2 5 2" xfId="28370" xr:uid="{565C1603-ACA6-4208-B934-81A41D791BAF}"/>
    <cellStyle name="Total 2 12 2 6" xfId="16277" xr:uid="{A6DAA9BA-F0B9-4B43-8E6B-17335F69D8E7}"/>
    <cellStyle name="Total 2 12 2 6 2" xfId="29735" xr:uid="{E0B4D1B7-9A6A-4AC2-A8E6-6719B0BBA93B}"/>
    <cellStyle name="Total 2 12 2 7" xfId="18620" xr:uid="{F6F51BD6-103E-45C1-A301-0269301ADA00}"/>
    <cellStyle name="Total 2 12 2 7 2" xfId="32078" xr:uid="{5600DCD2-21A8-496A-882D-4451F1FDA708}"/>
    <cellStyle name="Total 2 12 3" xfId="7763" xr:uid="{FCE18EAB-0420-43F3-8A59-C578FFB150DE}"/>
    <cellStyle name="Total 2 12 3 2" xfId="21221" xr:uid="{B0924C67-18DF-44FE-BAAF-A0087EF4B9EE}"/>
    <cellStyle name="Total 2 12 4" xfId="10354" xr:uid="{7FF336AC-2B8A-43FC-B676-DBB37412A179}"/>
    <cellStyle name="Total 2 12 4 2" xfId="23812" xr:uid="{0EB73F73-AB63-455E-921A-16B51B85BCDA}"/>
    <cellStyle name="Total 2 12 5" xfId="15106" xr:uid="{792A44C9-7E43-4A69-8473-228DA23CD5C8}"/>
    <cellStyle name="Total 2 12 5 2" xfId="28564" xr:uid="{89063109-CF3A-4C48-A583-7FFDA47A3DB8}"/>
    <cellStyle name="Total 2 12 6" xfId="17459" xr:uid="{9FBAD3A3-C74F-4AFB-8481-B57F20A89E12}"/>
    <cellStyle name="Total 2 12 6 2" xfId="30917" xr:uid="{10F2B037-30A5-46FF-ACBC-47F827001A7D}"/>
    <cellStyle name="Total 2 13" xfId="5178" xr:uid="{AC4EAF78-362C-4C4B-872A-0B8E4B76B3C9}"/>
    <cellStyle name="Total 2 13 2" xfId="6349" xr:uid="{5656438E-0A36-4937-B183-AD13D1BC646B}"/>
    <cellStyle name="Total 2 13 2 2" xfId="8828" xr:uid="{02B17666-2621-4231-827E-AC256364E2CC}"/>
    <cellStyle name="Total 2 13 2 2 2" xfId="22286" xr:uid="{91845598-292C-4738-B16A-DFFA2EA5ADD5}"/>
    <cellStyle name="Total 2 13 2 3" xfId="11419" xr:uid="{ABB73CA7-A81D-438F-AF5C-24044E551E56}"/>
    <cellStyle name="Total 2 13 2 3 2" xfId="24877" xr:uid="{78BC9811-A4A5-4FB6-AA9A-B947DEDA18FA}"/>
    <cellStyle name="Total 2 13 2 4" xfId="13627" xr:uid="{4493C8D4-8554-44B2-8FD5-5DFF18B13769}"/>
    <cellStyle name="Total 2 13 2 4 2" xfId="27085" xr:uid="{79740CE2-0E48-4028-A1AC-CF318BEC541D}"/>
    <cellStyle name="Total 2 13 2 5" xfId="14806" xr:uid="{7B958D80-BB6F-4614-8B6A-E560B1B40744}"/>
    <cellStyle name="Total 2 13 2 5 2" xfId="28264" xr:uid="{14EDC40A-710F-4C77-B9AF-F04E90F43E94}"/>
    <cellStyle name="Total 2 13 2 6" xfId="16171" xr:uid="{1627012F-3116-4996-BB37-F206E17C119A}"/>
    <cellStyle name="Total 2 13 2 6 2" xfId="29629" xr:uid="{5A2EED4A-E006-4314-9963-5B1F8BF81C1B}"/>
    <cellStyle name="Total 2 13 2 7" xfId="18514" xr:uid="{92E2B915-E4E3-446D-BB8C-CFFCB2BB0E2B}"/>
    <cellStyle name="Total 2 13 2 7 2" xfId="31972" xr:uid="{B230B1B2-0F4C-4A72-AABD-D33DED5436CD}"/>
    <cellStyle name="Total 2 13 3" xfId="7657" xr:uid="{4112A5EF-460D-40AE-B45B-2EE86352B34C}"/>
    <cellStyle name="Total 2 13 3 2" xfId="21115" xr:uid="{7A8B779D-87F5-4040-A1F4-113AC637282E}"/>
    <cellStyle name="Total 2 13 4" xfId="10248" xr:uid="{5CF82A84-22BF-4982-A05E-4BD72CEBD01E}"/>
    <cellStyle name="Total 2 13 4 2" xfId="23706" xr:uid="{E5A96B7A-8057-4FBF-9738-8ED34C2E60CA}"/>
    <cellStyle name="Total 2 13 5" xfId="12072" xr:uid="{B7AE90D6-CF05-4620-87FF-4304BD79CE3A}"/>
    <cellStyle name="Total 2 13 5 2" xfId="25530" xr:uid="{2C6F1551-BB2F-4229-863E-A040CD6CB4AC}"/>
    <cellStyle name="Total 2 13 6" xfId="17363" xr:uid="{83AB238A-C57E-40A2-9B4E-63E082797B21}"/>
    <cellStyle name="Total 2 13 6 2" xfId="30821" xr:uid="{542109B5-4ED4-4BD7-8626-ADAE6C694EDD}"/>
    <cellStyle name="Total 2 14" xfId="4420" xr:uid="{10FD34C0-7B2F-42C4-9AA4-D16758113FE2}"/>
    <cellStyle name="Total 2 14 2" xfId="5591" xr:uid="{1D5A1F56-6DBF-49A9-9E5A-37FD531C47DC}"/>
    <cellStyle name="Total 2 14 2 2" xfId="8070" xr:uid="{6A46B4E9-3E06-4316-A9FD-7FE06DC8525E}"/>
    <cellStyle name="Total 2 14 2 2 2" xfId="21528" xr:uid="{0D2C94E9-CE38-4171-912F-8CA2DAF8EA35}"/>
    <cellStyle name="Total 2 14 2 3" xfId="10661" xr:uid="{23DBCDF6-6A83-438F-A9E1-BCD1442CBC28}"/>
    <cellStyle name="Total 2 14 2 3 2" xfId="24119" xr:uid="{D22710A0-1E2F-410A-86FD-DFE84A38F230}"/>
    <cellStyle name="Total 2 14 2 4" xfId="12869" xr:uid="{288E28D9-0DD5-447E-9D16-B281F60A1E68}"/>
    <cellStyle name="Total 2 14 2 4 2" xfId="26327" xr:uid="{5F2B6CE3-8CD0-4BD5-8904-F771FA06C803}"/>
    <cellStyle name="Total 2 14 2 5" xfId="14048" xr:uid="{76A7B32F-48DC-4E79-98A5-547C5FA3CD0B}"/>
    <cellStyle name="Total 2 14 2 5 2" xfId="27506" xr:uid="{83488F89-EB43-460A-9E01-37357540C01B}"/>
    <cellStyle name="Total 2 14 2 6" xfId="15413" xr:uid="{8BF96A0D-DEDD-45F8-8142-EBC7CF9A43F6}"/>
    <cellStyle name="Total 2 14 2 6 2" xfId="28871" xr:uid="{56C09882-3C5B-4ED9-8663-C42919BD9EB4}"/>
    <cellStyle name="Total 2 14 2 7" xfId="17756" xr:uid="{995B5972-B37C-4A50-9499-29AB01364BF3}"/>
    <cellStyle name="Total 2 14 2 7 2" xfId="31214" xr:uid="{7B107F19-B940-407A-8E25-94F5DAD5F14A}"/>
    <cellStyle name="Total 2 14 3" xfId="6899" xr:uid="{FECC422F-0E8A-45CD-8A17-4AA166D89ED4}"/>
    <cellStyle name="Total 2 14 3 2" xfId="20357" xr:uid="{D21A3B1A-5097-4CCC-A707-B3CD1EFCA0AA}"/>
    <cellStyle name="Total 2 14 4" xfId="9490" xr:uid="{38242CA4-F6E8-46C5-9268-876E6FB11BED}"/>
    <cellStyle name="Total 2 14 4 2" xfId="22948" xr:uid="{20AE5B94-D67A-4B1E-843E-AC646667F4D9}"/>
    <cellStyle name="Total 2 14 5" xfId="12281" xr:uid="{AE94EE5C-42F8-4203-9B9A-B136D48C42FD}"/>
    <cellStyle name="Total 2 14 5 2" xfId="25739" xr:uid="{98115AFB-BD05-4A65-AD21-3377061D4D0A}"/>
    <cellStyle name="Total 2 14 6" xfId="16738" xr:uid="{5D83D842-BC96-43F3-B00B-2AD504F2A6CA}"/>
    <cellStyle name="Total 2 14 6 2" xfId="30196" xr:uid="{946DD043-21F7-44AB-BCCA-AA57F3210DD4}"/>
    <cellStyle name="Total 2 15" xfId="4175" xr:uid="{6E1F9997-5455-499A-84A0-5094A6B01ECF}"/>
    <cellStyle name="Total 2 15 2" xfId="6689" xr:uid="{3993A7CE-7991-44C2-BEF0-7E20A7BA7F41}"/>
    <cellStyle name="Total 2 15 2 2" xfId="20147" xr:uid="{B7ABD979-FE63-4501-B16D-A2E5FFC41464}"/>
    <cellStyle name="Total 2 15 3" xfId="9286" xr:uid="{9C50435F-909B-431A-A2A7-4524FD0B587F}"/>
    <cellStyle name="Total 2 15 3 2" xfId="22744" xr:uid="{ECFE3D8F-A7E8-4126-A6E3-B1368F697FD0}"/>
    <cellStyle name="Total 2 15 4" xfId="11855" xr:uid="{0E45A28E-9824-417D-818D-5C179DD595CF}"/>
    <cellStyle name="Total 2 15 4 2" xfId="25313" xr:uid="{7BB93799-927D-49AB-8372-21F061678F67}"/>
    <cellStyle name="Total 2 15 5" xfId="4219" xr:uid="{2DCCC371-A2C3-4367-A054-1CDA5A72671C}"/>
    <cellStyle name="Total 2 15 5 2" xfId="20019" xr:uid="{852AD77F-32B0-4249-875C-0EB439664C1B}"/>
    <cellStyle name="Total 2 15 6" xfId="12530" xr:uid="{1C46B91D-D532-4FD5-BFFA-A14837B8D4B3}"/>
    <cellStyle name="Total 2 15 6 2" xfId="25988" xr:uid="{333B5ECE-6DE6-4084-A095-3E097C47E210}"/>
    <cellStyle name="Total 2 15 7" xfId="16594" xr:uid="{573542C8-B1FE-4B28-BD85-A6412B99CFD8}"/>
    <cellStyle name="Total 2 15 7 2" xfId="30052" xr:uid="{672573C8-3AF1-4562-B0B5-84186C3F946D}"/>
    <cellStyle name="Total 2 16" xfId="3898" xr:uid="{CE4A40A8-D9C6-471D-B565-28F69644E6AE}"/>
    <cellStyle name="Total 2 16 2" xfId="19892" xr:uid="{49B5A6D9-3DBB-414F-9F2E-B865073466CA}"/>
    <cellStyle name="Total 2 17" xfId="3802" xr:uid="{56C38144-21DB-40DE-BEDD-37724B6BA682}"/>
    <cellStyle name="Total 2 17 2" xfId="19796" xr:uid="{2E49627D-335D-42A7-B98E-75998488FFDA}"/>
    <cellStyle name="Total 2 18" xfId="12133" xr:uid="{AD144EEE-7E01-4204-B74E-EBCC14B6E3D1}"/>
    <cellStyle name="Total 2 18 2" xfId="25591" xr:uid="{B9DCB60A-260C-42EE-AB15-4955A4761107}"/>
    <cellStyle name="Total 2 19" xfId="3713" xr:uid="{5DC831CF-6234-4E02-A7AC-AAD699CDFE61}"/>
    <cellStyle name="Total 2 19 2" xfId="19707" xr:uid="{137EEB00-A367-48E6-8066-E95EB4D07CFA}"/>
    <cellStyle name="Total 2 2" xfId="2404" xr:uid="{4EE9DC59-31FC-452C-BA4C-E20394E47047}"/>
    <cellStyle name="Total 2 2 2" xfId="2405" xr:uid="{5A589A9E-E26D-4856-ADC1-2BCD37F10257}"/>
    <cellStyle name="Total 2 2 2 10" xfId="3804" xr:uid="{C683E17C-5A94-4181-BF53-5C5172D6C993}"/>
    <cellStyle name="Total 2 2 2 10 2" xfId="19798" xr:uid="{6C9A0EA5-5123-47DB-A6C0-F353E8042ED3}"/>
    <cellStyle name="Total 2 2 2 11" xfId="3372" xr:uid="{85ABC350-631F-4D48-BA36-6BFFBC9D50E5}"/>
    <cellStyle name="Total 2 2 2 11 2" xfId="19366" xr:uid="{076FC914-007F-460A-AF79-053F0A953E3C}"/>
    <cellStyle name="Total 2 2 2 12" xfId="3778" xr:uid="{6C45A3A4-C0B1-4762-AEF3-F06F17A56859}"/>
    <cellStyle name="Total 2 2 2 12 2" xfId="19772" xr:uid="{AC09AEA8-09F7-4493-8F5D-3CAA4AD49EE0}"/>
    <cellStyle name="Total 2 2 2 13" xfId="18914" xr:uid="{81D9BFB8-3DCE-4E64-BE2F-435C68355CC4}"/>
    <cellStyle name="Total 2 2 2 13 2" xfId="32567" xr:uid="{404180AE-B4AE-4BE7-B215-092A0C40C600}"/>
    <cellStyle name="Total 2 2 2 2" xfId="2920" xr:uid="{8B214823-7BD3-47DC-9A58-E4A3825FC8BC}"/>
    <cellStyle name="Total 2 2 2 2 2" xfId="6258" xr:uid="{E91D3560-2371-4C13-AD43-F1C90EAA83C7}"/>
    <cellStyle name="Total 2 2 2 2 2 2" xfId="8737" xr:uid="{274D7409-A220-4809-9794-EF26F798A621}"/>
    <cellStyle name="Total 2 2 2 2 2 2 2" xfId="22195" xr:uid="{ED6889AE-726A-4B27-AE08-0F228DB7E1CF}"/>
    <cellStyle name="Total 2 2 2 2 2 3" xfId="11328" xr:uid="{592AD1AF-FFD5-4470-9ADA-DEFEFAE8B3FE}"/>
    <cellStyle name="Total 2 2 2 2 2 3 2" xfId="24786" xr:uid="{334D62A5-E3EC-4DF1-9154-B0B9E1BA7E58}"/>
    <cellStyle name="Total 2 2 2 2 2 4" xfId="13536" xr:uid="{7D037B3C-D3C8-42CB-B143-324D6105BD8C}"/>
    <cellStyle name="Total 2 2 2 2 2 4 2" xfId="26994" xr:uid="{C4B94A41-2D12-493B-9DC7-D50D4E93A56F}"/>
    <cellStyle name="Total 2 2 2 2 2 5" xfId="14715" xr:uid="{D459E232-BF3F-449E-A449-902E6F04D1B5}"/>
    <cellStyle name="Total 2 2 2 2 2 5 2" xfId="28173" xr:uid="{C4772DBA-705D-4B0B-86A0-001E0DFFE6B1}"/>
    <cellStyle name="Total 2 2 2 2 2 6" xfId="16080" xr:uid="{1641C029-51D7-45B0-B640-BC1F74B1727F}"/>
    <cellStyle name="Total 2 2 2 2 2 6 2" xfId="29538" xr:uid="{5F5A3ABC-FD71-4B1C-A0A7-3D2EC47C35C0}"/>
    <cellStyle name="Total 2 2 2 2 2 7" xfId="18423" xr:uid="{44ABE5FC-4660-4AEF-AD12-6748F36EB8AA}"/>
    <cellStyle name="Total 2 2 2 2 2 7 2" xfId="31881" xr:uid="{BF47A667-9979-4D65-96CE-7465752A6644}"/>
    <cellStyle name="Total 2 2 2 2 3" xfId="5087" xr:uid="{22BCB04A-6A14-4324-8B9E-9942ED8234CA}"/>
    <cellStyle name="Total 2 2 2 2 3 2" xfId="32372" xr:uid="{6CA8C759-2B5D-4215-8950-39F67ABB1011}"/>
    <cellStyle name="Total 2 2 2 2 4" xfId="7566" xr:uid="{0A659003-B4EE-4DE1-A8E1-253D09FB0EB8}"/>
    <cellStyle name="Total 2 2 2 2 4 2" xfId="21024" xr:uid="{00B169EE-A3EE-409F-80EF-2A6CB3144BC0}"/>
    <cellStyle name="Total 2 2 2 2 5" xfId="10157" xr:uid="{F3864B9D-8EAB-41B9-BB9A-4CAD06A60AA3}"/>
    <cellStyle name="Total 2 2 2 2 5 2" xfId="23615" xr:uid="{E6C5CAE5-9737-4F92-9AE4-D4333A424CBA}"/>
    <cellStyle name="Total 2 2 2 2 6" xfId="3219" xr:uid="{3EE3B74C-628C-4976-9F2C-88FDFF176507}"/>
    <cellStyle name="Total 2 2 2 2 6 2" xfId="19213" xr:uid="{8C614300-FCD2-4C6E-9E6E-105908506DF4}"/>
    <cellStyle name="Total 2 2 2 2 7" xfId="17280" xr:uid="{3898AFC2-8CF1-4B3A-A9D5-FE4A128A775B}"/>
    <cellStyle name="Total 2 2 2 2 7 2" xfId="30738" xr:uid="{AA67E363-E39B-4222-B302-007F50BFB729}"/>
    <cellStyle name="Total 2 2 2 3" xfId="4329" xr:uid="{1D295F5E-DF2E-42E1-A14D-6862FBCDD663}"/>
    <cellStyle name="Total 2 2 2 3 2" xfId="5500" xr:uid="{E3AAA67B-E714-476E-A869-1D8C9B038E28}"/>
    <cellStyle name="Total 2 2 2 3 2 2" xfId="7979" xr:uid="{6D0472F3-C7D9-49D6-A68D-E4F2CBBA32F9}"/>
    <cellStyle name="Total 2 2 2 3 2 2 2" xfId="21437" xr:uid="{F243E3B6-C538-43D0-B990-FD1C720D2A60}"/>
    <cellStyle name="Total 2 2 2 3 2 3" xfId="10570" xr:uid="{FC543716-7EB6-41A6-AC6D-399A0FEFB385}"/>
    <cellStyle name="Total 2 2 2 3 2 3 2" xfId="24028" xr:uid="{951899C1-1B65-47B8-A27E-5A22687539CD}"/>
    <cellStyle name="Total 2 2 2 3 2 4" xfId="12778" xr:uid="{5C07166D-0039-46B9-9C01-D5A7DD04F7AF}"/>
    <cellStyle name="Total 2 2 2 3 2 4 2" xfId="26236" xr:uid="{593663FA-0626-4D43-B44D-DC9AC54641A2}"/>
    <cellStyle name="Total 2 2 2 3 2 5" xfId="13957" xr:uid="{BB1E196A-3D57-4615-AE6D-61D347D792AE}"/>
    <cellStyle name="Total 2 2 2 3 2 5 2" xfId="27415" xr:uid="{B4BB0B62-DA73-4D47-BEE0-C6A4B03CC518}"/>
    <cellStyle name="Total 2 2 2 3 2 6" xfId="15322" xr:uid="{236E37B0-A3CF-4F31-A947-4833A11E8EA5}"/>
    <cellStyle name="Total 2 2 2 3 2 6 2" xfId="28780" xr:uid="{7FF17CDC-4EDB-4584-BFAA-753F5AC0AB20}"/>
    <cellStyle name="Total 2 2 2 3 2 7" xfId="17665" xr:uid="{4A311646-A5A3-4B21-A744-115FE8751FDE}"/>
    <cellStyle name="Total 2 2 2 3 2 7 2" xfId="31123" xr:uid="{5B8C0E0A-6B47-4D9E-880E-551946E97863}"/>
    <cellStyle name="Total 2 2 2 3 3" xfId="6808" xr:uid="{548A712D-C86E-40BA-BCF6-4B0425204994}"/>
    <cellStyle name="Total 2 2 2 3 3 2" xfId="20266" xr:uid="{AEC89D75-7DC6-4B76-B176-0DD630811E70}"/>
    <cellStyle name="Total 2 2 2 3 4" xfId="9399" xr:uid="{F0C8ECDA-A55B-4BAE-8D79-A0B6798944F9}"/>
    <cellStyle name="Total 2 2 2 3 4 2" xfId="22857" xr:uid="{270A1A4A-5E2A-4DCC-96C5-CBBE8936F274}"/>
    <cellStyle name="Total 2 2 2 3 5" xfId="3325" xr:uid="{A27DA37C-0C0F-410B-89A8-E81FCCDCF45D}"/>
    <cellStyle name="Total 2 2 2 3 5 2" xfId="19319" xr:uid="{24BEFC8C-0CAA-46B0-BF87-FA911E712A62}"/>
    <cellStyle name="Total 2 2 2 3 6" xfId="16676" xr:uid="{C4478EE1-CDFE-43E8-B6F1-C9B3792EF90E}"/>
    <cellStyle name="Total 2 2 2 3 6 2" xfId="30134" xr:uid="{47FDDA70-D52F-488D-AE50-C8F2F51854F0}"/>
    <cellStyle name="Total 2 2 2 4" xfId="4951" xr:uid="{DA2A24F1-A580-4ABF-B178-8A5504235232}"/>
    <cellStyle name="Total 2 2 2 4 2" xfId="6122" xr:uid="{55E1567B-188F-4218-9EBA-FC5E87CE9D46}"/>
    <cellStyle name="Total 2 2 2 4 2 2" xfId="8601" xr:uid="{DD84CEC1-50A9-45B2-B8A9-CD8C643A11C4}"/>
    <cellStyle name="Total 2 2 2 4 2 2 2" xfId="22059" xr:uid="{21A48410-2079-4B88-8C73-D8773EB6F05B}"/>
    <cellStyle name="Total 2 2 2 4 2 3" xfId="11192" xr:uid="{032078D7-266A-49A5-8568-8438D8BCC91C}"/>
    <cellStyle name="Total 2 2 2 4 2 3 2" xfId="24650" xr:uid="{4038AD7A-F551-4874-A852-D4E976D87AF3}"/>
    <cellStyle name="Total 2 2 2 4 2 4" xfId="13400" xr:uid="{ECB9918B-9CE1-47FC-85BF-26505D846EB1}"/>
    <cellStyle name="Total 2 2 2 4 2 4 2" xfId="26858" xr:uid="{C63E24B3-221B-4731-9B11-1EF511B56132}"/>
    <cellStyle name="Total 2 2 2 4 2 5" xfId="14579" xr:uid="{832D8BCB-ED06-40DD-9988-87581737FD43}"/>
    <cellStyle name="Total 2 2 2 4 2 5 2" xfId="28037" xr:uid="{02420975-5DFA-4AAF-B710-C7DEEE28AB66}"/>
    <cellStyle name="Total 2 2 2 4 2 6" xfId="15944" xr:uid="{F92C9D40-D156-4B55-93BF-4423627D65C0}"/>
    <cellStyle name="Total 2 2 2 4 2 6 2" xfId="29402" xr:uid="{7F98D719-1108-4A31-A7BA-C18CBB710FB0}"/>
    <cellStyle name="Total 2 2 2 4 2 7" xfId="18287" xr:uid="{BCF858F1-9E27-4C70-B8AE-98DC919545C3}"/>
    <cellStyle name="Total 2 2 2 4 2 7 2" xfId="31745" xr:uid="{3BFF3A4C-51B0-47E1-A425-57EF8210E7CD}"/>
    <cellStyle name="Total 2 2 2 4 3" xfId="7430" xr:uid="{84359DE1-6B70-4460-AF14-875BC1823F96}"/>
    <cellStyle name="Total 2 2 2 4 3 2" xfId="20888" xr:uid="{F1292DBF-A456-444E-A9F0-2E2719984E1F}"/>
    <cellStyle name="Total 2 2 2 4 4" xfId="10021" xr:uid="{1E3F9024-5F6B-4FF2-B9E0-2783CF96477A}"/>
    <cellStyle name="Total 2 2 2 4 4 2" xfId="23479" xr:uid="{22121450-016F-406C-9FB6-A1F844052BA3}"/>
    <cellStyle name="Total 2 2 2 4 5" xfId="3870" xr:uid="{75E91A1C-3188-433B-994B-176ADE39EEF8}"/>
    <cellStyle name="Total 2 2 2 4 5 2" xfId="19864" xr:uid="{69347AD4-66D8-4169-B77F-6F6AEC861DF3}"/>
    <cellStyle name="Total 2 2 2 4 6" xfId="17176" xr:uid="{3F1CFF06-30E1-4E5E-9EFF-5B971C022F08}"/>
    <cellStyle name="Total 2 2 2 4 6 2" xfId="30634" xr:uid="{1220ABB6-0DFE-4BE7-8C19-2DD2B2733B6C}"/>
    <cellStyle name="Total 2 2 2 5" xfId="5321" xr:uid="{BB2262EF-4559-4FCD-92B2-238FE23E223E}"/>
    <cellStyle name="Total 2 2 2 5 2" xfId="6492" xr:uid="{3776D4B1-807E-4177-AD9C-62226400ED9B}"/>
    <cellStyle name="Total 2 2 2 5 2 2" xfId="8971" xr:uid="{5E53AE34-5CE0-4621-B300-329A98A36B4F}"/>
    <cellStyle name="Total 2 2 2 5 2 2 2" xfId="22429" xr:uid="{E0D01827-7A48-4AF3-886A-DB4A6334498F}"/>
    <cellStyle name="Total 2 2 2 5 2 3" xfId="11562" xr:uid="{BB1C4ADB-201C-4BFB-9A48-6850AD3CF69A}"/>
    <cellStyle name="Total 2 2 2 5 2 3 2" xfId="25020" xr:uid="{AC8FD5C6-8208-4495-B7C5-0FE21F613FBC}"/>
    <cellStyle name="Total 2 2 2 5 2 4" xfId="13770" xr:uid="{A98D0008-FE05-4BCC-B6FB-D919655328CB}"/>
    <cellStyle name="Total 2 2 2 5 2 4 2" xfId="27228" xr:uid="{BAAF95EB-615D-4C23-B879-350DEDED7626}"/>
    <cellStyle name="Total 2 2 2 5 2 5" xfId="14949" xr:uid="{61B760BB-2D6A-42D4-8CC1-806FD0FB3E92}"/>
    <cellStyle name="Total 2 2 2 5 2 5 2" xfId="28407" xr:uid="{574FEECC-49BA-43B6-8FB4-E46A2B764BD6}"/>
    <cellStyle name="Total 2 2 2 5 2 6" xfId="16314" xr:uid="{F66E6853-F934-4DD8-BB21-CA950A372398}"/>
    <cellStyle name="Total 2 2 2 5 2 6 2" xfId="29772" xr:uid="{E4E4236E-ED63-48A6-878F-0D8929376D51}"/>
    <cellStyle name="Total 2 2 2 5 2 7" xfId="18657" xr:uid="{204D5C34-BECF-4C18-A79A-E1539B902C11}"/>
    <cellStyle name="Total 2 2 2 5 2 7 2" xfId="32115" xr:uid="{94D7E761-1EB6-4BE4-9543-8EB71FB231DC}"/>
    <cellStyle name="Total 2 2 2 5 3" xfId="7800" xr:uid="{B7AF1601-2D1B-4F4F-A4E2-71059E2E3F50}"/>
    <cellStyle name="Total 2 2 2 5 3 2" xfId="21258" xr:uid="{8C65D494-7D25-4F65-AAB1-6CDFAEDAA4EA}"/>
    <cellStyle name="Total 2 2 2 5 4" xfId="10391" xr:uid="{A99F0403-ADBE-4581-B871-08DAC5A2AEB7}"/>
    <cellStyle name="Total 2 2 2 5 4 2" xfId="23849" xr:uid="{49B90D34-7C7A-435B-AE73-03B0DED3A126}"/>
    <cellStyle name="Total 2 2 2 5 5" xfId="15143" xr:uid="{18F9100F-6C78-4FF7-B8E8-75512324B829}"/>
    <cellStyle name="Total 2 2 2 5 5 2" xfId="28601" xr:uid="{E4A8EA5A-CC39-468D-AC71-98BBC0AB04AC}"/>
    <cellStyle name="Total 2 2 2 5 6" xfId="17495" xr:uid="{A3D5A658-C426-4FBC-B0D0-BBAA19282A0F}"/>
    <cellStyle name="Total 2 2 2 5 6 2" xfId="30953" xr:uid="{53A25D4B-566B-4378-9AA5-C9FCECDB4589}"/>
    <cellStyle name="Total 2 2 2 6" xfId="4471" xr:uid="{8F5EC263-00B0-4B3C-B986-338CBE9FFA55}"/>
    <cellStyle name="Total 2 2 2 6 2" xfId="5642" xr:uid="{CFBAE436-B263-45B2-A4D2-7CA9A969A7AA}"/>
    <cellStyle name="Total 2 2 2 6 2 2" xfId="8121" xr:uid="{1D494DFD-0F15-4E03-803A-753E7F904F76}"/>
    <cellStyle name="Total 2 2 2 6 2 2 2" xfId="21579" xr:uid="{37447D45-25BF-4A79-9CAD-25F896C542E7}"/>
    <cellStyle name="Total 2 2 2 6 2 3" xfId="10712" xr:uid="{0E507683-04F3-4E45-9CF9-B72C24C727D9}"/>
    <cellStyle name="Total 2 2 2 6 2 3 2" xfId="24170" xr:uid="{C644707E-7DF3-4BEC-98C9-0433286390F9}"/>
    <cellStyle name="Total 2 2 2 6 2 4" xfId="12920" xr:uid="{A196A4B9-1E59-48D0-95A0-DA80565DC5AE}"/>
    <cellStyle name="Total 2 2 2 6 2 4 2" xfId="26378" xr:uid="{A9D3FBCD-1268-4620-B5C4-C74EF3F1CA9D}"/>
    <cellStyle name="Total 2 2 2 6 2 5" xfId="14099" xr:uid="{6EB911A7-3411-4303-84A7-648CAC9F957A}"/>
    <cellStyle name="Total 2 2 2 6 2 5 2" xfId="27557" xr:uid="{C83CEF3B-D1E1-4164-9E18-A0552292A13B}"/>
    <cellStyle name="Total 2 2 2 6 2 6" xfId="15464" xr:uid="{B3FFB9D1-A2EE-46DE-805C-A2F6F8685F28}"/>
    <cellStyle name="Total 2 2 2 6 2 6 2" xfId="28922" xr:uid="{D06CE128-A911-4BAB-AAB3-EE4857CB2114}"/>
    <cellStyle name="Total 2 2 2 6 2 7" xfId="17807" xr:uid="{1B6CDB5A-7B30-4561-B310-9B7B8F90752B}"/>
    <cellStyle name="Total 2 2 2 6 2 7 2" xfId="31265" xr:uid="{9217402C-2EBD-4ABB-AEEB-E33A7DBD6081}"/>
    <cellStyle name="Total 2 2 2 6 3" xfId="6950" xr:uid="{75E271CA-3E55-4482-9CCE-279ABEAA5A0D}"/>
    <cellStyle name="Total 2 2 2 6 3 2" xfId="20408" xr:uid="{0B32641D-C28D-4042-9100-9C780F10414B}"/>
    <cellStyle name="Total 2 2 2 6 4" xfId="9541" xr:uid="{C1B57A93-A524-4428-9696-1D7450C80975}"/>
    <cellStyle name="Total 2 2 2 6 4 2" xfId="22999" xr:uid="{BE84D4E8-AFEA-430A-9463-919843FBC766}"/>
    <cellStyle name="Total 2 2 2 6 5" xfId="12476" xr:uid="{8D448FAD-7244-4970-83F5-06C7283906B9}"/>
    <cellStyle name="Total 2 2 2 6 5 2" xfId="25934" xr:uid="{45FA291C-9E9E-4931-9F6D-43280A5B4FDD}"/>
    <cellStyle name="Total 2 2 2 6 6" xfId="16789" xr:uid="{6AEDFFE3-6D5D-42BB-8F0D-16883ACE030E}"/>
    <cellStyle name="Total 2 2 2 6 6 2" xfId="30247" xr:uid="{11F63041-9E49-4FF0-8A44-B47ED264E429}"/>
    <cellStyle name="Total 2 2 2 7" xfId="5328" xr:uid="{6151762B-DFD1-4AE8-8614-9573BE619271}"/>
    <cellStyle name="Total 2 2 2 7 2" xfId="6499" xr:uid="{FCEF204D-DFEB-4E5E-ACD0-D0F326B14902}"/>
    <cellStyle name="Total 2 2 2 7 2 2" xfId="8978" xr:uid="{F631D748-C9AE-4269-A0AB-ED5926DFE4C0}"/>
    <cellStyle name="Total 2 2 2 7 2 2 2" xfId="22436" xr:uid="{9BB25998-EBE3-4511-BDC7-D7F3372B48A1}"/>
    <cellStyle name="Total 2 2 2 7 2 3" xfId="11569" xr:uid="{D0B749C9-06E2-4B2B-A24D-1A9C298C5FA9}"/>
    <cellStyle name="Total 2 2 2 7 2 3 2" xfId="25027" xr:uid="{25AF24B3-269F-42F3-9607-37223549AB51}"/>
    <cellStyle name="Total 2 2 2 7 2 4" xfId="13777" xr:uid="{52C0C0AA-F6C4-4F74-BFDE-70BBD5D1A95F}"/>
    <cellStyle name="Total 2 2 2 7 2 4 2" xfId="27235" xr:uid="{E9F754C2-8531-486F-83C5-DEB4FE706491}"/>
    <cellStyle name="Total 2 2 2 7 2 5" xfId="14956" xr:uid="{9CA6A7C4-857E-448C-876A-33FD4B720CBE}"/>
    <cellStyle name="Total 2 2 2 7 2 5 2" xfId="28414" xr:uid="{C0F0383C-893D-45B0-A05F-27CD60FFF2A3}"/>
    <cellStyle name="Total 2 2 2 7 2 6" xfId="16321" xr:uid="{112AE2EA-DDDE-4CA6-8ECD-4DD34DF85E44}"/>
    <cellStyle name="Total 2 2 2 7 2 6 2" xfId="29779" xr:uid="{69FF0AFD-3E7D-49A6-8376-1FA92B0064D4}"/>
    <cellStyle name="Total 2 2 2 7 2 7" xfId="18664" xr:uid="{A4A76BC0-D5AB-44CE-92D3-49D6E336F1F4}"/>
    <cellStyle name="Total 2 2 2 7 2 7 2" xfId="32122" xr:uid="{1083FCF9-9FD5-4C55-99D5-C3F72ACEEDA0}"/>
    <cellStyle name="Total 2 2 2 7 3" xfId="7807" xr:uid="{F62305C2-B497-49D7-A9B1-95896511EF57}"/>
    <cellStyle name="Total 2 2 2 7 3 2" xfId="21265" xr:uid="{5F8FB77E-66AD-4D58-91F2-FC9115655A05}"/>
    <cellStyle name="Total 2 2 2 7 4" xfId="10398" xr:uid="{94A766BD-053A-47FC-8FF6-8A6B6B0CD36B}"/>
    <cellStyle name="Total 2 2 2 7 4 2" xfId="23856" xr:uid="{6E59B3FE-B7D7-49C5-BD0C-CD6FE4826ACC}"/>
    <cellStyle name="Total 2 2 2 7 5" xfId="15150" xr:uid="{DA1A8686-2075-4272-87D2-425FFD085C94}"/>
    <cellStyle name="Total 2 2 2 7 5 2" xfId="28608" xr:uid="{92FA76D2-A276-4720-8F9C-6A0D086755DD}"/>
    <cellStyle name="Total 2 2 2 7 6" xfId="17502" xr:uid="{418BE958-18DF-4C44-9591-54E6EF2D96C9}"/>
    <cellStyle name="Total 2 2 2 7 6 2" xfId="30960" xr:uid="{BBB132B3-17D0-4DAC-99E4-7BA8B012CA12}"/>
    <cellStyle name="Total 2 2 2 8" xfId="4013" xr:uid="{B78E52CA-36F4-4DBF-9B57-8CD7952C6939}"/>
    <cellStyle name="Total 2 2 2 8 2" xfId="3008" xr:uid="{D7B24813-CD03-4865-83CD-CD4ADA2A2052}"/>
    <cellStyle name="Total 2 2 2 8 2 2" xfId="19002" xr:uid="{556BE21C-88E2-49D6-8AF2-1A8F87564E06}"/>
    <cellStyle name="Total 2 2 2 8 3" xfId="9124" xr:uid="{E4C4E73B-3DB8-40B8-9DF0-C91FB9CF9577}"/>
    <cellStyle name="Total 2 2 2 8 3 2" xfId="22582" xr:uid="{04DFAD75-18B3-4A4F-BB47-23116609CA46}"/>
    <cellStyle name="Total 2 2 2 8 4" xfId="11693" xr:uid="{9074C943-9EC4-454A-8273-15ED2C613717}"/>
    <cellStyle name="Total 2 2 2 8 4 2" xfId="25151" xr:uid="{12CA613E-8405-4F8E-80EC-59E30D5C4831}"/>
    <cellStyle name="Total 2 2 2 8 5" xfId="3569" xr:uid="{40CDD496-F96A-4D7E-BE76-9CAF5FB14910}"/>
    <cellStyle name="Total 2 2 2 8 5 2" xfId="19563" xr:uid="{6443407E-E445-4589-AF2A-D5F2BDEF3AB2}"/>
    <cellStyle name="Total 2 2 2 8 6" xfId="3067" xr:uid="{0651B8CF-18E7-4D2B-8DDE-224432A58FA3}"/>
    <cellStyle name="Total 2 2 2 8 6 2" xfId="19061" xr:uid="{924FA9AF-ADA2-4993-8430-8E196D0ACDA0}"/>
    <cellStyle name="Total 2 2 2 8 7" xfId="16432" xr:uid="{E54FBBC9-F4C1-4A67-8562-8C81ADD83CD5}"/>
    <cellStyle name="Total 2 2 2 8 7 2" xfId="29890" xr:uid="{AB805734-73F1-4EAD-8DF7-4204007751D6}"/>
    <cellStyle name="Total 2 2 2 9" xfId="3934" xr:uid="{A02FB726-E71B-43E7-81EC-0EF60C8F8C7D}"/>
    <cellStyle name="Total 2 2 2 9 2" xfId="19928" xr:uid="{65D5A70D-FD25-4743-BEA8-57880978F061}"/>
    <cellStyle name="Total 2 2 3" xfId="2406" xr:uid="{F7D25C07-78BC-4004-8836-A22F66AC3011}"/>
    <cellStyle name="Total 2 2 3 10" xfId="3805" xr:uid="{5EE30C57-0343-4BC0-9C5B-4DAA048E14F5}"/>
    <cellStyle name="Total 2 2 3 10 2" xfId="19799" xr:uid="{2817F9A9-F3DC-46BE-B478-CAB9ADD20E00}"/>
    <cellStyle name="Total 2 2 3 11" xfId="12309" xr:uid="{D7465AE2-51F3-4A28-B8E1-C68DA2B6CD46}"/>
    <cellStyle name="Total 2 2 3 11 2" xfId="25767" xr:uid="{24135969-5389-4EF9-B234-C0988B1A639A}"/>
    <cellStyle name="Total 2 2 3 12" xfId="3718" xr:uid="{36DA95A3-60B5-42AC-AC4B-8D206F1F57FE}"/>
    <cellStyle name="Total 2 2 3 12 2" xfId="19712" xr:uid="{2D13A7E0-358D-4856-B7EF-2A8335C60D0C}"/>
    <cellStyle name="Total 2 2 3 13" xfId="18915" xr:uid="{F7DBC59F-FBCA-4D4E-970F-5C7C3F42F613}"/>
    <cellStyle name="Total 2 2 3 13 2" xfId="32568" xr:uid="{A90B63AA-FEBD-4150-9F2F-D5BF3AF7DD6B}"/>
    <cellStyle name="Total 2 2 3 2" xfId="2921" xr:uid="{070E3806-7127-445B-93D4-0C2D33641AA0}"/>
    <cellStyle name="Total 2 2 3 2 2" xfId="6259" xr:uid="{E0FA40F8-09E8-48E9-A8F4-6A87DB68ACF3}"/>
    <cellStyle name="Total 2 2 3 2 2 2" xfId="8738" xr:uid="{17D2E705-EBD0-49DD-9835-B72D2B14D233}"/>
    <cellStyle name="Total 2 2 3 2 2 2 2" xfId="22196" xr:uid="{579BE45F-ECC3-4287-B38D-B0637C3B5395}"/>
    <cellStyle name="Total 2 2 3 2 2 3" xfId="11329" xr:uid="{268F2BB5-658B-4024-9166-3F661AC1E91A}"/>
    <cellStyle name="Total 2 2 3 2 2 3 2" xfId="24787" xr:uid="{8F4D9052-3E23-4D18-8F3A-28CBAB1D64C1}"/>
    <cellStyle name="Total 2 2 3 2 2 4" xfId="13537" xr:uid="{972F8A9C-98FC-44B0-AFF8-871A9F501E13}"/>
    <cellStyle name="Total 2 2 3 2 2 4 2" xfId="26995" xr:uid="{8CF45ECB-687E-4EEB-8480-43B217365600}"/>
    <cellStyle name="Total 2 2 3 2 2 5" xfId="14716" xr:uid="{417FDEA5-3881-4258-8454-DB8EBFC21A4D}"/>
    <cellStyle name="Total 2 2 3 2 2 5 2" xfId="28174" xr:uid="{11605602-E091-46FB-A165-62734EB3CCFA}"/>
    <cellStyle name="Total 2 2 3 2 2 6" xfId="16081" xr:uid="{685A9C56-DAA0-44AE-A301-EA6F17D0A0EA}"/>
    <cellStyle name="Total 2 2 3 2 2 6 2" xfId="29539" xr:uid="{C361F228-8445-4B23-8BD1-71E3EE7107C1}"/>
    <cellStyle name="Total 2 2 3 2 2 7" xfId="18424" xr:uid="{8E0C7FE6-45EB-480F-B72E-8BF5224F28E7}"/>
    <cellStyle name="Total 2 2 3 2 2 7 2" xfId="31882" xr:uid="{7AB42576-A152-4509-B8C4-ED3C63A89DB1}"/>
    <cellStyle name="Total 2 2 3 2 3" xfId="5088" xr:uid="{FCE57B4B-B47D-46D0-806F-436A895C59F4}"/>
    <cellStyle name="Total 2 2 3 2 3 2" xfId="32373" xr:uid="{1CC2D731-9A34-47B0-B501-A616B6430C75}"/>
    <cellStyle name="Total 2 2 3 2 4" xfId="7567" xr:uid="{86670DEA-59CF-4815-86A8-DA945C8A1D8C}"/>
    <cellStyle name="Total 2 2 3 2 4 2" xfId="21025" xr:uid="{70D55990-66A8-463C-89E2-5F2AA34A3F7E}"/>
    <cellStyle name="Total 2 2 3 2 5" xfId="10158" xr:uid="{46B9331A-417D-4243-82BB-F6E4736F9FAB}"/>
    <cellStyle name="Total 2 2 3 2 5 2" xfId="23616" xr:uid="{FC7270F3-3409-4D33-A8F2-399A98BCFD08}"/>
    <cellStyle name="Total 2 2 3 2 6" xfId="12498" xr:uid="{26990417-D293-454D-8BDE-1B3BED0D0255}"/>
    <cellStyle name="Total 2 2 3 2 6 2" xfId="25956" xr:uid="{2B5A9D11-98D7-495D-8C50-BC961F5D8484}"/>
    <cellStyle name="Total 2 2 3 2 7" xfId="17281" xr:uid="{4226F2A0-E0AA-48B7-9A37-76F82F6A7DC0}"/>
    <cellStyle name="Total 2 2 3 2 7 2" xfId="30739" xr:uid="{01AF4F32-2627-499D-B5FF-0866B5BB07EC}"/>
    <cellStyle name="Total 2 2 3 3" xfId="4328" xr:uid="{B81D64D4-B407-4B3B-82D7-1B620ABC422D}"/>
    <cellStyle name="Total 2 2 3 3 2" xfId="5499" xr:uid="{C6958354-0AC3-4620-983E-217748460EBD}"/>
    <cellStyle name="Total 2 2 3 3 2 2" xfId="7978" xr:uid="{A3080F70-B641-4F5E-B0B8-143A7DD85E42}"/>
    <cellStyle name="Total 2 2 3 3 2 2 2" xfId="21436" xr:uid="{B9A40180-58DB-4A04-B0EA-D741B7E2E880}"/>
    <cellStyle name="Total 2 2 3 3 2 3" xfId="10569" xr:uid="{9AB0578B-9012-4205-BE4B-043FBD979A6E}"/>
    <cellStyle name="Total 2 2 3 3 2 3 2" xfId="24027" xr:uid="{EBEC7615-C6DC-4323-9B1F-15B33633C515}"/>
    <cellStyle name="Total 2 2 3 3 2 4" xfId="12777" xr:uid="{E59C5FD2-1DE8-4158-B3C1-75285DD8EC74}"/>
    <cellStyle name="Total 2 2 3 3 2 4 2" xfId="26235" xr:uid="{B3745A0F-80F1-4813-8DB5-6454CAA7C04C}"/>
    <cellStyle name="Total 2 2 3 3 2 5" xfId="13956" xr:uid="{BA7FF5E5-EC8E-4089-80DB-83073792DD26}"/>
    <cellStyle name="Total 2 2 3 3 2 5 2" xfId="27414" xr:uid="{2A4492E1-09CC-44BD-8F64-D9329E01C425}"/>
    <cellStyle name="Total 2 2 3 3 2 6" xfId="15321" xr:uid="{2E33040E-C45E-4568-81AA-32E211968B4C}"/>
    <cellStyle name="Total 2 2 3 3 2 6 2" xfId="28779" xr:uid="{A6EC9521-CEE0-4A35-8FA4-0575FE28B7C3}"/>
    <cellStyle name="Total 2 2 3 3 2 7" xfId="17664" xr:uid="{6CDA438E-2DF5-4ED3-82C4-7E588E7A590C}"/>
    <cellStyle name="Total 2 2 3 3 2 7 2" xfId="31122" xr:uid="{C0D863E9-CF6C-4B4E-84B5-81A19DF28351}"/>
    <cellStyle name="Total 2 2 3 3 3" xfId="6807" xr:uid="{74484314-7A48-4DEA-9A91-1C40D7B39DD6}"/>
    <cellStyle name="Total 2 2 3 3 3 2" xfId="20265" xr:uid="{67ACE989-1DD9-43CF-9592-A7E03B3854FA}"/>
    <cellStyle name="Total 2 2 3 3 4" xfId="9398" xr:uid="{DBB46C7F-C633-4804-8EE3-F6E8A0D08ED1}"/>
    <cellStyle name="Total 2 2 3 3 4 2" xfId="22856" xr:uid="{BE021BBC-B39D-4630-9C24-45B8DAC6B321}"/>
    <cellStyle name="Total 2 2 3 3 5" xfId="3326" xr:uid="{14AFA5D4-DB2D-4993-8B99-B38BF463261A}"/>
    <cellStyle name="Total 2 2 3 3 5 2" xfId="19320" xr:uid="{AAEDB212-EF4E-49AB-9060-2C0D8419F1C5}"/>
    <cellStyle name="Total 2 2 3 3 6" xfId="16675" xr:uid="{EDB9E7A1-D9A9-4F5F-97C2-DC580941405D}"/>
    <cellStyle name="Total 2 2 3 3 6 2" xfId="30133" xr:uid="{EB9A122B-92AC-4A71-98C3-0DFD4DCCA997}"/>
    <cellStyle name="Total 2 2 3 4" xfId="4952" xr:uid="{CB3D3FC2-68B3-431D-BD82-FD7845375DBD}"/>
    <cellStyle name="Total 2 2 3 4 2" xfId="6123" xr:uid="{F24FDDCB-8EEA-494E-92C5-1ABC58489CD2}"/>
    <cellStyle name="Total 2 2 3 4 2 2" xfId="8602" xr:uid="{7D0F2CE6-EB9F-4233-8007-5B7EB34F1D39}"/>
    <cellStyle name="Total 2 2 3 4 2 2 2" xfId="22060" xr:uid="{5730BD79-6E22-405C-8ED0-2192423D70DC}"/>
    <cellStyle name="Total 2 2 3 4 2 3" xfId="11193" xr:uid="{7EF90B0F-83D9-427A-B141-326FCAFE8665}"/>
    <cellStyle name="Total 2 2 3 4 2 3 2" xfId="24651" xr:uid="{C724DF79-8035-46D6-85A7-9B62CAEF8FEE}"/>
    <cellStyle name="Total 2 2 3 4 2 4" xfId="13401" xr:uid="{8857F1AE-A2C9-4C2F-8721-6FE82569187E}"/>
    <cellStyle name="Total 2 2 3 4 2 4 2" xfId="26859" xr:uid="{555A248E-6775-4B31-8D7B-0B544010D0B6}"/>
    <cellStyle name="Total 2 2 3 4 2 5" xfId="14580" xr:uid="{504DFE0C-5F2C-4D2F-A0B2-08AD2B9EB06D}"/>
    <cellStyle name="Total 2 2 3 4 2 5 2" xfId="28038" xr:uid="{DBA9F6C0-8515-4C45-A98A-0AB1A9C2C3C3}"/>
    <cellStyle name="Total 2 2 3 4 2 6" xfId="15945" xr:uid="{5E43C759-0A99-4E0C-AE2A-AB032ACF2E64}"/>
    <cellStyle name="Total 2 2 3 4 2 6 2" xfId="29403" xr:uid="{531A8E5D-C014-41EC-8626-3B22DA0291B3}"/>
    <cellStyle name="Total 2 2 3 4 2 7" xfId="18288" xr:uid="{6054D4D7-E084-4D71-AF35-1FBBEA170568}"/>
    <cellStyle name="Total 2 2 3 4 2 7 2" xfId="31746" xr:uid="{F9B3CA2E-4DAD-4733-92B3-E223D140FC19}"/>
    <cellStyle name="Total 2 2 3 4 3" xfId="7431" xr:uid="{C8F2624F-BFE1-44E0-AE78-10481342FB9D}"/>
    <cellStyle name="Total 2 2 3 4 3 2" xfId="20889" xr:uid="{8B0FCF13-DF29-446D-86E2-FD898BB458F1}"/>
    <cellStyle name="Total 2 2 3 4 4" xfId="10022" xr:uid="{C58A8435-F981-4FAF-8DFA-0F2304DE788B}"/>
    <cellStyle name="Total 2 2 3 4 4 2" xfId="23480" xr:uid="{3FBDAA42-AF6E-4FA8-BB2C-1E3DC5CFA378}"/>
    <cellStyle name="Total 2 2 3 4 5" xfId="11909" xr:uid="{315A58AA-E92E-48A5-92B6-DF6248B86BB7}"/>
    <cellStyle name="Total 2 2 3 4 5 2" xfId="25367" xr:uid="{EAAF7DFC-DA2C-4E4F-9250-43811C1FB744}"/>
    <cellStyle name="Total 2 2 3 4 6" xfId="17177" xr:uid="{C4CB6972-99FD-4DC1-9076-D4493F14DB7A}"/>
    <cellStyle name="Total 2 2 3 4 6 2" xfId="30635" xr:uid="{8F2C7E6F-C02C-4405-AE45-46BE764CD0DE}"/>
    <cellStyle name="Total 2 2 3 5" xfId="5349" xr:uid="{279C07CC-3015-45CF-B451-6EC4BE422073}"/>
    <cellStyle name="Total 2 2 3 5 2" xfId="6520" xr:uid="{E25BCC09-B409-42D2-ACA3-1FD600239F9D}"/>
    <cellStyle name="Total 2 2 3 5 2 2" xfId="8999" xr:uid="{B33F18FC-D8F6-4ACC-97E6-B916D31CC270}"/>
    <cellStyle name="Total 2 2 3 5 2 2 2" xfId="22457" xr:uid="{BFBC9D34-4BD8-4ED1-B086-02D6A529C87F}"/>
    <cellStyle name="Total 2 2 3 5 2 3" xfId="11590" xr:uid="{1A22F402-F97A-4110-A178-C0C494B57AC9}"/>
    <cellStyle name="Total 2 2 3 5 2 3 2" xfId="25048" xr:uid="{C1D4FBD1-D942-4D2D-BAAD-36E79E270A3A}"/>
    <cellStyle name="Total 2 2 3 5 2 4" xfId="13798" xr:uid="{EA3E2F5D-C8E7-48BB-A36A-F4872C03AC6F}"/>
    <cellStyle name="Total 2 2 3 5 2 4 2" xfId="27256" xr:uid="{155529B4-CE77-412B-B209-A114121C68D3}"/>
    <cellStyle name="Total 2 2 3 5 2 5" xfId="14977" xr:uid="{8E4B1FE7-EFB4-44C5-9A91-D7EAAFD5D653}"/>
    <cellStyle name="Total 2 2 3 5 2 5 2" xfId="28435" xr:uid="{4A78F437-F0AD-4952-A58E-C329AA8E2837}"/>
    <cellStyle name="Total 2 2 3 5 2 6" xfId="16342" xr:uid="{3D93264C-6AF3-401A-8D03-4F70A1B39D28}"/>
    <cellStyle name="Total 2 2 3 5 2 6 2" xfId="29800" xr:uid="{FA01D1C8-D98A-4E6A-B9BE-032AD2D49E86}"/>
    <cellStyle name="Total 2 2 3 5 2 7" xfId="18685" xr:uid="{07E247DA-6613-4503-9AF1-A7A597B103A7}"/>
    <cellStyle name="Total 2 2 3 5 2 7 2" xfId="32143" xr:uid="{E1DEF406-A1CF-4FC8-93FE-99708980D205}"/>
    <cellStyle name="Total 2 2 3 5 3" xfId="7828" xr:uid="{B1C6AF1A-8C95-4A20-AC89-92DEC2C5FBB2}"/>
    <cellStyle name="Total 2 2 3 5 3 2" xfId="21286" xr:uid="{F5FFB04A-50B8-4B57-96FE-0F1C1B904AC9}"/>
    <cellStyle name="Total 2 2 3 5 4" xfId="10419" xr:uid="{9BE224F5-D329-45E5-ABA2-CEF0C0C9F186}"/>
    <cellStyle name="Total 2 2 3 5 4 2" xfId="23877" xr:uid="{45B33342-8005-4BBF-A19C-823FA37D2EA8}"/>
    <cellStyle name="Total 2 2 3 5 5" xfId="15171" xr:uid="{FC794C8C-62EA-4935-8199-E86E2F1E19DD}"/>
    <cellStyle name="Total 2 2 3 5 5 2" xfId="28629" xr:uid="{141E264C-FA4C-4B3E-A8D5-BC53D3D83508}"/>
    <cellStyle name="Total 2 2 3 5 6" xfId="17520" xr:uid="{0CA00FDD-9615-4B04-8AED-2B442FD05943}"/>
    <cellStyle name="Total 2 2 3 5 6 2" xfId="30978" xr:uid="{4076B45C-E70B-4A50-9462-F2BC8A3E730F}"/>
    <cellStyle name="Total 2 2 3 6" xfId="5079" xr:uid="{62886B58-160D-4940-94C7-4B493C693575}"/>
    <cellStyle name="Total 2 2 3 6 2" xfId="6250" xr:uid="{A1157A23-65BC-41AC-8D5A-BE2D5FC8312F}"/>
    <cellStyle name="Total 2 2 3 6 2 2" xfId="8729" xr:uid="{45F10214-4627-491E-85C9-2F0BAFC14838}"/>
    <cellStyle name="Total 2 2 3 6 2 2 2" xfId="22187" xr:uid="{6099D525-E458-43EC-B090-1B4E783DD0BA}"/>
    <cellStyle name="Total 2 2 3 6 2 3" xfId="11320" xr:uid="{067AA483-6908-4CD2-8FB3-BA88C46EDA31}"/>
    <cellStyle name="Total 2 2 3 6 2 3 2" xfId="24778" xr:uid="{0AEE0709-CAA8-4CDB-9299-EE5105FD9C35}"/>
    <cellStyle name="Total 2 2 3 6 2 4" xfId="13528" xr:uid="{7C2B4AF3-DBD1-4B21-8F01-608A7BE5A21A}"/>
    <cellStyle name="Total 2 2 3 6 2 4 2" xfId="26986" xr:uid="{31B4D8B8-CE20-4CAE-9ECE-F016F45B4469}"/>
    <cellStyle name="Total 2 2 3 6 2 5" xfId="14707" xr:uid="{0771D447-7AAD-4E22-8D19-802DD749EA92}"/>
    <cellStyle name="Total 2 2 3 6 2 5 2" xfId="28165" xr:uid="{B42A95B4-CCEC-4BED-B707-AC88DF98E335}"/>
    <cellStyle name="Total 2 2 3 6 2 6" xfId="16072" xr:uid="{D21F61DF-A7BC-457A-BF76-295267A60669}"/>
    <cellStyle name="Total 2 2 3 6 2 6 2" xfId="29530" xr:uid="{8F6CD1C5-E924-4165-9EB9-7DBC8CCAAC7A}"/>
    <cellStyle name="Total 2 2 3 6 2 7" xfId="18415" xr:uid="{FAC94D25-8773-4023-8F4F-F93C2749893A}"/>
    <cellStyle name="Total 2 2 3 6 2 7 2" xfId="31873" xr:uid="{12AF8F9A-5A15-4E9B-B31C-15DC9DB728E1}"/>
    <cellStyle name="Total 2 2 3 6 3" xfId="7558" xr:uid="{8DB65EA7-1408-4A13-9EC3-FF04A150145C}"/>
    <cellStyle name="Total 2 2 3 6 3 2" xfId="21016" xr:uid="{FBA305D6-9C88-436E-A260-AA7785175EA4}"/>
    <cellStyle name="Total 2 2 3 6 4" xfId="10149" xr:uid="{438B6F21-F0A4-46D6-AEDF-608A243AC151}"/>
    <cellStyle name="Total 2 2 3 6 4 2" xfId="23607" xr:uid="{E0D009BF-004A-48B9-8FF4-82A7B1BDCD1A}"/>
    <cellStyle name="Total 2 2 3 6 5" xfId="11966" xr:uid="{E741B60E-F7A9-439C-A9A2-75158147F843}"/>
    <cellStyle name="Total 2 2 3 6 5 2" xfId="25424" xr:uid="{47942F80-14A5-47F1-987D-0136BF7EF810}"/>
    <cellStyle name="Total 2 2 3 6 6" xfId="17272" xr:uid="{F0CD5077-ACCF-4E92-A0A0-A7E404892A22}"/>
    <cellStyle name="Total 2 2 3 6 6 2" xfId="30730" xr:uid="{A8C10F8F-05B3-4309-A4EC-141340D4E02D}"/>
    <cellStyle name="Total 2 2 3 7" xfId="5356" xr:uid="{F0EA9B68-4F55-40F4-AE96-AAB142E81380}"/>
    <cellStyle name="Total 2 2 3 7 2" xfId="6527" xr:uid="{75C195B4-C421-4E93-B56A-33AA4A419778}"/>
    <cellStyle name="Total 2 2 3 7 2 2" xfId="9006" xr:uid="{219798B8-2AD1-4D77-84DE-8F0664E643C4}"/>
    <cellStyle name="Total 2 2 3 7 2 2 2" xfId="22464" xr:uid="{95488347-CCD8-4DB2-8A28-0358A703C40E}"/>
    <cellStyle name="Total 2 2 3 7 2 3" xfId="11597" xr:uid="{EE912FF0-D4B2-4CC7-8F45-38A3939A95B5}"/>
    <cellStyle name="Total 2 2 3 7 2 3 2" xfId="25055" xr:uid="{9574C740-F796-4CA4-8954-E8C6A1E935D3}"/>
    <cellStyle name="Total 2 2 3 7 2 4" xfId="13805" xr:uid="{6FE56673-CD5D-49A2-A806-0D5FA235C595}"/>
    <cellStyle name="Total 2 2 3 7 2 4 2" xfId="27263" xr:uid="{B95A0A25-F826-4F8E-94F2-C6ACB99C5CA9}"/>
    <cellStyle name="Total 2 2 3 7 2 5" xfId="14984" xr:uid="{C3DF4881-BF08-4052-8567-3DC403C7BC00}"/>
    <cellStyle name="Total 2 2 3 7 2 5 2" xfId="28442" xr:uid="{BFE55526-DD2D-47EC-B752-AFD4FFA1239A}"/>
    <cellStyle name="Total 2 2 3 7 2 6" xfId="16349" xr:uid="{AB981393-AA73-48D1-9B6E-4FE2F4024B4F}"/>
    <cellStyle name="Total 2 2 3 7 2 6 2" xfId="29807" xr:uid="{E365DA1F-A5EE-4F1B-8AC9-D08008C2BB53}"/>
    <cellStyle name="Total 2 2 3 7 2 7" xfId="18692" xr:uid="{28F0714C-D6C6-4A81-AABB-22066779BB1C}"/>
    <cellStyle name="Total 2 2 3 7 2 7 2" xfId="32150" xr:uid="{CFCD791A-CB33-475F-8F8F-7F0D744C5EEF}"/>
    <cellStyle name="Total 2 2 3 7 3" xfId="7835" xr:uid="{7CB3FC8C-2A22-4325-B3FC-3E49D2FABD53}"/>
    <cellStyle name="Total 2 2 3 7 3 2" xfId="21293" xr:uid="{129D2E62-16A1-4913-B043-1744828571F0}"/>
    <cellStyle name="Total 2 2 3 7 4" xfId="10426" xr:uid="{B13F0888-8BE0-468E-A9F2-8F521D4B3F31}"/>
    <cellStyle name="Total 2 2 3 7 4 2" xfId="23884" xr:uid="{2DCBF037-AE14-4C93-AB2A-802E1127BF34}"/>
    <cellStyle name="Total 2 2 3 7 5" xfId="15178" xr:uid="{3E71A9B0-03EC-4DA3-A5F3-FF2177B70786}"/>
    <cellStyle name="Total 2 2 3 7 5 2" xfId="28636" xr:uid="{9D1E1EA1-0F5B-41AC-858A-B49AE187A738}"/>
    <cellStyle name="Total 2 2 3 7 6" xfId="17527" xr:uid="{02CBE096-732A-467D-BDE3-CAA6A34477C5}"/>
    <cellStyle name="Total 2 2 3 7 6 2" xfId="30985" xr:uid="{F2D6BC13-D7A2-43B9-9A73-691982EE8B98}"/>
    <cellStyle name="Total 2 2 3 8" xfId="4164" xr:uid="{1F8B8C59-AB02-464C-AB2E-27374315B33C}"/>
    <cellStyle name="Total 2 2 3 8 2" xfId="6678" xr:uid="{C52677DD-DE3E-4C17-B41B-5438AD7C542E}"/>
    <cellStyle name="Total 2 2 3 8 2 2" xfId="20136" xr:uid="{BDCC6397-CF2F-4EB8-8D62-B060D633C595}"/>
    <cellStyle name="Total 2 2 3 8 3" xfId="9275" xr:uid="{02FEEF47-CD72-42D9-B56B-9E2355CBFC33}"/>
    <cellStyle name="Total 2 2 3 8 3 2" xfId="22733" xr:uid="{8C0196E0-F929-48DA-8B52-832732CE62A9}"/>
    <cellStyle name="Total 2 2 3 8 4" xfId="11844" xr:uid="{E61775BE-7029-4406-AD24-869F34EBEDCD}"/>
    <cellStyle name="Total 2 2 3 8 4 2" xfId="25302" xr:uid="{6F4449C6-4993-4F11-BAAF-31334D105CA8}"/>
    <cellStyle name="Total 2 2 3 8 5" xfId="3682" xr:uid="{3DC9BB41-4D2D-41C1-9A1D-AC256C4488A4}"/>
    <cellStyle name="Total 2 2 3 8 5 2" xfId="19676" xr:uid="{44D9AB95-A3A8-417D-99E4-C7474BB7EFD2}"/>
    <cellStyle name="Total 2 2 3 8 6" xfId="12125" xr:uid="{E7CD3EC1-BF76-4014-A817-1AAFA2E96512}"/>
    <cellStyle name="Total 2 2 3 8 6 2" xfId="25583" xr:uid="{E9980EB0-5459-4CF1-9C49-9E123C5B1D4D}"/>
    <cellStyle name="Total 2 2 3 8 7" xfId="16583" xr:uid="{8B7DBF19-22DD-4B78-AFBD-C48564438C7D}"/>
    <cellStyle name="Total 2 2 3 8 7 2" xfId="30041" xr:uid="{AB8EB108-124F-4520-9D3B-6186471B2FB4}"/>
    <cellStyle name="Total 2 2 3 9" xfId="3968" xr:uid="{4B91C333-0653-4F1C-9FAE-44C47209A74F}"/>
    <cellStyle name="Total 2 2 3 9 2" xfId="19962" xr:uid="{508DF0B4-7775-405D-9DA6-0920E632E0E4}"/>
    <cellStyle name="Total 2 2 4" xfId="2407" xr:uid="{E179C97D-344D-4F33-B3AC-CD0AD6DA998B}"/>
    <cellStyle name="Total 2 2 4 10" xfId="3806" xr:uid="{6EC72668-F9DC-4C91-B0E7-177892878FFF}"/>
    <cellStyle name="Total 2 2 4 10 2" xfId="19800" xr:uid="{744C1C5A-7D1B-4574-AB44-D5B82B4D9482}"/>
    <cellStyle name="Total 2 2 4 11" xfId="12086" xr:uid="{83C127B9-1EDC-4922-B421-E024D79B4E82}"/>
    <cellStyle name="Total 2 2 4 11 2" xfId="25544" xr:uid="{66B4BCD1-66E5-4BB8-8DB8-812CBB9EC388}"/>
    <cellStyle name="Total 2 2 4 12" xfId="13868" xr:uid="{5C0749EC-7BB6-4173-A1B9-10470F1E437B}"/>
    <cellStyle name="Total 2 2 4 12 2" xfId="27326" xr:uid="{C8339007-E91D-47BA-BEAF-798418CB36CC}"/>
    <cellStyle name="Total 2 2 4 13" xfId="18916" xr:uid="{A118AE7C-C13B-48E8-82B4-35C9C891F04D}"/>
    <cellStyle name="Total 2 2 4 13 2" xfId="32569" xr:uid="{52C5FA3A-017D-42F0-8C5B-A76BB2ACAC45}"/>
    <cellStyle name="Total 2 2 4 2" xfId="2922" xr:uid="{0597DC76-5FF0-48B8-930B-2ECED89D5C94}"/>
    <cellStyle name="Total 2 2 4 2 2" xfId="6260" xr:uid="{BF11E7F5-4588-41AA-AB19-FC581EE38D2E}"/>
    <cellStyle name="Total 2 2 4 2 2 2" xfId="8739" xr:uid="{AA17E9C1-775E-4AB8-A777-845DC666885B}"/>
    <cellStyle name="Total 2 2 4 2 2 2 2" xfId="22197" xr:uid="{EF4A9F7C-E127-4330-B39F-C3C2C3B910C0}"/>
    <cellStyle name="Total 2 2 4 2 2 3" xfId="11330" xr:uid="{5B77A127-1F17-4EFD-848B-967C67083A0F}"/>
    <cellStyle name="Total 2 2 4 2 2 3 2" xfId="24788" xr:uid="{2A2FCDDF-3283-460E-A3A9-7B0F3D7D8C73}"/>
    <cellStyle name="Total 2 2 4 2 2 4" xfId="13538" xr:uid="{D45B7E01-697E-41CD-AD43-7CC81851A3C8}"/>
    <cellStyle name="Total 2 2 4 2 2 4 2" xfId="26996" xr:uid="{EAB6A06A-BBBF-41DB-B910-963FBE547BEC}"/>
    <cellStyle name="Total 2 2 4 2 2 5" xfId="14717" xr:uid="{B2D6DC2B-0A24-4BDA-B3CD-1702CA7EB49E}"/>
    <cellStyle name="Total 2 2 4 2 2 5 2" xfId="28175" xr:uid="{4CBFF0C7-E51C-42E9-B6B4-93D648FFA62B}"/>
    <cellStyle name="Total 2 2 4 2 2 6" xfId="16082" xr:uid="{ED243D1C-4C69-455A-9447-FFFD11451687}"/>
    <cellStyle name="Total 2 2 4 2 2 6 2" xfId="29540" xr:uid="{81D84884-72D1-4CCD-A298-2CFB90D84A97}"/>
    <cellStyle name="Total 2 2 4 2 2 7" xfId="18425" xr:uid="{822B3119-B8CB-4314-A75C-4F1E8F5FCE3F}"/>
    <cellStyle name="Total 2 2 4 2 2 7 2" xfId="31883" xr:uid="{72D74E3D-D5FB-4035-AC00-38043256899F}"/>
    <cellStyle name="Total 2 2 4 2 3" xfId="5089" xr:uid="{9BB83C6A-0351-43D7-B813-5A607E946816}"/>
    <cellStyle name="Total 2 2 4 2 3 2" xfId="32374" xr:uid="{E47B75C0-450F-4AC1-8FAD-3FBF0B08F9ED}"/>
    <cellStyle name="Total 2 2 4 2 4" xfId="7568" xr:uid="{25DEB641-C600-4AE6-B127-D37576D544DA}"/>
    <cellStyle name="Total 2 2 4 2 4 2" xfId="21026" xr:uid="{8F6D0057-ED9E-4798-B565-D40F12042147}"/>
    <cellStyle name="Total 2 2 4 2 5" xfId="10159" xr:uid="{6C78C32F-CD53-45E6-B7BC-9E981388D56D}"/>
    <cellStyle name="Total 2 2 4 2 5 2" xfId="23617" xr:uid="{4D193DC5-12BD-42BE-ADC4-6E199984515A}"/>
    <cellStyle name="Total 2 2 4 2 6" xfId="11964" xr:uid="{B21B8016-00A3-4228-9676-54FF09CCE45A}"/>
    <cellStyle name="Total 2 2 4 2 6 2" xfId="25422" xr:uid="{2FEC2206-E8B3-42E0-B6D7-52BE8A76AFCC}"/>
    <cellStyle name="Total 2 2 4 2 7" xfId="17282" xr:uid="{E45FF7F1-212B-4E9D-9EEC-F74D43ED6177}"/>
    <cellStyle name="Total 2 2 4 2 7 2" xfId="30740" xr:uid="{AA8043FF-AAD7-493B-A6BF-E5ED6F62EAA8}"/>
    <cellStyle name="Total 2 2 4 3" xfId="4327" xr:uid="{C651784F-845C-4FC7-9ABE-F9ECC4AD6825}"/>
    <cellStyle name="Total 2 2 4 3 2" xfId="5498" xr:uid="{CF513774-4FE3-464F-8D98-9F9A21A9A763}"/>
    <cellStyle name="Total 2 2 4 3 2 2" xfId="7977" xr:uid="{D4333EE5-6F47-4F6E-AA2A-1EEECCC39BBB}"/>
    <cellStyle name="Total 2 2 4 3 2 2 2" xfId="21435" xr:uid="{ECE32074-AEEA-4E4E-9192-64F774E98DEA}"/>
    <cellStyle name="Total 2 2 4 3 2 3" xfId="10568" xr:uid="{1E5EBEBF-914E-41CC-877D-F268C5DA09A0}"/>
    <cellStyle name="Total 2 2 4 3 2 3 2" xfId="24026" xr:uid="{3BE687DB-EAAA-4960-BAAD-5E3DE0866DD2}"/>
    <cellStyle name="Total 2 2 4 3 2 4" xfId="12776" xr:uid="{DD58FDE5-516C-47FD-8C50-052BD1B7270F}"/>
    <cellStyle name="Total 2 2 4 3 2 4 2" xfId="26234" xr:uid="{54323D3B-68AF-4A58-BFAE-7842B8CCC0E2}"/>
    <cellStyle name="Total 2 2 4 3 2 5" xfId="13955" xr:uid="{0EE6BBB0-0E65-49B9-A262-3E0F1ED673E7}"/>
    <cellStyle name="Total 2 2 4 3 2 5 2" xfId="27413" xr:uid="{E4B7C2F1-463D-4676-9C8E-875D93CD0684}"/>
    <cellStyle name="Total 2 2 4 3 2 6" xfId="15320" xr:uid="{50330D67-196B-4733-91E6-FCA89A39EC6A}"/>
    <cellStyle name="Total 2 2 4 3 2 6 2" xfId="28778" xr:uid="{8142744A-889F-4FD3-8A33-945CEE994AB0}"/>
    <cellStyle name="Total 2 2 4 3 2 7" xfId="17663" xr:uid="{57E45665-7058-4FCD-A879-3061318A01D8}"/>
    <cellStyle name="Total 2 2 4 3 2 7 2" xfId="31121" xr:uid="{121F2F9D-F4EA-4295-8AD6-F15EE57E3DED}"/>
    <cellStyle name="Total 2 2 4 3 3" xfId="6806" xr:uid="{2AE9F73F-ECB5-4222-B01D-8540B19BFE0E}"/>
    <cellStyle name="Total 2 2 4 3 3 2" xfId="20264" xr:uid="{751FB67A-935C-48C2-9D12-61461112F54D}"/>
    <cellStyle name="Total 2 2 4 3 4" xfId="9397" xr:uid="{343E2A5F-2047-480C-8C5B-32F6E70551A1}"/>
    <cellStyle name="Total 2 2 4 3 4 2" xfId="22855" xr:uid="{EEE4769E-1135-4423-92A5-0B31121A3532}"/>
    <cellStyle name="Total 2 2 4 3 5" xfId="12686" xr:uid="{AF5F6ADD-68C5-4B89-823F-43D14D909FA6}"/>
    <cellStyle name="Total 2 2 4 3 5 2" xfId="26144" xr:uid="{103A6439-3122-42F2-8CE4-D62A95F4CFD7}"/>
    <cellStyle name="Total 2 2 4 3 6" xfId="16674" xr:uid="{D967B811-572E-4B3D-B6CA-C52F3982232D}"/>
    <cellStyle name="Total 2 2 4 3 6 2" xfId="30132" xr:uid="{AA0732BD-F296-4284-B488-ED639FECB147}"/>
    <cellStyle name="Total 2 2 4 4" xfId="4953" xr:uid="{64BE7778-065F-442D-B157-B3C20DB064D6}"/>
    <cellStyle name="Total 2 2 4 4 2" xfId="6124" xr:uid="{8EE5CE82-9389-4F65-81BA-AA62230C89C5}"/>
    <cellStyle name="Total 2 2 4 4 2 2" xfId="8603" xr:uid="{3F6A9292-BD82-4CE3-B44D-DB931E9EA7DB}"/>
    <cellStyle name="Total 2 2 4 4 2 2 2" xfId="22061" xr:uid="{F3683C9E-28A2-424A-B293-0B500627410F}"/>
    <cellStyle name="Total 2 2 4 4 2 3" xfId="11194" xr:uid="{2B49A99C-54C3-4049-9ADB-9910DC31F80A}"/>
    <cellStyle name="Total 2 2 4 4 2 3 2" xfId="24652" xr:uid="{7338DCF7-2F20-44B2-843E-5DE682CE28F3}"/>
    <cellStyle name="Total 2 2 4 4 2 4" xfId="13402" xr:uid="{1F942484-8930-4B90-B6DB-86A2B453C3FE}"/>
    <cellStyle name="Total 2 2 4 4 2 4 2" xfId="26860" xr:uid="{5A31ADF7-2C25-4698-AD7E-B976B554EFC9}"/>
    <cellStyle name="Total 2 2 4 4 2 5" xfId="14581" xr:uid="{2B4909C6-9A5A-4BE1-B090-4F0498086C51}"/>
    <cellStyle name="Total 2 2 4 4 2 5 2" xfId="28039" xr:uid="{E42C4963-16C9-47B6-8AA4-FCA89020F0B9}"/>
    <cellStyle name="Total 2 2 4 4 2 6" xfId="15946" xr:uid="{8DD241D1-A094-43FC-BB33-696D6DE967B1}"/>
    <cellStyle name="Total 2 2 4 4 2 6 2" xfId="29404" xr:uid="{322DED72-A19F-4870-925A-79932D4BC234}"/>
    <cellStyle name="Total 2 2 4 4 2 7" xfId="18289" xr:uid="{162EE3BF-0916-4D59-ADBD-BA0079920EBF}"/>
    <cellStyle name="Total 2 2 4 4 2 7 2" xfId="31747" xr:uid="{EDBEDB1B-E0B7-458E-8041-02BB83FEAF3A}"/>
    <cellStyle name="Total 2 2 4 4 3" xfId="7432" xr:uid="{D4E01D1A-900F-462E-AEDF-CED45561E620}"/>
    <cellStyle name="Total 2 2 4 4 3 2" xfId="20890" xr:uid="{B986B2E7-8070-4296-8A70-ACC6F2B4A3D9}"/>
    <cellStyle name="Total 2 2 4 4 4" xfId="10023" xr:uid="{BF98BDD0-07B0-4C2E-891D-76453792D6EA}"/>
    <cellStyle name="Total 2 2 4 4 4 2" xfId="23481" xr:uid="{9CA238A2-C8F9-4032-92A7-0C6C7F339DC8}"/>
    <cellStyle name="Total 2 2 4 4 5" xfId="6719" xr:uid="{5B2F22F0-A357-4196-A269-F7C138BDC555}"/>
    <cellStyle name="Total 2 2 4 4 5 2" xfId="20177" xr:uid="{E68EECE8-C753-4308-A72B-B542A86DA804}"/>
    <cellStyle name="Total 2 2 4 4 6" xfId="17178" xr:uid="{578D3688-7D0A-42FE-947F-960A51680EFA}"/>
    <cellStyle name="Total 2 2 4 4 6 2" xfId="30636" xr:uid="{82A7119A-C1B4-4E43-83C3-DE73BD401067}"/>
    <cellStyle name="Total 2 2 4 5" xfId="5285" xr:uid="{B3B3CA15-F8F5-41CD-8E50-CBA9FBDD4EA2}"/>
    <cellStyle name="Total 2 2 4 5 2" xfId="6456" xr:uid="{7191EB2C-5987-4AEA-B494-89EAC56AF244}"/>
    <cellStyle name="Total 2 2 4 5 2 2" xfId="8935" xr:uid="{A57841E2-A866-44CE-BB88-2B538EE6B344}"/>
    <cellStyle name="Total 2 2 4 5 2 2 2" xfId="22393" xr:uid="{72E89C14-C2E0-4340-9404-F02E41AA3D8F}"/>
    <cellStyle name="Total 2 2 4 5 2 3" xfId="11526" xr:uid="{9F5FFE33-FA66-495C-B74B-00606E966AE6}"/>
    <cellStyle name="Total 2 2 4 5 2 3 2" xfId="24984" xr:uid="{C50C6ED7-8AFE-4C09-89A2-2BCA3FEA778F}"/>
    <cellStyle name="Total 2 2 4 5 2 4" xfId="13734" xr:uid="{307AC27A-388A-48A1-B8F4-FE1060D8CD32}"/>
    <cellStyle name="Total 2 2 4 5 2 4 2" xfId="27192" xr:uid="{B7549673-43DF-4322-B531-B8F90005418B}"/>
    <cellStyle name="Total 2 2 4 5 2 5" xfId="14913" xr:uid="{4B925348-803D-4A63-A77F-37A94569C717}"/>
    <cellStyle name="Total 2 2 4 5 2 5 2" xfId="28371" xr:uid="{7720789B-4ACD-4F7F-9B1D-FE1B474BEC67}"/>
    <cellStyle name="Total 2 2 4 5 2 6" xfId="16278" xr:uid="{E706EF96-1C11-43FF-9680-BFCFA096B6E0}"/>
    <cellStyle name="Total 2 2 4 5 2 6 2" xfId="29736" xr:uid="{CE3B37D1-716F-4612-B1D4-92A047F5FED3}"/>
    <cellStyle name="Total 2 2 4 5 2 7" xfId="18621" xr:uid="{B193D12E-2E95-4EBA-9CE1-31E86CC204C4}"/>
    <cellStyle name="Total 2 2 4 5 2 7 2" xfId="32079" xr:uid="{04F4B8C2-7E67-41F8-AF3A-1AA93A83C31F}"/>
    <cellStyle name="Total 2 2 4 5 3" xfId="7764" xr:uid="{AA16959D-3885-4429-9D0E-E2DF0C17ADFB}"/>
    <cellStyle name="Total 2 2 4 5 3 2" xfId="21222" xr:uid="{B6BB5465-D5D9-4D85-86F7-42B01544F916}"/>
    <cellStyle name="Total 2 2 4 5 4" xfId="10355" xr:uid="{30C32C68-8B26-4AEE-8542-5325E21200EB}"/>
    <cellStyle name="Total 2 2 4 5 4 2" xfId="23813" xr:uid="{42C7A96C-B2DA-4B2B-84C0-BF846F8C1223}"/>
    <cellStyle name="Total 2 2 4 5 5" xfId="15107" xr:uid="{4556D10B-ADD9-47C3-AB69-D059C31162E1}"/>
    <cellStyle name="Total 2 2 4 5 5 2" xfId="28565" xr:uid="{9EAC50AE-2253-4A3F-80C3-50029929C221}"/>
    <cellStyle name="Total 2 2 4 5 6" xfId="17460" xr:uid="{49038D35-FE06-4E3E-90BF-F18A0223F212}"/>
    <cellStyle name="Total 2 2 4 5 6 2" xfId="30918" xr:uid="{140ED7F5-95B6-48E7-8CCB-7E85A329930C}"/>
    <cellStyle name="Total 2 2 4 6" xfId="5076" xr:uid="{395191AB-0390-473E-BB04-C761553151C9}"/>
    <cellStyle name="Total 2 2 4 6 2" xfId="6247" xr:uid="{8F1CC2AE-6829-426B-82ED-74F5CE084FB8}"/>
    <cellStyle name="Total 2 2 4 6 2 2" xfId="8726" xr:uid="{A676C3BF-3508-45BF-8E24-8BA5E6969DE5}"/>
    <cellStyle name="Total 2 2 4 6 2 2 2" xfId="22184" xr:uid="{C7A17899-C8A5-4E66-B96A-10310533AEBA}"/>
    <cellStyle name="Total 2 2 4 6 2 3" xfId="11317" xr:uid="{0A5EBE5E-6167-4069-B8D4-66AA44AA1AFB}"/>
    <cellStyle name="Total 2 2 4 6 2 3 2" xfId="24775" xr:uid="{8B4C1644-32D6-4497-BBCA-DD6F0C721C2C}"/>
    <cellStyle name="Total 2 2 4 6 2 4" xfId="13525" xr:uid="{D03A7FDD-99E4-4450-BC19-25E5C495660E}"/>
    <cellStyle name="Total 2 2 4 6 2 4 2" xfId="26983" xr:uid="{45CBFE6A-DFC7-41F7-ACFE-C243E72EC303}"/>
    <cellStyle name="Total 2 2 4 6 2 5" xfId="14704" xr:uid="{CAE4AADC-F9F0-45BF-9C75-3222E9C5D9F8}"/>
    <cellStyle name="Total 2 2 4 6 2 5 2" xfId="28162" xr:uid="{1722D187-3CBB-4DB6-B6FE-C1EE1AADDE99}"/>
    <cellStyle name="Total 2 2 4 6 2 6" xfId="16069" xr:uid="{B3D69E4C-ED17-4514-B627-EE9183FB85B4}"/>
    <cellStyle name="Total 2 2 4 6 2 6 2" xfId="29527" xr:uid="{1E691469-AE33-4F7E-A3B2-C7D63E4470BC}"/>
    <cellStyle name="Total 2 2 4 6 2 7" xfId="18412" xr:uid="{1B334DA5-5C6B-436E-BEA7-B7100E3A8CDF}"/>
    <cellStyle name="Total 2 2 4 6 2 7 2" xfId="31870" xr:uid="{8FF5CA80-E19D-4E94-94FE-96300A8528FF}"/>
    <cellStyle name="Total 2 2 4 6 3" xfId="7555" xr:uid="{1905CD5C-0C6D-4308-9035-34EDE23CE24F}"/>
    <cellStyle name="Total 2 2 4 6 3 2" xfId="21013" xr:uid="{3CAEF093-89CC-4B91-8F2D-CA9A640F5BDD}"/>
    <cellStyle name="Total 2 2 4 6 4" xfId="10146" xr:uid="{619303CB-7114-420B-8158-FFC89F436AB5}"/>
    <cellStyle name="Total 2 2 4 6 4 2" xfId="23604" xr:uid="{9480F6B6-5283-48AE-97CC-45F1992AE344}"/>
    <cellStyle name="Total 2 2 4 6 5" xfId="12571" xr:uid="{B75526A1-3E2D-45DC-9CF6-82AC43EBDABA}"/>
    <cellStyle name="Total 2 2 4 6 5 2" xfId="26029" xr:uid="{C1B300F5-B55F-46A5-AD60-9B89DFFE5DF2}"/>
    <cellStyle name="Total 2 2 4 6 6" xfId="17269" xr:uid="{865BE833-DD30-4F8D-A384-FBF743931D04}"/>
    <cellStyle name="Total 2 2 4 6 6 2" xfId="30727" xr:uid="{76395B7F-6CCA-48DE-BD2F-EF4C43BAD9B4}"/>
    <cellStyle name="Total 2 2 4 7" xfId="5281" xr:uid="{C5BB9ECD-02B6-4F74-A623-B8E4D6D1058C}"/>
    <cellStyle name="Total 2 2 4 7 2" xfId="6452" xr:uid="{31B413D0-0D84-4107-AEE4-88BB96505865}"/>
    <cellStyle name="Total 2 2 4 7 2 2" xfId="8931" xr:uid="{F8DD4A44-B313-4DB6-9743-F537352DA523}"/>
    <cellStyle name="Total 2 2 4 7 2 2 2" xfId="22389" xr:uid="{0AC2E98D-C046-4A1A-9F3D-B70251279AD2}"/>
    <cellStyle name="Total 2 2 4 7 2 3" xfId="11522" xr:uid="{5D5EC434-CA6C-4270-963F-E727BBF0BCAF}"/>
    <cellStyle name="Total 2 2 4 7 2 3 2" xfId="24980" xr:uid="{8566E4B9-8CF5-4094-880B-D51E74ED8DC5}"/>
    <cellStyle name="Total 2 2 4 7 2 4" xfId="13730" xr:uid="{A1BAF06A-0C04-4690-BBBE-C9F65A188280}"/>
    <cellStyle name="Total 2 2 4 7 2 4 2" xfId="27188" xr:uid="{690B869E-ABF9-4905-928E-134329EC4029}"/>
    <cellStyle name="Total 2 2 4 7 2 5" xfId="14909" xr:uid="{951DC24D-77EC-48EF-A1F2-F53D2BD5D9F1}"/>
    <cellStyle name="Total 2 2 4 7 2 5 2" xfId="28367" xr:uid="{AE5A3CD6-19B0-448E-B1C9-8153DDF38C95}"/>
    <cellStyle name="Total 2 2 4 7 2 6" xfId="16274" xr:uid="{7B23DEE8-BE51-4B9B-9142-BF1BC2B3D84D}"/>
    <cellStyle name="Total 2 2 4 7 2 6 2" xfId="29732" xr:uid="{28FC6B67-AF10-4DEF-9ED7-53B80CA3E5BC}"/>
    <cellStyle name="Total 2 2 4 7 2 7" xfId="18617" xr:uid="{5AAD5399-B695-4AC9-A1F3-03F36430114B}"/>
    <cellStyle name="Total 2 2 4 7 2 7 2" xfId="32075" xr:uid="{6E5639B2-3D10-4ADF-A98D-B0709E1B5020}"/>
    <cellStyle name="Total 2 2 4 7 3" xfId="7760" xr:uid="{FD818424-F4F1-4607-BA12-8632A6E5EDE2}"/>
    <cellStyle name="Total 2 2 4 7 3 2" xfId="21218" xr:uid="{6F83782B-6A92-4AF2-AA4F-C79A0A4FE335}"/>
    <cellStyle name="Total 2 2 4 7 4" xfId="10351" xr:uid="{5869E841-8FE7-494E-A84F-6B73309E623A}"/>
    <cellStyle name="Total 2 2 4 7 4 2" xfId="23809" xr:uid="{FE04A67C-F603-4092-B6CC-45E110B4CF3A}"/>
    <cellStyle name="Total 2 2 4 7 5" xfId="15103" xr:uid="{4683430E-0603-4683-B318-5A6C4A71D14C}"/>
    <cellStyle name="Total 2 2 4 7 5 2" xfId="28561" xr:uid="{29C6B40A-C47E-4D10-BB09-39E925AAC483}"/>
    <cellStyle name="Total 2 2 4 7 6" xfId="17457" xr:uid="{12109584-1EAB-42B8-8B95-F8731A39061D}"/>
    <cellStyle name="Total 2 2 4 7 6 2" xfId="30915" xr:uid="{AB3BECAE-978C-40D1-9F23-803A0FB72BA7}"/>
    <cellStyle name="Total 2 2 4 8" xfId="4174" xr:uid="{6AF090E3-D3DF-40EB-A6FD-B258157BC747}"/>
    <cellStyle name="Total 2 2 4 8 2" xfId="6688" xr:uid="{203C1492-ECAF-493F-B61C-D9CEF8B758CE}"/>
    <cellStyle name="Total 2 2 4 8 2 2" xfId="20146" xr:uid="{F78543FB-B28A-49A6-AE01-E19214D9A103}"/>
    <cellStyle name="Total 2 2 4 8 3" xfId="9285" xr:uid="{CA42F9F1-8CAB-4389-82D5-84AEFF3480FB}"/>
    <cellStyle name="Total 2 2 4 8 3 2" xfId="22743" xr:uid="{716F84C5-23F1-48E7-B3FA-79EBA9F2A78C}"/>
    <cellStyle name="Total 2 2 4 8 4" xfId="11854" xr:uid="{05F72BE0-98E5-45B7-B6DE-E3BDFEE9D64A}"/>
    <cellStyle name="Total 2 2 4 8 4 2" xfId="25312" xr:uid="{F922DF06-6901-4D6A-853D-3ED0BAED2369}"/>
    <cellStyle name="Total 2 2 4 8 5" xfId="4201" xr:uid="{1C7382FD-E63A-418F-BA2E-5C5E824ED154}"/>
    <cellStyle name="Total 2 2 4 8 5 2" xfId="20001" xr:uid="{7F5C5A0D-7203-4001-B694-CA28AEC26E8A}"/>
    <cellStyle name="Total 2 2 4 8 6" xfId="12394" xr:uid="{AF8327BA-CE60-49B5-9701-BAF00E238E15}"/>
    <cellStyle name="Total 2 2 4 8 6 2" xfId="25852" xr:uid="{F647EC49-0902-43E5-BE8B-404A27526115}"/>
    <cellStyle name="Total 2 2 4 8 7" xfId="16593" xr:uid="{CFFB9572-D718-4343-BF47-8822E9C8A10B}"/>
    <cellStyle name="Total 2 2 4 8 7 2" xfId="30051" xr:uid="{2435A886-24FA-4079-A3FE-3DF08619D152}"/>
    <cellStyle name="Total 2 2 4 9" xfId="3897" xr:uid="{D1446CA2-E3A9-48FF-829A-098F39E9EFB4}"/>
    <cellStyle name="Total 2 2 4 9 2" xfId="19891" xr:uid="{00044BE2-44F5-461A-85AC-08A8400A3DE2}"/>
    <cellStyle name="Total 2 2 5" xfId="2408" xr:uid="{C045611A-3509-49B0-BBEC-CFC86F6FF7A3}"/>
    <cellStyle name="Total 2 2 5 10" xfId="3807" xr:uid="{9FA03F5E-125E-4813-AB1D-A9D6AFB2948D}"/>
    <cellStyle name="Total 2 2 5 10 2" xfId="19801" xr:uid="{96BB0379-7ECE-4750-8EFF-ED8AAEC721AC}"/>
    <cellStyle name="Total 2 2 5 11" xfId="12276" xr:uid="{69DB461F-0782-447E-A2B7-FB56FC172A64}"/>
    <cellStyle name="Total 2 2 5 11 2" xfId="25734" xr:uid="{9F28E486-364B-4DEE-AE7A-628C281A36B7}"/>
    <cellStyle name="Total 2 2 5 12" xfId="6709" xr:uid="{690ACBE5-94D0-4CEA-80D9-49615CC87808}"/>
    <cellStyle name="Total 2 2 5 12 2" xfId="20167" xr:uid="{9054355A-FF4B-455F-819A-5E9A3885068D}"/>
    <cellStyle name="Total 2 2 5 13" xfId="18917" xr:uid="{B14B468B-357E-4932-8E97-8A48AD30BD4A}"/>
    <cellStyle name="Total 2 2 5 13 2" xfId="32570" xr:uid="{7C278D4C-989A-49C7-B8AA-E4737331457C}"/>
    <cellStyle name="Total 2 2 5 2" xfId="2923" xr:uid="{2020D3EE-D332-47AB-B2D6-F42C373849A6}"/>
    <cellStyle name="Total 2 2 5 2 2" xfId="6261" xr:uid="{D0F99821-69C6-460F-9DA3-C5D5BC5A3EFB}"/>
    <cellStyle name="Total 2 2 5 2 2 2" xfId="8740" xr:uid="{3A80DFC8-40E2-4DCE-A73A-86884211EC6C}"/>
    <cellStyle name="Total 2 2 5 2 2 2 2" xfId="22198" xr:uid="{1AE6EF1C-9EF0-4186-A1E4-BA76F591553A}"/>
    <cellStyle name="Total 2 2 5 2 2 3" xfId="11331" xr:uid="{5AC17273-78A9-495E-ABBB-F0DA8F9C0DC7}"/>
    <cellStyle name="Total 2 2 5 2 2 3 2" xfId="24789" xr:uid="{48E3D6EB-67B3-4089-AEF2-7AFE62B66B96}"/>
    <cellStyle name="Total 2 2 5 2 2 4" xfId="13539" xr:uid="{223CFD19-16E0-44B5-81A9-40CCECBAC455}"/>
    <cellStyle name="Total 2 2 5 2 2 4 2" xfId="26997" xr:uid="{99381281-696E-4D2A-98CD-CE9B5CA205D2}"/>
    <cellStyle name="Total 2 2 5 2 2 5" xfId="14718" xr:uid="{9CDBE62F-B7EB-4AA6-84CA-C9755E2D61EB}"/>
    <cellStyle name="Total 2 2 5 2 2 5 2" xfId="28176" xr:uid="{31ADCE2C-6F16-46D2-B863-1C449AEC77AF}"/>
    <cellStyle name="Total 2 2 5 2 2 6" xfId="16083" xr:uid="{6BD799AD-6F53-4DCE-B18C-8DA0B74333A6}"/>
    <cellStyle name="Total 2 2 5 2 2 6 2" xfId="29541" xr:uid="{8AE8174D-49D2-461A-A112-2BBD03A93F7F}"/>
    <cellStyle name="Total 2 2 5 2 2 7" xfId="18426" xr:uid="{D8F77634-C2F3-4CC9-BD6C-9BDE45D55017}"/>
    <cellStyle name="Total 2 2 5 2 2 7 2" xfId="31884" xr:uid="{8F394436-2784-4187-B4E7-26E643BF7443}"/>
    <cellStyle name="Total 2 2 5 2 3" xfId="5090" xr:uid="{145CD93E-FC26-48D2-880E-1527D80A818D}"/>
    <cellStyle name="Total 2 2 5 2 3 2" xfId="32375" xr:uid="{96FC0F77-9B47-4E04-A667-40229C76154B}"/>
    <cellStyle name="Total 2 2 5 2 4" xfId="7569" xr:uid="{2B8CB01F-47EC-442F-A75B-58202D9AEFDF}"/>
    <cellStyle name="Total 2 2 5 2 4 2" xfId="21027" xr:uid="{33606F77-59EA-4E67-ABFE-FFF13443B4B8}"/>
    <cellStyle name="Total 2 2 5 2 5" xfId="10160" xr:uid="{5FA1A2B0-78A2-4994-A3A2-112684BC31AF}"/>
    <cellStyle name="Total 2 2 5 2 5 2" xfId="23618" xr:uid="{E458FE5B-9564-4C30-B9A4-D9F5123377A7}"/>
    <cellStyle name="Total 2 2 5 2 6" xfId="12372" xr:uid="{C0C0205D-C9A7-4C04-863C-B39E3F9DBABE}"/>
    <cellStyle name="Total 2 2 5 2 6 2" xfId="25830" xr:uid="{5C88908D-E2A0-4961-BD45-B05C5B8CC69A}"/>
    <cellStyle name="Total 2 2 5 2 7" xfId="17283" xr:uid="{22A5F8F2-7882-4D18-A743-F650EEB9301D}"/>
    <cellStyle name="Total 2 2 5 2 7 2" xfId="30741" xr:uid="{46729D57-0820-49D9-B601-E06090A53724}"/>
    <cellStyle name="Total 2 2 5 3" xfId="4326" xr:uid="{3F809D37-69EB-441A-A9A0-82127D5ADB60}"/>
    <cellStyle name="Total 2 2 5 3 2" xfId="5497" xr:uid="{68B02804-DBFE-4A84-AABF-7C6CA58176D6}"/>
    <cellStyle name="Total 2 2 5 3 2 2" xfId="7976" xr:uid="{8750D793-F75C-4596-A859-CB60B30A7F02}"/>
    <cellStyle name="Total 2 2 5 3 2 2 2" xfId="21434" xr:uid="{1645CD27-9800-4AFA-BB29-E18EFB6E98A4}"/>
    <cellStyle name="Total 2 2 5 3 2 3" xfId="10567" xr:uid="{30757A0D-4AAA-4D04-A781-D5652C9BBEBF}"/>
    <cellStyle name="Total 2 2 5 3 2 3 2" xfId="24025" xr:uid="{31749095-884D-4531-8858-61B998597389}"/>
    <cellStyle name="Total 2 2 5 3 2 4" xfId="12775" xr:uid="{D9323C0D-6076-4D70-B3CC-94F83E53A189}"/>
    <cellStyle name="Total 2 2 5 3 2 4 2" xfId="26233" xr:uid="{E43BD8CA-B840-4D9D-9D2A-34201E1B72F4}"/>
    <cellStyle name="Total 2 2 5 3 2 5" xfId="13954" xr:uid="{0E266650-E312-4E18-BEEA-F4DF1F04E05E}"/>
    <cellStyle name="Total 2 2 5 3 2 5 2" xfId="27412" xr:uid="{A1F8025D-B540-4C10-8911-1CA7DD1124FF}"/>
    <cellStyle name="Total 2 2 5 3 2 6" xfId="15319" xr:uid="{D42A7233-7388-436C-B00F-8B1DE39F7C9B}"/>
    <cellStyle name="Total 2 2 5 3 2 6 2" xfId="28777" xr:uid="{141CD897-3661-485D-9851-AFE40B59A814}"/>
    <cellStyle name="Total 2 2 5 3 2 7" xfId="17662" xr:uid="{2719E069-2ED9-4164-80BF-F00731393C70}"/>
    <cellStyle name="Total 2 2 5 3 2 7 2" xfId="31120" xr:uid="{C6AA9FA0-829B-48D2-80E7-75403E20DD67}"/>
    <cellStyle name="Total 2 2 5 3 3" xfId="6805" xr:uid="{A30B30C1-B5A6-4B6D-AEA0-6F95957F4AD3}"/>
    <cellStyle name="Total 2 2 5 3 3 2" xfId="20263" xr:uid="{BBAD3178-A886-49F0-9C5E-21200C1E647A}"/>
    <cellStyle name="Total 2 2 5 3 4" xfId="9396" xr:uid="{A10D50F0-17F1-4C85-8960-4324507CA6D0}"/>
    <cellStyle name="Total 2 2 5 3 4 2" xfId="22854" xr:uid="{08C231D5-9C96-4A34-B3F6-06C2F3550839}"/>
    <cellStyle name="Total 2 2 5 3 5" xfId="12614" xr:uid="{DBFE372B-7DAD-4217-B068-1D7ED7561C58}"/>
    <cellStyle name="Total 2 2 5 3 5 2" xfId="26072" xr:uid="{CF6D1860-B5AA-48B8-B779-2D3A81CAA88A}"/>
    <cellStyle name="Total 2 2 5 3 6" xfId="16673" xr:uid="{67AFAF5D-5D4A-42BB-8772-2DD860A92629}"/>
    <cellStyle name="Total 2 2 5 3 6 2" xfId="30131" xr:uid="{E613D75A-3AD1-4008-8751-24AD306F771C}"/>
    <cellStyle name="Total 2 2 5 4" xfId="4954" xr:uid="{FB769173-8529-4ACB-A9DE-3B048909F2D3}"/>
    <cellStyle name="Total 2 2 5 4 2" xfId="6125" xr:uid="{3536C2E7-7A51-4E10-A2CE-0E8123740192}"/>
    <cellStyle name="Total 2 2 5 4 2 2" xfId="8604" xr:uid="{E8FF2620-C8C4-45C4-811B-5A916A8F6D00}"/>
    <cellStyle name="Total 2 2 5 4 2 2 2" xfId="22062" xr:uid="{A51FCD4C-EB72-4E31-81D6-E2954E351297}"/>
    <cellStyle name="Total 2 2 5 4 2 3" xfId="11195" xr:uid="{CB5EF777-67B1-404D-8E5C-8C281470AD85}"/>
    <cellStyle name="Total 2 2 5 4 2 3 2" xfId="24653" xr:uid="{EFFA18A0-5E7B-404A-928B-42A5D2F34949}"/>
    <cellStyle name="Total 2 2 5 4 2 4" xfId="13403" xr:uid="{1861ED6A-0058-4893-9D5B-5EFF234C4A48}"/>
    <cellStyle name="Total 2 2 5 4 2 4 2" xfId="26861" xr:uid="{E8EAF2F8-E2E6-4563-91F0-9DAFDEA3D4BE}"/>
    <cellStyle name="Total 2 2 5 4 2 5" xfId="14582" xr:uid="{9218B5EF-46EC-4EA1-82B8-EF2400F6573E}"/>
    <cellStyle name="Total 2 2 5 4 2 5 2" xfId="28040" xr:uid="{6D639474-EB42-4EFB-AE17-E038A65717A5}"/>
    <cellStyle name="Total 2 2 5 4 2 6" xfId="15947" xr:uid="{5936B263-2193-440C-B37B-811A67B6D76B}"/>
    <cellStyle name="Total 2 2 5 4 2 6 2" xfId="29405" xr:uid="{2F5B1633-F123-479C-AF1B-35A565C816B0}"/>
    <cellStyle name="Total 2 2 5 4 2 7" xfId="18290" xr:uid="{7A2C5ADC-8351-42A8-B213-7BCA10C68F05}"/>
    <cellStyle name="Total 2 2 5 4 2 7 2" xfId="31748" xr:uid="{E734DC6E-2503-43C7-89DD-156951194B37}"/>
    <cellStyle name="Total 2 2 5 4 3" xfId="7433" xr:uid="{59AE3653-8F81-49B8-AB29-011101424DC1}"/>
    <cellStyle name="Total 2 2 5 4 3 2" xfId="20891" xr:uid="{A5AB82B2-FE4C-441A-A394-0510C5CC1A87}"/>
    <cellStyle name="Total 2 2 5 4 4" xfId="10024" xr:uid="{21E210D5-A4D6-4F97-B349-90AE4146F7A7}"/>
    <cellStyle name="Total 2 2 5 4 4 2" xfId="23482" xr:uid="{6822DE73-0170-471A-BA7A-321471B440BB}"/>
    <cellStyle name="Total 2 2 5 4 5" xfId="12064" xr:uid="{9AA4F0F1-B423-4F23-9EBC-D1FBEFEF0D00}"/>
    <cellStyle name="Total 2 2 5 4 5 2" xfId="25522" xr:uid="{45DF5F93-0846-4100-AC60-1E880CF65C52}"/>
    <cellStyle name="Total 2 2 5 4 6" xfId="17179" xr:uid="{904890C4-9799-4099-B0BE-F8FB2C05C6EA}"/>
    <cellStyle name="Total 2 2 5 4 6 2" xfId="30637" xr:uid="{C0BE64AF-FCF5-45F1-B735-853CBDDF133D}"/>
    <cellStyle name="Total 2 2 5 5" xfId="5253" xr:uid="{E8ADC5FC-9BD7-4228-8265-D4A7015B8F5E}"/>
    <cellStyle name="Total 2 2 5 5 2" xfId="6424" xr:uid="{AC89B072-FEE8-480B-9A03-7F95CD84DE10}"/>
    <cellStyle name="Total 2 2 5 5 2 2" xfId="8903" xr:uid="{4572064C-E7DF-489A-A894-2E7142F1B75F}"/>
    <cellStyle name="Total 2 2 5 5 2 2 2" xfId="22361" xr:uid="{5340944E-4F8C-48E9-87F7-A00C720D4654}"/>
    <cellStyle name="Total 2 2 5 5 2 3" xfId="11494" xr:uid="{B7A28D31-9C3A-4ED2-8721-945EA8F44F92}"/>
    <cellStyle name="Total 2 2 5 5 2 3 2" xfId="24952" xr:uid="{8F41DC80-3E00-4D62-ABDA-4F79D8775807}"/>
    <cellStyle name="Total 2 2 5 5 2 4" xfId="13702" xr:uid="{5FE7AFC3-EA62-4DEA-9147-9B92DCDAF248}"/>
    <cellStyle name="Total 2 2 5 5 2 4 2" xfId="27160" xr:uid="{83A613E8-DCB8-4ADA-89BF-E9D1676CFC32}"/>
    <cellStyle name="Total 2 2 5 5 2 5" xfId="14881" xr:uid="{F4C82258-9279-4D27-9901-4A5E3626FDF8}"/>
    <cellStyle name="Total 2 2 5 5 2 5 2" xfId="28339" xr:uid="{5ECA6626-F3F9-4EE7-9A75-D33081FE5DF4}"/>
    <cellStyle name="Total 2 2 5 5 2 6" xfId="16246" xr:uid="{774FDD61-E9B9-4AAD-8F65-5350BAFE376C}"/>
    <cellStyle name="Total 2 2 5 5 2 6 2" xfId="29704" xr:uid="{3039E15E-8631-4A9B-9F81-66F4991A3764}"/>
    <cellStyle name="Total 2 2 5 5 2 7" xfId="18589" xr:uid="{D8485F6B-F88E-4948-B692-03CE0F52B478}"/>
    <cellStyle name="Total 2 2 5 5 2 7 2" xfId="32047" xr:uid="{EC40713A-964E-47D3-90C3-69AC38F35F71}"/>
    <cellStyle name="Total 2 2 5 5 3" xfId="7732" xr:uid="{884CFC42-6EFF-470F-BCAB-585ECDEB0086}"/>
    <cellStyle name="Total 2 2 5 5 3 2" xfId="21190" xr:uid="{C8D5ADEF-BFE0-4CA6-BDDE-7FF2820357A1}"/>
    <cellStyle name="Total 2 2 5 5 4" xfId="10323" xr:uid="{80054C14-F4C5-44AF-AC9C-17D92A05AE9E}"/>
    <cellStyle name="Total 2 2 5 5 4 2" xfId="23781" xr:uid="{AAE396C0-F987-475B-88E0-C8DA2FBBEEB3}"/>
    <cellStyle name="Total 2 2 5 5 5" xfId="15075" xr:uid="{71992196-C182-40C1-BD70-793F689CC42A}"/>
    <cellStyle name="Total 2 2 5 5 5 2" xfId="28533" xr:uid="{1A088700-62AE-46AD-8DFE-3F502834D072}"/>
    <cellStyle name="Total 2 2 5 5 6" xfId="17434" xr:uid="{A0D45370-6A37-4175-8DE1-C02C5345A9EC}"/>
    <cellStyle name="Total 2 2 5 5 6 2" xfId="30892" xr:uid="{F6DE361A-B9DF-4274-A3F8-1BFEF1FE3676}"/>
    <cellStyle name="Total 2 2 5 6" xfId="4294" xr:uid="{40390AB4-67BF-4CAA-9B09-081461E2FDFB}"/>
    <cellStyle name="Total 2 2 5 6 2" xfId="5465" xr:uid="{F6B71E3F-02DB-4057-953B-8A0C22CCA183}"/>
    <cellStyle name="Total 2 2 5 6 2 2" xfId="7944" xr:uid="{C35457BD-57A9-4FD8-A322-6E5CDBD3E4D9}"/>
    <cellStyle name="Total 2 2 5 6 2 2 2" xfId="21402" xr:uid="{48835957-AB73-4CC5-B3D8-5A8D53EEA0CD}"/>
    <cellStyle name="Total 2 2 5 6 2 3" xfId="10535" xr:uid="{549D0786-4039-4A13-8CA1-34251D0A494B}"/>
    <cellStyle name="Total 2 2 5 6 2 3 2" xfId="23993" xr:uid="{881D6A7A-4DB9-46EB-A7E8-99F4986E8FE1}"/>
    <cellStyle name="Total 2 2 5 6 2 4" xfId="12743" xr:uid="{5FB17DA1-0E76-4306-8F26-89D1BDF3B010}"/>
    <cellStyle name="Total 2 2 5 6 2 4 2" xfId="26201" xr:uid="{0842B97D-F568-4EB4-A6A6-92DCBDB2E76F}"/>
    <cellStyle name="Total 2 2 5 6 2 5" xfId="13922" xr:uid="{D860B242-6DF0-428D-AD17-55E19CA01A42}"/>
    <cellStyle name="Total 2 2 5 6 2 5 2" xfId="27380" xr:uid="{B2807CB9-7D66-4712-B805-3625D1690887}"/>
    <cellStyle name="Total 2 2 5 6 2 6" xfId="15287" xr:uid="{A6B86E7C-C953-4459-B003-E91E4FFD398B}"/>
    <cellStyle name="Total 2 2 5 6 2 6 2" xfId="28745" xr:uid="{690F7C3B-734C-4CEE-AE31-FA8D3847899E}"/>
    <cellStyle name="Total 2 2 5 6 2 7" xfId="17630" xr:uid="{D07D48B7-A87B-49E2-A342-CAE76CF69FEE}"/>
    <cellStyle name="Total 2 2 5 6 2 7 2" xfId="31088" xr:uid="{602E2C7B-3145-4495-B0D9-185A33AAAB57}"/>
    <cellStyle name="Total 2 2 5 6 3" xfId="6773" xr:uid="{D9E8CCD4-B139-44AD-9B8D-E55D3013E2E4}"/>
    <cellStyle name="Total 2 2 5 6 3 2" xfId="20231" xr:uid="{95419552-AE35-4C82-8E0D-AFCE584B9157}"/>
    <cellStyle name="Total 2 2 5 6 4" xfId="9364" xr:uid="{61E8523B-BD1A-41DA-8A58-639712A037C8}"/>
    <cellStyle name="Total 2 2 5 6 4 2" xfId="22822" xr:uid="{7EE148FA-A74B-45DF-B870-E586226C8A83}"/>
    <cellStyle name="Total 2 2 5 6 5" xfId="12298" xr:uid="{40F1F3ED-AAD9-498C-A5ED-6A933AE828EB}"/>
    <cellStyle name="Total 2 2 5 6 5 2" xfId="25756" xr:uid="{F83AC09A-99C2-4B38-BC52-7C381B8A40F9}"/>
    <cellStyle name="Total 2 2 5 6 6" xfId="16641" xr:uid="{037FF06A-8D45-4CC4-882B-D02F58E3A403}"/>
    <cellStyle name="Total 2 2 5 6 6 2" xfId="30099" xr:uid="{B38CC6BB-099C-438A-A215-80F9746B2565}"/>
    <cellStyle name="Total 2 2 5 7" xfId="4705" xr:uid="{2339FA36-F2EA-43EA-B001-2192985B4A20}"/>
    <cellStyle name="Total 2 2 5 7 2" xfId="5876" xr:uid="{81E69175-4CCE-4F2F-B2EC-8593A120E949}"/>
    <cellStyle name="Total 2 2 5 7 2 2" xfId="8355" xr:uid="{7556F155-6BC9-4BFF-936C-1A97D340B7F1}"/>
    <cellStyle name="Total 2 2 5 7 2 2 2" xfId="21813" xr:uid="{537F05E8-5250-4BB9-9337-EA93E27915B2}"/>
    <cellStyle name="Total 2 2 5 7 2 3" xfId="10946" xr:uid="{814D07AA-B926-4C0B-8CF8-18DFBF50D6A3}"/>
    <cellStyle name="Total 2 2 5 7 2 3 2" xfId="24404" xr:uid="{BE25E4D0-1E84-45A5-B3BE-D7B8C2987398}"/>
    <cellStyle name="Total 2 2 5 7 2 4" xfId="13154" xr:uid="{2FE3A42B-9588-4DDE-AEA0-A986DC599E60}"/>
    <cellStyle name="Total 2 2 5 7 2 4 2" xfId="26612" xr:uid="{B5157781-ABBB-43FB-9E64-7786FF59FD78}"/>
    <cellStyle name="Total 2 2 5 7 2 5" xfId="14333" xr:uid="{FD333182-F17B-4C7F-8D3A-A166CD442009}"/>
    <cellStyle name="Total 2 2 5 7 2 5 2" xfId="27791" xr:uid="{AEE5F628-181A-42B4-8EA3-AA3BB32DFE28}"/>
    <cellStyle name="Total 2 2 5 7 2 6" xfId="15698" xr:uid="{1B39008C-314C-4F3D-952C-68C6B1CA11EA}"/>
    <cellStyle name="Total 2 2 5 7 2 6 2" xfId="29156" xr:uid="{5500A05A-1E18-4711-9EAE-A4648D003FB7}"/>
    <cellStyle name="Total 2 2 5 7 2 7" xfId="18041" xr:uid="{C03CF79C-3D92-4E1D-887E-08CC964023B1}"/>
    <cellStyle name="Total 2 2 5 7 2 7 2" xfId="31499" xr:uid="{1869802F-00CB-40FE-B5A2-584F1C3A8B75}"/>
    <cellStyle name="Total 2 2 5 7 3" xfId="7184" xr:uid="{A81EC9ED-E248-4C91-A1E8-690733B5988E}"/>
    <cellStyle name="Total 2 2 5 7 3 2" xfId="20642" xr:uid="{2B146F63-696F-4EA5-B25A-18CDA482BA25}"/>
    <cellStyle name="Total 2 2 5 7 4" xfId="9775" xr:uid="{E0D20A79-BA64-424A-8C15-B15B9FF7C74D}"/>
    <cellStyle name="Total 2 2 5 7 4 2" xfId="23233" xr:uid="{56B6713C-84F8-4263-82C1-EDF4AC153FEE}"/>
    <cellStyle name="Total 2 2 5 7 5" xfId="12166" xr:uid="{068B32D7-73F4-49B3-AD71-34B3E54D37CB}"/>
    <cellStyle name="Total 2 2 5 7 5 2" xfId="25624" xr:uid="{F1727A98-198A-471E-8DBC-792F6FA5EE39}"/>
    <cellStyle name="Total 2 2 5 7 6" xfId="16983" xr:uid="{BCCE9D82-5B13-405F-A589-67F6B40A0129}"/>
    <cellStyle name="Total 2 2 5 7 6 2" xfId="30441" xr:uid="{9BAA156D-8EE2-4060-A628-F10DBD4E4AF9}"/>
    <cellStyle name="Total 2 2 5 8" xfId="4154" xr:uid="{F382F87D-283F-45CC-B820-B96D78EE1227}"/>
    <cellStyle name="Total 2 2 5 8 2" xfId="6668" xr:uid="{DD9FE880-C9A1-4658-9B0B-D34E45F40C9B}"/>
    <cellStyle name="Total 2 2 5 8 2 2" xfId="20126" xr:uid="{604E40E2-27B3-40C2-ACB3-1BA1AE10E858}"/>
    <cellStyle name="Total 2 2 5 8 3" xfId="9265" xr:uid="{31C115B2-719B-489C-B429-D68A091EF86B}"/>
    <cellStyle name="Total 2 2 5 8 3 2" xfId="22723" xr:uid="{CD086969-DFA1-4204-8EDD-81D134940AA3}"/>
    <cellStyle name="Total 2 2 5 8 4" xfId="11834" xr:uid="{68328AE8-4825-4557-BDD6-EC92903F5D92}"/>
    <cellStyle name="Total 2 2 5 8 4 2" xfId="25292" xr:uid="{3207D93E-2B4D-46AA-96EF-6F0AD2C7ED80}"/>
    <cellStyle name="Total 2 2 5 8 5" xfId="3672" xr:uid="{9A185F4D-BFC4-4ED6-81EA-1D5E8114E770}"/>
    <cellStyle name="Total 2 2 5 8 5 2" xfId="19666" xr:uid="{D1700A35-D949-4B28-92DC-486ED5EE611F}"/>
    <cellStyle name="Total 2 2 5 8 6" xfId="12393" xr:uid="{20288621-FE19-46F4-B4B4-DB2EE0E6274D}"/>
    <cellStyle name="Total 2 2 5 8 6 2" xfId="25851" xr:uid="{BAA3276F-A40A-43D8-A4E2-9DD4F866C006}"/>
    <cellStyle name="Total 2 2 5 8 7" xfId="16573" xr:uid="{3B532A39-E152-42A5-BC35-8B166EB3C149}"/>
    <cellStyle name="Total 2 2 5 8 7 2" xfId="30031" xr:uid="{B4A597FC-B82D-4D58-B275-9479CF81229E}"/>
    <cellStyle name="Total 2 2 5 9" xfId="3116" xr:uid="{188224E4-BF39-44D9-9C0D-2616E657A675}"/>
    <cellStyle name="Total 2 2 5 9 2" xfId="19110" xr:uid="{25DB21C0-8D11-4F69-99E4-1AA834E3C1D9}"/>
    <cellStyle name="Total 2 20" xfId="18913" xr:uid="{D9FF8F41-C914-4B14-B1D3-707D616322BA}"/>
    <cellStyle name="Total 2 20 2" xfId="32566" xr:uid="{5D6ED62C-A27E-4E90-9426-E2DD0FA91906}"/>
    <cellStyle name="Total 2 3" xfId="2409" xr:uid="{93C28D07-8F3B-4045-B830-45C38185131C}"/>
    <cellStyle name="Total 2 4" xfId="2410" xr:uid="{F97EAD4E-FED7-41EC-91FE-15C37845CA8D}"/>
    <cellStyle name="Total 2 5" xfId="2411" xr:uid="{68E813BE-C559-49BB-B2E2-C18C0F4B3929}"/>
    <cellStyle name="Total 2 6" xfId="2412" xr:uid="{683445A2-A23E-4CAE-9A8C-D7318DDA3E60}"/>
    <cellStyle name="Total 2 6 10" xfId="3811" xr:uid="{BC7A0AA7-8C0A-4DCB-AE31-21C08F4A697B}"/>
    <cellStyle name="Total 2 6 10 2" xfId="19805" xr:uid="{4A54EF9B-A6BE-49B7-80F2-4A41CC95E808}"/>
    <cellStyle name="Total 2 6 11" xfId="3709" xr:uid="{8D9EA37E-BE7D-4E09-A054-A4808FD04A76}"/>
    <cellStyle name="Total 2 6 11 2" xfId="19703" xr:uid="{542659DE-03CB-4B99-B4CC-CA0E257D8646}"/>
    <cellStyle name="Total 2 6 12" xfId="13869" xr:uid="{4E2B727E-3C9E-41F5-AFD7-E5D7FC93A84F}"/>
    <cellStyle name="Total 2 6 12 2" xfId="27327" xr:uid="{B8FCCD12-A200-49A4-BC05-87491FDE3067}"/>
    <cellStyle name="Total 2 6 13" xfId="18918" xr:uid="{5DEBB840-D93F-4C7D-AD54-CF4484560E50}"/>
    <cellStyle name="Total 2 6 13 2" xfId="32571" xr:uid="{3A5A4338-E600-4AE0-B2A2-B3BF93994BC9}"/>
    <cellStyle name="Total 2 6 2" xfId="2924" xr:uid="{F76E5D6A-8CDB-416D-BD99-FE41FB7E2FD3}"/>
    <cellStyle name="Total 2 6 2 2" xfId="6262" xr:uid="{502DE086-0AA7-4D36-B0C3-090C763A3781}"/>
    <cellStyle name="Total 2 6 2 2 2" xfId="8741" xr:uid="{C5E5410A-CF43-4B59-BDC2-7AFC86D1A803}"/>
    <cellStyle name="Total 2 6 2 2 2 2" xfId="22199" xr:uid="{DA688F52-3530-47D3-B6B1-94EB36B2F743}"/>
    <cellStyle name="Total 2 6 2 2 3" xfId="11332" xr:uid="{CB9F2881-EA46-4C33-9EFE-30E9D4FC82F4}"/>
    <cellStyle name="Total 2 6 2 2 3 2" xfId="24790" xr:uid="{C5B08F53-1C04-486C-8E25-30C100897CE6}"/>
    <cellStyle name="Total 2 6 2 2 4" xfId="13540" xr:uid="{45A3512C-A81C-479F-9A7D-A1362CB0ACC3}"/>
    <cellStyle name="Total 2 6 2 2 4 2" xfId="26998" xr:uid="{8EEE6D34-EF86-4F77-95AD-FA4F75B14008}"/>
    <cellStyle name="Total 2 6 2 2 5" xfId="14719" xr:uid="{65DB532A-F174-4C94-869F-2B685D2BEF75}"/>
    <cellStyle name="Total 2 6 2 2 5 2" xfId="28177" xr:uid="{167CFFF0-122F-4866-9FDE-E5837F3A927F}"/>
    <cellStyle name="Total 2 6 2 2 6" xfId="16084" xr:uid="{2226EE66-7D0B-495E-AC73-688F507AC9B3}"/>
    <cellStyle name="Total 2 6 2 2 6 2" xfId="29542" xr:uid="{E5DFF139-F0B3-484C-9C64-D6851F4EE8F2}"/>
    <cellStyle name="Total 2 6 2 2 7" xfId="18427" xr:uid="{DEFDFCCA-1266-4CDC-9929-AF4B0EA7E21C}"/>
    <cellStyle name="Total 2 6 2 2 7 2" xfId="31885" xr:uid="{52E170F1-1A44-4530-8902-1F7660DFE9EF}"/>
    <cellStyle name="Total 2 6 2 3" xfId="5091" xr:uid="{A6AFD096-B374-4050-A86C-AD5354753D72}"/>
    <cellStyle name="Total 2 6 2 3 2" xfId="32376" xr:uid="{54768BE4-7358-45F4-8A8D-A5BE751B2932}"/>
    <cellStyle name="Total 2 6 2 4" xfId="7570" xr:uid="{2A6771B8-AF68-4B88-BA43-136D7658833F}"/>
    <cellStyle name="Total 2 6 2 4 2" xfId="21028" xr:uid="{F0623EDA-4D33-4729-A4C6-09739DE6A979}"/>
    <cellStyle name="Total 2 6 2 5" xfId="10161" xr:uid="{08FBD312-FFEF-4A46-8ADB-F1EF2A1670DF}"/>
    <cellStyle name="Total 2 6 2 5 2" xfId="23619" xr:uid="{E63F7E70-6FD1-4F4D-AB73-488181BE03DC}"/>
    <cellStyle name="Total 2 6 2 6" xfId="12259" xr:uid="{C6E565D0-E689-4ABF-B88C-D6C100A958D5}"/>
    <cellStyle name="Total 2 6 2 6 2" xfId="25717" xr:uid="{F4BBA0CF-0A41-4471-A51F-7AF94739E084}"/>
    <cellStyle name="Total 2 6 2 7" xfId="17284" xr:uid="{CA11F57C-57D5-4BA4-A58A-2EA6435D624C}"/>
    <cellStyle name="Total 2 6 2 7 2" xfId="30742" xr:uid="{0B444EE6-13E7-452B-9F94-0E166E826EB2}"/>
    <cellStyle name="Total 2 6 3" xfId="4322" xr:uid="{2BF25153-B22A-4006-8599-A3FC7A3AE498}"/>
    <cellStyle name="Total 2 6 3 2" xfId="5493" xr:uid="{4E34EFDB-FD02-4536-ACCD-F97C541FF2B0}"/>
    <cellStyle name="Total 2 6 3 2 2" xfId="7972" xr:uid="{E5604EF9-65E9-4C4E-9F0E-33AD4951182D}"/>
    <cellStyle name="Total 2 6 3 2 2 2" xfId="21430" xr:uid="{5D9FF46F-E8B2-409D-AA97-0F8F23AC7EEB}"/>
    <cellStyle name="Total 2 6 3 2 3" xfId="10563" xr:uid="{6994C07F-CB8E-4849-9C17-0FD7863939A2}"/>
    <cellStyle name="Total 2 6 3 2 3 2" xfId="24021" xr:uid="{7E84A7D7-13C3-4328-B485-A7289E86E3D2}"/>
    <cellStyle name="Total 2 6 3 2 4" xfId="12771" xr:uid="{F0B8B36B-4A1E-48E8-B0AD-0DE182F065F4}"/>
    <cellStyle name="Total 2 6 3 2 4 2" xfId="26229" xr:uid="{709CA602-7092-423F-96C3-6DF9C2B17EFF}"/>
    <cellStyle name="Total 2 6 3 2 5" xfId="13950" xr:uid="{C541E275-C4F2-4455-865A-FD7AD814B182}"/>
    <cellStyle name="Total 2 6 3 2 5 2" xfId="27408" xr:uid="{30C93078-3C72-464A-B7B2-DFF155FC278F}"/>
    <cellStyle name="Total 2 6 3 2 6" xfId="15315" xr:uid="{B6B23F05-5DED-458C-A56C-95FA8022B966}"/>
    <cellStyle name="Total 2 6 3 2 6 2" xfId="28773" xr:uid="{7A948D2A-264D-45A3-9669-F9FB1A17283F}"/>
    <cellStyle name="Total 2 6 3 2 7" xfId="17658" xr:uid="{363ADF06-CB3D-4840-9C1E-5C22B9509DB4}"/>
    <cellStyle name="Total 2 6 3 2 7 2" xfId="31116" xr:uid="{A82F3AA8-0915-4C7A-9F28-42B33A021393}"/>
    <cellStyle name="Total 2 6 3 3" xfId="6801" xr:uid="{07BAD5D1-B63C-4C37-8C0B-DED1C5463C30}"/>
    <cellStyle name="Total 2 6 3 3 2" xfId="20259" xr:uid="{572471E5-F27D-4E25-8037-CD96170579DA}"/>
    <cellStyle name="Total 2 6 3 4" xfId="9392" xr:uid="{020F63E0-54FC-41BC-8A19-3CA01AF75C18}"/>
    <cellStyle name="Total 2 6 3 4 2" xfId="22850" xr:uid="{83730BB7-2C56-4F1A-87FB-60E3AE43C561}"/>
    <cellStyle name="Total 2 6 3 5" xfId="11948" xr:uid="{9FE29412-DED0-4B63-9372-BBEA5D536CE9}"/>
    <cellStyle name="Total 2 6 3 5 2" xfId="25406" xr:uid="{9357DB69-4EF9-4C7F-B1F2-7222F5C6BE4D}"/>
    <cellStyle name="Total 2 6 3 6" xfId="16669" xr:uid="{BCE94E9F-96F4-44ED-9804-96DE121A8CD8}"/>
    <cellStyle name="Total 2 6 3 6 2" xfId="30127" xr:uid="{3D36C65D-1DA0-4EE2-9F48-829C4DBFD3A2}"/>
    <cellStyle name="Total 2 6 4" xfId="5188" xr:uid="{7D446F97-975C-4DB7-AB4B-D234C7CEE78E}"/>
    <cellStyle name="Total 2 6 4 2" xfId="6359" xr:uid="{BED53B57-D03A-4DA5-BCA8-579DA014B858}"/>
    <cellStyle name="Total 2 6 4 2 2" xfId="8838" xr:uid="{0190643A-528B-4F77-95DC-FDAF3801FF7D}"/>
    <cellStyle name="Total 2 6 4 2 2 2" xfId="22296" xr:uid="{006D7A71-EFCD-4C89-B926-FEAB29BA9373}"/>
    <cellStyle name="Total 2 6 4 2 3" xfId="11429" xr:uid="{CD6D7F7D-49EC-4E33-8F89-78B5FBA7FA3C}"/>
    <cellStyle name="Total 2 6 4 2 3 2" xfId="24887" xr:uid="{D36AE01A-46E1-474C-BDC5-CD0CDA188AD1}"/>
    <cellStyle name="Total 2 6 4 2 4" xfId="13637" xr:uid="{7768B594-460C-49D0-8E4C-084E06678501}"/>
    <cellStyle name="Total 2 6 4 2 4 2" xfId="27095" xr:uid="{F2882CD9-6195-481D-BD1F-55E0C65B8EC4}"/>
    <cellStyle name="Total 2 6 4 2 5" xfId="14816" xr:uid="{4B5AA87A-6B7A-4BCF-8F9A-FADB7D1ED5AA}"/>
    <cellStyle name="Total 2 6 4 2 5 2" xfId="28274" xr:uid="{520965E4-198A-4CC4-B4D7-AA99297F7F62}"/>
    <cellStyle name="Total 2 6 4 2 6" xfId="16181" xr:uid="{A3967A73-7793-437C-A7CB-6F0C36E0F54E}"/>
    <cellStyle name="Total 2 6 4 2 6 2" xfId="29639" xr:uid="{A2EA899B-E329-4FD3-A102-413DAD307F6D}"/>
    <cellStyle name="Total 2 6 4 2 7" xfId="18524" xr:uid="{CEA6746C-C743-4EA9-A1BA-9455A62586ED}"/>
    <cellStyle name="Total 2 6 4 2 7 2" xfId="31982" xr:uid="{302ADE74-1DC9-4E50-8936-5AAEA9BB2919}"/>
    <cellStyle name="Total 2 6 4 3" xfId="7667" xr:uid="{A768D409-9B5F-406C-A8AF-D6B7CC4EAD3D}"/>
    <cellStyle name="Total 2 6 4 3 2" xfId="21125" xr:uid="{A227A4F8-9E82-445D-AB2F-7BB1FF9818B5}"/>
    <cellStyle name="Total 2 6 4 4" xfId="10258" xr:uid="{0148B510-A6EA-49F3-A079-859F2630E227}"/>
    <cellStyle name="Total 2 6 4 4 2" xfId="23716" xr:uid="{71710BD7-FC7D-47C2-9125-9B0C4031ED47}"/>
    <cellStyle name="Total 2 6 4 5" xfId="12509" xr:uid="{D5C778C5-9BB7-4EC9-9B6F-7026E2DF4F8B}"/>
    <cellStyle name="Total 2 6 4 5 2" xfId="25967" xr:uid="{DBF8436F-5B26-4F55-B649-F888ECBF53AC}"/>
    <cellStyle name="Total 2 6 4 6" xfId="17373" xr:uid="{C72F9AAC-6FFD-4867-9994-117F5938E880}"/>
    <cellStyle name="Total 2 6 4 6 2" xfId="30831" xr:uid="{36EA7E5F-7867-49E1-A423-E2BFDB0A9BA2}"/>
    <cellStyle name="Total 2 6 5" xfId="4778" xr:uid="{8C261294-2175-4040-B9E6-BC951FEAF393}"/>
    <cellStyle name="Total 2 6 5 2" xfId="5949" xr:uid="{22648CEA-5A4D-432A-8970-02CF49068582}"/>
    <cellStyle name="Total 2 6 5 2 2" xfId="8428" xr:uid="{001BCB1E-25B7-462F-B4F0-03A6F303382A}"/>
    <cellStyle name="Total 2 6 5 2 2 2" xfId="21886" xr:uid="{8D6FCFBE-2753-4307-855A-3841FDB8C18E}"/>
    <cellStyle name="Total 2 6 5 2 3" xfId="11019" xr:uid="{0F96C493-BB63-4458-863E-67A04ACAAC4E}"/>
    <cellStyle name="Total 2 6 5 2 3 2" xfId="24477" xr:uid="{91AE150A-98C4-44D9-8657-85C7DE6058A6}"/>
    <cellStyle name="Total 2 6 5 2 4" xfId="13227" xr:uid="{AA1F7B40-BFB4-418A-B93B-91A2B78254D0}"/>
    <cellStyle name="Total 2 6 5 2 4 2" xfId="26685" xr:uid="{28D072E9-E4E2-4D59-A340-265EF3307B25}"/>
    <cellStyle name="Total 2 6 5 2 5" xfId="14406" xr:uid="{101C6976-BB99-4013-A5B2-989275BB5E39}"/>
    <cellStyle name="Total 2 6 5 2 5 2" xfId="27864" xr:uid="{E034BABB-4A7C-49E0-A611-3271BDDF59D7}"/>
    <cellStyle name="Total 2 6 5 2 6" xfId="15771" xr:uid="{DF8D10A0-1EC5-4AF8-88C6-920CC21A9FE2}"/>
    <cellStyle name="Total 2 6 5 2 6 2" xfId="29229" xr:uid="{0548BEBF-150D-42B2-8823-678E4FF1AFE9}"/>
    <cellStyle name="Total 2 6 5 2 7" xfId="18114" xr:uid="{D51F0B6A-ACCA-41AD-803A-4BC6E344DCF5}"/>
    <cellStyle name="Total 2 6 5 2 7 2" xfId="31572" xr:uid="{3DA46AF9-EDAD-4EA3-A63D-94AD5FFC6350}"/>
    <cellStyle name="Total 2 6 5 3" xfId="7257" xr:uid="{9E622CF8-E74D-4569-97E3-ABA857516D10}"/>
    <cellStyle name="Total 2 6 5 3 2" xfId="20715" xr:uid="{D33EF827-0DCC-41CE-9702-8797DB4D3D63}"/>
    <cellStyle name="Total 2 6 5 4" xfId="9848" xr:uid="{BA8D1021-018D-4F99-B98A-C92BA9949E56}"/>
    <cellStyle name="Total 2 6 5 4 2" xfId="23306" xr:uid="{1D7AD4E4-D5EA-4D25-B1D6-FC7B0263DD49}"/>
    <cellStyle name="Total 2 6 5 5" xfId="3531" xr:uid="{28607727-0235-4CE0-AFA6-6C8ECCB50474}"/>
    <cellStyle name="Total 2 6 5 5 2" xfId="19525" xr:uid="{7918C2AB-FB35-40DD-9F1E-FF1AC2790EF2}"/>
    <cellStyle name="Total 2 6 5 6" xfId="17028" xr:uid="{0530828E-1254-4FAE-AE82-EB60C58A0711}"/>
    <cellStyle name="Total 2 6 5 6 2" xfId="30486" xr:uid="{47D2CC61-C5CD-49A6-AED7-3869AC7D1BB1}"/>
    <cellStyle name="Total 2 6 6" xfId="5282" xr:uid="{3620F8FE-27BC-4D8B-A764-46BC7BF6A232}"/>
    <cellStyle name="Total 2 6 6 2" xfId="6453" xr:uid="{66B6461C-F5CB-4544-A37D-7BDD9E7D4E1C}"/>
    <cellStyle name="Total 2 6 6 2 2" xfId="8932" xr:uid="{35F4207C-B48C-41FC-86AC-A51302D10DE6}"/>
    <cellStyle name="Total 2 6 6 2 2 2" xfId="22390" xr:uid="{097D6BC1-CEBF-4DB7-89B5-C6A60B92DD1C}"/>
    <cellStyle name="Total 2 6 6 2 3" xfId="11523" xr:uid="{BB8F11D8-036B-448F-B4E8-207FF3D589B6}"/>
    <cellStyle name="Total 2 6 6 2 3 2" xfId="24981" xr:uid="{24E8CA23-0007-4616-A57F-5487E7EC0F3F}"/>
    <cellStyle name="Total 2 6 6 2 4" xfId="13731" xr:uid="{7F5FDA5A-6316-463C-AB88-1491E22F394D}"/>
    <cellStyle name="Total 2 6 6 2 4 2" xfId="27189" xr:uid="{C21DB1AF-B921-4F83-AAD5-3F86E1EA859E}"/>
    <cellStyle name="Total 2 6 6 2 5" xfId="14910" xr:uid="{6F9E50A5-D0B8-46EC-88E7-D85CE476EBE8}"/>
    <cellStyle name="Total 2 6 6 2 5 2" xfId="28368" xr:uid="{B5230CAD-3154-4CDB-9FF8-31C3AC3A207B}"/>
    <cellStyle name="Total 2 6 6 2 6" xfId="16275" xr:uid="{4DE7B5D9-0EAD-4815-A328-6909B94EA1D5}"/>
    <cellStyle name="Total 2 6 6 2 6 2" xfId="29733" xr:uid="{955C5944-3383-4444-8E64-FD1F688151B0}"/>
    <cellStyle name="Total 2 6 6 2 7" xfId="18618" xr:uid="{C4F94981-BA53-4AFF-AF2A-9B0349919384}"/>
    <cellStyle name="Total 2 6 6 2 7 2" xfId="32076" xr:uid="{30CC7204-3DBA-405E-A510-B1149BA83CD0}"/>
    <cellStyle name="Total 2 6 6 3" xfId="7761" xr:uid="{F2F9C73C-C126-42EB-B800-DA37CC5F4EB7}"/>
    <cellStyle name="Total 2 6 6 3 2" xfId="21219" xr:uid="{3D967908-48F1-41C1-A74E-D046056ADD3D}"/>
    <cellStyle name="Total 2 6 6 4" xfId="10352" xr:uid="{1699E758-E16F-4371-8359-018A44A623E7}"/>
    <cellStyle name="Total 2 6 6 4 2" xfId="23810" xr:uid="{220893D6-5F22-4C51-B50D-FDDCD10BFE8A}"/>
    <cellStyle name="Total 2 6 6 5" xfId="15104" xr:uid="{8CD9DF1A-E385-4744-9143-73E1B68D3900}"/>
    <cellStyle name="Total 2 6 6 5 2" xfId="28562" xr:uid="{79EBD99D-445E-49F4-96A5-9A018512E958}"/>
    <cellStyle name="Total 2 6 6 6" xfId="17458" xr:uid="{FA678C1D-C5A9-48CB-9EF2-26C3B632D3E2}"/>
    <cellStyle name="Total 2 6 6 6 2" xfId="30916" xr:uid="{2E75F558-8A85-4999-BE17-54445FE46D57}"/>
    <cellStyle name="Total 2 6 7" xfId="5312" xr:uid="{D2236F2E-04F7-402A-8939-087B23B739CD}"/>
    <cellStyle name="Total 2 6 7 2" xfId="6483" xr:uid="{A2D75D54-D4BE-4E47-A9DC-C182A81A2C59}"/>
    <cellStyle name="Total 2 6 7 2 2" xfId="8962" xr:uid="{4E395ED9-9D74-4AF3-B714-3969ADCE1884}"/>
    <cellStyle name="Total 2 6 7 2 2 2" xfId="22420" xr:uid="{C7332036-DF4B-4025-AC6E-762C50C1C327}"/>
    <cellStyle name="Total 2 6 7 2 3" xfId="11553" xr:uid="{18AFEFA8-FE27-4C9A-A0E8-15C0B130FEA9}"/>
    <cellStyle name="Total 2 6 7 2 3 2" xfId="25011" xr:uid="{963EAA17-ECBC-4826-B42E-AB35E56E36F0}"/>
    <cellStyle name="Total 2 6 7 2 4" xfId="13761" xr:uid="{F86468E7-737F-4017-BDA6-9D3B4C915ACA}"/>
    <cellStyle name="Total 2 6 7 2 4 2" xfId="27219" xr:uid="{1655322C-0451-4709-B9D3-B4ACA652AC33}"/>
    <cellStyle name="Total 2 6 7 2 5" xfId="14940" xr:uid="{7A7476EC-0A10-4BB0-94AA-4A33DB373D74}"/>
    <cellStyle name="Total 2 6 7 2 5 2" xfId="28398" xr:uid="{A5D7DCEE-48DA-4715-8847-14072CD4579D}"/>
    <cellStyle name="Total 2 6 7 2 6" xfId="16305" xr:uid="{F5ED3CC6-67AB-487D-B939-1A3B82708AED}"/>
    <cellStyle name="Total 2 6 7 2 6 2" xfId="29763" xr:uid="{51628298-7488-4B22-B206-24328460CBA0}"/>
    <cellStyle name="Total 2 6 7 2 7" xfId="18648" xr:uid="{9C42BAEC-656B-4116-9EC0-BFA145215B76}"/>
    <cellStyle name="Total 2 6 7 2 7 2" xfId="32106" xr:uid="{628CFD26-F7CC-4C1D-8B3B-60F53E6DA137}"/>
    <cellStyle name="Total 2 6 7 3" xfId="7791" xr:uid="{BE44B4B8-8B1C-4722-B535-CCB52B41B140}"/>
    <cellStyle name="Total 2 6 7 3 2" xfId="21249" xr:uid="{73035F08-75C5-4E62-911F-B9D904494968}"/>
    <cellStyle name="Total 2 6 7 4" xfId="10382" xr:uid="{2FC217D1-23A6-4ACF-B30A-2352E5F97968}"/>
    <cellStyle name="Total 2 6 7 4 2" xfId="23840" xr:uid="{1FA436DE-EB09-4703-8FDB-5EAAFADB8802}"/>
    <cellStyle name="Total 2 6 7 5" xfId="15134" xr:uid="{06D1BD5F-F8F3-4963-860F-E93CFD90C9D7}"/>
    <cellStyle name="Total 2 6 7 5 2" xfId="28592" xr:uid="{36A6CBC9-4E84-422A-8F70-E11F5A11D6F0}"/>
    <cellStyle name="Total 2 6 7 6" xfId="17486" xr:uid="{E02DA7C8-E26A-48D3-9C12-EB939C6D6DE4}"/>
    <cellStyle name="Total 2 6 7 6 2" xfId="30944" xr:uid="{80184D58-F544-40B7-ABE5-06C411703B0C}"/>
    <cellStyle name="Total 2 6 8" xfId="4012" xr:uid="{3EB488CB-EEBF-42B9-A006-6988950A9B9D}"/>
    <cellStyle name="Total 2 6 8 2" xfId="3009" xr:uid="{5C27AE23-B7D7-42B6-8C98-7F6F66055869}"/>
    <cellStyle name="Total 2 6 8 2 2" xfId="19003" xr:uid="{C0F0F614-725B-4DCA-AD63-B93877FD44C8}"/>
    <cellStyle name="Total 2 6 8 3" xfId="9123" xr:uid="{1C989616-1B5D-46BE-B624-CC05DCF4ACCA}"/>
    <cellStyle name="Total 2 6 8 3 2" xfId="22581" xr:uid="{82BA67E1-4134-4DCA-A291-23361295830C}"/>
    <cellStyle name="Total 2 6 8 4" xfId="11692" xr:uid="{42CB910B-903F-4BDB-845A-57C02C99A704}"/>
    <cellStyle name="Total 2 6 8 4 2" xfId="25150" xr:uid="{BE9F581A-BDE7-4C63-9F45-122C8A3AA8B6}"/>
    <cellStyle name="Total 2 6 8 5" xfId="3568" xr:uid="{0F981A9C-059F-47A1-B253-762094A5922F}"/>
    <cellStyle name="Total 2 6 8 5 2" xfId="19562" xr:uid="{B025A76D-21B5-4ABF-99D5-6288F88FDC39}"/>
    <cellStyle name="Total 2 6 8 6" xfId="3920" xr:uid="{D96C4164-6B4A-4CD9-8AC1-90607D864122}"/>
    <cellStyle name="Total 2 6 8 6 2" xfId="19914" xr:uid="{66D3AB5A-14D9-4395-BFDD-1190F8DCC334}"/>
    <cellStyle name="Total 2 6 8 7" xfId="16431" xr:uid="{0C28008E-B1D7-4F38-AE96-A473FB5E9C07}"/>
    <cellStyle name="Total 2 6 8 7 2" xfId="29889" xr:uid="{4C593ECA-BDB8-4588-8727-3F87AA1E748C}"/>
    <cellStyle name="Total 2 6 9" xfId="3115" xr:uid="{E1174A62-F2CA-423E-82ED-B5105F0A123A}"/>
    <cellStyle name="Total 2 6 9 2" xfId="19109" xr:uid="{7A7B34E2-3E17-4A16-9414-71F5B5E8962E}"/>
    <cellStyle name="Total 2 7" xfId="2413" xr:uid="{6E683FB3-B8C9-4FE3-8596-E46E91E39770}"/>
    <cellStyle name="Total 2 7 10" xfId="3812" xr:uid="{75E8D770-DDE9-426C-802E-B9C06A72D72B}"/>
    <cellStyle name="Total 2 7 10 2" xfId="19806" xr:uid="{2B21FCDB-8642-4BEB-B5E5-02ABF1CF0694}"/>
    <cellStyle name="Total 2 7 11" xfId="3708" xr:uid="{D5DCF4C1-B93F-4D03-BF2E-D4F2D9FD4A30}"/>
    <cellStyle name="Total 2 7 11 2" xfId="19702" xr:uid="{C72AF417-481D-4C29-89A7-0AF8725D3C5D}"/>
    <cellStyle name="Total 2 7 12" xfId="3717" xr:uid="{00D61849-C0C0-4A92-9CF4-606B96552D3E}"/>
    <cellStyle name="Total 2 7 12 2" xfId="19711" xr:uid="{1DDA7229-0B28-4200-BB50-AB0519C93F16}"/>
    <cellStyle name="Total 2 7 13" xfId="18919" xr:uid="{8C4ADBB3-7EF3-419F-B524-FB492CE00666}"/>
    <cellStyle name="Total 2 7 13 2" xfId="32572" xr:uid="{846C5BA8-59DD-436A-BE0B-A47F3980B87F}"/>
    <cellStyle name="Total 2 7 2" xfId="2925" xr:uid="{E8A0F9D6-51A4-4506-A611-DAF899C6180D}"/>
    <cellStyle name="Total 2 7 2 2" xfId="6263" xr:uid="{359C618E-4709-4136-ACF1-172C3F6BCF29}"/>
    <cellStyle name="Total 2 7 2 2 2" xfId="8742" xr:uid="{2D694A04-D45B-4125-B0EB-80638AD11D54}"/>
    <cellStyle name="Total 2 7 2 2 2 2" xfId="22200" xr:uid="{176BF7E2-A42D-4C4A-9C5B-7E8702C61CC9}"/>
    <cellStyle name="Total 2 7 2 2 3" xfId="11333" xr:uid="{B26975CD-95C5-42AE-AA32-DA988B03BCF7}"/>
    <cellStyle name="Total 2 7 2 2 3 2" xfId="24791" xr:uid="{E06491D0-69B5-4781-9970-23D0F6E18A69}"/>
    <cellStyle name="Total 2 7 2 2 4" xfId="13541" xr:uid="{8B076ED1-ED59-424C-9AAB-4F401CCEAA2D}"/>
    <cellStyle name="Total 2 7 2 2 4 2" xfId="26999" xr:uid="{655CD61D-8375-4BFA-9DEA-3594E2621B0A}"/>
    <cellStyle name="Total 2 7 2 2 5" xfId="14720" xr:uid="{9FC9E4D8-1EDC-4246-ACE3-35B2E2E939EE}"/>
    <cellStyle name="Total 2 7 2 2 5 2" xfId="28178" xr:uid="{DDAB8AAE-C65B-49D6-9098-8B76533E56F7}"/>
    <cellStyle name="Total 2 7 2 2 6" xfId="16085" xr:uid="{4961ED3A-F050-4F1A-A88D-2F0C5E214749}"/>
    <cellStyle name="Total 2 7 2 2 6 2" xfId="29543" xr:uid="{14C92CE6-AEB6-4BA3-B808-8AC9DF033A91}"/>
    <cellStyle name="Total 2 7 2 2 7" xfId="18428" xr:uid="{AA3EA916-C9E6-460F-807A-16175CC6AAC3}"/>
    <cellStyle name="Total 2 7 2 2 7 2" xfId="31886" xr:uid="{15C0CC36-6629-48D9-8E87-65A15DE8CB93}"/>
    <cellStyle name="Total 2 7 2 3" xfId="5092" xr:uid="{5E20A134-BA9E-4CC1-B060-A923C84CFC31}"/>
    <cellStyle name="Total 2 7 2 3 2" xfId="32377" xr:uid="{3E38DE78-4922-41E5-B8E3-0D58B5F36D4A}"/>
    <cellStyle name="Total 2 7 2 4" xfId="7571" xr:uid="{4F101730-7613-4060-96E4-1239984B4E41}"/>
    <cellStyle name="Total 2 7 2 4 2" xfId="21029" xr:uid="{B63927D7-3328-4C20-B382-17AD71E7C848}"/>
    <cellStyle name="Total 2 7 2 5" xfId="10162" xr:uid="{F37A5691-7955-4B30-886D-BC5B34098DF5}"/>
    <cellStyle name="Total 2 7 2 5 2" xfId="23620" xr:uid="{7166483A-92DF-4304-9233-77FF89F81B0F}"/>
    <cellStyle name="Total 2 7 2 6" xfId="12081" xr:uid="{F4F126D5-D18B-48CE-A61A-39927CAD591B}"/>
    <cellStyle name="Total 2 7 2 6 2" xfId="25539" xr:uid="{601ABF83-8B74-4E23-B6BC-51C1F649C0F8}"/>
    <cellStyle name="Total 2 7 2 7" xfId="17285" xr:uid="{B1E28C56-14D7-4F7E-A9E5-7689A74EF401}"/>
    <cellStyle name="Total 2 7 2 7 2" xfId="30743" xr:uid="{E8909764-2BE0-48AE-989B-E946B9B3C889}"/>
    <cellStyle name="Total 2 7 3" xfId="4321" xr:uid="{6C2E9C62-3DB3-4283-A735-EF51684A7A60}"/>
    <cellStyle name="Total 2 7 3 2" xfId="5492" xr:uid="{8B1AA101-1576-41A6-A0E1-461C5B8930E5}"/>
    <cellStyle name="Total 2 7 3 2 2" xfId="7971" xr:uid="{68E77645-E061-453F-A1E1-011BF64FAE9E}"/>
    <cellStyle name="Total 2 7 3 2 2 2" xfId="21429" xr:uid="{F45D1E5B-2F4D-4DD3-8E51-3C07426FDF04}"/>
    <cellStyle name="Total 2 7 3 2 3" xfId="10562" xr:uid="{361B883D-4FD3-491A-BBF0-8F7712449CD2}"/>
    <cellStyle name="Total 2 7 3 2 3 2" xfId="24020" xr:uid="{8A490E80-6BAD-4018-ABA4-B78FAFD180B7}"/>
    <cellStyle name="Total 2 7 3 2 4" xfId="12770" xr:uid="{7B3EC3E6-9668-44CC-9C09-AA57DA217A1A}"/>
    <cellStyle name="Total 2 7 3 2 4 2" xfId="26228" xr:uid="{205B3895-CCB8-441A-9D81-4B76C69B7644}"/>
    <cellStyle name="Total 2 7 3 2 5" xfId="13949" xr:uid="{61DAF347-9F6D-4CA5-936E-9DB946FAE09D}"/>
    <cellStyle name="Total 2 7 3 2 5 2" xfId="27407" xr:uid="{27972E96-7B55-4D6F-815F-757FF3087420}"/>
    <cellStyle name="Total 2 7 3 2 6" xfId="15314" xr:uid="{023F1740-8AC7-4BA5-AE36-A578D1E82B8D}"/>
    <cellStyle name="Total 2 7 3 2 6 2" xfId="28772" xr:uid="{0A5FDDB3-4973-44A4-BDE8-9CE21819AC4E}"/>
    <cellStyle name="Total 2 7 3 2 7" xfId="17657" xr:uid="{4DC208F9-6721-4BB7-99AA-4627872DCFE2}"/>
    <cellStyle name="Total 2 7 3 2 7 2" xfId="31115" xr:uid="{57C4212B-727E-4263-88CA-6846F3906AA9}"/>
    <cellStyle name="Total 2 7 3 3" xfId="6800" xr:uid="{DD85AF04-6AC1-43AB-BB07-AD6CB87CFFEE}"/>
    <cellStyle name="Total 2 7 3 3 2" xfId="20258" xr:uid="{0D2BFCEF-AE7D-4BCA-A994-549BF8EF92C0}"/>
    <cellStyle name="Total 2 7 3 4" xfId="9391" xr:uid="{9D8D6A52-E3B5-49F4-9E4B-C5493B7BC02A}"/>
    <cellStyle name="Total 2 7 3 4 2" xfId="22849" xr:uid="{06FF7334-7A2A-4215-A65C-796C9221C269}"/>
    <cellStyle name="Total 2 7 3 5" xfId="11928" xr:uid="{9118DFFC-891C-4683-99F1-1BAA8A337A49}"/>
    <cellStyle name="Total 2 7 3 5 2" xfId="25386" xr:uid="{2A18C315-B957-42A7-8EEE-F54E8A59E8A3}"/>
    <cellStyle name="Total 2 7 3 6" xfId="16668" xr:uid="{B40E1197-A1DA-42AD-AA21-A276DDAB412E}"/>
    <cellStyle name="Total 2 7 3 6 2" xfId="30126" xr:uid="{A58D5AF7-7ED6-430E-BFD1-562B132F0883}"/>
    <cellStyle name="Total 2 7 4" xfId="5191" xr:uid="{6414FE08-88D9-483D-B767-C93F9919F087}"/>
    <cellStyle name="Total 2 7 4 2" xfId="6362" xr:uid="{2FDF7EE1-10C7-46FC-AAE0-F2478203A1D3}"/>
    <cellStyle name="Total 2 7 4 2 2" xfId="8841" xr:uid="{223E7620-EDD5-4494-A0DF-0FAA1D2A9D6E}"/>
    <cellStyle name="Total 2 7 4 2 2 2" xfId="22299" xr:uid="{A40DED2D-A461-4E58-BCB1-2F382FD03538}"/>
    <cellStyle name="Total 2 7 4 2 3" xfId="11432" xr:uid="{F45F270F-844C-4C78-AFDE-5FC6798C22FF}"/>
    <cellStyle name="Total 2 7 4 2 3 2" xfId="24890" xr:uid="{E76CE769-9FD3-43DC-9AE2-EA72872B89C2}"/>
    <cellStyle name="Total 2 7 4 2 4" xfId="13640" xr:uid="{256AB3AE-3755-45DC-923D-6D572461E32F}"/>
    <cellStyle name="Total 2 7 4 2 4 2" xfId="27098" xr:uid="{4BF5457A-D00D-42AC-A4BA-9B82FD4A2E57}"/>
    <cellStyle name="Total 2 7 4 2 5" xfId="14819" xr:uid="{7897525B-4D09-4D1C-9828-ACCBC620995E}"/>
    <cellStyle name="Total 2 7 4 2 5 2" xfId="28277" xr:uid="{D473E385-EF3B-4A5E-8F50-2F5F792D1D47}"/>
    <cellStyle name="Total 2 7 4 2 6" xfId="16184" xr:uid="{08FBA641-C679-4948-A2F3-57E8B01DE653}"/>
    <cellStyle name="Total 2 7 4 2 6 2" xfId="29642" xr:uid="{26257663-666D-4E8B-AB50-EC7226D1A09B}"/>
    <cellStyle name="Total 2 7 4 2 7" xfId="18527" xr:uid="{7D9D5039-72E2-46BE-96C9-A1BA52054A8F}"/>
    <cellStyle name="Total 2 7 4 2 7 2" xfId="31985" xr:uid="{9A12A8FA-75C7-4EF3-A84F-76C2959FE7DA}"/>
    <cellStyle name="Total 2 7 4 3" xfId="7670" xr:uid="{53E17BEF-39D3-4F9C-A99C-4B4E92DAE4DA}"/>
    <cellStyle name="Total 2 7 4 3 2" xfId="21128" xr:uid="{FC04428A-EA58-4272-A8C1-7B69B5AE1EDD}"/>
    <cellStyle name="Total 2 7 4 4" xfId="10261" xr:uid="{21A16388-F816-4DD9-9DBF-AB435DFA0A93}"/>
    <cellStyle name="Total 2 7 4 4 2" xfId="23719" xr:uid="{DA20446C-04D3-4A35-94A6-A0514B87AC1A}"/>
    <cellStyle name="Total 2 7 4 5" xfId="12270" xr:uid="{231DC7F6-99AA-465D-8A55-232084496CC0}"/>
    <cellStyle name="Total 2 7 4 5 2" xfId="25728" xr:uid="{FA84C721-FA48-4DB9-88F7-60845F28B66E}"/>
    <cellStyle name="Total 2 7 4 6" xfId="17376" xr:uid="{E423397A-32BF-4D91-A01A-F6A1FBA7FDE1}"/>
    <cellStyle name="Total 2 7 4 6 2" xfId="30834" xr:uid="{1AAC68B1-84F3-4525-8D86-E20F35E51B6A}"/>
    <cellStyle name="Total 2 7 5" xfId="4779" xr:uid="{31CB42CB-0C46-4032-A852-C21F6A702968}"/>
    <cellStyle name="Total 2 7 5 2" xfId="5950" xr:uid="{4B404C2D-4C62-4D59-A117-C7E6718F6B9D}"/>
    <cellStyle name="Total 2 7 5 2 2" xfId="8429" xr:uid="{FD8AC23C-FCE1-42C2-8CFD-565EE9C4691E}"/>
    <cellStyle name="Total 2 7 5 2 2 2" xfId="21887" xr:uid="{4E613D0A-BB41-45F7-8A37-22DDDE4DC340}"/>
    <cellStyle name="Total 2 7 5 2 3" xfId="11020" xr:uid="{9E0AD864-38DF-4532-99C8-765A521EDE39}"/>
    <cellStyle name="Total 2 7 5 2 3 2" xfId="24478" xr:uid="{A6CF0EDC-B4F0-426A-8787-60052CC3546B}"/>
    <cellStyle name="Total 2 7 5 2 4" xfId="13228" xr:uid="{4D87C1FD-524F-4C12-8FC1-AE7AAFE42255}"/>
    <cellStyle name="Total 2 7 5 2 4 2" xfId="26686" xr:uid="{F9698C12-7685-4401-9953-5C4E25363BAE}"/>
    <cellStyle name="Total 2 7 5 2 5" xfId="14407" xr:uid="{3032885B-843B-4CDD-B772-AC887D685F17}"/>
    <cellStyle name="Total 2 7 5 2 5 2" xfId="27865" xr:uid="{09987F82-031A-456D-AA73-E2A79B748B2A}"/>
    <cellStyle name="Total 2 7 5 2 6" xfId="15772" xr:uid="{B1650F9D-68C3-4748-AF05-56774FA72CCC}"/>
    <cellStyle name="Total 2 7 5 2 6 2" xfId="29230" xr:uid="{59A13073-49B1-4D2B-9DC6-990D6DC0FA97}"/>
    <cellStyle name="Total 2 7 5 2 7" xfId="18115" xr:uid="{83A1E16D-E259-4C4F-8F62-5EDB70D3312D}"/>
    <cellStyle name="Total 2 7 5 2 7 2" xfId="31573" xr:uid="{9AF8B740-6560-42F4-A273-FA77DD167937}"/>
    <cellStyle name="Total 2 7 5 3" xfId="7258" xr:uid="{D3EC9EDC-9732-4AB7-AFFE-A6EFFDC30901}"/>
    <cellStyle name="Total 2 7 5 3 2" xfId="20716" xr:uid="{386C17EB-67EC-4A8A-B898-F9FEC1C1A1F8}"/>
    <cellStyle name="Total 2 7 5 4" xfId="9849" xr:uid="{B0C85D03-7726-4FDF-9DE9-88B4C4CD3088}"/>
    <cellStyle name="Total 2 7 5 4 2" xfId="23307" xr:uid="{DCDBE642-7E02-4F45-B3B0-1968A64F8930}"/>
    <cellStyle name="Total 2 7 5 5" xfId="3454" xr:uid="{32B0F5B6-A17C-40B9-A070-0CE35E8B4D47}"/>
    <cellStyle name="Total 2 7 5 5 2" xfId="19448" xr:uid="{EDAADE30-E218-4235-9A55-908CFF6D1A5D}"/>
    <cellStyle name="Total 2 7 5 6" xfId="17029" xr:uid="{03182C52-8F90-44EA-A013-6EC77AAAEC05}"/>
    <cellStyle name="Total 2 7 5 6 2" xfId="30487" xr:uid="{90A94FF9-569F-41AC-B8E6-408863973FB0}"/>
    <cellStyle name="Total 2 7 6" xfId="5288" xr:uid="{9EE25E4D-8ECB-452A-A0CA-DD050C5B4701}"/>
    <cellStyle name="Total 2 7 6 2" xfId="6459" xr:uid="{F0E439F5-8DE6-472E-BD31-6ED2661B31D6}"/>
    <cellStyle name="Total 2 7 6 2 2" xfId="8938" xr:uid="{18F67EE5-B8F8-4F92-A8E7-C517FBA2C972}"/>
    <cellStyle name="Total 2 7 6 2 2 2" xfId="22396" xr:uid="{80A8D585-CC48-45B7-9E7E-906EDD6398F0}"/>
    <cellStyle name="Total 2 7 6 2 3" xfId="11529" xr:uid="{C479C9CB-B529-4FAF-921F-217CD61EEEA1}"/>
    <cellStyle name="Total 2 7 6 2 3 2" xfId="24987" xr:uid="{99EF0D6D-4940-4815-885C-AFAEB781BBE3}"/>
    <cellStyle name="Total 2 7 6 2 4" xfId="13737" xr:uid="{4A49FFF2-5A15-4B7D-87A5-8A2723F4EC86}"/>
    <cellStyle name="Total 2 7 6 2 4 2" xfId="27195" xr:uid="{CCB08ECC-F941-45D1-8DD7-EE8A45DC855F}"/>
    <cellStyle name="Total 2 7 6 2 5" xfId="14916" xr:uid="{CA645A03-624B-45AA-AE78-2B7289320F06}"/>
    <cellStyle name="Total 2 7 6 2 5 2" xfId="28374" xr:uid="{18A2301D-96EC-4815-872D-C5384407B581}"/>
    <cellStyle name="Total 2 7 6 2 6" xfId="16281" xr:uid="{D0F8918B-A45A-4B50-99D5-EE206EAA0970}"/>
    <cellStyle name="Total 2 7 6 2 6 2" xfId="29739" xr:uid="{9BF15743-7CC7-4A23-8ECF-9D91C462B61E}"/>
    <cellStyle name="Total 2 7 6 2 7" xfId="18624" xr:uid="{1FC5F550-DB8C-4CDE-916B-3933D5B1461D}"/>
    <cellStyle name="Total 2 7 6 2 7 2" xfId="32082" xr:uid="{06AB8EA6-0660-430E-AABD-8DBEF6487D4E}"/>
    <cellStyle name="Total 2 7 6 3" xfId="7767" xr:uid="{EF8F843F-2D1A-4DA8-8943-03E34B50F849}"/>
    <cellStyle name="Total 2 7 6 3 2" xfId="21225" xr:uid="{1AAE78BF-62DD-4F9D-A5A7-0CB4C3DE8757}"/>
    <cellStyle name="Total 2 7 6 4" xfId="10358" xr:uid="{D2CCC094-922A-46B9-B10B-88D2FDF9F374}"/>
    <cellStyle name="Total 2 7 6 4 2" xfId="23816" xr:uid="{9A695294-EBB7-41D9-A54A-203FBA6F2DC7}"/>
    <cellStyle name="Total 2 7 6 5" xfId="15110" xr:uid="{46E88D93-FED6-4002-8B0A-C03AFB9C4BD9}"/>
    <cellStyle name="Total 2 7 6 5 2" xfId="28568" xr:uid="{BA433F41-5D33-4525-874F-395315881317}"/>
    <cellStyle name="Total 2 7 6 6" xfId="17463" xr:uid="{30DD4735-B528-4AB8-8208-7A40D7AD85D1}"/>
    <cellStyle name="Total 2 7 6 6 2" xfId="30921" xr:uid="{1A470AA6-FB06-4312-85F7-2BC779C754DF}"/>
    <cellStyle name="Total 2 7 7" xfId="5313" xr:uid="{5C1C1D72-460D-4B40-803D-AD558C88E7D2}"/>
    <cellStyle name="Total 2 7 7 2" xfId="6484" xr:uid="{54BA60F9-FD66-4551-8202-FD055ACA8A1C}"/>
    <cellStyle name="Total 2 7 7 2 2" xfId="8963" xr:uid="{DAA8E282-DABA-42A4-ADFC-CEC6421794EE}"/>
    <cellStyle name="Total 2 7 7 2 2 2" xfId="22421" xr:uid="{36F310CF-6076-4A54-B4C0-D8230655D835}"/>
    <cellStyle name="Total 2 7 7 2 3" xfId="11554" xr:uid="{BFCB6FC5-0270-46A6-A3AC-FE64EBB2E9BD}"/>
    <cellStyle name="Total 2 7 7 2 3 2" xfId="25012" xr:uid="{BAF705B7-E10C-4EFF-AD00-5F8BA9C6CBB0}"/>
    <cellStyle name="Total 2 7 7 2 4" xfId="13762" xr:uid="{98B06FBD-0068-4C8A-9CFF-D5E796A010B9}"/>
    <cellStyle name="Total 2 7 7 2 4 2" xfId="27220" xr:uid="{97BF8D58-EEEF-4D25-A7EB-57C4CDA63DDA}"/>
    <cellStyle name="Total 2 7 7 2 5" xfId="14941" xr:uid="{8CD1E830-F54B-44D1-9825-F85E5DF2E298}"/>
    <cellStyle name="Total 2 7 7 2 5 2" xfId="28399" xr:uid="{4C6B9299-CC03-4185-BB80-AD1A7731BA02}"/>
    <cellStyle name="Total 2 7 7 2 6" xfId="16306" xr:uid="{5A0EFCAC-3C3F-4EDE-A368-B0110B497B65}"/>
    <cellStyle name="Total 2 7 7 2 6 2" xfId="29764" xr:uid="{E7ACAE3B-EF7C-453F-887E-EADAFF26CC12}"/>
    <cellStyle name="Total 2 7 7 2 7" xfId="18649" xr:uid="{FE887FB0-0A18-4561-89BF-78821194C98C}"/>
    <cellStyle name="Total 2 7 7 2 7 2" xfId="32107" xr:uid="{7F87C738-B251-4202-9BD5-52333FF50186}"/>
    <cellStyle name="Total 2 7 7 3" xfId="7792" xr:uid="{B16DDFF5-D91C-4C27-9637-1C4894304099}"/>
    <cellStyle name="Total 2 7 7 3 2" xfId="21250" xr:uid="{39EB661D-5837-4A47-8416-0E70BBF1F75B}"/>
    <cellStyle name="Total 2 7 7 4" xfId="10383" xr:uid="{9B869695-6FCB-473B-B467-A3AB39BDE48A}"/>
    <cellStyle name="Total 2 7 7 4 2" xfId="23841" xr:uid="{33EF38B4-1BD6-4373-97F2-52F4497BCC6B}"/>
    <cellStyle name="Total 2 7 7 5" xfId="15135" xr:uid="{D81975F9-504D-45EF-B078-399786018DF6}"/>
    <cellStyle name="Total 2 7 7 5 2" xfId="28593" xr:uid="{95562675-DB3C-4104-B491-402EE2B9C805}"/>
    <cellStyle name="Total 2 7 7 6" xfId="17487" xr:uid="{5BFBDE39-CB6E-4E81-B730-3C9820DEA9DC}"/>
    <cellStyle name="Total 2 7 7 6 2" xfId="30945" xr:uid="{90BC992D-6777-4485-8DF5-FACAD7B3C9D8}"/>
    <cellStyle name="Total 2 7 8" xfId="4011" xr:uid="{262C1B26-5DAD-4759-818C-B0F968FDFAA4}"/>
    <cellStyle name="Total 2 7 8 2" xfId="3010" xr:uid="{42B0C23F-3E08-4D69-B89A-3297494048FA}"/>
    <cellStyle name="Total 2 7 8 2 2" xfId="19004" xr:uid="{BE813DA7-93D3-476A-B65D-732FCCBBCDBD}"/>
    <cellStyle name="Total 2 7 8 3" xfId="9122" xr:uid="{B00A0C3B-A145-4A3C-A9DB-7EAFEA072537}"/>
    <cellStyle name="Total 2 7 8 3 2" xfId="22580" xr:uid="{06D2D924-BBD9-4029-917C-68EC2DF08406}"/>
    <cellStyle name="Total 2 7 8 4" xfId="11691" xr:uid="{CD94DC31-1AA0-4710-997B-96CF75F5A5EB}"/>
    <cellStyle name="Total 2 7 8 4 2" xfId="25149" xr:uid="{CA135DB8-4FD9-45AD-BDCE-CC6BB1457E8D}"/>
    <cellStyle name="Total 2 7 8 5" xfId="3567" xr:uid="{196D2504-FFD8-482B-ADD3-59E60B97D503}"/>
    <cellStyle name="Total 2 7 8 5 2" xfId="19561" xr:uid="{0ACC4A0D-66A7-4495-A9BA-0382368FD9F9}"/>
    <cellStyle name="Total 2 7 8 6" xfId="9075" xr:uid="{1780FA43-3E13-4281-A24C-74B814214DB9}"/>
    <cellStyle name="Total 2 7 8 6 2" xfId="22533" xr:uid="{86A08176-E593-4217-B89E-C490CCB44B72}"/>
    <cellStyle name="Total 2 7 8 7" xfId="16430" xr:uid="{EA5417F4-3762-46C5-84D1-0157B198081F}"/>
    <cellStyle name="Total 2 7 8 7 2" xfId="29888" xr:uid="{6CB92822-E0E2-4F38-A5E1-99C199A5D3B6}"/>
    <cellStyle name="Total 2 7 9" xfId="3114" xr:uid="{F2823E05-5BE9-4A52-9503-87D19B20343C}"/>
    <cellStyle name="Total 2 7 9 2" xfId="19108" xr:uid="{9BE898D9-CA1B-4544-88B7-FDD26BCD640C}"/>
    <cellStyle name="Total 2 8" xfId="2414" xr:uid="{06923D2A-E9C8-4AD1-BE5F-3B6624BA5B30}"/>
    <cellStyle name="Total 2 8 10" xfId="3813" xr:uid="{6399A571-CD70-4B5D-B904-CB051E6A0E9A}"/>
    <cellStyle name="Total 2 8 10 2" xfId="19807" xr:uid="{95B2F3E9-E345-4DEB-9884-251ED92EC51E}"/>
    <cellStyle name="Total 2 8 11" xfId="3092" xr:uid="{8A222FF8-6CDE-454E-8C6C-79669AABB185}"/>
    <cellStyle name="Total 2 8 11 2" xfId="19086" xr:uid="{3EA39128-DDFD-4F9C-83B0-4C565635D1CC}"/>
    <cellStyle name="Total 2 8 12" xfId="13865" xr:uid="{6F8927AE-46D7-4CD8-A9C7-B235BAA2CFFD}"/>
    <cellStyle name="Total 2 8 12 2" xfId="27323" xr:uid="{EBECA450-0140-4276-9F4E-CE12F9B7AA34}"/>
    <cellStyle name="Total 2 8 13" xfId="18920" xr:uid="{86891453-D0FF-4245-BAF1-DD639010A926}"/>
    <cellStyle name="Total 2 8 13 2" xfId="32573" xr:uid="{C1734075-BBE1-4DB1-B556-119815383C83}"/>
    <cellStyle name="Total 2 8 2" xfId="2926" xr:uid="{45C79AF3-8D21-4477-8CFC-F64F5EAA1F13}"/>
    <cellStyle name="Total 2 8 2 2" xfId="6264" xr:uid="{C3341592-B9B5-48ED-AB1D-E93EAA8168D6}"/>
    <cellStyle name="Total 2 8 2 2 2" xfId="8743" xr:uid="{01EBD93B-3B4B-4761-8D04-1A126981C15B}"/>
    <cellStyle name="Total 2 8 2 2 2 2" xfId="22201" xr:uid="{0E8B2738-32B0-4476-AC99-44BF67F24AFC}"/>
    <cellStyle name="Total 2 8 2 2 3" xfId="11334" xr:uid="{0D98B9A7-A882-4982-8A6A-EC31EFB2B1A5}"/>
    <cellStyle name="Total 2 8 2 2 3 2" xfId="24792" xr:uid="{5DCF1840-BB8B-4A92-ADBB-A1F59A958187}"/>
    <cellStyle name="Total 2 8 2 2 4" xfId="13542" xr:uid="{08387B10-750B-4F10-B131-58C96C1C20F0}"/>
    <cellStyle name="Total 2 8 2 2 4 2" xfId="27000" xr:uid="{33CA6C06-2579-4559-A253-4322D9E7C9E6}"/>
    <cellStyle name="Total 2 8 2 2 5" xfId="14721" xr:uid="{E352854F-6374-4E86-8D52-B4536EB44509}"/>
    <cellStyle name="Total 2 8 2 2 5 2" xfId="28179" xr:uid="{E70CB93B-F3A2-40C5-9902-7D422BD75E6A}"/>
    <cellStyle name="Total 2 8 2 2 6" xfId="16086" xr:uid="{91167E55-07EB-4EE1-AF60-F824DEC2C134}"/>
    <cellStyle name="Total 2 8 2 2 6 2" xfId="29544" xr:uid="{AB3A71CC-EFF2-481D-BF52-AC9CCDC26727}"/>
    <cellStyle name="Total 2 8 2 2 7" xfId="18429" xr:uid="{D0E1B5D7-2C3D-4825-9A3C-F51421C9A28B}"/>
    <cellStyle name="Total 2 8 2 2 7 2" xfId="31887" xr:uid="{624015BB-4A9A-49DC-BEEA-874C94E9C920}"/>
    <cellStyle name="Total 2 8 2 3" xfId="5093" xr:uid="{D5828B9F-BBD7-402B-A698-55B9BA78859C}"/>
    <cellStyle name="Total 2 8 2 3 2" xfId="32378" xr:uid="{B0E693AA-0E74-4235-A803-1D8511A2401B}"/>
    <cellStyle name="Total 2 8 2 4" xfId="7572" xr:uid="{35259B35-DC34-4EF1-AAAE-869A514CD0C8}"/>
    <cellStyle name="Total 2 8 2 4 2" xfId="21030" xr:uid="{9E269456-6039-44DA-8974-15F9AF9D1C6B}"/>
    <cellStyle name="Total 2 8 2 5" xfId="10163" xr:uid="{C704F481-C78D-4FCA-A8EA-385CC2630CCD}"/>
    <cellStyle name="Total 2 8 2 5 2" xfId="23621" xr:uid="{AEE5DA8D-72A7-4C46-8048-F528D72B38FF}"/>
    <cellStyle name="Total 2 8 2 6" xfId="12187" xr:uid="{1E20A246-FDB6-4372-AB8C-69617FB2BB2B}"/>
    <cellStyle name="Total 2 8 2 6 2" xfId="25645" xr:uid="{BC00884A-BDA0-4C27-9A34-E817A4ED72C4}"/>
    <cellStyle name="Total 2 8 2 7" xfId="17286" xr:uid="{42DA885E-2A40-4AEA-8F45-931858385F87}"/>
    <cellStyle name="Total 2 8 2 7 2" xfId="30744" xr:uid="{D68FFC19-06D5-4373-8CE5-EBDC04E68C7A}"/>
    <cellStyle name="Total 2 8 3" xfId="4320" xr:uid="{3C94BEAB-EB3B-479F-B9D2-2FEE8F1A11E0}"/>
    <cellStyle name="Total 2 8 3 2" xfId="5491" xr:uid="{111C87E8-6EB6-4FD7-B6A2-7ACD4F68A40F}"/>
    <cellStyle name="Total 2 8 3 2 2" xfId="7970" xr:uid="{0EA8B049-EF09-4A0A-9678-DEBB0A3B89B4}"/>
    <cellStyle name="Total 2 8 3 2 2 2" xfId="21428" xr:uid="{7352A16C-7286-446E-836D-A1A20F475B42}"/>
    <cellStyle name="Total 2 8 3 2 3" xfId="10561" xr:uid="{6F3C35D2-B734-4210-86A0-13CEDF6BAA7A}"/>
    <cellStyle name="Total 2 8 3 2 3 2" xfId="24019" xr:uid="{B73F099A-BE68-4FC7-90F1-82FF5EBF6BF1}"/>
    <cellStyle name="Total 2 8 3 2 4" xfId="12769" xr:uid="{0C92CE89-11BC-4DD9-96E7-DD426BB4A8E5}"/>
    <cellStyle name="Total 2 8 3 2 4 2" xfId="26227" xr:uid="{81A8067A-85D9-4791-B871-C215C5ED0398}"/>
    <cellStyle name="Total 2 8 3 2 5" xfId="13948" xr:uid="{DC4FDAEC-C6AF-4352-9ABF-97392B7F389F}"/>
    <cellStyle name="Total 2 8 3 2 5 2" xfId="27406" xr:uid="{C4CC6D1F-2410-4D86-A8AA-B28C593B6443}"/>
    <cellStyle name="Total 2 8 3 2 6" xfId="15313" xr:uid="{68186DBE-F03F-46AA-96F7-5E9B114E354A}"/>
    <cellStyle name="Total 2 8 3 2 6 2" xfId="28771" xr:uid="{5F2B1EBA-11C1-4D24-A14A-E77A2649B6FE}"/>
    <cellStyle name="Total 2 8 3 2 7" xfId="17656" xr:uid="{86FEE8B7-3413-420C-9B8E-556611B0FB5B}"/>
    <cellStyle name="Total 2 8 3 2 7 2" xfId="31114" xr:uid="{03AA2D33-56D8-4477-AC3E-F2DA6EEF0AB8}"/>
    <cellStyle name="Total 2 8 3 3" xfId="6799" xr:uid="{BEF05519-883F-4771-ADF1-DDB9FC2BB8C8}"/>
    <cellStyle name="Total 2 8 3 3 2" xfId="20257" xr:uid="{D8A222FE-6FCE-4204-A4C4-3E7DB823F2CD}"/>
    <cellStyle name="Total 2 8 3 4" xfId="9390" xr:uid="{8CB6515C-6EC9-4110-B66C-9919E01F4F3A}"/>
    <cellStyle name="Total 2 8 3 4 2" xfId="22848" xr:uid="{EAFD8168-09F5-48B3-ACE1-A75C23496B3D}"/>
    <cellStyle name="Total 2 8 3 5" xfId="12043" xr:uid="{77C52508-381A-4E79-BB09-618BF4C2D6D8}"/>
    <cellStyle name="Total 2 8 3 5 2" xfId="25501" xr:uid="{81D86855-5FCE-4C54-9A63-69FF0C8A1777}"/>
    <cellStyle name="Total 2 8 3 6" xfId="16667" xr:uid="{6EA4FC2D-2557-46BE-B233-7D5907E75FF1}"/>
    <cellStyle name="Total 2 8 3 6 2" xfId="30125" xr:uid="{C9035DCA-E533-4E1E-B151-AD160B5C58E3}"/>
    <cellStyle name="Total 2 8 4" xfId="5215" xr:uid="{1BF35F6C-3425-4558-9224-590BFF14C7F6}"/>
    <cellStyle name="Total 2 8 4 2" xfId="6386" xr:uid="{4115B8BC-AF4C-4435-B2A4-9BC1D415EAA4}"/>
    <cellStyle name="Total 2 8 4 2 2" xfId="8865" xr:uid="{5F3933A2-247A-4658-ADA2-9334CF6EFF55}"/>
    <cellStyle name="Total 2 8 4 2 2 2" xfId="22323" xr:uid="{A60003FD-79E4-4A25-B4D4-4DD6ED6C4464}"/>
    <cellStyle name="Total 2 8 4 2 3" xfId="11456" xr:uid="{120D6F3A-0318-42CE-BA3F-F4DAB56BEDD2}"/>
    <cellStyle name="Total 2 8 4 2 3 2" xfId="24914" xr:uid="{50D21F94-5488-4F83-9376-9DE83C9BDCDD}"/>
    <cellStyle name="Total 2 8 4 2 4" xfId="13664" xr:uid="{9B9A5A6B-1951-4C79-9D00-60685652A2C2}"/>
    <cellStyle name="Total 2 8 4 2 4 2" xfId="27122" xr:uid="{577CEF87-A6F7-4B92-B0A9-9E472490C59C}"/>
    <cellStyle name="Total 2 8 4 2 5" xfId="14843" xr:uid="{AE49766B-CF57-4201-9D82-7D9FC58BA02B}"/>
    <cellStyle name="Total 2 8 4 2 5 2" xfId="28301" xr:uid="{D3E06249-A3D6-4B2C-A5B7-74A9411D2E5B}"/>
    <cellStyle name="Total 2 8 4 2 6" xfId="16208" xr:uid="{A1E71AB6-22A0-4A27-8F27-DC76508A534F}"/>
    <cellStyle name="Total 2 8 4 2 6 2" xfId="29666" xr:uid="{6924347D-B9C2-4568-9A89-B6E168774A2E}"/>
    <cellStyle name="Total 2 8 4 2 7" xfId="18551" xr:uid="{F9B1225A-C76D-4575-967A-2DEAC4B8A04D}"/>
    <cellStyle name="Total 2 8 4 2 7 2" xfId="32009" xr:uid="{2EEB1708-9B59-41CD-9391-5CA3379823A5}"/>
    <cellStyle name="Total 2 8 4 3" xfId="7694" xr:uid="{F71F1E0D-3AEA-49EB-8335-CA7F08DF0A9D}"/>
    <cellStyle name="Total 2 8 4 3 2" xfId="21152" xr:uid="{619B848C-8B3D-440C-800A-86447200CB8A}"/>
    <cellStyle name="Total 2 8 4 4" xfId="10285" xr:uid="{F140CE26-880A-4C73-9AE5-0C377F661409}"/>
    <cellStyle name="Total 2 8 4 4 2" xfId="23743" xr:uid="{8C2F3A04-0AAA-40AF-B12F-5C914702EFB6}"/>
    <cellStyle name="Total 2 8 4 5" xfId="11951" xr:uid="{A7E9097E-2B94-49C7-B3A5-FDD0706DC72B}"/>
    <cellStyle name="Total 2 8 4 5 2" xfId="25409" xr:uid="{5D823944-B923-4B1C-B96D-19734D644F8D}"/>
    <cellStyle name="Total 2 8 4 6" xfId="17400" xr:uid="{5506B3EA-8C03-4920-99BF-EE0C50C924B7}"/>
    <cellStyle name="Total 2 8 4 6 2" xfId="30858" xr:uid="{BA4957B4-65F3-4749-8BCF-7C54E40E4D18}"/>
    <cellStyle name="Total 2 8 5" xfId="4780" xr:uid="{82779BC3-285D-4865-BF06-0221491366FC}"/>
    <cellStyle name="Total 2 8 5 2" xfId="5951" xr:uid="{7BA09648-4564-43D4-BE1C-9F4C5947CBC2}"/>
    <cellStyle name="Total 2 8 5 2 2" xfId="8430" xr:uid="{1251FFEB-BF91-4C0F-A261-96E047C62E94}"/>
    <cellStyle name="Total 2 8 5 2 2 2" xfId="21888" xr:uid="{4174A69E-8AB2-4869-8F1C-117448D3C293}"/>
    <cellStyle name="Total 2 8 5 2 3" xfId="11021" xr:uid="{69ED111E-4E9D-4F14-9DBF-AAD8B6684829}"/>
    <cellStyle name="Total 2 8 5 2 3 2" xfId="24479" xr:uid="{BBDFB497-72B8-456D-A81C-EDB0FB2B768C}"/>
    <cellStyle name="Total 2 8 5 2 4" xfId="13229" xr:uid="{3A6751F0-4C9D-4684-A3C8-A0CA30A07209}"/>
    <cellStyle name="Total 2 8 5 2 4 2" xfId="26687" xr:uid="{E1DE5F49-AF98-4D49-BABF-9F06F9A894CB}"/>
    <cellStyle name="Total 2 8 5 2 5" xfId="14408" xr:uid="{B11A9F5C-C111-4ED8-9A59-2073BF1970C7}"/>
    <cellStyle name="Total 2 8 5 2 5 2" xfId="27866" xr:uid="{BCCFB55F-F764-487F-9D8E-DF72C2416F7B}"/>
    <cellStyle name="Total 2 8 5 2 6" xfId="15773" xr:uid="{84D338A7-A26C-4CAA-8597-A98A6BCB4710}"/>
    <cellStyle name="Total 2 8 5 2 6 2" xfId="29231" xr:uid="{05CF6DCA-C27E-4D24-9C46-F4403C7E9FB0}"/>
    <cellStyle name="Total 2 8 5 2 7" xfId="18116" xr:uid="{D7DBBA57-3E5D-4FE7-8F52-A135F263703E}"/>
    <cellStyle name="Total 2 8 5 2 7 2" xfId="31574" xr:uid="{A4B855B4-7A1C-4A37-B2E0-6B8791429151}"/>
    <cellStyle name="Total 2 8 5 3" xfId="7259" xr:uid="{15296A5F-7311-40AB-8C14-A37DABDE18A4}"/>
    <cellStyle name="Total 2 8 5 3 2" xfId="20717" xr:uid="{F022997B-A321-4B5C-A6E4-443570FEE906}"/>
    <cellStyle name="Total 2 8 5 4" xfId="9850" xr:uid="{95CD0E33-4E5B-4DAB-AF2C-08C0ECF1C299}"/>
    <cellStyle name="Total 2 8 5 4 2" xfId="23308" xr:uid="{58A1011D-C9F6-414E-9789-B8DF7C31B7A2}"/>
    <cellStyle name="Total 2 8 5 5" xfId="11994" xr:uid="{72207BF5-8491-436C-BFBD-9E6953FF5F85}"/>
    <cellStyle name="Total 2 8 5 5 2" xfId="25452" xr:uid="{DDB463F9-9B76-48D3-A00E-D404B3AF343E}"/>
    <cellStyle name="Total 2 8 5 6" xfId="17030" xr:uid="{55B52FC7-535E-4483-8A39-6B61A24F60BA}"/>
    <cellStyle name="Total 2 8 5 6 2" xfId="30488" xr:uid="{CC2B8DDB-223D-48D9-A659-0819C2C351DB}"/>
    <cellStyle name="Total 2 8 6" xfId="5078" xr:uid="{FC8E2350-31A2-4655-8F8D-779132753F7B}"/>
    <cellStyle name="Total 2 8 6 2" xfId="6249" xr:uid="{3C2A992D-2C06-49AF-B566-1DFFE2617901}"/>
    <cellStyle name="Total 2 8 6 2 2" xfId="8728" xr:uid="{AF3F1F6B-1BC0-4083-8AF7-A3E116E68082}"/>
    <cellStyle name="Total 2 8 6 2 2 2" xfId="22186" xr:uid="{69C92041-C2BF-4F67-9F35-F465CEB49CD8}"/>
    <cellStyle name="Total 2 8 6 2 3" xfId="11319" xr:uid="{F457CB3F-140A-4E1F-95BA-DCF078013E90}"/>
    <cellStyle name="Total 2 8 6 2 3 2" xfId="24777" xr:uid="{64AFAE67-650E-4766-8BCE-FDAFD196EA0F}"/>
    <cellStyle name="Total 2 8 6 2 4" xfId="13527" xr:uid="{3157F157-1648-452B-89C1-458E8398AD11}"/>
    <cellStyle name="Total 2 8 6 2 4 2" xfId="26985" xr:uid="{E2BA7017-2473-46DB-B040-AFFB331EF7FF}"/>
    <cellStyle name="Total 2 8 6 2 5" xfId="14706" xr:uid="{2A6DB8C6-C823-48C7-8500-C42B477DD5AD}"/>
    <cellStyle name="Total 2 8 6 2 5 2" xfId="28164" xr:uid="{9AA766C8-9BDA-470B-ACFC-FF4318BB1DEF}"/>
    <cellStyle name="Total 2 8 6 2 6" xfId="16071" xr:uid="{15AFEFA6-0DBC-4A74-8D2F-1A33A53DB784}"/>
    <cellStyle name="Total 2 8 6 2 6 2" xfId="29529" xr:uid="{CEC59FEF-ED0B-4C10-A8F0-E096723FFB03}"/>
    <cellStyle name="Total 2 8 6 2 7" xfId="18414" xr:uid="{683B9F0E-86A7-4E1B-A59F-4E52A22F4FD1}"/>
    <cellStyle name="Total 2 8 6 2 7 2" xfId="31872" xr:uid="{21163A54-4FCC-49E0-8F14-C649BCEA37E6}"/>
    <cellStyle name="Total 2 8 6 3" xfId="7557" xr:uid="{A80F9FE7-5993-4807-B90C-CB307775B514}"/>
    <cellStyle name="Total 2 8 6 3 2" xfId="21015" xr:uid="{3E752598-B824-4EF8-B3CA-36AE0BD7AEDB}"/>
    <cellStyle name="Total 2 8 6 4" xfId="10148" xr:uid="{6CE3B177-77AA-4B02-963C-DFF5C9DD40AE}"/>
    <cellStyle name="Total 2 8 6 4 2" xfId="23606" xr:uid="{084294F8-DBE0-44CD-9C32-735F9C463827}"/>
    <cellStyle name="Total 2 8 6 5" xfId="12496" xr:uid="{BE0FDA25-F4CE-426D-856A-B48071134894}"/>
    <cellStyle name="Total 2 8 6 5 2" xfId="25954" xr:uid="{FA57CB59-4CE2-464E-809E-E6F596A44B67}"/>
    <cellStyle name="Total 2 8 6 6" xfId="17271" xr:uid="{1D01458D-8232-4DF5-852E-AFB6E6C3526A}"/>
    <cellStyle name="Total 2 8 6 6 2" xfId="30729" xr:uid="{15AB31B6-7E03-4E43-A0AA-AF66B6047C64}"/>
    <cellStyle name="Total 2 8 7" xfId="5301" xr:uid="{59AC7955-77D6-4353-BE44-2F69EF7FDDC4}"/>
    <cellStyle name="Total 2 8 7 2" xfId="6472" xr:uid="{078F3DF7-2BE1-43F0-B876-C4B6D63C53DB}"/>
    <cellStyle name="Total 2 8 7 2 2" xfId="8951" xr:uid="{47137A94-31A4-4728-8879-E0E8681A983F}"/>
    <cellStyle name="Total 2 8 7 2 2 2" xfId="22409" xr:uid="{7E90DE0D-C6F9-4A6D-A688-383320B15C57}"/>
    <cellStyle name="Total 2 8 7 2 3" xfId="11542" xr:uid="{B4DA36F0-97C5-4095-A0F6-5DA36F080810}"/>
    <cellStyle name="Total 2 8 7 2 3 2" xfId="25000" xr:uid="{98383C1D-BB54-439E-BFB2-E75093A02BE7}"/>
    <cellStyle name="Total 2 8 7 2 4" xfId="13750" xr:uid="{760BB062-33A4-4614-879A-4AA926A4F8F2}"/>
    <cellStyle name="Total 2 8 7 2 4 2" xfId="27208" xr:uid="{ABED23E3-9383-4E36-82C9-8AE727428F39}"/>
    <cellStyle name="Total 2 8 7 2 5" xfId="14929" xr:uid="{8E378122-613C-4FE2-BF4C-1531FDD5F729}"/>
    <cellStyle name="Total 2 8 7 2 5 2" xfId="28387" xr:uid="{3FC6E937-E5B8-404F-A33A-AD281AAF0215}"/>
    <cellStyle name="Total 2 8 7 2 6" xfId="16294" xr:uid="{A08CCEDC-CD2C-4903-A41F-2EF651BDA19F}"/>
    <cellStyle name="Total 2 8 7 2 6 2" xfId="29752" xr:uid="{B2D222BF-3688-494B-AFFC-D802143B5760}"/>
    <cellStyle name="Total 2 8 7 2 7" xfId="18637" xr:uid="{25DC7CA9-D9C7-45B7-BCF1-CEA5287009DD}"/>
    <cellStyle name="Total 2 8 7 2 7 2" xfId="32095" xr:uid="{4E8F3B0F-9903-46EC-BDBA-BE1509D7210B}"/>
    <cellStyle name="Total 2 8 7 3" xfId="7780" xr:uid="{8FDC7C3F-956B-4E1D-9BE7-8F40539B36B2}"/>
    <cellStyle name="Total 2 8 7 3 2" xfId="21238" xr:uid="{09236E0A-4C74-4DDE-97B5-BF5418CC2CC6}"/>
    <cellStyle name="Total 2 8 7 4" xfId="10371" xr:uid="{7A84C16F-70A6-4815-946C-513AAA50732B}"/>
    <cellStyle name="Total 2 8 7 4 2" xfId="23829" xr:uid="{7EF8F3B4-DDEB-4733-83C4-D7A89C310C7B}"/>
    <cellStyle name="Total 2 8 7 5" xfId="15123" xr:uid="{B73F29CA-6715-44EC-9330-031433B540DE}"/>
    <cellStyle name="Total 2 8 7 5 2" xfId="28581" xr:uid="{5ECE2C8A-A212-47CD-9448-1C199AC5D155}"/>
    <cellStyle name="Total 2 8 7 6" xfId="17476" xr:uid="{E135E709-C186-4837-A1FF-C61E8E653FE4}"/>
    <cellStyle name="Total 2 8 7 6 2" xfId="30934" xr:uid="{FA394093-56BA-443E-B6A9-DB19A87C3DD2}"/>
    <cellStyle name="Total 2 8 8" xfId="4010" xr:uid="{E6F18187-294E-40EB-B261-B373CDE5ACF9}"/>
    <cellStyle name="Total 2 8 8 2" xfId="3011" xr:uid="{70369E9A-21DE-4F0D-88D4-111CA37305E4}"/>
    <cellStyle name="Total 2 8 8 2 2" xfId="19005" xr:uid="{477DD65A-80E4-4B12-85C5-B725787572A5}"/>
    <cellStyle name="Total 2 8 8 3" xfId="9121" xr:uid="{DA8C7553-4E0D-4442-99FA-DF35F2F5FAF8}"/>
    <cellStyle name="Total 2 8 8 3 2" xfId="22579" xr:uid="{20DFAA7B-8087-4940-AFEC-B7699E5A28F3}"/>
    <cellStyle name="Total 2 8 8 4" xfId="11690" xr:uid="{DEDE661A-56E0-4388-8EBD-EE6D8BB835E7}"/>
    <cellStyle name="Total 2 8 8 4 2" xfId="25148" xr:uid="{9D721F14-3BC9-421E-9DDB-0C1B3D73EF45}"/>
    <cellStyle name="Total 2 8 8 5" xfId="3566" xr:uid="{EE8D5DF7-1BED-4843-A973-B83C36771D8E}"/>
    <cellStyle name="Total 2 8 8 5 2" xfId="19560" xr:uid="{3FB4824B-6B23-46E1-9046-5297451744D0}"/>
    <cellStyle name="Total 2 8 8 6" xfId="11895" xr:uid="{A3A069A3-1568-4213-AAB9-6E5EA29CC247}"/>
    <cellStyle name="Total 2 8 8 6 2" xfId="25353" xr:uid="{4D2CC31F-84F0-4B03-A9C7-0D9AD4536675}"/>
    <cellStyle name="Total 2 8 8 7" xfId="16429" xr:uid="{E670DC6E-28D9-4470-A6EE-EE994BAB638C}"/>
    <cellStyle name="Total 2 8 8 7 2" xfId="29887" xr:uid="{59DBFF52-8E04-4DEF-A5B3-6307C49A2638}"/>
    <cellStyle name="Total 2 8 9" xfId="3113" xr:uid="{8B073628-50C8-44A5-B9D5-4359BFA39962}"/>
    <cellStyle name="Total 2 8 9 2" xfId="19107" xr:uid="{E1662337-1AB1-4976-BC28-DB85D6B258B4}"/>
    <cellStyle name="Total 2 9" xfId="2919" xr:uid="{25291BD0-E4EF-43C5-98C3-63CE2AFD1E57}"/>
    <cellStyle name="Total 2 9 2" xfId="6257" xr:uid="{6F92A6F5-D4B6-4DCF-8C8F-F209ED3CA66A}"/>
    <cellStyle name="Total 2 9 2 2" xfId="8736" xr:uid="{B3252E3D-7679-4C5D-A89E-40336CDEE959}"/>
    <cellStyle name="Total 2 9 2 2 2" xfId="22194" xr:uid="{1D11A7AA-67D7-4AD0-8738-8121BA4B6A30}"/>
    <cellStyle name="Total 2 9 2 3" xfId="11327" xr:uid="{BD9DCAC3-B452-40A1-ADC7-2DB327EC8BE5}"/>
    <cellStyle name="Total 2 9 2 3 2" xfId="24785" xr:uid="{EADFBF5A-654D-488D-BBDF-901082051E56}"/>
    <cellStyle name="Total 2 9 2 4" xfId="13535" xr:uid="{2DC7E624-6AE6-4127-9F1C-65CF04D873DC}"/>
    <cellStyle name="Total 2 9 2 4 2" xfId="26993" xr:uid="{9292624F-3C50-4D02-ADF0-50F7323B8367}"/>
    <cellStyle name="Total 2 9 2 5" xfId="14714" xr:uid="{FD557392-101C-4B6F-8669-72ADA6635438}"/>
    <cellStyle name="Total 2 9 2 5 2" xfId="28172" xr:uid="{47CBCF00-47D7-48B6-9CF1-6B74493DF3DA}"/>
    <cellStyle name="Total 2 9 2 6" xfId="16079" xr:uid="{4334E500-AA77-4EC2-A5C5-82822ECA8E32}"/>
    <cellStyle name="Total 2 9 2 6 2" xfId="29537" xr:uid="{C107EF5F-F1CD-406F-B19A-92FD5546FBD5}"/>
    <cellStyle name="Total 2 9 2 7" xfId="18422" xr:uid="{2799F070-BB7F-406D-829E-CC182018F111}"/>
    <cellStyle name="Total 2 9 2 7 2" xfId="31880" xr:uid="{B5CED9C6-4034-422E-8785-2513801C15CB}"/>
    <cellStyle name="Total 2 9 3" xfId="5086" xr:uid="{8E6C2ABC-E388-497D-9063-87E02287B1E9}"/>
    <cellStyle name="Total 2 9 3 2" xfId="32371" xr:uid="{3860EF91-C0D8-4824-912E-641F235259B6}"/>
    <cellStyle name="Total 2 9 4" xfId="7565" xr:uid="{B2F47726-EE0A-4F8F-BDE2-D99CA4EAC8BF}"/>
    <cellStyle name="Total 2 9 4 2" xfId="21023" xr:uid="{9323246E-1B1F-44AC-ACC0-9742BD73CFC9}"/>
    <cellStyle name="Total 2 9 5" xfId="10156" xr:uid="{AEEBEBEC-224B-47C3-BFB9-A87739B8A18A}"/>
    <cellStyle name="Total 2 9 5 2" xfId="23614" xr:uid="{14DB5EF4-0395-44BF-89B8-4077D53F214C}"/>
    <cellStyle name="Total 2 9 6" xfId="12060" xr:uid="{D638CFE5-0F4A-445B-A176-F07C5A54E5AB}"/>
    <cellStyle name="Total 2 9 6 2" xfId="25518" xr:uid="{B66DEA77-48FA-4019-9AE4-E3806799EE25}"/>
    <cellStyle name="Total 2 9 7" xfId="17279" xr:uid="{376EB45C-C3EE-44F0-A795-6C37B199DE6C}"/>
    <cellStyle name="Total 2 9 7 2" xfId="30737" xr:uid="{40BE1E2F-5641-4B6C-895D-CCB00E739BFB}"/>
    <cellStyle name="Total 3" xfId="2415" xr:uid="{A640806A-1CAA-457B-A331-89AFCC234672}"/>
    <cellStyle name="Total 3 10" xfId="4319" xr:uid="{C8AA6C53-4470-4DA9-B4F3-92A2755D6645}"/>
    <cellStyle name="Total 3 10 2" xfId="5490" xr:uid="{1ACD5D70-F76C-4D44-8272-C08E3E5F0AF2}"/>
    <cellStyle name="Total 3 10 2 2" xfId="7969" xr:uid="{E97D3C85-C37B-43DB-8418-8DCA6EAD0DFC}"/>
    <cellStyle name="Total 3 10 2 2 2" xfId="21427" xr:uid="{5A7EB4C9-6FD6-4B86-8EFA-46C98F3BFD1F}"/>
    <cellStyle name="Total 3 10 2 3" xfId="10560" xr:uid="{F1BC2619-4AEE-43D4-914D-C295314BF4DD}"/>
    <cellStyle name="Total 3 10 2 3 2" xfId="24018" xr:uid="{47F170F9-85EA-4AF0-BC6A-C7A8B1CDCFEA}"/>
    <cellStyle name="Total 3 10 2 4" xfId="12768" xr:uid="{12D406E2-0E20-48A4-89B8-B497B2ECB861}"/>
    <cellStyle name="Total 3 10 2 4 2" xfId="26226" xr:uid="{0C70764C-CA90-4099-A131-17A1E5BDD8A4}"/>
    <cellStyle name="Total 3 10 2 5" xfId="13947" xr:uid="{F7F8B5F9-577D-4397-B54C-87D1FC4E06E1}"/>
    <cellStyle name="Total 3 10 2 5 2" xfId="27405" xr:uid="{C375B54D-0DC9-4F28-BCD6-23188A86CEFC}"/>
    <cellStyle name="Total 3 10 2 6" xfId="15312" xr:uid="{81677F85-9F90-41CC-B3A3-2BC3D64D64D5}"/>
    <cellStyle name="Total 3 10 2 6 2" xfId="28770" xr:uid="{CB714E78-B470-45AD-AFB5-DD33A44DA097}"/>
    <cellStyle name="Total 3 10 2 7" xfId="17655" xr:uid="{A4D79362-48E0-4E33-8154-C8FBFD29FCF9}"/>
    <cellStyle name="Total 3 10 2 7 2" xfId="31113" xr:uid="{BDD45221-A426-4841-A8B1-4213DCE76AE9}"/>
    <cellStyle name="Total 3 10 3" xfId="6798" xr:uid="{A0395225-04B8-413D-94D2-7E6D3D21B321}"/>
    <cellStyle name="Total 3 10 3 2" xfId="20256" xr:uid="{DA6A321A-45B7-4BB4-A6AA-AF5BF92BB1BE}"/>
    <cellStyle name="Total 3 10 4" xfId="9389" xr:uid="{7A249559-FF8D-4406-AD1A-F80C79E60707}"/>
    <cellStyle name="Total 3 10 4 2" xfId="22847" xr:uid="{A4F888B8-EC20-4698-8F59-EFEDA7CF7EB6}"/>
    <cellStyle name="Total 3 10 5" xfId="12406" xr:uid="{A9327472-1399-4549-9321-AC9CCC55334F}"/>
    <cellStyle name="Total 3 10 5 2" xfId="25864" xr:uid="{4D245653-19F4-4783-B420-BF4E903595AC}"/>
    <cellStyle name="Total 3 10 6" xfId="16666" xr:uid="{9BB5CDEF-F786-4A8C-9564-469617DCCAFA}"/>
    <cellStyle name="Total 3 10 6 2" xfId="30124" xr:uid="{22EAC343-61D8-4C48-9B52-E73339075FA6}"/>
    <cellStyle name="Total 3 11" xfId="5220" xr:uid="{917922B9-8A23-4834-97E4-9EDDAF67AC27}"/>
    <cellStyle name="Total 3 11 2" xfId="6391" xr:uid="{E3823CF6-8C4D-45E7-B140-F9E0C9E1A101}"/>
    <cellStyle name="Total 3 11 2 2" xfId="8870" xr:uid="{86D49A4A-16B4-4320-8728-009FE266F082}"/>
    <cellStyle name="Total 3 11 2 2 2" xfId="22328" xr:uid="{D9016751-6C7C-4403-8846-E93AA4A4BBFE}"/>
    <cellStyle name="Total 3 11 2 3" xfId="11461" xr:uid="{CF3CFE17-9E79-4F1D-ACBA-AE1F4B29ADD9}"/>
    <cellStyle name="Total 3 11 2 3 2" xfId="24919" xr:uid="{96F6E9F2-1E68-4BE8-BD65-D3A82BABB21A}"/>
    <cellStyle name="Total 3 11 2 4" xfId="13669" xr:uid="{EC412B6F-C4E4-42DB-835B-F4A34F1F31CD}"/>
    <cellStyle name="Total 3 11 2 4 2" xfId="27127" xr:uid="{B4135E5B-8D14-4C08-8224-63D1C8F8BBCA}"/>
    <cellStyle name="Total 3 11 2 5" xfId="14848" xr:uid="{14A63BAB-2C31-48E9-8C46-9CE4282E565C}"/>
    <cellStyle name="Total 3 11 2 5 2" xfId="28306" xr:uid="{93A3AEE8-BDF7-43DA-8977-2642ABB77C1C}"/>
    <cellStyle name="Total 3 11 2 6" xfId="16213" xr:uid="{CF1E3AD8-C7D7-4B58-BDF4-9F7894AC3619}"/>
    <cellStyle name="Total 3 11 2 6 2" xfId="29671" xr:uid="{31062FB4-14C9-4D2D-874C-9BC272C9EBB0}"/>
    <cellStyle name="Total 3 11 2 7" xfId="18556" xr:uid="{AEB7DE97-64EF-4154-A10B-C5862C7467AE}"/>
    <cellStyle name="Total 3 11 2 7 2" xfId="32014" xr:uid="{B2751098-2C69-400C-9CE3-825AEF08FA24}"/>
    <cellStyle name="Total 3 11 3" xfId="7699" xr:uid="{635FEF43-1C90-4593-851C-E2CCC97A8FDC}"/>
    <cellStyle name="Total 3 11 3 2" xfId="21157" xr:uid="{E3A82609-1F27-4536-894D-BBD2F3E776B7}"/>
    <cellStyle name="Total 3 11 4" xfId="10290" xr:uid="{BB267C82-E15E-4CB6-BF23-571009A268C2}"/>
    <cellStyle name="Total 3 11 4 2" xfId="23748" xr:uid="{67BF5BCB-8AF8-4D5C-AA7F-2F282AA96787}"/>
    <cellStyle name="Total 3 11 5" xfId="3033" xr:uid="{D6F7B516-28E3-40D2-AB45-CEB47266EAA6}"/>
    <cellStyle name="Total 3 11 5 2" xfId="19027" xr:uid="{06241D8D-A229-4300-B151-A9B10980B972}"/>
    <cellStyle name="Total 3 11 6" xfId="17405" xr:uid="{01E35F56-B4FB-4232-8C8E-7CF7E4DC16E5}"/>
    <cellStyle name="Total 3 11 6 2" xfId="30863" xr:uid="{5213B460-3FBC-4875-9C52-A3D8C74E2726}"/>
    <cellStyle name="Total 3 12" xfId="4781" xr:uid="{5EDDB9B7-C7BE-4D79-AF31-BC3222EAA639}"/>
    <cellStyle name="Total 3 12 2" xfId="5952" xr:uid="{B58A798D-04BF-4BD3-94C8-0118D178125A}"/>
    <cellStyle name="Total 3 12 2 2" xfId="8431" xr:uid="{B5E0C27D-3FFB-4648-94B4-48097254A1CF}"/>
    <cellStyle name="Total 3 12 2 2 2" xfId="21889" xr:uid="{66261B25-6433-4D70-BD6E-09B484B7DB90}"/>
    <cellStyle name="Total 3 12 2 3" xfId="11022" xr:uid="{3468512A-1586-45DF-8719-3A9142B44325}"/>
    <cellStyle name="Total 3 12 2 3 2" xfId="24480" xr:uid="{60DD86BF-8369-4417-92CA-523988715DF2}"/>
    <cellStyle name="Total 3 12 2 4" xfId="13230" xr:uid="{4CDAD150-C666-4F01-B76F-808470B4F2C6}"/>
    <cellStyle name="Total 3 12 2 4 2" xfId="26688" xr:uid="{B250455A-2894-4228-8789-F519FAAF0F1D}"/>
    <cellStyle name="Total 3 12 2 5" xfId="14409" xr:uid="{78D20AEB-36DF-44A9-BCD4-C35CD8A3EC19}"/>
    <cellStyle name="Total 3 12 2 5 2" xfId="27867" xr:uid="{303B1EB4-3ADF-41E1-B960-336F1233819F}"/>
    <cellStyle name="Total 3 12 2 6" xfId="15774" xr:uid="{3C2E1022-F69F-49B9-BDCF-BBB2F6F9A85E}"/>
    <cellStyle name="Total 3 12 2 6 2" xfId="29232" xr:uid="{6ABB5C0A-2E09-4B61-B22F-ED1B65B12AE1}"/>
    <cellStyle name="Total 3 12 2 7" xfId="18117" xr:uid="{48988BA5-A893-448C-96A7-C06BAD0370A1}"/>
    <cellStyle name="Total 3 12 2 7 2" xfId="31575" xr:uid="{D8097ACB-00DD-436F-87C5-8EFF13192C41}"/>
    <cellStyle name="Total 3 12 3" xfId="7260" xr:uid="{6736BFC7-8522-4EEB-A87D-6722E1CB60B2}"/>
    <cellStyle name="Total 3 12 3 2" xfId="20718" xr:uid="{E4A3A67E-E23B-41C4-B18D-A4999BCA4D15}"/>
    <cellStyle name="Total 3 12 4" xfId="9851" xr:uid="{166CCDFE-8FAD-4EFB-AFC1-5225C2CA3F3D}"/>
    <cellStyle name="Total 3 12 4 2" xfId="23309" xr:uid="{84A9EFDE-DD50-4195-8EA6-5D2541EED309}"/>
    <cellStyle name="Total 3 12 5" xfId="3501" xr:uid="{BDB94934-8797-4B7A-BE35-83FB611A2F5C}"/>
    <cellStyle name="Total 3 12 5 2" xfId="19495" xr:uid="{08A8C1E3-677B-433E-AC00-58A3E4326B19}"/>
    <cellStyle name="Total 3 12 6" xfId="17031" xr:uid="{A1F65BF3-42E8-4955-87E8-6FF47B880D3C}"/>
    <cellStyle name="Total 3 12 6 2" xfId="30489" xr:uid="{0967520D-060F-451F-B955-0DCF3D4601D2}"/>
    <cellStyle name="Total 3 13" xfId="5286" xr:uid="{6A491A36-0D3D-47C6-92A2-45341395FB76}"/>
    <cellStyle name="Total 3 13 2" xfId="6457" xr:uid="{9EBF5EFA-F656-4CC4-92BD-63A9DF04BC41}"/>
    <cellStyle name="Total 3 13 2 2" xfId="8936" xr:uid="{A9E208E6-21A8-40CB-84AA-FCAC5DDABEA0}"/>
    <cellStyle name="Total 3 13 2 2 2" xfId="22394" xr:uid="{47099D0C-C155-4812-94DC-781CAC8C0735}"/>
    <cellStyle name="Total 3 13 2 3" xfId="11527" xr:uid="{0D77B3ED-FE0A-4DA6-9198-AF43CA7C402F}"/>
    <cellStyle name="Total 3 13 2 3 2" xfId="24985" xr:uid="{F4B20DD7-57A1-4A7A-9104-1A63B6B32D31}"/>
    <cellStyle name="Total 3 13 2 4" xfId="13735" xr:uid="{527FAABC-1367-4B9D-8232-80045C7D9F5B}"/>
    <cellStyle name="Total 3 13 2 4 2" xfId="27193" xr:uid="{A3A29012-CB8F-409C-B3D7-6167EF2822B8}"/>
    <cellStyle name="Total 3 13 2 5" xfId="14914" xr:uid="{4465F06F-6AB3-45E2-86FD-3CC7A6C9AAFB}"/>
    <cellStyle name="Total 3 13 2 5 2" xfId="28372" xr:uid="{184CF317-5571-4EBF-8E2C-F4E10D06CD20}"/>
    <cellStyle name="Total 3 13 2 6" xfId="16279" xr:uid="{89B3EFA1-FB79-41B3-A6D7-1070F2B5B64C}"/>
    <cellStyle name="Total 3 13 2 6 2" xfId="29737" xr:uid="{CA133B07-D08F-426F-BCC4-BCDE3F79D2D8}"/>
    <cellStyle name="Total 3 13 2 7" xfId="18622" xr:uid="{1A1B6441-482D-44B9-BC87-308B6B6055B1}"/>
    <cellStyle name="Total 3 13 2 7 2" xfId="32080" xr:uid="{5B022390-AE1B-4542-BD28-0AC6E55B5B1E}"/>
    <cellStyle name="Total 3 13 3" xfId="7765" xr:uid="{804D2020-41A9-4CF3-8F47-2759154AECB8}"/>
    <cellStyle name="Total 3 13 3 2" xfId="21223" xr:uid="{B7B770CC-9166-42AF-8417-21558DF0CFFD}"/>
    <cellStyle name="Total 3 13 4" xfId="10356" xr:uid="{AD4155D9-BA15-4B87-8C8C-3F03456C5576}"/>
    <cellStyle name="Total 3 13 4 2" xfId="23814" xr:uid="{90C8969D-254B-403B-B319-139257BDC194}"/>
    <cellStyle name="Total 3 13 5" xfId="15108" xr:uid="{6C117C92-9D3B-4A11-A935-C5B06CFA8533}"/>
    <cellStyle name="Total 3 13 5 2" xfId="28566" xr:uid="{DBB020E7-0A84-492B-A120-0EBC5DBEB113}"/>
    <cellStyle name="Total 3 13 6" xfId="17461" xr:uid="{49C3B7EC-CD58-4A4C-8061-04FB64DC791C}"/>
    <cellStyle name="Total 3 13 6 2" xfId="30919" xr:uid="{C08A7FC1-0B58-46C3-B626-4BDE679F2E60}"/>
    <cellStyle name="Total 3 14" xfId="4948" xr:uid="{06B2DDD5-CB61-4281-974E-A7A628927017}"/>
    <cellStyle name="Total 3 14 2" xfId="6119" xr:uid="{8716480B-90E9-4859-80AC-C1F919C4CD4A}"/>
    <cellStyle name="Total 3 14 2 2" xfId="8598" xr:uid="{F7A9FAAB-9E0D-4D1D-A613-B953D3FD4071}"/>
    <cellStyle name="Total 3 14 2 2 2" xfId="22056" xr:uid="{F2E59BB2-6B32-4FAE-9103-D164E2AA0EDD}"/>
    <cellStyle name="Total 3 14 2 3" xfId="11189" xr:uid="{E97FD83F-BC88-4261-88B1-A82F3A0C9AA2}"/>
    <cellStyle name="Total 3 14 2 3 2" xfId="24647" xr:uid="{E7C33771-258C-4A57-A784-403349F9D2D5}"/>
    <cellStyle name="Total 3 14 2 4" xfId="13397" xr:uid="{05A616C5-BC2E-4D26-AF97-77A4F9143FBF}"/>
    <cellStyle name="Total 3 14 2 4 2" xfId="26855" xr:uid="{0AB50F04-6F80-414C-9A51-5997FA0111E2}"/>
    <cellStyle name="Total 3 14 2 5" xfId="14576" xr:uid="{5EA94CED-60F0-4FBE-8434-608A9C3F503C}"/>
    <cellStyle name="Total 3 14 2 5 2" xfId="28034" xr:uid="{635F02E9-94D0-4415-AC9F-5F95FABFC83D}"/>
    <cellStyle name="Total 3 14 2 6" xfId="15941" xr:uid="{712E6D31-5CDD-4E6A-A518-07973E2FB11A}"/>
    <cellStyle name="Total 3 14 2 6 2" xfId="29399" xr:uid="{2C0EAEBD-FA60-418D-977E-6173BFF027D7}"/>
    <cellStyle name="Total 3 14 2 7" xfId="18284" xr:uid="{3C54931A-6172-4461-A5F8-9DCA4DD21739}"/>
    <cellStyle name="Total 3 14 2 7 2" xfId="31742" xr:uid="{CF213499-1C26-4F17-A718-EFAB3D62E85E}"/>
    <cellStyle name="Total 3 14 3" xfId="7427" xr:uid="{258351E9-A8B5-4F22-A072-E1E36A304FB3}"/>
    <cellStyle name="Total 3 14 3 2" xfId="20885" xr:uid="{F7253685-1CE2-413A-93CC-4CBDF9334FF0}"/>
    <cellStyle name="Total 3 14 4" xfId="10018" xr:uid="{D626CEFB-9D1F-4B18-AA34-5F50843F3F6C}"/>
    <cellStyle name="Total 3 14 4 2" xfId="23476" xr:uid="{4E80D4A4-32D1-4D8A-8035-2104DFAA4EB8}"/>
    <cellStyle name="Total 3 14 5" xfId="11907" xr:uid="{1B195DE1-2028-4AA4-9841-D996C50165C4}"/>
    <cellStyle name="Total 3 14 5 2" xfId="25365" xr:uid="{5AADC43F-EB5E-4AE8-9655-5471D04F569B}"/>
    <cellStyle name="Total 3 14 6" xfId="17173" xr:uid="{FFE576B0-346F-42D7-AC6A-F68DC1A89451}"/>
    <cellStyle name="Total 3 14 6 2" xfId="30631" xr:uid="{2BC0F72A-7D46-43BF-826C-691987A4D435}"/>
    <cellStyle name="Total 3 15" xfId="4009" xr:uid="{F94849A9-8BA9-4078-8935-EBD5662B6AE5}"/>
    <cellStyle name="Total 3 15 2" xfId="3012" xr:uid="{9A6D81A7-1068-4829-83E7-AA3320591E49}"/>
    <cellStyle name="Total 3 15 2 2" xfId="19006" xr:uid="{A653A046-2355-4AD2-9A0C-1535C12444EB}"/>
    <cellStyle name="Total 3 15 3" xfId="9120" xr:uid="{9AE2AFD0-B06C-4D0D-B237-67AC59856FEF}"/>
    <cellStyle name="Total 3 15 3 2" xfId="22578" xr:uid="{F5859FF8-7164-425E-9671-34C618FF1E05}"/>
    <cellStyle name="Total 3 15 4" xfId="11689" xr:uid="{14D6E5F0-590E-4559-80D5-389AEF676C0A}"/>
    <cellStyle name="Total 3 15 4 2" xfId="25147" xr:uid="{F1470118-F37D-4FF9-85D2-DC5DFB455ADE}"/>
    <cellStyle name="Total 3 15 5" xfId="3565" xr:uid="{317D4277-B571-4309-9A7E-6CD98338174A}"/>
    <cellStyle name="Total 3 15 5 2" xfId="19559" xr:uid="{72046775-41A1-4F6D-8B88-0B4D33FCC1E7}"/>
    <cellStyle name="Total 3 15 6" xfId="3355" xr:uid="{56E084F2-F45C-4D9F-8140-A9F36F2D5580}"/>
    <cellStyle name="Total 3 15 6 2" xfId="19349" xr:uid="{79ADC819-2296-4351-912D-1FFFEDFC26AD}"/>
    <cellStyle name="Total 3 15 7" xfId="16428" xr:uid="{AF5DA801-D0C9-455C-935D-B3408D36EAAC}"/>
    <cellStyle name="Total 3 15 7 2" xfId="29886" xr:uid="{08FBBF78-CEC9-43E4-8A8F-F9B553C2F225}"/>
    <cellStyle name="Total 3 16" xfId="3112" xr:uid="{CCB64B70-16E7-4068-8CEF-134A2EA1BCEC}"/>
    <cellStyle name="Total 3 16 2" xfId="19106" xr:uid="{29BD7AED-C71F-4908-8560-CE11A44D85FC}"/>
    <cellStyle name="Total 3 17" xfId="3814" xr:uid="{36CF6ACD-7008-4512-B2A5-CC3D39C02D87}"/>
    <cellStyle name="Total 3 17 2" xfId="19808" xr:uid="{9CFEDBC6-9209-41DA-AF76-D59282903D0E}"/>
    <cellStyle name="Total 3 18" xfId="3699" xr:uid="{990844C5-4269-4F24-A300-38D7B656726A}"/>
    <cellStyle name="Total 3 18 2" xfId="19693" xr:uid="{E4060B52-04A6-434C-92EB-CBD6072E70F1}"/>
    <cellStyle name="Total 3 19" xfId="6702" xr:uid="{1A557285-ADA0-4C86-BE05-C485677AACB7}"/>
    <cellStyle name="Total 3 19 2" xfId="20160" xr:uid="{B6E2F06A-90A4-463B-AC62-9817BCE546BE}"/>
    <cellStyle name="Total 3 2" xfId="2416" xr:uid="{4074E802-6756-492E-A1C5-A58B75498D02}"/>
    <cellStyle name="Total 3 2 10" xfId="3815" xr:uid="{F57EBC05-C17E-446D-BFE3-025D2C46F662}"/>
    <cellStyle name="Total 3 2 10 2" xfId="19809" xr:uid="{91EC2B79-FF51-44FA-B644-809C84E2A69F}"/>
    <cellStyle name="Total 3 2 11" xfId="3695" xr:uid="{28215064-6B77-40F6-B457-C2BD5690D5FE}"/>
    <cellStyle name="Total 3 2 11 2" xfId="19689" xr:uid="{D9D7BEDF-15D6-4AD9-AEC3-470B3534727D}"/>
    <cellStyle name="Total 3 2 12" xfId="3775" xr:uid="{32AE62D1-DE85-4FF5-A92E-590C9F4E51A6}"/>
    <cellStyle name="Total 3 2 12 2" xfId="19769" xr:uid="{501B0BA6-992F-4E62-A92A-602CF8C08D21}"/>
    <cellStyle name="Total 3 2 13" xfId="18922" xr:uid="{CFD81C88-A95E-4576-A906-015DE83FC28F}"/>
    <cellStyle name="Total 3 2 13 2" xfId="32575" xr:uid="{137F7CEF-3003-45A8-AED3-47BC47900FC4}"/>
    <cellStyle name="Total 3 2 2" xfId="2928" xr:uid="{63FED81F-4262-4FEF-9580-946FBB097D4D}"/>
    <cellStyle name="Total 3 2 2 2" xfId="6266" xr:uid="{3CAAE95A-E01D-44A6-B7F8-C4F442C9102D}"/>
    <cellStyle name="Total 3 2 2 2 2" xfId="8745" xr:uid="{68EE8181-E8DC-40D5-8770-9A8BAD6D0AF6}"/>
    <cellStyle name="Total 3 2 2 2 2 2" xfId="22203" xr:uid="{28CFDAC2-DFB5-4BBC-8BC4-39D7844A0D75}"/>
    <cellStyle name="Total 3 2 2 2 3" xfId="11336" xr:uid="{17757725-BAF4-476C-87D6-2D41CA0C2C4B}"/>
    <cellStyle name="Total 3 2 2 2 3 2" xfId="24794" xr:uid="{C86CEFF9-07B9-4B05-AF1D-BBCB64850F6A}"/>
    <cellStyle name="Total 3 2 2 2 4" xfId="13544" xr:uid="{F2A33DE0-7DE9-494A-9316-222596F04B5D}"/>
    <cellStyle name="Total 3 2 2 2 4 2" xfId="27002" xr:uid="{AAF1D6F8-C381-4BEE-B2BA-A1289446216A}"/>
    <cellStyle name="Total 3 2 2 2 5" xfId="14723" xr:uid="{448B4669-602D-4FCB-B6D5-F84D98DEF778}"/>
    <cellStyle name="Total 3 2 2 2 5 2" xfId="28181" xr:uid="{53F53E14-F9DE-47D3-ACF0-B8249702CDE6}"/>
    <cellStyle name="Total 3 2 2 2 6" xfId="16088" xr:uid="{64888CF8-9F5D-4BCF-BCFC-B0136655C36C}"/>
    <cellStyle name="Total 3 2 2 2 6 2" xfId="29546" xr:uid="{F40A56B2-A672-44F3-9697-A00748DEC897}"/>
    <cellStyle name="Total 3 2 2 2 7" xfId="18431" xr:uid="{57CAFA94-B9D4-4A7F-B6F3-E8041EF75E11}"/>
    <cellStyle name="Total 3 2 2 2 7 2" xfId="31889" xr:uid="{D0993F15-7C68-452F-A0ED-71D08BA01D88}"/>
    <cellStyle name="Total 3 2 2 3" xfId="5095" xr:uid="{1049CE1A-E087-4AA3-8074-A9920EA35B03}"/>
    <cellStyle name="Total 3 2 2 3 2" xfId="32380" xr:uid="{57FF2442-0F67-4FEC-8525-43046B1058A8}"/>
    <cellStyle name="Total 3 2 2 4" xfId="7574" xr:uid="{F74E8DBF-086A-4429-8B6D-2220EEE204D9}"/>
    <cellStyle name="Total 3 2 2 4 2" xfId="21032" xr:uid="{42374610-33A0-4186-96B1-063081308062}"/>
    <cellStyle name="Total 3 2 2 5" xfId="10165" xr:uid="{795DB2EC-1828-425A-9B2C-3A9139A60E1C}"/>
    <cellStyle name="Total 3 2 2 5 2" xfId="23623" xr:uid="{4055154B-51B9-4F5A-B21C-601E3AC15703}"/>
    <cellStyle name="Total 3 2 2 6" xfId="12499" xr:uid="{5D5CF590-E59D-4087-9D8E-B0E64DDFB8FC}"/>
    <cellStyle name="Total 3 2 2 6 2" xfId="25957" xr:uid="{CE469CF7-6481-4CFF-8E3A-18BF5DE97095}"/>
    <cellStyle name="Total 3 2 2 7" xfId="17288" xr:uid="{28E5010C-EDA8-4CFF-801C-8834C51ED24D}"/>
    <cellStyle name="Total 3 2 2 7 2" xfId="30746" xr:uid="{2C2499B3-8A59-4458-A07E-67394DDE9D71}"/>
    <cellStyle name="Total 3 2 3" xfId="4318" xr:uid="{E251CEAF-E48A-42C0-B933-7AA503D02009}"/>
    <cellStyle name="Total 3 2 3 2" xfId="5489" xr:uid="{18ABCCDB-D76A-49C4-BB2F-93B805B047E3}"/>
    <cellStyle name="Total 3 2 3 2 2" xfId="7968" xr:uid="{4A3EC89D-246A-4C6E-B373-9B66ACC671DC}"/>
    <cellStyle name="Total 3 2 3 2 2 2" xfId="21426" xr:uid="{D3FE7D01-921D-4289-B61B-D45A11230C70}"/>
    <cellStyle name="Total 3 2 3 2 3" xfId="10559" xr:uid="{F055CD06-FA11-4A14-B145-0DB34BC62537}"/>
    <cellStyle name="Total 3 2 3 2 3 2" xfId="24017" xr:uid="{7AA8555E-1D10-4DF8-A4C7-A8DA15E2D4C6}"/>
    <cellStyle name="Total 3 2 3 2 4" xfId="12767" xr:uid="{2440DB8D-45BF-4BF5-A70C-5547B785AC50}"/>
    <cellStyle name="Total 3 2 3 2 4 2" xfId="26225" xr:uid="{B2C6B8CD-0063-4E6B-AA74-12E304BB47C7}"/>
    <cellStyle name="Total 3 2 3 2 5" xfId="13946" xr:uid="{E3F7EE1A-F88C-4B79-AC08-B54E751AEDA9}"/>
    <cellStyle name="Total 3 2 3 2 5 2" xfId="27404" xr:uid="{40087D42-152E-4466-AD09-44CDFA3D533A}"/>
    <cellStyle name="Total 3 2 3 2 6" xfId="15311" xr:uid="{9BA1E81E-72FF-4F7E-85D0-A4B3D9D8B17D}"/>
    <cellStyle name="Total 3 2 3 2 6 2" xfId="28769" xr:uid="{1A7A13F7-48B7-4498-A2DC-6B17C1DBEB50}"/>
    <cellStyle name="Total 3 2 3 2 7" xfId="17654" xr:uid="{0980BEA5-9CBE-4CCC-ABBB-50FF16066787}"/>
    <cellStyle name="Total 3 2 3 2 7 2" xfId="31112" xr:uid="{50CD564E-3BF4-44AD-9783-6E3311003D1B}"/>
    <cellStyle name="Total 3 2 3 3" xfId="6797" xr:uid="{E524AA15-EE07-4269-8413-CA2108646A0F}"/>
    <cellStyle name="Total 3 2 3 3 2" xfId="20255" xr:uid="{78E16E36-4E0E-4C8C-B237-9C0F318B10E6}"/>
    <cellStyle name="Total 3 2 3 4" xfId="9388" xr:uid="{635FB680-D4EF-4EA5-949E-9246480B5E89}"/>
    <cellStyle name="Total 3 2 3 4 2" xfId="22846" xr:uid="{12628379-656F-4D3F-9AB4-9652627F56B2}"/>
    <cellStyle name="Total 3 2 3 5" xfId="3328" xr:uid="{FE482803-7525-428D-93A4-F12B33FD298B}"/>
    <cellStyle name="Total 3 2 3 5 2" xfId="19322" xr:uid="{B75900C0-C8BD-49E3-8656-E13D7C8B98E6}"/>
    <cellStyle name="Total 3 2 3 6" xfId="16665" xr:uid="{23A318F4-1CA7-418E-9083-D2334BE31BA2}"/>
    <cellStyle name="Total 3 2 3 6 2" xfId="30123" xr:uid="{36BD1191-058A-45DA-99A0-19BC14E9BD60}"/>
    <cellStyle name="Total 3 2 4" xfId="4956" xr:uid="{19CF2DC6-BDEC-4DD1-B739-0E9EA07E4865}"/>
    <cellStyle name="Total 3 2 4 2" xfId="6127" xr:uid="{330EF5C1-8F90-4FEF-8CEF-DAEE9345764E}"/>
    <cellStyle name="Total 3 2 4 2 2" xfId="8606" xr:uid="{3A79BD13-6CD8-4F1F-8608-C403644E4255}"/>
    <cellStyle name="Total 3 2 4 2 2 2" xfId="22064" xr:uid="{AA31D733-0658-49A6-9963-45F57FA2CED8}"/>
    <cellStyle name="Total 3 2 4 2 3" xfId="11197" xr:uid="{0BD99EE3-88A3-42CA-95CF-AB9D3FC50632}"/>
    <cellStyle name="Total 3 2 4 2 3 2" xfId="24655" xr:uid="{9AB5656E-4A01-485B-94D9-65373C60AD7A}"/>
    <cellStyle name="Total 3 2 4 2 4" xfId="13405" xr:uid="{3F32BEA9-926B-4F69-BD35-B48E824DD764}"/>
    <cellStyle name="Total 3 2 4 2 4 2" xfId="26863" xr:uid="{0A10B0C3-3ADD-4BC7-AB19-6FF85EE08BEA}"/>
    <cellStyle name="Total 3 2 4 2 5" xfId="14584" xr:uid="{7E1613EE-3F61-495B-819B-640B2729A90D}"/>
    <cellStyle name="Total 3 2 4 2 5 2" xfId="28042" xr:uid="{003272F0-8A1D-400A-AF01-E09D5E932655}"/>
    <cellStyle name="Total 3 2 4 2 6" xfId="15949" xr:uid="{DE3652A6-C57B-4ACF-98B4-7CAB8CB231FF}"/>
    <cellStyle name="Total 3 2 4 2 6 2" xfId="29407" xr:uid="{9021FB23-0515-42A4-90F6-FF364E9AD1E4}"/>
    <cellStyle name="Total 3 2 4 2 7" xfId="18292" xr:uid="{A5EF65C8-115D-4DB2-AB2C-30D8BC0A26F1}"/>
    <cellStyle name="Total 3 2 4 2 7 2" xfId="31750" xr:uid="{EFDF96FB-94F1-4546-A331-47CF4C0CBEC4}"/>
    <cellStyle name="Total 3 2 4 3" xfId="7435" xr:uid="{6364BB93-A8F3-4793-9DD8-638EB7C26C0F}"/>
    <cellStyle name="Total 3 2 4 3 2" xfId="20893" xr:uid="{6E26C70C-E5D9-4ED3-BC56-4DD37C30EE01}"/>
    <cellStyle name="Total 3 2 4 4" xfId="10026" xr:uid="{CDE18D3A-A8A5-4D72-B6E6-31765DAF54DB}"/>
    <cellStyle name="Total 3 2 4 4 2" xfId="23484" xr:uid="{4B33225A-867F-4E34-A91D-41589AF78EFB}"/>
    <cellStyle name="Total 3 2 4 5" xfId="9066" xr:uid="{D70CB600-7E9E-48E3-AA8C-A3B34A0DBE86}"/>
    <cellStyle name="Total 3 2 4 5 2" xfId="22524" xr:uid="{2C46490D-7DAC-44BF-845D-6FEC2F5D445B}"/>
    <cellStyle name="Total 3 2 4 6" xfId="17181" xr:uid="{0E2F3075-880C-4FB4-93BA-9F77AE1E8984}"/>
    <cellStyle name="Total 3 2 4 6 2" xfId="30639" xr:uid="{4C8749F3-72FF-4809-83B8-7B52F10F3F60}"/>
    <cellStyle name="Total 3 2 5" xfId="4782" xr:uid="{C33F8F53-5D99-4EA7-B28A-AEE81042C921}"/>
    <cellStyle name="Total 3 2 5 2" xfId="5953" xr:uid="{02292B30-26F5-4995-BAE1-205391905F91}"/>
    <cellStyle name="Total 3 2 5 2 2" xfId="8432" xr:uid="{8F540CA0-6EB0-40B5-B59C-0B6D9A40C4D4}"/>
    <cellStyle name="Total 3 2 5 2 2 2" xfId="21890" xr:uid="{FE36F98D-467F-4866-AE9A-929DCFB872DC}"/>
    <cellStyle name="Total 3 2 5 2 3" xfId="11023" xr:uid="{19A0B3A1-C67C-439A-8A1F-3F9DEF92CB75}"/>
    <cellStyle name="Total 3 2 5 2 3 2" xfId="24481" xr:uid="{907B4093-5605-403B-8586-CE461A2C46E2}"/>
    <cellStyle name="Total 3 2 5 2 4" xfId="13231" xr:uid="{7B3C842E-2F52-41B6-B256-60DDBE195980}"/>
    <cellStyle name="Total 3 2 5 2 4 2" xfId="26689" xr:uid="{57DADB2D-41C1-43E9-9B42-B9DE6FC2B73A}"/>
    <cellStyle name="Total 3 2 5 2 5" xfId="14410" xr:uid="{6E7094D5-46D6-4360-B618-E929E291FB4E}"/>
    <cellStyle name="Total 3 2 5 2 5 2" xfId="27868" xr:uid="{34646813-FE9B-40A1-8E53-D224DFFFEEE7}"/>
    <cellStyle name="Total 3 2 5 2 6" xfId="15775" xr:uid="{22CDD895-D999-49A0-8347-7D692F6F3967}"/>
    <cellStyle name="Total 3 2 5 2 6 2" xfId="29233" xr:uid="{BE79DB18-B94E-4F22-9F0C-BF2828A08AD8}"/>
    <cellStyle name="Total 3 2 5 2 7" xfId="18118" xr:uid="{AC5D49AE-724D-4243-B13C-0A7DE5B16399}"/>
    <cellStyle name="Total 3 2 5 2 7 2" xfId="31576" xr:uid="{ED9F6D4E-6D5B-4B83-866A-BA73894999EF}"/>
    <cellStyle name="Total 3 2 5 3" xfId="7261" xr:uid="{999FF3F2-DA3A-4E86-ACEA-E64DC50D6868}"/>
    <cellStyle name="Total 3 2 5 3 2" xfId="20719" xr:uid="{2C3D4E2B-C676-42BF-8F06-356460E66C9B}"/>
    <cellStyle name="Total 3 2 5 4" xfId="9852" xr:uid="{A93CE5FB-406C-4578-8963-A8012E7EF054}"/>
    <cellStyle name="Total 3 2 5 4 2" xfId="23310" xr:uid="{483DBEFA-896F-45BD-A859-CFE90CA661F2}"/>
    <cellStyle name="Total 3 2 5 5" xfId="3530" xr:uid="{EBC32D1D-D956-4BC9-BE2F-7591A8F85DAC}"/>
    <cellStyle name="Total 3 2 5 5 2" xfId="19524" xr:uid="{240746E9-9D98-4DB3-B909-00835242CF5D}"/>
    <cellStyle name="Total 3 2 5 6" xfId="17032" xr:uid="{2B31B488-2FE4-4F2B-8AF9-53F7D8AEBA7B}"/>
    <cellStyle name="Total 3 2 5 6 2" xfId="30490" xr:uid="{6E7B802D-917D-4DD1-A380-3CF77E1E8893}"/>
    <cellStyle name="Total 3 2 6" xfId="5084" xr:uid="{1036AA92-EF32-4C24-AB1F-F913A94A30A8}"/>
    <cellStyle name="Total 3 2 6 2" xfId="6255" xr:uid="{BD28D896-1137-4C1A-8823-7E94C06AA538}"/>
    <cellStyle name="Total 3 2 6 2 2" xfId="8734" xr:uid="{DE414F4E-9441-4870-9779-2B74425C134C}"/>
    <cellStyle name="Total 3 2 6 2 2 2" xfId="22192" xr:uid="{1E4D920F-F21C-481B-98B6-ADAFB6600856}"/>
    <cellStyle name="Total 3 2 6 2 3" xfId="11325" xr:uid="{494E8705-7E2C-4372-8B26-7AAC871D8032}"/>
    <cellStyle name="Total 3 2 6 2 3 2" xfId="24783" xr:uid="{0CF8F47E-AD4B-4DFA-A25C-6A835625B5F9}"/>
    <cellStyle name="Total 3 2 6 2 4" xfId="13533" xr:uid="{D36FD3D1-FF8F-40B4-A690-B53FF4686701}"/>
    <cellStyle name="Total 3 2 6 2 4 2" xfId="26991" xr:uid="{E47735D7-9517-4D27-86C1-D981C332EE5F}"/>
    <cellStyle name="Total 3 2 6 2 5" xfId="14712" xr:uid="{27ECCDCE-FBA2-4490-B2CB-48238CF6443F}"/>
    <cellStyle name="Total 3 2 6 2 5 2" xfId="28170" xr:uid="{D858A237-8A92-4EBA-B547-A7B42A9E1258}"/>
    <cellStyle name="Total 3 2 6 2 6" xfId="16077" xr:uid="{D8B8C517-97F4-461F-8126-3A7ECDFF6994}"/>
    <cellStyle name="Total 3 2 6 2 6 2" xfId="29535" xr:uid="{002C33C7-8C13-4740-8AD1-05A688BE3503}"/>
    <cellStyle name="Total 3 2 6 2 7" xfId="18420" xr:uid="{82A94084-C1CF-4F8D-B8F5-23E65A4079EB}"/>
    <cellStyle name="Total 3 2 6 2 7 2" xfId="31878" xr:uid="{952C9D44-5281-42E1-90C9-B3476A17E8E7}"/>
    <cellStyle name="Total 3 2 6 3" xfId="7563" xr:uid="{804C1A9F-5552-4211-9648-F96BA3640BF6}"/>
    <cellStyle name="Total 3 2 6 3 2" xfId="21021" xr:uid="{94FFF066-1CDB-4EBC-9DBA-94BB0AF90534}"/>
    <cellStyle name="Total 3 2 6 4" xfId="10154" xr:uid="{F8450C54-68C6-4BE3-A989-E50618A47C33}"/>
    <cellStyle name="Total 3 2 6 4 2" xfId="23612" xr:uid="{292B12D5-375E-4C36-9361-1D73928D8823}"/>
    <cellStyle name="Total 3 2 6 5" xfId="12489" xr:uid="{23DC8C46-736D-4213-BD8B-A6340BE33F65}"/>
    <cellStyle name="Total 3 2 6 5 2" xfId="25947" xr:uid="{0DDB36DC-1D3B-4155-B9A3-FC4911D3D6BC}"/>
    <cellStyle name="Total 3 2 6 6" xfId="17277" xr:uid="{E25F139E-3093-464B-AA23-A306AFEEA6EC}"/>
    <cellStyle name="Total 3 2 6 6 2" xfId="30735" xr:uid="{3906360C-9A67-4ECC-8B19-9208762FE906}"/>
    <cellStyle name="Total 3 2 7" xfId="5187" xr:uid="{254FD80F-ACFE-47AB-B6E6-DCA5D8A57BEF}"/>
    <cellStyle name="Total 3 2 7 2" xfId="6358" xr:uid="{F68C8E90-ABA1-46E9-9E7E-462E781B7E90}"/>
    <cellStyle name="Total 3 2 7 2 2" xfId="8837" xr:uid="{E0B44F74-56E5-4682-962F-4A609DA36875}"/>
    <cellStyle name="Total 3 2 7 2 2 2" xfId="22295" xr:uid="{A1B90295-0F67-40AC-9817-05161A1CCDCB}"/>
    <cellStyle name="Total 3 2 7 2 3" xfId="11428" xr:uid="{F66DE098-D2A0-449B-BFB8-C95F30947FCC}"/>
    <cellStyle name="Total 3 2 7 2 3 2" xfId="24886" xr:uid="{8DF7BE34-33CF-4D70-8044-DFCDE3B82FCC}"/>
    <cellStyle name="Total 3 2 7 2 4" xfId="13636" xr:uid="{02927F41-617B-4D3B-8F06-C2869AF4E40C}"/>
    <cellStyle name="Total 3 2 7 2 4 2" xfId="27094" xr:uid="{19858DBF-0656-484A-A1CD-45F52634C687}"/>
    <cellStyle name="Total 3 2 7 2 5" xfId="14815" xr:uid="{9300CD08-4112-4996-B7FA-37BC0B3971E2}"/>
    <cellStyle name="Total 3 2 7 2 5 2" xfId="28273" xr:uid="{92835976-228A-4FDE-94C1-734C2AE49A86}"/>
    <cellStyle name="Total 3 2 7 2 6" xfId="16180" xr:uid="{8DBBF435-8215-4F76-9D65-D74CABFC38F8}"/>
    <cellStyle name="Total 3 2 7 2 6 2" xfId="29638" xr:uid="{61AD2410-85C5-4278-9910-F43CD4231EC3}"/>
    <cellStyle name="Total 3 2 7 2 7" xfId="18523" xr:uid="{F03015E4-6223-4AAB-89F4-5FC3CA110B1B}"/>
    <cellStyle name="Total 3 2 7 2 7 2" xfId="31981" xr:uid="{BFB81467-40A8-431B-A390-DA6F1E21CC74}"/>
    <cellStyle name="Total 3 2 7 3" xfId="7666" xr:uid="{7FCE2E33-CD41-4F46-995C-C4FF3E790DDA}"/>
    <cellStyle name="Total 3 2 7 3 2" xfId="21124" xr:uid="{EA7CE204-AF9B-49CC-81DA-D836A424512B}"/>
    <cellStyle name="Total 3 2 7 4" xfId="10257" xr:uid="{12BD1F03-96B8-42C7-B921-961F3EA0F090}"/>
    <cellStyle name="Total 3 2 7 4 2" xfId="23715" xr:uid="{13C01120-2636-4C0E-A709-A746CFDFE3F6}"/>
    <cellStyle name="Total 3 2 7 5" xfId="3212" xr:uid="{BA5BEF39-C71F-4FD6-A429-9FE8A32A3C53}"/>
    <cellStyle name="Total 3 2 7 5 2" xfId="19206" xr:uid="{2B12528E-70BB-4B0C-B314-E3EEB812FE1B}"/>
    <cellStyle name="Total 3 2 7 6" xfId="17372" xr:uid="{9E692EF7-90F7-47F0-9447-DEA151329D34}"/>
    <cellStyle name="Total 3 2 7 6 2" xfId="30830" xr:uid="{81CE4423-F843-4FBA-AFE0-D37BBD54FF5A}"/>
    <cellStyle name="Total 3 2 8" xfId="4008" xr:uid="{ACAE3617-E1A7-4C27-9F25-848D417F60C9}"/>
    <cellStyle name="Total 3 2 8 2" xfId="3013" xr:uid="{2CED7D4D-2EAD-4F2B-A0D9-B6C0C9AD3F22}"/>
    <cellStyle name="Total 3 2 8 2 2" xfId="19007" xr:uid="{81DA4F23-8C64-4EB7-9544-1BD71EB83088}"/>
    <cellStyle name="Total 3 2 8 3" xfId="9119" xr:uid="{EB33684E-C40F-43A2-92B2-FD1D8986374F}"/>
    <cellStyle name="Total 3 2 8 3 2" xfId="22577" xr:uid="{6E72D65B-D3C9-44F8-9F5D-7ACFE7426A4D}"/>
    <cellStyle name="Total 3 2 8 4" xfId="11688" xr:uid="{9232581A-CA2F-436A-B2EE-3813B6F8F0EF}"/>
    <cellStyle name="Total 3 2 8 4 2" xfId="25146" xr:uid="{56D25DCD-B274-48D1-B8C2-562EEAB1BBCB}"/>
    <cellStyle name="Total 3 2 8 5" xfId="3564" xr:uid="{3E85B912-3FFA-4087-B843-7539BEF842A8}"/>
    <cellStyle name="Total 3 2 8 5 2" xfId="19558" xr:uid="{7734EE8F-BF00-483F-8050-E121DA8B78B5}"/>
    <cellStyle name="Total 3 2 8 6" xfId="11917" xr:uid="{F95249E6-6B4B-47C8-9173-B310F4642518}"/>
    <cellStyle name="Total 3 2 8 6 2" xfId="25375" xr:uid="{0BFDCEDE-24B1-45A9-AA50-DEFFCB478257}"/>
    <cellStyle name="Total 3 2 8 7" xfId="16427" xr:uid="{DD0397AC-7F16-447E-BD7F-EE109B9CA9D6}"/>
    <cellStyle name="Total 3 2 8 7 2" xfId="29885" xr:uid="{F0C163BF-1AD4-4684-B78E-E3D6943CA76B}"/>
    <cellStyle name="Total 3 2 9" xfId="3111" xr:uid="{88CC0DE0-4DFE-4EEA-A528-7BD84A5D943A}"/>
    <cellStyle name="Total 3 2 9 2" xfId="19105" xr:uid="{73686AE5-A231-4F02-8C85-76129480CFC6}"/>
    <cellStyle name="Total 3 20" xfId="18921" xr:uid="{9E5FAA07-BFD0-44E4-9EF2-CDF3C75BD6C6}"/>
    <cellStyle name="Total 3 20 2" xfId="32574" xr:uid="{6B1BBEE3-5BE9-4E22-875E-DB686C40A6C1}"/>
    <cellStyle name="Total 3 3" xfId="2417" xr:uid="{6E2AF5A0-22DE-48E4-BFEF-86C498D1F7DB}"/>
    <cellStyle name="Total 3 3 10" xfId="3816" xr:uid="{B82EB9A0-46BC-45CE-A9AA-0E588008B2BC}"/>
    <cellStyle name="Total 3 3 10 2" xfId="19810" xr:uid="{8F683505-3305-4F56-BAB8-489BB2BEA2ED}"/>
    <cellStyle name="Total 3 3 11" xfId="3705" xr:uid="{FEE5E0CD-4541-47F9-BEC3-1492E61B890E}"/>
    <cellStyle name="Total 3 3 11 2" xfId="19699" xr:uid="{76137FB1-D27A-4880-9B23-1954FD566DBD}"/>
    <cellStyle name="Total 3 3 12" xfId="3712" xr:uid="{7743B416-A10D-4E67-AC31-6CCC80917CCB}"/>
    <cellStyle name="Total 3 3 12 2" xfId="19706" xr:uid="{C30B3D83-29D2-4718-924A-EE31122BBD63}"/>
    <cellStyle name="Total 3 3 13" xfId="18923" xr:uid="{6A2156FD-3FAC-4E18-9C00-1E29A0C393B6}"/>
    <cellStyle name="Total 3 3 13 2" xfId="32576" xr:uid="{6031BF70-9F52-458E-B812-D4B13774B235}"/>
    <cellStyle name="Total 3 3 2" xfId="2929" xr:uid="{B629FC3F-85C6-4206-A4C0-5A12AA2EE43A}"/>
    <cellStyle name="Total 3 3 2 2" xfId="6267" xr:uid="{1B532D9D-BAF4-4480-BFCF-909F2498AC40}"/>
    <cellStyle name="Total 3 3 2 2 2" xfId="8746" xr:uid="{98E79BB5-2C3B-4E96-B27F-F33C8CAC9A4E}"/>
    <cellStyle name="Total 3 3 2 2 2 2" xfId="22204" xr:uid="{D14288D2-F383-4652-A5B2-1BE9955927FA}"/>
    <cellStyle name="Total 3 3 2 2 3" xfId="11337" xr:uid="{B46AB33D-F31F-4A83-9071-E0840B6B49C2}"/>
    <cellStyle name="Total 3 3 2 2 3 2" xfId="24795" xr:uid="{B3E1622F-F9EF-47B0-A429-14D021EE3183}"/>
    <cellStyle name="Total 3 3 2 2 4" xfId="13545" xr:uid="{84577D15-E5EE-473D-A722-ED64788E1845}"/>
    <cellStyle name="Total 3 3 2 2 4 2" xfId="27003" xr:uid="{EE6F2E66-6DF1-4309-A10A-12F6A7D10960}"/>
    <cellStyle name="Total 3 3 2 2 5" xfId="14724" xr:uid="{BE2E54FF-441A-420C-BB80-40B593A92ADF}"/>
    <cellStyle name="Total 3 3 2 2 5 2" xfId="28182" xr:uid="{0B27F41E-293D-4D0E-B3D0-31015CB12C9F}"/>
    <cellStyle name="Total 3 3 2 2 6" xfId="16089" xr:uid="{C7B5E0B4-7BBF-47C1-8750-FE0C9524BF50}"/>
    <cellStyle name="Total 3 3 2 2 6 2" xfId="29547" xr:uid="{E36F7BAC-864B-4C04-AE28-23787797B3BD}"/>
    <cellStyle name="Total 3 3 2 2 7" xfId="18432" xr:uid="{67E49E35-4398-4CCA-B211-0D3733EA84CC}"/>
    <cellStyle name="Total 3 3 2 2 7 2" xfId="31890" xr:uid="{DBDE82EE-9DBE-4DD9-846E-3732C5592708}"/>
    <cellStyle name="Total 3 3 2 3" xfId="5096" xr:uid="{457D13F8-66CF-40A6-94F4-73C4E624D97B}"/>
    <cellStyle name="Total 3 3 2 3 2" xfId="32381" xr:uid="{8A3A702F-E541-46FF-B2B1-128F07DEFDC0}"/>
    <cellStyle name="Total 3 3 2 4" xfId="7575" xr:uid="{C98C1887-1D8D-4C42-9670-6677ED91B4ED}"/>
    <cellStyle name="Total 3 3 2 4 2" xfId="21033" xr:uid="{0FD87DF1-62D0-4CE9-8DFF-E300237AFD44}"/>
    <cellStyle name="Total 3 3 2 5" xfId="10166" xr:uid="{9E3920E8-DD06-4296-9225-90804823D91D}"/>
    <cellStyle name="Total 3 3 2 5 2" xfId="23624" xr:uid="{910B933C-1CEB-4828-B243-897D36EF8EC3}"/>
    <cellStyle name="Total 3 3 2 6" xfId="11963" xr:uid="{BB2D6DBA-9033-4319-B3E5-F6134574246E}"/>
    <cellStyle name="Total 3 3 2 6 2" xfId="25421" xr:uid="{CDEB5D4B-DE92-4AAB-89D0-C000A2F65A43}"/>
    <cellStyle name="Total 3 3 2 7" xfId="17289" xr:uid="{ED9D78FA-F021-41B4-A7DB-505BE8F41834}"/>
    <cellStyle name="Total 3 3 2 7 2" xfId="30747" xr:uid="{F481ABB5-02F1-4D0A-AA82-4FBE475792EF}"/>
    <cellStyle name="Total 3 3 3" xfId="4317" xr:uid="{728B5BB8-4D60-4E3A-A67C-28CE4DDDC73B}"/>
    <cellStyle name="Total 3 3 3 2" xfId="5488" xr:uid="{13A4F92C-325A-4102-B0A5-035EF220269D}"/>
    <cellStyle name="Total 3 3 3 2 2" xfId="7967" xr:uid="{11E852A5-DC93-43D6-88A4-2D8A981BF0B9}"/>
    <cellStyle name="Total 3 3 3 2 2 2" xfId="21425" xr:uid="{7F4B273D-ED94-4207-AC0D-DD5665A5CA54}"/>
    <cellStyle name="Total 3 3 3 2 3" xfId="10558" xr:uid="{871666B8-9D2F-4535-800C-8D22C80D9F01}"/>
    <cellStyle name="Total 3 3 3 2 3 2" xfId="24016" xr:uid="{135C80DA-CF66-4C46-914D-D1AF6EA34399}"/>
    <cellStyle name="Total 3 3 3 2 4" xfId="12766" xr:uid="{0F94CDE9-23BA-4109-887F-376F8A059285}"/>
    <cellStyle name="Total 3 3 3 2 4 2" xfId="26224" xr:uid="{138477B2-12AD-4D8C-8838-8599176200A8}"/>
    <cellStyle name="Total 3 3 3 2 5" xfId="13945" xr:uid="{EB67368E-0EDA-47E9-BF13-C87F74D20423}"/>
    <cellStyle name="Total 3 3 3 2 5 2" xfId="27403" xr:uid="{007D11C2-6622-452C-932C-3E4C0BC336D0}"/>
    <cellStyle name="Total 3 3 3 2 6" xfId="15310" xr:uid="{1F7B0772-C230-4747-B92B-637DFCEED4A2}"/>
    <cellStyle name="Total 3 3 3 2 6 2" xfId="28768" xr:uid="{E30AC987-720F-456C-8BAA-209214ECD528}"/>
    <cellStyle name="Total 3 3 3 2 7" xfId="17653" xr:uid="{567F15E7-A353-471E-993B-474F1C1D78C6}"/>
    <cellStyle name="Total 3 3 3 2 7 2" xfId="31111" xr:uid="{23C0ADDB-8362-4D1D-943A-47D1C9C5498E}"/>
    <cellStyle name="Total 3 3 3 3" xfId="6796" xr:uid="{727D15F6-A3F9-4263-8B2C-925F98D6032F}"/>
    <cellStyle name="Total 3 3 3 3 2" xfId="20254" xr:uid="{6680B28D-D2A1-47F2-8A90-BB4CBC2A2A64}"/>
    <cellStyle name="Total 3 3 3 4" xfId="9387" xr:uid="{E3445D0B-58CC-4680-A0DD-C8173D9D399A}"/>
    <cellStyle name="Total 3 3 3 4 2" xfId="22845" xr:uid="{88414309-2FBA-4BB4-B21E-CA87D2DDCD76}"/>
    <cellStyle name="Total 3 3 3 5" xfId="12523" xr:uid="{D6FC1D3B-58D3-4166-A31E-3D0DAA53FDEC}"/>
    <cellStyle name="Total 3 3 3 5 2" xfId="25981" xr:uid="{A5DC57DD-FB6C-470A-AD67-B8965B83B6DF}"/>
    <cellStyle name="Total 3 3 3 6" xfId="16664" xr:uid="{1F984AEC-97F9-4A39-82DA-F0E577FC90EF}"/>
    <cellStyle name="Total 3 3 3 6 2" xfId="30122" xr:uid="{37FA595B-D2BC-4A82-8B61-553ADD2400EE}"/>
    <cellStyle name="Total 3 3 4" xfId="5200" xr:uid="{2CC823F4-527F-441A-8885-C4006986DD6B}"/>
    <cellStyle name="Total 3 3 4 2" xfId="6371" xr:uid="{80C2326B-104D-4DF3-B8D6-005094E787CE}"/>
    <cellStyle name="Total 3 3 4 2 2" xfId="8850" xr:uid="{A96FBD4C-AF8B-458A-B8C4-FA8788397CC6}"/>
    <cellStyle name="Total 3 3 4 2 2 2" xfId="22308" xr:uid="{C04096A1-A7FB-4C69-869B-B30799FE27E8}"/>
    <cellStyle name="Total 3 3 4 2 3" xfId="11441" xr:uid="{309C2233-4F06-417A-8583-E52D0A7A661D}"/>
    <cellStyle name="Total 3 3 4 2 3 2" xfId="24899" xr:uid="{23BE3B97-E4D6-4B26-9E06-9F4C336236B9}"/>
    <cellStyle name="Total 3 3 4 2 4" xfId="13649" xr:uid="{0CC880E1-2AB8-459B-BA41-E8F822C1B4BE}"/>
    <cellStyle name="Total 3 3 4 2 4 2" xfId="27107" xr:uid="{1CE734AC-AD2C-492E-9BE0-179FB1D8CF55}"/>
    <cellStyle name="Total 3 3 4 2 5" xfId="14828" xr:uid="{F58FC7CC-37FB-41FE-9B9B-A09703723C27}"/>
    <cellStyle name="Total 3 3 4 2 5 2" xfId="28286" xr:uid="{EE6F9DA1-6132-42DC-86D5-153728F426B0}"/>
    <cellStyle name="Total 3 3 4 2 6" xfId="16193" xr:uid="{F190E2EE-F5A5-443C-9522-65EFAC2F4F4D}"/>
    <cellStyle name="Total 3 3 4 2 6 2" xfId="29651" xr:uid="{5509B861-B412-41C0-BE3C-3B4E11D93B10}"/>
    <cellStyle name="Total 3 3 4 2 7" xfId="18536" xr:uid="{4DA749E0-4A72-4554-AD9D-395038133456}"/>
    <cellStyle name="Total 3 3 4 2 7 2" xfId="31994" xr:uid="{8F93A068-2118-4797-8F75-C29B931DC96A}"/>
    <cellStyle name="Total 3 3 4 3" xfId="7679" xr:uid="{CE37EF14-63CB-4BE4-88B8-6B8E921E2AA1}"/>
    <cellStyle name="Total 3 3 4 3 2" xfId="21137" xr:uid="{AA62723B-6B93-4546-92D9-38C11BF33E19}"/>
    <cellStyle name="Total 3 3 4 4" xfId="10270" xr:uid="{2D699055-A2A8-4DF8-AEE7-BA2B27F48A33}"/>
    <cellStyle name="Total 3 3 4 4 2" xfId="23728" xr:uid="{31F325EC-329D-4CE0-A086-88687270933D}"/>
    <cellStyle name="Total 3 3 4 5" xfId="11889" xr:uid="{AF558C50-6597-40B4-83DE-F9D5EE9B5D13}"/>
    <cellStyle name="Total 3 3 4 5 2" xfId="25347" xr:uid="{3509EDAC-C0AB-439A-8464-53CB10B3AFF2}"/>
    <cellStyle name="Total 3 3 4 6" xfId="17385" xr:uid="{5472DEC1-B650-4DE5-9816-B07A42CEFCA9}"/>
    <cellStyle name="Total 3 3 4 6 2" xfId="30843" xr:uid="{EBC47551-273F-46AA-B3D3-01D376C8C20B}"/>
    <cellStyle name="Total 3 3 5" xfId="4253" xr:uid="{D08EB06D-63B1-44E0-8EB1-AB4FF10CA2CA}"/>
    <cellStyle name="Total 3 3 5 2" xfId="5424" xr:uid="{661D091D-C249-4DAA-A7A1-1CE13F87034F}"/>
    <cellStyle name="Total 3 3 5 2 2" xfId="7903" xr:uid="{99C0C22D-6A72-4E8C-AD4A-EAA1FA8B313F}"/>
    <cellStyle name="Total 3 3 5 2 2 2" xfId="21361" xr:uid="{5C58A188-0C63-420C-B8DF-CA59ACCC5658}"/>
    <cellStyle name="Total 3 3 5 2 3" xfId="10494" xr:uid="{DE4FB9E7-53EE-4044-A71C-D1DEF3B7E614}"/>
    <cellStyle name="Total 3 3 5 2 3 2" xfId="23952" xr:uid="{50D28A06-23B9-474D-A5DC-CD4477A92C95}"/>
    <cellStyle name="Total 3 3 5 2 4" xfId="12702" xr:uid="{3861D5C8-0355-41CC-A711-734601D32657}"/>
    <cellStyle name="Total 3 3 5 2 4 2" xfId="26160" xr:uid="{5B9A1806-B0F1-4221-A8EB-63D2AB6032E8}"/>
    <cellStyle name="Total 3 3 5 2 5" xfId="13881" xr:uid="{93F19781-9400-4639-8328-0E79EEA7F425}"/>
    <cellStyle name="Total 3 3 5 2 5 2" xfId="27339" xr:uid="{C33A6F40-441E-4C5F-9CA9-64AB284F11EA}"/>
    <cellStyle name="Total 3 3 5 2 6" xfId="15246" xr:uid="{5D2D154C-AB71-403D-99BA-3D4BB74E1623}"/>
    <cellStyle name="Total 3 3 5 2 6 2" xfId="28704" xr:uid="{5AED60DB-8DA3-4902-B2CC-80A80096F2FC}"/>
    <cellStyle name="Total 3 3 5 2 7" xfId="17589" xr:uid="{0F852651-37B7-4D0E-A158-1CD9E9A3AB04}"/>
    <cellStyle name="Total 3 3 5 2 7 2" xfId="31047" xr:uid="{CD716539-299E-4125-8D52-C242F584B2EF}"/>
    <cellStyle name="Total 3 3 5 3" xfId="6732" xr:uid="{21BAFE72-DDFB-4536-B49C-2F906F76E578}"/>
    <cellStyle name="Total 3 3 5 3 2" xfId="20190" xr:uid="{DB066713-7A0A-4111-8B50-4212D298E403}"/>
    <cellStyle name="Total 3 3 5 4" xfId="9323" xr:uid="{23A1D40C-BAD2-4543-8A96-A6C878C6570F}"/>
    <cellStyle name="Total 3 3 5 4 2" xfId="22781" xr:uid="{44F1BABE-DC0D-4687-9980-183ADAADF645}"/>
    <cellStyle name="Total 3 3 5 5" xfId="12688" xr:uid="{BD88020A-290A-4AAA-951B-85D3B74004E2}"/>
    <cellStyle name="Total 3 3 5 5 2" xfId="26146" xr:uid="{87EFC24E-F916-4F9B-AB9E-62A7E16B1A62}"/>
    <cellStyle name="Total 3 3 5 6" xfId="16608" xr:uid="{EEB1ECCB-BFF1-41FB-ADA7-DDEDB525845A}"/>
    <cellStyle name="Total 3 3 5 6 2" xfId="30066" xr:uid="{7A7093B3-BDFF-41BE-96A4-C1C6DA4282CA}"/>
    <cellStyle name="Total 3 3 6" xfId="5142" xr:uid="{741E6717-6193-4796-9E8F-EDFEED985E1C}"/>
    <cellStyle name="Total 3 3 6 2" xfId="6313" xr:uid="{C352AE18-4E22-46AE-A1BA-4EA76981E1BB}"/>
    <cellStyle name="Total 3 3 6 2 2" xfId="8792" xr:uid="{8851550E-7A62-4563-8964-61B110D4B2B2}"/>
    <cellStyle name="Total 3 3 6 2 2 2" xfId="22250" xr:uid="{2A4C089A-91D8-4E2E-BC04-6B1A2FF676C2}"/>
    <cellStyle name="Total 3 3 6 2 3" xfId="11383" xr:uid="{A08DDDF9-D863-483A-B4F2-855E7E1DC7CA}"/>
    <cellStyle name="Total 3 3 6 2 3 2" xfId="24841" xr:uid="{7514F848-BBB4-458A-BDEE-CCB407BC523E}"/>
    <cellStyle name="Total 3 3 6 2 4" xfId="13591" xr:uid="{FE8D92F1-1A67-4163-A30F-094F97E855E6}"/>
    <cellStyle name="Total 3 3 6 2 4 2" xfId="27049" xr:uid="{26E85149-45B6-43D2-A99B-9933AC727DE3}"/>
    <cellStyle name="Total 3 3 6 2 5" xfId="14770" xr:uid="{F6D79E58-87DE-4AA8-86B1-03466AF56D62}"/>
    <cellStyle name="Total 3 3 6 2 5 2" xfId="28228" xr:uid="{53099AA1-42BA-468F-B586-D401905997B7}"/>
    <cellStyle name="Total 3 3 6 2 6" xfId="16135" xr:uid="{A201AEFC-E5F6-4155-8A02-CFF9A455F24E}"/>
    <cellStyle name="Total 3 3 6 2 6 2" xfId="29593" xr:uid="{46104CB3-1AD4-4923-92AC-4A2C60782669}"/>
    <cellStyle name="Total 3 3 6 2 7" xfId="18478" xr:uid="{AE6363A5-3ED4-4C0C-9A1F-9004A0B7AC06}"/>
    <cellStyle name="Total 3 3 6 2 7 2" xfId="31936" xr:uid="{E1B5EB2C-39F4-4796-B8A4-8D13D3030DAA}"/>
    <cellStyle name="Total 3 3 6 3" xfId="7621" xr:uid="{315C470E-D63F-46A5-B6F4-711A9E226DB4}"/>
    <cellStyle name="Total 3 3 6 3 2" xfId="21079" xr:uid="{CA2C9C36-F86E-4E25-894D-2B737F7BB89B}"/>
    <cellStyle name="Total 3 3 6 4" xfId="10212" xr:uid="{394CC6A4-E2F5-4C71-86AA-D0493B717CE6}"/>
    <cellStyle name="Total 3 3 6 4 2" xfId="23670" xr:uid="{28AB5DE9-6D7E-4452-A44A-EFF1CBF78DA5}"/>
    <cellStyle name="Total 3 3 6 5" xfId="12264" xr:uid="{0895BF98-42BB-456F-816F-026030666FED}"/>
    <cellStyle name="Total 3 3 6 5 2" xfId="25722" xr:uid="{8CFBC2A2-14D9-44BC-AB0C-7E3BC48AA5D6}"/>
    <cellStyle name="Total 3 3 6 6" xfId="17332" xr:uid="{46A686B1-3E4E-467D-8DCA-2310EB220861}"/>
    <cellStyle name="Total 3 3 6 6 2" xfId="30790" xr:uid="{AE0C3726-9A2B-4498-B61C-558323EFB821}"/>
    <cellStyle name="Total 3 3 7" xfId="4250" xr:uid="{15BACB5D-29BB-4968-9D08-BC7500207AD4}"/>
    <cellStyle name="Total 3 3 7 2" xfId="5421" xr:uid="{45C88741-B65A-418F-93D8-EC448E1DC348}"/>
    <cellStyle name="Total 3 3 7 2 2" xfId="7900" xr:uid="{F4E096BC-2D91-4722-832C-8CD9DD4A9C32}"/>
    <cellStyle name="Total 3 3 7 2 2 2" xfId="21358" xr:uid="{64E7629E-2956-472F-A8CF-72B4D3240848}"/>
    <cellStyle name="Total 3 3 7 2 3" xfId="10491" xr:uid="{730B7A4C-5FE1-4C3B-829C-7AF2AB67A934}"/>
    <cellStyle name="Total 3 3 7 2 3 2" xfId="23949" xr:uid="{0E4F4EE2-07AD-4AE3-AE7B-A1E50541C49A}"/>
    <cellStyle name="Total 3 3 7 2 4" xfId="12699" xr:uid="{10101308-3849-497C-9690-C18C251BE669}"/>
    <cellStyle name="Total 3 3 7 2 4 2" xfId="26157" xr:uid="{9B7E4FBD-4B05-4F27-B8FC-B156FFAF7AAC}"/>
    <cellStyle name="Total 3 3 7 2 5" xfId="13878" xr:uid="{B3ADAFAC-922C-4814-9F77-33D25ED27818}"/>
    <cellStyle name="Total 3 3 7 2 5 2" xfId="27336" xr:uid="{2D7ECF5F-9B10-4A76-8125-F39CB1792D9E}"/>
    <cellStyle name="Total 3 3 7 2 6" xfId="15243" xr:uid="{46292FAC-57E0-435D-A2CB-CA1132FA323E}"/>
    <cellStyle name="Total 3 3 7 2 6 2" xfId="28701" xr:uid="{32E64882-9E99-4E31-8897-C47F94C41023}"/>
    <cellStyle name="Total 3 3 7 2 7" xfId="17586" xr:uid="{7395161E-B2A9-4E76-B0FE-E1B5DECD9566}"/>
    <cellStyle name="Total 3 3 7 2 7 2" xfId="31044" xr:uid="{B7A5672F-DAF1-40F6-B620-8B3849E743D8}"/>
    <cellStyle name="Total 3 3 7 3" xfId="6729" xr:uid="{25EFE2C0-8EC2-4472-A15F-96F6B442D5A8}"/>
    <cellStyle name="Total 3 3 7 3 2" xfId="20187" xr:uid="{403736D1-89DD-42C8-910F-62D5FA358BD8}"/>
    <cellStyle name="Total 3 3 7 4" xfId="9320" xr:uid="{CA25FFB1-6A2F-4B24-BB2F-527776257670}"/>
    <cellStyle name="Total 3 3 7 4 2" xfId="22778" xr:uid="{C2748778-6628-4A28-9927-767F6EE49FB8}"/>
    <cellStyle name="Total 3 3 7 5" xfId="12294" xr:uid="{5BA99353-5A4C-45F7-A99E-D0A6B067097F}"/>
    <cellStyle name="Total 3 3 7 5 2" xfId="25752" xr:uid="{0F73B920-0176-48CB-931E-E9DAF23F274B}"/>
    <cellStyle name="Total 3 3 7 6" xfId="16606" xr:uid="{583F5C53-01E9-4188-BFB8-1213DA2796BF}"/>
    <cellStyle name="Total 3 3 7 6 2" xfId="30064" xr:uid="{4DB1B4C8-2DD3-4676-9A93-866BC9671B26}"/>
    <cellStyle name="Total 3 3 8" xfId="4007" xr:uid="{4E27914F-2A8C-4737-B2E2-2FDA648C41DD}"/>
    <cellStyle name="Total 3 3 8 2" xfId="3014" xr:uid="{6E0A78C5-9201-4E37-9DD5-C37F72E31F9A}"/>
    <cellStyle name="Total 3 3 8 2 2" xfId="19008" xr:uid="{D0B5B43C-AA16-4E23-AC58-B89A24B5FF90}"/>
    <cellStyle name="Total 3 3 8 3" xfId="9118" xr:uid="{B61CFBFC-9078-4497-9629-AD78AC7002D9}"/>
    <cellStyle name="Total 3 3 8 3 2" xfId="22576" xr:uid="{E626B3C0-1C52-42DA-976E-B2D9B15ACCE8}"/>
    <cellStyle name="Total 3 3 8 4" xfId="11687" xr:uid="{BB618489-1640-4D5E-A2F8-B29263D3A24E}"/>
    <cellStyle name="Total 3 3 8 4 2" xfId="25145" xr:uid="{8202FF7E-9D9C-456D-A5CB-03FE90E4A34B}"/>
    <cellStyle name="Total 3 3 8 5" xfId="3563" xr:uid="{0896B36A-365E-4303-B190-6F11FE87403D}"/>
    <cellStyle name="Total 3 3 8 5 2" xfId="19557" xr:uid="{CD1BCDAB-0614-4A04-9340-2B8BF7E96400}"/>
    <cellStyle name="Total 3 3 8 6" xfId="11912" xr:uid="{16E06919-6D31-4720-9149-65D782120EE2}"/>
    <cellStyle name="Total 3 3 8 6 2" xfId="25370" xr:uid="{BFFB8F69-1E8F-4B48-BF1F-2721FCDC9536}"/>
    <cellStyle name="Total 3 3 8 7" xfId="16426" xr:uid="{85315277-9E4A-4EAC-98EE-7574A77D4CA6}"/>
    <cellStyle name="Total 3 3 8 7 2" xfId="29884" xr:uid="{B53AECD2-F851-42CC-92FC-087CF7D2973B}"/>
    <cellStyle name="Total 3 3 9" xfId="3110" xr:uid="{3A68C452-BDBC-4831-82FA-CA1775794CFE}"/>
    <cellStyle name="Total 3 3 9 2" xfId="19104" xr:uid="{4BDFCAA6-BBF1-46E5-8BD4-4AC4C62171B4}"/>
    <cellStyle name="Total 3 4" xfId="2418" xr:uid="{B5AA4CDA-E056-4FAC-8FE9-A237234B82FB}"/>
    <cellStyle name="Total 3 4 10" xfId="3817" xr:uid="{00F5AF84-EB73-471D-A4E2-0F4B4DDE5DC6}"/>
    <cellStyle name="Total 3 4 10 2" xfId="19811" xr:uid="{29EA2B1D-209C-49F5-A98B-3B81186FA761}"/>
    <cellStyle name="Total 3 4 11" xfId="3694" xr:uid="{0F4667D7-C02F-4C06-97FA-6EFC3A7C5E77}"/>
    <cellStyle name="Total 3 4 11 2" xfId="19688" xr:uid="{D55110D3-1978-4361-B7F5-C08979AD6C34}"/>
    <cellStyle name="Total 3 4 12" xfId="3772" xr:uid="{BD0BECB8-E4D1-454A-9ED0-EC5F95FB5481}"/>
    <cellStyle name="Total 3 4 12 2" xfId="19766" xr:uid="{F567037A-E992-4866-AABB-FE65DD9C8B33}"/>
    <cellStyle name="Total 3 4 13" xfId="18924" xr:uid="{B3817A67-DBF6-4EA0-BF97-E11885B03DE2}"/>
    <cellStyle name="Total 3 4 13 2" xfId="32577" xr:uid="{1B88420D-B4D1-4BC4-93C2-14F0D8791FE4}"/>
    <cellStyle name="Total 3 4 2" xfId="2930" xr:uid="{F3BC8152-8F5D-4C80-ACB8-9526FDF60EA3}"/>
    <cellStyle name="Total 3 4 2 2" xfId="6268" xr:uid="{0EEF08A4-4FA5-4EC0-BE46-C3B33839E932}"/>
    <cellStyle name="Total 3 4 2 2 2" xfId="8747" xr:uid="{7F18830A-8B98-4361-9861-B02AFCF4931F}"/>
    <cellStyle name="Total 3 4 2 2 2 2" xfId="22205" xr:uid="{BF34F0AE-6FDE-4C40-B6A5-631CF986DEB2}"/>
    <cellStyle name="Total 3 4 2 2 3" xfId="11338" xr:uid="{365234DC-41F8-4FF4-B183-9C37B78DC588}"/>
    <cellStyle name="Total 3 4 2 2 3 2" xfId="24796" xr:uid="{D8D520B4-B951-46FB-965B-04DDDAD24E34}"/>
    <cellStyle name="Total 3 4 2 2 4" xfId="13546" xr:uid="{BDC93128-7DCE-4396-85F8-7759BCE20F53}"/>
    <cellStyle name="Total 3 4 2 2 4 2" xfId="27004" xr:uid="{C1E3E650-41F4-420C-847B-D9AD45D6DBAF}"/>
    <cellStyle name="Total 3 4 2 2 5" xfId="14725" xr:uid="{C48A2D67-8909-4B98-BF53-E31E2050D2EC}"/>
    <cellStyle name="Total 3 4 2 2 5 2" xfId="28183" xr:uid="{4F8F53F9-2EA3-4123-B0F1-5EDFB6DF4185}"/>
    <cellStyle name="Total 3 4 2 2 6" xfId="16090" xr:uid="{AE159976-A0EA-4555-A406-75A01A3F5704}"/>
    <cellStyle name="Total 3 4 2 2 6 2" xfId="29548" xr:uid="{65FB6784-676B-480C-9685-0ABFB12994F1}"/>
    <cellStyle name="Total 3 4 2 2 7" xfId="18433" xr:uid="{393A8A3D-B7E3-4DA9-AA94-72CD010C455D}"/>
    <cellStyle name="Total 3 4 2 2 7 2" xfId="31891" xr:uid="{62B9C9F7-028B-4121-BE0C-490BFF662914}"/>
    <cellStyle name="Total 3 4 2 3" xfId="5097" xr:uid="{30DD756D-8DDD-4F7C-92E9-421FDB0A1198}"/>
    <cellStyle name="Total 3 4 2 3 2" xfId="32382" xr:uid="{1D3D370D-CFAA-4AF7-A04B-042F6A1D3678}"/>
    <cellStyle name="Total 3 4 2 4" xfId="7576" xr:uid="{222D18DD-DF42-4ADC-B52D-0723B3689864}"/>
    <cellStyle name="Total 3 4 2 4 2" xfId="21034" xr:uid="{4C97ABBC-2A80-4E43-8336-F65C748C7B8F}"/>
    <cellStyle name="Total 3 4 2 5" xfId="10167" xr:uid="{FAD12CB3-FE74-41E7-B173-80EE2A46AA56}"/>
    <cellStyle name="Total 3 4 2 5 2" xfId="23625" xr:uid="{0F962058-E20B-488A-B74F-99EC774327C9}"/>
    <cellStyle name="Total 3 4 2 6" xfId="12373" xr:uid="{D60C83E4-18FD-41DE-8777-3175E1E535F9}"/>
    <cellStyle name="Total 3 4 2 6 2" xfId="25831" xr:uid="{D78C5F4B-92CB-49BC-940F-1B21B4BA1222}"/>
    <cellStyle name="Total 3 4 2 7" xfId="17290" xr:uid="{3564212A-C955-4317-9F4B-B1F6AACB485E}"/>
    <cellStyle name="Total 3 4 2 7 2" xfId="30748" xr:uid="{F920185E-5CE0-4FE6-8FF7-067CC1099954}"/>
    <cellStyle name="Total 3 4 3" xfId="4316" xr:uid="{3A2BFACF-6100-4078-BC4B-5C208EE99713}"/>
    <cellStyle name="Total 3 4 3 2" xfId="5487" xr:uid="{E6D527AC-00D6-4B79-B333-B6A621B81421}"/>
    <cellStyle name="Total 3 4 3 2 2" xfId="7966" xr:uid="{03C9D855-D813-4677-BC10-9981CA2A1FAB}"/>
    <cellStyle name="Total 3 4 3 2 2 2" xfId="21424" xr:uid="{BFAE00FD-7B1B-472E-BCC6-FF68402F310E}"/>
    <cellStyle name="Total 3 4 3 2 3" xfId="10557" xr:uid="{2C7AE983-8E15-409E-9D0E-65C3AFFAB5C3}"/>
    <cellStyle name="Total 3 4 3 2 3 2" xfId="24015" xr:uid="{933FC83D-8DB5-42CE-8DE6-FAD683DD8CB0}"/>
    <cellStyle name="Total 3 4 3 2 4" xfId="12765" xr:uid="{B975B973-6BD2-4C60-9CDC-EA0D6C15A67E}"/>
    <cellStyle name="Total 3 4 3 2 4 2" xfId="26223" xr:uid="{B1760823-E54B-4F17-971C-1D7C33966EBF}"/>
    <cellStyle name="Total 3 4 3 2 5" xfId="13944" xr:uid="{8E763DD8-AF43-4B16-863E-434443C1BC87}"/>
    <cellStyle name="Total 3 4 3 2 5 2" xfId="27402" xr:uid="{67F09A4E-5262-4827-94A9-B8143E9BBC36}"/>
    <cellStyle name="Total 3 4 3 2 6" xfId="15309" xr:uid="{25257934-DEB8-4B2D-87CB-20EA08D76248}"/>
    <cellStyle name="Total 3 4 3 2 6 2" xfId="28767" xr:uid="{BD70A6DD-F653-4013-9657-539B87139C7C}"/>
    <cellStyle name="Total 3 4 3 2 7" xfId="17652" xr:uid="{191CE11A-4985-4D63-9990-11DCBD39C00B}"/>
    <cellStyle name="Total 3 4 3 2 7 2" xfId="31110" xr:uid="{A8117858-4231-488A-8966-ABF488B4BA92}"/>
    <cellStyle name="Total 3 4 3 3" xfId="6795" xr:uid="{5D6A91D5-C2D0-45F8-8FD2-F897E868D072}"/>
    <cellStyle name="Total 3 4 3 3 2" xfId="20253" xr:uid="{6EA29741-3251-4F06-9A1B-E9A1B5A9AA88}"/>
    <cellStyle name="Total 3 4 3 4" xfId="9386" xr:uid="{DAC5871F-DD62-416C-B12D-C52CBEC989A6}"/>
    <cellStyle name="Total 3 4 3 4 2" xfId="22844" xr:uid="{2C908CE5-B956-49CF-962A-B2EF500B11E0}"/>
    <cellStyle name="Total 3 4 3 5" xfId="12618" xr:uid="{85D50438-E6D5-4256-920D-A8AF14EF77D7}"/>
    <cellStyle name="Total 3 4 3 5 2" xfId="26076" xr:uid="{A85EE5F6-F503-4205-AA67-088AA6B695AB}"/>
    <cellStyle name="Total 3 4 3 6" xfId="16663" xr:uid="{18E0F5BE-BA22-4474-92E6-90722137BE12}"/>
    <cellStyle name="Total 3 4 3 6 2" xfId="30121" xr:uid="{CE504404-0218-4475-98E6-F68A9F831DD0}"/>
    <cellStyle name="Total 3 4 4" xfId="4957" xr:uid="{1B97B83F-8BC5-4459-841B-14A038301381}"/>
    <cellStyle name="Total 3 4 4 2" xfId="6128" xr:uid="{1FB4D4A4-63E1-44D4-B3A2-6775FE88A859}"/>
    <cellStyle name="Total 3 4 4 2 2" xfId="8607" xr:uid="{498BA5BA-17A4-413C-9E3A-6CC686AB0A5A}"/>
    <cellStyle name="Total 3 4 4 2 2 2" xfId="22065" xr:uid="{48803203-BE5F-4C3F-94B4-40BE2551DD3F}"/>
    <cellStyle name="Total 3 4 4 2 3" xfId="11198" xr:uid="{7C2F26A4-4D48-48FB-9FF5-2CF3730DA88D}"/>
    <cellStyle name="Total 3 4 4 2 3 2" xfId="24656" xr:uid="{02424FF4-9FA1-43F2-A016-BD65EC283C1D}"/>
    <cellStyle name="Total 3 4 4 2 4" xfId="13406" xr:uid="{4F85AB43-D6B7-4D36-A278-00D7021BDA41}"/>
    <cellStyle name="Total 3 4 4 2 4 2" xfId="26864" xr:uid="{B19A9A57-B8C3-4EF3-B01F-463FB3DFF6D3}"/>
    <cellStyle name="Total 3 4 4 2 5" xfId="14585" xr:uid="{35F62213-9B30-48B4-B3B9-71D6DCE89C38}"/>
    <cellStyle name="Total 3 4 4 2 5 2" xfId="28043" xr:uid="{0F045A0D-667C-4BC8-99FF-E9FD44CE072D}"/>
    <cellStyle name="Total 3 4 4 2 6" xfId="15950" xr:uid="{A60CE350-02DD-43DB-AC77-A63ACAE5D644}"/>
    <cellStyle name="Total 3 4 4 2 6 2" xfId="29408" xr:uid="{C72B9611-F98E-41AB-9DF1-8B984B9C3F71}"/>
    <cellStyle name="Total 3 4 4 2 7" xfId="18293" xr:uid="{7D320BF0-FB94-4415-82E6-491CCEB2CB7C}"/>
    <cellStyle name="Total 3 4 4 2 7 2" xfId="31751" xr:uid="{B2B5EF68-1E67-4602-8903-247461559C4F}"/>
    <cellStyle name="Total 3 4 4 3" xfId="7436" xr:uid="{66FA16AA-1FF5-4552-ACD8-434160FAD41F}"/>
    <cellStyle name="Total 3 4 4 3 2" xfId="20894" xr:uid="{F98B13FE-2547-42DC-8674-BA3A752E1FC3}"/>
    <cellStyle name="Total 3 4 4 4" xfId="10027" xr:uid="{E4AD68E7-EE3D-4C07-9722-B0BD5806AE98}"/>
    <cellStyle name="Total 3 4 4 4 2" xfId="23485" xr:uid="{0CA696B1-0035-45BC-BFA9-6113503B8921}"/>
    <cellStyle name="Total 3 4 4 5" xfId="12482" xr:uid="{4F29E7A0-A974-4538-BDF7-8F48ED63DA42}"/>
    <cellStyle name="Total 3 4 4 5 2" xfId="25940" xr:uid="{9961A59D-0B0F-4A11-BC27-1FC4300B43ED}"/>
    <cellStyle name="Total 3 4 4 6" xfId="17182" xr:uid="{AECC12A0-1CAB-4B64-8A77-237E3D8F2414}"/>
    <cellStyle name="Total 3 4 4 6 2" xfId="30640" xr:uid="{977DABA4-6AF5-468D-B78B-560608F9AA1D}"/>
    <cellStyle name="Total 3 4 5" xfId="5186" xr:uid="{FC7DC494-2608-43A0-B6A4-33FE03E2604D}"/>
    <cellStyle name="Total 3 4 5 2" xfId="6357" xr:uid="{4F025642-26F6-4CE1-AB7A-F7A6FF13D168}"/>
    <cellStyle name="Total 3 4 5 2 2" xfId="8836" xr:uid="{DFB0C723-8CC0-46AE-AEFE-47B7862BC46C}"/>
    <cellStyle name="Total 3 4 5 2 2 2" xfId="22294" xr:uid="{244DA2BF-3FFB-4293-9865-AA67C0CD167E}"/>
    <cellStyle name="Total 3 4 5 2 3" xfId="11427" xr:uid="{E09BE5B8-0312-44FF-AA54-C0A7D462992A}"/>
    <cellStyle name="Total 3 4 5 2 3 2" xfId="24885" xr:uid="{9EA62AE6-37F6-4D56-8282-DBFB08B76B08}"/>
    <cellStyle name="Total 3 4 5 2 4" xfId="13635" xr:uid="{D9BB92F6-3C03-4F2E-B4DB-CD12C7988EE8}"/>
    <cellStyle name="Total 3 4 5 2 4 2" xfId="27093" xr:uid="{C0BBCD3A-F2BE-404E-A8BC-5186A68CE8FB}"/>
    <cellStyle name="Total 3 4 5 2 5" xfId="14814" xr:uid="{AA63FE6D-0316-4CA0-8317-ABD8B1E06763}"/>
    <cellStyle name="Total 3 4 5 2 5 2" xfId="28272" xr:uid="{F5975577-9C59-4F32-B207-F089A355D234}"/>
    <cellStyle name="Total 3 4 5 2 6" xfId="16179" xr:uid="{F81D2A4D-C635-4A1C-A716-BA0A3CF65684}"/>
    <cellStyle name="Total 3 4 5 2 6 2" xfId="29637" xr:uid="{ACD98D54-3C22-4A5A-AB01-FF79BEAF7497}"/>
    <cellStyle name="Total 3 4 5 2 7" xfId="18522" xr:uid="{2565DDF7-C2C4-41EC-AB61-343914B87AB6}"/>
    <cellStyle name="Total 3 4 5 2 7 2" xfId="31980" xr:uid="{8EF80EA3-7BDF-4DBF-AB64-71797269EECF}"/>
    <cellStyle name="Total 3 4 5 3" xfId="7665" xr:uid="{76346F90-C636-4139-9C10-83DCEB9424B9}"/>
    <cellStyle name="Total 3 4 5 3 2" xfId="21123" xr:uid="{5928EC21-4F27-423E-AA07-4895DCE97871}"/>
    <cellStyle name="Total 3 4 5 4" xfId="10256" xr:uid="{16D0FB8A-ED72-4B63-A48D-AE820731609C}"/>
    <cellStyle name="Total 3 4 5 4 2" xfId="23714" xr:uid="{46436FE0-D87C-486A-8126-12317CA05011}"/>
    <cellStyle name="Total 3 4 5 5" xfId="12194" xr:uid="{7B2DA823-745C-4C9E-ABD7-E627F1BB2A58}"/>
    <cellStyle name="Total 3 4 5 5 2" xfId="25652" xr:uid="{AD3A73D9-AF77-46E0-980F-D41FC336FCA1}"/>
    <cellStyle name="Total 3 4 5 6" xfId="17371" xr:uid="{FCB6B8D2-8393-44BD-88EE-D8B995F50804}"/>
    <cellStyle name="Total 3 4 5 6 2" xfId="30829" xr:uid="{6CE2D6E1-F8DD-46D6-9134-57C0687C2577}"/>
    <cellStyle name="Total 3 4 6" xfId="4469" xr:uid="{3122D073-2213-43D2-940E-8735D7145EA3}"/>
    <cellStyle name="Total 3 4 6 2" xfId="5640" xr:uid="{0058AF48-88E6-4591-B324-D619CBA6EB05}"/>
    <cellStyle name="Total 3 4 6 2 2" xfId="8119" xr:uid="{3E36FE86-8301-4CF0-A51B-137744DBE1CE}"/>
    <cellStyle name="Total 3 4 6 2 2 2" xfId="21577" xr:uid="{528D56C3-EAAD-497D-A414-DDBEAAD54ECE}"/>
    <cellStyle name="Total 3 4 6 2 3" xfId="10710" xr:uid="{BAF769CB-ACAC-4B1F-9091-F9BDBBDBE1B4}"/>
    <cellStyle name="Total 3 4 6 2 3 2" xfId="24168" xr:uid="{93190C7F-C3DD-4865-B99C-6DFDC6772C97}"/>
    <cellStyle name="Total 3 4 6 2 4" xfId="12918" xr:uid="{DF07FFF0-617F-4B63-B65A-773FFC0D4710}"/>
    <cellStyle name="Total 3 4 6 2 4 2" xfId="26376" xr:uid="{017B9A79-AABA-45FE-A37E-2FB59BF1D5F1}"/>
    <cellStyle name="Total 3 4 6 2 5" xfId="14097" xr:uid="{44441E6B-572B-4191-95B4-C653A08F354F}"/>
    <cellStyle name="Total 3 4 6 2 5 2" xfId="27555" xr:uid="{C3746AB7-B013-4808-B041-0E15A6F60B4A}"/>
    <cellStyle name="Total 3 4 6 2 6" xfId="15462" xr:uid="{083B85E4-515A-48EF-98CA-2225715C70B7}"/>
    <cellStyle name="Total 3 4 6 2 6 2" xfId="28920" xr:uid="{53892819-3B1C-489E-B248-3C58A30D4806}"/>
    <cellStyle name="Total 3 4 6 2 7" xfId="17805" xr:uid="{951F6C08-F6E2-4A3B-8FAC-C802C57CB31C}"/>
    <cellStyle name="Total 3 4 6 2 7 2" xfId="31263" xr:uid="{7CB73691-E42D-4C22-808F-6DB61303D69D}"/>
    <cellStyle name="Total 3 4 6 3" xfId="6948" xr:uid="{E3E9D732-72E9-46D4-B357-37C3874E9542}"/>
    <cellStyle name="Total 3 4 6 3 2" xfId="20406" xr:uid="{58A0B4D1-953D-42E9-9B24-BD73B821B6D5}"/>
    <cellStyle name="Total 3 4 6 4" xfId="9539" xr:uid="{46ADAC3F-81B8-4B0B-B4A3-3AE7E47C2F69}"/>
    <cellStyle name="Total 3 4 6 4 2" xfId="22997" xr:uid="{1B8954A8-847F-4F1D-9089-628B44D7B467}"/>
    <cellStyle name="Total 3 4 6 5" xfId="3311" xr:uid="{13B2AC10-C3E0-44E4-A411-E161F53214FD}"/>
    <cellStyle name="Total 3 4 6 5 2" xfId="19305" xr:uid="{52633EEA-99AD-4F74-9F7A-D966F4DB194D}"/>
    <cellStyle name="Total 3 4 6 6" xfId="16787" xr:uid="{BC62DFBF-F213-4866-98FD-2195FA24736D}"/>
    <cellStyle name="Total 3 4 6 6 2" xfId="30245" xr:uid="{3A474D74-CD14-45B1-AA5C-36634A26DA51}"/>
    <cellStyle name="Total 3 4 7" xfId="4946" xr:uid="{EFE51F45-A5A6-47D7-81C1-DD9C5904C8A3}"/>
    <cellStyle name="Total 3 4 7 2" xfId="6117" xr:uid="{7AF73C3E-A1F7-45AD-906C-9F0A3C02ADD4}"/>
    <cellStyle name="Total 3 4 7 2 2" xfId="8596" xr:uid="{E0F3F4F6-8826-412B-8893-140073AC5FC0}"/>
    <cellStyle name="Total 3 4 7 2 2 2" xfId="22054" xr:uid="{01EFC062-6E04-40C0-9CA0-3E87EBCA89D8}"/>
    <cellStyle name="Total 3 4 7 2 3" xfId="11187" xr:uid="{64580A5C-F43C-45CF-AB27-B4B6BA2A0FFD}"/>
    <cellStyle name="Total 3 4 7 2 3 2" xfId="24645" xr:uid="{310E74CA-EED8-4873-964B-B2D88C755FE9}"/>
    <cellStyle name="Total 3 4 7 2 4" xfId="13395" xr:uid="{11F9AC2B-5A5E-4C15-A24C-3654191C8581}"/>
    <cellStyle name="Total 3 4 7 2 4 2" xfId="26853" xr:uid="{96E10AE7-B1D7-4C7D-B5F0-F0C4FE728B1B}"/>
    <cellStyle name="Total 3 4 7 2 5" xfId="14574" xr:uid="{29AF0D87-62D1-42AF-A3C9-62544A0BC335}"/>
    <cellStyle name="Total 3 4 7 2 5 2" xfId="28032" xr:uid="{3FB79E6D-C8E5-48A4-B0F7-0773555B00C4}"/>
    <cellStyle name="Total 3 4 7 2 6" xfId="15939" xr:uid="{2C035BA4-105D-446D-BA92-E683C60518E8}"/>
    <cellStyle name="Total 3 4 7 2 6 2" xfId="29397" xr:uid="{651B6BEF-4EF0-48F7-8C83-41EC78D7B2A2}"/>
    <cellStyle name="Total 3 4 7 2 7" xfId="18282" xr:uid="{14601FCF-1168-44B1-A91C-E56F1D784CF5}"/>
    <cellStyle name="Total 3 4 7 2 7 2" xfId="31740" xr:uid="{823DC953-8A1D-46FA-9732-C0AF0417FCC5}"/>
    <cellStyle name="Total 3 4 7 3" xfId="7425" xr:uid="{C43741D0-2FB4-45AF-9A79-55B73EDD373B}"/>
    <cellStyle name="Total 3 4 7 3 2" xfId="20883" xr:uid="{207F83FB-2538-4772-AAB7-AF3C17BA9E67}"/>
    <cellStyle name="Total 3 4 7 4" xfId="10016" xr:uid="{AE7FDFDE-DACC-4C23-A48A-5E4C3CB35F9B}"/>
    <cellStyle name="Total 3 4 7 4 2" xfId="23474" xr:uid="{EA46DBF7-D7B8-4B15-AAEE-52EDFEE7AB11}"/>
    <cellStyle name="Total 3 4 7 5" xfId="12604" xr:uid="{4980047F-670B-465B-971C-880B7AD7B6F6}"/>
    <cellStyle name="Total 3 4 7 5 2" xfId="26062" xr:uid="{CE38DB58-87C2-4B52-B100-F569FC919EC6}"/>
    <cellStyle name="Total 3 4 7 6" xfId="17171" xr:uid="{BBE66BA9-D515-4743-99AA-B77589F75733}"/>
    <cellStyle name="Total 3 4 7 6 2" xfId="30629" xr:uid="{D2012456-30F2-433A-8312-F9B0F02953E6}"/>
    <cellStyle name="Total 3 4 8" xfId="4006" xr:uid="{FA9A9766-29E9-4FE9-AEBB-92B80EE33546}"/>
    <cellStyle name="Total 3 4 8 2" xfId="3015" xr:uid="{74D10331-D47B-4551-872D-B6B7C75B86D6}"/>
    <cellStyle name="Total 3 4 8 2 2" xfId="19009" xr:uid="{65254537-E7E4-4FB4-A390-197829295E57}"/>
    <cellStyle name="Total 3 4 8 3" xfId="9117" xr:uid="{AD2F74CD-0CD3-4004-9A5C-5FC37FC6B278}"/>
    <cellStyle name="Total 3 4 8 3 2" xfId="22575" xr:uid="{D22DB5A3-B0C6-4FD4-B0E2-CECACE56EE57}"/>
    <cellStyle name="Total 3 4 8 4" xfId="11686" xr:uid="{BE0F2E95-BD63-4FDD-A287-B943E2A1385A}"/>
    <cellStyle name="Total 3 4 8 4 2" xfId="25144" xr:uid="{3E4A8A3E-2638-48D4-BD57-9F087D156EE6}"/>
    <cellStyle name="Total 3 4 8 5" xfId="3872" xr:uid="{8225DF5D-9DB2-4946-AF4C-4502A45E5E00}"/>
    <cellStyle name="Total 3 4 8 5 2" xfId="19866" xr:uid="{66E4DBA0-28B0-48E1-B499-9656FD5BF6BB}"/>
    <cellStyle name="Total 3 4 8 6" xfId="11886" xr:uid="{478172DE-B29C-4B5B-AC64-9268C62A9E34}"/>
    <cellStyle name="Total 3 4 8 6 2" xfId="25344" xr:uid="{80613267-CD51-4E50-942F-16C91195D968}"/>
    <cellStyle name="Total 3 4 8 7" xfId="16425" xr:uid="{BADAFA01-D472-4AFF-85DD-9785C2131CC8}"/>
    <cellStyle name="Total 3 4 8 7 2" xfId="29883" xr:uid="{B1D6ABAA-7373-4C3A-B96B-E5C9BBAE0957}"/>
    <cellStyle name="Total 3 4 9" xfId="3922" xr:uid="{7BD0A499-B8F0-48C4-A1DA-B360A6E5AE61}"/>
    <cellStyle name="Total 3 4 9 2" xfId="19916" xr:uid="{24315F85-46E2-450F-ABD9-9B7F2557463F}"/>
    <cellStyle name="Total 3 5" xfId="2419" xr:uid="{EF6A5C35-65E6-48B6-9AFA-5095D157BD4B}"/>
    <cellStyle name="Total 3 5 10" xfId="3818" xr:uid="{6C80FDAE-3251-4150-8F7C-42761874A625}"/>
    <cellStyle name="Total 3 5 10 2" xfId="19812" xr:uid="{6197BF2A-19B6-41C5-95F4-04B085939CBE}"/>
    <cellStyle name="Total 3 5 11" xfId="3697" xr:uid="{C98602BC-6E83-4E79-B1FD-A65AA64DAC1E}"/>
    <cellStyle name="Total 3 5 11 2" xfId="19691" xr:uid="{B93ED89C-F80C-4694-8843-1E5B0AAB927B}"/>
    <cellStyle name="Total 3 5 12" xfId="3060" xr:uid="{D72F3508-9ED1-439A-8E57-7DC114DF73C8}"/>
    <cellStyle name="Total 3 5 12 2" xfId="19054" xr:uid="{E16ECD6E-B7D8-490A-9580-06E8AFF2111F}"/>
    <cellStyle name="Total 3 5 13" xfId="18925" xr:uid="{FA798018-CEE2-47CB-A442-47D1C7F853EC}"/>
    <cellStyle name="Total 3 5 13 2" xfId="32578" xr:uid="{FD2BAA4C-D44C-4420-BEB4-2C46EB73B41A}"/>
    <cellStyle name="Total 3 5 2" xfId="2931" xr:uid="{7AF34C1B-2001-4584-BD31-4B3A22522697}"/>
    <cellStyle name="Total 3 5 2 2" xfId="6269" xr:uid="{4092BE05-C056-4925-804F-9B468AC8A5B1}"/>
    <cellStyle name="Total 3 5 2 2 2" xfId="8748" xr:uid="{EDC5BAD5-16BB-4789-A5D0-58F88620B14A}"/>
    <cellStyle name="Total 3 5 2 2 2 2" xfId="22206" xr:uid="{954DAB6B-C22E-4A77-B9F8-9326E275EC1F}"/>
    <cellStyle name="Total 3 5 2 2 3" xfId="11339" xr:uid="{57A5A904-952D-4534-8293-AF93AE6A06E8}"/>
    <cellStyle name="Total 3 5 2 2 3 2" xfId="24797" xr:uid="{39E1B99A-FECF-4F30-9BA3-D9EF8793E665}"/>
    <cellStyle name="Total 3 5 2 2 4" xfId="13547" xr:uid="{5ACE986E-E14C-4468-927F-3E1AF2D6269E}"/>
    <cellStyle name="Total 3 5 2 2 4 2" xfId="27005" xr:uid="{B88C3210-1752-4AB1-BBC7-EE7574F561AA}"/>
    <cellStyle name="Total 3 5 2 2 5" xfId="14726" xr:uid="{E2712D18-5E19-4FFE-BCB6-C3AB57C390B5}"/>
    <cellStyle name="Total 3 5 2 2 5 2" xfId="28184" xr:uid="{4298A4B2-2BF4-49AF-9D34-2A5E7C287365}"/>
    <cellStyle name="Total 3 5 2 2 6" xfId="16091" xr:uid="{F43DEBE8-DE90-46FF-AF1F-2CE16284AB2F}"/>
    <cellStyle name="Total 3 5 2 2 6 2" xfId="29549" xr:uid="{D9272CE9-788E-42E2-AB39-84EB130B7E89}"/>
    <cellStyle name="Total 3 5 2 2 7" xfId="18434" xr:uid="{24860B80-DD44-47B1-A8CE-A0A0B5217ABA}"/>
    <cellStyle name="Total 3 5 2 2 7 2" xfId="31892" xr:uid="{45C277DE-709E-4ADE-A22F-DA7C7028FFD0}"/>
    <cellStyle name="Total 3 5 2 3" xfId="5098" xr:uid="{971CCFB5-030B-4F02-9843-2F4B373184DA}"/>
    <cellStyle name="Total 3 5 2 3 2" xfId="32383" xr:uid="{47EDB7F3-2359-4912-A003-18ABE1091F65}"/>
    <cellStyle name="Total 3 5 2 4" xfId="7577" xr:uid="{B9CEDAFA-7267-448E-9EE9-26684071FBD6}"/>
    <cellStyle name="Total 3 5 2 4 2" xfId="21035" xr:uid="{F92C2256-BCE7-4100-B3D1-968FEA2E31D3}"/>
    <cellStyle name="Total 3 5 2 5" xfId="10168" xr:uid="{81AD057E-DD37-48B4-8A0A-E7BB6117B353}"/>
    <cellStyle name="Total 3 5 2 5 2" xfId="23626" xr:uid="{8428C74F-436A-4D89-B090-D25C32217D20}"/>
    <cellStyle name="Total 3 5 2 6" xfId="12260" xr:uid="{0DED69D7-8B0F-41C2-8BF9-66C935A88E10}"/>
    <cellStyle name="Total 3 5 2 6 2" xfId="25718" xr:uid="{AEC2D05A-684F-491D-BF59-5453B4BA83BD}"/>
    <cellStyle name="Total 3 5 2 7" xfId="17291" xr:uid="{C825DF11-5116-46E3-B132-FA65D4239283}"/>
    <cellStyle name="Total 3 5 2 7 2" xfId="30749" xr:uid="{60799EBE-B5E1-487F-B9BB-40F2249274AD}"/>
    <cellStyle name="Total 3 5 3" xfId="4315" xr:uid="{D7272C13-B3C4-4E49-8E37-83913C486BCF}"/>
    <cellStyle name="Total 3 5 3 2" xfId="5486" xr:uid="{7CE81D41-B461-4790-A420-040D3A197DCD}"/>
    <cellStyle name="Total 3 5 3 2 2" xfId="7965" xr:uid="{1EDB3193-593C-453B-BA0C-B48656E21CA8}"/>
    <cellStyle name="Total 3 5 3 2 2 2" xfId="21423" xr:uid="{9DA6D36D-3A55-468E-8CE5-B9316DCDCD36}"/>
    <cellStyle name="Total 3 5 3 2 3" xfId="10556" xr:uid="{0FE165B3-59F1-4613-A60D-23F9BE6C1D5F}"/>
    <cellStyle name="Total 3 5 3 2 3 2" xfId="24014" xr:uid="{3ABA0733-1465-41E2-B4FB-FB165155F64C}"/>
    <cellStyle name="Total 3 5 3 2 4" xfId="12764" xr:uid="{F7CCB39D-FA6F-4351-B766-3101EDBF800F}"/>
    <cellStyle name="Total 3 5 3 2 4 2" xfId="26222" xr:uid="{A03448C3-6AD4-4991-9F4A-42A15D1ADF9D}"/>
    <cellStyle name="Total 3 5 3 2 5" xfId="13943" xr:uid="{5D1EE8FE-1D0F-4C2F-A196-A574835360D1}"/>
    <cellStyle name="Total 3 5 3 2 5 2" xfId="27401" xr:uid="{D4E1C78B-F94B-413E-88C9-CFB79276ADF4}"/>
    <cellStyle name="Total 3 5 3 2 6" xfId="15308" xr:uid="{E2751F1E-9C47-41CB-96D8-87F522D213C4}"/>
    <cellStyle name="Total 3 5 3 2 6 2" xfId="28766" xr:uid="{6C252C49-2626-48A1-AF62-2670F4E93C92}"/>
    <cellStyle name="Total 3 5 3 2 7" xfId="17651" xr:uid="{21608DA3-C429-4436-A9E5-D4A6CDE0B2D7}"/>
    <cellStyle name="Total 3 5 3 2 7 2" xfId="31109" xr:uid="{F9CF87C5-2E71-4500-AD36-52BD174FEF73}"/>
    <cellStyle name="Total 3 5 3 3" xfId="6794" xr:uid="{A46AC79C-F315-47F6-B0CF-702204034D0D}"/>
    <cellStyle name="Total 3 5 3 3 2" xfId="20252" xr:uid="{8C1947CB-3F81-4110-A096-7838067346DA}"/>
    <cellStyle name="Total 3 5 3 4" xfId="9385" xr:uid="{6FF27867-5ABB-40AB-B033-5EC62B7BA006}"/>
    <cellStyle name="Total 3 5 3 4 2" xfId="22843" xr:uid="{FFF241B9-F6EE-4227-A509-769C4138B6DE}"/>
    <cellStyle name="Total 3 5 3 5" xfId="12513" xr:uid="{F201A10B-23C2-4F37-9213-B2679FFA9AB4}"/>
    <cellStyle name="Total 3 5 3 5 2" xfId="25971" xr:uid="{941369AF-CC45-4E49-A9BF-4D4F08AEC3F4}"/>
    <cellStyle name="Total 3 5 3 6" xfId="16662" xr:uid="{F0264848-0B78-4852-8EBA-88015A1108AE}"/>
    <cellStyle name="Total 3 5 3 6 2" xfId="30120" xr:uid="{1128FADD-F779-48F5-9354-20A19FB0F02E}"/>
    <cellStyle name="Total 3 5 4" xfId="5126" xr:uid="{647EA6CA-80F1-45AC-AB96-EE6B7E809F0C}"/>
    <cellStyle name="Total 3 5 4 2" xfId="6297" xr:uid="{243201D8-21C9-4336-B774-92665D5A3410}"/>
    <cellStyle name="Total 3 5 4 2 2" xfId="8776" xr:uid="{4E6938B8-D71E-4CC5-97D6-11C147A5FB1C}"/>
    <cellStyle name="Total 3 5 4 2 2 2" xfId="22234" xr:uid="{0D1ED3FC-C966-4D5B-8952-A2D72A4C493D}"/>
    <cellStyle name="Total 3 5 4 2 3" xfId="11367" xr:uid="{A0DFEC27-5B5B-4161-948E-C8A462FBA8D1}"/>
    <cellStyle name="Total 3 5 4 2 3 2" xfId="24825" xr:uid="{98DC0AF3-3D03-4F81-A2FC-360DF5F9B9E8}"/>
    <cellStyle name="Total 3 5 4 2 4" xfId="13575" xr:uid="{7F0AC0C2-97CF-4B6A-BA50-B9F886368CA0}"/>
    <cellStyle name="Total 3 5 4 2 4 2" xfId="27033" xr:uid="{F5B9586A-C549-48F4-BE53-715833B27523}"/>
    <cellStyle name="Total 3 5 4 2 5" xfId="14754" xr:uid="{C9FAFCFF-F342-4A39-862F-D0E78E00F735}"/>
    <cellStyle name="Total 3 5 4 2 5 2" xfId="28212" xr:uid="{F2364ACD-0CF8-4C22-94FF-78C1A2C31171}"/>
    <cellStyle name="Total 3 5 4 2 6" xfId="16119" xr:uid="{17805C89-0551-468A-952F-F9A7C872A439}"/>
    <cellStyle name="Total 3 5 4 2 6 2" xfId="29577" xr:uid="{928BAB84-6775-40C1-AB98-40E1120D6035}"/>
    <cellStyle name="Total 3 5 4 2 7" xfId="18462" xr:uid="{FA6BB26B-5039-4A2C-8AC2-8454DD2E742D}"/>
    <cellStyle name="Total 3 5 4 2 7 2" xfId="31920" xr:uid="{75AE015B-7778-4F7E-8574-FBB4BCDF703C}"/>
    <cellStyle name="Total 3 5 4 3" xfId="7605" xr:uid="{5CD91D0B-395C-4625-BD47-378B65FBDAD5}"/>
    <cellStyle name="Total 3 5 4 3 2" xfId="21063" xr:uid="{14E9EC95-4131-49C5-8EF2-5A9000B5492A}"/>
    <cellStyle name="Total 3 5 4 4" xfId="10196" xr:uid="{64D8B526-FD59-405D-A378-66806A22EBB6}"/>
    <cellStyle name="Total 3 5 4 4 2" xfId="23654" xr:uid="{634F01E1-BE9E-40CC-9B64-B4DB63587BEA}"/>
    <cellStyle name="Total 3 5 4 5" xfId="12061" xr:uid="{35B88FDA-AB43-4568-B543-7292650906C8}"/>
    <cellStyle name="Total 3 5 4 5 2" xfId="25519" xr:uid="{B9AF7BFE-AE24-4224-8C9A-6A0BEBB00A28}"/>
    <cellStyle name="Total 3 5 4 6" xfId="17318" xr:uid="{824F2565-4850-4422-8376-9C19C1DA1E63}"/>
    <cellStyle name="Total 3 5 4 6 2" xfId="30776" xr:uid="{60BE021B-1807-44BE-AF37-478AEE8ADF1E}"/>
    <cellStyle name="Total 3 5 5" xfId="5124" xr:uid="{748C1EEE-D7E4-43F9-A56A-0D8638A353EF}"/>
    <cellStyle name="Total 3 5 5 2" xfId="6295" xr:uid="{DB760A99-EF04-4A49-B8F6-0FE64E0AD085}"/>
    <cellStyle name="Total 3 5 5 2 2" xfId="8774" xr:uid="{A3242FEA-BC3F-4723-8AD0-E85E6A4D64AC}"/>
    <cellStyle name="Total 3 5 5 2 2 2" xfId="22232" xr:uid="{DA24C86B-F131-436B-B3DD-9DA91715FCD9}"/>
    <cellStyle name="Total 3 5 5 2 3" xfId="11365" xr:uid="{03B5FD99-3A9F-4955-BCE7-A5558D5F6648}"/>
    <cellStyle name="Total 3 5 5 2 3 2" xfId="24823" xr:uid="{1D800BB9-59E0-4ADB-9F34-1AA225BEA4A6}"/>
    <cellStyle name="Total 3 5 5 2 4" xfId="13573" xr:uid="{9E1B9862-C917-4DCB-93B6-D183D5ACE0E6}"/>
    <cellStyle name="Total 3 5 5 2 4 2" xfId="27031" xr:uid="{7E0F4FF4-DA2B-480F-A084-5AE413366590}"/>
    <cellStyle name="Total 3 5 5 2 5" xfId="14752" xr:uid="{0949DAE0-F95A-4262-AFAF-192703CA019E}"/>
    <cellStyle name="Total 3 5 5 2 5 2" xfId="28210" xr:uid="{8F12DF8E-D34C-4070-9733-3E2591DDFBA8}"/>
    <cellStyle name="Total 3 5 5 2 6" xfId="16117" xr:uid="{C26023CE-B26D-47E1-A539-FF25041FFED5}"/>
    <cellStyle name="Total 3 5 5 2 6 2" xfId="29575" xr:uid="{B7856390-C09F-4704-B15A-122F15F5CC5E}"/>
    <cellStyle name="Total 3 5 5 2 7" xfId="18460" xr:uid="{C7F9C4BF-9B55-4719-B869-3C5A61DACC48}"/>
    <cellStyle name="Total 3 5 5 2 7 2" xfId="31918" xr:uid="{CDA8FA39-6E93-41B5-9823-4D254CC16FB4}"/>
    <cellStyle name="Total 3 5 5 3" xfId="7603" xr:uid="{C360D5C3-B718-433A-8E16-5E40F601B59F}"/>
    <cellStyle name="Total 3 5 5 3 2" xfId="21061" xr:uid="{DB6FD815-AA72-485D-A6D8-56EB90881E28}"/>
    <cellStyle name="Total 3 5 5 4" xfId="10194" xr:uid="{0FC87BE0-9562-4607-BEEF-4817082A0359}"/>
    <cellStyle name="Total 3 5 5 4 2" xfId="23652" xr:uid="{B1AE3593-B391-49D0-BC35-A427D323EE32}"/>
    <cellStyle name="Total 3 5 5 5" xfId="12082" xr:uid="{EDF86F19-829C-4B15-A861-081263D03A27}"/>
    <cellStyle name="Total 3 5 5 5 2" xfId="25540" xr:uid="{95400E32-CB6A-46E7-B4BC-F1CDA825966D}"/>
    <cellStyle name="Total 3 5 5 6" xfId="17316" xr:uid="{65B23B42-B7CA-4C25-B750-CA51260F32FA}"/>
    <cellStyle name="Total 3 5 5 6 2" xfId="30774" xr:uid="{6AD1A7B9-30A7-4742-99E1-5D94C4E9E1AE}"/>
    <cellStyle name="Total 3 5 6" xfId="4468" xr:uid="{9923BD89-1EA6-4958-91F2-80548289788F}"/>
    <cellStyle name="Total 3 5 6 2" xfId="5639" xr:uid="{5C08D3DB-9CDD-4204-B6E3-4F4419060255}"/>
    <cellStyle name="Total 3 5 6 2 2" xfId="8118" xr:uid="{71C339D0-8E40-4156-9BEE-E3007091C0A6}"/>
    <cellStyle name="Total 3 5 6 2 2 2" xfId="21576" xr:uid="{8DE851AE-8043-42C7-95B3-3155F66488BE}"/>
    <cellStyle name="Total 3 5 6 2 3" xfId="10709" xr:uid="{3AD203C2-105D-4B8A-A862-1814983F4D5A}"/>
    <cellStyle name="Total 3 5 6 2 3 2" xfId="24167" xr:uid="{C1590D6B-FDA5-4FCB-88E2-43717EC7C4AE}"/>
    <cellStyle name="Total 3 5 6 2 4" xfId="12917" xr:uid="{1CFBA1DA-3DDF-48B5-8E65-B43D2A1A8580}"/>
    <cellStyle name="Total 3 5 6 2 4 2" xfId="26375" xr:uid="{A4B8BADA-618C-4479-80C8-1C027B76903F}"/>
    <cellStyle name="Total 3 5 6 2 5" xfId="14096" xr:uid="{B5BB8DBC-01B8-4740-8679-CAF6DDEE2685}"/>
    <cellStyle name="Total 3 5 6 2 5 2" xfId="27554" xr:uid="{DD2A9E68-B18F-4CCF-A748-C2F598AF7766}"/>
    <cellStyle name="Total 3 5 6 2 6" xfId="15461" xr:uid="{539C7353-7FE3-443E-9624-B2744C9B1F21}"/>
    <cellStyle name="Total 3 5 6 2 6 2" xfId="28919" xr:uid="{E7CAC5EA-0A30-4EAD-B257-AE2B207C60A5}"/>
    <cellStyle name="Total 3 5 6 2 7" xfId="17804" xr:uid="{2E28F704-60AA-4440-A109-AECC1EB30554}"/>
    <cellStyle name="Total 3 5 6 2 7 2" xfId="31262" xr:uid="{1CE9D097-D151-4595-BED4-B05D87D0F3C3}"/>
    <cellStyle name="Total 3 5 6 3" xfId="6947" xr:uid="{F428F881-81E3-4840-ACF0-F852462DD833}"/>
    <cellStyle name="Total 3 5 6 3 2" xfId="20405" xr:uid="{7F486B2B-0846-43B9-B19F-BCE1C657CD18}"/>
    <cellStyle name="Total 3 5 6 4" xfId="9538" xr:uid="{5D26C252-5308-472F-8EF6-FA73946D250D}"/>
    <cellStyle name="Total 3 5 6 4 2" xfId="22996" xr:uid="{2DFF73CF-E9DC-444D-BACE-6206B5656A64}"/>
    <cellStyle name="Total 3 5 6 5" xfId="12211" xr:uid="{8C294A7B-89B2-476D-B8EE-C8DAD9520BBC}"/>
    <cellStyle name="Total 3 5 6 5 2" xfId="25669" xr:uid="{DFE268DC-33E4-4359-B614-7D2FC61AA1AC}"/>
    <cellStyle name="Total 3 5 6 6" xfId="16786" xr:uid="{356FC446-1994-4457-8B50-EC17ADAB0A2B}"/>
    <cellStyle name="Total 3 5 6 6 2" xfId="30244" xr:uid="{5BF23985-25D3-49F8-BEEF-5C8150F40583}"/>
    <cellStyle name="Total 3 5 7" xfId="5327" xr:uid="{0D484870-203C-4F51-BBB1-D026486E72E0}"/>
    <cellStyle name="Total 3 5 7 2" xfId="6498" xr:uid="{38993D49-21E4-458E-A410-69AD8BFD320F}"/>
    <cellStyle name="Total 3 5 7 2 2" xfId="8977" xr:uid="{17DAF7E0-FE25-45ED-8E13-AFE5BA53449D}"/>
    <cellStyle name="Total 3 5 7 2 2 2" xfId="22435" xr:uid="{512D6463-A0DD-4819-8EDA-7736A58C8896}"/>
    <cellStyle name="Total 3 5 7 2 3" xfId="11568" xr:uid="{ED0FD590-634E-4B65-9CB5-EDB76FECBEE0}"/>
    <cellStyle name="Total 3 5 7 2 3 2" xfId="25026" xr:uid="{0A737B4D-1C1D-441C-9568-6596F1EBD5EC}"/>
    <cellStyle name="Total 3 5 7 2 4" xfId="13776" xr:uid="{00FD14DF-A183-4213-9EF3-15E9AFCE6DFA}"/>
    <cellStyle name="Total 3 5 7 2 4 2" xfId="27234" xr:uid="{375DBE4F-21B3-4957-86E5-7D333F716FAC}"/>
    <cellStyle name="Total 3 5 7 2 5" xfId="14955" xr:uid="{F10E697A-0FBA-4B30-A303-9096113A0EC6}"/>
    <cellStyle name="Total 3 5 7 2 5 2" xfId="28413" xr:uid="{C1B332AD-D8DD-4FD4-BEF7-93745777840C}"/>
    <cellStyle name="Total 3 5 7 2 6" xfId="16320" xr:uid="{08FAC905-92B9-49D1-91D8-18576A2D9101}"/>
    <cellStyle name="Total 3 5 7 2 6 2" xfId="29778" xr:uid="{27F35971-DF19-4895-A26D-3807AAD1A9E9}"/>
    <cellStyle name="Total 3 5 7 2 7" xfId="18663" xr:uid="{B14151DF-B7D9-46F1-9F6C-7E703E1C343C}"/>
    <cellStyle name="Total 3 5 7 2 7 2" xfId="32121" xr:uid="{0E633568-8359-4CC4-B26C-FA194E21F2C0}"/>
    <cellStyle name="Total 3 5 7 3" xfId="7806" xr:uid="{E4595DD9-57E1-4DF3-8CE6-38FD7C808450}"/>
    <cellStyle name="Total 3 5 7 3 2" xfId="21264" xr:uid="{7587CF04-EE9C-4D72-882A-A2224218CF5A}"/>
    <cellStyle name="Total 3 5 7 4" xfId="10397" xr:uid="{52B5D4F3-D6C2-40E1-82E2-A848B122FC67}"/>
    <cellStyle name="Total 3 5 7 4 2" xfId="23855" xr:uid="{77D05BC5-D8C9-4064-BDBB-9D9CF6C43EB3}"/>
    <cellStyle name="Total 3 5 7 5" xfId="15149" xr:uid="{7D859D3D-43CD-46B9-ACF8-D0BA76A35EF0}"/>
    <cellStyle name="Total 3 5 7 5 2" xfId="28607" xr:uid="{ED855A63-4C0D-4AE1-B47F-229461794030}"/>
    <cellStyle name="Total 3 5 7 6" xfId="17501" xr:uid="{E4951AC7-D6BC-4819-AB9B-BEB3C2AF7513}"/>
    <cellStyle name="Total 3 5 7 6 2" xfId="30959" xr:uid="{81777E73-B01C-4D33-BBA8-EC0197367F63}"/>
    <cellStyle name="Total 3 5 8" xfId="4162" xr:uid="{938D4A37-A005-4911-A8C7-8EFE518BA7AF}"/>
    <cellStyle name="Total 3 5 8 2" xfId="6676" xr:uid="{B8A66CBC-2174-4065-B9A7-9EE6957DC14D}"/>
    <cellStyle name="Total 3 5 8 2 2" xfId="20134" xr:uid="{F250E755-630F-419F-B5C5-D33F49F5B58E}"/>
    <cellStyle name="Total 3 5 8 3" xfId="9273" xr:uid="{B4EBEC78-C5FC-41D3-86BF-4CC9F8BEE5C2}"/>
    <cellStyle name="Total 3 5 8 3 2" xfId="22731" xr:uid="{3F5A6C3B-C34E-4251-B37C-9B358DF1752E}"/>
    <cellStyle name="Total 3 5 8 4" xfId="11842" xr:uid="{F7F5631B-577E-4761-AD04-ABE5BB67D203}"/>
    <cellStyle name="Total 3 5 8 4 2" xfId="25300" xr:uid="{DCDB9D3B-B3BF-4E00-8671-965DA6AFB6BE}"/>
    <cellStyle name="Total 3 5 8 5" xfId="3680" xr:uid="{0BD8055B-B222-4B2A-B545-22BD1F1167F7}"/>
    <cellStyle name="Total 3 5 8 5 2" xfId="19674" xr:uid="{FBB50076-5405-45AE-8037-0C873E4FC029}"/>
    <cellStyle name="Total 3 5 8 6" xfId="12292" xr:uid="{D4DC440E-8FD2-46CA-A496-2AF4FB3525D3}"/>
    <cellStyle name="Total 3 5 8 6 2" xfId="25750" xr:uid="{7A106E69-07E9-401A-8793-E2A1557EC179}"/>
    <cellStyle name="Total 3 5 8 7" xfId="16581" xr:uid="{0C13FBA7-338D-4E91-8A34-FF24D9DDEAEB}"/>
    <cellStyle name="Total 3 5 8 7 2" xfId="30039" xr:uid="{C17FF8D0-EE35-4FFB-8ADE-BE07F07E4EFF}"/>
    <cellStyle name="Total 3 5 9" xfId="2955" xr:uid="{CEE84C43-948E-48F4-AAFF-B85396696C68}"/>
    <cellStyle name="Total 3 5 9 2" xfId="18949" xr:uid="{78898AF2-9A02-4351-A6E5-A15BFADCD42A}"/>
    <cellStyle name="Total 3 6" xfId="2420" xr:uid="{48D6C29D-4EA9-4C5E-B873-E67C7BE5466F}"/>
    <cellStyle name="Total 3 6 10" xfId="3819" xr:uid="{00F992A0-A06B-49DB-AFBA-D7D844E426CF}"/>
    <cellStyle name="Total 3 6 10 2" xfId="19813" xr:uid="{F9FD14A4-6C08-449F-9FB9-DFA2CB823C4C}"/>
    <cellStyle name="Total 3 6 11" xfId="12683" xr:uid="{4215227E-EFDB-4200-A025-D3353F1E752E}"/>
    <cellStyle name="Total 3 6 11 2" xfId="26141" xr:uid="{5270042A-B90E-457B-8ECB-D24A63A1F408}"/>
    <cellStyle name="Total 3 6 12" xfId="9294" xr:uid="{F8E906F9-DA9B-4E3F-BBC6-ABCD18B7B4E7}"/>
    <cellStyle name="Total 3 6 12 2" xfId="22752" xr:uid="{BBA0A787-64D0-43CE-AF5D-FBC1DC23DD19}"/>
    <cellStyle name="Total 3 6 13" xfId="18926" xr:uid="{EC9F1882-EBDA-4B8C-8C01-17701FB38A6E}"/>
    <cellStyle name="Total 3 6 13 2" xfId="32579" xr:uid="{631C13AB-FF40-4FFE-8C44-1C5416969C09}"/>
    <cellStyle name="Total 3 6 2" xfId="2932" xr:uid="{14A15B51-86C0-4F6E-B28E-4149729F8F86}"/>
    <cellStyle name="Total 3 6 2 2" xfId="6270" xr:uid="{2F8C3E4E-2E2B-4244-8AA1-8BF9793CED1E}"/>
    <cellStyle name="Total 3 6 2 2 2" xfId="8749" xr:uid="{99FFC4A9-FC02-4395-90A6-EE95FF046ABF}"/>
    <cellStyle name="Total 3 6 2 2 2 2" xfId="22207" xr:uid="{EC211C7F-DFFE-499E-8E5A-286E39B118B1}"/>
    <cellStyle name="Total 3 6 2 2 3" xfId="11340" xr:uid="{B8D712FF-291B-454C-B9DD-4868225CA2DF}"/>
    <cellStyle name="Total 3 6 2 2 3 2" xfId="24798" xr:uid="{3602C3A2-FEA4-42C5-B0D7-00759B2D27CD}"/>
    <cellStyle name="Total 3 6 2 2 4" xfId="13548" xr:uid="{5AE96A5C-F5FB-4DF5-93D6-1AAE736401AC}"/>
    <cellStyle name="Total 3 6 2 2 4 2" xfId="27006" xr:uid="{F1DFBFAB-B9FF-4677-85E9-305F0F475C4C}"/>
    <cellStyle name="Total 3 6 2 2 5" xfId="14727" xr:uid="{0D44C90E-27D6-4CD6-9D63-B650A5DB60C3}"/>
    <cellStyle name="Total 3 6 2 2 5 2" xfId="28185" xr:uid="{F439CDEE-C008-4F8C-866A-D98E0F2D621A}"/>
    <cellStyle name="Total 3 6 2 2 6" xfId="16092" xr:uid="{4D44A7E0-BC61-4CA6-AC1A-C9E4BDA6E300}"/>
    <cellStyle name="Total 3 6 2 2 6 2" xfId="29550" xr:uid="{A0328845-6C2A-45D4-8708-718159FC6042}"/>
    <cellStyle name="Total 3 6 2 2 7" xfId="18435" xr:uid="{C63E3696-5754-460E-B9F6-F36B6CC5EAB3}"/>
    <cellStyle name="Total 3 6 2 2 7 2" xfId="31893" xr:uid="{882CC257-7F31-4770-8343-4E7A7618CE6D}"/>
    <cellStyle name="Total 3 6 2 3" xfId="5099" xr:uid="{439BB6C0-A058-46E6-998C-917E730DF4B0}"/>
    <cellStyle name="Total 3 6 2 3 2" xfId="32384" xr:uid="{943820E0-06C0-4F9E-B36A-E80768AD1813}"/>
    <cellStyle name="Total 3 6 2 4" xfId="7578" xr:uid="{3A4B363A-F4F2-4B1C-9ECF-84C7F6267157}"/>
    <cellStyle name="Total 3 6 2 4 2" xfId="21036" xr:uid="{7CE065BC-2E67-438E-AC14-174CB4D3E482}"/>
    <cellStyle name="Total 3 6 2 5" xfId="10169" xr:uid="{9AA32008-3502-40B7-9CBB-80C1A0B262E7}"/>
    <cellStyle name="Total 3 6 2 5 2" xfId="23627" xr:uid="{B5497398-4983-4941-94D3-C490DDD15E11}"/>
    <cellStyle name="Total 3 6 2 6" xfId="12080" xr:uid="{936A86DF-E3EA-44DB-88A6-3C538FB0E710}"/>
    <cellStyle name="Total 3 6 2 6 2" xfId="25538" xr:uid="{F6E3B5A2-816A-42CD-826C-52682F6FE2FC}"/>
    <cellStyle name="Total 3 6 2 7" xfId="17292" xr:uid="{630E9E40-5C10-4769-8A34-73A571369969}"/>
    <cellStyle name="Total 3 6 2 7 2" xfId="30750" xr:uid="{6593DC68-6018-4A4C-BDE4-671FA70A7F6A}"/>
    <cellStyle name="Total 3 6 3" xfId="4314" xr:uid="{9981F5B9-68E5-4008-B22E-22871516326B}"/>
    <cellStyle name="Total 3 6 3 2" xfId="5485" xr:uid="{6291909E-7904-46D9-A5E6-5A8D38E50A82}"/>
    <cellStyle name="Total 3 6 3 2 2" xfId="7964" xr:uid="{648F7603-B135-4494-89C7-761F75B57369}"/>
    <cellStyle name="Total 3 6 3 2 2 2" xfId="21422" xr:uid="{10A43149-D6E2-42E0-B71B-8C7976092AA9}"/>
    <cellStyle name="Total 3 6 3 2 3" xfId="10555" xr:uid="{C112B1C9-1E28-48DB-B68E-AFC834C4B2F1}"/>
    <cellStyle name="Total 3 6 3 2 3 2" xfId="24013" xr:uid="{8E9E7F8A-EC15-421C-B052-202108430BFA}"/>
    <cellStyle name="Total 3 6 3 2 4" xfId="12763" xr:uid="{D0C70C8C-599E-49FC-B556-3E75A8891CD7}"/>
    <cellStyle name="Total 3 6 3 2 4 2" xfId="26221" xr:uid="{40787126-3301-4EE6-B26A-4BD271760062}"/>
    <cellStyle name="Total 3 6 3 2 5" xfId="13942" xr:uid="{C85569C2-2D82-437D-B6C0-B4FFD82C5653}"/>
    <cellStyle name="Total 3 6 3 2 5 2" xfId="27400" xr:uid="{BC34A747-1271-4BB5-89DD-EEBB9890838B}"/>
    <cellStyle name="Total 3 6 3 2 6" xfId="15307" xr:uid="{4C00C004-C05A-49F2-9DF5-32A30D5C0701}"/>
    <cellStyle name="Total 3 6 3 2 6 2" xfId="28765" xr:uid="{4D35696F-5038-4F74-9F0B-70ED2877BFA6}"/>
    <cellStyle name="Total 3 6 3 2 7" xfId="17650" xr:uid="{1FFAB28D-6EB7-476F-9016-DA86967CBAA7}"/>
    <cellStyle name="Total 3 6 3 2 7 2" xfId="31108" xr:uid="{121392D0-B5D7-49D8-9AA8-30CC6AEBB965}"/>
    <cellStyle name="Total 3 6 3 3" xfId="6793" xr:uid="{DE843141-4A77-4E2A-930A-2498BDFF558A}"/>
    <cellStyle name="Total 3 6 3 3 2" xfId="20251" xr:uid="{F552DB99-0EEE-4984-B9EA-B20E6C39E441}"/>
    <cellStyle name="Total 3 6 3 4" xfId="9384" xr:uid="{4336FBFF-6E15-471D-8F75-B2A11B979D6E}"/>
    <cellStyle name="Total 3 6 3 4 2" xfId="22842" xr:uid="{64176185-E547-4E9A-89E2-D128F9778E4E}"/>
    <cellStyle name="Total 3 6 3 5" xfId="12299" xr:uid="{3B871CF4-5AE3-4393-9E80-9C8F9F6BD546}"/>
    <cellStyle name="Total 3 6 3 5 2" xfId="25757" xr:uid="{B1F117DE-E23C-45DC-B2AB-9306ECBDC953}"/>
    <cellStyle name="Total 3 6 3 6" xfId="16661" xr:uid="{E7307CE8-D08A-4930-AA67-E0C724EC523E}"/>
    <cellStyle name="Total 3 6 3 6 2" xfId="30119" xr:uid="{67289652-298C-4EBC-9AA4-42B464CB3425}"/>
    <cellStyle name="Total 3 6 4" xfId="5125" xr:uid="{3E7DD64C-ECAB-49F0-AB54-44153F9EC708}"/>
    <cellStyle name="Total 3 6 4 2" xfId="6296" xr:uid="{615D1A42-02BE-47E5-8210-7DF407E59D6A}"/>
    <cellStyle name="Total 3 6 4 2 2" xfId="8775" xr:uid="{39612395-56CE-4907-8CCD-73231343254E}"/>
    <cellStyle name="Total 3 6 4 2 2 2" xfId="22233" xr:uid="{ACF15A6E-0DF8-4559-86CE-586A47CCD509}"/>
    <cellStyle name="Total 3 6 4 2 3" xfId="11366" xr:uid="{252FA5F7-F3F6-475E-A140-7C16C9C953A3}"/>
    <cellStyle name="Total 3 6 4 2 3 2" xfId="24824" xr:uid="{089B6CC8-0B06-4154-BB99-12513550288E}"/>
    <cellStyle name="Total 3 6 4 2 4" xfId="13574" xr:uid="{91237F02-3DED-4D2F-9E76-B0A19F715E0D}"/>
    <cellStyle name="Total 3 6 4 2 4 2" xfId="27032" xr:uid="{0C109AA0-088F-467F-BE37-4188D60F2EF1}"/>
    <cellStyle name="Total 3 6 4 2 5" xfId="14753" xr:uid="{0E371DB3-222E-434A-89FD-8EB3508F3FFE}"/>
    <cellStyle name="Total 3 6 4 2 5 2" xfId="28211" xr:uid="{94158459-9883-43EE-8B8D-05BEEA4DF2C8}"/>
    <cellStyle name="Total 3 6 4 2 6" xfId="16118" xr:uid="{259C374E-6C14-4832-B6C2-781952237AA2}"/>
    <cellStyle name="Total 3 6 4 2 6 2" xfId="29576" xr:uid="{F90500BC-B6A0-46BA-BD57-705C53977960}"/>
    <cellStyle name="Total 3 6 4 2 7" xfId="18461" xr:uid="{D18766DD-748B-4A83-B5B7-E91EE5C85E9C}"/>
    <cellStyle name="Total 3 6 4 2 7 2" xfId="31919" xr:uid="{16E12C8D-DBDF-4D0C-B372-364F5323D89C}"/>
    <cellStyle name="Total 3 6 4 3" xfId="7604" xr:uid="{61C796AE-1FE9-41E0-B3F4-4FCAAC8E7099}"/>
    <cellStyle name="Total 3 6 4 3 2" xfId="21062" xr:uid="{A999E4D6-5D82-448B-931C-CD285CE6EC61}"/>
    <cellStyle name="Total 3 6 4 4" xfId="10195" xr:uid="{57D8D4E9-B6F6-4879-8268-281FE2E304D5}"/>
    <cellStyle name="Total 3 6 4 4 2" xfId="23653" xr:uid="{A694CA28-E353-41A1-A9A9-65B57B5E3DC7}"/>
    <cellStyle name="Total 3 6 4 5" xfId="3081" xr:uid="{F8BA5BAD-0D02-4661-8CA3-7D7DF5CD573C}"/>
    <cellStyle name="Total 3 6 4 5 2" xfId="19075" xr:uid="{95FA5342-6F19-4F70-828A-EBA53B27AD63}"/>
    <cellStyle name="Total 3 6 4 6" xfId="17317" xr:uid="{C8F0EFF7-60B8-48AE-9408-0942C413CF9B}"/>
    <cellStyle name="Total 3 6 4 6 2" xfId="30775" xr:uid="{14C282A9-0438-48B5-AFFF-93AB528EEC77}"/>
    <cellStyle name="Total 3 6 5" xfId="5342" xr:uid="{ECF5E8FC-189A-41FA-BBE7-FC934118984B}"/>
    <cellStyle name="Total 3 6 5 2" xfId="6513" xr:uid="{4405DD52-3D1C-413F-8A0A-48F9EBFCB6F2}"/>
    <cellStyle name="Total 3 6 5 2 2" xfId="8992" xr:uid="{B639882C-2720-4824-83E8-9B2D583EEE94}"/>
    <cellStyle name="Total 3 6 5 2 2 2" xfId="22450" xr:uid="{AD32EB39-1A8A-4375-997D-50FFB94682C3}"/>
    <cellStyle name="Total 3 6 5 2 3" xfId="11583" xr:uid="{18668704-E7B3-4B74-AF0B-6A5726EFF889}"/>
    <cellStyle name="Total 3 6 5 2 3 2" xfId="25041" xr:uid="{02B754A9-8A2D-4C90-A62C-21476ACB02D3}"/>
    <cellStyle name="Total 3 6 5 2 4" xfId="13791" xr:uid="{3B2048F7-9D71-4A56-ACE9-852FA871925B}"/>
    <cellStyle name="Total 3 6 5 2 4 2" xfId="27249" xr:uid="{F434F1EF-8F2E-4158-ABA3-67E49299F99C}"/>
    <cellStyle name="Total 3 6 5 2 5" xfId="14970" xr:uid="{824461B8-0192-42C9-A7CD-556327DBBD49}"/>
    <cellStyle name="Total 3 6 5 2 5 2" xfId="28428" xr:uid="{B13052E2-8BF7-4DBF-9655-29032192F790}"/>
    <cellStyle name="Total 3 6 5 2 6" xfId="16335" xr:uid="{D73CBA3A-9A4D-4183-87E2-61AF7F17A5DC}"/>
    <cellStyle name="Total 3 6 5 2 6 2" xfId="29793" xr:uid="{A6F8A936-338C-4573-A1AF-BAA87B2D7EA4}"/>
    <cellStyle name="Total 3 6 5 2 7" xfId="18678" xr:uid="{E5F928D1-E72D-4623-A0F6-1615871BB792}"/>
    <cellStyle name="Total 3 6 5 2 7 2" xfId="32136" xr:uid="{511B81B2-C5BF-4628-AB9E-562FA63704EC}"/>
    <cellStyle name="Total 3 6 5 3" xfId="7821" xr:uid="{03EF90D2-8B70-4BDB-B3C0-B403D289DC98}"/>
    <cellStyle name="Total 3 6 5 3 2" xfId="21279" xr:uid="{DCD7A317-F1B4-4838-B03A-676AF728C3B0}"/>
    <cellStyle name="Total 3 6 5 4" xfId="10412" xr:uid="{1E518D34-D91E-450A-ACE6-9E61A1A48824}"/>
    <cellStyle name="Total 3 6 5 4 2" xfId="23870" xr:uid="{BE4CA383-94C7-47BE-9B1B-F5048F2CD0DF}"/>
    <cellStyle name="Total 3 6 5 5" xfId="15164" xr:uid="{5E0F3A83-E897-4CD0-8589-7DCB372B675B}"/>
    <cellStyle name="Total 3 6 5 5 2" xfId="28622" xr:uid="{5186A631-5E21-44F4-BB57-729212721476}"/>
    <cellStyle name="Total 3 6 5 6" xfId="17515" xr:uid="{44E24BE3-E9B4-465A-958D-A534F4C492CD}"/>
    <cellStyle name="Total 3 6 5 6 2" xfId="30973" xr:uid="{AD2192A0-9B6A-4EC9-A1A9-C2B2D0ABE826}"/>
    <cellStyle name="Total 3 6 6" xfId="4467" xr:uid="{CEA46C56-DC41-4E97-85CC-52FEE94C61B0}"/>
    <cellStyle name="Total 3 6 6 2" xfId="5638" xr:uid="{8A7482FF-686E-4EBD-B267-3A8B4FDEEE09}"/>
    <cellStyle name="Total 3 6 6 2 2" xfId="8117" xr:uid="{44A10FDF-EEA3-4793-A4E7-DEAAB266A267}"/>
    <cellStyle name="Total 3 6 6 2 2 2" xfId="21575" xr:uid="{2D25833E-CE13-449C-91F0-415A282AED3F}"/>
    <cellStyle name="Total 3 6 6 2 3" xfId="10708" xr:uid="{D2E94586-BB1F-4803-9764-D1944295F734}"/>
    <cellStyle name="Total 3 6 6 2 3 2" xfId="24166" xr:uid="{82663ECB-6482-4C96-813A-1CFB5F31FD05}"/>
    <cellStyle name="Total 3 6 6 2 4" xfId="12916" xr:uid="{79BB33B0-272B-4BAB-A95A-173A33BCD3B3}"/>
    <cellStyle name="Total 3 6 6 2 4 2" xfId="26374" xr:uid="{ED4F2ABE-565A-4B11-9F14-294A15B74E3B}"/>
    <cellStyle name="Total 3 6 6 2 5" xfId="14095" xr:uid="{E2393F13-212F-406D-A969-FBAE457D015C}"/>
    <cellStyle name="Total 3 6 6 2 5 2" xfId="27553" xr:uid="{48416911-A4F9-488E-91B0-CAE36858D8E9}"/>
    <cellStyle name="Total 3 6 6 2 6" xfId="15460" xr:uid="{BE84DAB3-C294-4AF9-8909-26F158142C7F}"/>
    <cellStyle name="Total 3 6 6 2 6 2" xfId="28918" xr:uid="{0F532EEB-3964-43CC-B2B8-71B8321F5A99}"/>
    <cellStyle name="Total 3 6 6 2 7" xfId="17803" xr:uid="{5F457CAE-93E1-46C2-821B-2E3B9387AF27}"/>
    <cellStyle name="Total 3 6 6 2 7 2" xfId="31261" xr:uid="{F21DF03A-C709-48D5-96F0-3F8A8E90F383}"/>
    <cellStyle name="Total 3 6 6 3" xfId="6946" xr:uid="{D0717839-3314-4258-A039-E0326967CC3D}"/>
    <cellStyle name="Total 3 6 6 3 2" xfId="20404" xr:uid="{A86B7A54-F912-4064-ADCC-C8F32066BC06}"/>
    <cellStyle name="Total 3 6 6 4" xfId="9537" xr:uid="{A5ADD229-46DF-4CAA-9529-57193AB5AFB7}"/>
    <cellStyle name="Total 3 6 6 4 2" xfId="22995" xr:uid="{04D4BD59-660D-4886-A986-DEA514518D75}"/>
    <cellStyle name="Total 3 6 6 5" xfId="12553" xr:uid="{A76D35BC-FC24-4A14-B9F1-C7FADF956A9B}"/>
    <cellStyle name="Total 3 6 6 5 2" xfId="26011" xr:uid="{7CB78084-DDC5-4288-B603-DE4EEFA4ED3E}"/>
    <cellStyle name="Total 3 6 6 6" xfId="16785" xr:uid="{1826B368-54A6-442F-9026-68811096F8F8}"/>
    <cellStyle name="Total 3 6 6 6 2" xfId="30243" xr:uid="{5296BC85-56A1-48B9-9598-C9FA0FF9A318}"/>
    <cellStyle name="Total 3 6 7" xfId="5267" xr:uid="{08DA0079-AB59-427E-B1A9-69654EF0383F}"/>
    <cellStyle name="Total 3 6 7 2" xfId="6438" xr:uid="{FA199020-E4B5-4E64-A6BD-7A9685A773D1}"/>
    <cellStyle name="Total 3 6 7 2 2" xfId="8917" xr:uid="{6A157EDB-34E5-46EA-A7CF-DC6F8191973A}"/>
    <cellStyle name="Total 3 6 7 2 2 2" xfId="22375" xr:uid="{B78159A7-D694-4B6D-A79B-B806A96AEEF8}"/>
    <cellStyle name="Total 3 6 7 2 3" xfId="11508" xr:uid="{4582D149-0A6C-47EC-843E-CAE97A04C2C8}"/>
    <cellStyle name="Total 3 6 7 2 3 2" xfId="24966" xr:uid="{62E1B7EF-3EED-404B-84BB-6541FE08A037}"/>
    <cellStyle name="Total 3 6 7 2 4" xfId="13716" xr:uid="{EB1F9085-F1AC-4370-9A04-692F7502FAD6}"/>
    <cellStyle name="Total 3 6 7 2 4 2" xfId="27174" xr:uid="{68D6D90F-ACED-40E3-946A-57BD41D8C431}"/>
    <cellStyle name="Total 3 6 7 2 5" xfId="14895" xr:uid="{E752DB41-4D0B-4143-B0A6-8785A395ACB2}"/>
    <cellStyle name="Total 3 6 7 2 5 2" xfId="28353" xr:uid="{D6A0FC13-3638-4AF9-A100-F400272C5AF5}"/>
    <cellStyle name="Total 3 6 7 2 6" xfId="16260" xr:uid="{26F8F8B2-2AA5-4673-8CA1-4744B6E183A2}"/>
    <cellStyle name="Total 3 6 7 2 6 2" xfId="29718" xr:uid="{C2E828ED-4236-4761-8021-2E20BB0FD489}"/>
    <cellStyle name="Total 3 6 7 2 7" xfId="18603" xr:uid="{80F184CE-AB65-45C6-ADA9-C8A3C4ECAF92}"/>
    <cellStyle name="Total 3 6 7 2 7 2" xfId="32061" xr:uid="{4D68EEA5-62CB-4315-BA2F-8DB759CEAAFC}"/>
    <cellStyle name="Total 3 6 7 3" xfId="7746" xr:uid="{7BBC67D0-9B90-4F15-BDCC-56F33B0CE8D9}"/>
    <cellStyle name="Total 3 6 7 3 2" xfId="21204" xr:uid="{581630DA-81C7-4717-B206-3BD536D8E0F0}"/>
    <cellStyle name="Total 3 6 7 4" xfId="10337" xr:uid="{28BB040B-884A-4C30-9BD0-A28DDB7D4737}"/>
    <cellStyle name="Total 3 6 7 4 2" xfId="23795" xr:uid="{AEF0573E-0192-41F9-9EF1-1E43094AFA25}"/>
    <cellStyle name="Total 3 6 7 5" xfId="15089" xr:uid="{407C9F43-E2C2-4790-9702-C92996D504CC}"/>
    <cellStyle name="Total 3 6 7 5 2" xfId="28547" xr:uid="{AE92DCBE-3197-48DA-822B-69CC7080B7D1}"/>
    <cellStyle name="Total 3 6 7 6" xfId="17445" xr:uid="{7063BFDA-5B70-46D6-97DD-7667F44BED6A}"/>
    <cellStyle name="Total 3 6 7 6 2" xfId="30903" xr:uid="{555CC15B-F3F4-4949-8643-39018E6C7317}"/>
    <cellStyle name="Total 3 6 8" xfId="3989" xr:uid="{B5BB5A7D-212F-4F25-B26B-8E7E3599D6B1}"/>
    <cellStyle name="Total 3 6 8 2" xfId="3032" xr:uid="{D4236AD7-802A-4127-8E5D-0366EA3F2E72}"/>
    <cellStyle name="Total 3 6 8 2 2" xfId="19026" xr:uid="{28AD7DDA-9380-439B-B366-463EB73C1280}"/>
    <cellStyle name="Total 3 6 8 3" xfId="9100" xr:uid="{3A320B5A-1937-4CB2-880D-E3BC228C9D76}"/>
    <cellStyle name="Total 3 6 8 3 2" xfId="22558" xr:uid="{80D8F042-5A98-459D-B80D-9B6CF58FE4AE}"/>
    <cellStyle name="Total 3 6 8 4" xfId="11669" xr:uid="{E44D523C-A43E-4FDB-A8FC-8B214DEEE063}"/>
    <cellStyle name="Total 3 6 8 4 2" xfId="25127" xr:uid="{62F7EBA2-5DF3-4B5F-A640-5BAFF6200CDA}"/>
    <cellStyle name="Total 3 6 8 5" xfId="3557" xr:uid="{03AA8633-1585-422A-9E61-B09285E7FB9A}"/>
    <cellStyle name="Total 3 6 8 5 2" xfId="19551" xr:uid="{2263EB9A-15E9-4070-A33C-89DF76A05CA8}"/>
    <cellStyle name="Total 3 6 8 6" xfId="3368" xr:uid="{E0F52F0B-B91C-4C1E-8BA9-2920634DEA12}"/>
    <cellStyle name="Total 3 6 8 6 2" xfId="19362" xr:uid="{C83CBC66-9E01-4ACF-9415-B8ED5EB02372}"/>
    <cellStyle name="Total 3 6 8 7" xfId="16408" xr:uid="{79AADDB5-322C-4D89-8073-43C4C6E7EB22}"/>
    <cellStyle name="Total 3 6 8 7 2" xfId="29866" xr:uid="{5504A646-8173-41E6-8BE1-8E1AAB56162E}"/>
    <cellStyle name="Total 3 6 9" xfId="3956" xr:uid="{C4EE8C0D-8657-4B7C-BBF7-EF18BB728C92}"/>
    <cellStyle name="Total 3 6 9 2" xfId="19950" xr:uid="{26C7B84D-F7F8-4A1B-9577-4E10EC745C43}"/>
    <cellStyle name="Total 3 7" xfId="2421" xr:uid="{0E8D06A3-CB4E-4066-931E-3C16D729A0C1}"/>
    <cellStyle name="Total 3 7 10" xfId="3820" xr:uid="{BF0B2848-F999-471F-B10B-213F318C0D18}"/>
    <cellStyle name="Total 3 7 10 2" xfId="19814" xr:uid="{171EE673-8527-40EF-9D78-BBFF51AFC1CD}"/>
    <cellStyle name="Total 3 7 11" xfId="3371" xr:uid="{D6ECBC77-7CF9-499F-85C3-0DB8319840C3}"/>
    <cellStyle name="Total 3 7 11 2" xfId="19365" xr:uid="{7AAE8079-7690-46D7-A285-520F20E03B84}"/>
    <cellStyle name="Total 3 7 12" xfId="13864" xr:uid="{3E7A977C-1019-4334-B03E-8A71D4B3044A}"/>
    <cellStyle name="Total 3 7 12 2" xfId="27322" xr:uid="{BA8A9920-EEB4-4DCB-9EA0-211A57F683AD}"/>
    <cellStyle name="Total 3 7 13" xfId="18927" xr:uid="{CC279D36-0B51-4601-BE50-292A6F48E984}"/>
    <cellStyle name="Total 3 7 13 2" xfId="32580" xr:uid="{C38AF531-9B91-4672-91DF-1AA2F6ECF6F3}"/>
    <cellStyle name="Total 3 7 2" xfId="2933" xr:uid="{91614B58-7AA6-4267-811C-7E3EBEAA11C2}"/>
    <cellStyle name="Total 3 7 2 2" xfId="6271" xr:uid="{D8F265F0-AFEA-43F5-BF5B-24B2F6FD57F4}"/>
    <cellStyle name="Total 3 7 2 2 2" xfId="8750" xr:uid="{D7236868-25B6-4451-8931-16AECE8B9C77}"/>
    <cellStyle name="Total 3 7 2 2 2 2" xfId="22208" xr:uid="{6745B2DB-3CF1-48BE-96E8-703A3D9DD490}"/>
    <cellStyle name="Total 3 7 2 2 3" xfId="11341" xr:uid="{2E4FD922-5623-44A9-B6F0-550B25C5BDAA}"/>
    <cellStyle name="Total 3 7 2 2 3 2" xfId="24799" xr:uid="{4FD7E5BF-4D1E-44E7-9F78-170965326249}"/>
    <cellStyle name="Total 3 7 2 2 4" xfId="13549" xr:uid="{5033102D-592D-4AEC-AA76-1EED78322B32}"/>
    <cellStyle name="Total 3 7 2 2 4 2" xfId="27007" xr:uid="{6301ACF5-3B45-4073-91A5-4D641B1E692F}"/>
    <cellStyle name="Total 3 7 2 2 5" xfId="14728" xr:uid="{E008309A-1D81-44B0-8B1F-1A32548770AF}"/>
    <cellStyle name="Total 3 7 2 2 5 2" xfId="28186" xr:uid="{578BDE49-67BC-49A9-BDF3-9509DCC5981A}"/>
    <cellStyle name="Total 3 7 2 2 6" xfId="16093" xr:uid="{59B6D4C8-842C-49D4-BD9C-125B78E3B0F8}"/>
    <cellStyle name="Total 3 7 2 2 6 2" xfId="29551" xr:uid="{E43E4783-348D-470C-B2DE-CAC03F2D807A}"/>
    <cellStyle name="Total 3 7 2 2 7" xfId="18436" xr:uid="{E74B1C6C-F362-429A-B578-4290973A79BB}"/>
    <cellStyle name="Total 3 7 2 2 7 2" xfId="31894" xr:uid="{0D00D940-64DB-4509-BA47-1653A07AA274}"/>
    <cellStyle name="Total 3 7 2 3" xfId="5100" xr:uid="{945D0A2C-6678-4A79-A8FB-FA9702B31CD9}"/>
    <cellStyle name="Total 3 7 2 3 2" xfId="32385" xr:uid="{5C29DAAC-13F9-4E2A-B6B1-5D3D1B9AC6FF}"/>
    <cellStyle name="Total 3 7 2 4" xfId="7579" xr:uid="{7D2EBA6A-D58A-43E1-AF45-3865A42EFC35}"/>
    <cellStyle name="Total 3 7 2 4 2" xfId="21037" xr:uid="{4B4703F1-4031-4B1E-BF2C-ED69010C4469}"/>
    <cellStyle name="Total 3 7 2 5" xfId="10170" xr:uid="{198879BA-3D88-49C9-8C03-EED4E12689CE}"/>
    <cellStyle name="Total 3 7 2 5 2" xfId="23628" xr:uid="{199504BC-3D92-42BC-A35C-7ADF581DB93E}"/>
    <cellStyle name="Total 3 7 2 6" xfId="12634" xr:uid="{D6ED2B18-3903-4D80-AC1A-2F3B8FB830F9}"/>
    <cellStyle name="Total 3 7 2 6 2" xfId="26092" xr:uid="{E5F1770A-9E96-42D5-A002-C93D0AA27C94}"/>
    <cellStyle name="Total 3 7 2 7" xfId="17293" xr:uid="{724314D0-2849-45A6-8208-21ED5C96A64C}"/>
    <cellStyle name="Total 3 7 2 7 2" xfId="30751" xr:uid="{DF832790-0CC2-42BA-802D-68E9EC41F86B}"/>
    <cellStyle name="Total 3 7 3" xfId="4313" xr:uid="{FEE12F63-D879-43E1-9020-2CBB5AB6C4D1}"/>
    <cellStyle name="Total 3 7 3 2" xfId="5484" xr:uid="{461D4BEC-AD35-4DA4-8D02-AEBB9718752F}"/>
    <cellStyle name="Total 3 7 3 2 2" xfId="7963" xr:uid="{E5D07C64-3CA0-4D41-BD5C-623CF3264597}"/>
    <cellStyle name="Total 3 7 3 2 2 2" xfId="21421" xr:uid="{C8EB3BFA-04E7-4526-A927-0C0DE38E7330}"/>
    <cellStyle name="Total 3 7 3 2 3" xfId="10554" xr:uid="{4496AA8D-DA82-4E7A-AB47-6AFF491DD648}"/>
    <cellStyle name="Total 3 7 3 2 3 2" xfId="24012" xr:uid="{16E980BD-410D-4DAE-929C-33D564C8DD32}"/>
    <cellStyle name="Total 3 7 3 2 4" xfId="12762" xr:uid="{2123BE1C-86A3-4075-A437-44950BA99665}"/>
    <cellStyle name="Total 3 7 3 2 4 2" xfId="26220" xr:uid="{AC7A389D-9372-46E0-AA54-A1BD484F8DD4}"/>
    <cellStyle name="Total 3 7 3 2 5" xfId="13941" xr:uid="{91716E08-B0FB-474B-91A6-A2ED88F94060}"/>
    <cellStyle name="Total 3 7 3 2 5 2" xfId="27399" xr:uid="{43ACB1A3-4A3D-4330-B6D7-7908BB37D28E}"/>
    <cellStyle name="Total 3 7 3 2 6" xfId="15306" xr:uid="{52B22113-CDED-4DE6-ABF9-F934DA1D134A}"/>
    <cellStyle name="Total 3 7 3 2 6 2" xfId="28764" xr:uid="{3B299952-BB76-4752-813C-7C6345064600}"/>
    <cellStyle name="Total 3 7 3 2 7" xfId="17649" xr:uid="{FA02A0C4-3EC3-4371-A2EE-E50C91CBD821}"/>
    <cellStyle name="Total 3 7 3 2 7 2" xfId="31107" xr:uid="{68EF3EEC-F6C3-4C14-8975-5ADA711A0B34}"/>
    <cellStyle name="Total 3 7 3 3" xfId="6792" xr:uid="{AECFAE4A-3465-45CB-B43C-432123379EC7}"/>
    <cellStyle name="Total 3 7 3 3 2" xfId="20250" xr:uid="{E0758140-DEE2-4109-AC62-BA2EE582F631}"/>
    <cellStyle name="Total 3 7 3 4" xfId="9383" xr:uid="{D66FF41B-6B7C-4E5A-9255-6494DDEC449A}"/>
    <cellStyle name="Total 3 7 3 4 2" xfId="22841" xr:uid="{659D802D-CCF0-4E61-AA8D-BC879840D5B7}"/>
    <cellStyle name="Total 3 7 3 5" xfId="12045" xr:uid="{5728B944-7A7D-4C91-8B60-DDD8AAECECDC}"/>
    <cellStyle name="Total 3 7 3 5 2" xfId="25503" xr:uid="{7E665FAC-4440-49CE-B6E2-C97C83DFF85C}"/>
    <cellStyle name="Total 3 7 3 6" xfId="16660" xr:uid="{66C4998F-681D-40F6-A3F1-1889CEE8D426}"/>
    <cellStyle name="Total 3 7 3 6 2" xfId="30118" xr:uid="{AFA6FB72-1DBC-446B-80BC-ED9005E2B215}"/>
    <cellStyle name="Total 3 7 4" xfId="4958" xr:uid="{A9671A8D-96B4-4B19-A0DA-68901B42939D}"/>
    <cellStyle name="Total 3 7 4 2" xfId="6129" xr:uid="{C8BE5CFF-484F-4210-AD78-E40E1FF6FA3A}"/>
    <cellStyle name="Total 3 7 4 2 2" xfId="8608" xr:uid="{8944F4EF-587B-4954-9C87-D13574F9A191}"/>
    <cellStyle name="Total 3 7 4 2 2 2" xfId="22066" xr:uid="{5878FC72-8687-4DC2-812D-BF1C796EEA4A}"/>
    <cellStyle name="Total 3 7 4 2 3" xfId="11199" xr:uid="{3EC9E85F-706F-48A7-971A-5F5A4EB432A3}"/>
    <cellStyle name="Total 3 7 4 2 3 2" xfId="24657" xr:uid="{E0B42E32-2447-494E-9D83-818C70031BE1}"/>
    <cellStyle name="Total 3 7 4 2 4" xfId="13407" xr:uid="{2FC131F0-FED3-4C9E-8C56-AEE73E7C16D0}"/>
    <cellStyle name="Total 3 7 4 2 4 2" xfId="26865" xr:uid="{A783319B-1837-4A3E-8165-A94F4D212338}"/>
    <cellStyle name="Total 3 7 4 2 5" xfId="14586" xr:uid="{2BC06950-6086-4130-8F70-7CC092F9F8B0}"/>
    <cellStyle name="Total 3 7 4 2 5 2" xfId="28044" xr:uid="{C17EF87F-B53C-4ACF-9106-553862AA5357}"/>
    <cellStyle name="Total 3 7 4 2 6" xfId="15951" xr:uid="{CD7ED65C-F72D-447D-AEC1-2811A83F8E3C}"/>
    <cellStyle name="Total 3 7 4 2 6 2" xfId="29409" xr:uid="{7E50219D-4930-410B-8BBC-78899834F0E7}"/>
    <cellStyle name="Total 3 7 4 2 7" xfId="18294" xr:uid="{9606D979-89AD-4A96-9BC9-12B643802249}"/>
    <cellStyle name="Total 3 7 4 2 7 2" xfId="31752" xr:uid="{6D120354-E691-414B-B3E5-A9723432FE92}"/>
    <cellStyle name="Total 3 7 4 3" xfId="7437" xr:uid="{F3374371-FCDB-426D-9C0F-102A010233FA}"/>
    <cellStyle name="Total 3 7 4 3 2" xfId="20895" xr:uid="{1644EAF9-B0A6-4B88-B476-62D7492868DA}"/>
    <cellStyle name="Total 3 7 4 4" xfId="10028" xr:uid="{E750E449-FE6B-46AC-B647-1D1CC991E7FC}"/>
    <cellStyle name="Total 3 7 4 4 2" xfId="23486" xr:uid="{E68C0099-7E2D-4298-B773-A9B14C7EEED0}"/>
    <cellStyle name="Total 3 7 4 5" xfId="11982" xr:uid="{678CB015-40CE-4F16-ADF2-5680701348F6}"/>
    <cellStyle name="Total 3 7 4 5 2" xfId="25440" xr:uid="{DBCBECD9-09DC-404E-8343-A5067C556B3E}"/>
    <cellStyle name="Total 3 7 4 6" xfId="17183" xr:uid="{1C0EA57E-D643-4529-92F3-B9BCC2CE052E}"/>
    <cellStyle name="Total 3 7 4 6 2" xfId="30641" xr:uid="{8059DFB1-5B58-4C33-9722-50CFA408BEA3}"/>
    <cellStyle name="Total 3 7 5" xfId="5182" xr:uid="{8766D3B2-E8D4-4605-BF14-8B42AD128391}"/>
    <cellStyle name="Total 3 7 5 2" xfId="6353" xr:uid="{4488C3BB-D48E-4DDF-A17A-D1D1C594ECB2}"/>
    <cellStyle name="Total 3 7 5 2 2" xfId="8832" xr:uid="{B4041C16-7F69-43C6-94FC-F2A7E0783543}"/>
    <cellStyle name="Total 3 7 5 2 2 2" xfId="22290" xr:uid="{79ED8602-1B5E-47FA-8ED2-76BBE15F19F5}"/>
    <cellStyle name="Total 3 7 5 2 3" xfId="11423" xr:uid="{B94CDE2E-52FE-46AC-A0EB-6E9023797435}"/>
    <cellStyle name="Total 3 7 5 2 3 2" xfId="24881" xr:uid="{04255151-0B2D-486F-ADFF-5DCA84323E6D}"/>
    <cellStyle name="Total 3 7 5 2 4" xfId="13631" xr:uid="{D13130AF-DECC-473F-9759-36BC208C35E4}"/>
    <cellStyle name="Total 3 7 5 2 4 2" xfId="27089" xr:uid="{AF25122B-0F1D-4EB1-BEEA-086E33997589}"/>
    <cellStyle name="Total 3 7 5 2 5" xfId="14810" xr:uid="{B6BF0272-C61B-4A3C-BDEB-DFF56F44052E}"/>
    <cellStyle name="Total 3 7 5 2 5 2" xfId="28268" xr:uid="{819474C6-4E02-47DB-B9A4-190659AC152F}"/>
    <cellStyle name="Total 3 7 5 2 6" xfId="16175" xr:uid="{6390E4C4-A40A-4C09-8008-6372F455C068}"/>
    <cellStyle name="Total 3 7 5 2 6 2" xfId="29633" xr:uid="{895D5CE8-3BEA-41F8-96F9-F0D973904A36}"/>
    <cellStyle name="Total 3 7 5 2 7" xfId="18518" xr:uid="{C431F505-6660-4E1D-A5B9-F2E96EB9FCE5}"/>
    <cellStyle name="Total 3 7 5 2 7 2" xfId="31976" xr:uid="{5520B9CE-90C0-49D0-9204-56163FC37D97}"/>
    <cellStyle name="Total 3 7 5 3" xfId="7661" xr:uid="{98E5C5B9-FAF2-42A2-A26B-82A02EA95E67}"/>
    <cellStyle name="Total 3 7 5 3 2" xfId="21119" xr:uid="{FE3CAFA9-784E-4CAB-B636-9B57571758F9}"/>
    <cellStyle name="Total 3 7 5 4" xfId="10252" xr:uid="{8FECB86E-E891-4AA6-9224-67E2C1DBE0AD}"/>
    <cellStyle name="Total 3 7 5 4 2" xfId="23710" xr:uid="{41210813-C106-44D3-914A-242E4C211CA8}"/>
    <cellStyle name="Total 3 7 5 5" xfId="12378" xr:uid="{77322EBB-7C58-411B-96EB-A95F061CD6A0}"/>
    <cellStyle name="Total 3 7 5 5 2" xfId="25836" xr:uid="{35146CDC-C6F7-4A5D-9909-2BD75C0C2A52}"/>
    <cellStyle name="Total 3 7 5 6" xfId="17367" xr:uid="{97D743F2-5987-4B1D-B3FB-6B08A060BAA8}"/>
    <cellStyle name="Total 3 7 5 6 2" xfId="30825" xr:uid="{EA2698D3-6467-4E92-AE08-6A3DFADAFA8F}"/>
    <cellStyle name="Total 3 7 6" xfId="5083" xr:uid="{F5F59186-704C-4C4C-A021-2E770E5C5EBE}"/>
    <cellStyle name="Total 3 7 6 2" xfId="6254" xr:uid="{FA73F800-5AC5-4778-AAF6-95840D4CB2FD}"/>
    <cellStyle name="Total 3 7 6 2 2" xfId="8733" xr:uid="{776456F4-5B9D-445F-9BD9-D9C86019C75C}"/>
    <cellStyle name="Total 3 7 6 2 2 2" xfId="22191" xr:uid="{42555924-D4A1-4521-AD23-02C09245B78E}"/>
    <cellStyle name="Total 3 7 6 2 3" xfId="11324" xr:uid="{618263CD-E706-4F50-86A2-F42042B7DE43}"/>
    <cellStyle name="Total 3 7 6 2 3 2" xfId="24782" xr:uid="{E477BEAB-B883-4C74-BAE4-64655B7DCCB4}"/>
    <cellStyle name="Total 3 7 6 2 4" xfId="13532" xr:uid="{0EDBE333-F8F8-428E-992E-0B4AE02C3DFC}"/>
    <cellStyle name="Total 3 7 6 2 4 2" xfId="26990" xr:uid="{B4BE5B37-D769-4A56-895F-5BB3939ED66D}"/>
    <cellStyle name="Total 3 7 6 2 5" xfId="14711" xr:uid="{40836234-3052-460A-B0FB-5F6D8A4192C2}"/>
    <cellStyle name="Total 3 7 6 2 5 2" xfId="28169" xr:uid="{04317E00-BFA6-486A-8839-6645420BF3EE}"/>
    <cellStyle name="Total 3 7 6 2 6" xfId="16076" xr:uid="{2A387A38-37E2-428E-982C-12996AF3DA49}"/>
    <cellStyle name="Total 3 7 6 2 6 2" xfId="29534" xr:uid="{FCED4291-359C-4BBC-A908-48D2920537EF}"/>
    <cellStyle name="Total 3 7 6 2 7" xfId="18419" xr:uid="{EAE798D4-625B-471C-AF52-C62A3FCB8C45}"/>
    <cellStyle name="Total 3 7 6 2 7 2" xfId="31877" xr:uid="{1291A36B-2229-428B-BBC9-667171D781FC}"/>
    <cellStyle name="Total 3 7 6 3" xfId="7562" xr:uid="{1E71C95E-8A22-46DD-94E9-DC57BBBD631C}"/>
    <cellStyle name="Total 3 7 6 3 2" xfId="21020" xr:uid="{10C9A5A4-802B-4629-B787-55F239348F42}"/>
    <cellStyle name="Total 3 7 6 4" xfId="10153" xr:uid="{1BB62FBE-08CC-4C2D-93A2-83745EDA3531}"/>
    <cellStyle name="Total 3 7 6 4 2" xfId="23611" xr:uid="{E49B91B9-5BA9-48D3-A5CE-C2A42ABBE1CB}"/>
    <cellStyle name="Total 3 7 6 5" xfId="12652" xr:uid="{3C0B407B-2F78-46F2-A654-7FE72C6B98C9}"/>
    <cellStyle name="Total 3 7 6 5 2" xfId="26110" xr:uid="{A2795D7A-0695-438F-9563-0B2090469046}"/>
    <cellStyle name="Total 3 7 6 6" xfId="17276" xr:uid="{286511E2-14B9-412E-9065-A0679BC2A4DF}"/>
    <cellStyle name="Total 3 7 6 6 2" xfId="30734" xr:uid="{1F17F3D9-F30D-4D7B-8293-5F8E06E23D7D}"/>
    <cellStyle name="Total 3 7 7" xfId="5233" xr:uid="{B7040F22-FB37-4DF4-976A-5B89C4B422E5}"/>
    <cellStyle name="Total 3 7 7 2" xfId="6404" xr:uid="{347DFFA9-0285-4F77-8B73-627C8E58C58D}"/>
    <cellStyle name="Total 3 7 7 2 2" xfId="8883" xr:uid="{03EADBD7-EE29-4B95-A4F0-9AE121C15400}"/>
    <cellStyle name="Total 3 7 7 2 2 2" xfId="22341" xr:uid="{CDEBB2FB-1EF8-4343-9B27-39441F7D4F64}"/>
    <cellStyle name="Total 3 7 7 2 3" xfId="11474" xr:uid="{16404D9F-FFBC-4F53-8ACE-0BD63B63387D}"/>
    <cellStyle name="Total 3 7 7 2 3 2" xfId="24932" xr:uid="{CA5168AF-5065-4657-8FF7-463AA5147512}"/>
    <cellStyle name="Total 3 7 7 2 4" xfId="13682" xr:uid="{AB22F795-C4DA-4278-8E00-0D190186D681}"/>
    <cellStyle name="Total 3 7 7 2 4 2" xfId="27140" xr:uid="{52DDADFF-BC32-42D0-A28D-83E6CC805377}"/>
    <cellStyle name="Total 3 7 7 2 5" xfId="14861" xr:uid="{ED7A5CB6-DBD5-4AD2-A7FF-67FE21D34FE0}"/>
    <cellStyle name="Total 3 7 7 2 5 2" xfId="28319" xr:uid="{E437CE82-1FDE-4916-B4C2-E73F08956749}"/>
    <cellStyle name="Total 3 7 7 2 6" xfId="16226" xr:uid="{B94A4B06-7E91-4F50-92DD-7D811FD7B38A}"/>
    <cellStyle name="Total 3 7 7 2 6 2" xfId="29684" xr:uid="{8DDC9719-422C-4E82-A6DB-02638B925A59}"/>
    <cellStyle name="Total 3 7 7 2 7" xfId="18569" xr:uid="{AFA54A31-D636-4114-AB76-EB977B482FDE}"/>
    <cellStyle name="Total 3 7 7 2 7 2" xfId="32027" xr:uid="{10FED755-6EE8-429D-8E89-896859BFCC45}"/>
    <cellStyle name="Total 3 7 7 3" xfId="7712" xr:uid="{6B9F2912-9D1D-4A92-A421-E1C031EEE16A}"/>
    <cellStyle name="Total 3 7 7 3 2" xfId="21170" xr:uid="{4026E382-371A-46B5-9241-C49B86E02E7B}"/>
    <cellStyle name="Total 3 7 7 4" xfId="10303" xr:uid="{E118A663-6DFA-452A-82D2-5E5E89067BFC}"/>
    <cellStyle name="Total 3 7 7 4 2" xfId="23761" xr:uid="{183B8EF9-5C40-4EFA-97F4-2BAAB1909ECA}"/>
    <cellStyle name="Total 3 7 7 5" xfId="15055" xr:uid="{6E7FE84C-0A92-48C2-BC2F-62C29919D33F}"/>
    <cellStyle name="Total 3 7 7 5 2" xfId="28513" xr:uid="{9A6929A4-8643-490C-9BF6-DB84061D78E3}"/>
    <cellStyle name="Total 3 7 7 6" xfId="17416" xr:uid="{BAA1636C-66D6-488D-B672-6031B627B6BF}"/>
    <cellStyle name="Total 3 7 7 6 2" xfId="30874" xr:uid="{61F14973-CCDD-41DF-B280-5B9EDBC383DF}"/>
    <cellStyle name="Total 3 7 8" xfId="4173" xr:uid="{061F12E9-16C6-44DE-8F27-6D6E71F9B483}"/>
    <cellStyle name="Total 3 7 8 2" xfId="6687" xr:uid="{9D1B1BB8-BDD9-48E1-A7CC-2476DC240418}"/>
    <cellStyle name="Total 3 7 8 2 2" xfId="20145" xr:uid="{679C6C0C-8D67-4665-9033-9E4C43AB17F8}"/>
    <cellStyle name="Total 3 7 8 3" xfId="9284" xr:uid="{2930790F-F812-4677-B2EA-5B7969100BBF}"/>
    <cellStyle name="Total 3 7 8 3 2" xfId="22742" xr:uid="{652DBE31-9D0C-46F7-96D8-0B0819599640}"/>
    <cellStyle name="Total 3 7 8 4" xfId="11853" xr:uid="{4B266BD9-AC9A-4F82-ABC7-CFEE197DF0F9}"/>
    <cellStyle name="Total 3 7 8 4 2" xfId="25311" xr:uid="{24FFB6FA-71E5-4A74-A6D8-D42A1731E5C3}"/>
    <cellStyle name="Total 3 7 8 5" xfId="4218" xr:uid="{D32C52B4-E4E1-4D4B-B0BD-9BA8DD7B9F1F}"/>
    <cellStyle name="Total 3 7 8 5 2" xfId="20018" xr:uid="{24756779-05EB-4DC1-AE4D-F85A0A44D589}"/>
    <cellStyle name="Total 3 7 8 6" xfId="12149" xr:uid="{6B2E32B7-C723-4D5B-92D9-9E725B1A9B52}"/>
    <cellStyle name="Total 3 7 8 6 2" xfId="25607" xr:uid="{48818C6B-05D6-4BB5-9E27-CAC50BDA440C}"/>
    <cellStyle name="Total 3 7 8 7" xfId="16592" xr:uid="{4837D659-1AE1-486A-8B13-AD213126B8EF}"/>
    <cellStyle name="Total 3 7 8 7 2" xfId="30050" xr:uid="{92DDC4EF-A3EB-4B14-9424-E6EA1A1ED462}"/>
    <cellStyle name="Total 3 7 9" xfId="3886" xr:uid="{81ECB0F1-F3F3-4EB3-8B5E-B98AD902A028}"/>
    <cellStyle name="Total 3 7 9 2" xfId="19880" xr:uid="{81C48AFD-6FC1-49F7-85A4-4CFDCEEA95EB}"/>
    <cellStyle name="Total 3 8" xfId="2422" xr:uid="{03BD70C0-4A40-4159-B0DD-7F7D43847A58}"/>
    <cellStyle name="Total 3 8 10" xfId="3821" xr:uid="{CB556495-12C0-4DA8-8AB1-2522CF5BD0D6}"/>
    <cellStyle name="Total 3 8 10 2" xfId="19815" xr:uid="{1956FE55-0F18-4E71-8671-9BD1FD1C5439}"/>
    <cellStyle name="Total 3 8 11" xfId="12310" xr:uid="{68CC91EA-3C28-4EF7-8E5B-AF68A4D58628}"/>
    <cellStyle name="Total 3 8 11 2" xfId="25768" xr:uid="{97BE869F-C4DF-4CE7-B9D4-71C3E4F67A0C}"/>
    <cellStyle name="Total 3 8 12" xfId="6701" xr:uid="{2E1BE506-23E6-4725-B896-451A1EB2408F}"/>
    <cellStyle name="Total 3 8 12 2" xfId="20159" xr:uid="{3F47B1D6-F655-44E8-B050-21494B663CF5}"/>
    <cellStyle name="Total 3 8 13" xfId="18928" xr:uid="{CFE52E04-6A64-4600-9721-FC38A9835897}"/>
    <cellStyle name="Total 3 8 13 2" xfId="32581" xr:uid="{B1FC994D-8195-4C2C-944A-5E199C0A188D}"/>
    <cellStyle name="Total 3 8 2" xfId="2934" xr:uid="{9099E366-4435-47A8-81A0-E4FC14366596}"/>
    <cellStyle name="Total 3 8 2 2" xfId="6272" xr:uid="{A64C9D17-A0F8-4698-AB0D-3C797E139064}"/>
    <cellStyle name="Total 3 8 2 2 2" xfId="8751" xr:uid="{A63EE027-9A95-4CCA-BF0C-417B941168D3}"/>
    <cellStyle name="Total 3 8 2 2 2 2" xfId="22209" xr:uid="{2C289EC0-D86F-4BDA-A3E3-78D66519B8A1}"/>
    <cellStyle name="Total 3 8 2 2 3" xfId="11342" xr:uid="{5E05ED6F-A1B7-4B97-B747-AE6D0C13FCA4}"/>
    <cellStyle name="Total 3 8 2 2 3 2" xfId="24800" xr:uid="{E0D627C6-45E5-44F7-90F6-9BECE66E892F}"/>
    <cellStyle name="Total 3 8 2 2 4" xfId="13550" xr:uid="{A416E952-9F7E-46E3-B8CA-FB51B0756A3F}"/>
    <cellStyle name="Total 3 8 2 2 4 2" xfId="27008" xr:uid="{E16BF919-7A77-494B-B5FD-144C68A38B96}"/>
    <cellStyle name="Total 3 8 2 2 5" xfId="14729" xr:uid="{224D7736-9D1D-4E73-B7B3-7664B8DDE97F}"/>
    <cellStyle name="Total 3 8 2 2 5 2" xfId="28187" xr:uid="{5C2887E3-597C-401D-91F6-2966A26FD699}"/>
    <cellStyle name="Total 3 8 2 2 6" xfId="16094" xr:uid="{48120EED-F653-4612-A600-3FD7DF5D4D2C}"/>
    <cellStyle name="Total 3 8 2 2 6 2" xfId="29552" xr:uid="{1A795AB8-0141-4B31-A451-AD1AB8BC7A03}"/>
    <cellStyle name="Total 3 8 2 2 7" xfId="18437" xr:uid="{82EBB24C-49B1-4422-926C-E04038842048}"/>
    <cellStyle name="Total 3 8 2 2 7 2" xfId="31895" xr:uid="{6DEF9F19-1119-49DB-B449-078642CCA812}"/>
    <cellStyle name="Total 3 8 2 3" xfId="5101" xr:uid="{62E671A4-4FFB-4B63-A373-DDD03779CD64}"/>
    <cellStyle name="Total 3 8 2 3 2" xfId="32386" xr:uid="{C342D2C8-826C-486A-879B-E92602E0F8C6}"/>
    <cellStyle name="Total 3 8 2 4" xfId="7580" xr:uid="{E334A2DD-F342-4AAA-B2D2-E9839C7638C2}"/>
    <cellStyle name="Total 3 8 2 4 2" xfId="21038" xr:uid="{85ECBDE6-AF73-4F1E-A51B-39646CDA2FF5}"/>
    <cellStyle name="Total 3 8 2 5" xfId="10171" xr:uid="{54315982-B3BA-41BC-8399-A79A97A8F284}"/>
    <cellStyle name="Total 3 8 2 5 2" xfId="23629" xr:uid="{A7C4C4C3-3458-4154-A2D4-04BCAB0142DD}"/>
    <cellStyle name="Total 3 8 2 6" xfId="3861" xr:uid="{3A37FB29-4513-4572-B0AA-89D2A2B1260F}"/>
    <cellStyle name="Total 3 8 2 6 2" xfId="19855" xr:uid="{ACAF67E4-3CE4-4646-8C10-FE8CF0167D65}"/>
    <cellStyle name="Total 3 8 2 7" xfId="17294" xr:uid="{98266C31-17B8-4D09-A176-26DAC3266682}"/>
    <cellStyle name="Total 3 8 2 7 2" xfId="30752" xr:uid="{8F59FA95-2145-411A-ACC9-8DC9A9651959}"/>
    <cellStyle name="Total 3 8 3" xfId="4312" xr:uid="{6EF47561-8D9D-494F-96B2-7F9ED3F45F68}"/>
    <cellStyle name="Total 3 8 3 2" xfId="5483" xr:uid="{1968F55C-AF1F-4627-9A78-39EE104931DC}"/>
    <cellStyle name="Total 3 8 3 2 2" xfId="7962" xr:uid="{2DCB84D2-0E87-4A59-A847-146364B72065}"/>
    <cellStyle name="Total 3 8 3 2 2 2" xfId="21420" xr:uid="{04F5E503-854B-4112-8430-57271D5D2F0C}"/>
    <cellStyle name="Total 3 8 3 2 3" xfId="10553" xr:uid="{F6119FB0-93B0-4991-85AE-A15FC6E52788}"/>
    <cellStyle name="Total 3 8 3 2 3 2" xfId="24011" xr:uid="{F94AABEF-2CD7-4C29-AA2B-5AB39533A57A}"/>
    <cellStyle name="Total 3 8 3 2 4" xfId="12761" xr:uid="{8B7D81B5-B1BA-4CA0-B191-56A8B44786E0}"/>
    <cellStyle name="Total 3 8 3 2 4 2" xfId="26219" xr:uid="{ECE7707C-DF02-409C-AFBD-020BA5D73357}"/>
    <cellStyle name="Total 3 8 3 2 5" xfId="13940" xr:uid="{8E25DA3B-A078-44AD-8467-EC595E6703F2}"/>
    <cellStyle name="Total 3 8 3 2 5 2" xfId="27398" xr:uid="{F392AAE7-9028-4F21-9303-FFEA0563B710}"/>
    <cellStyle name="Total 3 8 3 2 6" xfId="15305" xr:uid="{32687CE0-A4ED-4DE5-9E0E-2D90EBC6CB43}"/>
    <cellStyle name="Total 3 8 3 2 6 2" xfId="28763" xr:uid="{D560FA13-DA6A-4169-AB24-E20A496B9465}"/>
    <cellStyle name="Total 3 8 3 2 7" xfId="17648" xr:uid="{75FBC252-7664-445C-8081-9BCDF6385B43}"/>
    <cellStyle name="Total 3 8 3 2 7 2" xfId="31106" xr:uid="{CA3794A2-EF01-4F22-A153-B33142E8ABB2}"/>
    <cellStyle name="Total 3 8 3 3" xfId="6791" xr:uid="{17A3D96C-68B2-48A0-AE6A-FBC015E85458}"/>
    <cellStyle name="Total 3 8 3 3 2" xfId="20249" xr:uid="{CF4A20B5-F178-463F-9A9B-11A4E4595C49}"/>
    <cellStyle name="Total 3 8 3 4" xfId="9382" xr:uid="{56FD62BB-FF4C-43C1-BC40-A01F4FACC829}"/>
    <cellStyle name="Total 3 8 3 4 2" xfId="22840" xr:uid="{93414BF9-CFE7-43FE-9333-D878B5BCC3AF}"/>
    <cellStyle name="Total 3 8 3 5" xfId="12404" xr:uid="{D3A08721-B95F-4123-B95B-853C1C455BCF}"/>
    <cellStyle name="Total 3 8 3 5 2" xfId="25862" xr:uid="{98F79937-C535-460D-BC77-D5753BC87F1F}"/>
    <cellStyle name="Total 3 8 3 6" xfId="16659" xr:uid="{2F161B88-118A-4AF9-9FB5-37FDA91183E2}"/>
    <cellStyle name="Total 3 8 3 6 2" xfId="30117" xr:uid="{B9D9B9C0-95EC-46CA-AE5D-C546ADD1DFFF}"/>
    <cellStyle name="Total 3 8 4" xfId="4959" xr:uid="{BDC76713-B0EC-40DF-BF19-81FB367AC63F}"/>
    <cellStyle name="Total 3 8 4 2" xfId="6130" xr:uid="{F6F84E94-D2A7-450B-9B5A-B155D84EDFF5}"/>
    <cellStyle name="Total 3 8 4 2 2" xfId="8609" xr:uid="{C31A4C32-3C15-44C4-B97B-3E8ADC3C6313}"/>
    <cellStyle name="Total 3 8 4 2 2 2" xfId="22067" xr:uid="{BFCCE9EB-E4C2-4062-8599-A57727B7CC67}"/>
    <cellStyle name="Total 3 8 4 2 3" xfId="11200" xr:uid="{2759AEB1-800D-4FEC-8EBD-BFEF4869F8E3}"/>
    <cellStyle name="Total 3 8 4 2 3 2" xfId="24658" xr:uid="{997573A6-D954-4DA1-BF41-E68970662BEA}"/>
    <cellStyle name="Total 3 8 4 2 4" xfId="13408" xr:uid="{D619749C-7719-46F9-A652-FB90F98ECB93}"/>
    <cellStyle name="Total 3 8 4 2 4 2" xfId="26866" xr:uid="{C47EBC64-8296-41DA-A889-C9A2698AB0F9}"/>
    <cellStyle name="Total 3 8 4 2 5" xfId="14587" xr:uid="{F0412236-B552-418D-AD1D-88C677A4EB76}"/>
    <cellStyle name="Total 3 8 4 2 5 2" xfId="28045" xr:uid="{229B42D2-43C5-4C50-BA49-0E0F07A85228}"/>
    <cellStyle name="Total 3 8 4 2 6" xfId="15952" xr:uid="{99A1A634-567D-4D69-A0AE-2302A673E6B3}"/>
    <cellStyle name="Total 3 8 4 2 6 2" xfId="29410" xr:uid="{EB0FC0B3-91C8-4622-896C-27C9886E105C}"/>
    <cellStyle name="Total 3 8 4 2 7" xfId="18295" xr:uid="{211186DE-8513-4436-BAAC-4CFC1239623E}"/>
    <cellStyle name="Total 3 8 4 2 7 2" xfId="31753" xr:uid="{7BC23D23-6BBB-4B16-97D5-11959596B0CC}"/>
    <cellStyle name="Total 3 8 4 3" xfId="7438" xr:uid="{2DC4677A-FE58-4387-A2D1-4B5D24DCE99B}"/>
    <cellStyle name="Total 3 8 4 3 2" xfId="20896" xr:uid="{584E8395-2FAB-46A7-9C8C-B9D03CF6C231}"/>
    <cellStyle name="Total 3 8 4 4" xfId="10029" xr:uid="{2F06AB73-67FF-4F05-A91B-EC0D69D51213}"/>
    <cellStyle name="Total 3 8 4 4 2" xfId="23487" xr:uid="{1C90297E-68F1-4853-9B96-3113A0959F76}"/>
    <cellStyle name="Total 3 8 4 5" xfId="12362" xr:uid="{D5CCA485-C475-4232-BBB8-C342FCFFCB10}"/>
    <cellStyle name="Total 3 8 4 5 2" xfId="25820" xr:uid="{ACC4F4B4-62C1-4BC3-A02A-64C3F23179DD}"/>
    <cellStyle name="Total 3 8 4 6" xfId="17184" xr:uid="{5BFF5934-0B67-45D4-B86C-56DDA18B5431}"/>
    <cellStyle name="Total 3 8 4 6 2" xfId="30642" xr:uid="{BBAB07A3-1FC9-4EDD-96DF-1EF5892D45FA}"/>
    <cellStyle name="Total 3 8 5" xfId="4783" xr:uid="{FD63818F-37B7-406F-979D-6E3F442012A5}"/>
    <cellStyle name="Total 3 8 5 2" xfId="5954" xr:uid="{1C6E08FC-11A8-4201-A096-12632AF0F0D9}"/>
    <cellStyle name="Total 3 8 5 2 2" xfId="8433" xr:uid="{46C2F6E0-50F3-47DE-8352-E8D2A20FCECA}"/>
    <cellStyle name="Total 3 8 5 2 2 2" xfId="21891" xr:uid="{38C98A83-05CA-49CD-808D-2EAC7E4BE83B}"/>
    <cellStyle name="Total 3 8 5 2 3" xfId="11024" xr:uid="{17B67F09-07CD-4E1E-B552-0415BDDE6BF3}"/>
    <cellStyle name="Total 3 8 5 2 3 2" xfId="24482" xr:uid="{4AE52E9B-1CAF-4483-ABA1-1A2170F30ECC}"/>
    <cellStyle name="Total 3 8 5 2 4" xfId="13232" xr:uid="{A66AC100-9710-4C43-B252-8E892E8DA860}"/>
    <cellStyle name="Total 3 8 5 2 4 2" xfId="26690" xr:uid="{79830E36-E88F-4E46-92F1-95CD1F72A914}"/>
    <cellStyle name="Total 3 8 5 2 5" xfId="14411" xr:uid="{23EEF0E5-56A6-490E-B953-7843D9A0B555}"/>
    <cellStyle name="Total 3 8 5 2 5 2" xfId="27869" xr:uid="{232FF1AD-929D-4854-AD9A-5C38F2E4C3B7}"/>
    <cellStyle name="Total 3 8 5 2 6" xfId="15776" xr:uid="{4AB0C957-9ABE-46AB-A23D-4E62FD5379E3}"/>
    <cellStyle name="Total 3 8 5 2 6 2" xfId="29234" xr:uid="{384487E1-4993-468D-8F5B-693ADC1D3E8C}"/>
    <cellStyle name="Total 3 8 5 2 7" xfId="18119" xr:uid="{7D21060C-452F-4ABE-A91A-A8E8896BFF89}"/>
    <cellStyle name="Total 3 8 5 2 7 2" xfId="31577" xr:uid="{CDBEA55A-BBD3-4ED0-B3F5-E9DE0DBC3B37}"/>
    <cellStyle name="Total 3 8 5 3" xfId="7262" xr:uid="{794F302B-E8D8-4EEB-98E8-A444756CC3D5}"/>
    <cellStyle name="Total 3 8 5 3 2" xfId="20720" xr:uid="{90BC12D4-00B8-415F-829B-EFC72782A6A9}"/>
    <cellStyle name="Total 3 8 5 4" xfId="9853" xr:uid="{AC29E5BA-547D-4F4C-AB29-7BA3388D6AD6}"/>
    <cellStyle name="Total 3 8 5 4 2" xfId="23311" xr:uid="{FA49803C-E45B-44F9-90B7-F95B1559F536}"/>
    <cellStyle name="Total 3 8 5 5" xfId="6700" xr:uid="{0AAEDF3D-EFE3-4A8D-87C5-C42A2950F67D}"/>
    <cellStyle name="Total 3 8 5 5 2" xfId="20158" xr:uid="{5FE49B7B-379B-400C-AF2B-46CCE9053231}"/>
    <cellStyle name="Total 3 8 5 6" xfId="17033" xr:uid="{F1B4D958-246C-4B33-A7C2-56185410A665}"/>
    <cellStyle name="Total 3 8 5 6 2" xfId="30491" xr:uid="{666267D5-3CD2-4784-9300-A270469FE50F}"/>
    <cellStyle name="Total 3 8 6" xfId="4443" xr:uid="{71F71B5D-126B-4F4A-92C1-9A9CDA8E9D38}"/>
    <cellStyle name="Total 3 8 6 2" xfId="5614" xr:uid="{EDB9A37D-53E1-4333-98AA-1E8A501AA6BA}"/>
    <cellStyle name="Total 3 8 6 2 2" xfId="8093" xr:uid="{7397F651-151D-4576-8C6E-F8F0C6A493B5}"/>
    <cellStyle name="Total 3 8 6 2 2 2" xfId="21551" xr:uid="{9044B8D4-ECE9-44C8-B3E4-FBBB206CD01B}"/>
    <cellStyle name="Total 3 8 6 2 3" xfId="10684" xr:uid="{CF947AA0-77B4-4E59-9C94-3A52CFB0266E}"/>
    <cellStyle name="Total 3 8 6 2 3 2" xfId="24142" xr:uid="{026222CE-D74F-4150-842B-E925F873C3B0}"/>
    <cellStyle name="Total 3 8 6 2 4" xfId="12892" xr:uid="{F486091A-1BF0-4801-97A6-65498845B719}"/>
    <cellStyle name="Total 3 8 6 2 4 2" xfId="26350" xr:uid="{6D61BAF5-CEA7-4858-B0BB-7A013C601435}"/>
    <cellStyle name="Total 3 8 6 2 5" xfId="14071" xr:uid="{F2DF12C5-8C6D-4024-B1F6-514AB1BDC290}"/>
    <cellStyle name="Total 3 8 6 2 5 2" xfId="27529" xr:uid="{33ED8167-0EB1-4497-B0B1-861780FA84A3}"/>
    <cellStyle name="Total 3 8 6 2 6" xfId="15436" xr:uid="{BDE04D67-8164-4188-9D68-6582141E49F4}"/>
    <cellStyle name="Total 3 8 6 2 6 2" xfId="28894" xr:uid="{05B9908C-1E71-4BFE-B548-D352535682C0}"/>
    <cellStyle name="Total 3 8 6 2 7" xfId="17779" xr:uid="{7B6ABD93-CC4F-446B-A97A-E543F3E8BAFB}"/>
    <cellStyle name="Total 3 8 6 2 7 2" xfId="31237" xr:uid="{17F96278-5996-49BE-9F8D-7BA6AD9527F2}"/>
    <cellStyle name="Total 3 8 6 3" xfId="6922" xr:uid="{5DF21B6F-5FFD-4420-8ADB-9F631D2051D6}"/>
    <cellStyle name="Total 3 8 6 3 2" xfId="20380" xr:uid="{689C7C8D-8BF8-46BA-96EB-063B7A943AF8}"/>
    <cellStyle name="Total 3 8 6 4" xfId="9513" xr:uid="{79E2286B-EC0D-46D1-82D7-3EF13D19E145}"/>
    <cellStyle name="Total 3 8 6 4 2" xfId="22971" xr:uid="{C6BEB69A-84FF-4E73-BEE2-F3E4F73A74B5}"/>
    <cellStyle name="Total 3 8 6 5" xfId="3468" xr:uid="{DD425FDC-4340-49E9-9072-599822604DD3}"/>
    <cellStyle name="Total 3 8 6 5 2" xfId="19462" xr:uid="{0A5D1BA6-2706-4629-9CFB-67328192C84C}"/>
    <cellStyle name="Total 3 8 6 6" xfId="16761" xr:uid="{B6ADE7DC-3E5D-4266-8C1A-1571A7D72174}"/>
    <cellStyle name="Total 3 8 6 6 2" xfId="30219" xr:uid="{B950B480-A349-48F1-9F9B-8D7C92182866}"/>
    <cellStyle name="Total 3 8 7" xfId="5355" xr:uid="{23D93107-44B3-4A1C-82DE-A0B3B14BD752}"/>
    <cellStyle name="Total 3 8 7 2" xfId="6526" xr:uid="{2416A08D-0073-464B-9D31-7A65FD7E0406}"/>
    <cellStyle name="Total 3 8 7 2 2" xfId="9005" xr:uid="{B6024E9C-EC8B-49F2-AB3E-3B3252D01330}"/>
    <cellStyle name="Total 3 8 7 2 2 2" xfId="22463" xr:uid="{2E43647D-4A89-43C8-96BB-D48A786ADBF1}"/>
    <cellStyle name="Total 3 8 7 2 3" xfId="11596" xr:uid="{EC9F7C03-F6B8-4A37-998D-5398632C2541}"/>
    <cellStyle name="Total 3 8 7 2 3 2" xfId="25054" xr:uid="{701BE237-FA05-4614-904A-212D18D30A16}"/>
    <cellStyle name="Total 3 8 7 2 4" xfId="13804" xr:uid="{95BE18AB-5C27-4058-9F70-0269C622424A}"/>
    <cellStyle name="Total 3 8 7 2 4 2" xfId="27262" xr:uid="{C26BBF7C-18A6-4DAC-90DE-0458A70EEB3C}"/>
    <cellStyle name="Total 3 8 7 2 5" xfId="14983" xr:uid="{37BE25D1-9C7F-4389-8044-BA6C2DD5E1CA}"/>
    <cellStyle name="Total 3 8 7 2 5 2" xfId="28441" xr:uid="{54F170BA-0771-41DE-9111-B0196ADD7770}"/>
    <cellStyle name="Total 3 8 7 2 6" xfId="16348" xr:uid="{AA9848D4-C255-449A-8A05-E46B9A3E06FC}"/>
    <cellStyle name="Total 3 8 7 2 6 2" xfId="29806" xr:uid="{DABC87A5-9F07-4E72-AE56-02541E0165F8}"/>
    <cellStyle name="Total 3 8 7 2 7" xfId="18691" xr:uid="{ADE6B206-5F01-46B5-83E1-6294AC894B46}"/>
    <cellStyle name="Total 3 8 7 2 7 2" xfId="32149" xr:uid="{3842C172-D0DB-4AFA-8A15-6C2CC2349720}"/>
    <cellStyle name="Total 3 8 7 3" xfId="7834" xr:uid="{BA6D2244-70DF-4EAC-9C05-3B23B251F599}"/>
    <cellStyle name="Total 3 8 7 3 2" xfId="21292" xr:uid="{26C9A716-EDA1-4133-8D40-57D4B6216E29}"/>
    <cellStyle name="Total 3 8 7 4" xfId="10425" xr:uid="{2257359C-686E-446A-AFE5-C88E39351EA3}"/>
    <cellStyle name="Total 3 8 7 4 2" xfId="23883" xr:uid="{7BB74636-4415-499A-9207-88D226763593}"/>
    <cellStyle name="Total 3 8 7 5" xfId="15177" xr:uid="{2C1B3319-E6A9-49F6-ABE8-5069843EDF68}"/>
    <cellStyle name="Total 3 8 7 5 2" xfId="28635" xr:uid="{F660CC4A-F7D2-4F2C-B546-3DF2D50F0785}"/>
    <cellStyle name="Total 3 8 7 6" xfId="17526" xr:uid="{61B779CD-804A-4586-AB3A-FC9C219FC0E4}"/>
    <cellStyle name="Total 3 8 7 6 2" xfId="30984" xr:uid="{3916C7D9-3943-448B-9AC5-8F4A94C3E870}"/>
    <cellStyle name="Total 3 8 8" xfId="4153" xr:uid="{73243875-8078-4250-971F-3CF2F0AF5A16}"/>
    <cellStyle name="Total 3 8 8 2" xfId="6667" xr:uid="{A68B3AC4-9DD0-4CAE-9D1E-3B6F3FEB75D6}"/>
    <cellStyle name="Total 3 8 8 2 2" xfId="20125" xr:uid="{BDB6F309-8A79-4EFF-8675-FBD9EDE6A7B7}"/>
    <cellStyle name="Total 3 8 8 3" xfId="9264" xr:uid="{F0CF6C5A-39EC-4F9B-959A-6E7935D5C025}"/>
    <cellStyle name="Total 3 8 8 3 2" xfId="22722" xr:uid="{8A45DB12-6B6E-48AF-AECB-D36F0C4F38D7}"/>
    <cellStyle name="Total 3 8 8 4" xfId="11833" xr:uid="{5972B7E7-60D8-4645-A65C-537A3F3BAB48}"/>
    <cellStyle name="Total 3 8 8 4 2" xfId="25291" xr:uid="{F8F6A6FF-C277-49A1-BC7C-BDB3EAC5165E}"/>
    <cellStyle name="Total 3 8 8 5" xfId="3671" xr:uid="{6DA563F6-9A86-4657-A59D-FF7FDF0E9552}"/>
    <cellStyle name="Total 3 8 8 5 2" xfId="19665" xr:uid="{D0419BCF-576F-492D-B50F-73BADB8C416C}"/>
    <cellStyle name="Total 3 8 8 6" xfId="3341" xr:uid="{CFF89E54-2904-4B16-A28F-9A0B6C431A0F}"/>
    <cellStyle name="Total 3 8 8 6 2" xfId="19335" xr:uid="{66BF880E-D0E5-4340-A729-02AC859B0101}"/>
    <cellStyle name="Total 3 8 8 7" xfId="16572" xr:uid="{E8B85CAE-EB61-4689-9AE0-6B8DEFB6B776}"/>
    <cellStyle name="Total 3 8 8 7 2" xfId="30030" xr:uid="{BD60446B-31F5-4D4B-BACA-A63870BEE629}"/>
    <cellStyle name="Total 3 8 9" xfId="3109" xr:uid="{CB9A286A-DCE9-477B-BB59-9B6D8A968A1E}"/>
    <cellStyle name="Total 3 8 9 2" xfId="19103" xr:uid="{8FD15179-4DDE-4DA4-BBAF-8BF7087CAE27}"/>
    <cellStyle name="Total 3 9" xfId="2927" xr:uid="{CF33BC67-18B7-420A-A452-C345F42AB599}"/>
    <cellStyle name="Total 3 9 2" xfId="6265" xr:uid="{76716316-DB45-4218-BBE3-1D733FA856E1}"/>
    <cellStyle name="Total 3 9 2 2" xfId="8744" xr:uid="{CC2540C0-215C-424A-A575-2EC455ADDBAE}"/>
    <cellStyle name="Total 3 9 2 2 2" xfId="22202" xr:uid="{66236B45-1F40-4327-9D91-351373B87F45}"/>
    <cellStyle name="Total 3 9 2 3" xfId="11335" xr:uid="{A69DB2F2-A493-4E7B-BBE4-5F65B8105EC2}"/>
    <cellStyle name="Total 3 9 2 3 2" xfId="24793" xr:uid="{83CB307D-8E43-4DB6-832F-A374735D3DB1}"/>
    <cellStyle name="Total 3 9 2 4" xfId="13543" xr:uid="{AFCB5124-A97E-4DEE-AA6B-E47FE8910E96}"/>
    <cellStyle name="Total 3 9 2 4 2" xfId="27001" xr:uid="{7D35C739-ABCF-4891-AB24-F7FF35E481F9}"/>
    <cellStyle name="Total 3 9 2 5" xfId="14722" xr:uid="{9F0DED37-F8AF-4425-A599-7EA9AF829980}"/>
    <cellStyle name="Total 3 9 2 5 2" xfId="28180" xr:uid="{DFFFC437-4139-4D4A-9D92-CE9183AF110B}"/>
    <cellStyle name="Total 3 9 2 6" xfId="16087" xr:uid="{D1157A2D-438E-4344-AABB-347E4D21938A}"/>
    <cellStyle name="Total 3 9 2 6 2" xfId="29545" xr:uid="{2EB05C8E-EEB7-4B47-96F9-67E62A5C9ECE}"/>
    <cellStyle name="Total 3 9 2 7" xfId="18430" xr:uid="{2D627BC7-FB46-4B34-9302-1A5FF179ACEF}"/>
    <cellStyle name="Total 3 9 2 7 2" xfId="31888" xr:uid="{4D3D879B-D273-4DE3-860A-BF4F1FD2B875}"/>
    <cellStyle name="Total 3 9 3" xfId="5094" xr:uid="{560EE7F9-951B-4915-8D00-44F9F0466FDF}"/>
    <cellStyle name="Total 3 9 3 2" xfId="32379" xr:uid="{A7D91581-6067-4C0F-B1F2-5FBF3F0BE6E1}"/>
    <cellStyle name="Total 3 9 4" xfId="7573" xr:uid="{DF784591-A61C-4DC8-ADF3-6B8F04671E48}"/>
    <cellStyle name="Total 3 9 4 2" xfId="21031" xr:uid="{5EB86062-78C1-42FA-B7BA-C391734D5D79}"/>
    <cellStyle name="Total 3 9 5" xfId="10164" xr:uid="{A621A18E-E19B-43AF-B304-F9173EB2AAFD}"/>
    <cellStyle name="Total 3 9 5 2" xfId="23622" xr:uid="{8FD34BF4-D13C-4AD2-8E4D-561DE13FC5C2}"/>
    <cellStyle name="Total 3 9 6" xfId="3218" xr:uid="{17ECDF29-B255-4888-A28D-5046490840EE}"/>
    <cellStyle name="Total 3 9 6 2" xfId="19212" xr:uid="{4677D30B-F1BD-414F-A28B-C496AACC27FF}"/>
    <cellStyle name="Total 3 9 7" xfId="17287" xr:uid="{943C34A3-1979-44C4-82FF-55555E668547}"/>
    <cellStyle name="Total 3 9 7 2" xfId="30745" xr:uid="{43940B82-6DC3-4FF2-A95D-A5F785DE2D30}"/>
    <cellStyle name="Total 4" xfId="2423" xr:uid="{C87F0F91-FAA3-4ADB-BC78-342C2B77EC65}"/>
    <cellStyle name="Total 4 10" xfId="4414" xr:uid="{2861DF59-B50A-44BE-8D55-56476DF3CA4E}"/>
    <cellStyle name="Total 4 10 2" xfId="5585" xr:uid="{855A0DE0-CC47-4AF3-B9AD-0486E39E3A74}"/>
    <cellStyle name="Total 4 10 2 2" xfId="8064" xr:uid="{0AD83CFB-F3E8-4C80-9072-B3C69A095FBF}"/>
    <cellStyle name="Total 4 10 2 2 2" xfId="21522" xr:uid="{AF74F800-D79A-4D29-ACE0-E951469B9A82}"/>
    <cellStyle name="Total 4 10 2 3" xfId="10655" xr:uid="{16EE057A-D637-497D-951A-45E8B8BD6C53}"/>
    <cellStyle name="Total 4 10 2 3 2" xfId="24113" xr:uid="{D681F33D-D4AE-41E6-913A-9F095E98CA5D}"/>
    <cellStyle name="Total 4 10 2 4" xfId="12863" xr:uid="{FD0B608F-55AD-4890-AD3F-484440118AD0}"/>
    <cellStyle name="Total 4 10 2 4 2" xfId="26321" xr:uid="{54EACB1B-1EFC-438D-BAAE-B5BE0DE3AAA9}"/>
    <cellStyle name="Total 4 10 2 5" xfId="14042" xr:uid="{61910B82-FAC4-43B2-9AFD-1DC97B922D7B}"/>
    <cellStyle name="Total 4 10 2 5 2" xfId="27500" xr:uid="{F44E7767-4CD3-4A9D-A7FD-42240C2FAB4D}"/>
    <cellStyle name="Total 4 10 2 6" xfId="15407" xr:uid="{7C98D559-C6B7-48F9-96C7-1BD2301D8705}"/>
    <cellStyle name="Total 4 10 2 6 2" xfId="28865" xr:uid="{F0D0D602-0C3E-412A-B8FA-8850E82FC1B5}"/>
    <cellStyle name="Total 4 10 2 7" xfId="17750" xr:uid="{7DAA7A63-C8C9-478F-9A5C-64AD7A6A55A4}"/>
    <cellStyle name="Total 4 10 2 7 2" xfId="31208" xr:uid="{4B53E558-CB6D-4931-B307-7BC6E9270DEA}"/>
    <cellStyle name="Total 4 10 3" xfId="6893" xr:uid="{F249641F-F66D-4E3B-94C8-7C436713694D}"/>
    <cellStyle name="Total 4 10 3 2" xfId="20351" xr:uid="{D3D272A8-0A67-4F03-A628-1452E56D3561}"/>
    <cellStyle name="Total 4 10 4" xfId="9484" xr:uid="{0FDD385F-7E1E-4F0D-9397-DE74EC0EBB4B}"/>
    <cellStyle name="Total 4 10 4 2" xfId="22942" xr:uid="{608801C0-9438-4E0D-B1F7-B4E303863A36}"/>
    <cellStyle name="Total 4 10 5" xfId="3316" xr:uid="{FB4A30B7-4305-476A-BFF6-90BEEA5E933B}"/>
    <cellStyle name="Total 4 10 5 2" xfId="19310" xr:uid="{29936C6E-7F1F-4AA5-9934-CF35A128E7FC}"/>
    <cellStyle name="Total 4 10 6" xfId="16732" xr:uid="{CDC8531D-715B-48B3-9EB4-D8D15F9A290F}"/>
    <cellStyle name="Total 4 10 6 2" xfId="30190" xr:uid="{820268BE-3750-446A-B7C2-E54AF53897CD}"/>
    <cellStyle name="Total 4 11" xfId="4005" xr:uid="{4A96BB86-B7E8-4311-9BE8-88D4270690E7}"/>
    <cellStyle name="Total 4 11 2" xfId="3016" xr:uid="{802D9340-3461-4A52-A438-9D01306F4DB4}"/>
    <cellStyle name="Total 4 11 2 2" xfId="19010" xr:uid="{A201CEC9-8F2B-4A36-AEEF-C364405F0447}"/>
    <cellStyle name="Total 4 11 3" xfId="9116" xr:uid="{C459EA06-62E9-4846-8B1F-4FB97A01E838}"/>
    <cellStyle name="Total 4 11 3 2" xfId="22574" xr:uid="{9665FCD3-5E2A-438A-9A83-181E500A1E3F}"/>
    <cellStyle name="Total 4 11 4" xfId="11685" xr:uid="{AF91169A-7FC5-46B2-8D73-6E7651C6E10A}"/>
    <cellStyle name="Total 4 11 4 2" xfId="25143" xr:uid="{C253349F-8304-4CDA-9529-69CAE313F5B8}"/>
    <cellStyle name="Total 4 11 5" xfId="3562" xr:uid="{596D42AF-D830-4FED-8826-331391D54090}"/>
    <cellStyle name="Total 4 11 5 2" xfId="19556" xr:uid="{CC966F8A-1409-4411-9A4D-A1F59576BF41}"/>
    <cellStyle name="Total 4 11 6" xfId="11883" xr:uid="{1ED5E9F4-5D26-4D7A-A88F-95B1CEB9995F}"/>
    <cellStyle name="Total 4 11 6 2" xfId="25341" xr:uid="{754D3BA7-A080-41A5-A5CF-AC42F56D04AA}"/>
    <cellStyle name="Total 4 11 7" xfId="16424" xr:uid="{498020F6-04FC-4A14-A26E-592A3D9E2452}"/>
    <cellStyle name="Total 4 11 7 2" xfId="29882" xr:uid="{8E58A2B3-58BE-4726-A83B-96C4EBCD61B3}"/>
    <cellStyle name="Total 4 12" xfId="3108" xr:uid="{706551C5-B1E5-42B8-A7DD-6A2ED17F07A5}"/>
    <cellStyle name="Total 4 12 2" xfId="19102" xr:uid="{7E4CF797-A960-4E38-9624-4374A0B7C314}"/>
    <cellStyle name="Total 4 13" xfId="3822" xr:uid="{CF210C90-74C3-49B5-8EC9-F5B644EBBE26}"/>
    <cellStyle name="Total 4 13 2" xfId="19816" xr:uid="{0BA3B448-901B-45BF-9A89-D91311C014F7}"/>
    <cellStyle name="Total 4 14" xfId="12085" xr:uid="{B36E1195-8204-4A17-9954-D9A5611A145C}"/>
    <cellStyle name="Total 4 14 2" xfId="25543" xr:uid="{94CA3768-C50B-4F23-8A4B-22A7CE2F9B3F}"/>
    <cellStyle name="Total 4 15" xfId="3776" xr:uid="{ABBFC9CF-41D9-4510-BCE2-63F0CBBB7614}"/>
    <cellStyle name="Total 4 15 2" xfId="19770" xr:uid="{3248EAFD-3DD3-413D-A809-3C166FF9AC1D}"/>
    <cellStyle name="Total 4 16" xfId="18929" xr:uid="{287CB5B4-F638-46F1-B5F3-21B2B695F1EC}"/>
    <cellStyle name="Total 4 16 2" xfId="32582" xr:uid="{7A7953A3-4D60-47F1-9091-2F9D32DEB908}"/>
    <cellStyle name="Total 4 2" xfId="2424" xr:uid="{1C541BEB-6C47-4A2C-88E0-2A191E498CC7}"/>
    <cellStyle name="Total 4 2 10" xfId="3823" xr:uid="{C9D59EAB-A058-466B-8A17-4EB89DF9FD27}"/>
    <cellStyle name="Total 4 2 10 2" xfId="19817" xr:uid="{2081D8FC-3AD9-42D6-9C90-737FD2B69A85}"/>
    <cellStyle name="Total 4 2 11" xfId="12277" xr:uid="{FFFC6A8D-6B6B-40D8-AAE2-DF292B7DB8C5}"/>
    <cellStyle name="Total 4 2 11 2" xfId="25735" xr:uid="{19F0F726-FC67-46FA-B935-5E6B69FB279B}"/>
    <cellStyle name="Total 4 2 12" xfId="3711" xr:uid="{3342F769-BB4B-4738-A913-BE2EB8DC3FAA}"/>
    <cellStyle name="Total 4 2 12 2" xfId="19705" xr:uid="{BDDFF92C-3D8E-4A19-9353-AF405EDC6E86}"/>
    <cellStyle name="Total 4 2 13" xfId="18930" xr:uid="{592F9C7E-1BA0-4C4E-BE4C-AAD3BEE2DF28}"/>
    <cellStyle name="Total 4 2 13 2" xfId="32583" xr:uid="{C263E870-0F8D-47FA-9C89-EF2004424E09}"/>
    <cellStyle name="Total 4 2 2" xfId="2936" xr:uid="{564370EA-D1D8-41B7-9F6E-866B72B3709A}"/>
    <cellStyle name="Total 4 2 2 2" xfId="6274" xr:uid="{8B8A8964-7914-4D28-BA4F-E5945E2666F5}"/>
    <cellStyle name="Total 4 2 2 2 2" xfId="8753" xr:uid="{18087ADB-74D3-4A9A-B7B9-F5770DC09310}"/>
    <cellStyle name="Total 4 2 2 2 2 2" xfId="22211" xr:uid="{E8FBE4AC-8B5F-4859-82FE-37933742F4AE}"/>
    <cellStyle name="Total 4 2 2 2 3" xfId="11344" xr:uid="{06A21402-49FA-481C-9F42-573406F576F8}"/>
    <cellStyle name="Total 4 2 2 2 3 2" xfId="24802" xr:uid="{B1F2AA91-5640-4832-B872-85025A24F667}"/>
    <cellStyle name="Total 4 2 2 2 4" xfId="13552" xr:uid="{E1084F8B-AAD4-4066-B616-F5DC74B385F5}"/>
    <cellStyle name="Total 4 2 2 2 4 2" xfId="27010" xr:uid="{6EB30226-4CA7-43F7-BDBB-4EB7F2370A54}"/>
    <cellStyle name="Total 4 2 2 2 5" xfId="14731" xr:uid="{3EEA4D84-8738-49E3-B9F9-A9638CB8AED4}"/>
    <cellStyle name="Total 4 2 2 2 5 2" xfId="28189" xr:uid="{3447A61B-FD30-41E9-82D7-DDC09CBFF16C}"/>
    <cellStyle name="Total 4 2 2 2 6" xfId="16096" xr:uid="{B159E599-080A-41E1-BAEB-7900A3C17F68}"/>
    <cellStyle name="Total 4 2 2 2 6 2" xfId="29554" xr:uid="{C2CA9009-EAAE-43B2-887D-45D858962FF7}"/>
    <cellStyle name="Total 4 2 2 2 7" xfId="18439" xr:uid="{8548E3D3-7B09-490B-A2D8-91BEF97A890D}"/>
    <cellStyle name="Total 4 2 2 2 7 2" xfId="31897" xr:uid="{D2DF781F-9539-45C6-8D78-CC3BD9365690}"/>
    <cellStyle name="Total 4 2 2 3" xfId="5103" xr:uid="{03DD648A-6240-49F1-BBB7-3BBB78BCECB5}"/>
    <cellStyle name="Total 4 2 2 3 2" xfId="32388" xr:uid="{D79654AB-0D2D-479F-8B80-B1DA0AE2C220}"/>
    <cellStyle name="Total 4 2 2 4" xfId="7582" xr:uid="{14A5D4F2-2FDA-4048-A52F-C7070350D07F}"/>
    <cellStyle name="Total 4 2 2 4 2" xfId="21040" xr:uid="{49DB2206-98AC-4B08-A04E-5852A3B95ED4}"/>
    <cellStyle name="Total 4 2 2 5" xfId="10173" xr:uid="{4546F54B-F6B7-416E-B191-E98C478F6A5A}"/>
    <cellStyle name="Total 4 2 2 5 2" xfId="23631" xr:uid="{989B8628-D6A3-4281-B578-F774E900C44D}"/>
    <cellStyle name="Total 4 2 2 6" xfId="11962" xr:uid="{C91F8AED-693A-4FA6-BBD9-4633AB4AA540}"/>
    <cellStyle name="Total 4 2 2 6 2" xfId="25420" xr:uid="{DA593EF6-8228-4B4A-82B9-422B3E872074}"/>
    <cellStyle name="Total 4 2 2 7" xfId="17296" xr:uid="{182A5D1C-1C67-448C-8618-E9E0EC2D4741}"/>
    <cellStyle name="Total 4 2 2 7 2" xfId="30754" xr:uid="{1E5BD550-040B-4E03-A07D-2FA3761AF522}"/>
    <cellStyle name="Total 4 2 3" xfId="4310" xr:uid="{A4ED1685-1AC0-46C4-A321-ED7BB3ED27B0}"/>
    <cellStyle name="Total 4 2 3 2" xfId="5481" xr:uid="{516A18F1-2500-4CA4-A86F-7BCC22341AAD}"/>
    <cellStyle name="Total 4 2 3 2 2" xfId="7960" xr:uid="{A801B0A4-780B-4128-86C8-3F2951871B4B}"/>
    <cellStyle name="Total 4 2 3 2 2 2" xfId="21418" xr:uid="{129E7E47-E450-427D-BAF7-CD44636C082C}"/>
    <cellStyle name="Total 4 2 3 2 3" xfId="10551" xr:uid="{47EE610F-B906-4FFA-9C09-58C32C6F8F43}"/>
    <cellStyle name="Total 4 2 3 2 3 2" xfId="24009" xr:uid="{1B20E3D9-8FB8-4DF3-AEC7-68DB142A68D6}"/>
    <cellStyle name="Total 4 2 3 2 4" xfId="12759" xr:uid="{9E9BF6E6-9B6C-4E3D-A050-0A6D611D7F4E}"/>
    <cellStyle name="Total 4 2 3 2 4 2" xfId="26217" xr:uid="{ECD03611-4A41-464E-976D-57E064EEC01D}"/>
    <cellStyle name="Total 4 2 3 2 5" xfId="13938" xr:uid="{C20CBD40-731E-436E-8E19-1C73478C13F7}"/>
    <cellStyle name="Total 4 2 3 2 5 2" xfId="27396" xr:uid="{8FA05A42-C6E0-4E5E-9EB1-44B17CBAD6C7}"/>
    <cellStyle name="Total 4 2 3 2 6" xfId="15303" xr:uid="{557C76AB-3FEB-49AA-8674-0056A4337479}"/>
    <cellStyle name="Total 4 2 3 2 6 2" xfId="28761" xr:uid="{A4C0C955-4E32-419A-ABA1-683A9D0D6A6C}"/>
    <cellStyle name="Total 4 2 3 2 7" xfId="17646" xr:uid="{88A404B8-C44D-4E7D-90D5-7884ECC15C41}"/>
    <cellStyle name="Total 4 2 3 2 7 2" xfId="31104" xr:uid="{91765F89-5F8A-47FB-B285-B886D2343AD4}"/>
    <cellStyle name="Total 4 2 3 3" xfId="6789" xr:uid="{EEE2070C-1263-459D-AB83-D3F564A281CB}"/>
    <cellStyle name="Total 4 2 3 3 2" xfId="20247" xr:uid="{C6B1DB57-E618-4B71-B9F7-4B05EF7CE818}"/>
    <cellStyle name="Total 4 2 3 4" xfId="9380" xr:uid="{6DED57DB-0A93-4476-8D50-8A7899887A6B}"/>
    <cellStyle name="Total 4 2 3 4 2" xfId="22838" xr:uid="{682616A8-EA8C-4F61-9CE4-064EB54CE912}"/>
    <cellStyle name="Total 4 2 3 5" xfId="12610" xr:uid="{564BE543-1A54-4BC7-9A56-531985445540}"/>
    <cellStyle name="Total 4 2 3 5 2" xfId="26068" xr:uid="{2346DD8E-28B1-45A6-BDA5-EE4C8E5BB3FF}"/>
    <cellStyle name="Total 4 2 3 6" xfId="16657" xr:uid="{E90ED36A-5983-4C96-931A-AD1FC39CC708}"/>
    <cellStyle name="Total 4 2 3 6 2" xfId="30115" xr:uid="{2E9903EA-FCB4-4A54-B5BE-97141AF90FDA}"/>
    <cellStyle name="Total 4 2 4" xfId="4961" xr:uid="{0DBC3987-6D9E-479D-AFCF-1A4E5428E700}"/>
    <cellStyle name="Total 4 2 4 2" xfId="6132" xr:uid="{E65F62F7-25A5-4203-8E26-92990E7837E6}"/>
    <cellStyle name="Total 4 2 4 2 2" xfId="8611" xr:uid="{7578A94B-6CFD-49FB-86EC-BC02BE985A04}"/>
    <cellStyle name="Total 4 2 4 2 2 2" xfId="22069" xr:uid="{1ADACA3F-B6B0-4DE0-B608-D3B49CA29E38}"/>
    <cellStyle name="Total 4 2 4 2 3" xfId="11202" xr:uid="{6C8DFDE7-85C1-4085-9F81-EBAB72947725}"/>
    <cellStyle name="Total 4 2 4 2 3 2" xfId="24660" xr:uid="{7E08DC23-E33E-4BF5-9E6F-64919787BC84}"/>
    <cellStyle name="Total 4 2 4 2 4" xfId="13410" xr:uid="{A9F1A6AB-80ED-4298-9A0D-39EB3779E677}"/>
    <cellStyle name="Total 4 2 4 2 4 2" xfId="26868" xr:uid="{4F924EFA-7D7D-4105-A8D3-7DA628FF8146}"/>
    <cellStyle name="Total 4 2 4 2 5" xfId="14589" xr:uid="{E46F171F-B556-48AE-B1B2-860F8CAF5E4D}"/>
    <cellStyle name="Total 4 2 4 2 5 2" xfId="28047" xr:uid="{E844C9F1-411A-4DC2-8699-D9569818AD55}"/>
    <cellStyle name="Total 4 2 4 2 6" xfId="15954" xr:uid="{82DEAC0F-8D81-4796-A364-698413A4EF82}"/>
    <cellStyle name="Total 4 2 4 2 6 2" xfId="29412" xr:uid="{736A8A67-833D-408E-81A4-D69CF8ABCF4A}"/>
    <cellStyle name="Total 4 2 4 2 7" xfId="18297" xr:uid="{805A11FF-DE63-420D-A181-DE18DBE974CB}"/>
    <cellStyle name="Total 4 2 4 2 7 2" xfId="31755" xr:uid="{495808E0-EC46-43F9-9730-FE83354A2AD7}"/>
    <cellStyle name="Total 4 2 4 3" xfId="7440" xr:uid="{7D9A2A04-7E65-47B7-969A-57148E7709AF}"/>
    <cellStyle name="Total 4 2 4 3 2" xfId="20898" xr:uid="{5346419C-5ECD-474A-A5B3-FFE1D512B9B9}"/>
    <cellStyle name="Total 4 2 4 4" xfId="10031" xr:uid="{42AD146E-7319-436C-A906-8BFF69F05F99}"/>
    <cellStyle name="Total 4 2 4 4 2" xfId="23489" xr:uid="{EA369C6C-C25F-4696-8636-2A92A1ADB38E}"/>
    <cellStyle name="Total 4 2 4 5" xfId="12091" xr:uid="{05FF833F-05DB-4567-A5D9-CA14DD1A996F}"/>
    <cellStyle name="Total 4 2 4 5 2" xfId="25549" xr:uid="{D2E2AE72-F0CB-4D1A-AD9F-18C949E06118}"/>
    <cellStyle name="Total 4 2 4 6" xfId="17186" xr:uid="{D146C5E8-D99F-4342-ABEA-6093A17ADD03}"/>
    <cellStyle name="Total 4 2 4 6 2" xfId="30644" xr:uid="{E2B5F7C7-C3A0-4394-B1DA-89A614BD616B}"/>
    <cellStyle name="Total 4 2 5" xfId="4785" xr:uid="{C13EA8C0-1958-4EE2-AA1A-1333E02DD621}"/>
    <cellStyle name="Total 4 2 5 2" xfId="5956" xr:uid="{47EC3ED5-887E-4DB2-8DE6-272A4C6F3A89}"/>
    <cellStyle name="Total 4 2 5 2 2" xfId="8435" xr:uid="{9B66D6C1-7D30-4D12-A959-44FD0E2821EF}"/>
    <cellStyle name="Total 4 2 5 2 2 2" xfId="21893" xr:uid="{CEED3401-0EA5-4D6E-AAC0-23E6BA6E40F4}"/>
    <cellStyle name="Total 4 2 5 2 3" xfId="11026" xr:uid="{C32E83B7-085D-499D-B5D3-08BF701C9F5B}"/>
    <cellStyle name="Total 4 2 5 2 3 2" xfId="24484" xr:uid="{FBE5C83D-84C0-4F59-88CB-CE522F69CF88}"/>
    <cellStyle name="Total 4 2 5 2 4" xfId="13234" xr:uid="{568F9BFB-302F-4086-B676-0CEDF88F7016}"/>
    <cellStyle name="Total 4 2 5 2 4 2" xfId="26692" xr:uid="{F3811B0B-DB10-4A30-B1D9-A964ECFE90FD}"/>
    <cellStyle name="Total 4 2 5 2 5" xfId="14413" xr:uid="{EF507AEF-1338-485E-8F59-B0BF30B76862}"/>
    <cellStyle name="Total 4 2 5 2 5 2" xfId="27871" xr:uid="{1A2211E8-E923-40B6-A502-CF11C46DEC6F}"/>
    <cellStyle name="Total 4 2 5 2 6" xfId="15778" xr:uid="{F4FBB81D-7CD0-4E57-9F9C-66653F01CB50}"/>
    <cellStyle name="Total 4 2 5 2 6 2" xfId="29236" xr:uid="{3849312C-BC4B-4A57-A75B-64CA6B782DEB}"/>
    <cellStyle name="Total 4 2 5 2 7" xfId="18121" xr:uid="{1D11DE4B-8A0D-4787-BC2E-E418213C435A}"/>
    <cellStyle name="Total 4 2 5 2 7 2" xfId="31579" xr:uid="{C905B027-8550-4636-A97E-0E3635C80E01}"/>
    <cellStyle name="Total 4 2 5 3" xfId="7264" xr:uid="{9FEE52B9-CE0A-4442-90D9-2D729096F6D7}"/>
    <cellStyle name="Total 4 2 5 3 2" xfId="20722" xr:uid="{B21BF9F3-4530-4D72-9BD3-98F112178CBE}"/>
    <cellStyle name="Total 4 2 5 4" xfId="9855" xr:uid="{316DF825-D5A1-4340-9108-A202B485FD53}"/>
    <cellStyle name="Total 4 2 5 4 2" xfId="23313" xr:uid="{7F852384-6A18-4D84-AE25-86E669C74755}"/>
    <cellStyle name="Total 4 2 5 5" xfId="12240" xr:uid="{17C3EB56-41A5-4C08-87A9-51E2D15F1D07}"/>
    <cellStyle name="Total 4 2 5 5 2" xfId="25698" xr:uid="{7FF73A19-D829-4B03-B47A-BF5A369BA6B1}"/>
    <cellStyle name="Total 4 2 5 6" xfId="17035" xr:uid="{E98A8A1B-A27F-4B4D-9559-B36F980884C7}"/>
    <cellStyle name="Total 4 2 5 6 2" xfId="30493" xr:uid="{1449C665-AA60-4C42-9AD9-306F3B781EC4}"/>
    <cellStyle name="Total 4 2 6" xfId="4441" xr:uid="{A665497E-6EF7-4B82-8EE1-5043314F3F1A}"/>
    <cellStyle name="Total 4 2 6 2" xfId="5612" xr:uid="{87F285C6-F0DC-4908-9F29-71FBE69BCA14}"/>
    <cellStyle name="Total 4 2 6 2 2" xfId="8091" xr:uid="{5F80742A-69A4-4B06-B48E-4F02A08C7FA2}"/>
    <cellStyle name="Total 4 2 6 2 2 2" xfId="21549" xr:uid="{B209E97E-2A7A-4EA2-8E5F-D435E5E36B5D}"/>
    <cellStyle name="Total 4 2 6 2 3" xfId="10682" xr:uid="{B9FAA639-E382-46CE-BEB9-D423A4AC829A}"/>
    <cellStyle name="Total 4 2 6 2 3 2" xfId="24140" xr:uid="{BBA36C10-6655-454B-A310-2980D8E69BC7}"/>
    <cellStyle name="Total 4 2 6 2 4" xfId="12890" xr:uid="{6A65EE62-F0E1-44BA-906D-C142C69E5C00}"/>
    <cellStyle name="Total 4 2 6 2 4 2" xfId="26348" xr:uid="{5212B957-FE1A-4AFB-8B62-B5E3E4F01FCB}"/>
    <cellStyle name="Total 4 2 6 2 5" xfId="14069" xr:uid="{7DAD190B-C67D-4F61-9C56-169697F8769B}"/>
    <cellStyle name="Total 4 2 6 2 5 2" xfId="27527" xr:uid="{78BA1C9C-2CD1-4162-A3DE-DCC5F5EC539E}"/>
    <cellStyle name="Total 4 2 6 2 6" xfId="15434" xr:uid="{18416BDA-875A-420A-818E-476CA7DF6CBC}"/>
    <cellStyle name="Total 4 2 6 2 6 2" xfId="28892" xr:uid="{5B987091-D69A-4D64-AD64-BC64BD51CD16}"/>
    <cellStyle name="Total 4 2 6 2 7" xfId="17777" xr:uid="{EEB6900E-F77E-45A3-98C9-4F3F5DA9CCCD}"/>
    <cellStyle name="Total 4 2 6 2 7 2" xfId="31235" xr:uid="{91691FEC-88A4-4E26-98DF-7B73B8D8023F}"/>
    <cellStyle name="Total 4 2 6 3" xfId="6920" xr:uid="{17945B1B-9585-46EC-AAE4-83DFF0CEF849}"/>
    <cellStyle name="Total 4 2 6 3 2" xfId="20378" xr:uid="{E8F000EF-0380-479D-8E21-B47E86937744}"/>
    <cellStyle name="Total 4 2 6 4" xfId="9511" xr:uid="{D6F7639E-91C4-44B2-86F8-AF0160128B28}"/>
    <cellStyle name="Total 4 2 6 4 2" xfId="22969" xr:uid="{B6567325-4F65-450C-A5B5-0A2FE09710ED}"/>
    <cellStyle name="Total 4 2 6 5" xfId="6712" xr:uid="{C98B4223-4C02-4791-A578-01EC67FD81CE}"/>
    <cellStyle name="Total 4 2 6 5 2" xfId="20170" xr:uid="{B56E519A-3140-4793-95BE-4E1E21BD2186}"/>
    <cellStyle name="Total 4 2 6 6" xfId="16759" xr:uid="{47B7B814-CC36-401A-AC0E-72ABAECDFA6F}"/>
    <cellStyle name="Total 4 2 6 6 2" xfId="30217" xr:uid="{133259A1-D8E9-4FFE-B501-840290FD2EFC}"/>
    <cellStyle name="Total 4 2 7" xfId="4706" xr:uid="{B631AD30-FACF-4A27-B561-D37BFB0BFB11}"/>
    <cellStyle name="Total 4 2 7 2" xfId="5877" xr:uid="{6ED60EA8-C6BB-40E3-A6B5-61B84A76F52B}"/>
    <cellStyle name="Total 4 2 7 2 2" xfId="8356" xr:uid="{4D9B3C03-8155-4B17-AB2B-E635B626EF81}"/>
    <cellStyle name="Total 4 2 7 2 2 2" xfId="21814" xr:uid="{3E8ACE4C-98EB-4FF0-9684-F8C4BCC03DA5}"/>
    <cellStyle name="Total 4 2 7 2 3" xfId="10947" xr:uid="{B815781A-1A79-482F-A923-DA74B5AA61AA}"/>
    <cellStyle name="Total 4 2 7 2 3 2" xfId="24405" xr:uid="{8ADEC853-14F6-4D38-926D-92204B1A478C}"/>
    <cellStyle name="Total 4 2 7 2 4" xfId="13155" xr:uid="{404E8159-CAE1-4D13-A7B3-D296799CF133}"/>
    <cellStyle name="Total 4 2 7 2 4 2" xfId="26613" xr:uid="{2146A0FD-D7CE-49F1-90A3-BBBF077EA2FD}"/>
    <cellStyle name="Total 4 2 7 2 5" xfId="14334" xr:uid="{921B5E6D-C811-4367-95E7-1008560AEE33}"/>
    <cellStyle name="Total 4 2 7 2 5 2" xfId="27792" xr:uid="{EB6536A2-06FB-4DF5-A8C6-3A4CF7120BA7}"/>
    <cellStyle name="Total 4 2 7 2 6" xfId="15699" xr:uid="{8D0779BA-7C2C-4768-9E8C-AC33C6301AF1}"/>
    <cellStyle name="Total 4 2 7 2 6 2" xfId="29157" xr:uid="{79C60D3F-E93A-4E6E-89D8-1BC2B1BD7C29}"/>
    <cellStyle name="Total 4 2 7 2 7" xfId="18042" xr:uid="{7597665C-E717-45B2-BF3D-B955D0F58FF9}"/>
    <cellStyle name="Total 4 2 7 2 7 2" xfId="31500" xr:uid="{2317D835-B48D-4DE0-A834-9AD4B4182D47}"/>
    <cellStyle name="Total 4 2 7 3" xfId="7185" xr:uid="{1E2709D4-B8E3-4BD3-96C5-BB89A567AA18}"/>
    <cellStyle name="Total 4 2 7 3 2" xfId="20643" xr:uid="{B59BFA58-5B2B-437F-8D29-2AE7517FC00F}"/>
    <cellStyle name="Total 4 2 7 4" xfId="9776" xr:uid="{2EEF4900-AA88-4D39-AC51-D9CCDF0CE429}"/>
    <cellStyle name="Total 4 2 7 4 2" xfId="23234" xr:uid="{823BE575-5E2D-4EAB-B7E3-CE30D1CC9028}"/>
    <cellStyle name="Total 4 2 7 5" xfId="9081" xr:uid="{343D56C0-3606-4BB4-A6E9-81CDDAF3DD3C}"/>
    <cellStyle name="Total 4 2 7 5 2" xfId="22539" xr:uid="{1D22708D-DC10-4D76-9EC3-736609CA218F}"/>
    <cellStyle name="Total 4 2 7 6" xfId="16984" xr:uid="{EF8A7A99-F1F8-493D-8862-22270C03458B}"/>
    <cellStyle name="Total 4 2 7 6 2" xfId="30442" xr:uid="{2F3591CB-E81E-4A48-8C9C-221884CEF32C}"/>
    <cellStyle name="Total 4 2 8" xfId="4004" xr:uid="{621EE8CF-A06D-43BD-81EE-7FE2EE596260}"/>
    <cellStyle name="Total 4 2 8 2" xfId="3017" xr:uid="{3921EED8-BDF6-4D1F-8DB0-9EC91232ECA2}"/>
    <cellStyle name="Total 4 2 8 2 2" xfId="19011" xr:uid="{237C0CA8-B10C-43CF-AAC2-5926B7D2C2E3}"/>
    <cellStyle name="Total 4 2 8 3" xfId="9115" xr:uid="{E1E8BB34-78B7-4199-B65E-293B15E05252}"/>
    <cellStyle name="Total 4 2 8 3 2" xfId="22573" xr:uid="{8F0A76FD-0FE9-4709-A066-E1D42845FF36}"/>
    <cellStyle name="Total 4 2 8 4" xfId="11684" xr:uid="{B4396771-8C0E-42E8-9068-F31449F58AFA}"/>
    <cellStyle name="Total 4 2 8 4 2" xfId="25142" xr:uid="{C815ABA9-4A62-48A0-85BA-24A0060FFB81}"/>
    <cellStyle name="Total 4 2 8 5" xfId="3561" xr:uid="{F3304AC2-841F-4212-8594-D24BE95E18B9}"/>
    <cellStyle name="Total 4 2 8 5 2" xfId="19555" xr:uid="{CA4058DC-A6C6-4001-912F-7907D59D999A}"/>
    <cellStyle name="Total 4 2 8 6" xfId="11879" xr:uid="{A26D6903-A3AF-4CC8-8315-71E76064999E}"/>
    <cellStyle name="Total 4 2 8 6 2" xfId="25337" xr:uid="{7DC5B7BA-C821-4528-95D0-F62397575287}"/>
    <cellStyle name="Total 4 2 8 7" xfId="16423" xr:uid="{B7519905-ED50-4402-A571-2BD014FA5F76}"/>
    <cellStyle name="Total 4 2 8 7 2" xfId="29881" xr:uid="{32A03911-4E9A-470F-8DEE-7EF4B43370E3}"/>
    <cellStyle name="Total 4 2 9" xfId="3107" xr:uid="{CA2EB4AF-73EC-4A31-9842-AE74671AE349}"/>
    <cellStyle name="Total 4 2 9 2" xfId="19101" xr:uid="{71EECE37-27F2-42F0-99DC-420D9A5C5209}"/>
    <cellStyle name="Total 4 3" xfId="2425" xr:uid="{67C34CA6-3B12-410C-A2BB-750473BBE2F4}"/>
    <cellStyle name="Total 4 3 10" xfId="3824" xr:uid="{C84956EE-3C75-417E-800E-DE9BDF28AD2B}"/>
    <cellStyle name="Total 4 3 10 2" xfId="19818" xr:uid="{DE5C9DEB-176C-4B82-B097-7D633BAFE0BB}"/>
    <cellStyle name="Total 4 3 11" xfId="12156" xr:uid="{CA8911C6-3A7E-4D6D-8AB5-89E3BDC4B453}"/>
    <cellStyle name="Total 4 3 11 2" xfId="25614" xr:uid="{94958EC4-C169-4500-B646-97FDCCB5FD89}"/>
    <cellStyle name="Total 4 3 12" xfId="3773" xr:uid="{229E7BF4-51C7-44FF-9EF8-46FE93B5821E}"/>
    <cellStyle name="Total 4 3 12 2" xfId="19767" xr:uid="{4EA2935D-02BE-4C8B-903B-DCA1575D9658}"/>
    <cellStyle name="Total 4 3 13" xfId="18931" xr:uid="{0F67C6EA-77E6-40E7-8B50-56FECDA90418}"/>
    <cellStyle name="Total 4 3 13 2" xfId="32584" xr:uid="{D477A4C1-CDEB-4F2E-B2A4-1A141CADCB1A}"/>
    <cellStyle name="Total 4 3 2" xfId="2937" xr:uid="{D8C4A1B6-7AF0-4291-B107-C5DA4C90B17C}"/>
    <cellStyle name="Total 4 3 2 2" xfId="6275" xr:uid="{F92824A9-5904-48D5-889D-589054E1135F}"/>
    <cellStyle name="Total 4 3 2 2 2" xfId="8754" xr:uid="{9DA8689A-6725-440E-B5F2-BCE30DB43270}"/>
    <cellStyle name="Total 4 3 2 2 2 2" xfId="22212" xr:uid="{372AD7BB-3A17-4414-B19B-9CBFB883410B}"/>
    <cellStyle name="Total 4 3 2 2 3" xfId="11345" xr:uid="{E3C478B6-966F-45DF-889C-92B5A021504B}"/>
    <cellStyle name="Total 4 3 2 2 3 2" xfId="24803" xr:uid="{E4A27B0B-568C-478C-9857-620782FEA2BB}"/>
    <cellStyle name="Total 4 3 2 2 4" xfId="13553" xr:uid="{63F5CEBE-7415-4C75-B8E3-D74AA836A8EE}"/>
    <cellStyle name="Total 4 3 2 2 4 2" xfId="27011" xr:uid="{8727254F-4EB3-4D09-93E8-14EF8E91DA1D}"/>
    <cellStyle name="Total 4 3 2 2 5" xfId="14732" xr:uid="{1143C121-3DC5-4464-9D39-D3F8213CF548}"/>
    <cellStyle name="Total 4 3 2 2 5 2" xfId="28190" xr:uid="{60D1A1B1-47B5-4574-8E15-9EBE0333FCEC}"/>
    <cellStyle name="Total 4 3 2 2 6" xfId="16097" xr:uid="{F8622BBD-0C76-48FA-ADEB-5BFB58D16822}"/>
    <cellStyle name="Total 4 3 2 2 6 2" xfId="29555" xr:uid="{E32FB866-2802-4D3E-B48C-BB768B0C3AB6}"/>
    <cellStyle name="Total 4 3 2 2 7" xfId="18440" xr:uid="{C2DB4F91-B450-4333-BF42-E1B2C469B808}"/>
    <cellStyle name="Total 4 3 2 2 7 2" xfId="31898" xr:uid="{B4602A38-4F7C-4989-824B-5D65D621DFF9}"/>
    <cellStyle name="Total 4 3 2 3" xfId="5104" xr:uid="{BB1622B3-F4C8-494B-8D0E-E286171B3C1F}"/>
    <cellStyle name="Total 4 3 2 3 2" xfId="32389" xr:uid="{B44123A9-549A-4816-9DD8-E6C027D87468}"/>
    <cellStyle name="Total 4 3 2 4" xfId="7583" xr:uid="{BC37E346-0EB3-45F1-BAC8-83B0A576DBC5}"/>
    <cellStyle name="Total 4 3 2 4 2" xfId="21041" xr:uid="{B4D25A17-7B86-42DA-9E14-7B10BF5E694A}"/>
    <cellStyle name="Total 4 3 2 5" xfId="10174" xr:uid="{7F11F2FA-6913-4B22-86C8-535A87D03279}"/>
    <cellStyle name="Total 4 3 2 5 2" xfId="23632" xr:uid="{0856EB85-67CC-4218-986E-053AC4E91FCA}"/>
    <cellStyle name="Total 4 3 2 6" xfId="12374" xr:uid="{38DDE341-2587-4F62-AA57-570D90F3CEA7}"/>
    <cellStyle name="Total 4 3 2 6 2" xfId="25832" xr:uid="{2EB826C5-0351-41E7-B6E5-530A12381C18}"/>
    <cellStyle name="Total 4 3 2 7" xfId="17297" xr:uid="{C104BE87-ECBD-4C33-AB01-B40381A3129E}"/>
    <cellStyle name="Total 4 3 2 7 2" xfId="30755" xr:uid="{B6D76789-3E2A-438F-98C2-9364AEE1BD54}"/>
    <cellStyle name="Total 4 3 3" xfId="4309" xr:uid="{4A396BE0-F6D6-4404-A646-AC699D73937D}"/>
    <cellStyle name="Total 4 3 3 2" xfId="5480" xr:uid="{C2F72AAC-7F20-4245-9539-8F301F0E4C08}"/>
    <cellStyle name="Total 4 3 3 2 2" xfId="7959" xr:uid="{452C9F62-B524-49DC-8578-D4C0911CB7D9}"/>
    <cellStyle name="Total 4 3 3 2 2 2" xfId="21417" xr:uid="{F1CFC78C-C91B-4B4E-A931-DE469572934B}"/>
    <cellStyle name="Total 4 3 3 2 3" xfId="10550" xr:uid="{76409CA2-B79D-4A49-B2F0-DDFFCA213BB8}"/>
    <cellStyle name="Total 4 3 3 2 3 2" xfId="24008" xr:uid="{7032C9D7-A397-42B3-8C81-2BD3E7338C45}"/>
    <cellStyle name="Total 4 3 3 2 4" xfId="12758" xr:uid="{0FB2A808-CB8E-498B-A22C-11B0101C2819}"/>
    <cellStyle name="Total 4 3 3 2 4 2" xfId="26216" xr:uid="{59E5D418-23B4-44F3-9ADB-8DB6F3C3A0D3}"/>
    <cellStyle name="Total 4 3 3 2 5" xfId="13937" xr:uid="{E7E22E0C-E831-4296-B9CB-56DE6B1FC3C6}"/>
    <cellStyle name="Total 4 3 3 2 5 2" xfId="27395" xr:uid="{0B7E0842-997D-427E-BE8B-EC6D069D61E8}"/>
    <cellStyle name="Total 4 3 3 2 6" xfId="15302" xr:uid="{31084FE0-0071-4B62-AA0B-24C6BAB22D7E}"/>
    <cellStyle name="Total 4 3 3 2 6 2" xfId="28760" xr:uid="{F69442A2-4211-403D-BE8A-D1EAAFD7E24F}"/>
    <cellStyle name="Total 4 3 3 2 7" xfId="17645" xr:uid="{223E9EE6-56EB-460B-BDC9-826E39E0124D}"/>
    <cellStyle name="Total 4 3 3 2 7 2" xfId="31103" xr:uid="{F6866930-0FE7-4DA5-9ECE-547D4B774B6C}"/>
    <cellStyle name="Total 4 3 3 3" xfId="6788" xr:uid="{23406F86-4D83-421C-92A6-AD8DA684344C}"/>
    <cellStyle name="Total 4 3 3 3 2" xfId="20246" xr:uid="{9D8A6443-0F70-44BB-8D00-B1D3277BE426}"/>
    <cellStyle name="Total 4 3 3 4" xfId="9379" xr:uid="{BBDBDDEB-58CB-48F8-ACA1-2526D27C926E}"/>
    <cellStyle name="Total 4 3 3 4 2" xfId="22837" xr:uid="{8498E6C2-5F6E-4045-B0C5-C2333901138D}"/>
    <cellStyle name="Total 4 3 3 5" xfId="12585" xr:uid="{A3F9C9D6-19EE-4615-9FA7-FDADCEE21539}"/>
    <cellStyle name="Total 4 3 3 5 2" xfId="26043" xr:uid="{C5953B34-DCDE-4DD3-8B1F-F36EB3B8E13E}"/>
    <cellStyle name="Total 4 3 3 6" xfId="16656" xr:uid="{57942475-C458-438D-9C19-B3D6462792C2}"/>
    <cellStyle name="Total 4 3 3 6 2" xfId="30114" xr:uid="{EA7C36F7-3B40-44CB-8BBD-7C6E456B93E4}"/>
    <cellStyle name="Total 4 3 4" xfId="4962" xr:uid="{FA8C8BF5-91BB-474B-9130-26F723B4D400}"/>
    <cellStyle name="Total 4 3 4 2" xfId="6133" xr:uid="{592CFE76-0725-427A-891E-1C84D88A79AC}"/>
    <cellStyle name="Total 4 3 4 2 2" xfId="8612" xr:uid="{825A6C00-C10A-464D-B19A-066F136F7B3A}"/>
    <cellStyle name="Total 4 3 4 2 2 2" xfId="22070" xr:uid="{C05A8EB6-61F7-4B33-8462-D752D6420F1D}"/>
    <cellStyle name="Total 4 3 4 2 3" xfId="11203" xr:uid="{4D133CD1-4BF5-4DE1-8CFF-1A85DE0FFF44}"/>
    <cellStyle name="Total 4 3 4 2 3 2" xfId="24661" xr:uid="{993D6EDA-0A94-403A-B675-834128744C98}"/>
    <cellStyle name="Total 4 3 4 2 4" xfId="13411" xr:uid="{19411A93-E744-4D37-B7B2-0ED1A5E5C730}"/>
    <cellStyle name="Total 4 3 4 2 4 2" xfId="26869" xr:uid="{A2EB41A5-8622-4A8E-8D35-C62E146C68D7}"/>
    <cellStyle name="Total 4 3 4 2 5" xfId="14590" xr:uid="{5F4D772A-07DC-4AE7-89B2-FC66C03E52E8}"/>
    <cellStyle name="Total 4 3 4 2 5 2" xfId="28048" xr:uid="{53E232C2-50AC-44C2-88A2-C13971052581}"/>
    <cellStyle name="Total 4 3 4 2 6" xfId="15955" xr:uid="{F333D8EC-A793-412F-AB5E-DA6E99D87809}"/>
    <cellStyle name="Total 4 3 4 2 6 2" xfId="29413" xr:uid="{2B9289CB-E427-4A1C-84BB-8D0F7D2FF133}"/>
    <cellStyle name="Total 4 3 4 2 7" xfId="18298" xr:uid="{B7ED058C-9437-4EF9-8F9D-ECF83E31002C}"/>
    <cellStyle name="Total 4 3 4 2 7 2" xfId="31756" xr:uid="{EF296F62-AE39-4DB0-BEBB-4DB1488963F2}"/>
    <cellStyle name="Total 4 3 4 3" xfId="7441" xr:uid="{D961F5A1-BA24-40B7-9347-61424AAC9B93}"/>
    <cellStyle name="Total 4 3 4 3 2" xfId="20899" xr:uid="{57178AA3-CE6F-41F4-879A-9BBEF77A2298}"/>
    <cellStyle name="Total 4 3 4 4" xfId="10032" xr:uid="{C8DDD429-E0B6-4C85-AD45-919553BA99E4}"/>
    <cellStyle name="Total 4 3 4 4 2" xfId="23490" xr:uid="{EC45897F-7219-4F93-832C-6309B953A3E6}"/>
    <cellStyle name="Total 4 3 4 5" xfId="12636" xr:uid="{5DB8E36F-FEDB-4021-9E0E-59FA56554917}"/>
    <cellStyle name="Total 4 3 4 5 2" xfId="26094" xr:uid="{F9A8E5A8-47ED-4C6A-9362-45D8FEF77DFA}"/>
    <cellStyle name="Total 4 3 4 6" xfId="17187" xr:uid="{53AF1CB5-53AA-45DA-87DA-23D5E9C9C5DD}"/>
    <cellStyle name="Total 4 3 4 6 2" xfId="30645" xr:uid="{8D0E8304-CB05-494E-BFE8-AA32325D6F5B}"/>
    <cellStyle name="Total 4 3 5" xfId="4786" xr:uid="{B585EC91-4C8D-437A-AABA-47717185C557}"/>
    <cellStyle name="Total 4 3 5 2" xfId="5957" xr:uid="{241EDDA7-C067-488B-B09C-F9408031F104}"/>
    <cellStyle name="Total 4 3 5 2 2" xfId="8436" xr:uid="{F137CC77-2A71-49D8-9137-2B4431CBC56A}"/>
    <cellStyle name="Total 4 3 5 2 2 2" xfId="21894" xr:uid="{1D837787-B3C9-4901-8F47-DF4EBBA4C510}"/>
    <cellStyle name="Total 4 3 5 2 3" xfId="11027" xr:uid="{103EC4DF-BC74-4A7A-BB2C-74AE8E326A50}"/>
    <cellStyle name="Total 4 3 5 2 3 2" xfId="24485" xr:uid="{EB845A9B-A4DF-4D4B-AE5D-F7A2717581D0}"/>
    <cellStyle name="Total 4 3 5 2 4" xfId="13235" xr:uid="{2914A728-0C53-4732-A00D-CEC444C03061}"/>
    <cellStyle name="Total 4 3 5 2 4 2" xfId="26693" xr:uid="{865696E1-50FE-44DE-8726-49FCDA6722EE}"/>
    <cellStyle name="Total 4 3 5 2 5" xfId="14414" xr:uid="{30ACE83A-5235-46E5-827A-77A2C75A770D}"/>
    <cellStyle name="Total 4 3 5 2 5 2" xfId="27872" xr:uid="{02D190A9-014E-4ACF-BA42-EE5C7200018E}"/>
    <cellStyle name="Total 4 3 5 2 6" xfId="15779" xr:uid="{8C2F24B3-AB04-45D7-8E02-0CBDDACDC929}"/>
    <cellStyle name="Total 4 3 5 2 6 2" xfId="29237" xr:uid="{46C37EF8-D432-4B21-A97A-893ED1A7E26E}"/>
    <cellStyle name="Total 4 3 5 2 7" xfId="18122" xr:uid="{9DA7BD7D-6C87-49E9-8B11-A6E3C619E76B}"/>
    <cellStyle name="Total 4 3 5 2 7 2" xfId="31580" xr:uid="{55E2075D-254A-4976-914A-2D84EFF777E0}"/>
    <cellStyle name="Total 4 3 5 3" xfId="7265" xr:uid="{A1B48610-F802-49BD-9C2B-4257A4B02216}"/>
    <cellStyle name="Total 4 3 5 3 2" xfId="20723" xr:uid="{5B135135-F783-4D5D-9630-4BCCE1037CE7}"/>
    <cellStyle name="Total 4 3 5 4" xfId="9856" xr:uid="{158D1318-92B9-4D66-A16D-3ABFCA53E8A5}"/>
    <cellStyle name="Total 4 3 5 4 2" xfId="23314" xr:uid="{6676C045-28F3-49A6-99FB-20165FD0C71E}"/>
    <cellStyle name="Total 4 3 5 5" xfId="12104" xr:uid="{040C8314-E889-41B1-AF3E-AAA28779157C}"/>
    <cellStyle name="Total 4 3 5 5 2" xfId="25562" xr:uid="{10FCAD2B-8F38-49B8-A880-6137ADCCF7A8}"/>
    <cellStyle name="Total 4 3 5 6" xfId="17036" xr:uid="{5EF5C4E3-94D1-4EC8-A658-0FA429DD15F5}"/>
    <cellStyle name="Total 4 3 5 6 2" xfId="30494" xr:uid="{E490E41E-1E9F-49E7-BA94-B848CBBE686F}"/>
    <cellStyle name="Total 4 3 6" xfId="4440" xr:uid="{845DAAAD-EAA2-4266-A84D-896138C2A54D}"/>
    <cellStyle name="Total 4 3 6 2" xfId="5611" xr:uid="{416EBD06-F59B-48A5-B447-CB8FC1C2C1BE}"/>
    <cellStyle name="Total 4 3 6 2 2" xfId="8090" xr:uid="{07079BA2-CB0D-474F-86EE-36CA8EF93322}"/>
    <cellStyle name="Total 4 3 6 2 2 2" xfId="21548" xr:uid="{556874D3-50FE-40D2-8E40-612E5DB05500}"/>
    <cellStyle name="Total 4 3 6 2 3" xfId="10681" xr:uid="{A1BC4DDA-AA79-41C2-9146-D47717F50561}"/>
    <cellStyle name="Total 4 3 6 2 3 2" xfId="24139" xr:uid="{0E38ABD4-47E6-4E5B-8E1A-BE18CC498D79}"/>
    <cellStyle name="Total 4 3 6 2 4" xfId="12889" xr:uid="{4234CA0D-A643-43CE-A1E3-82DCF2A5D8D6}"/>
    <cellStyle name="Total 4 3 6 2 4 2" xfId="26347" xr:uid="{F321F55B-AD33-4373-941D-CD820F087536}"/>
    <cellStyle name="Total 4 3 6 2 5" xfId="14068" xr:uid="{20129F65-7FA6-480D-A833-656AFF62645F}"/>
    <cellStyle name="Total 4 3 6 2 5 2" xfId="27526" xr:uid="{0860D19D-2C33-478D-873D-7CF81EFD13D9}"/>
    <cellStyle name="Total 4 3 6 2 6" xfId="15433" xr:uid="{24DD9FF0-B177-49A6-BB39-842A71F24169}"/>
    <cellStyle name="Total 4 3 6 2 6 2" xfId="28891" xr:uid="{FFAD867F-0AF9-44B5-B8FB-5B5A5703FE7B}"/>
    <cellStyle name="Total 4 3 6 2 7" xfId="17776" xr:uid="{5070D11E-2535-4578-AA69-9E07EBEE4AF1}"/>
    <cellStyle name="Total 4 3 6 2 7 2" xfId="31234" xr:uid="{FE1E021E-8653-4ED8-8342-E5D9663B43B3}"/>
    <cellStyle name="Total 4 3 6 3" xfId="6919" xr:uid="{220CA6B3-2C98-4CAB-BBB6-12C2D2BA31BA}"/>
    <cellStyle name="Total 4 3 6 3 2" xfId="20377" xr:uid="{412926CA-3EEF-40AE-8B87-C76CC0218033}"/>
    <cellStyle name="Total 4 3 6 4" xfId="9510" xr:uid="{9DBB1910-0E84-416F-A6F2-EFEE86828699}"/>
    <cellStyle name="Total 4 3 6 4 2" xfId="22968" xr:uid="{30D8B9B5-8994-4F07-8E38-1AF1BFC63242}"/>
    <cellStyle name="Total 4 3 6 5" xfId="12032" xr:uid="{3E064270-84B7-4028-8EB7-66D7BB611EA4}"/>
    <cellStyle name="Total 4 3 6 5 2" xfId="25490" xr:uid="{FA783BDC-5DEB-4760-9BCF-279694322F3F}"/>
    <cellStyle name="Total 4 3 6 6" xfId="16758" xr:uid="{A38D510B-4D25-4F65-9E8B-5AAFF03437DE}"/>
    <cellStyle name="Total 4 3 6 6 2" xfId="30216" xr:uid="{37A4FAC1-D198-4E5E-8363-D62720894D96}"/>
    <cellStyle name="Total 4 3 7" xfId="5326" xr:uid="{2640C77A-CEEE-4F09-9C67-0EA1DFDE884C}"/>
    <cellStyle name="Total 4 3 7 2" xfId="6497" xr:uid="{28AC4A34-8EA9-40AB-9244-AE604A3244BB}"/>
    <cellStyle name="Total 4 3 7 2 2" xfId="8976" xr:uid="{E18F114F-2DFD-4774-88D9-D22B482E2EE8}"/>
    <cellStyle name="Total 4 3 7 2 2 2" xfId="22434" xr:uid="{CD29D154-5647-4D2E-96A6-867AF3BE5609}"/>
    <cellStyle name="Total 4 3 7 2 3" xfId="11567" xr:uid="{97D08844-A97A-4C35-8430-427850B14C37}"/>
    <cellStyle name="Total 4 3 7 2 3 2" xfId="25025" xr:uid="{B69FE646-E69F-4437-910F-44074345929F}"/>
    <cellStyle name="Total 4 3 7 2 4" xfId="13775" xr:uid="{B79BC8AF-86D1-4DDA-AF60-52C95F8EB8A3}"/>
    <cellStyle name="Total 4 3 7 2 4 2" xfId="27233" xr:uid="{CF3AE1D4-EB68-4A28-9B57-C8FAC08B259A}"/>
    <cellStyle name="Total 4 3 7 2 5" xfId="14954" xr:uid="{C385E867-3137-425D-928D-3CE9392141BF}"/>
    <cellStyle name="Total 4 3 7 2 5 2" xfId="28412" xr:uid="{AA4F0F73-28D0-48B0-B93B-34B58E130D59}"/>
    <cellStyle name="Total 4 3 7 2 6" xfId="16319" xr:uid="{5DB73348-EDC4-47FE-8255-0FEDF70CEA44}"/>
    <cellStyle name="Total 4 3 7 2 6 2" xfId="29777" xr:uid="{260D383E-4117-4125-9CF6-0A53CA0E426D}"/>
    <cellStyle name="Total 4 3 7 2 7" xfId="18662" xr:uid="{B7B48D61-5B55-436B-9149-727D875F9FA5}"/>
    <cellStyle name="Total 4 3 7 2 7 2" xfId="32120" xr:uid="{F1AA5C58-7E47-4BF3-B8B4-EDF11D640F5C}"/>
    <cellStyle name="Total 4 3 7 3" xfId="7805" xr:uid="{01BF35B2-83F1-4DB7-9185-D76D95D4A846}"/>
    <cellStyle name="Total 4 3 7 3 2" xfId="21263" xr:uid="{A3840244-E8C9-4AD0-BED6-D99A468FA061}"/>
    <cellStyle name="Total 4 3 7 4" xfId="10396" xr:uid="{7D9F6675-73C6-4AB6-83D5-B7ED026C47C3}"/>
    <cellStyle name="Total 4 3 7 4 2" xfId="23854" xr:uid="{52F3CA11-6E91-443F-88FB-82AE3C471191}"/>
    <cellStyle name="Total 4 3 7 5" xfId="15148" xr:uid="{4FAE1D81-B5D8-453E-AFEE-3CC0FDC84244}"/>
    <cellStyle name="Total 4 3 7 5 2" xfId="28606" xr:uid="{2B1F015E-ECEA-488E-A04D-9F0D00EADCC7}"/>
    <cellStyle name="Total 4 3 7 6" xfId="17500" xr:uid="{D02910EC-ABEE-44D6-9944-8ECA5027BFF7}"/>
    <cellStyle name="Total 4 3 7 6 2" xfId="30958" xr:uid="{2CA6EA6A-2C79-4D78-87DA-8CCA91EB5DF7}"/>
    <cellStyle name="Total 4 3 8" xfId="4003" xr:uid="{D21A0C15-553A-4053-BEA3-32066DD43002}"/>
    <cellStyle name="Total 4 3 8 2" xfId="3018" xr:uid="{523BADDC-B4AB-4C0A-BC18-C1509F244AAE}"/>
    <cellStyle name="Total 4 3 8 2 2" xfId="19012" xr:uid="{B2863379-A2C8-4E69-A879-F0BDBB3903A8}"/>
    <cellStyle name="Total 4 3 8 3" xfId="9114" xr:uid="{5CBB0005-2BF2-4A63-A69C-3C3B50C45464}"/>
    <cellStyle name="Total 4 3 8 3 2" xfId="22572" xr:uid="{82A7AA48-00D3-4F31-BCDB-24BEAF26150F}"/>
    <cellStyle name="Total 4 3 8 4" xfId="11683" xr:uid="{EB35C196-84E3-43FA-963A-7F96F5FF3A3B}"/>
    <cellStyle name="Total 4 3 8 4 2" xfId="25141" xr:uid="{0D343945-4230-4E18-8EFB-A939212CDD56}"/>
    <cellStyle name="Total 4 3 8 5" xfId="3560" xr:uid="{D65EFF6D-D1B7-4948-BEE1-4472A1D196AC}"/>
    <cellStyle name="Total 4 3 8 5 2" xfId="19554" xr:uid="{F712527D-279E-429B-BD90-40AF3DA351A9}"/>
    <cellStyle name="Total 4 3 8 6" xfId="3356" xr:uid="{DF977EF6-BFC4-4B2A-94A5-AEC2EE607216}"/>
    <cellStyle name="Total 4 3 8 6 2" xfId="19350" xr:uid="{9D75E5C1-2FE2-4837-8781-7A1A02F667A4}"/>
    <cellStyle name="Total 4 3 8 7" xfId="16422" xr:uid="{B8D946C5-9540-416D-B15F-BEB95DC64365}"/>
    <cellStyle name="Total 4 3 8 7 2" xfId="29880" xr:uid="{81548188-776B-4F25-B88E-709E1137530E}"/>
    <cellStyle name="Total 4 3 9" xfId="3106" xr:uid="{D3B48605-BC9C-439C-AF57-7F6592EE9178}"/>
    <cellStyle name="Total 4 3 9 2" xfId="19100" xr:uid="{9510BBE5-2226-43F7-836F-4937B694E7B8}"/>
    <cellStyle name="Total 4 4" xfId="2426" xr:uid="{3DA89614-BD15-4E73-B53E-D4FB18A9E641}"/>
    <cellStyle name="Total 4 4 10" xfId="3825" xr:uid="{B6777694-E7DA-42C0-9759-749A21AB18CB}"/>
    <cellStyle name="Total 4 4 10 2" xfId="19819" xr:uid="{4143511B-5A72-42A9-8567-A39EE667C8FC}"/>
    <cellStyle name="Total 4 4 11" xfId="12615" xr:uid="{FAF29092-A431-4CEB-AFC9-E07BC121F3A5}"/>
    <cellStyle name="Total 4 4 11 2" xfId="26073" xr:uid="{E6CC4DB8-64B7-491A-8A1A-948A9E93EF18}"/>
    <cellStyle name="Total 4 4 12" xfId="3078" xr:uid="{2F42D12D-793B-4A09-8554-2CDB3A2D1614}"/>
    <cellStyle name="Total 4 4 12 2" xfId="19072" xr:uid="{FF9AA684-6C0C-4C13-B467-EDE7568DF7C9}"/>
    <cellStyle name="Total 4 4 13" xfId="18932" xr:uid="{6DFDD021-C93B-419F-B652-B25A3E236768}"/>
    <cellStyle name="Total 4 4 13 2" xfId="32585" xr:uid="{3BD17F1E-A861-4C75-9EAD-F06532EDB495}"/>
    <cellStyle name="Total 4 4 2" xfId="2938" xr:uid="{C8922AA0-4ED0-475E-9E2B-F8456829C33D}"/>
    <cellStyle name="Total 4 4 2 2" xfId="6276" xr:uid="{826003A4-3C13-4572-9759-251F9CF56C2D}"/>
    <cellStyle name="Total 4 4 2 2 2" xfId="8755" xr:uid="{CA4C4169-4F22-40EF-83E5-75A1B4B2A6D7}"/>
    <cellStyle name="Total 4 4 2 2 2 2" xfId="22213" xr:uid="{0A846ECF-FF49-4D72-B5A4-C5B907595ACE}"/>
    <cellStyle name="Total 4 4 2 2 3" xfId="11346" xr:uid="{56550883-EA80-48F4-83D1-3DBD564E4C5C}"/>
    <cellStyle name="Total 4 4 2 2 3 2" xfId="24804" xr:uid="{4432EAF0-4B48-47AE-8DE0-A3AD03D7C2E9}"/>
    <cellStyle name="Total 4 4 2 2 4" xfId="13554" xr:uid="{DD520AE1-2B87-4BA4-AC42-E4FE959EAAFC}"/>
    <cellStyle name="Total 4 4 2 2 4 2" xfId="27012" xr:uid="{9755B0D2-48A0-4C03-8D7E-9729CB743427}"/>
    <cellStyle name="Total 4 4 2 2 5" xfId="14733" xr:uid="{D1F85F9F-5D09-4783-BA25-FFBCCE6D8C96}"/>
    <cellStyle name="Total 4 4 2 2 5 2" xfId="28191" xr:uid="{1290280B-6D24-4D22-8A07-A57AF21C4F52}"/>
    <cellStyle name="Total 4 4 2 2 6" xfId="16098" xr:uid="{02B2DE82-EC35-4C40-9402-DD5656CAC98A}"/>
    <cellStyle name="Total 4 4 2 2 6 2" xfId="29556" xr:uid="{79C4A9DA-6170-4F0C-91F0-D503D744584D}"/>
    <cellStyle name="Total 4 4 2 2 7" xfId="18441" xr:uid="{71CCC638-AA31-4AE3-A0FC-8654BC6E873A}"/>
    <cellStyle name="Total 4 4 2 2 7 2" xfId="31899" xr:uid="{42252692-8353-467D-924F-12EBE7434AD5}"/>
    <cellStyle name="Total 4 4 2 3" xfId="5105" xr:uid="{09FC6F5F-0781-4358-B8C2-3592E8C327F3}"/>
    <cellStyle name="Total 4 4 2 3 2" xfId="32390" xr:uid="{A068F163-3AE7-4561-9F19-0A1491EE6049}"/>
    <cellStyle name="Total 4 4 2 4" xfId="7584" xr:uid="{127C8117-9233-4E85-AF51-23CCA86E1AD2}"/>
    <cellStyle name="Total 4 4 2 4 2" xfId="21042" xr:uid="{96C29F1A-C22F-47C6-9F6E-97D16E51D461}"/>
    <cellStyle name="Total 4 4 2 5" xfId="10175" xr:uid="{128B7B16-D656-437F-BB40-BC18E1688015}"/>
    <cellStyle name="Total 4 4 2 5 2" xfId="23633" xr:uid="{7C0EA861-F74C-4102-8EDC-7B280002BD59}"/>
    <cellStyle name="Total 4 4 2 6" xfId="12261" xr:uid="{D3D513C4-B674-40C6-ABD0-47898FD8B6F8}"/>
    <cellStyle name="Total 4 4 2 6 2" xfId="25719" xr:uid="{C1EDC168-51FF-429F-B0BD-F89FECCA755D}"/>
    <cellStyle name="Total 4 4 2 7" xfId="17298" xr:uid="{4B5F6392-3B41-4209-A072-1E77A58B2E41}"/>
    <cellStyle name="Total 4 4 2 7 2" xfId="30756" xr:uid="{3C201BBD-A733-405F-A49F-C6ED18134581}"/>
    <cellStyle name="Total 4 4 3" xfId="4308" xr:uid="{EDEC6717-35DA-4565-99F4-15A52B8C92F0}"/>
    <cellStyle name="Total 4 4 3 2" xfId="5479" xr:uid="{AE1E73EF-5569-408E-8A4A-68E14F6FE70A}"/>
    <cellStyle name="Total 4 4 3 2 2" xfId="7958" xr:uid="{BB384EE1-E7BC-4A5C-9377-569A1C68B0EF}"/>
    <cellStyle name="Total 4 4 3 2 2 2" xfId="21416" xr:uid="{2979AA39-130E-44EA-B281-5A2D77E15E37}"/>
    <cellStyle name="Total 4 4 3 2 3" xfId="10549" xr:uid="{90A3D4A9-7FD7-4429-984C-00CDBC144CEE}"/>
    <cellStyle name="Total 4 4 3 2 3 2" xfId="24007" xr:uid="{F3C850EA-4DB0-4B5E-94E5-FB1B3BF9C321}"/>
    <cellStyle name="Total 4 4 3 2 4" xfId="12757" xr:uid="{D404CD30-FB13-44D1-9301-92B896FFDEBE}"/>
    <cellStyle name="Total 4 4 3 2 4 2" xfId="26215" xr:uid="{0311AA9B-90D4-4E19-8345-91C629BA8766}"/>
    <cellStyle name="Total 4 4 3 2 5" xfId="13936" xr:uid="{5BA9AC5E-55DC-4E87-BF15-FA80BD28F39C}"/>
    <cellStyle name="Total 4 4 3 2 5 2" xfId="27394" xr:uid="{E7E35D2E-1E1B-4527-A146-82D19C4A0292}"/>
    <cellStyle name="Total 4 4 3 2 6" xfId="15301" xr:uid="{56DA00F3-4B84-435A-AF72-77EFC181269F}"/>
    <cellStyle name="Total 4 4 3 2 6 2" xfId="28759" xr:uid="{293DE99A-C3DE-46F0-A298-BD0159D72E90}"/>
    <cellStyle name="Total 4 4 3 2 7" xfId="17644" xr:uid="{5ACD8B93-42AB-4BF4-AAD9-F2F41AE07485}"/>
    <cellStyle name="Total 4 4 3 2 7 2" xfId="31102" xr:uid="{5BDE9420-90F6-49B5-83D2-5715BD64BF74}"/>
    <cellStyle name="Total 4 4 3 3" xfId="6787" xr:uid="{6CE73F78-5C06-44A3-8303-021471E7F992}"/>
    <cellStyle name="Total 4 4 3 3 2" xfId="20245" xr:uid="{92929467-C1E4-4CDA-871D-E1704D6CD0F0}"/>
    <cellStyle name="Total 4 4 3 4" xfId="9378" xr:uid="{259CD4AC-4681-48E6-BD23-D4C98B18C765}"/>
    <cellStyle name="Total 4 4 3 4 2" xfId="22836" xr:uid="{555AD3F9-2016-4AFA-B3EC-FA03C50AEB4A}"/>
    <cellStyle name="Total 4 4 3 5" xfId="12300" xr:uid="{DD1A497C-08AB-4B33-A282-D0D1E2136A4F}"/>
    <cellStyle name="Total 4 4 3 5 2" xfId="25758" xr:uid="{367D218B-9C55-4375-86D4-BED2928BE00F}"/>
    <cellStyle name="Total 4 4 3 6" xfId="16655" xr:uid="{58C826B9-ED53-4794-A541-ECCEB571C9D7}"/>
    <cellStyle name="Total 4 4 3 6 2" xfId="30113" xr:uid="{F9007E01-5F58-4A3B-96D9-8FB02BB40593}"/>
    <cellStyle name="Total 4 4 4" xfId="4963" xr:uid="{37267338-38EC-4D16-9EF8-0D3202564261}"/>
    <cellStyle name="Total 4 4 4 2" xfId="6134" xr:uid="{BD688360-6D65-4E54-BAF8-0A295C7E922F}"/>
    <cellStyle name="Total 4 4 4 2 2" xfId="8613" xr:uid="{34A7D0B9-E1C5-42EF-8A51-4358619564FB}"/>
    <cellStyle name="Total 4 4 4 2 2 2" xfId="22071" xr:uid="{ECA318FE-7345-4BC3-8329-C11FC4E28D99}"/>
    <cellStyle name="Total 4 4 4 2 3" xfId="11204" xr:uid="{EF870B38-D788-4892-AF10-F8BD577B6615}"/>
    <cellStyle name="Total 4 4 4 2 3 2" xfId="24662" xr:uid="{34A81C7E-71F9-4626-AF4F-C19221F83434}"/>
    <cellStyle name="Total 4 4 4 2 4" xfId="13412" xr:uid="{4EC9D410-A33F-4B6B-9AF3-07BC2C51EC89}"/>
    <cellStyle name="Total 4 4 4 2 4 2" xfId="26870" xr:uid="{9808EAAC-881C-4642-B086-E0FDFE5243C4}"/>
    <cellStyle name="Total 4 4 4 2 5" xfId="14591" xr:uid="{A8F5ED29-DDF2-49CE-8BE3-415C5D9C8870}"/>
    <cellStyle name="Total 4 4 4 2 5 2" xfId="28049" xr:uid="{434121A3-27EF-4330-8EBA-72D382AC17F6}"/>
    <cellStyle name="Total 4 4 4 2 6" xfId="15956" xr:uid="{574E0574-57D0-4993-97A0-5D8BB1679AB0}"/>
    <cellStyle name="Total 4 4 4 2 6 2" xfId="29414" xr:uid="{BA8B33F3-4100-4223-B5A3-EA1A5AE5E0C9}"/>
    <cellStyle name="Total 4 4 4 2 7" xfId="18299" xr:uid="{4B5E3737-70CB-4D43-9E05-3DB223EC5A47}"/>
    <cellStyle name="Total 4 4 4 2 7 2" xfId="31757" xr:uid="{199BFD9A-1453-4C3E-9506-5BE30D947CF9}"/>
    <cellStyle name="Total 4 4 4 3" xfId="7442" xr:uid="{83193847-5E8E-4683-A5EA-5433B2B0E572}"/>
    <cellStyle name="Total 4 4 4 3 2" xfId="20900" xr:uid="{49E6C04C-F1AC-44B4-8974-36E537195C1A}"/>
    <cellStyle name="Total 4 4 4 4" xfId="10033" xr:uid="{473FC11F-8126-48D7-9F40-A75A03AAE896}"/>
    <cellStyle name="Total 4 4 4 4 2" xfId="23491" xr:uid="{D43F9CD5-EAAA-4D82-8D6E-220A4DBD6A45}"/>
    <cellStyle name="Total 4 4 4 5" xfId="9087" xr:uid="{CEF4C6EF-BE9D-4838-AC92-1059BC728D08}"/>
    <cellStyle name="Total 4 4 4 5 2" xfId="22545" xr:uid="{97F9DD29-9A56-4EF3-A97E-1B5EA32C7E2E}"/>
    <cellStyle name="Total 4 4 4 6" xfId="17188" xr:uid="{5B3F5C2B-1059-47DB-B9B2-71FFAD46B5A3}"/>
    <cellStyle name="Total 4 4 4 6 2" xfId="30646" xr:uid="{5E893A82-E420-42F5-9095-A92D92509B60}"/>
    <cellStyle name="Total 4 4 5" xfId="4787" xr:uid="{921D8549-7C51-4281-80F6-77549B8AE64C}"/>
    <cellStyle name="Total 4 4 5 2" xfId="5958" xr:uid="{53ABCE85-50F6-4544-A48A-918C3804C3C2}"/>
    <cellStyle name="Total 4 4 5 2 2" xfId="8437" xr:uid="{452DDD85-2A59-4F99-9B2C-6A2F418777F5}"/>
    <cellStyle name="Total 4 4 5 2 2 2" xfId="21895" xr:uid="{2A8F7F77-41A3-4BAD-A285-D496ABC6BBF6}"/>
    <cellStyle name="Total 4 4 5 2 3" xfId="11028" xr:uid="{DB19C7A0-B9FD-4F6E-8042-D5B406B08491}"/>
    <cellStyle name="Total 4 4 5 2 3 2" xfId="24486" xr:uid="{243C7248-A8E8-4EEB-BDC8-A4A450E3B0A2}"/>
    <cellStyle name="Total 4 4 5 2 4" xfId="13236" xr:uid="{E68E64CF-26C1-4274-B0AC-9A6C2D8513B1}"/>
    <cellStyle name="Total 4 4 5 2 4 2" xfId="26694" xr:uid="{DFDE2666-B742-46D2-A91C-8D368F9716A2}"/>
    <cellStyle name="Total 4 4 5 2 5" xfId="14415" xr:uid="{D48365B1-9444-4C69-BB90-9E6EC52B6B24}"/>
    <cellStyle name="Total 4 4 5 2 5 2" xfId="27873" xr:uid="{2A752D11-A203-445A-9A4C-3B123C8057D5}"/>
    <cellStyle name="Total 4 4 5 2 6" xfId="15780" xr:uid="{0FC3A5AC-BCE8-4E29-8938-471FCEC08184}"/>
    <cellStyle name="Total 4 4 5 2 6 2" xfId="29238" xr:uid="{5717C857-7860-4D82-8935-6719FC2A143A}"/>
    <cellStyle name="Total 4 4 5 2 7" xfId="18123" xr:uid="{3E2F37A1-E124-4241-84B7-0FB39EBF5515}"/>
    <cellStyle name="Total 4 4 5 2 7 2" xfId="31581" xr:uid="{47A94834-E430-486B-B4CB-90F85254F43F}"/>
    <cellStyle name="Total 4 4 5 3" xfId="7266" xr:uid="{189899C5-8148-43E3-8ED9-0DBB8D11ACCE}"/>
    <cellStyle name="Total 4 4 5 3 2" xfId="20724" xr:uid="{7F42EF5C-F33F-493A-AE85-A1AC2BC1BD1D}"/>
    <cellStyle name="Total 4 4 5 4" xfId="9857" xr:uid="{498DC72C-0BF8-453E-BEE7-2BE630622215}"/>
    <cellStyle name="Total 4 4 5 4 2" xfId="23315" xr:uid="{E0856A87-5A0F-43CA-9EAC-6189D56E5729}"/>
    <cellStyle name="Total 4 4 5 5" xfId="12175" xr:uid="{D0E58F0C-8745-476E-B407-33ED56EC825C}"/>
    <cellStyle name="Total 4 4 5 5 2" xfId="25633" xr:uid="{2FF39EA9-07C7-4F00-9C49-85F1F275F47F}"/>
    <cellStyle name="Total 4 4 5 6" xfId="17037" xr:uid="{EEC35F10-22C1-4E33-A75F-9ACE9A9B96C5}"/>
    <cellStyle name="Total 4 4 5 6 2" xfId="30495" xr:uid="{4027783B-6F0D-4136-941D-4FAFA25702BE}"/>
    <cellStyle name="Total 4 4 6" xfId="4439" xr:uid="{7AD0C8F5-8300-45C9-988F-86B3F469B3D0}"/>
    <cellStyle name="Total 4 4 6 2" xfId="5610" xr:uid="{2F136112-93A0-4072-85EC-5B10363DA141}"/>
    <cellStyle name="Total 4 4 6 2 2" xfId="8089" xr:uid="{97355C9D-619A-4E77-AE99-BD1FEFAC7D16}"/>
    <cellStyle name="Total 4 4 6 2 2 2" xfId="21547" xr:uid="{16EAED53-A4F7-46A4-9094-E5FEE6290353}"/>
    <cellStyle name="Total 4 4 6 2 3" xfId="10680" xr:uid="{8DBACE2E-7970-4EF5-9692-329AD8089C85}"/>
    <cellStyle name="Total 4 4 6 2 3 2" xfId="24138" xr:uid="{43185A8B-6CDE-4D09-8D51-C8E66527DE06}"/>
    <cellStyle name="Total 4 4 6 2 4" xfId="12888" xr:uid="{F802ABDD-0F24-4875-8331-F07222C4D16C}"/>
    <cellStyle name="Total 4 4 6 2 4 2" xfId="26346" xr:uid="{99CAF33A-EB06-434F-9C49-CCC87B313C89}"/>
    <cellStyle name="Total 4 4 6 2 5" xfId="14067" xr:uid="{7C1BD145-2474-4F44-96F7-28C3E3A2381C}"/>
    <cellStyle name="Total 4 4 6 2 5 2" xfId="27525" xr:uid="{E91B178D-D4B7-4316-823E-C053C6B308F4}"/>
    <cellStyle name="Total 4 4 6 2 6" xfId="15432" xr:uid="{2BDDCDB3-BEA0-4621-9BDD-FB41C3C236DC}"/>
    <cellStyle name="Total 4 4 6 2 6 2" xfId="28890" xr:uid="{A0DFAEC3-F7B3-40DB-924E-C860C64F8CBB}"/>
    <cellStyle name="Total 4 4 6 2 7" xfId="17775" xr:uid="{82212E76-741C-4511-8B2A-40A575C3374D}"/>
    <cellStyle name="Total 4 4 6 2 7 2" xfId="31233" xr:uid="{A8828835-03AA-4DF2-A318-FD219A578E6E}"/>
    <cellStyle name="Total 4 4 6 3" xfId="6918" xr:uid="{DBD2347D-D3EC-40E4-848C-BB866A9C302C}"/>
    <cellStyle name="Total 4 4 6 3 2" xfId="20376" xr:uid="{125A67E3-9545-4845-9821-235A7FA51B78}"/>
    <cellStyle name="Total 4 4 6 4" xfId="9509" xr:uid="{19194834-5404-4A24-905A-BD8C2853DEC0}"/>
    <cellStyle name="Total 4 4 6 4 2" xfId="22967" xr:uid="{89A4E3DA-F285-40F1-85EB-01459187CAEC}"/>
    <cellStyle name="Total 4 4 6 5" xfId="3469" xr:uid="{D57A45CC-2F6C-4B95-921C-A0D097436516}"/>
    <cellStyle name="Total 4 4 6 5 2" xfId="19463" xr:uid="{8D923064-F1C8-42DB-9B7A-4DCEFF83F95E}"/>
    <cellStyle name="Total 4 4 6 6" xfId="16757" xr:uid="{2AC70972-5E35-480A-99F3-A20BA2E8FE2C}"/>
    <cellStyle name="Total 4 4 6 6 2" xfId="30215" xr:uid="{89C23EC9-DD29-48D7-9C10-4CA21C76B1B2}"/>
    <cellStyle name="Total 4 4 7" xfId="5354" xr:uid="{AF584031-4750-4019-B582-72FFB6D1D056}"/>
    <cellStyle name="Total 4 4 7 2" xfId="6525" xr:uid="{E75AEA1E-32C6-4271-AC14-DC7A7C66CD26}"/>
    <cellStyle name="Total 4 4 7 2 2" xfId="9004" xr:uid="{1D6A7D09-5C2C-46F6-82D5-CE60671B7372}"/>
    <cellStyle name="Total 4 4 7 2 2 2" xfId="22462" xr:uid="{0E957C51-355F-475A-9FBC-D7E1BB5AD23C}"/>
    <cellStyle name="Total 4 4 7 2 3" xfId="11595" xr:uid="{D22A7417-2224-41BA-B25D-B570CBDAABE5}"/>
    <cellStyle name="Total 4 4 7 2 3 2" xfId="25053" xr:uid="{966D2561-ACE6-4D2E-A290-92FFF25011E7}"/>
    <cellStyle name="Total 4 4 7 2 4" xfId="13803" xr:uid="{9293BBA0-5A19-47BE-B40A-027EDBAC945B}"/>
    <cellStyle name="Total 4 4 7 2 4 2" xfId="27261" xr:uid="{F7C73E63-981A-41B9-8A21-EDF4C107AB64}"/>
    <cellStyle name="Total 4 4 7 2 5" xfId="14982" xr:uid="{AB85CA49-EF6A-432B-A7C9-41F544968127}"/>
    <cellStyle name="Total 4 4 7 2 5 2" xfId="28440" xr:uid="{D5F054F2-FF8E-48E6-8916-B521AEA5A216}"/>
    <cellStyle name="Total 4 4 7 2 6" xfId="16347" xr:uid="{EC48168F-D72D-471C-9AFF-91876FBA12F7}"/>
    <cellStyle name="Total 4 4 7 2 6 2" xfId="29805" xr:uid="{F7523EF0-D229-4902-92C0-51DF555E4B9D}"/>
    <cellStyle name="Total 4 4 7 2 7" xfId="18690" xr:uid="{86F7AE2C-92E3-4277-9170-5DD93F457601}"/>
    <cellStyle name="Total 4 4 7 2 7 2" xfId="32148" xr:uid="{82ABBCBB-2D6C-4B43-AC55-DA06A833E8E1}"/>
    <cellStyle name="Total 4 4 7 3" xfId="7833" xr:uid="{C11E5B7B-9DF2-4B49-9EA5-BC4EAE69B551}"/>
    <cellStyle name="Total 4 4 7 3 2" xfId="21291" xr:uid="{F143A525-9273-4F55-A032-836F85626D9A}"/>
    <cellStyle name="Total 4 4 7 4" xfId="10424" xr:uid="{BA5D4770-9284-416E-B913-CE0FD392168D}"/>
    <cellStyle name="Total 4 4 7 4 2" xfId="23882" xr:uid="{502C5C1A-FF2C-44EB-A611-3C23EC837651}"/>
    <cellStyle name="Total 4 4 7 5" xfId="15176" xr:uid="{9DE6CB6C-01D8-490C-9C66-F89EE1ED509F}"/>
    <cellStyle name="Total 4 4 7 5 2" xfId="28634" xr:uid="{0D39F694-8E96-48EF-B696-70A022BB4A2E}"/>
    <cellStyle name="Total 4 4 7 6" xfId="17525" xr:uid="{8ADF3E54-BAD5-4F8F-A1FF-FB715CE9C5BC}"/>
    <cellStyle name="Total 4 4 7 6 2" xfId="30983" xr:uid="{83804EFF-CC1D-412E-A833-A85949AB76C0}"/>
    <cellStyle name="Total 4 4 8" xfId="4002" xr:uid="{6A2AD80E-0032-4253-AEB6-B3DAF6FB0E73}"/>
    <cellStyle name="Total 4 4 8 2" xfId="3019" xr:uid="{B2FD38C5-1C46-422F-A490-D832A1C55BBB}"/>
    <cellStyle name="Total 4 4 8 2 2" xfId="19013" xr:uid="{979FFF58-2FD7-43FC-B551-1829BB2E4C2E}"/>
    <cellStyle name="Total 4 4 8 3" xfId="9113" xr:uid="{F8994711-C03E-4945-912C-456003EE0DA6}"/>
    <cellStyle name="Total 4 4 8 3 2" xfId="22571" xr:uid="{11783A26-D648-4DD3-AD96-ADC3584C2EB7}"/>
    <cellStyle name="Total 4 4 8 4" xfId="11682" xr:uid="{D101585F-C775-4F5B-9B3D-97C7115615FC}"/>
    <cellStyle name="Total 4 4 8 4 2" xfId="25140" xr:uid="{52169892-31B3-44F3-A840-55FF954FEE70}"/>
    <cellStyle name="Total 4 4 8 5" xfId="3559" xr:uid="{6751F5AA-00BB-47A3-B662-08679E519339}"/>
    <cellStyle name="Total 4 4 8 5 2" xfId="19553" xr:uid="{059A9C8C-CFBE-440C-A951-8269E9F53083}"/>
    <cellStyle name="Total 4 4 8 6" xfId="3357" xr:uid="{BADECBB0-5036-4D29-BCF9-5B39A69CCD60}"/>
    <cellStyle name="Total 4 4 8 6 2" xfId="19351" xr:uid="{4F8709F4-4C52-494B-BAF5-1B707B1DBBB1}"/>
    <cellStyle name="Total 4 4 8 7" xfId="16421" xr:uid="{872ACF03-8D79-45B5-87FF-232087A22D85}"/>
    <cellStyle name="Total 4 4 8 7 2" xfId="29879" xr:uid="{8E3D41F3-0158-44D6-AD3E-E3FC193C591E}"/>
    <cellStyle name="Total 4 4 9" xfId="3105" xr:uid="{E36F5076-DADE-4258-A239-31A20E0CCC5E}"/>
    <cellStyle name="Total 4 4 9 2" xfId="19099" xr:uid="{3EE0B330-C2A8-4D24-8F55-5658D3970428}"/>
    <cellStyle name="Total 4 5" xfId="2935" xr:uid="{6B9070C3-46A0-4A4D-844D-922602E06AC2}"/>
    <cellStyle name="Total 4 5 2" xfId="6273" xr:uid="{521FD880-4277-4974-885B-31A6447CED94}"/>
    <cellStyle name="Total 4 5 2 2" xfId="8752" xr:uid="{982909CA-86BB-4D3C-AEDD-BC9FED029F07}"/>
    <cellStyle name="Total 4 5 2 2 2" xfId="22210" xr:uid="{1FDAE535-3144-4007-A4DD-908062A84230}"/>
    <cellStyle name="Total 4 5 2 3" xfId="11343" xr:uid="{49835EBD-F0B6-4810-A1FE-DD82A6299CF6}"/>
    <cellStyle name="Total 4 5 2 3 2" xfId="24801" xr:uid="{16C7E68D-C073-48C9-82A9-63A85980966C}"/>
    <cellStyle name="Total 4 5 2 4" xfId="13551" xr:uid="{EC0A811F-9B35-47D8-9165-FB7ABAB1811E}"/>
    <cellStyle name="Total 4 5 2 4 2" xfId="27009" xr:uid="{E95F749D-BFEC-464D-A0CB-52EADAF2F3ED}"/>
    <cellStyle name="Total 4 5 2 5" xfId="14730" xr:uid="{A8B223A5-D662-4365-859A-6CC3B25014B5}"/>
    <cellStyle name="Total 4 5 2 5 2" xfId="28188" xr:uid="{CFF4E877-4EB8-46E6-8090-A05AE1287251}"/>
    <cellStyle name="Total 4 5 2 6" xfId="16095" xr:uid="{FC14A500-FDE9-4CB1-94C3-F2D1A9FCE1E0}"/>
    <cellStyle name="Total 4 5 2 6 2" xfId="29553" xr:uid="{EBBC2B03-7AC1-4B5B-8940-96744A6CE8D2}"/>
    <cellStyle name="Total 4 5 2 7" xfId="18438" xr:uid="{2DB5A710-5167-426B-BF82-6F7B710DCB3A}"/>
    <cellStyle name="Total 4 5 2 7 2" xfId="31896" xr:uid="{FA5B0536-47ED-443B-983A-297F14A1D7CE}"/>
    <cellStyle name="Total 4 5 3" xfId="5102" xr:uid="{A2BA48F2-C2BD-4768-A093-D24C71DDF905}"/>
    <cellStyle name="Total 4 5 3 2" xfId="32387" xr:uid="{2B63BA93-F0FD-4040-8083-B454B36B8BEE}"/>
    <cellStyle name="Total 4 5 4" xfId="7581" xr:uid="{561AC507-55A1-481B-8661-F92F68363072}"/>
    <cellStyle name="Total 4 5 4 2" xfId="21039" xr:uid="{A345BCCC-EF6E-49EE-A7CB-877DCD085A2C}"/>
    <cellStyle name="Total 4 5 5" xfId="10172" xr:uid="{E093B78A-57B9-4C10-BC49-9DC622375D47}"/>
    <cellStyle name="Total 4 5 5 2" xfId="23630" xr:uid="{97E978C1-0924-4EA6-82AA-1ACF21144F23}"/>
    <cellStyle name="Total 4 5 6" xfId="12500" xr:uid="{232745C1-22C6-4CDA-9D66-1264F399E987}"/>
    <cellStyle name="Total 4 5 6 2" xfId="25958" xr:uid="{E16A57BD-FD90-456C-A2D4-831F7938AD26}"/>
    <cellStyle name="Total 4 5 7" xfId="17295" xr:uid="{9C23EAD9-5F7E-46EC-A307-2BE92CEAB838}"/>
    <cellStyle name="Total 4 5 7 2" xfId="30753" xr:uid="{2EBDD029-BB5B-469F-B8E1-3D4C4656001D}"/>
    <cellStyle name="Total 4 6" xfId="4311" xr:uid="{732D7231-F37B-43AC-8EC2-D04B374F3AD8}"/>
    <cellStyle name="Total 4 6 2" xfId="5482" xr:uid="{318D6E2F-5903-4DC6-B7A8-3E0E31565878}"/>
    <cellStyle name="Total 4 6 2 2" xfId="7961" xr:uid="{0B13BFF6-3533-4C9F-9062-03764DBE1185}"/>
    <cellStyle name="Total 4 6 2 2 2" xfId="21419" xr:uid="{027FB86D-8B2B-48E1-B35A-AA27AE59E5AF}"/>
    <cellStyle name="Total 4 6 2 3" xfId="10552" xr:uid="{11F4A792-D847-4037-BFC2-9DEC2D865B98}"/>
    <cellStyle name="Total 4 6 2 3 2" xfId="24010" xr:uid="{7C7A45D3-BF77-456E-8B21-9A5C6FD3C8C0}"/>
    <cellStyle name="Total 4 6 2 4" xfId="12760" xr:uid="{47A34DC2-B617-4677-851F-65BF4236A295}"/>
    <cellStyle name="Total 4 6 2 4 2" xfId="26218" xr:uid="{DB0801F8-FF59-428D-B210-914356AA149D}"/>
    <cellStyle name="Total 4 6 2 5" xfId="13939" xr:uid="{BA6D54B6-5108-40FF-B49C-12BD9964359E}"/>
    <cellStyle name="Total 4 6 2 5 2" xfId="27397" xr:uid="{B719BC67-ED5D-4D51-8A4C-AD73E71786D1}"/>
    <cellStyle name="Total 4 6 2 6" xfId="15304" xr:uid="{90266773-B694-46FC-8C0C-D1B2EA474839}"/>
    <cellStyle name="Total 4 6 2 6 2" xfId="28762" xr:uid="{C6D548CF-1A06-4A1F-B792-542F9226BA9A}"/>
    <cellStyle name="Total 4 6 2 7" xfId="17647" xr:uid="{5182DC5A-CEE0-4F68-8C0E-F4B40355EF79}"/>
    <cellStyle name="Total 4 6 2 7 2" xfId="31105" xr:uid="{D419DB0B-73C7-4FE8-A2A6-FF79DE41D3BB}"/>
    <cellStyle name="Total 4 6 3" xfId="6790" xr:uid="{39F24A44-723B-4D68-9FAF-FB1FA1B06745}"/>
    <cellStyle name="Total 4 6 3 2" xfId="20248" xr:uid="{701EB166-35CC-4378-8756-55A63FFE09F2}"/>
    <cellStyle name="Total 4 6 4" xfId="9381" xr:uid="{D0B91EB0-7F8F-4AE1-B95E-901103930DFE}"/>
    <cellStyle name="Total 4 6 4 2" xfId="22839" xr:uid="{5D3C8494-38CA-40C8-80F8-5E76298E2EFC}"/>
    <cellStyle name="Total 4 6 5" xfId="12150" xr:uid="{4298BA62-1A88-4D1C-A264-43061260C806}"/>
    <cellStyle name="Total 4 6 5 2" xfId="25608" xr:uid="{2B885F37-00FD-45E3-AE7C-A3D28AE8E677}"/>
    <cellStyle name="Total 4 6 6" xfId="16658" xr:uid="{00EDF0A9-EB59-40AB-9FE3-C7F938C00B68}"/>
    <cellStyle name="Total 4 6 6 2" xfId="30116" xr:uid="{6E5CA7A8-E71F-4F7B-9B05-7E2507B2DFC4}"/>
    <cellStyle name="Total 4 7" xfId="4960" xr:uid="{6522BC45-2EA2-4203-B7F2-FC055FDD1631}"/>
    <cellStyle name="Total 4 7 2" xfId="6131" xr:uid="{5A07C3A1-FCA3-4B9D-8E10-023208C0CC69}"/>
    <cellStyle name="Total 4 7 2 2" xfId="8610" xr:uid="{0B3C4A82-742C-4589-BBB7-1E7FA711F274}"/>
    <cellStyle name="Total 4 7 2 2 2" xfId="22068" xr:uid="{CE37C740-C892-4448-81CF-B07BBE99DC29}"/>
    <cellStyle name="Total 4 7 2 3" xfId="11201" xr:uid="{DA2723D2-9460-4EFC-84F2-061C446A74A3}"/>
    <cellStyle name="Total 4 7 2 3 2" xfId="24659" xr:uid="{EFE1E448-A60B-4E55-B5ED-B5EF31CFB6FB}"/>
    <cellStyle name="Total 4 7 2 4" xfId="13409" xr:uid="{41A2E80C-96E0-44D2-94C5-5755503FFA50}"/>
    <cellStyle name="Total 4 7 2 4 2" xfId="26867" xr:uid="{94EC4AA2-EF40-429C-8185-3F3265C3A393}"/>
    <cellStyle name="Total 4 7 2 5" xfId="14588" xr:uid="{A909E21E-8982-4DE6-8216-D4C1839C54BD}"/>
    <cellStyle name="Total 4 7 2 5 2" xfId="28046" xr:uid="{DF496D0D-E8D2-4A38-A07B-7DAF3EE86506}"/>
    <cellStyle name="Total 4 7 2 6" xfId="15953" xr:uid="{F9E025B6-0D9D-46F6-91CA-D430CE788CFB}"/>
    <cellStyle name="Total 4 7 2 6 2" xfId="29411" xr:uid="{3440FEDE-6DFA-4DC6-8A08-01F886028994}"/>
    <cellStyle name="Total 4 7 2 7" xfId="18296" xr:uid="{82077A04-D739-4713-B143-BB3ED9BD7658}"/>
    <cellStyle name="Total 4 7 2 7 2" xfId="31754" xr:uid="{A4988C3D-0E0F-4412-B3FF-F6EB2BD2E512}"/>
    <cellStyle name="Total 4 7 3" xfId="7439" xr:uid="{FFDCEB26-9EEC-46A6-9250-0F2144413533}"/>
    <cellStyle name="Total 4 7 3 2" xfId="20897" xr:uid="{0CB557E1-2FB0-481B-AFC4-0FAC5C7E42DF}"/>
    <cellStyle name="Total 4 7 4" xfId="10030" xr:uid="{EE49B017-D93E-4812-8758-C86E20F70044}"/>
    <cellStyle name="Total 4 7 4 2" xfId="23488" xr:uid="{191E249A-A20F-4821-9FD5-945C3DDAE880}"/>
    <cellStyle name="Total 4 7 5" xfId="12629" xr:uid="{25B0BF48-2B9C-471E-9F65-4A6215C9D190}"/>
    <cellStyle name="Total 4 7 5 2" xfId="26087" xr:uid="{6F85A511-43B9-48AD-8B78-F4C8EB61E231}"/>
    <cellStyle name="Total 4 7 6" xfId="17185" xr:uid="{9E816E98-7241-4C6A-A68A-BC2E8FD799A7}"/>
    <cellStyle name="Total 4 7 6 2" xfId="30643" xr:uid="{C443E2B3-D26F-4BD2-962C-1CC1A7820BB1}"/>
    <cellStyle name="Total 4 8" xfId="4784" xr:uid="{E0EF7E7F-AA4F-431F-BBA7-59BB2D56AEF6}"/>
    <cellStyle name="Total 4 8 2" xfId="5955" xr:uid="{0B8AFBF2-25AA-40A4-8F98-EBF4A40C6CA6}"/>
    <cellStyle name="Total 4 8 2 2" xfId="8434" xr:uid="{F23C1B58-4EC3-439C-AA34-A5026A963C98}"/>
    <cellStyle name="Total 4 8 2 2 2" xfId="21892" xr:uid="{754B3E74-447E-48B3-9B93-D5EF6128E326}"/>
    <cellStyle name="Total 4 8 2 3" xfId="11025" xr:uid="{F5C32046-6AC2-41E7-AFF6-98CC03182493}"/>
    <cellStyle name="Total 4 8 2 3 2" xfId="24483" xr:uid="{BB125CFE-5546-4BA1-AE9A-1ECF5B71AF19}"/>
    <cellStyle name="Total 4 8 2 4" xfId="13233" xr:uid="{349F6E8A-6319-4109-89B3-F15E1B6F4B97}"/>
    <cellStyle name="Total 4 8 2 4 2" xfId="26691" xr:uid="{93BD5570-76AC-4C22-B0D0-85595CEB3E55}"/>
    <cellStyle name="Total 4 8 2 5" xfId="14412" xr:uid="{370D0283-1E7F-458F-845F-C9F8922E80FB}"/>
    <cellStyle name="Total 4 8 2 5 2" xfId="27870" xr:uid="{7D2C2F07-342E-4C87-9F89-2D86E83E7B3F}"/>
    <cellStyle name="Total 4 8 2 6" xfId="15777" xr:uid="{E829FFB5-9B64-4971-8716-C67E347289AB}"/>
    <cellStyle name="Total 4 8 2 6 2" xfId="29235" xr:uid="{8E76112A-6A4A-47D3-B004-A91CDF3A2086}"/>
    <cellStyle name="Total 4 8 2 7" xfId="18120" xr:uid="{8473AF11-24A5-4AD1-A090-8CF1233CFBB8}"/>
    <cellStyle name="Total 4 8 2 7 2" xfId="31578" xr:uid="{170C0850-91D9-4487-8F07-95FD6990FA2D}"/>
    <cellStyle name="Total 4 8 3" xfId="7263" xr:uid="{6F06D13F-F048-4139-AED8-A212C33CD143}"/>
    <cellStyle name="Total 4 8 3 2" xfId="20721" xr:uid="{7906EEC6-7A3E-47CC-A1C1-0384CAA5598B}"/>
    <cellStyle name="Total 4 8 4" xfId="9854" xr:uid="{BC235F15-F44B-4882-A0EA-0F5D1807314D}"/>
    <cellStyle name="Total 4 8 4 2" xfId="23312" xr:uid="{5E107691-91B1-4EF9-A501-1CD2F3F87734}"/>
    <cellStyle name="Total 4 8 5" xfId="12349" xr:uid="{C1C2DFE3-4ED8-4C6A-815B-47DBF943BC04}"/>
    <cellStyle name="Total 4 8 5 2" xfId="25807" xr:uid="{01E69365-BDC4-4330-8C12-DC3677BCE72D}"/>
    <cellStyle name="Total 4 8 6" xfId="17034" xr:uid="{80ABE848-5EE1-4D9C-8CC7-095A33704CA8}"/>
    <cellStyle name="Total 4 8 6 2" xfId="30492" xr:uid="{0734FEF7-4B61-4426-A8EF-DBEB0331D069}"/>
    <cellStyle name="Total 4 9" xfId="4442" xr:uid="{21102AB5-2114-42F8-9AF2-FD4CD6B368B8}"/>
    <cellStyle name="Total 4 9 2" xfId="5613" xr:uid="{000D3AD4-399E-46B5-B567-2195DA6B9F48}"/>
    <cellStyle name="Total 4 9 2 2" xfId="8092" xr:uid="{E2CF7DA9-D1BF-4E3D-BEA4-4DE630273025}"/>
    <cellStyle name="Total 4 9 2 2 2" xfId="21550" xr:uid="{28C1CD6C-36A2-444F-B9EA-BDC58B6EDCF3}"/>
    <cellStyle name="Total 4 9 2 3" xfId="10683" xr:uid="{BBACF50B-C391-4B8D-B9B7-6A10E9C6B267}"/>
    <cellStyle name="Total 4 9 2 3 2" xfId="24141" xr:uid="{D453A581-AF2E-4CA2-A808-0CE74A772098}"/>
    <cellStyle name="Total 4 9 2 4" xfId="12891" xr:uid="{0022E49B-96F5-427C-BB3C-8B1737E4DAB9}"/>
    <cellStyle name="Total 4 9 2 4 2" xfId="26349" xr:uid="{C619DDAF-D6A6-4872-A156-BF5760A771CF}"/>
    <cellStyle name="Total 4 9 2 5" xfId="14070" xr:uid="{990CF83A-E2A6-4867-B86C-35C5B4C910C6}"/>
    <cellStyle name="Total 4 9 2 5 2" xfId="27528" xr:uid="{129D4DA1-0E12-4438-BDF8-241E85484544}"/>
    <cellStyle name="Total 4 9 2 6" xfId="15435" xr:uid="{42A06977-7281-4420-B64E-04240D859433}"/>
    <cellStyle name="Total 4 9 2 6 2" xfId="28893" xr:uid="{26688904-1052-47AB-A5D0-63378E61CA8B}"/>
    <cellStyle name="Total 4 9 2 7" xfId="17778" xr:uid="{8B7E28D6-3EB4-4444-B0D5-5ED1F814C566}"/>
    <cellStyle name="Total 4 9 2 7 2" xfId="31236" xr:uid="{E9702F0A-937A-40F0-B6AB-A8A860861F26}"/>
    <cellStyle name="Total 4 9 3" xfId="6921" xr:uid="{211CCC7A-07B5-411C-80E8-FF7D589C3434}"/>
    <cellStyle name="Total 4 9 3 2" xfId="20379" xr:uid="{A7361266-701A-46F5-97CF-30C312FCB03F}"/>
    <cellStyle name="Total 4 9 4" xfId="9512" xr:uid="{2C7DEB7D-85F7-4A8C-892F-D967838A62E6}"/>
    <cellStyle name="Total 4 9 4 2" xfId="22970" xr:uid="{B500019A-2937-4A62-9DB2-63BCFFD31397}"/>
    <cellStyle name="Total 4 9 5" xfId="3545" xr:uid="{9B77515C-5B89-4F6D-A883-B7B1B982160B}"/>
    <cellStyle name="Total 4 9 5 2" xfId="19539" xr:uid="{8C07BB3A-DD00-437F-989B-93DB2A3088D3}"/>
    <cellStyle name="Total 4 9 6" xfId="16760" xr:uid="{83B26B13-CDFC-46CD-BC69-A916F619737B}"/>
    <cellStyle name="Total 4 9 6 2" xfId="30218" xr:uid="{08A4C6A1-1D7D-40FB-A062-093A05A12EA9}"/>
    <cellStyle name="Total 5" xfId="2427" xr:uid="{CE7140C7-B910-4FB8-9993-7AF16666F687}"/>
    <cellStyle name="Total 5 10" xfId="4415" xr:uid="{932E7854-3795-48D4-89B7-06E85C9D2CB1}"/>
    <cellStyle name="Total 5 10 2" xfId="5586" xr:uid="{78140204-9F0F-4701-8813-C21E0B5EB1A2}"/>
    <cellStyle name="Total 5 10 2 2" xfId="8065" xr:uid="{93EB4425-5FEE-4D6E-BF01-D074368D0639}"/>
    <cellStyle name="Total 5 10 2 2 2" xfId="21523" xr:uid="{3B39E93B-D0C8-4712-863B-718CF436AECE}"/>
    <cellStyle name="Total 5 10 2 3" xfId="10656" xr:uid="{072DCE80-A9CA-480F-A8C0-3D30044A1D01}"/>
    <cellStyle name="Total 5 10 2 3 2" xfId="24114" xr:uid="{062F3EE2-425D-463C-ADE8-61FB24D023E6}"/>
    <cellStyle name="Total 5 10 2 4" xfId="12864" xr:uid="{705D9578-A8E5-443E-B9A3-07A64A086BA2}"/>
    <cellStyle name="Total 5 10 2 4 2" xfId="26322" xr:uid="{0244940A-9208-4487-AC1E-9FDF6F20457D}"/>
    <cellStyle name="Total 5 10 2 5" xfId="14043" xr:uid="{F4AFC042-6743-4BAB-AC9C-FC1977D368E1}"/>
    <cellStyle name="Total 5 10 2 5 2" xfId="27501" xr:uid="{0117F6BD-2227-44BD-B2A4-8A2DB67E8178}"/>
    <cellStyle name="Total 5 10 2 6" xfId="15408" xr:uid="{7FF15FC6-4CF4-45EF-BCAC-42BD0DC94CC9}"/>
    <cellStyle name="Total 5 10 2 6 2" xfId="28866" xr:uid="{A5DDAE94-4927-4341-9B76-CD113ED4534B}"/>
    <cellStyle name="Total 5 10 2 7" xfId="17751" xr:uid="{6AE17828-85E8-41C0-A4FA-8F536F0C7406}"/>
    <cellStyle name="Total 5 10 2 7 2" xfId="31209" xr:uid="{FB454D56-4D8F-40CC-8E07-2FE36BF474DC}"/>
    <cellStyle name="Total 5 10 3" xfId="6894" xr:uid="{B3EFC25A-4767-4724-9BA8-A1F01F081DA3}"/>
    <cellStyle name="Total 5 10 3 2" xfId="20352" xr:uid="{0CEC532D-EB72-47DD-B467-0122FF2DEF15}"/>
    <cellStyle name="Total 5 10 4" xfId="9485" xr:uid="{71494ADB-4406-4A3D-8F86-726FE2A11A84}"/>
    <cellStyle name="Total 5 10 4 2" xfId="22943" xr:uid="{215AB30C-85BE-4F70-B53F-3705EDB488D7}"/>
    <cellStyle name="Total 5 10 5" xfId="3315" xr:uid="{682E0D0C-9F20-4583-B229-38EFFFAEA02F}"/>
    <cellStyle name="Total 5 10 5 2" xfId="19309" xr:uid="{5C1C35DE-A88B-4C08-9FAF-737A859D7073}"/>
    <cellStyle name="Total 5 10 6" xfId="16733" xr:uid="{6E12C5FB-78C5-4A99-AA8F-65D614B3E9E5}"/>
    <cellStyle name="Total 5 10 6 2" xfId="30191" xr:uid="{086E7361-E627-465C-8B84-BB3FBD0C7DF5}"/>
    <cellStyle name="Total 5 11" xfId="4001" xr:uid="{681B453D-C398-42A6-8DDB-D5DE4EF40BF8}"/>
    <cellStyle name="Total 5 11 2" xfId="3020" xr:uid="{EE16560C-C0B7-4F4F-9F65-5B461E72437C}"/>
    <cellStyle name="Total 5 11 2 2" xfId="19014" xr:uid="{78F83789-B41C-4CF9-818E-AC9E5D5CD138}"/>
    <cellStyle name="Total 5 11 3" xfId="9112" xr:uid="{99280285-9EFD-4ED9-B048-DA7F297FA0CB}"/>
    <cellStyle name="Total 5 11 3 2" xfId="22570" xr:uid="{226A2767-C53E-449A-AC5E-19352303C6EA}"/>
    <cellStyle name="Total 5 11 4" xfId="11681" xr:uid="{1521EBCF-187F-4B0F-92E2-61543FEC47ED}"/>
    <cellStyle name="Total 5 11 4 2" xfId="25139" xr:uid="{686FEA0B-4D16-4192-91E0-2D55938E02B3}"/>
    <cellStyle name="Total 5 11 5" xfId="4239" xr:uid="{A0FA5206-103A-4879-8E3A-CFCD8436E7A6}"/>
    <cellStyle name="Total 5 11 5 2" xfId="20039" xr:uid="{A4021E99-A247-4D34-BB2B-CEB2AEE57F1F}"/>
    <cellStyle name="Total 5 11 6" xfId="3358" xr:uid="{D0176780-B74F-4C99-AD2B-E405DC4A0C80}"/>
    <cellStyle name="Total 5 11 6 2" xfId="19352" xr:uid="{C6340977-1659-421C-99D3-8CE88D8FD51E}"/>
    <cellStyle name="Total 5 11 7" xfId="16420" xr:uid="{5C0BFFC7-0A6F-48EA-837C-CE968D0AC971}"/>
    <cellStyle name="Total 5 11 7 2" xfId="29878" xr:uid="{2DA5004D-F772-4F27-9970-0690F536548C}"/>
    <cellStyle name="Total 5 12" xfId="3104" xr:uid="{FCFA63F4-92B1-44D2-B0D7-E31D1B2324D4}"/>
    <cellStyle name="Total 5 12 2" xfId="19098" xr:uid="{89D1772B-5737-430E-B73F-129993912656}"/>
    <cellStyle name="Total 5 13" xfId="3826" xr:uid="{1F050CCE-05B2-422A-9EE9-4C44CF2C2236}"/>
    <cellStyle name="Total 5 13 2" xfId="19820" xr:uid="{BEA4F317-C3BE-4280-AC0C-910B5556135A}"/>
    <cellStyle name="Total 5 14" xfId="12689" xr:uid="{608A204D-56E5-4661-AE79-10ED5C7D91A4}"/>
    <cellStyle name="Total 5 14 2" xfId="26147" xr:uid="{6D1F0927-5078-4B0D-AFCB-1171BA7C02E0}"/>
    <cellStyle name="Total 5 15" xfId="6698" xr:uid="{1AD62043-06A9-4A86-8271-82C9A512A25C}"/>
    <cellStyle name="Total 5 15 2" xfId="20156" xr:uid="{143E3A5C-DA73-47B4-9493-76C32161CF0C}"/>
    <cellStyle name="Total 5 16" xfId="18933" xr:uid="{FFFE43A7-E1F6-4421-AE7B-AFAF13B9444D}"/>
    <cellStyle name="Total 5 16 2" xfId="32586" xr:uid="{25A6E9D3-0B25-47A9-A2CA-7036C4046868}"/>
    <cellStyle name="Total 5 2" xfId="2428" xr:uid="{1A8DDB46-1B1B-4D6B-9D0B-D4B882987772}"/>
    <cellStyle name="Total 5 2 10" xfId="3827" xr:uid="{DF38BC7C-3538-4BD5-A789-B1BF1B5AE9C9}"/>
    <cellStyle name="Total 5 2 10 2" xfId="19821" xr:uid="{C3A681CA-74D2-41D7-BF12-64339605D44F}"/>
    <cellStyle name="Total 5 2 11" xfId="3370" xr:uid="{2F51DDA2-07E5-4E18-8440-E47D2BB43F5A}"/>
    <cellStyle name="Total 5 2 11 2" xfId="19364" xr:uid="{18A040E0-8240-47E4-8BBA-847B19D6EFC7}"/>
    <cellStyle name="Total 5 2 12" xfId="13870" xr:uid="{C277075F-DF0A-4B51-AAA2-5EE39199F451}"/>
    <cellStyle name="Total 5 2 12 2" xfId="27328" xr:uid="{610B3203-44C1-4F34-AEC6-B194D971365E}"/>
    <cellStyle name="Total 5 2 13" xfId="18934" xr:uid="{14397BBC-E4DC-472A-A356-27973E9535FB}"/>
    <cellStyle name="Total 5 2 13 2" xfId="32587" xr:uid="{163852B0-40DD-4E16-88D6-4762075CEA0B}"/>
    <cellStyle name="Total 5 2 2" xfId="2940" xr:uid="{C2688A7A-9F6E-44C3-B83D-7F6B13C10E02}"/>
    <cellStyle name="Total 5 2 2 2" xfId="6278" xr:uid="{7DB97D70-E0F6-4FA7-A7CC-E5AF932FDE59}"/>
    <cellStyle name="Total 5 2 2 2 2" xfId="8757" xr:uid="{C2F90F10-41BB-40C0-83A5-3676265FACBA}"/>
    <cellStyle name="Total 5 2 2 2 2 2" xfId="22215" xr:uid="{E0FDC04A-490A-4270-8CE0-D622B5D1DB58}"/>
    <cellStyle name="Total 5 2 2 2 3" xfId="11348" xr:uid="{25667CF2-B5A6-4D3B-AEE3-5ACBDFDE9F8B}"/>
    <cellStyle name="Total 5 2 2 2 3 2" xfId="24806" xr:uid="{1CB6B632-3AD0-4F94-B549-AE109C2EEA3F}"/>
    <cellStyle name="Total 5 2 2 2 4" xfId="13556" xr:uid="{2F3693A6-901C-4E46-B956-0D4752436521}"/>
    <cellStyle name="Total 5 2 2 2 4 2" xfId="27014" xr:uid="{CECDF119-1101-4A3B-A709-2F1511E19AFD}"/>
    <cellStyle name="Total 5 2 2 2 5" xfId="14735" xr:uid="{32B6498D-DEA3-4EE9-9657-AFAA9A7B2ED9}"/>
    <cellStyle name="Total 5 2 2 2 5 2" xfId="28193" xr:uid="{67B61992-16D5-4C6A-A011-EB0F7E4B3F92}"/>
    <cellStyle name="Total 5 2 2 2 6" xfId="16100" xr:uid="{D3099F6D-22D7-4996-816F-A984A34DA4B5}"/>
    <cellStyle name="Total 5 2 2 2 6 2" xfId="29558" xr:uid="{790DBA0B-9557-42CD-8158-41DA0F7A8D89}"/>
    <cellStyle name="Total 5 2 2 2 7" xfId="18443" xr:uid="{66060FAB-BE79-45E8-BB9E-E86B5853CB74}"/>
    <cellStyle name="Total 5 2 2 2 7 2" xfId="31901" xr:uid="{8ED8C89F-204D-4A9B-A11F-10ACD470D6BB}"/>
    <cellStyle name="Total 5 2 2 3" xfId="5107" xr:uid="{961CF68B-35B6-40C5-9CD7-A5BB996A6153}"/>
    <cellStyle name="Total 5 2 2 3 2" xfId="32392" xr:uid="{AE586232-8D01-4CAA-9D18-0F8F72419515}"/>
    <cellStyle name="Total 5 2 2 4" xfId="7586" xr:uid="{C9F560B1-36CC-4632-A19C-7A1FECDBAFBC}"/>
    <cellStyle name="Total 5 2 2 4 2" xfId="21044" xr:uid="{54EFCEAA-A019-4E60-AA21-45596C852856}"/>
    <cellStyle name="Total 5 2 2 5" xfId="10177" xr:uid="{8ABBBFFE-4E6F-4369-8766-44C6BDD50846}"/>
    <cellStyle name="Total 5 2 2 5 2" xfId="23635" xr:uid="{32DB3F6F-C74A-4A6D-80C2-2A8B04D8C300}"/>
    <cellStyle name="Total 5 2 2 6" xfId="12651" xr:uid="{9784D381-47BE-4120-97C4-DDE1F44254BC}"/>
    <cellStyle name="Total 5 2 2 6 2" xfId="26109" xr:uid="{8AF3CE8D-36B8-494A-A7F1-716F82F943FC}"/>
    <cellStyle name="Total 5 2 2 7" xfId="17300" xr:uid="{BA9C217E-1C11-4751-84FC-84CAEFDE660B}"/>
    <cellStyle name="Total 5 2 2 7 2" xfId="30758" xr:uid="{D10E353C-A076-4AB9-8986-29F93F77070B}"/>
    <cellStyle name="Total 5 2 3" xfId="4306" xr:uid="{76F6AAEF-7386-475B-BE95-73C0BA79CA85}"/>
    <cellStyle name="Total 5 2 3 2" xfId="5477" xr:uid="{543A12DB-4BB0-4A68-929E-D985293D180B}"/>
    <cellStyle name="Total 5 2 3 2 2" xfId="7956" xr:uid="{637832BF-A280-4553-A912-3CF673930837}"/>
    <cellStyle name="Total 5 2 3 2 2 2" xfId="21414" xr:uid="{11A0C0D9-C5F1-4E14-9062-C9095EFD2A41}"/>
    <cellStyle name="Total 5 2 3 2 3" xfId="10547" xr:uid="{CE67D09E-BE44-4E2B-98AD-002097368349}"/>
    <cellStyle name="Total 5 2 3 2 3 2" xfId="24005" xr:uid="{AB9209FA-DBC1-47F2-9AE5-3B896EB1DEFD}"/>
    <cellStyle name="Total 5 2 3 2 4" xfId="12755" xr:uid="{AE34B2AE-EF79-46EB-9EB6-A152DCB31D45}"/>
    <cellStyle name="Total 5 2 3 2 4 2" xfId="26213" xr:uid="{B5E75CCD-63A4-47AC-A5A3-921C838B18F1}"/>
    <cellStyle name="Total 5 2 3 2 5" xfId="13934" xr:uid="{F40B17E0-CDB9-464C-AC2C-AE3143B5AC75}"/>
    <cellStyle name="Total 5 2 3 2 5 2" xfId="27392" xr:uid="{40BFACA7-4970-452F-8B41-8701573F7FD4}"/>
    <cellStyle name="Total 5 2 3 2 6" xfId="15299" xr:uid="{7DEC0293-4848-419C-AA52-8A7270835D24}"/>
    <cellStyle name="Total 5 2 3 2 6 2" xfId="28757" xr:uid="{6416336A-82E3-42D6-A2C6-D3B7B266C57F}"/>
    <cellStyle name="Total 5 2 3 2 7" xfId="17642" xr:uid="{040E1D4E-A771-4BA1-A56F-5D8B5206E728}"/>
    <cellStyle name="Total 5 2 3 2 7 2" xfId="31100" xr:uid="{D89D5470-E8D6-465D-81E5-9ACDF945DA44}"/>
    <cellStyle name="Total 5 2 3 3" xfId="6785" xr:uid="{0661557F-1600-40E4-BD67-E66B86F9243F}"/>
    <cellStyle name="Total 5 2 3 3 2" xfId="20243" xr:uid="{E57872FD-D33D-4683-A924-1879040AC482}"/>
    <cellStyle name="Total 5 2 3 4" xfId="9376" xr:uid="{B49F6CF7-264B-4842-8958-D0191D1C65CC}"/>
    <cellStyle name="Total 5 2 3 4 2" xfId="22834" xr:uid="{53517A6C-EA3E-4590-A563-5F899486D366}"/>
    <cellStyle name="Total 5 2 3 5" xfId="12405" xr:uid="{3EB31ADC-D1A8-47A3-93F4-DEEDC6CA02AA}"/>
    <cellStyle name="Total 5 2 3 5 2" xfId="25863" xr:uid="{D6844728-E604-464A-B062-D716391D1080}"/>
    <cellStyle name="Total 5 2 3 6" xfId="16653" xr:uid="{F4A75E7C-0759-41F9-A7EB-844CD4903BDD}"/>
    <cellStyle name="Total 5 2 3 6 2" xfId="30111" xr:uid="{18135A9C-36F3-4795-8631-B6A37C178E9D}"/>
    <cellStyle name="Total 5 2 4" xfId="4965" xr:uid="{ACFBFB58-8107-4849-84D8-7A90FAC8831B}"/>
    <cellStyle name="Total 5 2 4 2" xfId="6136" xr:uid="{93BD0F1C-86EB-4A46-924D-3995EDE7584B}"/>
    <cellStyle name="Total 5 2 4 2 2" xfId="8615" xr:uid="{F4D8CC91-64B2-4345-9353-8945C21AB074}"/>
    <cellStyle name="Total 5 2 4 2 2 2" xfId="22073" xr:uid="{6D5E0927-687D-48A6-8B09-34395DF9DABE}"/>
    <cellStyle name="Total 5 2 4 2 3" xfId="11206" xr:uid="{80FE3133-61D0-4A01-92BA-E1845C8E6B43}"/>
    <cellStyle name="Total 5 2 4 2 3 2" xfId="24664" xr:uid="{74D43D67-CA3A-47CF-B35E-67236929E4B6}"/>
    <cellStyle name="Total 5 2 4 2 4" xfId="13414" xr:uid="{722F0464-7276-45E1-991E-928C52024A67}"/>
    <cellStyle name="Total 5 2 4 2 4 2" xfId="26872" xr:uid="{3C64F8E5-2263-4259-B52A-29972DA3651D}"/>
    <cellStyle name="Total 5 2 4 2 5" xfId="14593" xr:uid="{93AD3875-C122-47F3-86AC-DF80386E0690}"/>
    <cellStyle name="Total 5 2 4 2 5 2" xfId="28051" xr:uid="{D4C38258-714B-4D98-9081-8274B930584E}"/>
    <cellStyle name="Total 5 2 4 2 6" xfId="15958" xr:uid="{B6F91954-2412-4F46-B06A-796D97C5214C}"/>
    <cellStyle name="Total 5 2 4 2 6 2" xfId="29416" xr:uid="{4E946202-6653-45B6-A5EA-97DB729B4F5B}"/>
    <cellStyle name="Total 5 2 4 2 7" xfId="18301" xr:uid="{E45ACD00-B8CA-425B-871C-D0C99047D5CC}"/>
    <cellStyle name="Total 5 2 4 2 7 2" xfId="31759" xr:uid="{8EABBC08-E048-4932-9A75-077BB9D90DF4}"/>
    <cellStyle name="Total 5 2 4 3" xfId="7444" xr:uid="{B4DBD73B-0300-4521-A71D-10753BD39295}"/>
    <cellStyle name="Total 5 2 4 3 2" xfId="20902" xr:uid="{71555871-3EC6-485D-B926-0B8A692D4E92}"/>
    <cellStyle name="Total 5 2 4 4" xfId="10035" xr:uid="{D4A09640-CAAB-49AB-A3EF-85A1E70236D4}"/>
    <cellStyle name="Total 5 2 4 4 2" xfId="23493" xr:uid="{395DA321-3447-4122-9FAE-F9EBFDB80AE2}"/>
    <cellStyle name="Total 5 2 4 5" xfId="3053" xr:uid="{047D9315-B78D-41A9-80C5-78A4E1CB36F7}"/>
    <cellStyle name="Total 5 2 4 5 2" xfId="19047" xr:uid="{36F827BD-7F47-4542-BBED-359CC5016F27}"/>
    <cellStyle name="Total 5 2 4 6" xfId="17190" xr:uid="{0C76081A-2ADB-4949-9ABA-E6A874F46F89}"/>
    <cellStyle name="Total 5 2 4 6 2" xfId="30648" xr:uid="{44E7FA3B-CFE0-4624-B340-74B584A427DB}"/>
    <cellStyle name="Total 5 2 5" xfId="4789" xr:uid="{6C6AD649-8BF4-4304-AB7B-ABAE52B925AE}"/>
    <cellStyle name="Total 5 2 5 2" xfId="5960" xr:uid="{15568702-9C4B-412B-8CC9-48951B778EEE}"/>
    <cellStyle name="Total 5 2 5 2 2" xfId="8439" xr:uid="{4058FA73-C719-4165-8891-655124F9DC42}"/>
    <cellStyle name="Total 5 2 5 2 2 2" xfId="21897" xr:uid="{7DA1A1C4-E8F3-4317-AB52-9DB6493023C8}"/>
    <cellStyle name="Total 5 2 5 2 3" xfId="11030" xr:uid="{73AD4FEE-29FF-424C-B4ED-C8266F4E48B6}"/>
    <cellStyle name="Total 5 2 5 2 3 2" xfId="24488" xr:uid="{E1B39B4B-6CC9-4AC6-965B-DFFDF78530DE}"/>
    <cellStyle name="Total 5 2 5 2 4" xfId="13238" xr:uid="{D0BED308-E34D-4CE2-A72E-674FEB8AF875}"/>
    <cellStyle name="Total 5 2 5 2 4 2" xfId="26696" xr:uid="{74BA4F6A-636A-4889-8F4E-C7E05417D80B}"/>
    <cellStyle name="Total 5 2 5 2 5" xfId="14417" xr:uid="{18A4F5CD-ECCE-441F-AECB-690924E22D70}"/>
    <cellStyle name="Total 5 2 5 2 5 2" xfId="27875" xr:uid="{C4D4F02A-7541-4777-971C-A6A54DD56F84}"/>
    <cellStyle name="Total 5 2 5 2 6" xfId="15782" xr:uid="{AEFBB386-6375-41EA-A22B-BFF66A47A652}"/>
    <cellStyle name="Total 5 2 5 2 6 2" xfId="29240" xr:uid="{34530314-D787-40F6-B2E0-2E1165AC16DC}"/>
    <cellStyle name="Total 5 2 5 2 7" xfId="18125" xr:uid="{9F5DC43A-1E36-42EC-9127-3241D3628D9E}"/>
    <cellStyle name="Total 5 2 5 2 7 2" xfId="31583" xr:uid="{A4338AC6-3C5F-4F35-AAC8-0266C8BD8846}"/>
    <cellStyle name="Total 5 2 5 3" xfId="7268" xr:uid="{6FC29E35-4EB6-4C23-AA8C-6706B2FA1375}"/>
    <cellStyle name="Total 5 2 5 3 2" xfId="20726" xr:uid="{5378EB73-B4BB-40CE-8356-3A55C16CFC69}"/>
    <cellStyle name="Total 5 2 5 4" xfId="9859" xr:uid="{53757FCA-A43A-49B5-B313-5EC18E8EABA9}"/>
    <cellStyle name="Total 5 2 5 4 2" xfId="23317" xr:uid="{29C2279A-1B9F-418A-8763-F3A3A6A5030C}"/>
    <cellStyle name="Total 5 2 5 5" xfId="11997" xr:uid="{BAAC3A95-BDA5-476A-BB0F-E9956DA9B207}"/>
    <cellStyle name="Total 5 2 5 5 2" xfId="25455" xr:uid="{C785D915-7C21-47D4-9BBD-9813B3C49283}"/>
    <cellStyle name="Total 5 2 5 6" xfId="17039" xr:uid="{4B1DB2C1-C75E-4EBC-BE10-E0F8BA3813B5}"/>
    <cellStyle name="Total 5 2 5 6 2" xfId="30497" xr:uid="{4039A754-DA28-447B-8626-B8449F49C62F}"/>
    <cellStyle name="Total 5 2 6" xfId="4437" xr:uid="{36B33086-E47B-4943-9058-EAA0907D9AF2}"/>
    <cellStyle name="Total 5 2 6 2" xfId="5608" xr:uid="{E840778C-5EF3-4ED5-AC83-056AE169A590}"/>
    <cellStyle name="Total 5 2 6 2 2" xfId="8087" xr:uid="{D40F27E6-777B-4C24-8222-2DD3D161180F}"/>
    <cellStyle name="Total 5 2 6 2 2 2" xfId="21545" xr:uid="{AE868AEA-4455-4715-B0DB-EA0195CE5DE0}"/>
    <cellStyle name="Total 5 2 6 2 3" xfId="10678" xr:uid="{C94DD15E-30CD-402D-9872-287857EAF330}"/>
    <cellStyle name="Total 5 2 6 2 3 2" xfId="24136" xr:uid="{210E3197-29F7-4FBF-8F82-3560E14FB992}"/>
    <cellStyle name="Total 5 2 6 2 4" xfId="12886" xr:uid="{08C7774A-A2F9-4143-96F6-B0AB2DCA9D57}"/>
    <cellStyle name="Total 5 2 6 2 4 2" xfId="26344" xr:uid="{03700C47-AF03-44FF-8F2E-728BE15652FD}"/>
    <cellStyle name="Total 5 2 6 2 5" xfId="14065" xr:uid="{260B9BA5-0719-4EB6-863F-3DD52A8593CB}"/>
    <cellStyle name="Total 5 2 6 2 5 2" xfId="27523" xr:uid="{E0397525-8F58-47DA-8320-36E84279BFE1}"/>
    <cellStyle name="Total 5 2 6 2 6" xfId="15430" xr:uid="{28E992BC-8242-4E84-9E8A-EAE101FEBC0D}"/>
    <cellStyle name="Total 5 2 6 2 6 2" xfId="28888" xr:uid="{4B7E9706-D094-4B82-ADBA-26D4AF5DAD84}"/>
    <cellStyle name="Total 5 2 6 2 7" xfId="17773" xr:uid="{980F0F4B-96E2-4F6C-A5EF-977C7A2FEE6F}"/>
    <cellStyle name="Total 5 2 6 2 7 2" xfId="31231" xr:uid="{88295E9A-B48D-4EEF-AF43-57B56354F825}"/>
    <cellStyle name="Total 5 2 6 3" xfId="6916" xr:uid="{E772B733-1A8D-498C-82D9-F874E4F11178}"/>
    <cellStyle name="Total 5 2 6 3 2" xfId="20374" xr:uid="{E5FFB4ED-79AC-4D16-85DE-E97CF075778A}"/>
    <cellStyle name="Total 5 2 6 4" xfId="9507" xr:uid="{FCBFFE6E-74A3-42F2-AFAC-6215D5F61EC6}"/>
    <cellStyle name="Total 5 2 6 4 2" xfId="22965" xr:uid="{8FF96036-E754-418C-BC8E-C59A62AAFE05}"/>
    <cellStyle name="Total 5 2 6 5" xfId="3087" xr:uid="{E4F94207-47BA-46C5-9E4F-A116EBA2C4BC}"/>
    <cellStyle name="Total 5 2 6 5 2" xfId="19081" xr:uid="{F60A9643-6E41-4477-A37A-9765A74073C0}"/>
    <cellStyle name="Total 5 2 6 6" xfId="16755" xr:uid="{433548C6-F230-4403-88A7-AC6B0B7A65D1}"/>
    <cellStyle name="Total 5 2 6 6 2" xfId="30213" xr:uid="{92C16552-D795-4B38-8EAE-98643B2448E7}"/>
    <cellStyle name="Total 5 2 7" xfId="4707" xr:uid="{8080779D-B057-45C6-95E2-637901112584}"/>
    <cellStyle name="Total 5 2 7 2" xfId="5878" xr:uid="{73DDCD70-E3C3-42AB-BF88-C52269B056D0}"/>
    <cellStyle name="Total 5 2 7 2 2" xfId="8357" xr:uid="{05EB7DB8-8B1E-4C1B-93D4-CD31866629AA}"/>
    <cellStyle name="Total 5 2 7 2 2 2" xfId="21815" xr:uid="{A389A369-88D1-4232-A87C-B18CF1366A66}"/>
    <cellStyle name="Total 5 2 7 2 3" xfId="10948" xr:uid="{77838B49-565C-4BE0-84E5-1E79C90D3E73}"/>
    <cellStyle name="Total 5 2 7 2 3 2" xfId="24406" xr:uid="{F2D0D460-20E0-4B0C-82B9-6E780FDF865B}"/>
    <cellStyle name="Total 5 2 7 2 4" xfId="13156" xr:uid="{A365181D-7035-4D70-BB5E-5BF63C195164}"/>
    <cellStyle name="Total 5 2 7 2 4 2" xfId="26614" xr:uid="{3466567B-EC5B-424E-9312-4C5DB15DDFA2}"/>
    <cellStyle name="Total 5 2 7 2 5" xfId="14335" xr:uid="{9BFE6C97-E26F-45E0-BB41-F76A0BE4136D}"/>
    <cellStyle name="Total 5 2 7 2 5 2" xfId="27793" xr:uid="{3CF21C84-B741-4253-BA4E-E5F341B84D3B}"/>
    <cellStyle name="Total 5 2 7 2 6" xfId="15700" xr:uid="{0F5A075A-7358-49C2-80F0-DECA9F512B07}"/>
    <cellStyle name="Total 5 2 7 2 6 2" xfId="29158" xr:uid="{F8412904-903C-46A4-AC16-B409698A84A0}"/>
    <cellStyle name="Total 5 2 7 2 7" xfId="18043" xr:uid="{0BD6B06C-D08B-47F5-BE7F-E1FCE2B60BE6}"/>
    <cellStyle name="Total 5 2 7 2 7 2" xfId="31501" xr:uid="{F834E2BE-1915-4C10-91C2-7BA71CFE4BE7}"/>
    <cellStyle name="Total 5 2 7 3" xfId="7186" xr:uid="{6746C124-5BE9-4BC2-9B2C-B35E0E2A772A}"/>
    <cellStyle name="Total 5 2 7 3 2" xfId="20644" xr:uid="{DDD89A55-577D-4C95-87C6-FD804D0FC363}"/>
    <cellStyle name="Total 5 2 7 4" xfId="9777" xr:uid="{CBD13D78-0BE8-440D-869F-82AB66603448}"/>
    <cellStyle name="Total 5 2 7 4 2" xfId="23235" xr:uid="{BCA8990B-A3DD-4839-BCDC-D13B315142AB}"/>
    <cellStyle name="Total 5 2 7 5" xfId="12450" xr:uid="{836E1F71-627C-4A65-A92C-1F0B1BA36AEF}"/>
    <cellStyle name="Total 5 2 7 5 2" xfId="25908" xr:uid="{B8DFD4EF-F9A5-40C2-8BA3-621575236D70}"/>
    <cellStyle name="Total 5 2 7 6" xfId="16985" xr:uid="{9E1B2A91-A1C6-4517-BCF9-FCA5D51ABAD6}"/>
    <cellStyle name="Total 5 2 7 6 2" xfId="30443" xr:uid="{5515826E-5D16-4666-867D-E631A087BF5C}"/>
    <cellStyle name="Total 5 2 8" xfId="4000" xr:uid="{F5DA32A3-635A-4B86-9869-CDF05C0CDB54}"/>
    <cellStyle name="Total 5 2 8 2" xfId="3021" xr:uid="{6CF93DC4-3ED6-49EE-94C7-1E789DB22326}"/>
    <cellStyle name="Total 5 2 8 2 2" xfId="19015" xr:uid="{D7FB9BC9-01ED-4983-9F1F-264EF4E70F4B}"/>
    <cellStyle name="Total 5 2 8 3" xfId="9111" xr:uid="{2F2766AD-1B61-4E47-932F-B95DC90ED29B}"/>
    <cellStyle name="Total 5 2 8 3 2" xfId="22569" xr:uid="{5EE5F7E7-3DEB-459A-841C-44D59BC7043F}"/>
    <cellStyle name="Total 5 2 8 4" xfId="11680" xr:uid="{E371F052-CA5B-4942-A50A-168FED5FCB7E}"/>
    <cellStyle name="Total 5 2 8 4 2" xfId="25138" xr:uid="{79466666-96F7-40BA-B660-307607AD1C9B}"/>
    <cellStyle name="Total 5 2 8 5" xfId="3044" xr:uid="{229F1BF7-A397-464A-8042-1AC4A2A284A1}"/>
    <cellStyle name="Total 5 2 8 5 2" xfId="19038" xr:uid="{B369E559-12C7-414B-BDB3-F1DE0BE295F4}"/>
    <cellStyle name="Total 5 2 8 6" xfId="3905" xr:uid="{8731D704-9272-41A5-9FDF-03951B0B2471}"/>
    <cellStyle name="Total 5 2 8 6 2" xfId="19899" xr:uid="{F90C4303-787F-4547-92D4-4578D1C0E1D3}"/>
    <cellStyle name="Total 5 2 8 7" xfId="16419" xr:uid="{14C9AEF3-D288-4D5F-8B37-B675E378BE66}"/>
    <cellStyle name="Total 5 2 8 7 2" xfId="29877" xr:uid="{5AF9A459-4A91-4D3C-B51D-A6FCDF9B3B94}"/>
    <cellStyle name="Total 5 2 9" xfId="3103" xr:uid="{A4C19BFF-A149-4673-9D3F-FA716490152B}"/>
    <cellStyle name="Total 5 2 9 2" xfId="19097" xr:uid="{3AEAE935-F563-4684-AA5E-734D73737B4B}"/>
    <cellStyle name="Total 5 3" xfId="2429" xr:uid="{A357C26F-DFD5-499C-8DCC-0F2E11FBBB90}"/>
    <cellStyle name="Total 5 3 10" xfId="2962" xr:uid="{6749D741-A748-478A-B3A6-AF9D5DE31748}"/>
    <cellStyle name="Total 5 3 10 2" xfId="18956" xr:uid="{21A3A79F-10D8-416E-B74D-B1741AB2C097}"/>
    <cellStyle name="Total 5 3 11" xfId="12311" xr:uid="{7B85E3D9-0759-4CB5-A10C-D580DBCA5AEF}"/>
    <cellStyle name="Total 5 3 11 2" xfId="25769" xr:uid="{C50E3181-B1DA-4780-A661-A2C78E082CB7}"/>
    <cellStyle name="Total 5 3 12" xfId="4215" xr:uid="{6C96F467-3696-42D9-9AB6-3DD2E2F4CD4C}"/>
    <cellStyle name="Total 5 3 12 2" xfId="20015" xr:uid="{2DBB7005-B2BF-42DA-8317-4279E680D67D}"/>
    <cellStyle name="Total 5 3 13" xfId="18935" xr:uid="{7D877669-C0B7-4175-9B19-57EE9036361B}"/>
    <cellStyle name="Total 5 3 13 2" xfId="32588" xr:uid="{EA5847FB-2EDA-4E9D-B6BF-6C61419C5DCF}"/>
    <cellStyle name="Total 5 3 2" xfId="2941" xr:uid="{B40B502C-34C7-43C5-92DC-1411CF9EECA5}"/>
    <cellStyle name="Total 5 3 2 2" xfId="6279" xr:uid="{CF081144-4500-4A33-8427-50AA3BC8DF1C}"/>
    <cellStyle name="Total 5 3 2 2 2" xfId="8758" xr:uid="{43565F19-BE66-40BA-8673-EDC86B2B0123}"/>
    <cellStyle name="Total 5 3 2 2 2 2" xfId="22216" xr:uid="{11E22A9D-DC87-4AF2-9779-625AA6488F4F}"/>
    <cellStyle name="Total 5 3 2 2 3" xfId="11349" xr:uid="{5853735B-BE3A-4692-9A30-3010591644D2}"/>
    <cellStyle name="Total 5 3 2 2 3 2" xfId="24807" xr:uid="{566B0D05-9C9A-455E-9F93-A620FDDBCCA3}"/>
    <cellStyle name="Total 5 3 2 2 4" xfId="13557" xr:uid="{D57DD39D-A2AD-4EE8-822C-85B63AB47C4A}"/>
    <cellStyle name="Total 5 3 2 2 4 2" xfId="27015" xr:uid="{934E29E1-E9EA-4605-8774-58A44F4E512C}"/>
    <cellStyle name="Total 5 3 2 2 5" xfId="14736" xr:uid="{9869A023-287E-40B6-BA67-29A059F00D7A}"/>
    <cellStyle name="Total 5 3 2 2 5 2" xfId="28194" xr:uid="{F170DCF3-D195-4152-8BE9-A039F9269B57}"/>
    <cellStyle name="Total 5 3 2 2 6" xfId="16101" xr:uid="{950133E3-94B3-45DF-A92C-5FE3914C6F6E}"/>
    <cellStyle name="Total 5 3 2 2 6 2" xfId="29559" xr:uid="{E55DD2B3-C1AA-43F0-AD09-9F3889B605A8}"/>
    <cellStyle name="Total 5 3 2 2 7" xfId="18444" xr:uid="{45BFB6A1-C9BF-4401-9D93-815460EB4853}"/>
    <cellStyle name="Total 5 3 2 2 7 2" xfId="31902" xr:uid="{EE8C1E2B-36A4-4330-AA67-34DA4A648657}"/>
    <cellStyle name="Total 5 3 2 3" xfId="5108" xr:uid="{CC81C8AF-5857-4E1E-85D1-129A9C6EFCB0}"/>
    <cellStyle name="Total 5 3 2 3 2" xfId="32393" xr:uid="{9D54480D-9FCD-41E1-87DC-D81758C77511}"/>
    <cellStyle name="Total 5 3 2 4" xfId="7587" xr:uid="{739AF1D5-10AE-4BC7-B816-856DF75199AD}"/>
    <cellStyle name="Total 5 3 2 4 2" xfId="21045" xr:uid="{5C8B01AA-C2CA-421C-9F1A-EFD3C5AC1169}"/>
    <cellStyle name="Total 5 3 2 5" xfId="10178" xr:uid="{D76AEBCB-892C-44F1-B74D-57017E0AE12A}"/>
    <cellStyle name="Total 5 3 2 5 2" xfId="23636" xr:uid="{A3C1D1F6-D639-4E2A-BE4A-3475AB56BA9E}"/>
    <cellStyle name="Total 5 3 2 6" xfId="12497" xr:uid="{61238EC7-CB2B-4AF7-94CE-68CC668778EF}"/>
    <cellStyle name="Total 5 3 2 6 2" xfId="25955" xr:uid="{24A2ABC8-531C-4177-8BD1-24BFCB6697F8}"/>
    <cellStyle name="Total 5 3 2 7" xfId="17301" xr:uid="{2D31D278-2A52-494E-AE0D-53EF6A452C62}"/>
    <cellStyle name="Total 5 3 2 7 2" xfId="30759" xr:uid="{63020359-FDE8-41C6-9206-2CCB29B609B5}"/>
    <cellStyle name="Total 5 3 3" xfId="4305" xr:uid="{3B781DFD-3709-4B19-A5E9-DACF1BEE9B41}"/>
    <cellStyle name="Total 5 3 3 2" xfId="5476" xr:uid="{78A0FB4E-ECDD-4B43-99E7-3CC36CEE26EA}"/>
    <cellStyle name="Total 5 3 3 2 2" xfId="7955" xr:uid="{3959BCE7-FFBC-4939-9E4C-E02489F81FED}"/>
    <cellStyle name="Total 5 3 3 2 2 2" xfId="21413" xr:uid="{B49B55C2-33B2-4FA0-B4C2-639472329F1D}"/>
    <cellStyle name="Total 5 3 3 2 3" xfId="10546" xr:uid="{B2B025FD-9413-4E70-8FCE-BCD4536F3669}"/>
    <cellStyle name="Total 5 3 3 2 3 2" xfId="24004" xr:uid="{ADCEDB9B-6F53-4B57-9400-8C9D1E7168A8}"/>
    <cellStyle name="Total 5 3 3 2 4" xfId="12754" xr:uid="{752AFE76-A6DD-47F8-B1F4-B6761A8C93A1}"/>
    <cellStyle name="Total 5 3 3 2 4 2" xfId="26212" xr:uid="{BAA55059-16F7-4E8A-902F-B4BC0C68B548}"/>
    <cellStyle name="Total 5 3 3 2 5" xfId="13933" xr:uid="{507A6213-97C6-45F6-8E3E-CFB8D9F73D50}"/>
    <cellStyle name="Total 5 3 3 2 5 2" xfId="27391" xr:uid="{C123262A-8B91-4424-9861-387D45102EB8}"/>
    <cellStyle name="Total 5 3 3 2 6" xfId="15298" xr:uid="{B2009EDC-626F-423F-9827-33CD0DBEEF42}"/>
    <cellStyle name="Total 5 3 3 2 6 2" xfId="28756" xr:uid="{2ACDDD06-23BE-4A4C-B113-5C9FB6483437}"/>
    <cellStyle name="Total 5 3 3 2 7" xfId="17641" xr:uid="{8C2587EB-0E7B-4B24-8B9F-778499055637}"/>
    <cellStyle name="Total 5 3 3 2 7 2" xfId="31099" xr:uid="{A244CF89-DFE3-453D-B689-F162B6C47177}"/>
    <cellStyle name="Total 5 3 3 3" xfId="6784" xr:uid="{3A76F32F-B28D-499B-870A-E2F63563DBBA}"/>
    <cellStyle name="Total 5 3 3 3 2" xfId="20242" xr:uid="{0675B14C-BC7D-4AD2-BB8C-4B088231ACEA}"/>
    <cellStyle name="Total 5 3 3 4" xfId="9375" xr:uid="{698735FF-4AAA-4D23-9366-50109D423F95}"/>
    <cellStyle name="Total 5 3 3 4 2" xfId="22833" xr:uid="{D3D4F550-BE17-4745-A5D5-97E442FACEE8}"/>
    <cellStyle name="Total 5 3 3 5" xfId="3329" xr:uid="{06D9A597-3C05-4162-A1EB-CB0D68A3524B}"/>
    <cellStyle name="Total 5 3 3 5 2" xfId="19323" xr:uid="{C47A55BB-E8D0-43CE-A674-93E400FEC74D}"/>
    <cellStyle name="Total 5 3 3 6" xfId="16652" xr:uid="{721F5ACE-704F-4CE2-97CC-640E9FFEF6FB}"/>
    <cellStyle name="Total 5 3 3 6 2" xfId="30110" xr:uid="{FF4E0947-19C5-4127-ACF3-29E6CE95CA0B}"/>
    <cellStyle name="Total 5 3 4" xfId="5219" xr:uid="{4AC4423D-92EB-4905-B36B-2F625C4715F1}"/>
    <cellStyle name="Total 5 3 4 2" xfId="6390" xr:uid="{F1744BAB-1E21-427E-A895-B87D4631D638}"/>
    <cellStyle name="Total 5 3 4 2 2" xfId="8869" xr:uid="{8DD371BB-7591-4224-BBC4-50B9A21DAC35}"/>
    <cellStyle name="Total 5 3 4 2 2 2" xfId="22327" xr:uid="{1853A5F5-C237-4EAD-88DD-FB9733EC0C72}"/>
    <cellStyle name="Total 5 3 4 2 3" xfId="11460" xr:uid="{E29EBBB8-DA1C-4A98-890A-3E77BF60F310}"/>
    <cellStyle name="Total 5 3 4 2 3 2" xfId="24918" xr:uid="{4AA7A1A8-1F0E-428B-B7EE-B1CA73915EA0}"/>
    <cellStyle name="Total 5 3 4 2 4" xfId="13668" xr:uid="{8048A0BD-536B-4153-9E1E-300009423A83}"/>
    <cellStyle name="Total 5 3 4 2 4 2" xfId="27126" xr:uid="{30084D14-57BC-4364-968F-8C4F0BF9AEFF}"/>
    <cellStyle name="Total 5 3 4 2 5" xfId="14847" xr:uid="{167288C8-D77F-4E11-8160-2558AA42FDE3}"/>
    <cellStyle name="Total 5 3 4 2 5 2" xfId="28305" xr:uid="{83978F91-A062-4FB1-BA5A-A68547CCBA14}"/>
    <cellStyle name="Total 5 3 4 2 6" xfId="16212" xr:uid="{9908AE43-AFB3-4C9A-B076-CB7560C79043}"/>
    <cellStyle name="Total 5 3 4 2 6 2" xfId="29670" xr:uid="{609B526F-AB05-46A3-891F-CEA671AD414B}"/>
    <cellStyle name="Total 5 3 4 2 7" xfId="18555" xr:uid="{AFD71B5D-5B09-484D-9715-AA7B117B5D0F}"/>
    <cellStyle name="Total 5 3 4 2 7 2" xfId="32013" xr:uid="{F3735AB2-C11E-437F-A37A-1D1B8D3BE98B}"/>
    <cellStyle name="Total 5 3 4 3" xfId="7698" xr:uid="{E84EEC89-D2D5-44D0-A2B3-8A3F1078F445}"/>
    <cellStyle name="Total 5 3 4 3 2" xfId="21156" xr:uid="{D3C3B8B6-54EE-4CD7-8DCC-686BFFABFD57}"/>
    <cellStyle name="Total 5 3 4 4" xfId="10289" xr:uid="{EF895E2E-A109-4654-AA4F-B045D3EE5E9F}"/>
    <cellStyle name="Total 5 3 4 4 2" xfId="23747" xr:uid="{4ECA2544-65C5-4761-8684-BB9ACF40C823}"/>
    <cellStyle name="Total 5 3 4 5" xfId="3480" xr:uid="{96857A91-8532-4FB5-AB86-A3FE1DF3A709}"/>
    <cellStyle name="Total 5 3 4 5 2" xfId="19474" xr:uid="{D0F0C45E-EC21-4632-9A36-ECA39C26D7BC}"/>
    <cellStyle name="Total 5 3 4 6" xfId="17404" xr:uid="{3481FCEA-72C3-46E8-9A58-19F896397E0A}"/>
    <cellStyle name="Total 5 3 4 6 2" xfId="30862" xr:uid="{8CAC1071-F20C-4CF2-93E4-089A6CD8864A}"/>
    <cellStyle name="Total 5 3 5" xfId="4790" xr:uid="{1F620BE0-52D6-4E5D-9B3C-8D60DB9B1A05}"/>
    <cellStyle name="Total 5 3 5 2" xfId="5961" xr:uid="{F3C8F69F-C238-451C-AC72-150B16E86026}"/>
    <cellStyle name="Total 5 3 5 2 2" xfId="8440" xr:uid="{EEAFF924-F51A-4025-BB39-6A6E6540CF11}"/>
    <cellStyle name="Total 5 3 5 2 2 2" xfId="21898" xr:uid="{E474ADCB-AFAC-4D98-BB0C-C919BC067B20}"/>
    <cellStyle name="Total 5 3 5 2 3" xfId="11031" xr:uid="{22EB9C6A-6FF7-45C3-B2C9-11B8812DDF05}"/>
    <cellStyle name="Total 5 3 5 2 3 2" xfId="24489" xr:uid="{0F8A75FC-B1EB-410E-A239-CC689A6AA1AE}"/>
    <cellStyle name="Total 5 3 5 2 4" xfId="13239" xr:uid="{6E098EAC-8754-4120-85A6-CDE72A1A4799}"/>
    <cellStyle name="Total 5 3 5 2 4 2" xfId="26697" xr:uid="{B8183CC3-9467-41BD-85B6-7C70015281CC}"/>
    <cellStyle name="Total 5 3 5 2 5" xfId="14418" xr:uid="{A5C115E3-9359-43D4-B498-BDC56B5328F3}"/>
    <cellStyle name="Total 5 3 5 2 5 2" xfId="27876" xr:uid="{6A7C1D4C-8B6D-4CB0-A08E-2B52C3F4E471}"/>
    <cellStyle name="Total 5 3 5 2 6" xfId="15783" xr:uid="{2AC62369-ED8C-47D9-A0AB-8E9C0FDB008F}"/>
    <cellStyle name="Total 5 3 5 2 6 2" xfId="29241" xr:uid="{899424EC-B330-4AAB-9D4B-AEC9FD228544}"/>
    <cellStyle name="Total 5 3 5 2 7" xfId="18126" xr:uid="{A88FFDDB-34B8-4D1D-A02E-2535A922ED3C}"/>
    <cellStyle name="Total 5 3 5 2 7 2" xfId="31584" xr:uid="{31C8D87D-6BED-4EA1-BE3C-403CA0647145}"/>
    <cellStyle name="Total 5 3 5 3" xfId="7269" xr:uid="{D608F19F-75EC-48F9-AE21-F3BC6FC5840F}"/>
    <cellStyle name="Total 5 3 5 3 2" xfId="20727" xr:uid="{5E02743A-B637-4EDA-B90F-D96A481F3E95}"/>
    <cellStyle name="Total 5 3 5 4" xfId="9860" xr:uid="{B1E13FC5-DF6D-40E0-92FA-A648B0A082CB}"/>
    <cellStyle name="Total 5 3 5 4 2" xfId="23318" xr:uid="{D09A7C85-56DC-4F78-AA9B-9B241F6C4F97}"/>
    <cellStyle name="Total 5 3 5 5" xfId="12346" xr:uid="{5926D42B-15B8-4C6A-809C-173B1B4AAADE}"/>
    <cellStyle name="Total 5 3 5 5 2" xfId="25804" xr:uid="{0056892A-8733-485E-A38A-0D4B32AC189B}"/>
    <cellStyle name="Total 5 3 5 6" xfId="17040" xr:uid="{407C0FF0-E73D-4459-9709-7143513F0960}"/>
    <cellStyle name="Total 5 3 5 6 2" xfId="30498" xr:uid="{01FC6EF0-ED04-437C-B858-A8663637DDF6}"/>
    <cellStyle name="Total 5 3 6" xfId="4955" xr:uid="{7DA2BD63-6792-4024-83AD-1CF5BB5AC809}"/>
    <cellStyle name="Total 5 3 6 2" xfId="6126" xr:uid="{2A947BF3-C737-486D-8C5E-669BDE9E225D}"/>
    <cellStyle name="Total 5 3 6 2 2" xfId="8605" xr:uid="{C4D47DF6-C98F-4C2E-8800-2250E9D28C9A}"/>
    <cellStyle name="Total 5 3 6 2 2 2" xfId="22063" xr:uid="{39668582-E1F5-4210-AD54-A816F37AB359}"/>
    <cellStyle name="Total 5 3 6 2 3" xfId="11196" xr:uid="{693FB4CE-67A1-40FE-97C1-F6F60930AAB5}"/>
    <cellStyle name="Total 5 3 6 2 3 2" xfId="24654" xr:uid="{52AA5DFB-F43F-4179-B17B-DC6DAE2A1CB1}"/>
    <cellStyle name="Total 5 3 6 2 4" xfId="13404" xr:uid="{5E00C304-9FA7-4131-BFA4-F6DC2A79BD92}"/>
    <cellStyle name="Total 5 3 6 2 4 2" xfId="26862" xr:uid="{533B03FA-9107-4E94-A593-0BA659B89009}"/>
    <cellStyle name="Total 5 3 6 2 5" xfId="14583" xr:uid="{2EC9C878-B980-4349-8899-FEF3EBF84876}"/>
    <cellStyle name="Total 5 3 6 2 5 2" xfId="28041" xr:uid="{3BEA6B89-B915-45DF-8A31-227E3D763838}"/>
    <cellStyle name="Total 5 3 6 2 6" xfId="15948" xr:uid="{274046AB-02AD-4E78-A4F1-AECD836D5944}"/>
    <cellStyle name="Total 5 3 6 2 6 2" xfId="29406" xr:uid="{DDD52949-0D8F-48B4-8C41-9C3AF6CC8AB9}"/>
    <cellStyle name="Total 5 3 6 2 7" xfId="18291" xr:uid="{B3829DA6-D146-44F3-9F59-E5776902E84A}"/>
    <cellStyle name="Total 5 3 6 2 7 2" xfId="31749" xr:uid="{37710AC0-2E89-486C-BE1A-7982C05EE6D1}"/>
    <cellStyle name="Total 5 3 6 3" xfId="7434" xr:uid="{3EC8BA99-EE9E-4542-BE9B-E310CFAE9338}"/>
    <cellStyle name="Total 5 3 6 3 2" xfId="20892" xr:uid="{78F79E32-B66A-49D6-B539-B60D1B268F10}"/>
    <cellStyle name="Total 5 3 6 4" xfId="10025" xr:uid="{5F70841F-17B7-4969-899B-369B780BA167}"/>
    <cellStyle name="Total 5 3 6 4 2" xfId="23483" xr:uid="{7BAE8D82-485D-4065-AD14-A1EC8C3794B6}"/>
    <cellStyle name="Total 5 3 6 5" xfId="3230" xr:uid="{7D78AE53-A7CF-4AA2-B64B-0B26A600F2DE}"/>
    <cellStyle name="Total 5 3 6 5 2" xfId="19224" xr:uid="{F3EEBC43-5257-4D5D-9684-4DC7C94B628B}"/>
    <cellStyle name="Total 5 3 6 6" xfId="17180" xr:uid="{1DABB533-108E-4671-BA90-66F3D5D08F16}"/>
    <cellStyle name="Total 5 3 6 6 2" xfId="30638" xr:uid="{E9D2ED2E-6420-4F1A-AAB4-2E52D8E08809}"/>
    <cellStyle name="Total 5 3 7" xfId="4708" xr:uid="{33B553E6-4623-49CF-B622-3BDE176D4E7E}"/>
    <cellStyle name="Total 5 3 7 2" xfId="5879" xr:uid="{361FC4BF-E9BE-485B-9DA2-A350CC875AFA}"/>
    <cellStyle name="Total 5 3 7 2 2" xfId="8358" xr:uid="{AEE3963E-F9B6-4009-BA5F-F4D28CC5153C}"/>
    <cellStyle name="Total 5 3 7 2 2 2" xfId="21816" xr:uid="{E66BA591-FBEA-4437-9634-00E3E590C1BC}"/>
    <cellStyle name="Total 5 3 7 2 3" xfId="10949" xr:uid="{FF696D61-78A2-434F-B346-2B9E5595C0BD}"/>
    <cellStyle name="Total 5 3 7 2 3 2" xfId="24407" xr:uid="{5147FA0E-3D25-4ADB-9210-955D7A28916F}"/>
    <cellStyle name="Total 5 3 7 2 4" xfId="13157" xr:uid="{D2E82F3B-E109-4FEA-8E0E-C737864E8CE6}"/>
    <cellStyle name="Total 5 3 7 2 4 2" xfId="26615" xr:uid="{98D36141-2D93-47CE-828E-293EF6211A59}"/>
    <cellStyle name="Total 5 3 7 2 5" xfId="14336" xr:uid="{B7F7A62A-2F4E-4682-8B5B-516AFBB772A7}"/>
    <cellStyle name="Total 5 3 7 2 5 2" xfId="27794" xr:uid="{92CC526A-1831-4E72-A4B8-E10DE9099B48}"/>
    <cellStyle name="Total 5 3 7 2 6" xfId="15701" xr:uid="{4EC748D3-CA83-4D44-BF06-5DA1D389818A}"/>
    <cellStyle name="Total 5 3 7 2 6 2" xfId="29159" xr:uid="{191095DA-787A-4037-AC4E-3C5F687FF503}"/>
    <cellStyle name="Total 5 3 7 2 7" xfId="18044" xr:uid="{D73F9464-97BB-4369-B084-63B01E212293}"/>
    <cellStyle name="Total 5 3 7 2 7 2" xfId="31502" xr:uid="{6E0DE51C-EE2C-4598-BF37-A2975CC1CA53}"/>
    <cellStyle name="Total 5 3 7 3" xfId="7187" xr:uid="{A2CFBE04-535B-4FB7-BD73-5C05DF3D61D1}"/>
    <cellStyle name="Total 5 3 7 3 2" xfId="20645" xr:uid="{50406179-80F1-4E6A-BEF1-A0CC13D6D0AD}"/>
    <cellStyle name="Total 5 3 7 4" xfId="9778" xr:uid="{D9D4FDEE-0345-4D95-B8D4-86B580318AA7}"/>
    <cellStyle name="Total 5 3 7 4 2" xfId="23236" xr:uid="{FAC2B8C6-75C7-46A4-98CE-AA1A7C7B72B5}"/>
    <cellStyle name="Total 5 3 7 5" xfId="12003" xr:uid="{DCF90C5C-5D4C-40EA-91C1-85F40B5C0B77}"/>
    <cellStyle name="Total 5 3 7 5 2" xfId="25461" xr:uid="{8CBC41F4-B1E7-400B-A55E-E34C0DB94489}"/>
    <cellStyle name="Total 5 3 7 6" xfId="16986" xr:uid="{E183FFB4-2D81-4D78-8D8B-6E208C9ED999}"/>
    <cellStyle name="Total 5 3 7 6 2" xfId="30444" xr:uid="{5C10CD23-BF8F-4897-A97A-C55391B6CBCC}"/>
    <cellStyle name="Total 5 3 8" xfId="3999" xr:uid="{8DACEE97-EA76-4427-9153-0039CF56F5BA}"/>
    <cellStyle name="Total 5 3 8 2" xfId="3022" xr:uid="{A5834098-CB2D-4E13-B9FF-E042FC9E0FCD}"/>
    <cellStyle name="Total 5 3 8 2 2" xfId="19016" xr:uid="{7DF76747-598E-482B-8B39-51253C699278}"/>
    <cellStyle name="Total 5 3 8 3" xfId="9110" xr:uid="{4BB7F10D-4A6C-4CAE-8177-6830A4AB9ECF}"/>
    <cellStyle name="Total 5 3 8 3 2" xfId="22568" xr:uid="{644F9793-31B1-47B0-AEE2-70C637D529B3}"/>
    <cellStyle name="Total 5 3 8 4" xfId="11679" xr:uid="{58C4E74D-C098-48CE-8872-3EA933A1AB09}"/>
    <cellStyle name="Total 5 3 8 4 2" xfId="25137" xr:uid="{0A27BEB7-C961-4EB9-B504-A3EA58785160}"/>
    <cellStyle name="Total 5 3 8 5" xfId="4232" xr:uid="{492D6389-36FA-4407-A3B5-1D85EE6C0B9D}"/>
    <cellStyle name="Total 5 3 8 5 2" xfId="20032" xr:uid="{7792F85C-1066-47F3-AA3D-35F55D5DD67F}"/>
    <cellStyle name="Total 5 3 8 6" xfId="3359" xr:uid="{1E0EDF58-04B8-44EB-89D7-C95618F4DF36}"/>
    <cellStyle name="Total 5 3 8 6 2" xfId="19353" xr:uid="{72D4A29D-196F-4056-9294-A85F0C44FEAB}"/>
    <cellStyle name="Total 5 3 8 7" xfId="16418" xr:uid="{9BA025E7-91B7-437F-8446-F5270859CB1D}"/>
    <cellStyle name="Total 5 3 8 7 2" xfId="29876" xr:uid="{D39D074F-A0CE-464B-8B75-4DE0C6645983}"/>
    <cellStyle name="Total 5 3 9" xfId="3102" xr:uid="{E84FCB59-47FD-44E9-80EF-5F4D7F258044}"/>
    <cellStyle name="Total 5 3 9 2" xfId="19096" xr:uid="{319AC0A3-5C2B-4F59-BDED-E0831797E57F}"/>
    <cellStyle name="Total 5 4" xfId="2430" xr:uid="{C3DAF7F4-9D72-40FA-8E63-8A3141260A56}"/>
    <cellStyle name="Total 5 4 10" xfId="3828" xr:uid="{53F482B2-F917-4B03-B7E0-CF1C9880C927}"/>
    <cellStyle name="Total 5 4 10 2" xfId="19822" xr:uid="{18AA2383-7F05-4B7D-AC84-0B4D38FD46BB}"/>
    <cellStyle name="Total 5 4 11" xfId="12084" xr:uid="{13A01B30-A6FB-4FE0-9F72-D53D9D6FF2A9}"/>
    <cellStyle name="Total 5 4 11 2" xfId="25542" xr:uid="{1215D032-A3A0-4D4A-AB4C-CB6E26853156}"/>
    <cellStyle name="Total 5 4 12" xfId="3447" xr:uid="{091E9C10-4B4F-4E7E-AF94-6BD363027533}"/>
    <cellStyle name="Total 5 4 12 2" xfId="19441" xr:uid="{EF476E33-6BB7-4EEF-897F-DB1E961251ED}"/>
    <cellStyle name="Total 5 4 13" xfId="18936" xr:uid="{F351D92B-202D-499E-86CC-32221E434AC4}"/>
    <cellStyle name="Total 5 4 13 2" xfId="32589" xr:uid="{EB83A155-FCD3-4E11-B079-22465271F3FD}"/>
    <cellStyle name="Total 5 4 2" xfId="2942" xr:uid="{ED6A89B1-EA1C-4EBC-BDCE-053E9991B2CA}"/>
    <cellStyle name="Total 5 4 2 2" xfId="6280" xr:uid="{D2DB0BDA-047E-4997-B978-535DCA375A6D}"/>
    <cellStyle name="Total 5 4 2 2 2" xfId="8759" xr:uid="{AA70EA89-219E-4090-88F6-06F1EED08023}"/>
    <cellStyle name="Total 5 4 2 2 2 2" xfId="22217" xr:uid="{F5265B5F-19B8-4249-A205-FF0B520FE69D}"/>
    <cellStyle name="Total 5 4 2 2 3" xfId="11350" xr:uid="{BA1AC4BF-F7CF-47FF-B852-FA8F030DA37E}"/>
    <cellStyle name="Total 5 4 2 2 3 2" xfId="24808" xr:uid="{184CF401-56B5-40BB-AFE9-C15BB41AAA24}"/>
    <cellStyle name="Total 5 4 2 2 4" xfId="13558" xr:uid="{ED43CDC6-9B31-46DD-8C4E-EB93C00A9390}"/>
    <cellStyle name="Total 5 4 2 2 4 2" xfId="27016" xr:uid="{F2821B27-99A8-413A-A85B-5502A4E62D63}"/>
    <cellStyle name="Total 5 4 2 2 5" xfId="14737" xr:uid="{51181CBE-9ED9-430A-806C-DE2A7D8BFF6A}"/>
    <cellStyle name="Total 5 4 2 2 5 2" xfId="28195" xr:uid="{DB31017F-87F9-4DB4-A4EB-B1395BF36244}"/>
    <cellStyle name="Total 5 4 2 2 6" xfId="16102" xr:uid="{D5A59BDD-6086-4DAC-AD0E-5E09A8CAF386}"/>
    <cellStyle name="Total 5 4 2 2 6 2" xfId="29560" xr:uid="{A9917BD3-0ED1-4803-A5F1-1B403E6721EB}"/>
    <cellStyle name="Total 5 4 2 2 7" xfId="18445" xr:uid="{2A2B1A6C-FC6E-4A1F-8D9D-6E946ACC0E49}"/>
    <cellStyle name="Total 5 4 2 2 7 2" xfId="31903" xr:uid="{8C9FD586-61A7-4773-A812-942B5215AF27}"/>
    <cellStyle name="Total 5 4 2 3" xfId="5109" xr:uid="{82CB25AB-938E-4F58-B876-7E7C3B4D53B0}"/>
    <cellStyle name="Total 5 4 2 3 2" xfId="32394" xr:uid="{BAF57773-CC13-448D-9405-8E786B6E22F4}"/>
    <cellStyle name="Total 5 4 2 4" xfId="7588" xr:uid="{B701D770-9CC9-477A-8947-90A4F77010FC}"/>
    <cellStyle name="Total 5 4 2 4 2" xfId="21046" xr:uid="{E2B5DF68-9449-421C-898D-FE2F8E1DC68D}"/>
    <cellStyle name="Total 5 4 2 5" xfId="10179" xr:uid="{17506B8B-A08E-4693-AF86-3BA9EEBEEE09}"/>
    <cellStyle name="Total 5 4 2 5 2" xfId="23637" xr:uid="{3D4BA11B-710E-4EAB-863D-4CB556E67DBE}"/>
    <cellStyle name="Total 5 4 2 6" xfId="11892" xr:uid="{B1B434BF-8331-4CFA-9EAD-50A6CDEF0B76}"/>
    <cellStyle name="Total 5 4 2 6 2" xfId="25350" xr:uid="{F7792C86-5CE3-494A-9A77-FB8F01BD6E42}"/>
    <cellStyle name="Total 5 4 2 7" xfId="17302" xr:uid="{A2764F67-2169-4DAF-9F4A-89D4275F73DA}"/>
    <cellStyle name="Total 5 4 2 7 2" xfId="30760" xr:uid="{26C9C7B3-A8BB-455E-8F44-EC72FE2BDA7E}"/>
    <cellStyle name="Total 5 4 3" xfId="4304" xr:uid="{C7776DB9-AF4F-404F-8669-3EA65AFC6705}"/>
    <cellStyle name="Total 5 4 3 2" xfId="5475" xr:uid="{097904CC-942C-453E-9D71-73BD317055FF}"/>
    <cellStyle name="Total 5 4 3 2 2" xfId="7954" xr:uid="{EE9DB9F6-8F01-4FDA-A6D2-1F6D67B7F8E1}"/>
    <cellStyle name="Total 5 4 3 2 2 2" xfId="21412" xr:uid="{7A071F04-8502-4CA7-8C18-DB2D0FF0F2EC}"/>
    <cellStyle name="Total 5 4 3 2 3" xfId="10545" xr:uid="{BE79AB9E-842C-46F7-A8BF-E02FDB67194C}"/>
    <cellStyle name="Total 5 4 3 2 3 2" xfId="24003" xr:uid="{ECE6BD0F-A282-4675-A61F-3DFB0C42EBE7}"/>
    <cellStyle name="Total 5 4 3 2 4" xfId="12753" xr:uid="{AD09500C-5183-491E-87CE-1C719FAA3965}"/>
    <cellStyle name="Total 5 4 3 2 4 2" xfId="26211" xr:uid="{9173271E-C59A-41EB-87DC-224F31FE533F}"/>
    <cellStyle name="Total 5 4 3 2 5" xfId="13932" xr:uid="{214BEF9B-DC85-4D6A-B286-E0E113112266}"/>
    <cellStyle name="Total 5 4 3 2 5 2" xfId="27390" xr:uid="{BE7CF18E-C192-470E-84EA-174073EE0C3C}"/>
    <cellStyle name="Total 5 4 3 2 6" xfId="15297" xr:uid="{0A7DD49D-8125-4728-90DF-DE1929CFBDDB}"/>
    <cellStyle name="Total 5 4 3 2 6 2" xfId="28755" xr:uid="{1DD389DE-CE3E-4BD7-9264-2EE5FA04BF07}"/>
    <cellStyle name="Total 5 4 3 2 7" xfId="17640" xr:uid="{306A837B-63FA-42A8-8C5E-533D971DEE5A}"/>
    <cellStyle name="Total 5 4 3 2 7 2" xfId="31098" xr:uid="{B06E0603-6742-4DBF-8A46-BC2F01ABB39C}"/>
    <cellStyle name="Total 5 4 3 3" xfId="6783" xr:uid="{B9BE47B4-249E-4A2F-B8B1-E9E67B350E1C}"/>
    <cellStyle name="Total 5 4 3 3 2" xfId="20241" xr:uid="{E30778A7-6A2B-4807-8190-DED225E255A5}"/>
    <cellStyle name="Total 5 4 3 4" xfId="9374" xr:uid="{6122CAA9-6CE7-4D50-AA69-682AE5ACE00D}"/>
    <cellStyle name="Total 5 4 3 4 2" xfId="22832" xr:uid="{1A93293C-5F56-4181-BAB8-7CA031EA7A3F}"/>
    <cellStyle name="Total 5 4 3 5" xfId="3330" xr:uid="{C3E2DD72-000F-4DD7-8569-22FEBC3B4363}"/>
    <cellStyle name="Total 5 4 3 5 2" xfId="19324" xr:uid="{680C7A9F-20B2-4E1A-91EB-659EE9ABD418}"/>
    <cellStyle name="Total 5 4 3 6" xfId="16651" xr:uid="{B6A72A75-22B7-4D25-9407-5A6269F9F840}"/>
    <cellStyle name="Total 5 4 3 6 2" xfId="30109" xr:uid="{F2680222-A94C-4390-A0D1-6E4143422345}"/>
    <cellStyle name="Total 5 4 4" xfId="4966" xr:uid="{1420057B-B806-4BF2-B945-0F09A061ED83}"/>
    <cellStyle name="Total 5 4 4 2" xfId="6137" xr:uid="{1F6DBE54-E4A0-4244-9DE3-B25EDF347272}"/>
    <cellStyle name="Total 5 4 4 2 2" xfId="8616" xr:uid="{DB49F246-8B67-47E6-8044-9BAD6F473486}"/>
    <cellStyle name="Total 5 4 4 2 2 2" xfId="22074" xr:uid="{2EB76F1B-767E-44C0-B8DC-537DD1D5EB34}"/>
    <cellStyle name="Total 5 4 4 2 3" xfId="11207" xr:uid="{6C966213-6B4F-4DE9-B17A-560060F981E2}"/>
    <cellStyle name="Total 5 4 4 2 3 2" xfId="24665" xr:uid="{22676DD9-009F-48F0-92D6-2EC186754EDC}"/>
    <cellStyle name="Total 5 4 4 2 4" xfId="13415" xr:uid="{98ACBFC1-B685-4C6E-BEB9-32048AD39607}"/>
    <cellStyle name="Total 5 4 4 2 4 2" xfId="26873" xr:uid="{BE697CDC-DE3D-4432-B15D-D886395ACE8D}"/>
    <cellStyle name="Total 5 4 4 2 5" xfId="14594" xr:uid="{48274824-FFBF-4FB8-A568-35A00C9AD728}"/>
    <cellStyle name="Total 5 4 4 2 5 2" xfId="28052" xr:uid="{BA4F38F4-8B7F-4B0D-A75C-270E43F516CE}"/>
    <cellStyle name="Total 5 4 4 2 6" xfId="15959" xr:uid="{D3E883A9-D933-4381-93E0-3779A87FF4DD}"/>
    <cellStyle name="Total 5 4 4 2 6 2" xfId="29417" xr:uid="{94A8EF36-AE44-4F41-816F-EEA46BEC9288}"/>
    <cellStyle name="Total 5 4 4 2 7" xfId="18302" xr:uid="{1DD1D44A-7DCC-4D2D-B9DF-08E97307A6C0}"/>
    <cellStyle name="Total 5 4 4 2 7 2" xfId="31760" xr:uid="{3F3FFA26-B5DB-49CA-A8FB-27FA0BF2B47D}"/>
    <cellStyle name="Total 5 4 4 3" xfId="7445" xr:uid="{CAD371F2-498C-4E00-BACE-E91FB73F8D21}"/>
    <cellStyle name="Total 5 4 4 3 2" xfId="20903" xr:uid="{B461E53D-5198-4C14-8D74-6831DC583617}"/>
    <cellStyle name="Total 5 4 4 4" xfId="10036" xr:uid="{9BD28228-5A04-4BCF-9248-FD3246549086}"/>
    <cellStyle name="Total 5 4 4 4 2" xfId="23494" xr:uid="{CAE0CC49-79A8-4250-9BB8-0CFC4848776A}"/>
    <cellStyle name="Total 5 4 4 5" xfId="3512" xr:uid="{B8645ADD-6F25-470A-BBEE-F2A13A9716A2}"/>
    <cellStyle name="Total 5 4 4 5 2" xfId="19506" xr:uid="{7507FBB9-0431-4A0C-8F99-76C8E93E1F7E}"/>
    <cellStyle name="Total 5 4 4 6" xfId="17191" xr:uid="{EDE7FD23-306B-4F55-B57F-2506A234CA85}"/>
    <cellStyle name="Total 5 4 4 6 2" xfId="30649" xr:uid="{29A9EF64-13B3-47D1-8A21-AC6C66DC7460}"/>
    <cellStyle name="Total 5 4 5" xfId="4791" xr:uid="{38D28C09-E482-45AF-8A10-62CE99FA7B5E}"/>
    <cellStyle name="Total 5 4 5 2" xfId="5962" xr:uid="{2D23B946-0F65-4E45-8F97-1807F5A30AFA}"/>
    <cellStyle name="Total 5 4 5 2 2" xfId="8441" xr:uid="{042601CD-8D1B-4B0B-9DE8-1BDF656CFC49}"/>
    <cellStyle name="Total 5 4 5 2 2 2" xfId="21899" xr:uid="{E4695DE7-DFF2-4B6A-B631-A9EE38351E37}"/>
    <cellStyle name="Total 5 4 5 2 3" xfId="11032" xr:uid="{FF9770FB-2401-4A11-9370-BE03004C4471}"/>
    <cellStyle name="Total 5 4 5 2 3 2" xfId="24490" xr:uid="{4DDA8E48-F903-4C09-AB0D-1204D15733D6}"/>
    <cellStyle name="Total 5 4 5 2 4" xfId="13240" xr:uid="{631A44C5-638C-49DB-91A2-0CBE227775B2}"/>
    <cellStyle name="Total 5 4 5 2 4 2" xfId="26698" xr:uid="{9BACFFE9-671A-46BD-BF0D-56036A106BF1}"/>
    <cellStyle name="Total 5 4 5 2 5" xfId="14419" xr:uid="{C7B9F465-6BF8-4591-ADE9-A37A37AB0522}"/>
    <cellStyle name="Total 5 4 5 2 5 2" xfId="27877" xr:uid="{631A2D14-7F1E-4793-8649-D4CF7FB198FB}"/>
    <cellStyle name="Total 5 4 5 2 6" xfId="15784" xr:uid="{93A8839E-9575-4D64-8988-B26C6B45B696}"/>
    <cellStyle name="Total 5 4 5 2 6 2" xfId="29242" xr:uid="{686EDA14-DE6C-42E5-8111-93A76947ACA0}"/>
    <cellStyle name="Total 5 4 5 2 7" xfId="18127" xr:uid="{E8ADA3A0-8427-4B14-BDE7-6505AB4930D4}"/>
    <cellStyle name="Total 5 4 5 2 7 2" xfId="31585" xr:uid="{57782DE1-4631-4B70-BED3-7C75D0F3453E}"/>
    <cellStyle name="Total 5 4 5 3" xfId="7270" xr:uid="{686FDE90-5E73-439D-94B6-E35DDCF53D6C}"/>
    <cellStyle name="Total 5 4 5 3 2" xfId="20728" xr:uid="{39EA81F6-B65E-47DC-B421-03A4CD18B3B8}"/>
    <cellStyle name="Total 5 4 5 4" xfId="9861" xr:uid="{9977671D-034F-4F3F-A2BE-0DA4229364CF}"/>
    <cellStyle name="Total 5 4 5 4 2" xfId="23319" xr:uid="{CA159C48-BD17-42E5-8DAE-13F95B8FDCB2}"/>
    <cellStyle name="Total 5 4 5 5" xfId="12238" xr:uid="{1A7D08C3-374D-4CF5-A22A-D33F545089A7}"/>
    <cellStyle name="Total 5 4 5 5 2" xfId="25696" xr:uid="{E0D632F1-7367-4E2E-A731-56594A6B9A2C}"/>
    <cellStyle name="Total 5 4 5 6" xfId="17041" xr:uid="{60E8988E-A8D2-4254-9623-8B2B54247A38}"/>
    <cellStyle name="Total 5 4 5 6 2" xfId="30499" xr:uid="{F6657001-92B0-491D-89E8-5A68ACDCB03C}"/>
    <cellStyle name="Total 5 4 6" xfId="4436" xr:uid="{037A1805-D8CB-4B94-9687-8A52B2196AC4}"/>
    <cellStyle name="Total 5 4 6 2" xfId="5607" xr:uid="{318A1EA1-5073-4895-9DA1-F6A08748B035}"/>
    <cellStyle name="Total 5 4 6 2 2" xfId="8086" xr:uid="{111F3C6B-44A2-4AB8-A192-4F5664658821}"/>
    <cellStyle name="Total 5 4 6 2 2 2" xfId="21544" xr:uid="{E2C28202-23BC-4CDC-8A38-3F135BE5BE41}"/>
    <cellStyle name="Total 5 4 6 2 3" xfId="10677" xr:uid="{1BDA85C4-5C86-4A49-8E0B-83775D84C1AB}"/>
    <cellStyle name="Total 5 4 6 2 3 2" xfId="24135" xr:uid="{F6C735B2-2A02-4571-9BBB-49C36990EC89}"/>
    <cellStyle name="Total 5 4 6 2 4" xfId="12885" xr:uid="{BB04CCE0-CEC7-49B8-883F-00ED740643BF}"/>
    <cellStyle name="Total 5 4 6 2 4 2" xfId="26343" xr:uid="{C4885277-FBBF-44B8-AF5C-2795428F4E6F}"/>
    <cellStyle name="Total 5 4 6 2 5" xfId="14064" xr:uid="{0B001C85-A532-4271-BBC8-5E928D496B8C}"/>
    <cellStyle name="Total 5 4 6 2 5 2" xfId="27522" xr:uid="{6D86A7CE-D604-4A8A-8C2B-87ACCF2CC6A7}"/>
    <cellStyle name="Total 5 4 6 2 6" xfId="15429" xr:uid="{993C008A-1ED5-494F-8715-6B4EF1CE4BCE}"/>
    <cellStyle name="Total 5 4 6 2 6 2" xfId="28887" xr:uid="{96763275-922F-4B04-9216-2DB2614C8E02}"/>
    <cellStyle name="Total 5 4 6 2 7" xfId="17772" xr:uid="{9D719EBE-440D-472E-87A1-46299826D253}"/>
    <cellStyle name="Total 5 4 6 2 7 2" xfId="31230" xr:uid="{F1105386-CCB7-4973-B4A6-F879DA3DAC40}"/>
    <cellStyle name="Total 5 4 6 3" xfId="6915" xr:uid="{DFCB75F5-E088-42B9-8ECB-59415F9F54B3}"/>
    <cellStyle name="Total 5 4 6 3 2" xfId="20373" xr:uid="{14734C6C-1C3B-4F0B-AD45-2FFD26116199}"/>
    <cellStyle name="Total 5 4 6 4" xfId="9506" xr:uid="{1035D9A6-6906-45AB-86A7-4A877F48CFDD}"/>
    <cellStyle name="Total 5 4 6 4 2" xfId="22964" xr:uid="{14292215-BA72-4CAB-92E6-0924843761CC}"/>
    <cellStyle name="Total 5 4 6 5" xfId="12421" xr:uid="{2BF89874-E41A-4461-8555-6B60910D23B1}"/>
    <cellStyle name="Total 5 4 6 5 2" xfId="25879" xr:uid="{6B4B67E2-C771-4445-AF37-C4F32D4E9876}"/>
    <cellStyle name="Total 5 4 6 6" xfId="16754" xr:uid="{9A4588B0-97ED-49BD-8C8C-8FF4ED0FCB72}"/>
    <cellStyle name="Total 5 4 6 6 2" xfId="30212" xr:uid="{F52DE389-04DF-4E05-B315-E017360FF236}"/>
    <cellStyle name="Total 5 4 7" xfId="4972" xr:uid="{03113428-3661-4A06-AC9C-B0AB3C01DC1B}"/>
    <cellStyle name="Total 5 4 7 2" xfId="6143" xr:uid="{B9C22AD3-30C4-4CFB-A079-124E575FBBB5}"/>
    <cellStyle name="Total 5 4 7 2 2" xfId="8622" xr:uid="{7DAA474D-C178-46E8-B8F9-574D84806F8C}"/>
    <cellStyle name="Total 5 4 7 2 2 2" xfId="22080" xr:uid="{88617B43-2331-4D1A-B1C0-D0149AA4C221}"/>
    <cellStyle name="Total 5 4 7 2 3" xfId="11213" xr:uid="{298E82DC-EB3F-42D7-8C2F-6B0714F2EABE}"/>
    <cellStyle name="Total 5 4 7 2 3 2" xfId="24671" xr:uid="{5C511D5E-07CA-4C43-94DE-B400DB0836F8}"/>
    <cellStyle name="Total 5 4 7 2 4" xfId="13421" xr:uid="{7B25658D-65EF-4ACC-A79D-CD93F7432F52}"/>
    <cellStyle name="Total 5 4 7 2 4 2" xfId="26879" xr:uid="{87EAB7E4-D463-484A-BB42-302FEDD549F0}"/>
    <cellStyle name="Total 5 4 7 2 5" xfId="14600" xr:uid="{C24B1B00-F653-43D0-B450-597AEE57013E}"/>
    <cellStyle name="Total 5 4 7 2 5 2" xfId="28058" xr:uid="{F919E707-D458-4A26-8E91-2BE3B32694EB}"/>
    <cellStyle name="Total 5 4 7 2 6" xfId="15965" xr:uid="{50DEBA9B-4B08-433E-99CB-94BB2EF87926}"/>
    <cellStyle name="Total 5 4 7 2 6 2" xfId="29423" xr:uid="{C4965C31-4474-4F8E-B0F8-B02D49793566}"/>
    <cellStyle name="Total 5 4 7 2 7" xfId="18308" xr:uid="{DCCC978E-7518-4275-97BE-9C42141266B3}"/>
    <cellStyle name="Total 5 4 7 2 7 2" xfId="31766" xr:uid="{EB91A64E-1D39-4B0E-9EA3-9D70523048F6}"/>
    <cellStyle name="Total 5 4 7 3" xfId="7451" xr:uid="{B4950786-7201-4EA6-93D7-948755871C1F}"/>
    <cellStyle name="Total 5 4 7 3 2" xfId="20909" xr:uid="{90181E39-1145-4320-AEA9-F8B6512A20D6}"/>
    <cellStyle name="Total 5 4 7 4" xfId="10042" xr:uid="{6E6F66CA-2FB2-4560-BB44-2B83BB4040B8}"/>
    <cellStyle name="Total 5 4 7 4 2" xfId="23500" xr:uid="{F3365D31-7703-492F-A6CF-0396E0CA15DA}"/>
    <cellStyle name="Total 5 4 7 5" xfId="12475" xr:uid="{35D9CAED-050D-4ECF-B29E-B5A5353614E1}"/>
    <cellStyle name="Total 5 4 7 5 2" xfId="25933" xr:uid="{2BF36F62-1164-4F99-9DA8-6EC0D59A9841}"/>
    <cellStyle name="Total 5 4 7 6" xfId="17197" xr:uid="{563ADE05-64DC-455B-8778-6EE4E0248E12}"/>
    <cellStyle name="Total 5 4 7 6 2" xfId="30655" xr:uid="{35D930F3-5314-4030-8EB8-234AD4D7DFC3}"/>
    <cellStyle name="Total 5 4 8" xfId="3998" xr:uid="{1A917BC4-A9B0-4EAB-AAAB-A1D5081B13F4}"/>
    <cellStyle name="Total 5 4 8 2" xfId="3023" xr:uid="{24FCE720-DA3A-4DCC-A49C-7138C1B72A76}"/>
    <cellStyle name="Total 5 4 8 2 2" xfId="19017" xr:uid="{A2DC91BA-2FF7-4427-B09A-0D749F219B33}"/>
    <cellStyle name="Total 5 4 8 3" xfId="9109" xr:uid="{FADE26A5-5B3B-4F01-A85F-180E187B2489}"/>
    <cellStyle name="Total 5 4 8 3 2" xfId="22567" xr:uid="{DC431AE5-D779-460F-BBAD-ED57ADA70C43}"/>
    <cellStyle name="Total 5 4 8 4" xfId="11678" xr:uid="{7677C9E3-3F73-4DA5-8801-30E5C1F8A3F1}"/>
    <cellStyle name="Total 5 4 8 4 2" xfId="25136" xr:uid="{CA2F9143-3823-4C60-B0BA-B55089FA8AE8}"/>
    <cellStyle name="Total 5 4 8 5" xfId="4229" xr:uid="{3AF531CD-6F41-4266-A19A-7F70E8FC42C2}"/>
    <cellStyle name="Total 5 4 8 5 2" xfId="20029" xr:uid="{F5B81247-BD97-446A-89D5-454161B75FA1}"/>
    <cellStyle name="Total 5 4 8 6" xfId="3360" xr:uid="{E3683A8F-9488-4E3A-B7AC-5F2C15494CDD}"/>
    <cellStyle name="Total 5 4 8 6 2" xfId="19354" xr:uid="{C03F0451-622F-4693-B564-8536B80A49B2}"/>
    <cellStyle name="Total 5 4 8 7" xfId="16417" xr:uid="{CAF00C02-1C3F-4E7A-A73F-15C53BB20951}"/>
    <cellStyle name="Total 5 4 8 7 2" xfId="29875" xr:uid="{BA3F13F3-BADE-470F-8474-93B9963ABB23}"/>
    <cellStyle name="Total 5 4 9" xfId="3101" xr:uid="{E95DBCE5-575F-400A-9A87-04313AAE0159}"/>
    <cellStyle name="Total 5 4 9 2" xfId="19095" xr:uid="{CFEB3D50-4AA1-4444-8063-80BF946F4393}"/>
    <cellStyle name="Total 5 5" xfId="2939" xr:uid="{B6656813-50FC-402D-9065-FE988CCF18A4}"/>
    <cellStyle name="Total 5 5 2" xfId="6277" xr:uid="{ACA43357-7E37-4DC1-8210-65577F958A1D}"/>
    <cellStyle name="Total 5 5 2 2" xfId="8756" xr:uid="{D54AC53A-0506-427B-BFD1-AAA28638D713}"/>
    <cellStyle name="Total 5 5 2 2 2" xfId="22214" xr:uid="{1E2A29E5-3A00-43AA-8B57-E052FDAC459D}"/>
    <cellStyle name="Total 5 5 2 3" xfId="11347" xr:uid="{134D5021-F740-4F7E-8DD7-A72CD1FBD7D7}"/>
    <cellStyle name="Total 5 5 2 3 2" xfId="24805" xr:uid="{43B3E98A-BBD3-4228-ABC1-DF89E2ECBC14}"/>
    <cellStyle name="Total 5 5 2 4" xfId="13555" xr:uid="{8FF71C39-89D0-4420-A9DA-941D1471B5AE}"/>
    <cellStyle name="Total 5 5 2 4 2" xfId="27013" xr:uid="{04AB9D72-F0C1-40E3-B1FE-1F37B016D390}"/>
    <cellStyle name="Total 5 5 2 5" xfId="14734" xr:uid="{C3110217-836F-413E-9A28-C393DE1B088D}"/>
    <cellStyle name="Total 5 5 2 5 2" xfId="28192" xr:uid="{FEE5C34F-57CB-476C-B83D-590950BC9B62}"/>
    <cellStyle name="Total 5 5 2 6" xfId="16099" xr:uid="{E12928B6-ED90-4607-9C67-4C74A12E1AF5}"/>
    <cellStyle name="Total 5 5 2 6 2" xfId="29557" xr:uid="{2E912A30-532B-41D8-95BD-678D2125383B}"/>
    <cellStyle name="Total 5 5 2 7" xfId="18442" xr:uid="{75E93285-F175-4005-AC9E-0D149F0B63F4}"/>
    <cellStyle name="Total 5 5 2 7 2" xfId="31900" xr:uid="{E7CE11F8-83F1-43A9-93AE-C1ED068A4CEB}"/>
    <cellStyle name="Total 5 5 3" xfId="5106" xr:uid="{3D46E71D-F831-496B-BC68-1F7988651F53}"/>
    <cellStyle name="Total 5 5 3 2" xfId="32391" xr:uid="{794366CD-C42C-4B41-B618-B0DDCD46DE2D}"/>
    <cellStyle name="Total 5 5 4" xfId="7585" xr:uid="{8904E138-8E0C-4590-A09A-D8763949001F}"/>
    <cellStyle name="Total 5 5 4 2" xfId="21043" xr:uid="{5E8A3429-9565-4187-BC42-A3C2A93AD1FC}"/>
    <cellStyle name="Total 5 5 5" xfId="10176" xr:uid="{32B226D9-4B14-41AE-B72A-E45B98C4DA03}"/>
    <cellStyle name="Total 5 5 5 2" xfId="23634" xr:uid="{935B65B7-2E9F-413E-A1BF-8AAF56A72397}"/>
    <cellStyle name="Total 5 5 6" xfId="12079" xr:uid="{4C4DE9F9-573C-44C9-8B1F-2AD536957A29}"/>
    <cellStyle name="Total 5 5 6 2" xfId="25537" xr:uid="{0A3B773D-0579-4F72-B917-C62948CCEE13}"/>
    <cellStyle name="Total 5 5 7" xfId="17299" xr:uid="{5B1CA73F-2A0A-44AD-B568-11DA26672BD5}"/>
    <cellStyle name="Total 5 5 7 2" xfId="30757" xr:uid="{1FF4C039-77F5-4042-AE52-9A6F07310A61}"/>
    <cellStyle name="Total 5 6" xfId="4307" xr:uid="{23EE8AC0-16E3-4DA6-9E06-4FD6696EF310}"/>
    <cellStyle name="Total 5 6 2" xfId="5478" xr:uid="{157323B2-58FA-4942-B0B6-EAFE644B4DC5}"/>
    <cellStyle name="Total 5 6 2 2" xfId="7957" xr:uid="{0DE47416-4097-403C-A5D5-20EBE15B8B0C}"/>
    <cellStyle name="Total 5 6 2 2 2" xfId="21415" xr:uid="{48E72DC1-7178-4024-A4F3-8548E40A83BB}"/>
    <cellStyle name="Total 5 6 2 3" xfId="10548" xr:uid="{2C4F5310-E294-408E-93D7-7539275C1402}"/>
    <cellStyle name="Total 5 6 2 3 2" xfId="24006" xr:uid="{E5D61780-63AE-476D-9E8B-72E2E713FD51}"/>
    <cellStyle name="Total 5 6 2 4" xfId="12756" xr:uid="{0E188A4E-B655-4B13-8B93-9E6096878893}"/>
    <cellStyle name="Total 5 6 2 4 2" xfId="26214" xr:uid="{20456EC6-1C38-4D0C-B4F2-12CBC9EECF8A}"/>
    <cellStyle name="Total 5 6 2 5" xfId="13935" xr:uid="{E0222765-77EC-4344-9C45-5949D72BDB12}"/>
    <cellStyle name="Total 5 6 2 5 2" xfId="27393" xr:uid="{CAA4694E-51B7-4747-B1DF-4D6D65CBCF19}"/>
    <cellStyle name="Total 5 6 2 6" xfId="15300" xr:uid="{81172155-B299-40E4-B8D2-7588A104591E}"/>
    <cellStyle name="Total 5 6 2 6 2" xfId="28758" xr:uid="{E59C1E4A-6AA4-43FC-B503-317DFB7938D9}"/>
    <cellStyle name="Total 5 6 2 7" xfId="17643" xr:uid="{CE16AD20-F7B1-440D-B5C1-0C235367DE32}"/>
    <cellStyle name="Total 5 6 2 7 2" xfId="31101" xr:uid="{D6A7EA03-C641-484E-9804-01B9AD306CA1}"/>
    <cellStyle name="Total 5 6 3" xfId="6786" xr:uid="{D9698193-FD01-41C6-B14A-6A7079B38966}"/>
    <cellStyle name="Total 5 6 3 2" xfId="20244" xr:uid="{D48F78D0-8C8B-4A9A-8135-864BAE06432C}"/>
    <cellStyle name="Total 5 6 4" xfId="9377" xr:uid="{0FB09319-F1FD-4615-8F53-BC88726F238B}"/>
    <cellStyle name="Total 5 6 4 2" xfId="22835" xr:uid="{0E9626C7-3E7A-466C-8405-75F7301BE8AE}"/>
    <cellStyle name="Total 5 6 5" xfId="12044" xr:uid="{B100EA2D-7D93-4BB4-9299-F303C61162AC}"/>
    <cellStyle name="Total 5 6 5 2" xfId="25502" xr:uid="{D8E31B93-7A1A-4F95-A175-EE3F0AB2A624}"/>
    <cellStyle name="Total 5 6 6" xfId="16654" xr:uid="{59F94DBB-84BD-4708-9E59-7122B1108EDB}"/>
    <cellStyle name="Total 5 6 6 2" xfId="30112" xr:uid="{95C4A73A-BEDB-4047-A56D-9E01CB17935E}"/>
    <cellStyle name="Total 5 7" xfId="4964" xr:uid="{9687C71B-A79C-4F19-8C18-130686D3A333}"/>
    <cellStyle name="Total 5 7 2" xfId="6135" xr:uid="{7C29623F-8EC7-43E9-847E-CC0CE029C8BC}"/>
    <cellStyle name="Total 5 7 2 2" xfId="8614" xr:uid="{5B7918EA-2978-4C26-8C6D-B093FCC6B012}"/>
    <cellStyle name="Total 5 7 2 2 2" xfId="22072" xr:uid="{542933A1-972E-4596-8612-2CA74FEA5A80}"/>
    <cellStyle name="Total 5 7 2 3" xfId="11205" xr:uid="{C4BAFF78-6CB4-494D-80C4-283EA86676A0}"/>
    <cellStyle name="Total 5 7 2 3 2" xfId="24663" xr:uid="{B277FA51-D6CD-451B-944F-6945BD0D20BE}"/>
    <cellStyle name="Total 5 7 2 4" xfId="13413" xr:uid="{54E96B47-C429-49FC-A3A4-6D6E4982B38E}"/>
    <cellStyle name="Total 5 7 2 4 2" xfId="26871" xr:uid="{A55DF5D6-47DA-40C0-8F0B-24FAFF29F148}"/>
    <cellStyle name="Total 5 7 2 5" xfId="14592" xr:uid="{0ADB5507-FBAF-4BEE-966B-B43DE2907B66}"/>
    <cellStyle name="Total 5 7 2 5 2" xfId="28050" xr:uid="{893F51FA-7968-46E7-9EF5-45587148CC57}"/>
    <cellStyle name="Total 5 7 2 6" xfId="15957" xr:uid="{9EE6E231-3E75-45DB-B1BA-4225FED4FE6B}"/>
    <cellStyle name="Total 5 7 2 6 2" xfId="29415" xr:uid="{1DD8C57D-8D78-445F-9465-4D2523CA226E}"/>
    <cellStyle name="Total 5 7 2 7" xfId="18300" xr:uid="{936DA416-AC77-4D1C-BE09-67D3E7AD65DD}"/>
    <cellStyle name="Total 5 7 2 7 2" xfId="31758" xr:uid="{4375F506-B920-4AA3-80F3-4F2516674EA6}"/>
    <cellStyle name="Total 5 7 3" xfId="7443" xr:uid="{7CEB57B7-0A62-4A1B-9783-EAD24E30B0D8}"/>
    <cellStyle name="Total 5 7 3 2" xfId="20901" xr:uid="{AF442A16-4A06-4034-8414-C54B2ECADDF2}"/>
    <cellStyle name="Total 5 7 4" xfId="10034" xr:uid="{885D67CA-030F-406A-B718-28E7013AAE0B}"/>
    <cellStyle name="Total 5 7 4 2" xfId="23492" xr:uid="{4B230756-8155-44E4-8666-8D83A5EEDE46}"/>
    <cellStyle name="Total 5 7 5" xfId="3483" xr:uid="{26FD6607-5F6B-4ED9-943E-F5583B7702A2}"/>
    <cellStyle name="Total 5 7 5 2" xfId="19477" xr:uid="{71E49295-BB2D-42FC-B5BA-D31C51A19AE8}"/>
    <cellStyle name="Total 5 7 6" xfId="17189" xr:uid="{8F83270C-0B90-421A-A908-D1663604A6F3}"/>
    <cellStyle name="Total 5 7 6 2" xfId="30647" xr:uid="{6DB4C000-C32B-4835-B6BB-176BDE6A8BB8}"/>
    <cellStyle name="Total 5 8" xfId="4788" xr:uid="{EA0F1E2F-8D20-41A2-A735-7A35ABB362C5}"/>
    <cellStyle name="Total 5 8 2" xfId="5959" xr:uid="{69BEF80B-1308-4F9D-83AF-FFC73AE5FA1D}"/>
    <cellStyle name="Total 5 8 2 2" xfId="8438" xr:uid="{00624AF1-B830-4D55-B171-20734A37AB3D}"/>
    <cellStyle name="Total 5 8 2 2 2" xfId="21896" xr:uid="{610EA5E3-B5DF-4906-B214-01CDCF7DF0B7}"/>
    <cellStyle name="Total 5 8 2 3" xfId="11029" xr:uid="{0135F773-54F3-4F15-9E74-C206B9A53CEE}"/>
    <cellStyle name="Total 5 8 2 3 2" xfId="24487" xr:uid="{192015E7-FD8F-4111-B1A2-A7F4BC378FCE}"/>
    <cellStyle name="Total 5 8 2 4" xfId="13237" xr:uid="{07F08382-656B-4A40-97AC-0126A68000AD}"/>
    <cellStyle name="Total 5 8 2 4 2" xfId="26695" xr:uid="{602D3704-72CD-475C-8491-12279A3DE5EF}"/>
    <cellStyle name="Total 5 8 2 5" xfId="14416" xr:uid="{461B5986-5CAB-4C5C-BE91-3B234E3667CF}"/>
    <cellStyle name="Total 5 8 2 5 2" xfId="27874" xr:uid="{D8A07444-246A-45E4-9DEF-E2259F8C5D2A}"/>
    <cellStyle name="Total 5 8 2 6" xfId="15781" xr:uid="{963A64CC-B807-4948-9536-0EC4EFF7D205}"/>
    <cellStyle name="Total 5 8 2 6 2" xfId="29239" xr:uid="{C27CD345-58D8-45A6-95D0-9CDE6325C7E7}"/>
    <cellStyle name="Total 5 8 2 7" xfId="18124" xr:uid="{81BFC9DF-5954-405C-88EA-251F1B52B5CC}"/>
    <cellStyle name="Total 5 8 2 7 2" xfId="31582" xr:uid="{CEE2B1A1-F66B-49ED-91F5-A4CA5A0FA644}"/>
    <cellStyle name="Total 5 8 3" xfId="7267" xr:uid="{70509F32-906E-46BE-8CFB-FCBF6CAAF84F}"/>
    <cellStyle name="Total 5 8 3 2" xfId="20725" xr:uid="{1698B7B9-2495-4473-85A8-33882C23BEE0}"/>
    <cellStyle name="Total 5 8 4" xfId="9858" xr:uid="{4D9E6F40-953A-447D-ACA3-10975C807230}"/>
    <cellStyle name="Total 5 8 4 2" xfId="23316" xr:uid="{8E5F1BD9-A147-4718-AE82-E72D35A397CF}"/>
    <cellStyle name="Total 5 8 5" xfId="12456" xr:uid="{D3EFCE30-139C-4D28-A48F-5A02A746290E}"/>
    <cellStyle name="Total 5 8 5 2" xfId="25914" xr:uid="{09BC370D-A07A-4EE9-B33F-153EB793E825}"/>
    <cellStyle name="Total 5 8 6" xfId="17038" xr:uid="{E343FA23-BAF5-4663-B3CE-E9042E0C3A6C}"/>
    <cellStyle name="Total 5 8 6 2" xfId="30496" xr:uid="{36877A46-6EB2-47A9-899C-5206DE4E6BF7}"/>
    <cellStyle name="Total 5 9" xfId="4438" xr:uid="{80F57704-922F-485C-AB1C-C2AC106A5954}"/>
    <cellStyle name="Total 5 9 2" xfId="5609" xr:uid="{4D920F6B-B71B-4E03-A079-4C08B8C5D6FC}"/>
    <cellStyle name="Total 5 9 2 2" xfId="8088" xr:uid="{82EBEA58-87BB-4597-A7AA-FBF663A0B1EB}"/>
    <cellStyle name="Total 5 9 2 2 2" xfId="21546" xr:uid="{8D3493B0-C2DD-47D2-9B02-6311E26F8D9A}"/>
    <cellStyle name="Total 5 9 2 3" xfId="10679" xr:uid="{BAA29D14-463D-4CAD-8F04-BA4A8C185990}"/>
    <cellStyle name="Total 5 9 2 3 2" xfId="24137" xr:uid="{5FF29E4F-2DC6-49CA-A002-09834843BEE5}"/>
    <cellStyle name="Total 5 9 2 4" xfId="12887" xr:uid="{D5B0CE9E-1A70-472B-AE4C-17D63F6A2F85}"/>
    <cellStyle name="Total 5 9 2 4 2" xfId="26345" xr:uid="{809B3FCA-8BA7-4138-A107-CD08F56789FD}"/>
    <cellStyle name="Total 5 9 2 5" xfId="14066" xr:uid="{8584FB13-9647-4A9C-9B62-BB8231081518}"/>
    <cellStyle name="Total 5 9 2 5 2" xfId="27524" xr:uid="{6203859F-FD37-4836-8192-A717B95D92D4}"/>
    <cellStyle name="Total 5 9 2 6" xfId="15431" xr:uid="{A9761A1B-83F9-49AC-805B-1E39049AC009}"/>
    <cellStyle name="Total 5 9 2 6 2" xfId="28889" xr:uid="{29BA7C3E-728F-447F-9F74-9A2C801E3521}"/>
    <cellStyle name="Total 5 9 2 7" xfId="17774" xr:uid="{1E7FCEEB-9BF6-435E-B82D-BAF73993D6F1}"/>
    <cellStyle name="Total 5 9 2 7 2" xfId="31232" xr:uid="{5166F059-C7B9-4922-A21F-B4F0FC461EED}"/>
    <cellStyle name="Total 5 9 3" xfId="6917" xr:uid="{3E34C78C-10BF-425B-8DA4-94C9804BE1A8}"/>
    <cellStyle name="Total 5 9 3 2" xfId="20375" xr:uid="{1DC3E353-3B2E-4580-946E-FD853767C3C9}"/>
    <cellStyle name="Total 5 9 4" xfId="9508" xr:uid="{4686A004-8BF3-45EC-AB4A-246B5A526E3F}"/>
    <cellStyle name="Total 5 9 4 2" xfId="22966" xr:uid="{1E112B6E-EFD0-47B2-94B6-98784877F52A}"/>
    <cellStyle name="Total 5 9 5" xfId="3546" xr:uid="{25602A3E-B9DE-4E6C-B8D2-BF70349959AC}"/>
    <cellStyle name="Total 5 9 5 2" xfId="19540" xr:uid="{A48740A9-744B-4DCF-9061-E0DC6147EE7C}"/>
    <cellStyle name="Total 5 9 6" xfId="16756" xr:uid="{9EFBD5B8-E6C0-4F7B-976F-74BAFC8CC539}"/>
    <cellStyle name="Total 5 9 6 2" xfId="30214" xr:uid="{C513C6A0-6C18-42DA-9123-28ADAB16FF01}"/>
    <cellStyle name="Total 6" xfId="2431" xr:uid="{95334151-6932-41BD-8091-37E6E76E33DC}"/>
    <cellStyle name="Total 6 10" xfId="4709" xr:uid="{BAF83F2B-CB91-4B1F-A834-86564506160A}"/>
    <cellStyle name="Total 6 10 2" xfId="5880" xr:uid="{64D013B2-B1B2-468D-A7E9-A45D9BF04C53}"/>
    <cellStyle name="Total 6 10 2 2" xfId="8359" xr:uid="{4211B18B-546D-497B-893C-D64E1070754C}"/>
    <cellStyle name="Total 6 10 2 2 2" xfId="21817" xr:uid="{7F6C9591-5451-409B-8E6A-4C70D07B53AB}"/>
    <cellStyle name="Total 6 10 2 3" xfId="10950" xr:uid="{F6CB60E5-4ED5-4600-8920-77E8AB9C840D}"/>
    <cellStyle name="Total 6 10 2 3 2" xfId="24408" xr:uid="{F211CF88-D57D-4C07-8CD4-C018D1E3B078}"/>
    <cellStyle name="Total 6 10 2 4" xfId="13158" xr:uid="{A754F52F-79C4-4C8F-A62C-DCA6C55800D3}"/>
    <cellStyle name="Total 6 10 2 4 2" xfId="26616" xr:uid="{B719E6D0-1AC2-4768-88F9-1F103FD127E2}"/>
    <cellStyle name="Total 6 10 2 5" xfId="14337" xr:uid="{044D730E-C47B-4152-A159-1EF3EECD3AB9}"/>
    <cellStyle name="Total 6 10 2 5 2" xfId="27795" xr:uid="{D797F53C-B464-4DFB-9C48-E422DB50DFB3}"/>
    <cellStyle name="Total 6 10 2 6" xfId="15702" xr:uid="{BF3BB021-127B-4800-9430-02FB0A7B9C20}"/>
    <cellStyle name="Total 6 10 2 6 2" xfId="29160" xr:uid="{E2F2BC8E-4769-4EFD-9FA5-E228F82ABCC1}"/>
    <cellStyle name="Total 6 10 2 7" xfId="18045" xr:uid="{E5F6B8F4-83B1-4E9B-8EFC-D979276C9A48}"/>
    <cellStyle name="Total 6 10 2 7 2" xfId="31503" xr:uid="{26A7680C-9C67-4699-B6BE-81C086EA3ED9}"/>
    <cellStyle name="Total 6 10 3" xfId="7188" xr:uid="{DD4ACD90-3B5A-4DCC-98C8-1D2A49237E5C}"/>
    <cellStyle name="Total 6 10 3 2" xfId="20646" xr:uid="{F29EF5E3-2498-4C36-AF6F-7809DC283E02}"/>
    <cellStyle name="Total 6 10 4" xfId="9779" xr:uid="{CDDDC10F-461C-4C49-B84A-944ABBE392E0}"/>
    <cellStyle name="Total 6 10 4 2" xfId="23237" xr:uid="{2C392D00-2EF5-4D40-A6BC-AE001E05809A}"/>
    <cellStyle name="Total 6 10 5" xfId="3485" xr:uid="{352BD744-C928-41AA-A3DE-69FB9BDAFC0D}"/>
    <cellStyle name="Total 6 10 5 2" xfId="19479" xr:uid="{96858941-1356-4996-8823-E3B4E1B920B8}"/>
    <cellStyle name="Total 6 10 6" xfId="16987" xr:uid="{021C37A9-8670-4047-AD7A-7605F09C2251}"/>
    <cellStyle name="Total 6 10 6 2" xfId="30445" xr:uid="{9DED47A4-E9F0-4A76-826E-F4BEFC0311AA}"/>
    <cellStyle name="Total 6 11" xfId="3997" xr:uid="{24F84FC3-DB27-41DA-874E-181EFC63A5A5}"/>
    <cellStyle name="Total 6 11 2" xfId="3024" xr:uid="{B2F2D62A-C843-41E0-8291-CFF06673C015}"/>
    <cellStyle name="Total 6 11 2 2" xfId="19018" xr:uid="{2C83B556-10E9-4D98-834C-6364CD5C00C2}"/>
    <cellStyle name="Total 6 11 3" xfId="9108" xr:uid="{D54094C0-A438-4FCB-BD9B-F132DF070F74}"/>
    <cellStyle name="Total 6 11 3 2" xfId="22566" xr:uid="{7CB73042-E86D-4F3A-B004-F122D43DA9BD}"/>
    <cellStyle name="Total 6 11 4" xfId="11677" xr:uid="{DCAC71D5-C459-4C37-80A6-A41934C7A73A}"/>
    <cellStyle name="Total 6 11 4 2" xfId="25135" xr:uid="{3187CC82-2301-471C-874B-5A514FBA2DDC}"/>
    <cellStyle name="Total 6 11 5" xfId="4226" xr:uid="{48865075-F34B-4B9D-BC81-4D0CF4E6B987}"/>
    <cellStyle name="Total 6 11 5 2" xfId="20026" xr:uid="{CAF3D68E-3844-4B31-9436-6D21B7AFE233}"/>
    <cellStyle name="Total 6 11 6" xfId="3361" xr:uid="{903FDF1A-1E8E-4285-AD4E-D0A8578E3AA2}"/>
    <cellStyle name="Total 6 11 6 2" xfId="19355" xr:uid="{C9B26414-3475-48E2-ADA7-C230C517C8FA}"/>
    <cellStyle name="Total 6 11 7" xfId="16416" xr:uid="{EBA8673C-D553-4021-8219-BEFD1B2E2886}"/>
    <cellStyle name="Total 6 11 7 2" xfId="29874" xr:uid="{74021725-0E11-4EA8-9BD3-E4D235C5C2FD}"/>
    <cellStyle name="Total 6 12" xfId="3100" xr:uid="{D8335AB8-4082-4733-8676-A12804F087DA}"/>
    <cellStyle name="Total 6 12 2" xfId="19094" xr:uid="{70682B1E-2328-45BF-A4B2-4C852BAE7347}"/>
    <cellStyle name="Total 6 13" xfId="3829" xr:uid="{39343874-28D1-4A27-9555-4476F6B9B861}"/>
    <cellStyle name="Total 6 13 2" xfId="19823" xr:uid="{105A1431-85EF-4081-878C-0DB152B7EB66}"/>
    <cellStyle name="Total 6 14" xfId="11932" xr:uid="{051E65A9-7134-4830-BD53-825AC2CFC79C}"/>
    <cellStyle name="Total 6 14 2" xfId="25390" xr:uid="{AB42DABC-D39F-4FD5-B43C-749244298480}"/>
    <cellStyle name="Total 6 15" xfId="3715" xr:uid="{73F5FC57-59A2-42C1-B1F0-C910F42F7EDB}"/>
    <cellStyle name="Total 6 15 2" xfId="19709" xr:uid="{C173DF0F-D8BC-405B-A693-90E218365A73}"/>
    <cellStyle name="Total 6 16" xfId="18937" xr:uid="{751832BD-515C-4D8C-ACDB-6D4C2E3FD02C}"/>
    <cellStyle name="Total 6 16 2" xfId="32590" xr:uid="{248402AD-BBD3-4AE8-88DB-3A70CBA8CAB8}"/>
    <cellStyle name="Total 6 2" xfId="2432" xr:uid="{F2E4D156-5870-4317-B368-5945CDE4A16D}"/>
    <cellStyle name="Total 6 2 10" xfId="3830" xr:uid="{D059533D-36B2-4457-9049-20FE0680D8B0}"/>
    <cellStyle name="Total 6 2 10 2" xfId="19824" xr:uid="{A42E733B-1D48-498D-A2FA-392C55DCD432}"/>
    <cellStyle name="Total 6 2 11" xfId="12157" xr:uid="{D81A13D5-2819-4F9C-A96E-A0F92A6B7ABF}"/>
    <cellStyle name="Total 6 2 11 2" xfId="25615" xr:uid="{9606755B-B628-4579-9948-87A52A6D9080}"/>
    <cellStyle name="Total 6 2 12" xfId="3844" xr:uid="{83F8BFE5-F44D-4729-B079-DA3F891ACA2E}"/>
    <cellStyle name="Total 6 2 12 2" xfId="19838" xr:uid="{51837CE7-4B23-4559-86AE-398E38AD7226}"/>
    <cellStyle name="Total 6 2 13" xfId="18938" xr:uid="{8DA952A7-BD64-4E68-87F9-BC510AD47A15}"/>
    <cellStyle name="Total 6 2 13 2" xfId="32591" xr:uid="{A917530F-937C-46B0-8F76-4DA58C177A50}"/>
    <cellStyle name="Total 6 2 2" xfId="2944" xr:uid="{47301936-44F4-4A3B-8C1D-D34DA626F97D}"/>
    <cellStyle name="Total 6 2 2 2" xfId="6282" xr:uid="{EB6A84CB-4002-4AD0-9939-6323EB162192}"/>
    <cellStyle name="Total 6 2 2 2 2" xfId="8761" xr:uid="{7BA20FF2-658E-4F49-9242-12ABB9B4BED0}"/>
    <cellStyle name="Total 6 2 2 2 2 2" xfId="22219" xr:uid="{F833DFC5-7EC2-422A-BC32-11DA0A7B8869}"/>
    <cellStyle name="Total 6 2 2 2 3" xfId="11352" xr:uid="{8CF9B26F-20DE-4063-B9AD-72794D601411}"/>
    <cellStyle name="Total 6 2 2 2 3 2" xfId="24810" xr:uid="{07CE4C61-D5F1-43DF-9769-C51C1E628D2C}"/>
    <cellStyle name="Total 6 2 2 2 4" xfId="13560" xr:uid="{50A31031-D962-4BD6-8D15-727EA98FDF8D}"/>
    <cellStyle name="Total 6 2 2 2 4 2" xfId="27018" xr:uid="{14B527AA-F9EA-46DD-A46C-5E355512EB38}"/>
    <cellStyle name="Total 6 2 2 2 5" xfId="14739" xr:uid="{873436D6-185A-43C1-8F5E-05EA015C1F2C}"/>
    <cellStyle name="Total 6 2 2 2 5 2" xfId="28197" xr:uid="{323077C7-19E7-4898-99A1-1A123F9ED601}"/>
    <cellStyle name="Total 6 2 2 2 6" xfId="16104" xr:uid="{5A1500B9-FAAB-4F0C-B0A0-F75CADA85E33}"/>
    <cellStyle name="Total 6 2 2 2 6 2" xfId="29562" xr:uid="{90CC0A7D-16EC-4965-9C12-87832CBEC72D}"/>
    <cellStyle name="Total 6 2 2 2 7" xfId="18447" xr:uid="{52B7B16F-7692-4CED-BE38-FFB1634E7E4F}"/>
    <cellStyle name="Total 6 2 2 2 7 2" xfId="31905" xr:uid="{002E404B-3238-460A-904F-DC8804A912A8}"/>
    <cellStyle name="Total 6 2 2 3" xfId="5111" xr:uid="{E62AE052-5C67-42D6-916F-DC9D3EC624AB}"/>
    <cellStyle name="Total 6 2 2 3 2" xfId="32396" xr:uid="{06639282-8A77-4D5C-8E50-A5B381BB939E}"/>
    <cellStyle name="Total 6 2 2 4" xfId="7590" xr:uid="{4152F4BF-9CDB-4A28-90BC-905661F598B2}"/>
    <cellStyle name="Total 6 2 2 4 2" xfId="21048" xr:uid="{6B2A6229-995A-48E2-B690-6AABA387544A}"/>
    <cellStyle name="Total 6 2 2 5" xfId="10181" xr:uid="{A20B140F-12AC-451A-8C58-214C6D47D1A2}"/>
    <cellStyle name="Total 6 2 2 5 2" xfId="23639" xr:uid="{AF3DAF48-8AFC-4267-8328-28051D1492EC}"/>
    <cellStyle name="Total 6 2 2 6" xfId="3450" xr:uid="{5F3AB1FF-9BE2-4DA2-AEF9-9754258F3DD5}"/>
    <cellStyle name="Total 6 2 2 6 2" xfId="19444" xr:uid="{EEB74E5D-20D6-4D9D-9E34-5C1F9B276A14}"/>
    <cellStyle name="Total 6 2 2 7" xfId="17304" xr:uid="{624452D1-176F-4793-A86F-AFD226859E2F}"/>
    <cellStyle name="Total 6 2 2 7 2" xfId="30762" xr:uid="{5FF1097D-98EF-4D90-98AC-8E68119A2633}"/>
    <cellStyle name="Total 6 2 3" xfId="4302" xr:uid="{251AF4BE-E412-4A06-A822-FF89817108AD}"/>
    <cellStyle name="Total 6 2 3 2" xfId="5473" xr:uid="{088E0C5E-8708-4740-8AFA-99059C3D6F86}"/>
    <cellStyle name="Total 6 2 3 2 2" xfId="7952" xr:uid="{4709FBB7-9481-4B0D-8185-841C86E6BD8B}"/>
    <cellStyle name="Total 6 2 3 2 2 2" xfId="21410" xr:uid="{4EC9D161-3162-448F-B552-FA788103D773}"/>
    <cellStyle name="Total 6 2 3 2 3" xfId="10543" xr:uid="{020937F3-E3A6-40E9-B66F-160BBD3A6AF7}"/>
    <cellStyle name="Total 6 2 3 2 3 2" xfId="24001" xr:uid="{D237BF69-9E68-4D04-82DC-DC39FC6D1465}"/>
    <cellStyle name="Total 6 2 3 2 4" xfId="12751" xr:uid="{C406DAEA-EAE1-4EFC-AB42-EC82908D7711}"/>
    <cellStyle name="Total 6 2 3 2 4 2" xfId="26209" xr:uid="{80628BB0-AA90-4D74-8648-A056E710A449}"/>
    <cellStyle name="Total 6 2 3 2 5" xfId="13930" xr:uid="{43F17908-9BFE-464E-99F5-DC3BE50E0D72}"/>
    <cellStyle name="Total 6 2 3 2 5 2" xfId="27388" xr:uid="{FF03CAE6-4873-43F2-B006-9820DD31EEA5}"/>
    <cellStyle name="Total 6 2 3 2 6" xfId="15295" xr:uid="{32676B88-9E61-49D5-B5F8-411F4B9DD528}"/>
    <cellStyle name="Total 6 2 3 2 6 2" xfId="28753" xr:uid="{2870213E-C578-421C-83F8-EF0AF3C9ABE5}"/>
    <cellStyle name="Total 6 2 3 2 7" xfId="17638" xr:uid="{BBDC06EC-549A-48F9-89AD-9D52D915A8BE}"/>
    <cellStyle name="Total 6 2 3 2 7 2" xfId="31096" xr:uid="{3C8CBB46-22DD-4E5B-AF2C-E7F0977127DF}"/>
    <cellStyle name="Total 6 2 3 3" xfId="6781" xr:uid="{B5235660-0FB1-43FC-B7F8-713F66E28499}"/>
    <cellStyle name="Total 6 2 3 3 2" xfId="20239" xr:uid="{C9F2802B-027D-488E-AAAF-F969C015164E}"/>
    <cellStyle name="Total 6 2 3 4" xfId="9372" xr:uid="{180EEB09-F6B6-4B83-AAAA-48B49F285F71}"/>
    <cellStyle name="Total 6 2 3 4 2" xfId="22830" xr:uid="{89B771FB-352E-47B2-9470-4BDE267660FF}"/>
    <cellStyle name="Total 6 2 3 5" xfId="12063" xr:uid="{DDAAE886-06E6-4AE9-AC5C-4E0A73697839}"/>
    <cellStyle name="Total 6 2 3 5 2" xfId="25521" xr:uid="{D5BB1DB8-146F-416C-BECD-B0344EAEACD2}"/>
    <cellStyle name="Total 6 2 3 6" xfId="16649" xr:uid="{CD7971BC-4BA5-4E5F-906F-69B2CBF8E552}"/>
    <cellStyle name="Total 6 2 3 6 2" xfId="30107" xr:uid="{63E292B7-7D10-42F9-8580-4184207AF45E}"/>
    <cellStyle name="Total 6 2 4" xfId="4968" xr:uid="{9CDFCA68-972F-4042-A5F2-87D9D30DAE8D}"/>
    <cellStyle name="Total 6 2 4 2" xfId="6139" xr:uid="{EC86D1F0-9F5C-4C30-AE7F-54F7831DA23D}"/>
    <cellStyle name="Total 6 2 4 2 2" xfId="8618" xr:uid="{4060A382-C289-4A3A-A2D2-2A852288DB14}"/>
    <cellStyle name="Total 6 2 4 2 2 2" xfId="22076" xr:uid="{198D6353-1180-42EB-BB57-C777D29C12B6}"/>
    <cellStyle name="Total 6 2 4 2 3" xfId="11209" xr:uid="{C0FB79C7-E8BE-4327-B3E1-793EC7D8B9BE}"/>
    <cellStyle name="Total 6 2 4 2 3 2" xfId="24667" xr:uid="{3150AC85-55AC-43FE-B25C-BD91D9D68BC0}"/>
    <cellStyle name="Total 6 2 4 2 4" xfId="13417" xr:uid="{91881A6A-6DE7-4212-950F-7DC4D08AD344}"/>
    <cellStyle name="Total 6 2 4 2 4 2" xfId="26875" xr:uid="{97A3EC45-22E9-4893-813C-DC64F1852EC7}"/>
    <cellStyle name="Total 6 2 4 2 5" xfId="14596" xr:uid="{BA3C05AD-7658-43B1-B1BE-7259C12B9384}"/>
    <cellStyle name="Total 6 2 4 2 5 2" xfId="28054" xr:uid="{0BC7502F-3760-48EC-8728-43427E62F350}"/>
    <cellStyle name="Total 6 2 4 2 6" xfId="15961" xr:uid="{7FCAB305-55BC-41BA-B9A0-A5EBED69267A}"/>
    <cellStyle name="Total 6 2 4 2 6 2" xfId="29419" xr:uid="{5266C35F-8492-4E76-AB95-E171587D0E35}"/>
    <cellStyle name="Total 6 2 4 2 7" xfId="18304" xr:uid="{5C0C2271-B464-453F-A754-036C999CF653}"/>
    <cellStyle name="Total 6 2 4 2 7 2" xfId="31762" xr:uid="{BC1F60B3-386E-4B43-B143-8C0955CE882A}"/>
    <cellStyle name="Total 6 2 4 3" xfId="7447" xr:uid="{613644D1-B998-4B55-980E-766D5BA83E26}"/>
    <cellStyle name="Total 6 2 4 3 2" xfId="20905" xr:uid="{24663173-372D-4275-B42A-F2D5DFB48754}"/>
    <cellStyle name="Total 6 2 4 4" xfId="10038" xr:uid="{F2323E20-699F-403A-B250-9C14405D3C80}"/>
    <cellStyle name="Total 6 2 4 4 2" xfId="23496" xr:uid="{955DC1EA-7182-4379-897E-5EC6E895E238}"/>
    <cellStyle name="Total 6 2 4 5" xfId="12483" xr:uid="{11C5F643-7E0B-4C83-A631-205DD1D6CC7F}"/>
    <cellStyle name="Total 6 2 4 5 2" xfId="25941" xr:uid="{1754BC14-01BD-45A7-955F-B272ED4A6793}"/>
    <cellStyle name="Total 6 2 4 6" xfId="17193" xr:uid="{D0E7E285-0B37-428F-9834-40296AAA8F13}"/>
    <cellStyle name="Total 6 2 4 6 2" xfId="30651" xr:uid="{693C9670-3FF3-42F3-B24D-291C4CB2CEFB}"/>
    <cellStyle name="Total 6 2 5" xfId="4793" xr:uid="{2297B8F8-F5A4-48D6-800D-C2F1C9CA6514}"/>
    <cellStyle name="Total 6 2 5 2" xfId="5964" xr:uid="{BA946328-9452-45BE-AFC4-05F608165154}"/>
    <cellStyle name="Total 6 2 5 2 2" xfId="8443" xr:uid="{471EF600-85AE-4797-8769-4EE2C3C77521}"/>
    <cellStyle name="Total 6 2 5 2 2 2" xfId="21901" xr:uid="{7F3A8DF5-47AD-4AE2-8E3F-8E34A4996D08}"/>
    <cellStyle name="Total 6 2 5 2 3" xfId="11034" xr:uid="{F4598B42-303F-4BD4-92F3-F8C1D0EFDF40}"/>
    <cellStyle name="Total 6 2 5 2 3 2" xfId="24492" xr:uid="{843A8D3D-8376-40B6-A65C-2659E8AB0612}"/>
    <cellStyle name="Total 6 2 5 2 4" xfId="13242" xr:uid="{7840A4E2-F805-4589-8105-FF0E55207BC1}"/>
    <cellStyle name="Total 6 2 5 2 4 2" xfId="26700" xr:uid="{FB115381-52A6-4136-87C6-E92474DFC6F0}"/>
    <cellStyle name="Total 6 2 5 2 5" xfId="14421" xr:uid="{9E66AFA3-C846-4E77-822B-98D928BD4F72}"/>
    <cellStyle name="Total 6 2 5 2 5 2" xfId="27879" xr:uid="{05104AA1-2470-406B-B2C7-3EDF4432077C}"/>
    <cellStyle name="Total 6 2 5 2 6" xfId="15786" xr:uid="{9367CE53-A8B7-40CC-8BA5-21973DC8EF0F}"/>
    <cellStyle name="Total 6 2 5 2 6 2" xfId="29244" xr:uid="{B40E36E6-228A-4026-BB64-FFDE133E669E}"/>
    <cellStyle name="Total 6 2 5 2 7" xfId="18129" xr:uid="{4F6EFBF2-3EA7-4931-8388-B1165D63B1B3}"/>
    <cellStyle name="Total 6 2 5 2 7 2" xfId="31587" xr:uid="{0983C5AE-2A1D-44E4-885A-B1641CD6025C}"/>
    <cellStyle name="Total 6 2 5 3" xfId="7272" xr:uid="{5757E007-6984-4126-B65D-7FE88C29363B}"/>
    <cellStyle name="Total 6 2 5 3 2" xfId="20730" xr:uid="{5C081641-5F33-4406-A86C-53EF830CB5AB}"/>
    <cellStyle name="Total 6 2 5 4" xfId="9863" xr:uid="{BE34C30B-2C28-431A-8E8A-A42607B23075}"/>
    <cellStyle name="Total 6 2 5 4 2" xfId="23321" xr:uid="{14DCCE29-475B-4E06-9D68-59B283B61594}"/>
    <cellStyle name="Total 6 2 5 5" xfId="3273" xr:uid="{A6C11AFA-77AB-445F-997D-0D45C1EC088F}"/>
    <cellStyle name="Total 6 2 5 5 2" xfId="19267" xr:uid="{70519AB6-7E08-4997-8DE2-EDB7B0EF6786}"/>
    <cellStyle name="Total 6 2 5 6" xfId="17043" xr:uid="{D44D4153-06CC-4E10-B504-934D5D86FEA2}"/>
    <cellStyle name="Total 6 2 5 6 2" xfId="30501" xr:uid="{1CBFBE19-68CD-48C0-996A-5906814E63A2}"/>
    <cellStyle name="Total 6 2 6" xfId="4434" xr:uid="{CCA8E618-D750-46EF-B09E-798EA1801A1E}"/>
    <cellStyle name="Total 6 2 6 2" xfId="5605" xr:uid="{77FE1D0E-5DA7-473F-B312-EAD7E12429CC}"/>
    <cellStyle name="Total 6 2 6 2 2" xfId="8084" xr:uid="{BAE214C8-1B1E-4FD3-94B3-43046E70CADA}"/>
    <cellStyle name="Total 6 2 6 2 2 2" xfId="21542" xr:uid="{D14045EF-9D10-44AB-8D0E-9BFB21401685}"/>
    <cellStyle name="Total 6 2 6 2 3" xfId="10675" xr:uid="{AD07565D-119F-436C-B7F9-B9718DE4301E}"/>
    <cellStyle name="Total 6 2 6 2 3 2" xfId="24133" xr:uid="{5C1235C9-6C11-422F-9846-47692341E443}"/>
    <cellStyle name="Total 6 2 6 2 4" xfId="12883" xr:uid="{91B9ED1B-8D80-4A6E-8B9C-99AC96A9B25A}"/>
    <cellStyle name="Total 6 2 6 2 4 2" xfId="26341" xr:uid="{4AD1A377-6644-4258-8DB3-B2862F42EE1D}"/>
    <cellStyle name="Total 6 2 6 2 5" xfId="14062" xr:uid="{8C32AC1C-D04C-4F7B-B37E-DCE8DAEB9425}"/>
    <cellStyle name="Total 6 2 6 2 5 2" xfId="27520" xr:uid="{0728697E-AA4A-41E2-B52A-CEE02F919C06}"/>
    <cellStyle name="Total 6 2 6 2 6" xfId="15427" xr:uid="{95BE6684-47EF-46E3-A8D5-2935A8B38F18}"/>
    <cellStyle name="Total 6 2 6 2 6 2" xfId="28885" xr:uid="{EB55C00A-74A4-484B-8865-BA2DC23F3C80}"/>
    <cellStyle name="Total 6 2 6 2 7" xfId="17770" xr:uid="{F1043359-CB76-4706-8349-6B91DFD06C57}"/>
    <cellStyle name="Total 6 2 6 2 7 2" xfId="31228" xr:uid="{A8C37825-353C-417D-A0DD-8DBADC560758}"/>
    <cellStyle name="Total 6 2 6 3" xfId="6913" xr:uid="{BA926A2C-8603-4E3E-9B0D-D8B0264D0874}"/>
    <cellStyle name="Total 6 2 6 3 2" xfId="20371" xr:uid="{9D3470A1-2346-4A97-8E49-1B2040116572}"/>
    <cellStyle name="Total 6 2 6 4" xfId="9504" xr:uid="{95EFD5E2-656F-4347-8C02-C191A33826BE}"/>
    <cellStyle name="Total 6 2 6 4 2" xfId="22962" xr:uid="{8C8BBE0D-42C4-4CB0-9A68-D43517444633}"/>
    <cellStyle name="Total 6 2 6 5" xfId="3547" xr:uid="{2116453D-C3FF-4D90-954B-0A5CA87A1A92}"/>
    <cellStyle name="Total 6 2 6 5 2" xfId="19541" xr:uid="{94C6BCA1-9F40-469E-9F2D-FB302EC31874}"/>
    <cellStyle name="Total 6 2 6 6" xfId="16752" xr:uid="{64CE4A3A-5337-46C0-9830-94751C18CB4C}"/>
    <cellStyle name="Total 6 2 6 6 2" xfId="30210" xr:uid="{2D53ED64-4192-4CB3-8680-539DCB6468F3}"/>
    <cellStyle name="Total 6 2 7" xfId="4710" xr:uid="{1530304F-E764-48C7-97F0-03583359B135}"/>
    <cellStyle name="Total 6 2 7 2" xfId="5881" xr:uid="{8D5EB32F-B68D-47D3-93A4-F43B04B27E57}"/>
    <cellStyle name="Total 6 2 7 2 2" xfId="8360" xr:uid="{B9BFAC52-DE7A-41B6-8125-2E94716064F4}"/>
    <cellStyle name="Total 6 2 7 2 2 2" xfId="21818" xr:uid="{8C26E055-47CE-4019-B892-E9509DF41A43}"/>
    <cellStyle name="Total 6 2 7 2 3" xfId="10951" xr:uid="{C16911FB-AA9C-4987-8B50-1C6B371A0D38}"/>
    <cellStyle name="Total 6 2 7 2 3 2" xfId="24409" xr:uid="{06D38131-BBCD-43E8-8BF0-B057E8F80403}"/>
    <cellStyle name="Total 6 2 7 2 4" xfId="13159" xr:uid="{90A7D08C-C0AA-4846-9B9D-1B29A327CABE}"/>
    <cellStyle name="Total 6 2 7 2 4 2" xfId="26617" xr:uid="{C161E4D0-A8C5-4AF6-B33C-1C4E8FE0510F}"/>
    <cellStyle name="Total 6 2 7 2 5" xfId="14338" xr:uid="{E0D1FDD2-1453-4018-A1DD-93E6C622E840}"/>
    <cellStyle name="Total 6 2 7 2 5 2" xfId="27796" xr:uid="{7323B9DE-C29C-4D57-8011-5AA42E05A72D}"/>
    <cellStyle name="Total 6 2 7 2 6" xfId="15703" xr:uid="{CDCA9342-F9EC-49E4-AC14-2E3C0035D2ED}"/>
    <cellStyle name="Total 6 2 7 2 6 2" xfId="29161" xr:uid="{B5F5D0EA-6702-408B-82E1-A2F8264A6213}"/>
    <cellStyle name="Total 6 2 7 2 7" xfId="18046" xr:uid="{8245F9CA-8BC6-481D-AC4D-85BC20EAF672}"/>
    <cellStyle name="Total 6 2 7 2 7 2" xfId="31504" xr:uid="{52961C9F-D21D-4600-99FC-996D1C56C4D8}"/>
    <cellStyle name="Total 6 2 7 3" xfId="7189" xr:uid="{6323E954-D96A-446E-8152-69C9EF842968}"/>
    <cellStyle name="Total 6 2 7 3 2" xfId="20647" xr:uid="{3022C801-3ABF-439B-A0D0-4758DD1EF449}"/>
    <cellStyle name="Total 6 2 7 4" xfId="9780" xr:uid="{E670FA88-5CC6-4268-9CFF-1C96C2812231}"/>
    <cellStyle name="Total 6 2 7 4 2" xfId="23238" xr:uid="{FBCB4095-FE3D-4F25-BE0D-993E7C339F6D}"/>
    <cellStyle name="Total 6 2 7 5" xfId="3206" xr:uid="{98D154E1-5778-4DAC-B8BA-B0740399788F}"/>
    <cellStyle name="Total 6 2 7 5 2" xfId="19200" xr:uid="{669E9686-2534-4AE5-88EC-47BFDE7539FE}"/>
    <cellStyle name="Total 6 2 7 6" xfId="16988" xr:uid="{651959E7-F270-4B36-920C-D0E745C2DDD8}"/>
    <cellStyle name="Total 6 2 7 6 2" xfId="30446" xr:uid="{ABBDC668-B360-4DF8-8264-48912452C673}"/>
    <cellStyle name="Total 6 2 8" xfId="3996" xr:uid="{5628A776-FBB4-41C4-ABF2-3AD21FF6B8E7}"/>
    <cellStyle name="Total 6 2 8 2" xfId="3025" xr:uid="{2BDD7E63-F227-459B-BB5A-A17954631759}"/>
    <cellStyle name="Total 6 2 8 2 2" xfId="19019" xr:uid="{A8987E8B-1B96-4247-8D9C-6D5039529968}"/>
    <cellStyle name="Total 6 2 8 3" xfId="9107" xr:uid="{FD832917-E8E2-422F-BD6A-8F07A782CB6A}"/>
    <cellStyle name="Total 6 2 8 3 2" xfId="22565" xr:uid="{47E224A4-655A-40C7-8DD2-C6525A388156}"/>
    <cellStyle name="Total 6 2 8 4" xfId="11676" xr:uid="{EE722148-3B60-4E4B-9D31-81ED256CFE62}"/>
    <cellStyle name="Total 6 2 8 4 2" xfId="25134" xr:uid="{CADD9A3E-1BC9-4C73-9147-9B864C4BF0EC}"/>
    <cellStyle name="Total 6 2 8 5" xfId="4223" xr:uid="{E8D62AF8-D4E2-4F20-A4D3-7D22C2B0DDFE}"/>
    <cellStyle name="Total 6 2 8 5 2" xfId="20023" xr:uid="{19178191-EBFA-4A19-8A9A-92692A60DE21}"/>
    <cellStyle name="Total 6 2 8 6" xfId="3362" xr:uid="{ED01CDB5-9BF5-4612-9AA1-14632A0D4320}"/>
    <cellStyle name="Total 6 2 8 6 2" xfId="19356" xr:uid="{949CD775-0B22-4F8E-BCBD-D9B17DA09F20}"/>
    <cellStyle name="Total 6 2 8 7" xfId="16415" xr:uid="{16DA3B95-3937-4943-B736-356463A9A2F8}"/>
    <cellStyle name="Total 6 2 8 7 2" xfId="29873" xr:uid="{947ADFF6-9C85-48BE-8696-2A0D3CB25466}"/>
    <cellStyle name="Total 6 2 9" xfId="3099" xr:uid="{FA79DC65-D996-4406-ADAD-12FCC664195E}"/>
    <cellStyle name="Total 6 2 9 2" xfId="19093" xr:uid="{81457B06-6D7A-4A4C-AF19-13FCA460D0E5}"/>
    <cellStyle name="Total 6 3" xfId="2433" xr:uid="{8C9A7748-021F-4B4F-86DD-EFCF3E909EF0}"/>
    <cellStyle name="Total 6 3 10" xfId="3831" xr:uid="{5C719D09-20DF-405A-B781-6D16E8942813}"/>
    <cellStyle name="Total 6 3 10 2" xfId="19825" xr:uid="{BE180E77-37D6-46AF-87BB-2B17816A5B51}"/>
    <cellStyle name="Total 6 3 11" xfId="12278" xr:uid="{F78CEEF9-67C3-4D4E-A86C-A3A9410B33D1}"/>
    <cellStyle name="Total 6 3 11 2" xfId="25736" xr:uid="{F03D261D-4F78-4755-99BD-4B33D8B1B619}"/>
    <cellStyle name="Total 6 3 12" xfId="9295" xr:uid="{E3B17565-999B-4437-9643-720440115855}"/>
    <cellStyle name="Total 6 3 12 2" xfId="22753" xr:uid="{EA3E42E2-6B47-4584-B422-8C1AEE90F2C0}"/>
    <cellStyle name="Total 6 3 13" xfId="18939" xr:uid="{39D42678-83FB-4590-9A14-CE841D2DFA11}"/>
    <cellStyle name="Total 6 3 13 2" xfId="32592" xr:uid="{C53A7FB3-16A4-44E2-8149-FAC09AB52DC0}"/>
    <cellStyle name="Total 6 3 2" xfId="2945" xr:uid="{2378EF9E-E913-49BD-860B-65096171861B}"/>
    <cellStyle name="Total 6 3 2 2" xfId="6283" xr:uid="{396EF478-0757-4DCC-8E8B-32C17E0C280A}"/>
    <cellStyle name="Total 6 3 2 2 2" xfId="8762" xr:uid="{DD77D5D0-8043-4F89-A381-133E6209D22B}"/>
    <cellStyle name="Total 6 3 2 2 2 2" xfId="22220" xr:uid="{7AE7472C-0DA2-41CB-B97F-0FD561BFC8F0}"/>
    <cellStyle name="Total 6 3 2 2 3" xfId="11353" xr:uid="{82FE11D2-F181-4B71-A74B-AD6E44DCCC05}"/>
    <cellStyle name="Total 6 3 2 2 3 2" xfId="24811" xr:uid="{ADCE1826-0751-4AE2-AAEC-198ADDE65292}"/>
    <cellStyle name="Total 6 3 2 2 4" xfId="13561" xr:uid="{1364EFFE-C3C8-4795-8B27-3D3631D9CDAC}"/>
    <cellStyle name="Total 6 3 2 2 4 2" xfId="27019" xr:uid="{6828B1E0-6166-4F00-AFCD-BFE2DE0D16B2}"/>
    <cellStyle name="Total 6 3 2 2 5" xfId="14740" xr:uid="{4A3863EB-EB8E-4950-B7DF-87E09903015D}"/>
    <cellStyle name="Total 6 3 2 2 5 2" xfId="28198" xr:uid="{BB20E438-8962-4166-961B-C8ED25F83C12}"/>
    <cellStyle name="Total 6 3 2 2 6" xfId="16105" xr:uid="{9832BC58-C121-421E-9031-DDA928B7E4F1}"/>
    <cellStyle name="Total 6 3 2 2 6 2" xfId="29563" xr:uid="{87A6B9DE-0F46-4303-9649-70697274B54A}"/>
    <cellStyle name="Total 6 3 2 2 7" xfId="18448" xr:uid="{106C6737-084C-4FF9-8AA9-BE28D854B7FC}"/>
    <cellStyle name="Total 6 3 2 2 7 2" xfId="31906" xr:uid="{BB5DED9C-EE9D-4534-B2FE-9F9DCA441977}"/>
    <cellStyle name="Total 6 3 2 3" xfId="5112" xr:uid="{59D1CFAB-3FB6-4C6D-8DEC-59EA5B63DE61}"/>
    <cellStyle name="Total 6 3 2 3 2" xfId="32397" xr:uid="{9193F8C4-D9F3-4CEC-8249-9E88E62A106D}"/>
    <cellStyle name="Total 6 3 2 4" xfId="7591" xr:uid="{45947A67-9D7B-4B11-B103-B18F74C26264}"/>
    <cellStyle name="Total 6 3 2 4 2" xfId="21049" xr:uid="{61F7E1E9-8E6D-4E7B-9B66-C9650F2B4C0A}"/>
    <cellStyle name="Total 6 3 2 5" xfId="10182" xr:uid="{6B349210-5E7A-4FF1-ACFC-0971931EE73A}"/>
    <cellStyle name="Total 6 3 2 5 2" xfId="23640" xr:uid="{6698CBB7-76A5-4936-86E8-2A67616C68E1}"/>
    <cellStyle name="Total 6 3 2 6" xfId="11965" xr:uid="{CA3A02CC-D30F-40F1-AD5D-9C54A97C3333}"/>
    <cellStyle name="Total 6 3 2 6 2" xfId="25423" xr:uid="{406B0FD0-1FF8-4656-9FB9-864C8B4A3B1C}"/>
    <cellStyle name="Total 6 3 2 7" xfId="17305" xr:uid="{AE406586-8F37-4FB1-85DC-A91256CBEC4B}"/>
    <cellStyle name="Total 6 3 2 7 2" xfId="30763" xr:uid="{A4EBA91D-6CBB-4BE8-92ED-269562DE7255}"/>
    <cellStyle name="Total 6 3 3" xfId="4301" xr:uid="{5850B912-BBBB-490D-A098-F63294D7775D}"/>
    <cellStyle name="Total 6 3 3 2" xfId="5472" xr:uid="{502818E0-2938-42F1-B076-559AB59DFFDA}"/>
    <cellStyle name="Total 6 3 3 2 2" xfId="7951" xr:uid="{73458E4A-53A5-4188-9E74-5DB3D2201D0D}"/>
    <cellStyle name="Total 6 3 3 2 2 2" xfId="21409" xr:uid="{3DC2D73F-DFE2-45D7-9E0F-833E03D75DA2}"/>
    <cellStyle name="Total 6 3 3 2 3" xfId="10542" xr:uid="{4CA987A5-1383-4E9A-A573-AE6BA6929E2E}"/>
    <cellStyle name="Total 6 3 3 2 3 2" xfId="24000" xr:uid="{B39FE9CF-41C1-4532-91B6-536BA21EB1B2}"/>
    <cellStyle name="Total 6 3 3 2 4" xfId="12750" xr:uid="{0E13D342-BA67-4CEA-87C6-00FD6B57756A}"/>
    <cellStyle name="Total 6 3 3 2 4 2" xfId="26208" xr:uid="{B17A8FF1-B556-4E60-BDA9-F7B47030549D}"/>
    <cellStyle name="Total 6 3 3 2 5" xfId="13929" xr:uid="{58DD8078-AA49-451A-97B9-86D803D0F86B}"/>
    <cellStyle name="Total 6 3 3 2 5 2" xfId="27387" xr:uid="{E46AA3FA-B104-4580-A71E-2FEC7DA45F12}"/>
    <cellStyle name="Total 6 3 3 2 6" xfId="15294" xr:uid="{E046B460-D420-421C-9B22-F587FAD31B92}"/>
    <cellStyle name="Total 6 3 3 2 6 2" xfId="28752" xr:uid="{C099F78F-3765-4A24-8F7C-5D02080B7666}"/>
    <cellStyle name="Total 6 3 3 2 7" xfId="17637" xr:uid="{CCDAF15C-C41F-425D-BAC4-690015AFD810}"/>
    <cellStyle name="Total 6 3 3 2 7 2" xfId="31095" xr:uid="{A57FA385-3964-46F4-ACBB-9EF74DF52CA1}"/>
    <cellStyle name="Total 6 3 3 3" xfId="6780" xr:uid="{7163CA5D-6F2E-428F-8E24-7A40E348DF05}"/>
    <cellStyle name="Total 6 3 3 3 2" xfId="20238" xr:uid="{3AF80B86-B29D-451C-B35F-BC68F02B5AE7}"/>
    <cellStyle name="Total 6 3 3 4" xfId="9371" xr:uid="{0179475D-6580-42FA-B84A-605180365A9E}"/>
    <cellStyle name="Total 6 3 3 4 2" xfId="22829" xr:uid="{37757D26-F059-4FDF-A3F4-D9A82530A937}"/>
    <cellStyle name="Total 6 3 3 5" xfId="12203" xr:uid="{175B4302-762F-48B7-8103-BD8FD2538300}"/>
    <cellStyle name="Total 6 3 3 5 2" xfId="25661" xr:uid="{1BA878E7-9802-4B6E-8E11-410B2B1CF424}"/>
    <cellStyle name="Total 6 3 3 6" xfId="16648" xr:uid="{99CBF23C-2E5A-4A95-9A4B-AF70A04FD071}"/>
    <cellStyle name="Total 6 3 3 6 2" xfId="30106" xr:uid="{BCD99CA0-2C6F-4180-829F-D5375E5B31F1}"/>
    <cellStyle name="Total 6 3 4" xfId="4969" xr:uid="{9CA740C4-44FC-4FF9-A0AB-2E4654D52B78}"/>
    <cellStyle name="Total 6 3 4 2" xfId="6140" xr:uid="{8EFD6458-A94A-40B5-B194-E93C856CEB56}"/>
    <cellStyle name="Total 6 3 4 2 2" xfId="8619" xr:uid="{680AF96A-F998-4AC1-9968-910DA3C0E994}"/>
    <cellStyle name="Total 6 3 4 2 2 2" xfId="22077" xr:uid="{3C97BB29-6B83-437E-9777-18E7B2544D20}"/>
    <cellStyle name="Total 6 3 4 2 3" xfId="11210" xr:uid="{46884B80-E53C-4332-9767-C63F3FE4F289}"/>
    <cellStyle name="Total 6 3 4 2 3 2" xfId="24668" xr:uid="{61C943C6-6F3C-42BF-A900-128C650A3AC3}"/>
    <cellStyle name="Total 6 3 4 2 4" xfId="13418" xr:uid="{983BAF5B-9205-4961-BE8C-F1F5CF294D3A}"/>
    <cellStyle name="Total 6 3 4 2 4 2" xfId="26876" xr:uid="{8E3EE974-17D9-4562-A828-264E1553D306}"/>
    <cellStyle name="Total 6 3 4 2 5" xfId="14597" xr:uid="{4776A93A-0728-403B-A1B9-A79E57E999FA}"/>
    <cellStyle name="Total 6 3 4 2 5 2" xfId="28055" xr:uid="{A7BA7186-30F9-4759-BDD2-C55FB624C32C}"/>
    <cellStyle name="Total 6 3 4 2 6" xfId="15962" xr:uid="{E7B812AF-98ED-4F3F-82A8-A37E75530FF5}"/>
    <cellStyle name="Total 6 3 4 2 6 2" xfId="29420" xr:uid="{C0E4B9FE-C05C-4E31-B374-BF19FBE0BBDD}"/>
    <cellStyle name="Total 6 3 4 2 7" xfId="18305" xr:uid="{1868F5E0-A1C4-4794-BFC1-CC269A783950}"/>
    <cellStyle name="Total 6 3 4 2 7 2" xfId="31763" xr:uid="{D5F9D2D9-0D25-45FB-A795-08C1F16EDEC7}"/>
    <cellStyle name="Total 6 3 4 3" xfId="7448" xr:uid="{3D932F4C-F6E3-4A7E-ACF6-A881F0B146E9}"/>
    <cellStyle name="Total 6 3 4 3 2" xfId="20906" xr:uid="{15463CF4-99B8-48A4-8CD7-A5DC570B5AB1}"/>
    <cellStyle name="Total 6 3 4 4" xfId="10039" xr:uid="{B58736EF-DA7D-428A-A907-44CA35566F35}"/>
    <cellStyle name="Total 6 3 4 4 2" xfId="23497" xr:uid="{C7EE46B9-6DB7-40B6-AEFC-61F329BFDA2D}"/>
    <cellStyle name="Total 6 3 4 5" xfId="11981" xr:uid="{A316C47C-FE1D-415A-8BBB-30ADD981F15E}"/>
    <cellStyle name="Total 6 3 4 5 2" xfId="25439" xr:uid="{50DAC822-70A6-460B-A7B0-D8C2E348F814}"/>
    <cellStyle name="Total 6 3 4 6" xfId="17194" xr:uid="{79F98B93-7E3E-48E1-855C-F46F82A61359}"/>
    <cellStyle name="Total 6 3 4 6 2" xfId="30652" xr:uid="{214F28BB-37B7-4802-B646-D1E9413F1877}"/>
    <cellStyle name="Total 6 3 5" xfId="4794" xr:uid="{8009CB86-1DED-4A71-B7EC-057A2534F542}"/>
    <cellStyle name="Total 6 3 5 2" xfId="5965" xr:uid="{6A3F6C3E-F6AE-4362-B53D-8F581C7989BB}"/>
    <cellStyle name="Total 6 3 5 2 2" xfId="8444" xr:uid="{C1A5DB4F-D3AD-4B6E-A9D9-C61C61816466}"/>
    <cellStyle name="Total 6 3 5 2 2 2" xfId="21902" xr:uid="{90CBAB6B-F6E4-4EA3-9FFD-453174DD37CE}"/>
    <cellStyle name="Total 6 3 5 2 3" xfId="11035" xr:uid="{5072D130-3652-419D-81E7-928325EEC333}"/>
    <cellStyle name="Total 6 3 5 2 3 2" xfId="24493" xr:uid="{23254AFC-5E41-4A91-A155-0E22929C8AED}"/>
    <cellStyle name="Total 6 3 5 2 4" xfId="13243" xr:uid="{23F17198-D0B6-43E5-BE28-0D5171EAC3E7}"/>
    <cellStyle name="Total 6 3 5 2 4 2" xfId="26701" xr:uid="{1C70FDAF-06D6-4A9C-9BB4-55B46191616A}"/>
    <cellStyle name="Total 6 3 5 2 5" xfId="14422" xr:uid="{82B9B9A0-9E9B-4AA5-84CF-3463D1C87AB5}"/>
    <cellStyle name="Total 6 3 5 2 5 2" xfId="27880" xr:uid="{5D51934E-FE2D-41D8-9448-C9102B735600}"/>
    <cellStyle name="Total 6 3 5 2 6" xfId="15787" xr:uid="{1F4D119D-0678-4CD2-9541-D36027234E7C}"/>
    <cellStyle name="Total 6 3 5 2 6 2" xfId="29245" xr:uid="{E7D22517-264C-4967-88D7-6FD40DA5DD6F}"/>
    <cellStyle name="Total 6 3 5 2 7" xfId="18130" xr:uid="{B458460A-7DF2-4D4C-A79D-4F3911EF6AFD}"/>
    <cellStyle name="Total 6 3 5 2 7 2" xfId="31588" xr:uid="{415CEAD0-D124-4128-B8AE-6FE2D7892AF7}"/>
    <cellStyle name="Total 6 3 5 3" xfId="7273" xr:uid="{975DC00E-D8E8-403B-B8D5-955CB80EB854}"/>
    <cellStyle name="Total 6 3 5 3 2" xfId="20731" xr:uid="{F9BADE55-0305-43A3-ACF3-5CB1657E7814}"/>
    <cellStyle name="Total 6 3 5 4" xfId="9864" xr:uid="{069EE923-D59D-44BD-B398-65E2071AEDD7}"/>
    <cellStyle name="Total 6 3 5 4 2" xfId="23322" xr:uid="{FB2E7413-FB2A-4219-A5A1-CF177A30CB65}"/>
    <cellStyle name="Total 6 3 5 5" xfId="3484" xr:uid="{D1CFBFE9-C11B-423D-B39D-38770D84E11C}"/>
    <cellStyle name="Total 6 3 5 5 2" xfId="19478" xr:uid="{45808A5C-B370-4F3C-8EA0-99CCDE954FA6}"/>
    <cellStyle name="Total 6 3 5 6" xfId="17044" xr:uid="{ACDB888F-529B-40A1-9237-FCDEA9E4CC09}"/>
    <cellStyle name="Total 6 3 5 6 2" xfId="30502" xr:uid="{7AF5B0CE-FAF3-4032-A27C-BD6194B1C668}"/>
    <cellStyle name="Total 6 3 6" xfId="4433" xr:uid="{4A02B492-8C41-4E5E-9087-C97BFCD89C1C}"/>
    <cellStyle name="Total 6 3 6 2" xfId="5604" xr:uid="{9A089929-B7B6-466E-A99A-34C7B89D8DA2}"/>
    <cellStyle name="Total 6 3 6 2 2" xfId="8083" xr:uid="{B6D101ED-E2C4-49C0-8FF3-ED9BD8C097AC}"/>
    <cellStyle name="Total 6 3 6 2 2 2" xfId="21541" xr:uid="{C5E90E19-000F-4016-9DAD-FDA888EF6DDA}"/>
    <cellStyle name="Total 6 3 6 2 3" xfId="10674" xr:uid="{A403D0F5-AD75-4232-9C42-71B020CD2F6A}"/>
    <cellStyle name="Total 6 3 6 2 3 2" xfId="24132" xr:uid="{3AA958C5-3D3A-43AF-80D5-6A40BA1F25D4}"/>
    <cellStyle name="Total 6 3 6 2 4" xfId="12882" xr:uid="{AF84DDF4-E653-4E7A-BB9C-599FA9F0C7FE}"/>
    <cellStyle name="Total 6 3 6 2 4 2" xfId="26340" xr:uid="{3F945290-3BB4-411D-BBDB-B216C3D04CAA}"/>
    <cellStyle name="Total 6 3 6 2 5" xfId="14061" xr:uid="{518D4970-C85C-4E56-9F67-35AB5928A726}"/>
    <cellStyle name="Total 6 3 6 2 5 2" xfId="27519" xr:uid="{FEE0ABC8-F37F-4802-A77C-6A633408A31F}"/>
    <cellStyle name="Total 6 3 6 2 6" xfId="15426" xr:uid="{67AFF82A-BD2C-4882-AEC5-BB3FB877861D}"/>
    <cellStyle name="Total 6 3 6 2 6 2" xfId="28884" xr:uid="{7FEB39DC-4273-404C-BE58-487A4661C611}"/>
    <cellStyle name="Total 6 3 6 2 7" xfId="17769" xr:uid="{23D612BF-B506-4080-82B1-B5A9F47C066C}"/>
    <cellStyle name="Total 6 3 6 2 7 2" xfId="31227" xr:uid="{C3EE84F9-AF8B-41FD-A111-A7508DAE06DD}"/>
    <cellStyle name="Total 6 3 6 3" xfId="6912" xr:uid="{618C410C-CFBC-41D8-AC74-D1EE8076D05D}"/>
    <cellStyle name="Total 6 3 6 3 2" xfId="20370" xr:uid="{03B2873E-E4DF-4CBB-BA05-F1B12DBCF596}"/>
    <cellStyle name="Total 6 3 6 4" xfId="9503" xr:uid="{BD6FC8A1-80C5-4F5A-96CB-7E6C38054A56}"/>
    <cellStyle name="Total 6 3 6 4 2" xfId="22961" xr:uid="{256551BB-2B56-4F92-ADA2-AF0C38890901}"/>
    <cellStyle name="Total 6 3 6 5" xfId="6711" xr:uid="{D1B6DB4F-9B4C-40DB-9AA1-F046C96CAD2F}"/>
    <cellStyle name="Total 6 3 6 5 2" xfId="20169" xr:uid="{CF597895-28D3-4884-ABF3-72952C41EA74}"/>
    <cellStyle name="Total 6 3 6 6" xfId="16751" xr:uid="{D42743F7-EABA-4F03-B526-6F02B7955B41}"/>
    <cellStyle name="Total 6 3 6 6 2" xfId="30209" xr:uid="{4BF2B9C8-9331-4847-85DB-612CF4E12B4C}"/>
    <cellStyle name="Total 6 3 7" xfId="4711" xr:uid="{87906D6E-A239-493F-B030-F3629DC4D522}"/>
    <cellStyle name="Total 6 3 7 2" xfId="5882" xr:uid="{625EC2B4-B3E3-45B6-9CF0-3B7AAB59458B}"/>
    <cellStyle name="Total 6 3 7 2 2" xfId="8361" xr:uid="{FBEDE617-4BFE-4DEA-9B7D-60462314D8B5}"/>
    <cellStyle name="Total 6 3 7 2 2 2" xfId="21819" xr:uid="{77983388-38C9-4CD2-A16F-0BCCC34FDB93}"/>
    <cellStyle name="Total 6 3 7 2 3" xfId="10952" xr:uid="{40708E97-DEA7-465E-93DD-13215F52F2CB}"/>
    <cellStyle name="Total 6 3 7 2 3 2" xfId="24410" xr:uid="{671F1CA3-BC8A-459D-B56B-AF7DA0E4494D}"/>
    <cellStyle name="Total 6 3 7 2 4" xfId="13160" xr:uid="{5DE63A4B-5239-4CC6-8982-B53E29281E20}"/>
    <cellStyle name="Total 6 3 7 2 4 2" xfId="26618" xr:uid="{86E06969-1567-4D39-BA43-AE9E7452B808}"/>
    <cellStyle name="Total 6 3 7 2 5" xfId="14339" xr:uid="{9FA621E7-4D8C-4536-98C2-6F6F2D9C1524}"/>
    <cellStyle name="Total 6 3 7 2 5 2" xfId="27797" xr:uid="{F7900896-20CD-40DF-ACA5-620002416159}"/>
    <cellStyle name="Total 6 3 7 2 6" xfId="15704" xr:uid="{FE92A8B7-6CC0-4679-A081-FF89F657A75F}"/>
    <cellStyle name="Total 6 3 7 2 6 2" xfId="29162" xr:uid="{F444AE38-0B96-4413-907F-2D02EAA0EFFB}"/>
    <cellStyle name="Total 6 3 7 2 7" xfId="18047" xr:uid="{F94BB1DE-E11E-4445-9016-B9E632CC6674}"/>
    <cellStyle name="Total 6 3 7 2 7 2" xfId="31505" xr:uid="{EB0C5819-F0F1-4804-9218-04EF6BD604A8}"/>
    <cellStyle name="Total 6 3 7 3" xfId="7190" xr:uid="{5FA10800-EA19-4202-8F50-5DEA1B200C4F}"/>
    <cellStyle name="Total 6 3 7 3 2" xfId="20648" xr:uid="{787A4E0A-9D7F-45D1-927F-8116211C944A}"/>
    <cellStyle name="Total 6 3 7 4" xfId="9781" xr:uid="{D41C936E-B136-478A-B25E-813BDAAE61DE}"/>
    <cellStyle name="Total 6 3 7 4 2" xfId="23239" xr:uid="{E27B126E-3248-4B64-886E-8A80A23B7529}"/>
    <cellStyle name="Total 6 3 7 5" xfId="3514" xr:uid="{B5F52F2A-0D12-4527-B745-2C317650BA99}"/>
    <cellStyle name="Total 6 3 7 5 2" xfId="19508" xr:uid="{3B27E925-6254-4374-9C75-C8B621EFEF88}"/>
    <cellStyle name="Total 6 3 7 6" xfId="16989" xr:uid="{716F3FC5-A035-4C7D-AC1A-E4DF26D523AF}"/>
    <cellStyle name="Total 6 3 7 6 2" xfId="30447" xr:uid="{CD644950-700D-4F2B-82A3-E3EBFF14F6A6}"/>
    <cellStyle name="Total 6 3 8" xfId="3995" xr:uid="{F83B237C-9A63-438E-9E2E-4555E1223E06}"/>
    <cellStyle name="Total 6 3 8 2" xfId="3026" xr:uid="{21D32598-1012-415C-9211-1B4AB0AF9CCA}"/>
    <cellStyle name="Total 6 3 8 2 2" xfId="19020" xr:uid="{FEEBD09C-1E35-4D83-8154-F278F02D44B0}"/>
    <cellStyle name="Total 6 3 8 3" xfId="9106" xr:uid="{79D607C1-0298-4811-B9EF-5FBDE4E5AB68}"/>
    <cellStyle name="Total 6 3 8 3 2" xfId="22564" xr:uid="{E75DE510-0E9E-405C-836D-A1805EA7DABB}"/>
    <cellStyle name="Total 6 3 8 4" xfId="11675" xr:uid="{FDD83A73-E1C5-489E-BB75-75374F86FC4E}"/>
    <cellStyle name="Total 6 3 8 4 2" xfId="25133" xr:uid="{FEE4F226-BF05-4B7B-B76B-A4B55014565D}"/>
    <cellStyle name="Total 6 3 8 5" xfId="4209" xr:uid="{51CD8143-E922-4492-80B7-7520760C39A7}"/>
    <cellStyle name="Total 6 3 8 5 2" xfId="20009" xr:uid="{E250782C-F0E2-453A-BF3F-932129824D8A}"/>
    <cellStyle name="Total 6 3 8 6" xfId="3363" xr:uid="{3D8B306F-3BFD-4F67-A4F6-2B38055788A1}"/>
    <cellStyle name="Total 6 3 8 6 2" xfId="19357" xr:uid="{508179CF-8987-418A-87D2-1A92F0C34428}"/>
    <cellStyle name="Total 6 3 8 7" xfId="16414" xr:uid="{4482AF3F-7BCF-45A2-9A34-AD2B42290399}"/>
    <cellStyle name="Total 6 3 8 7 2" xfId="29872" xr:uid="{326D7574-3888-4AC0-8424-AB6904B7754B}"/>
    <cellStyle name="Total 6 3 9" xfId="3098" xr:uid="{8DDA16E8-F665-4B69-9CE7-18D2F22B0B74}"/>
    <cellStyle name="Total 6 3 9 2" xfId="19092" xr:uid="{2E30DD6F-0461-4EFA-8368-086F1A477DFD}"/>
    <cellStyle name="Total 6 4" xfId="2434" xr:uid="{95ABB25A-375F-4EA4-9521-CFA0680B6DA0}"/>
    <cellStyle name="Total 6 4 10" xfId="3832" xr:uid="{AE5B1B60-42BF-4DA6-B1AD-843BE0291694}"/>
    <cellStyle name="Total 6 4 10 2" xfId="19826" xr:uid="{7826B950-5AA1-48E7-9AAB-91435713A90B}"/>
    <cellStyle name="Total 6 4 11" xfId="12472" xr:uid="{89C1307C-D5DE-49F9-AFE9-F50513225492}"/>
    <cellStyle name="Total 6 4 11 2" xfId="25930" xr:uid="{389D6865-E04D-43D0-9969-C98BBC628985}"/>
    <cellStyle name="Total 6 4 12" xfId="3710" xr:uid="{484BB2E4-CDFE-466F-9F7D-9C73F54D346C}"/>
    <cellStyle name="Total 6 4 12 2" xfId="19704" xr:uid="{16657B90-8435-483B-B633-3FAE3F0AA946}"/>
    <cellStyle name="Total 6 4 13" xfId="18940" xr:uid="{CC379125-6E35-4D96-9676-4907C42FED10}"/>
    <cellStyle name="Total 6 4 13 2" xfId="32593" xr:uid="{8F02FD30-C31A-4349-8076-990E3A45491D}"/>
    <cellStyle name="Total 6 4 2" xfId="2946" xr:uid="{666F22DB-6B2F-49E5-A876-B75E87B698DB}"/>
    <cellStyle name="Total 6 4 2 2" xfId="6284" xr:uid="{35433888-06FB-4F62-95F9-E1475DD0BF69}"/>
    <cellStyle name="Total 6 4 2 2 2" xfId="8763" xr:uid="{D78E1F86-53F5-4C5B-B29D-3D6B8FA4D85D}"/>
    <cellStyle name="Total 6 4 2 2 2 2" xfId="22221" xr:uid="{B7630D0D-0D09-4FF2-A050-73D322A70BC9}"/>
    <cellStyle name="Total 6 4 2 2 3" xfId="11354" xr:uid="{D4D4A75D-95BB-4459-8A6E-4889BAF1A964}"/>
    <cellStyle name="Total 6 4 2 2 3 2" xfId="24812" xr:uid="{972063D6-E4CA-4724-B50E-9C02D3E4F56A}"/>
    <cellStyle name="Total 6 4 2 2 4" xfId="13562" xr:uid="{CEDA31AB-8678-481B-9613-31261EF50C8B}"/>
    <cellStyle name="Total 6 4 2 2 4 2" xfId="27020" xr:uid="{AF38A3A6-AAE6-4AD3-8B73-BC7C40349685}"/>
    <cellStyle name="Total 6 4 2 2 5" xfId="14741" xr:uid="{1E962A06-C731-4BD1-B3CE-2BCDB327FC00}"/>
    <cellStyle name="Total 6 4 2 2 5 2" xfId="28199" xr:uid="{E3AE30F9-2B6A-4216-9292-B383442D5EEC}"/>
    <cellStyle name="Total 6 4 2 2 6" xfId="16106" xr:uid="{382FA44D-4554-43F8-A706-687AC591BF67}"/>
    <cellStyle name="Total 6 4 2 2 6 2" xfId="29564" xr:uid="{F6513CED-C02E-49D4-B768-4589A3E4F589}"/>
    <cellStyle name="Total 6 4 2 2 7" xfId="18449" xr:uid="{86B23AE3-268B-46AA-98B3-BA1C7E47EB08}"/>
    <cellStyle name="Total 6 4 2 2 7 2" xfId="31907" xr:uid="{82D09579-B59F-4DFA-A48A-79FD300FEE8A}"/>
    <cellStyle name="Total 6 4 2 3" xfId="5113" xr:uid="{ED8BBC94-9052-4491-819A-F9732C4F3B23}"/>
    <cellStyle name="Total 6 4 2 3 2" xfId="32398" xr:uid="{E7704A9D-EC55-4C8F-9899-82E10B94F56C}"/>
    <cellStyle name="Total 6 4 2 4" xfId="7592" xr:uid="{DA00B5BB-17ED-46C8-92B5-154618333BB7}"/>
    <cellStyle name="Total 6 4 2 4 2" xfId="21050" xr:uid="{530D5CB9-3AA4-43FE-967C-615CD01627A9}"/>
    <cellStyle name="Total 6 4 2 5" xfId="10183" xr:uid="{7F0557C7-60F9-4E3B-A412-DED1A5E6964F}"/>
    <cellStyle name="Total 6 4 2 5 2" xfId="23641" xr:uid="{39F6696F-A1E2-4B8C-87DD-E9B7B29CBC19}"/>
    <cellStyle name="Total 6 4 2 6" xfId="11902" xr:uid="{CB51AE7B-2087-4703-860C-C1537A250D66}"/>
    <cellStyle name="Total 6 4 2 6 2" xfId="25360" xr:uid="{7AB5C511-C2D6-4024-808C-C4F1675326E0}"/>
    <cellStyle name="Total 6 4 2 7" xfId="17306" xr:uid="{5321C4D9-74A1-472A-99E4-A8B608EEDDED}"/>
    <cellStyle name="Total 6 4 2 7 2" xfId="30764" xr:uid="{8936B2ED-39BE-4A8B-8998-2CA4A88196B2}"/>
    <cellStyle name="Total 6 4 3" xfId="4300" xr:uid="{96C077E8-5C48-4310-BC2D-15010DFE29C7}"/>
    <cellStyle name="Total 6 4 3 2" xfId="5471" xr:uid="{E08C5724-175D-4EC1-BA00-76AA8AF0E549}"/>
    <cellStyle name="Total 6 4 3 2 2" xfId="7950" xr:uid="{80C11576-E2DC-4587-8E29-A7501A5885BB}"/>
    <cellStyle name="Total 6 4 3 2 2 2" xfId="21408" xr:uid="{0310CDB5-E563-4525-A053-A0C3FDB10F15}"/>
    <cellStyle name="Total 6 4 3 2 3" xfId="10541" xr:uid="{05BB78D1-84DA-4727-85A9-0495BCE2B70D}"/>
    <cellStyle name="Total 6 4 3 2 3 2" xfId="23999" xr:uid="{32FB680C-89B6-4C7B-A531-56ED8AB17620}"/>
    <cellStyle name="Total 6 4 3 2 4" xfId="12749" xr:uid="{AAE90CEE-DBF0-4AE5-BCAC-0AE45908F6D7}"/>
    <cellStyle name="Total 6 4 3 2 4 2" xfId="26207" xr:uid="{ABE695D3-21A0-4235-86D3-222A6ADE8DDC}"/>
    <cellStyle name="Total 6 4 3 2 5" xfId="13928" xr:uid="{218EA4A5-AF0B-419D-81C1-9A2A645AEA69}"/>
    <cellStyle name="Total 6 4 3 2 5 2" xfId="27386" xr:uid="{A3CC51C6-BB57-4D41-AF58-940232103B7C}"/>
    <cellStyle name="Total 6 4 3 2 6" xfId="15293" xr:uid="{C0C248D3-0604-43E0-99ED-372DC3C6B30B}"/>
    <cellStyle name="Total 6 4 3 2 6 2" xfId="28751" xr:uid="{4C8A9491-8360-4BD9-9F4A-4AA7AB490DD0}"/>
    <cellStyle name="Total 6 4 3 2 7" xfId="17636" xr:uid="{8FFC6C13-911C-4A32-9299-460B4369AA41}"/>
    <cellStyle name="Total 6 4 3 2 7 2" xfId="31094" xr:uid="{DB6857E5-C169-4E63-958E-A78DA9EF2E81}"/>
    <cellStyle name="Total 6 4 3 3" xfId="6779" xr:uid="{FC1C6219-8F00-4F2D-BA37-A05125CD295F}"/>
    <cellStyle name="Total 6 4 3 3 2" xfId="20237" xr:uid="{C386EB1A-2045-4B06-9B82-E0042778236C}"/>
    <cellStyle name="Total 6 4 3 4" xfId="9370" xr:uid="{C7B33602-9E58-48C1-9B8D-21C7C03C4525}"/>
    <cellStyle name="Total 6 4 3 4 2" xfId="22828" xr:uid="{4026C0C3-A5D7-4043-ABED-5AE972434B6D}"/>
    <cellStyle name="Total 6 4 3 5" xfId="12297" xr:uid="{9873733C-276D-4CB2-9346-4812437C08E2}"/>
    <cellStyle name="Total 6 4 3 5 2" xfId="25755" xr:uid="{B9BB941D-41C5-48E7-A102-53A28AF636C8}"/>
    <cellStyle name="Total 6 4 3 6" xfId="16647" xr:uid="{73F2C39A-5907-47E7-A92B-70FD02B5F7A5}"/>
    <cellStyle name="Total 6 4 3 6 2" xfId="30105" xr:uid="{11CDD883-E2BC-49FC-9B87-20C1BF59263C}"/>
    <cellStyle name="Total 6 4 4" xfId="4970" xr:uid="{5BCFAFFD-CE8A-4436-90BB-73C45F284649}"/>
    <cellStyle name="Total 6 4 4 2" xfId="6141" xr:uid="{1EAC11E9-BE53-40F8-B80A-498E74BA662D}"/>
    <cellStyle name="Total 6 4 4 2 2" xfId="8620" xr:uid="{41AAD714-20B8-4B91-9043-1C300C3FD24D}"/>
    <cellStyle name="Total 6 4 4 2 2 2" xfId="22078" xr:uid="{7A12517A-3F22-4BC7-B806-6D046CB3DA32}"/>
    <cellStyle name="Total 6 4 4 2 3" xfId="11211" xr:uid="{2CEDB292-9FF1-4720-BF4F-3DBAF0B99409}"/>
    <cellStyle name="Total 6 4 4 2 3 2" xfId="24669" xr:uid="{5E3B5C6C-81D3-49EB-AE6B-79E3D0E3F21C}"/>
    <cellStyle name="Total 6 4 4 2 4" xfId="13419" xr:uid="{8D2DD5AA-23A2-4A90-8401-1807AC1C425A}"/>
    <cellStyle name="Total 6 4 4 2 4 2" xfId="26877" xr:uid="{EFF5D022-13A6-478B-B2C5-CE04AF110D24}"/>
    <cellStyle name="Total 6 4 4 2 5" xfId="14598" xr:uid="{DC114381-A196-43D9-9ED0-1C9727D54BB9}"/>
    <cellStyle name="Total 6 4 4 2 5 2" xfId="28056" xr:uid="{ABF3C2D8-D63E-4931-B772-F76D73E34A22}"/>
    <cellStyle name="Total 6 4 4 2 6" xfId="15963" xr:uid="{90564FA4-E22A-4815-B20F-759F633089CF}"/>
    <cellStyle name="Total 6 4 4 2 6 2" xfId="29421" xr:uid="{F2869A15-2EA1-4E6C-81A2-9AC7DA2CE066}"/>
    <cellStyle name="Total 6 4 4 2 7" xfId="18306" xr:uid="{32F894D2-2530-42DD-A112-D5FCFA3EBFED}"/>
    <cellStyle name="Total 6 4 4 2 7 2" xfId="31764" xr:uid="{445CA78E-3E17-4158-BD82-06D8287FCBBF}"/>
    <cellStyle name="Total 6 4 4 3" xfId="7449" xr:uid="{A47BD87A-AC1F-4B2D-A3EB-A2227FDEB778}"/>
    <cellStyle name="Total 6 4 4 3 2" xfId="20907" xr:uid="{C3A8FE97-65E5-4F0E-AE54-5CFF915E1A3F}"/>
    <cellStyle name="Total 6 4 4 4" xfId="10040" xr:uid="{CCE48252-472C-4B55-928D-5826347FB320}"/>
    <cellStyle name="Total 6 4 4 4 2" xfId="23498" xr:uid="{CFF91783-7AF7-4355-942A-348B0FDC2D8E}"/>
    <cellStyle name="Total 6 4 4 5" xfId="12363" xr:uid="{71809505-D051-4019-B6F9-210C3C10B0A2}"/>
    <cellStyle name="Total 6 4 4 5 2" xfId="25821" xr:uid="{F676F116-2FDD-4D3F-B793-9D47C3AB8BAF}"/>
    <cellStyle name="Total 6 4 4 6" xfId="17195" xr:uid="{8DFDFD5F-E075-4C98-9620-F94DDD509E15}"/>
    <cellStyle name="Total 6 4 4 6 2" xfId="30653" xr:uid="{55D320BE-B229-4C53-B32F-AFD0C41DFAC3}"/>
    <cellStyle name="Total 6 4 5" xfId="4795" xr:uid="{C6226F97-C609-4D50-BC88-0945B374C5AF}"/>
    <cellStyle name="Total 6 4 5 2" xfId="5966" xr:uid="{8127472F-A43A-43E6-B583-BF03DD086022}"/>
    <cellStyle name="Total 6 4 5 2 2" xfId="8445" xr:uid="{179A24F7-38ED-4D5E-926B-FE2B17E301AD}"/>
    <cellStyle name="Total 6 4 5 2 2 2" xfId="21903" xr:uid="{E590D5EE-3712-475F-8C9B-A2A6013805FF}"/>
    <cellStyle name="Total 6 4 5 2 3" xfId="11036" xr:uid="{D3869F7F-9FF5-44F9-A2A1-9AF38F44B553}"/>
    <cellStyle name="Total 6 4 5 2 3 2" xfId="24494" xr:uid="{6AB031A7-5501-4C43-81E0-9026A5A285F1}"/>
    <cellStyle name="Total 6 4 5 2 4" xfId="13244" xr:uid="{4A4372BC-5606-408B-8659-BD8634515DFD}"/>
    <cellStyle name="Total 6 4 5 2 4 2" xfId="26702" xr:uid="{2A0FBFCF-551F-4105-8553-5FE86A355035}"/>
    <cellStyle name="Total 6 4 5 2 5" xfId="14423" xr:uid="{298BB88D-53B9-4847-BEE0-117FC1399C31}"/>
    <cellStyle name="Total 6 4 5 2 5 2" xfId="27881" xr:uid="{5DC73032-366A-48AF-ABE7-A65E4A787FCB}"/>
    <cellStyle name="Total 6 4 5 2 6" xfId="15788" xr:uid="{04F4DC3C-B8AD-4276-8238-70550F966716}"/>
    <cellStyle name="Total 6 4 5 2 6 2" xfId="29246" xr:uid="{20F76F83-B808-43DD-9267-638CB870D445}"/>
    <cellStyle name="Total 6 4 5 2 7" xfId="18131" xr:uid="{66F33F32-1632-4861-BF76-BA0DD00E6773}"/>
    <cellStyle name="Total 6 4 5 2 7 2" xfId="31589" xr:uid="{7CF499AD-1C4D-40D3-AC54-E6DAE9A37E86}"/>
    <cellStyle name="Total 6 4 5 3" xfId="7274" xr:uid="{DCE1C65C-B189-47B7-B334-EE2CC304258A}"/>
    <cellStyle name="Total 6 4 5 3 2" xfId="20732" xr:uid="{6B8ABF9A-9CC6-4BDD-B3D4-A7DE4728B6C6}"/>
    <cellStyle name="Total 6 4 5 4" xfId="9865" xr:uid="{52E7D2DE-2ECF-4E89-A2EA-CA080FF43720}"/>
    <cellStyle name="Total 6 4 5 4 2" xfId="23323" xr:uid="{5FFE3773-461A-418A-AB71-BA4879CEF99F}"/>
    <cellStyle name="Total 6 4 5 5" xfId="3069" xr:uid="{F1B4C41D-828E-4AE4-B667-DD1B7B429260}"/>
    <cellStyle name="Total 6 4 5 5 2" xfId="19063" xr:uid="{1B74F8D4-4A33-4599-933E-B3B93C931E87}"/>
    <cellStyle name="Total 6 4 5 6" xfId="17045" xr:uid="{7FF8492A-476F-479B-87D1-2F8503BEE08F}"/>
    <cellStyle name="Total 6 4 5 6 2" xfId="30503" xr:uid="{997D9BCD-114A-4186-B7B3-2432B4D323B5}"/>
    <cellStyle name="Total 6 4 6" xfId="4432" xr:uid="{89DA7E81-D303-49D2-903A-C6A28C5878EC}"/>
    <cellStyle name="Total 6 4 6 2" xfId="5603" xr:uid="{9D7929A0-5BD6-4093-AB67-095DA3BE6401}"/>
    <cellStyle name="Total 6 4 6 2 2" xfId="8082" xr:uid="{C4EA7F2C-095C-4614-93C1-49B88E120064}"/>
    <cellStyle name="Total 6 4 6 2 2 2" xfId="21540" xr:uid="{B235A891-BD02-4D1F-B7CF-C479BF1EFBBC}"/>
    <cellStyle name="Total 6 4 6 2 3" xfId="10673" xr:uid="{8347791E-4285-424D-A384-BB284AB1D36B}"/>
    <cellStyle name="Total 6 4 6 2 3 2" xfId="24131" xr:uid="{D1F7E6B8-FC8B-4109-9DCF-D87631825663}"/>
    <cellStyle name="Total 6 4 6 2 4" xfId="12881" xr:uid="{13B18B35-BE0A-4E75-AF83-AC60ACAFD4D9}"/>
    <cellStyle name="Total 6 4 6 2 4 2" xfId="26339" xr:uid="{AE6ADA66-0131-4DBE-8F98-A2EE7227F854}"/>
    <cellStyle name="Total 6 4 6 2 5" xfId="14060" xr:uid="{337671BB-2AF4-4C35-B4C0-F0876922E47A}"/>
    <cellStyle name="Total 6 4 6 2 5 2" xfId="27518" xr:uid="{3C205AAE-FC42-4D04-A122-3058D5AF1F30}"/>
    <cellStyle name="Total 6 4 6 2 6" xfId="15425" xr:uid="{32DB7BED-FF9E-41A5-AE9D-EEA3E83D2263}"/>
    <cellStyle name="Total 6 4 6 2 6 2" xfId="28883" xr:uid="{1F08CF63-008A-496F-83A1-A63BE1233FBB}"/>
    <cellStyle name="Total 6 4 6 2 7" xfId="17768" xr:uid="{D5B85533-B2AE-4D57-8EE8-90587B076E02}"/>
    <cellStyle name="Total 6 4 6 2 7 2" xfId="31226" xr:uid="{C784E99C-0B8C-4A3E-8F3A-5DCA02C3BFAF}"/>
    <cellStyle name="Total 6 4 6 3" xfId="6911" xr:uid="{F394FBA0-6ED6-4684-96BF-265DCF3D8F30}"/>
    <cellStyle name="Total 6 4 6 3 2" xfId="20369" xr:uid="{8DE92427-FD6E-43AD-BC40-5BFE75427627}"/>
    <cellStyle name="Total 6 4 6 4" xfId="9502" xr:uid="{F513CF36-4719-497C-8D73-971DD3F36FFC}"/>
    <cellStyle name="Total 6 4 6 4 2" xfId="22960" xr:uid="{E67650F9-97AF-4A69-807A-EBF83A7FCA70}"/>
    <cellStyle name="Total 6 4 6 5" xfId="3313" xr:uid="{C5F121B6-03F4-479A-B211-6DAD46E3EB36}"/>
    <cellStyle name="Total 6 4 6 5 2" xfId="19307" xr:uid="{8730C353-FF1C-41E3-BB40-678E2AEF39C3}"/>
    <cellStyle name="Total 6 4 6 6" xfId="16750" xr:uid="{2301ECA8-CB2C-461E-8EBA-DAA6B6D4E80A}"/>
    <cellStyle name="Total 6 4 6 6 2" xfId="30208" xr:uid="{85419A21-6A9C-48F1-9989-773638C040C1}"/>
    <cellStyle name="Total 6 4 7" xfId="4712" xr:uid="{508FE920-EF63-4676-808A-BD7D10A59853}"/>
    <cellStyle name="Total 6 4 7 2" xfId="5883" xr:uid="{CF6A65F1-5A49-4B1D-9135-6A2EEDD0B965}"/>
    <cellStyle name="Total 6 4 7 2 2" xfId="8362" xr:uid="{CB955712-C428-403D-B81A-2787772EACD2}"/>
    <cellStyle name="Total 6 4 7 2 2 2" xfId="21820" xr:uid="{1A77C954-16DE-4493-942A-AF6437B87F45}"/>
    <cellStyle name="Total 6 4 7 2 3" xfId="10953" xr:uid="{D7DAD65F-06E2-4A58-A9D1-26AE78353AE2}"/>
    <cellStyle name="Total 6 4 7 2 3 2" xfId="24411" xr:uid="{B5A38BE9-785C-439B-8375-4B603DAFE061}"/>
    <cellStyle name="Total 6 4 7 2 4" xfId="13161" xr:uid="{12B0954D-D196-47FF-84D4-AA533737E9DE}"/>
    <cellStyle name="Total 6 4 7 2 4 2" xfId="26619" xr:uid="{025E9B97-32AF-4967-97D9-1BA261D9CDCC}"/>
    <cellStyle name="Total 6 4 7 2 5" xfId="14340" xr:uid="{D761E764-BE25-4593-9BBD-ABFD9EB975E9}"/>
    <cellStyle name="Total 6 4 7 2 5 2" xfId="27798" xr:uid="{3A280E5A-E186-4A2A-8814-CE4EEF7D88FA}"/>
    <cellStyle name="Total 6 4 7 2 6" xfId="15705" xr:uid="{836445B1-A806-4088-A922-461FF0037922}"/>
    <cellStyle name="Total 6 4 7 2 6 2" xfId="29163" xr:uid="{21036703-42DF-443F-9E93-A557200B906B}"/>
    <cellStyle name="Total 6 4 7 2 7" xfId="18048" xr:uid="{192ADA2E-EB4D-462D-8FFD-D516ECDF3C31}"/>
    <cellStyle name="Total 6 4 7 2 7 2" xfId="31506" xr:uid="{7AC3ADC1-0200-43B9-9BB4-91510E4F5FBC}"/>
    <cellStyle name="Total 6 4 7 3" xfId="7191" xr:uid="{405AB2A4-E5DE-475B-9981-398966F5CAE6}"/>
    <cellStyle name="Total 6 4 7 3 2" xfId="20649" xr:uid="{27D51AD8-7ABE-43B1-A1B3-B50F708FA22A}"/>
    <cellStyle name="Total 6 4 7 4" xfId="9782" xr:uid="{E469E027-21E5-400C-A459-6C81372648BD}"/>
    <cellStyle name="Total 6 4 7 4 2" xfId="23240" xr:uid="{56BAC06D-01FF-4368-9C45-883345DC74DD}"/>
    <cellStyle name="Total 6 4 7 5" xfId="4233" xr:uid="{49417E7D-41EA-43AB-9524-D12604271B5C}"/>
    <cellStyle name="Total 6 4 7 5 2" xfId="20033" xr:uid="{7A50948C-82F8-41CC-A95D-99625284494E}"/>
    <cellStyle name="Total 6 4 7 6" xfId="16990" xr:uid="{E3876E66-18DB-4E6E-B7B0-9526AD39B678}"/>
    <cellStyle name="Total 6 4 7 6 2" xfId="30448" xr:uid="{BE6664F4-5D8E-44B6-BD53-8E803AC22904}"/>
    <cellStyle name="Total 6 4 8" xfId="3994" xr:uid="{6989DC31-EBFE-4B9F-9E73-537F0218C781}"/>
    <cellStyle name="Total 6 4 8 2" xfId="3027" xr:uid="{040893CE-8C1B-439E-8185-24C723161B8F}"/>
    <cellStyle name="Total 6 4 8 2 2" xfId="19021" xr:uid="{D8B25FC7-B656-4C89-9A00-6EA740B1E857}"/>
    <cellStyle name="Total 6 4 8 3" xfId="9105" xr:uid="{546CB6A6-1C5B-459D-80C3-B3FA0197BFA7}"/>
    <cellStyle name="Total 6 4 8 3 2" xfId="22563" xr:uid="{5343BAE7-C3CD-41C2-93B7-4FD5CD7718A2}"/>
    <cellStyle name="Total 6 4 8 4" xfId="11674" xr:uid="{D0DA567C-072B-4985-B046-DD35AD40C4E2}"/>
    <cellStyle name="Total 6 4 8 4 2" xfId="25132" xr:uid="{1EB575F8-63D6-4E98-AB88-7A3069752188}"/>
    <cellStyle name="Total 6 4 8 5" xfId="4220" xr:uid="{3F0C0F5B-C789-45DF-9C11-C5393636D5ED}"/>
    <cellStyle name="Total 6 4 8 5 2" xfId="20020" xr:uid="{50F7F5A6-24BC-4B87-B8DD-535649C4058F}"/>
    <cellStyle name="Total 6 4 8 6" xfId="3842" xr:uid="{0EB99A6A-1F5D-43E7-B546-2FA87E5B5270}"/>
    <cellStyle name="Total 6 4 8 6 2" xfId="19836" xr:uid="{FBABD42A-0CBA-4FC6-A452-8B2F494759E0}"/>
    <cellStyle name="Total 6 4 8 7" xfId="16413" xr:uid="{D3172581-105C-4EB5-B513-F77EE094F17B}"/>
    <cellStyle name="Total 6 4 8 7 2" xfId="29871" xr:uid="{36BE3B24-A373-48F6-B248-85558353E469}"/>
    <cellStyle name="Total 6 4 9" xfId="3097" xr:uid="{4B2B6798-090C-4C64-A78D-9A043B032013}"/>
    <cellStyle name="Total 6 4 9 2" xfId="19091" xr:uid="{45D73183-201E-47B5-A4AC-D2E034E302DE}"/>
    <cellStyle name="Total 6 5" xfId="2943" xr:uid="{7ED32AC4-CF0E-4376-84FE-245EC527E711}"/>
    <cellStyle name="Total 6 5 2" xfId="6281" xr:uid="{721C78F6-CE6B-40C4-926A-A5A8089F2C89}"/>
    <cellStyle name="Total 6 5 2 2" xfId="8760" xr:uid="{6C2A3C7A-E3DB-43C8-97E9-7B8AE0B12593}"/>
    <cellStyle name="Total 6 5 2 2 2" xfId="22218" xr:uid="{7EE17020-8EDD-4034-8EBA-181036009A32}"/>
    <cellStyle name="Total 6 5 2 3" xfId="11351" xr:uid="{5A9E09E9-A474-4F55-B6C4-5FDA75D49303}"/>
    <cellStyle name="Total 6 5 2 3 2" xfId="24809" xr:uid="{68FC440B-CCF2-49E6-A1B6-9204155B0761}"/>
    <cellStyle name="Total 6 5 2 4" xfId="13559" xr:uid="{769E58B1-C74B-49CF-838F-29AC1DCC6B11}"/>
    <cellStyle name="Total 6 5 2 4 2" xfId="27017" xr:uid="{495C8D92-CA5D-4C18-A11B-3B20E3F71638}"/>
    <cellStyle name="Total 6 5 2 5" xfId="14738" xr:uid="{A2E8C454-E323-4C4A-A5E8-48E0925C504D}"/>
    <cellStyle name="Total 6 5 2 5 2" xfId="28196" xr:uid="{DD47CF7B-8134-4015-90AA-D1DAA7F9F9B1}"/>
    <cellStyle name="Total 6 5 2 6" xfId="16103" xr:uid="{478459A3-4E3A-4418-9ECC-2A702F5DEC58}"/>
    <cellStyle name="Total 6 5 2 6 2" xfId="29561" xr:uid="{4DF963CD-F38F-4336-BA74-E87C52D1D3C2}"/>
    <cellStyle name="Total 6 5 2 7" xfId="18446" xr:uid="{75FBDF8D-9456-4A5A-AE3A-CDB832D935CD}"/>
    <cellStyle name="Total 6 5 2 7 2" xfId="31904" xr:uid="{98237B11-6E32-477E-B983-9DDB1EE77AE7}"/>
    <cellStyle name="Total 6 5 3" xfId="5110" xr:uid="{31B28B34-4061-495C-B888-E87198D15712}"/>
    <cellStyle name="Total 6 5 3 2" xfId="32395" xr:uid="{703454F8-5DDC-4D7C-A72C-3090C2D90CCC}"/>
    <cellStyle name="Total 6 5 4" xfId="7589" xr:uid="{960BF896-D608-4442-A61F-ECC4C578117E}"/>
    <cellStyle name="Total 6 5 4 2" xfId="21047" xr:uid="{9646A1C8-F67C-442D-9225-05F72973571C}"/>
    <cellStyle name="Total 6 5 5" xfId="10180" xr:uid="{5CE8EF47-A6BB-4D94-B7C1-6CC947CD31A8}"/>
    <cellStyle name="Total 6 5 5 2" xfId="23638" xr:uid="{7525211B-2C62-4074-AF92-1F14020493C6}"/>
    <cellStyle name="Total 6 5 6" xfId="3527" xr:uid="{EE710B42-A1F1-4A5E-BEF1-23ED9E703807}"/>
    <cellStyle name="Total 6 5 6 2" xfId="19521" xr:uid="{4BFCF943-9706-448E-9038-11CFDC0E3CF0}"/>
    <cellStyle name="Total 6 5 7" xfId="17303" xr:uid="{00A3FD19-C53D-466D-B019-C79738EF8910}"/>
    <cellStyle name="Total 6 5 7 2" xfId="30761" xr:uid="{524DA02C-8939-45D7-B379-9D5604FFB18A}"/>
    <cellStyle name="Total 6 6" xfId="4303" xr:uid="{9891E8D5-DFF7-449E-8AA1-9D59DD38A98A}"/>
    <cellStyle name="Total 6 6 2" xfId="5474" xr:uid="{7C0F6EFB-2C0B-41D9-8180-E9A82647CF3B}"/>
    <cellStyle name="Total 6 6 2 2" xfId="7953" xr:uid="{F28A41E6-A0DC-4AEE-9103-063F097BCC71}"/>
    <cellStyle name="Total 6 6 2 2 2" xfId="21411" xr:uid="{F2CB8DE8-2122-4392-8815-A1AC447566C6}"/>
    <cellStyle name="Total 6 6 2 3" xfId="10544" xr:uid="{6225A3BD-5C21-4C48-B1FC-D022458450AD}"/>
    <cellStyle name="Total 6 6 2 3 2" xfId="24002" xr:uid="{161098EA-52AF-40F7-947A-DE1B5311872D}"/>
    <cellStyle name="Total 6 6 2 4" xfId="12752" xr:uid="{4C2AFA17-853B-4B90-9A76-0C79843E8B77}"/>
    <cellStyle name="Total 6 6 2 4 2" xfId="26210" xr:uid="{4B7BD25C-73CA-4EA2-AD41-5480BC9F891A}"/>
    <cellStyle name="Total 6 6 2 5" xfId="13931" xr:uid="{82B0735F-0AF8-42B0-B074-6AF22A884346}"/>
    <cellStyle name="Total 6 6 2 5 2" xfId="27389" xr:uid="{6A882203-E1AF-4608-A6C3-21E49C6AA571}"/>
    <cellStyle name="Total 6 6 2 6" xfId="15296" xr:uid="{2585FA18-4482-4B77-8DA0-D9C37AEA7EEA}"/>
    <cellStyle name="Total 6 6 2 6 2" xfId="28754" xr:uid="{38CD191A-5ABA-456D-8DF1-26931D0FC2FA}"/>
    <cellStyle name="Total 6 6 2 7" xfId="17639" xr:uid="{6C73A699-023E-4713-95B2-67C3F2460C11}"/>
    <cellStyle name="Total 6 6 2 7 2" xfId="31097" xr:uid="{F2ADBED9-CF05-42A4-AA58-E98FBC2FBB17}"/>
    <cellStyle name="Total 6 6 3" xfId="6782" xr:uid="{3BA8D8D2-362E-491C-930E-7BE6091F9A04}"/>
    <cellStyle name="Total 6 6 3 2" xfId="20240" xr:uid="{AF8B4F4B-67F7-4BB9-9958-996DEAD0C76F}"/>
    <cellStyle name="Total 6 6 4" xfId="9373" xr:uid="{8246A211-4904-4EA9-A354-8701592BCAFA}"/>
    <cellStyle name="Total 6 6 4 2" xfId="22831" xr:uid="{53F36819-7286-4AB4-8751-1ED4F46BC4A8}"/>
    <cellStyle name="Total 6 6 5" xfId="12681" xr:uid="{C3B6264C-8147-427D-A6D5-4CAB8D65945A}"/>
    <cellStyle name="Total 6 6 5 2" xfId="26139" xr:uid="{172EF4BB-2E1B-4F50-B515-F08E5CF72DB1}"/>
    <cellStyle name="Total 6 6 6" xfId="16650" xr:uid="{43B93BC0-55D9-48C6-BF82-8FAC52239D3D}"/>
    <cellStyle name="Total 6 6 6 2" xfId="30108" xr:uid="{F90CC9E6-7937-48D4-8922-EAB860678BC9}"/>
    <cellStyle name="Total 6 7" xfId="4967" xr:uid="{B646C0CA-D957-42BA-BBC2-80642BEE5B63}"/>
    <cellStyle name="Total 6 7 2" xfId="6138" xr:uid="{4F2F1FF0-FB39-4341-95B4-53D54B2E725D}"/>
    <cellStyle name="Total 6 7 2 2" xfId="8617" xr:uid="{A926CBA7-9298-4A81-98F8-2EEAA604FE10}"/>
    <cellStyle name="Total 6 7 2 2 2" xfId="22075" xr:uid="{AC76522F-767E-41D0-A25E-A245970066EE}"/>
    <cellStyle name="Total 6 7 2 3" xfId="11208" xr:uid="{0A263844-FD31-4EFF-B580-BB803CBA75FA}"/>
    <cellStyle name="Total 6 7 2 3 2" xfId="24666" xr:uid="{F78FE44B-F3FD-43AB-913F-5F316662CA14}"/>
    <cellStyle name="Total 6 7 2 4" xfId="13416" xr:uid="{18A17F60-F76B-465F-873A-21A4645231CE}"/>
    <cellStyle name="Total 6 7 2 4 2" xfId="26874" xr:uid="{FBED9E9A-9898-4714-954D-0404C8C31A7B}"/>
    <cellStyle name="Total 6 7 2 5" xfId="14595" xr:uid="{258472F6-D9B7-42A8-8E9C-4D133967F555}"/>
    <cellStyle name="Total 6 7 2 5 2" xfId="28053" xr:uid="{0BFB2BDC-EBF7-4206-9163-901471FDA233}"/>
    <cellStyle name="Total 6 7 2 6" xfId="15960" xr:uid="{5153ECC2-45CD-450F-987C-5260F4F9FF21}"/>
    <cellStyle name="Total 6 7 2 6 2" xfId="29418" xr:uid="{FD33E206-3CB4-4BD4-BDDF-A1C39780B9FC}"/>
    <cellStyle name="Total 6 7 2 7" xfId="18303" xr:uid="{BD997748-812E-4501-9363-E4D9C838F32C}"/>
    <cellStyle name="Total 6 7 2 7 2" xfId="31761" xr:uid="{E60F02A1-6882-45F1-BDB5-A3A9DFF5703D}"/>
    <cellStyle name="Total 6 7 3" xfId="7446" xr:uid="{E8E36480-2EE6-4B59-9840-28C563CF6D54}"/>
    <cellStyle name="Total 6 7 3 2" xfId="20904" xr:uid="{C22378EA-68C1-4786-85D1-63B1604A9231}"/>
    <cellStyle name="Total 6 7 4" xfId="10037" xr:uid="{E87443A0-975A-4E72-8F54-7F6345C14DE1}"/>
    <cellStyle name="Total 6 7 4 2" xfId="23495" xr:uid="{F67254DC-30A7-4FE7-A68C-8E389E409132}"/>
    <cellStyle name="Total 6 7 5" xfId="4224" xr:uid="{E1A9B013-EB40-466C-97D2-5C020E5605C1}"/>
    <cellStyle name="Total 6 7 5 2" xfId="20024" xr:uid="{5552B17A-A5C4-4385-9F9E-1E468A19DE95}"/>
    <cellStyle name="Total 6 7 6" xfId="17192" xr:uid="{C3600A2D-CE5D-47EF-8372-B56B49FFA1EE}"/>
    <cellStyle name="Total 6 7 6 2" xfId="30650" xr:uid="{E6242503-3FAC-4EFB-964F-CF70CAB5F662}"/>
    <cellStyle name="Total 6 8" xfId="4792" xr:uid="{A8619460-F01F-48A2-8CE3-64B0B405328C}"/>
    <cellStyle name="Total 6 8 2" xfId="5963" xr:uid="{B4B855A2-657B-468D-8C8F-5777524FC6EA}"/>
    <cellStyle name="Total 6 8 2 2" xfId="8442" xr:uid="{127E8A2B-0EE7-4B47-BAE2-BA17C25E84F1}"/>
    <cellStyle name="Total 6 8 2 2 2" xfId="21900" xr:uid="{9F501AA5-3DFE-4CCE-A6D4-9835ADF96A11}"/>
    <cellStyle name="Total 6 8 2 3" xfId="11033" xr:uid="{873AAD84-48B1-4E63-A26B-DFE880132117}"/>
    <cellStyle name="Total 6 8 2 3 2" xfId="24491" xr:uid="{CCEF9AE1-5FC7-4EAE-9C79-B5B5738478D1}"/>
    <cellStyle name="Total 6 8 2 4" xfId="13241" xr:uid="{7DA94278-DE1A-4CA0-BB5B-EB05F1F76B8A}"/>
    <cellStyle name="Total 6 8 2 4 2" xfId="26699" xr:uid="{449A25D6-C544-4882-8A12-04DA87DBCDFE}"/>
    <cellStyle name="Total 6 8 2 5" xfId="14420" xr:uid="{B7E8A90F-EAB4-4DA2-A22D-6988DDA355C1}"/>
    <cellStyle name="Total 6 8 2 5 2" xfId="27878" xr:uid="{745E3BBE-8A46-4158-A2D3-419AC245B82D}"/>
    <cellStyle name="Total 6 8 2 6" xfId="15785" xr:uid="{DB16D49E-8FB2-49CC-892C-CAE5EDC6E286}"/>
    <cellStyle name="Total 6 8 2 6 2" xfId="29243" xr:uid="{2C1DCA5C-5B22-4DA2-BB45-207B1E2D6CE0}"/>
    <cellStyle name="Total 6 8 2 7" xfId="18128" xr:uid="{8C367739-3018-4F3B-8069-0734493C658B}"/>
    <cellStyle name="Total 6 8 2 7 2" xfId="31586" xr:uid="{6609895C-04ED-4046-9BF0-68A36F3C777A}"/>
    <cellStyle name="Total 6 8 3" xfId="7271" xr:uid="{ACCC0234-B8E3-457F-B000-49CF109C8DBA}"/>
    <cellStyle name="Total 6 8 3 2" xfId="20729" xr:uid="{0E0020A7-90BD-4BCF-B279-31E2D3B050D0}"/>
    <cellStyle name="Total 6 8 4" xfId="9862" xr:uid="{275B8954-729A-4800-904C-745276ECEEA8}"/>
    <cellStyle name="Total 6 8 4 2" xfId="23320" xr:uid="{3E879999-F4C4-4261-B08F-FC1719CAE70C}"/>
    <cellStyle name="Total 6 8 5" xfId="12107" xr:uid="{1760CED7-A13F-47B6-A192-8B68470626B3}"/>
    <cellStyle name="Total 6 8 5 2" xfId="25565" xr:uid="{F53F9FE3-797A-40EA-8AC5-A0C8B7603C90}"/>
    <cellStyle name="Total 6 8 6" xfId="17042" xr:uid="{A6B52EA5-8557-4AED-9FED-FDA13DF4D591}"/>
    <cellStyle name="Total 6 8 6 2" xfId="30500" xr:uid="{1C9133F4-79ED-4A43-9EF6-C363780152A0}"/>
    <cellStyle name="Total 6 9" xfId="4435" xr:uid="{93A95088-B25B-41B1-A46D-FACDCAA1A241}"/>
    <cellStyle name="Total 6 9 2" xfId="5606" xr:uid="{1933ACD7-CAF1-46DC-880B-170751215E23}"/>
    <cellStyle name="Total 6 9 2 2" xfId="8085" xr:uid="{57213351-C1A9-4373-B953-BCB20C468F5A}"/>
    <cellStyle name="Total 6 9 2 2 2" xfId="21543" xr:uid="{A416AC1E-2920-4B09-B789-550ABC54587D}"/>
    <cellStyle name="Total 6 9 2 3" xfId="10676" xr:uid="{1408FD9C-B720-49AC-A214-C61F76FD3997}"/>
    <cellStyle name="Total 6 9 2 3 2" xfId="24134" xr:uid="{8806E8F6-49D9-4555-8375-F81AFABAC2CD}"/>
    <cellStyle name="Total 6 9 2 4" xfId="12884" xr:uid="{EDF16344-CFD3-4F0E-93A6-4451CC148F8A}"/>
    <cellStyle name="Total 6 9 2 4 2" xfId="26342" xr:uid="{60D6B765-94B6-46FB-A4AB-3C242A3E1FA3}"/>
    <cellStyle name="Total 6 9 2 5" xfId="14063" xr:uid="{AF7E610F-1B87-433A-8521-DF44850D9EEE}"/>
    <cellStyle name="Total 6 9 2 5 2" xfId="27521" xr:uid="{29B90968-59BC-42BA-96C3-B2E422970BAC}"/>
    <cellStyle name="Total 6 9 2 6" xfId="15428" xr:uid="{0FD8D6FA-55B5-4A66-BF8D-AD817EDC3268}"/>
    <cellStyle name="Total 6 9 2 6 2" xfId="28886" xr:uid="{12B7C213-DBCF-49D3-8237-A23E6098ABF8}"/>
    <cellStyle name="Total 6 9 2 7" xfId="17771" xr:uid="{706C2A33-0D78-4E92-ADFB-6C4E1BDF8DC7}"/>
    <cellStyle name="Total 6 9 2 7 2" xfId="31229" xr:uid="{8492B438-ACBB-4047-9EE4-DF5D6C2B707B}"/>
    <cellStyle name="Total 6 9 3" xfId="6914" xr:uid="{3D505931-4A36-4046-AEA4-7BE7724235B6}"/>
    <cellStyle name="Total 6 9 3 2" xfId="20372" xr:uid="{E7F0A842-E946-4301-A110-C11B831EC10C}"/>
    <cellStyle name="Total 6 9 4" xfId="9505" xr:uid="{B512879D-3FD0-414E-BA6B-088E39FDA95B}"/>
    <cellStyle name="Total 6 9 4 2" xfId="22963" xr:uid="{5B98C254-875E-4C77-BB91-B69FE3A45E52}"/>
    <cellStyle name="Total 6 9 5" xfId="3470" xr:uid="{0672BDF7-0D62-4306-811C-5AFCA512BD25}"/>
    <cellStyle name="Total 6 9 5 2" xfId="19464" xr:uid="{CFAA0D23-61C1-4EB7-BC19-E2EDCE209E82}"/>
    <cellStyle name="Total 6 9 6" xfId="16753" xr:uid="{C306675C-3746-4479-9852-5360772C187D}"/>
    <cellStyle name="Total 6 9 6 2" xfId="30211" xr:uid="{88B0332E-D9E3-4159-98D5-89230087C296}"/>
    <cellStyle name="Total 7" xfId="2435" xr:uid="{DACBA3D5-D564-47FB-98EF-2D38F629BA59}"/>
    <cellStyle name="Total 7 10" xfId="4713" xr:uid="{799691C4-0047-4381-8238-BD84C14ED0DC}"/>
    <cellStyle name="Total 7 10 2" xfId="5884" xr:uid="{11473E6F-3732-4A20-A353-E9893E33866B}"/>
    <cellStyle name="Total 7 10 2 2" xfId="8363" xr:uid="{41D8751C-C80D-4987-B710-C22B68612B85}"/>
    <cellStyle name="Total 7 10 2 2 2" xfId="21821" xr:uid="{98E65B27-A6D3-4C7F-963F-143693E3EFFA}"/>
    <cellStyle name="Total 7 10 2 3" xfId="10954" xr:uid="{606AD4CC-2895-4AA9-8820-FC4C8C61C251}"/>
    <cellStyle name="Total 7 10 2 3 2" xfId="24412" xr:uid="{09688EED-1BED-433E-A664-EF6DB8CA0715}"/>
    <cellStyle name="Total 7 10 2 4" xfId="13162" xr:uid="{7448F2B8-E6A8-49E3-BD04-2E9965E1F40A}"/>
    <cellStyle name="Total 7 10 2 4 2" xfId="26620" xr:uid="{8745BF85-AB05-4328-835E-FB96FE69410E}"/>
    <cellStyle name="Total 7 10 2 5" xfId="14341" xr:uid="{B4076BDC-FD1C-444C-8B84-C5482EBAFC37}"/>
    <cellStyle name="Total 7 10 2 5 2" xfId="27799" xr:uid="{7E6C6F15-AEA2-4389-99F3-EDBEAF8B9F40}"/>
    <cellStyle name="Total 7 10 2 6" xfId="15706" xr:uid="{D5AC5029-2EBD-4D06-B450-1728785ECD22}"/>
    <cellStyle name="Total 7 10 2 6 2" xfId="29164" xr:uid="{13D73D9D-52E5-4FCC-9D58-609A03AA8EA5}"/>
    <cellStyle name="Total 7 10 2 7" xfId="18049" xr:uid="{4ED75A49-D8B2-451E-A478-58D94202BF0C}"/>
    <cellStyle name="Total 7 10 2 7 2" xfId="31507" xr:uid="{3E1275E3-E105-4670-8BE2-CB41C6068B9B}"/>
    <cellStyle name="Total 7 10 3" xfId="7192" xr:uid="{EBE58EDF-BBEA-4F0B-8079-3654EA55A5AB}"/>
    <cellStyle name="Total 7 10 3 2" xfId="20650" xr:uid="{19AD6201-4DFB-4FF9-A219-6EA1FAB57DA0}"/>
    <cellStyle name="Total 7 10 4" xfId="9783" xr:uid="{80F3DA7B-0BAA-4DD1-9ED8-7D2F33DB4F0E}"/>
    <cellStyle name="Total 7 10 4 2" xfId="23241" xr:uid="{A57CAA62-85DF-43AC-B79B-15A76C9C86F6}"/>
    <cellStyle name="Total 7 10 5" xfId="12341" xr:uid="{956B0742-A941-4A46-A5DB-DF81964FA101}"/>
    <cellStyle name="Total 7 10 5 2" xfId="25799" xr:uid="{3B67A968-0910-45C6-8B45-B1CA61D4E351}"/>
    <cellStyle name="Total 7 10 6" xfId="16991" xr:uid="{6FFDCD57-C2EC-4EFC-B9ED-853429E41134}"/>
    <cellStyle name="Total 7 10 6 2" xfId="30449" xr:uid="{522F00BC-7A17-4366-9B7F-555E85CCC868}"/>
    <cellStyle name="Total 7 11" xfId="3993" xr:uid="{851FB4A2-FBDF-4652-842F-251FE11B3CB3}"/>
    <cellStyle name="Total 7 11 2" xfId="3028" xr:uid="{CD4741A8-D69C-488B-8D16-6C98D198A3A2}"/>
    <cellStyle name="Total 7 11 2 2" xfId="19022" xr:uid="{D9AD509A-5A1E-4137-B963-752FF80219D8}"/>
    <cellStyle name="Total 7 11 3" xfId="9104" xr:uid="{1084AAB8-24FE-49D7-9747-0F85EDD3586A}"/>
    <cellStyle name="Total 7 11 3 2" xfId="22562" xr:uid="{AD6F2AB5-5422-442D-BDAA-7F428D3C7159}"/>
    <cellStyle name="Total 7 11 4" xfId="11673" xr:uid="{20F29B8F-FA2A-4BBA-A729-FE4496063D4F}"/>
    <cellStyle name="Total 7 11 4 2" xfId="25131" xr:uid="{2157907E-4119-4371-A622-E7794AD31018}"/>
    <cellStyle name="Total 7 11 5" xfId="4206" xr:uid="{3548E891-6472-4120-8328-8C017D72B614}"/>
    <cellStyle name="Total 7 11 5 2" xfId="20006" xr:uid="{21D1E7BA-F9AA-4FEC-8A54-C65C5AF14A15}"/>
    <cellStyle name="Total 7 11 6" xfId="3364" xr:uid="{D6762991-9881-43FF-8D4B-83971F87BD70}"/>
    <cellStyle name="Total 7 11 6 2" xfId="19358" xr:uid="{82AE29AE-DA8E-4244-AC16-D0B35BA0D2FD}"/>
    <cellStyle name="Total 7 11 7" xfId="16412" xr:uid="{EA2676BA-806A-4C74-A41F-0CCCA1F55567}"/>
    <cellStyle name="Total 7 11 7 2" xfId="29870" xr:uid="{9D760A29-1146-43B7-B7EF-4E7174AAD671}"/>
    <cellStyle name="Total 7 12" xfId="3096" xr:uid="{AE1309B4-B1A4-4362-AE32-D660EFCC8F17}"/>
    <cellStyle name="Total 7 12 2" xfId="19090" xr:uid="{AD7AC218-B9BB-4E75-B3F8-B4C4B5E8674F}"/>
    <cellStyle name="Total 7 13" xfId="3833" xr:uid="{3441C5FA-B519-4D2D-BDC2-2129F9C0FD36}"/>
    <cellStyle name="Total 7 13 2" xfId="19827" xr:uid="{ED2AC845-6DFC-4AB0-8C0F-6C3D03EF0298}"/>
    <cellStyle name="Total 7 14" xfId="3369" xr:uid="{2B8A936E-1207-45F4-B22F-B95A3BAAAF8D}"/>
    <cellStyle name="Total 7 14 2" xfId="19363" xr:uid="{D1F9A097-80D1-4F63-9C64-F092A58FA915}"/>
    <cellStyle name="Total 7 15" xfId="3774" xr:uid="{25DBB064-0B17-4C9F-97C6-9A9E2E7F8F73}"/>
    <cellStyle name="Total 7 15 2" xfId="19768" xr:uid="{742E6C47-A66B-42AF-A48C-BBCA6D80DB05}"/>
    <cellStyle name="Total 7 16" xfId="18941" xr:uid="{A4881056-6A68-47C8-BDB1-2FAFF56C5C01}"/>
    <cellStyle name="Total 7 16 2" xfId="32594" xr:uid="{D6DB1B8C-1C25-4ED7-AD2C-121B7A31885A}"/>
    <cellStyle name="Total 7 2" xfId="2436" xr:uid="{D1320E5E-0A42-403B-9534-30D1BDB899CF}"/>
    <cellStyle name="Total 7 2 10" xfId="3834" xr:uid="{B168DA6B-C632-44F9-8FF2-672D9EFFDE7F}"/>
    <cellStyle name="Total 7 2 10 2" xfId="19828" xr:uid="{72707A8C-3089-4173-8A67-1CBFA7349292}"/>
    <cellStyle name="Total 7 2 11" xfId="12312" xr:uid="{2F54A3FD-D228-490C-8366-E6B17C2868A5}"/>
    <cellStyle name="Total 7 2 11 2" xfId="25770" xr:uid="{DD6DF159-E9DF-4375-84D8-B69632C6BE1A}"/>
    <cellStyle name="Total 7 2 12" xfId="3751" xr:uid="{0DEF5602-2F76-4395-8D19-2A426B251926}"/>
    <cellStyle name="Total 7 2 12 2" xfId="19745" xr:uid="{0817F80F-FDA3-46CD-8D12-017F5B859847}"/>
    <cellStyle name="Total 7 2 13" xfId="18942" xr:uid="{E57B0A5C-FBFB-4B57-8B67-E72EA669B133}"/>
    <cellStyle name="Total 7 2 13 2" xfId="32595" xr:uid="{49197E06-AC82-4335-AC2D-37E00A86A41F}"/>
    <cellStyle name="Total 7 2 2" xfId="2948" xr:uid="{96842C66-D6B2-4BE4-B444-CFEB8F2D62F3}"/>
    <cellStyle name="Total 7 2 2 2" xfId="6286" xr:uid="{D7D95F79-1E12-4BAB-8692-FC3515E853EB}"/>
    <cellStyle name="Total 7 2 2 2 2" xfId="8765" xr:uid="{38D5D6CC-007C-44AF-8E52-A8453FC60968}"/>
    <cellStyle name="Total 7 2 2 2 2 2" xfId="22223" xr:uid="{E66B0C30-1DB8-46EE-9A04-5D863A30DC33}"/>
    <cellStyle name="Total 7 2 2 2 3" xfId="11356" xr:uid="{63E3CC0F-D6C3-48C2-BA58-4A63EC7223D2}"/>
    <cellStyle name="Total 7 2 2 2 3 2" xfId="24814" xr:uid="{2169078E-0549-419F-B271-F1DBDFD01500}"/>
    <cellStyle name="Total 7 2 2 2 4" xfId="13564" xr:uid="{55572B8A-B69C-4496-8DB0-B4346E25EBF1}"/>
    <cellStyle name="Total 7 2 2 2 4 2" xfId="27022" xr:uid="{FA765E8E-C10A-48B8-988B-1CA5F37E6FFC}"/>
    <cellStyle name="Total 7 2 2 2 5" xfId="14743" xr:uid="{F8A87193-1382-4832-A4AE-0459D04226A1}"/>
    <cellStyle name="Total 7 2 2 2 5 2" xfId="28201" xr:uid="{017A53E5-B17E-44D2-A0D8-4F2F42EE9225}"/>
    <cellStyle name="Total 7 2 2 2 6" xfId="16108" xr:uid="{6BA8BD48-FED2-4B41-8394-3907C7C917D7}"/>
    <cellStyle name="Total 7 2 2 2 6 2" xfId="29566" xr:uid="{AF4274A7-0D40-40E5-8851-65AF057859D0}"/>
    <cellStyle name="Total 7 2 2 2 7" xfId="18451" xr:uid="{B0F4507D-A355-468D-99F2-0DB22923C95A}"/>
    <cellStyle name="Total 7 2 2 2 7 2" xfId="31909" xr:uid="{8581C1C0-2E2D-4A66-9663-8AE50BBB7F17}"/>
    <cellStyle name="Total 7 2 2 3" xfId="5115" xr:uid="{028A480C-C7AF-483B-9A2C-BE1121C62C9D}"/>
    <cellStyle name="Total 7 2 2 3 2" xfId="32400" xr:uid="{1EA41D63-DFD3-446A-86DA-1DD7503C303E}"/>
    <cellStyle name="Total 7 2 2 4" xfId="7594" xr:uid="{F833E657-BD76-443D-8B6F-E0236ADB49EC}"/>
    <cellStyle name="Total 7 2 2 4 2" xfId="21052" xr:uid="{677391C1-569D-4D84-839B-D998405C9D19}"/>
    <cellStyle name="Total 7 2 2 5" xfId="10185" xr:uid="{71311668-120B-400E-B405-94DAB806DECA}"/>
    <cellStyle name="Total 7 2 2 5 2" xfId="23643" xr:uid="{3767ED42-60C3-424E-A734-A7B86E4FFB24}"/>
    <cellStyle name="Total 7 2 2 6" xfId="3449" xr:uid="{89A02E81-652D-4E13-AF0F-FFA30207818E}"/>
    <cellStyle name="Total 7 2 2 6 2" xfId="19443" xr:uid="{E4C43EB3-4F19-494B-B7DA-3539E3D1BB62}"/>
    <cellStyle name="Total 7 2 2 7" xfId="17308" xr:uid="{782FF377-65A9-46C3-B4DF-A94BC09A70FC}"/>
    <cellStyle name="Total 7 2 2 7 2" xfId="30766" xr:uid="{B4E7D989-4DD3-4580-9CFB-1B9C0A43A629}"/>
    <cellStyle name="Total 7 2 3" xfId="4298" xr:uid="{9E145889-AB4D-4D0D-8489-F17FA8380586}"/>
    <cellStyle name="Total 7 2 3 2" xfId="5469" xr:uid="{335E10F0-FB7B-488E-80AC-AF5DE84A92B3}"/>
    <cellStyle name="Total 7 2 3 2 2" xfId="7948" xr:uid="{F456FE2D-6654-4C40-A384-D15D69BD86A9}"/>
    <cellStyle name="Total 7 2 3 2 2 2" xfId="21406" xr:uid="{D51D0FF7-802E-439B-96A6-258A0AE44AE4}"/>
    <cellStyle name="Total 7 2 3 2 3" xfId="10539" xr:uid="{41F1F02E-8D32-4FF0-B858-F5293AED026B}"/>
    <cellStyle name="Total 7 2 3 2 3 2" xfId="23997" xr:uid="{69B9E969-3B64-4574-864E-B9CFF292E8ED}"/>
    <cellStyle name="Total 7 2 3 2 4" xfId="12747" xr:uid="{DBECB0A6-95B0-4B1B-A693-6D3EA3FAEDF3}"/>
    <cellStyle name="Total 7 2 3 2 4 2" xfId="26205" xr:uid="{0531A391-9D42-4539-8E15-BE2066EA5A06}"/>
    <cellStyle name="Total 7 2 3 2 5" xfId="13926" xr:uid="{83ED3452-7B03-463A-84E3-AA78FA6BB001}"/>
    <cellStyle name="Total 7 2 3 2 5 2" xfId="27384" xr:uid="{7B3D3142-FA3D-420B-AAED-C26E5918CE0A}"/>
    <cellStyle name="Total 7 2 3 2 6" xfId="15291" xr:uid="{A110A69C-E8BF-4A0B-BCE8-AD3B862A7A6C}"/>
    <cellStyle name="Total 7 2 3 2 6 2" xfId="28749" xr:uid="{22AAE2DC-82A0-4046-A489-30FB1D4F34E9}"/>
    <cellStyle name="Total 7 2 3 2 7" xfId="17634" xr:uid="{B861E14F-CB68-40DA-8891-8B59D0828AE9}"/>
    <cellStyle name="Total 7 2 3 2 7 2" xfId="31092" xr:uid="{C21974C9-9314-496A-BBD5-E16C4552168A}"/>
    <cellStyle name="Total 7 2 3 3" xfId="6777" xr:uid="{1E8B7088-D6E5-4691-822D-16A5BE2C65AC}"/>
    <cellStyle name="Total 7 2 3 3 2" xfId="20235" xr:uid="{B9384B98-307F-4730-8E48-50C6D18CBE17}"/>
    <cellStyle name="Total 7 2 3 4" xfId="9368" xr:uid="{B14ACFCB-6BB2-44C4-8D6B-A90EB9EA18FD}"/>
    <cellStyle name="Total 7 2 3 4 2" xfId="22826" xr:uid="{587820D7-61A0-4CF0-9135-6DF05CAF6278}"/>
    <cellStyle name="Total 7 2 3 5" xfId="12402" xr:uid="{6C05984D-35B6-40F7-904A-18D2820558F1}"/>
    <cellStyle name="Total 7 2 3 5 2" xfId="25860" xr:uid="{5E961360-CB7E-48EA-8C17-2241C0A627CB}"/>
    <cellStyle name="Total 7 2 3 6" xfId="16645" xr:uid="{6506DD0D-E45A-4A5A-86B5-4C0076BA1CD5}"/>
    <cellStyle name="Total 7 2 3 6 2" xfId="30103" xr:uid="{6BB8AAB0-7A4A-4E9E-88D4-A6508E6A0ECE}"/>
    <cellStyle name="Total 7 2 4" xfId="5181" xr:uid="{8558C031-B94D-4D88-851D-A647E9A98F31}"/>
    <cellStyle name="Total 7 2 4 2" xfId="6352" xr:uid="{8831A351-5BEE-4E8A-A0AD-625C1C9DA903}"/>
    <cellStyle name="Total 7 2 4 2 2" xfId="8831" xr:uid="{747C14F2-D4E2-44FB-A4FB-6D79F0974EFB}"/>
    <cellStyle name="Total 7 2 4 2 2 2" xfId="22289" xr:uid="{247360AD-B442-412E-B9BF-248E75655115}"/>
    <cellStyle name="Total 7 2 4 2 3" xfId="11422" xr:uid="{223E3525-9806-4D67-83AD-E4BA50FA60D5}"/>
    <cellStyle name="Total 7 2 4 2 3 2" xfId="24880" xr:uid="{08CFC423-B2A0-41A7-8A18-702E936CFD78}"/>
    <cellStyle name="Total 7 2 4 2 4" xfId="13630" xr:uid="{1FD5780C-4D6C-4C71-AB4B-1C5AA3EAB90A}"/>
    <cellStyle name="Total 7 2 4 2 4 2" xfId="27088" xr:uid="{89C5508B-DB59-4586-803B-2C4AA5900E39}"/>
    <cellStyle name="Total 7 2 4 2 5" xfId="14809" xr:uid="{71C9517C-2746-45A8-96A3-186967B30C1B}"/>
    <cellStyle name="Total 7 2 4 2 5 2" xfId="28267" xr:uid="{2D6D4499-5404-4741-B727-2E86A4014D91}"/>
    <cellStyle name="Total 7 2 4 2 6" xfId="16174" xr:uid="{3D3C1EE5-7D3B-4FE0-9F4E-C8D5A56CCF5F}"/>
    <cellStyle name="Total 7 2 4 2 6 2" xfId="29632" xr:uid="{149296AD-EAA2-4FDC-A56E-0B6A9AE17A2C}"/>
    <cellStyle name="Total 7 2 4 2 7" xfId="18517" xr:uid="{2ED202C8-386C-4418-B763-F9048FD35A20}"/>
    <cellStyle name="Total 7 2 4 2 7 2" xfId="31975" xr:uid="{54B0758D-D7EC-4454-8101-311F74546571}"/>
    <cellStyle name="Total 7 2 4 3" xfId="7660" xr:uid="{A616AC31-0C51-4266-B0BC-E78C180F4349}"/>
    <cellStyle name="Total 7 2 4 3 2" xfId="21118" xr:uid="{28EAA069-CB9E-4C88-95B0-56FDECC58E0B}"/>
    <cellStyle name="Total 7 2 4 4" xfId="10251" xr:uid="{8E825110-EDC0-48EF-979C-0AED505DCB11}"/>
    <cellStyle name="Total 7 2 4 4 2" xfId="23709" xr:uid="{B7F123AC-8975-4251-AED3-5BA97B0BF0FE}"/>
    <cellStyle name="Total 7 2 4 5" xfId="11957" xr:uid="{444C82DC-4720-4F67-B785-CE34F8C0795E}"/>
    <cellStyle name="Total 7 2 4 5 2" xfId="25415" xr:uid="{0C05152F-16C0-4F6D-8CCA-87F2962B254B}"/>
    <cellStyle name="Total 7 2 4 6" xfId="17366" xr:uid="{7A754ECD-D0E3-4482-AA97-03ADC2F5A036}"/>
    <cellStyle name="Total 7 2 4 6 2" xfId="30824" xr:uid="{1A16A8A4-D159-4E21-AB9E-2BE4A926C61B}"/>
    <cellStyle name="Total 7 2 5" xfId="4797" xr:uid="{69DB3AB0-2938-4C74-BF6C-A8BFE3E49365}"/>
    <cellStyle name="Total 7 2 5 2" xfId="5968" xr:uid="{00F4DB04-4DEB-4F0F-9B72-789B277BCA81}"/>
    <cellStyle name="Total 7 2 5 2 2" xfId="8447" xr:uid="{87D08EF5-C724-4147-AC50-A30B43A48980}"/>
    <cellStyle name="Total 7 2 5 2 2 2" xfId="21905" xr:uid="{5F070071-4E47-4550-9D4B-73826024FF85}"/>
    <cellStyle name="Total 7 2 5 2 3" xfId="11038" xr:uid="{AE8634E0-E609-4A90-BAD2-D40FA7129D82}"/>
    <cellStyle name="Total 7 2 5 2 3 2" xfId="24496" xr:uid="{FB5DDEB5-2BA3-4485-B26A-16611FA071F1}"/>
    <cellStyle name="Total 7 2 5 2 4" xfId="13246" xr:uid="{98D8B9DB-3861-406E-91DF-EAA2E0C3A33D}"/>
    <cellStyle name="Total 7 2 5 2 4 2" xfId="26704" xr:uid="{830DB826-FF4A-43E6-8EB8-C71BEFFEDCC5}"/>
    <cellStyle name="Total 7 2 5 2 5" xfId="14425" xr:uid="{1B5226A9-E7D2-47D0-B0B7-F5436FB98A35}"/>
    <cellStyle name="Total 7 2 5 2 5 2" xfId="27883" xr:uid="{A41024EB-5370-4DEA-A490-B11142CEBB72}"/>
    <cellStyle name="Total 7 2 5 2 6" xfId="15790" xr:uid="{5F8FE848-6EE7-4063-B075-D4DDB467C9B0}"/>
    <cellStyle name="Total 7 2 5 2 6 2" xfId="29248" xr:uid="{0AC260AA-6BB0-4C38-A273-8EECF631599F}"/>
    <cellStyle name="Total 7 2 5 2 7" xfId="18133" xr:uid="{2315153C-3426-4D6F-87F6-55F3DE101EAC}"/>
    <cellStyle name="Total 7 2 5 2 7 2" xfId="31591" xr:uid="{13D9FF38-B8DA-48A1-BD93-8F892B22D541}"/>
    <cellStyle name="Total 7 2 5 3" xfId="7276" xr:uid="{8779B37A-7BCE-410B-BF06-80D7A17EB8EF}"/>
    <cellStyle name="Total 7 2 5 3 2" xfId="20734" xr:uid="{B7B9E67B-CA39-4115-9325-42EBB33D4AC0}"/>
    <cellStyle name="Total 7 2 5 4" xfId="9867" xr:uid="{774C01E3-B46D-4FC7-89E8-96D49F09E2E4}"/>
    <cellStyle name="Total 7 2 5 4 2" xfId="23325" xr:uid="{BE88C92B-C30F-4FC9-9241-EB68C5292AB2}"/>
    <cellStyle name="Total 7 2 5 5" xfId="4230" xr:uid="{973250AE-A05B-4354-A140-2801DE2B48EC}"/>
    <cellStyle name="Total 7 2 5 5 2" xfId="20030" xr:uid="{2C1FC147-4863-43F5-9FA9-D6EAE10A9E6A}"/>
    <cellStyle name="Total 7 2 5 6" xfId="17047" xr:uid="{ABD845FE-8C1A-4E27-9F6C-29586B3BB99F}"/>
    <cellStyle name="Total 7 2 5 6 2" xfId="30505" xr:uid="{71975776-AF15-4CA8-97DB-8AF4F2AAFD70}"/>
    <cellStyle name="Total 7 2 6" xfId="4430" xr:uid="{87B126CA-C9C3-4073-BC86-FE9ECAE5E6D1}"/>
    <cellStyle name="Total 7 2 6 2" xfId="5601" xr:uid="{8DB58DF1-4149-4F88-96B2-7B9D7EC1B6D7}"/>
    <cellStyle name="Total 7 2 6 2 2" xfId="8080" xr:uid="{C26CAB89-8547-458F-930A-3958AE4A0307}"/>
    <cellStyle name="Total 7 2 6 2 2 2" xfId="21538" xr:uid="{88871453-F9EC-4840-B3D8-5B6198A8B616}"/>
    <cellStyle name="Total 7 2 6 2 3" xfId="10671" xr:uid="{671B7851-3124-4F94-A28A-6747B3B5CA67}"/>
    <cellStyle name="Total 7 2 6 2 3 2" xfId="24129" xr:uid="{F39D4188-626B-41F4-9306-9F50C6E93BD3}"/>
    <cellStyle name="Total 7 2 6 2 4" xfId="12879" xr:uid="{91D597F8-9856-4FDB-BD68-796D1D115A6E}"/>
    <cellStyle name="Total 7 2 6 2 4 2" xfId="26337" xr:uid="{08FC2824-69CE-4DFB-9C92-8E37CED6C97A}"/>
    <cellStyle name="Total 7 2 6 2 5" xfId="14058" xr:uid="{0C1D2710-2A73-4D6F-BCF2-2B35581C32EF}"/>
    <cellStyle name="Total 7 2 6 2 5 2" xfId="27516" xr:uid="{F491D3DF-EE33-457F-8964-CFCE10389A2E}"/>
    <cellStyle name="Total 7 2 6 2 6" xfId="15423" xr:uid="{2347DB8C-F649-4F5E-BF0F-78A20D1CDEE5}"/>
    <cellStyle name="Total 7 2 6 2 6 2" xfId="28881" xr:uid="{49E00E34-7640-4CC9-9C46-355C34BDAC87}"/>
    <cellStyle name="Total 7 2 6 2 7" xfId="17766" xr:uid="{BC7D9C24-17EC-4562-A8AB-3B045D548B29}"/>
    <cellStyle name="Total 7 2 6 2 7 2" xfId="31224" xr:uid="{AFA3E98C-5D04-443E-AE48-30CAB87301A4}"/>
    <cellStyle name="Total 7 2 6 3" xfId="6909" xr:uid="{91E51D42-546D-4BC9-817E-CCC6AE026658}"/>
    <cellStyle name="Total 7 2 6 3 2" xfId="20367" xr:uid="{A95A601B-869C-4478-87B9-2F81E32B6255}"/>
    <cellStyle name="Total 7 2 6 4" xfId="9500" xr:uid="{E717C81B-4909-48F6-93D9-004D5251F351}"/>
    <cellStyle name="Total 7 2 6 4 2" xfId="22958" xr:uid="{4F5E9A55-4118-4F65-9CDB-8E91136C595A}"/>
    <cellStyle name="Total 7 2 6 5" xfId="3548" xr:uid="{7A94650E-7AD3-4E01-9024-E5A5FF967515}"/>
    <cellStyle name="Total 7 2 6 5 2" xfId="19542" xr:uid="{416F24C3-D41F-4DDF-AB82-743CC3B18738}"/>
    <cellStyle name="Total 7 2 6 6" xfId="16748" xr:uid="{4DE6497A-B275-49EE-BE43-ED59925582D5}"/>
    <cellStyle name="Total 7 2 6 6 2" xfId="30206" xr:uid="{00372794-9880-405D-8605-0D5FA090A35C}"/>
    <cellStyle name="Total 7 2 7" xfId="4835" xr:uid="{DA42F639-069D-4E2F-B509-9E552424D5E4}"/>
    <cellStyle name="Total 7 2 7 2" xfId="6006" xr:uid="{21548C48-9A33-4BA7-85FA-0B6D4422BCC2}"/>
    <cellStyle name="Total 7 2 7 2 2" xfId="8485" xr:uid="{8E6A0964-685C-424B-A3CE-092B4B4924A0}"/>
    <cellStyle name="Total 7 2 7 2 2 2" xfId="21943" xr:uid="{72824966-5815-4EFF-919D-07F2F3D7C1C8}"/>
    <cellStyle name="Total 7 2 7 2 3" xfId="11076" xr:uid="{72ACA736-BB6B-4E70-A84F-1B6D9E91BFCC}"/>
    <cellStyle name="Total 7 2 7 2 3 2" xfId="24534" xr:uid="{A75A117C-08FC-46A3-A848-DE31B31A4593}"/>
    <cellStyle name="Total 7 2 7 2 4" xfId="13284" xr:uid="{2E3255C9-99AE-44BA-9136-41426BB6A675}"/>
    <cellStyle name="Total 7 2 7 2 4 2" xfId="26742" xr:uid="{9835C339-419A-458B-8918-4822D512A4E7}"/>
    <cellStyle name="Total 7 2 7 2 5" xfId="14463" xr:uid="{32A00020-F1CE-4DBB-9992-AB926026B6B2}"/>
    <cellStyle name="Total 7 2 7 2 5 2" xfId="27921" xr:uid="{895E2C8E-01A7-4E94-8F48-7CC509BD56CF}"/>
    <cellStyle name="Total 7 2 7 2 6" xfId="15828" xr:uid="{52538D9F-5946-4B6F-B5C4-19E95385D912}"/>
    <cellStyle name="Total 7 2 7 2 6 2" xfId="29286" xr:uid="{3E8F3787-C1BD-42CA-B41A-298348E005E1}"/>
    <cellStyle name="Total 7 2 7 2 7" xfId="18171" xr:uid="{2453887C-8B8A-44A8-A223-D7742231DC51}"/>
    <cellStyle name="Total 7 2 7 2 7 2" xfId="31629" xr:uid="{BD163D85-4979-4EC3-8AF2-37C86ABE464C}"/>
    <cellStyle name="Total 7 2 7 3" xfId="7314" xr:uid="{BBE3E33F-8B6D-4C1D-9838-81469B6C9212}"/>
    <cellStyle name="Total 7 2 7 3 2" xfId="20772" xr:uid="{237896D3-754D-4849-9493-708D14D8226B}"/>
    <cellStyle name="Total 7 2 7 4" xfId="9905" xr:uid="{DE48AC4E-0316-4233-A948-D020F06D8CC2}"/>
    <cellStyle name="Total 7 2 7 4 2" xfId="23363" xr:uid="{BB8DAC01-1E3A-4D37-A8E5-A2F276C5F3D1}"/>
    <cellStyle name="Total 7 2 7 5" xfId="12466" xr:uid="{3568BB35-FDC9-4FFB-926B-19F0C4B356A9}"/>
    <cellStyle name="Total 7 2 7 5 2" xfId="25924" xr:uid="{7A641C34-CED3-451F-A700-FC8C0FA880BF}"/>
    <cellStyle name="Total 7 2 7 6" xfId="17085" xr:uid="{892C7936-7F8A-4696-BF7A-32388D5FF22E}"/>
    <cellStyle name="Total 7 2 7 6 2" xfId="30543" xr:uid="{5E12AA8B-3AAC-4C87-AFD5-B9F419DBA1AB}"/>
    <cellStyle name="Total 7 2 8" xfId="3992" xr:uid="{9AFAFD8B-94D6-4A72-B8E4-B21131AAEF22}"/>
    <cellStyle name="Total 7 2 8 2" xfId="3029" xr:uid="{75934ABD-0134-4758-B409-6FE941CBDCF0}"/>
    <cellStyle name="Total 7 2 8 2 2" xfId="19023" xr:uid="{DD4DE4AD-988B-492F-9C2D-AF925A08F37F}"/>
    <cellStyle name="Total 7 2 8 3" xfId="9103" xr:uid="{A608CFAC-C74B-4F2B-8DEB-F0EA95B24B36}"/>
    <cellStyle name="Total 7 2 8 3 2" xfId="22561" xr:uid="{DE787545-753C-41DA-AD73-2581AD2B0A1E}"/>
    <cellStyle name="Total 7 2 8 4" xfId="11672" xr:uid="{8140AF8D-10D6-438E-A0BB-161D3080CA4A}"/>
    <cellStyle name="Total 7 2 8 4 2" xfId="25130" xr:uid="{CABD08EA-7562-4C11-B010-B227BFC60E96}"/>
    <cellStyle name="Total 7 2 8 5" xfId="4203" xr:uid="{09DA6664-4ABF-4109-9787-8B845762BFD5}"/>
    <cellStyle name="Total 7 2 8 5 2" xfId="20003" xr:uid="{095992E8-F85E-43A0-A66C-6A3AF7E4FEAB}"/>
    <cellStyle name="Total 7 2 8 6" xfId="3365" xr:uid="{9F8FED7A-E8FD-4604-BD0E-2930762280DC}"/>
    <cellStyle name="Total 7 2 8 6 2" xfId="19359" xr:uid="{701AB46C-62AF-46D7-9B65-F52C0A4F457B}"/>
    <cellStyle name="Total 7 2 8 7" xfId="16411" xr:uid="{FAC9A68D-23E0-46DD-A67F-DF40E82DE9D6}"/>
    <cellStyle name="Total 7 2 8 7 2" xfId="29869" xr:uid="{71A08307-CC56-4E02-90F3-371EC7C97917}"/>
    <cellStyle name="Total 7 2 9" xfId="3095" xr:uid="{A87D613F-588F-4B40-BC35-CF976E1F7DE5}"/>
    <cellStyle name="Total 7 2 9 2" xfId="19089" xr:uid="{3B4F60B4-8D53-4799-8E58-99581AE42ECB}"/>
    <cellStyle name="Total 7 3" xfId="2437" xr:uid="{65E44E72-5E1D-4C6A-81EF-006D52735B61}"/>
    <cellStyle name="Total 7 3 10" xfId="3835" xr:uid="{156E19BE-4E5C-4F55-AFDB-A84643163392}"/>
    <cellStyle name="Total 7 3 10 2" xfId="19829" xr:uid="{61B15C14-96AA-47EA-B540-0352DCA96B91}"/>
    <cellStyle name="Total 7 3 11" xfId="12527" xr:uid="{AEF600D1-CC31-4F12-B1FE-A8F001431A75}"/>
    <cellStyle name="Total 7 3 11 2" xfId="25985" xr:uid="{1775C4ED-7749-493F-B98D-1E22C1CE1255}"/>
    <cellStyle name="Total 7 3 12" xfId="3899" xr:uid="{B4290B20-E868-4BC7-BF6F-0D62AF78924A}"/>
    <cellStyle name="Total 7 3 12 2" xfId="19893" xr:uid="{BA77C9DB-827B-422E-8187-A6114D8D7C17}"/>
    <cellStyle name="Total 7 3 13" xfId="18943" xr:uid="{CB18B958-8196-4F3D-8531-34B7DA959340}"/>
    <cellStyle name="Total 7 3 13 2" xfId="32596" xr:uid="{9092C95A-56BF-43C6-93CC-0809308F1760}"/>
    <cellStyle name="Total 7 3 2" xfId="2949" xr:uid="{FF55B42F-DBEE-4F7A-9668-68248765A37B}"/>
    <cellStyle name="Total 7 3 2 2" xfId="6287" xr:uid="{2213708C-FB3E-42DD-B17D-1CD69BBEC472}"/>
    <cellStyle name="Total 7 3 2 2 2" xfId="8766" xr:uid="{7727F83C-4221-4292-B250-26BB1EE51C3E}"/>
    <cellStyle name="Total 7 3 2 2 2 2" xfId="22224" xr:uid="{2E7C2A35-3AFF-4EE2-8FF5-160358A69634}"/>
    <cellStyle name="Total 7 3 2 2 3" xfId="11357" xr:uid="{14B16A82-FB7F-475E-B88A-1CA49AC055ED}"/>
    <cellStyle name="Total 7 3 2 2 3 2" xfId="24815" xr:uid="{7A243EBE-9728-4DB4-B3FA-2FE7C0F6A4A5}"/>
    <cellStyle name="Total 7 3 2 2 4" xfId="13565" xr:uid="{C8D2C409-D5EA-414C-AEE2-168E6C587072}"/>
    <cellStyle name="Total 7 3 2 2 4 2" xfId="27023" xr:uid="{387CC838-D81A-485D-B40F-0017EF956E3E}"/>
    <cellStyle name="Total 7 3 2 2 5" xfId="14744" xr:uid="{56744FC7-7275-49C6-98A3-DE30D0602AF9}"/>
    <cellStyle name="Total 7 3 2 2 5 2" xfId="28202" xr:uid="{0CD40A82-1425-426A-A3A9-E05B95DAA7A3}"/>
    <cellStyle name="Total 7 3 2 2 6" xfId="16109" xr:uid="{EBAAB519-C948-4580-B8B6-32D2EE42A7E5}"/>
    <cellStyle name="Total 7 3 2 2 6 2" xfId="29567" xr:uid="{0CBF82A0-A4F1-4472-AF20-2ECE0956A82A}"/>
    <cellStyle name="Total 7 3 2 2 7" xfId="18452" xr:uid="{6E744C1B-05E6-4176-966E-252CAEF4F07D}"/>
    <cellStyle name="Total 7 3 2 2 7 2" xfId="31910" xr:uid="{ABFAC293-9CEA-4183-BBD6-CA54D1659021}"/>
    <cellStyle name="Total 7 3 2 3" xfId="5116" xr:uid="{C2D944D7-5DD2-4E61-939F-A242044E0F57}"/>
    <cellStyle name="Total 7 3 2 3 2" xfId="32401" xr:uid="{EF09F36E-92F8-453E-AFA2-76AC7844FF56}"/>
    <cellStyle name="Total 7 3 2 4" xfId="7595" xr:uid="{46F43752-6D6E-42FE-BF5B-A34F6CE5E7B2}"/>
    <cellStyle name="Total 7 3 2 4 2" xfId="21053" xr:uid="{20A46EF1-3E07-416E-91C3-8CD034796039}"/>
    <cellStyle name="Total 7 3 2 5" xfId="10186" xr:uid="{8CB1E28F-28B1-422F-A76B-753AB2D95EE9}"/>
    <cellStyle name="Total 7 3 2 5 2" xfId="23644" xr:uid="{46458182-6989-4E1F-8ABB-8F1659CF1ACA}"/>
    <cellStyle name="Total 7 3 2 6" xfId="12371" xr:uid="{14951A42-7AAF-4029-B294-1AED145EBA8C}"/>
    <cellStyle name="Total 7 3 2 6 2" xfId="25829" xr:uid="{A410F406-BA92-47BA-AD63-0202A1846A33}"/>
    <cellStyle name="Total 7 3 2 7" xfId="17309" xr:uid="{41D2535C-52E3-4B60-9862-311F5A888936}"/>
    <cellStyle name="Total 7 3 2 7 2" xfId="30767" xr:uid="{3C367063-48AF-4002-91F9-71A85A3BB29A}"/>
    <cellStyle name="Total 7 3 3" xfId="4297" xr:uid="{47A1B48A-ABA3-4A13-B14B-1F9FD886EE61}"/>
    <cellStyle name="Total 7 3 3 2" xfId="5468" xr:uid="{2C9B94D3-A0C5-4588-8249-0FA7BABC8FA7}"/>
    <cellStyle name="Total 7 3 3 2 2" xfId="7947" xr:uid="{6C3FD54E-050C-4801-B271-AF8E28286FCA}"/>
    <cellStyle name="Total 7 3 3 2 2 2" xfId="21405" xr:uid="{20D8C803-1175-4C9F-8836-36A74EFA0393}"/>
    <cellStyle name="Total 7 3 3 2 3" xfId="10538" xr:uid="{D0ED349A-788A-497D-A4F8-F8E92545DD84}"/>
    <cellStyle name="Total 7 3 3 2 3 2" xfId="23996" xr:uid="{5FCB8E10-4A54-4BA4-9337-2D2708ADAAE5}"/>
    <cellStyle name="Total 7 3 3 2 4" xfId="12746" xr:uid="{0B86F2AF-2AC2-473A-ABA4-F0ED889F790E}"/>
    <cellStyle name="Total 7 3 3 2 4 2" xfId="26204" xr:uid="{2E9D1B47-52CA-4658-8E1D-509ADF8AF210}"/>
    <cellStyle name="Total 7 3 3 2 5" xfId="13925" xr:uid="{5C0473C9-9339-4A43-9D7D-EBA5AA49B052}"/>
    <cellStyle name="Total 7 3 3 2 5 2" xfId="27383" xr:uid="{BFAA1CF2-690E-4D7E-A481-6D6E0C4D558B}"/>
    <cellStyle name="Total 7 3 3 2 6" xfId="15290" xr:uid="{338229B3-2A32-4909-B7D6-88EC4485C6E7}"/>
    <cellStyle name="Total 7 3 3 2 6 2" xfId="28748" xr:uid="{F581C813-3D13-47AA-A6C9-E3E007563EBD}"/>
    <cellStyle name="Total 7 3 3 2 7" xfId="17633" xr:uid="{3E81C658-8249-4407-8B15-03B1AC5DA488}"/>
    <cellStyle name="Total 7 3 3 2 7 2" xfId="31091" xr:uid="{8A2E5C7D-99DE-4A08-8500-9CBDA02A73BF}"/>
    <cellStyle name="Total 7 3 3 3" xfId="6776" xr:uid="{8D4A476A-D699-45F9-A317-A8A7EEAF773C}"/>
    <cellStyle name="Total 7 3 3 3 2" xfId="20234" xr:uid="{2503F7DD-0429-4107-9B2A-E37176A77AF1}"/>
    <cellStyle name="Total 7 3 3 4" xfId="9367" xr:uid="{B3BE735F-674B-4388-85D4-500C1653D53B}"/>
    <cellStyle name="Total 7 3 3 4 2" xfId="22825" xr:uid="{AABC8072-73B6-4D5B-BF50-334AF4820F65}"/>
    <cellStyle name="Total 7 3 3 5" xfId="12687" xr:uid="{1774DC51-020E-447C-9F91-4634C8D174C4}"/>
    <cellStyle name="Total 7 3 3 5 2" xfId="26145" xr:uid="{633D7D15-45F8-4708-86B6-89C462283426}"/>
    <cellStyle name="Total 7 3 3 6" xfId="16644" xr:uid="{5F4064F2-D835-4E11-A9FF-8A2C5FCAB0B9}"/>
    <cellStyle name="Total 7 3 3 6 2" xfId="30102" xr:uid="{1FD53A68-100E-4563-86DE-8011053675B4}"/>
    <cellStyle name="Total 7 3 4" xfId="5162" xr:uid="{D2E722F5-D764-4C55-A951-DFDBDE4634A2}"/>
    <cellStyle name="Total 7 3 4 2" xfId="6333" xr:uid="{D29AFE06-9650-405A-906C-AB251B60CF57}"/>
    <cellStyle name="Total 7 3 4 2 2" xfId="8812" xr:uid="{97EF7FE1-5247-4D21-81B0-DBABE191BBD6}"/>
    <cellStyle name="Total 7 3 4 2 2 2" xfId="22270" xr:uid="{29582D60-E7F1-4274-A7B0-0A3B41A7C6F2}"/>
    <cellStyle name="Total 7 3 4 2 3" xfId="11403" xr:uid="{9A78679F-F9F2-4798-A1BD-B04BC1364E75}"/>
    <cellStyle name="Total 7 3 4 2 3 2" xfId="24861" xr:uid="{F4B79E81-90C7-4F84-94CC-8BFC67E97427}"/>
    <cellStyle name="Total 7 3 4 2 4" xfId="13611" xr:uid="{12CD9AC0-BBC7-4597-9812-4F679540F3CF}"/>
    <cellStyle name="Total 7 3 4 2 4 2" xfId="27069" xr:uid="{B8A5880C-E996-4B2E-9AF8-EB08668C2F0C}"/>
    <cellStyle name="Total 7 3 4 2 5" xfId="14790" xr:uid="{3864837C-DAD8-4542-AF5A-5C1356FAD05F}"/>
    <cellStyle name="Total 7 3 4 2 5 2" xfId="28248" xr:uid="{34839563-E692-444B-8F5D-6468627BA8D9}"/>
    <cellStyle name="Total 7 3 4 2 6" xfId="16155" xr:uid="{4E5A90DB-55C4-47FF-82FA-930548809F82}"/>
    <cellStyle name="Total 7 3 4 2 6 2" xfId="29613" xr:uid="{92375E04-4780-4DD1-8B10-68DEE9E3D009}"/>
    <cellStyle name="Total 7 3 4 2 7" xfId="18498" xr:uid="{1A430354-37B0-4316-859D-C50F3F02AABB}"/>
    <cellStyle name="Total 7 3 4 2 7 2" xfId="31956" xr:uid="{D147BD8E-3F43-4F32-BD74-5F8F4974176B}"/>
    <cellStyle name="Total 7 3 4 3" xfId="7641" xr:uid="{F56EB8D2-1FE4-4354-AE34-E57292679DFC}"/>
    <cellStyle name="Total 7 3 4 3 2" xfId="21099" xr:uid="{CAEE9562-3464-4AB0-B974-7CC7317C194C}"/>
    <cellStyle name="Total 7 3 4 4" xfId="10232" xr:uid="{F12EA05F-3A95-485F-A0D6-EF0C0DCE5AB3}"/>
    <cellStyle name="Total 7 3 4 4 2" xfId="23690" xr:uid="{927E09C6-5213-4CB4-96F5-56F71AB3B87D}"/>
    <cellStyle name="Total 7 3 4 5" xfId="12379" xr:uid="{50EB5154-21AC-4BA2-93CB-C9B1CBCB42E2}"/>
    <cellStyle name="Total 7 3 4 5 2" xfId="25837" xr:uid="{6B9A403C-1CE8-4969-88C4-1B9CBA2A168B}"/>
    <cellStyle name="Total 7 3 4 6" xfId="17349" xr:uid="{DCE401AC-0EAF-4783-A7A5-3FEFAB25A507}"/>
    <cellStyle name="Total 7 3 4 6 2" xfId="30807" xr:uid="{739BF626-8F7F-49AE-8216-16CEA50A1E75}"/>
    <cellStyle name="Total 7 3 5" xfId="4798" xr:uid="{537648B0-500D-4FBE-8B39-BCEA01DC1D8C}"/>
    <cellStyle name="Total 7 3 5 2" xfId="5969" xr:uid="{7E67B80E-4A96-4051-820D-8ABAA2A86949}"/>
    <cellStyle name="Total 7 3 5 2 2" xfId="8448" xr:uid="{5FA7CC02-31F3-402A-ABAF-DD278B5A5E69}"/>
    <cellStyle name="Total 7 3 5 2 2 2" xfId="21906" xr:uid="{A178238C-CACE-4655-B787-ED581B9AE06E}"/>
    <cellStyle name="Total 7 3 5 2 3" xfId="11039" xr:uid="{A5CC7765-1BD2-4A87-91C1-80962B516FA9}"/>
    <cellStyle name="Total 7 3 5 2 3 2" xfId="24497" xr:uid="{4D9ABB56-FF9C-4A69-9D87-036DFB2DE6ED}"/>
    <cellStyle name="Total 7 3 5 2 4" xfId="13247" xr:uid="{F45B130A-8E29-4377-A48A-306B4846D3DC}"/>
    <cellStyle name="Total 7 3 5 2 4 2" xfId="26705" xr:uid="{80DD8ED5-3F7F-48E0-835B-C26130D6EF6F}"/>
    <cellStyle name="Total 7 3 5 2 5" xfId="14426" xr:uid="{83B6C982-3B44-4D0A-B82C-9C9FAE270042}"/>
    <cellStyle name="Total 7 3 5 2 5 2" xfId="27884" xr:uid="{9931D336-33CD-45A6-9053-FA3A3E91EC5E}"/>
    <cellStyle name="Total 7 3 5 2 6" xfId="15791" xr:uid="{C44F7249-2492-45CF-96B6-44D06220B514}"/>
    <cellStyle name="Total 7 3 5 2 6 2" xfId="29249" xr:uid="{B414CC98-AB15-4BD7-886B-342EE6C0518C}"/>
    <cellStyle name="Total 7 3 5 2 7" xfId="18134" xr:uid="{D419AC4C-954F-4590-AE8E-B6E30A44E3CD}"/>
    <cellStyle name="Total 7 3 5 2 7 2" xfId="31592" xr:uid="{83959F35-06B5-40B8-9186-8329DEDCAE88}"/>
    <cellStyle name="Total 7 3 5 3" xfId="7277" xr:uid="{1FC8C42F-2178-4F72-B3BA-395033486626}"/>
    <cellStyle name="Total 7 3 5 3 2" xfId="20735" xr:uid="{6580476C-5813-4BAD-B23A-1E82C7AFE6F6}"/>
    <cellStyle name="Total 7 3 5 4" xfId="9868" xr:uid="{261F7247-E855-4E2E-840F-46A2BB74AFF7}"/>
    <cellStyle name="Total 7 3 5 4 2" xfId="23326" xr:uid="{A4EC6DC6-4B96-4EB8-A157-181E6C7DE75A}"/>
    <cellStyle name="Total 7 3 5 5" xfId="11930" xr:uid="{C1939C9E-73F9-4926-B81F-63298FB5C2EE}"/>
    <cellStyle name="Total 7 3 5 5 2" xfId="25388" xr:uid="{8D6970F3-FAC9-4B9E-9C3D-ACA4A7B5A1B4}"/>
    <cellStyle name="Total 7 3 5 6" xfId="17048" xr:uid="{9844B072-3489-4AC5-962D-ADA92BDDE083}"/>
    <cellStyle name="Total 7 3 5 6 2" xfId="30506" xr:uid="{E5C10E25-2E9B-4BCF-883F-09B8BE0A90EE}"/>
    <cellStyle name="Total 7 3 6" xfId="4429" xr:uid="{16701606-B10C-4D7A-ADA7-046052FEB6B2}"/>
    <cellStyle name="Total 7 3 6 2" xfId="5600" xr:uid="{6B34D9D4-253F-4313-AF5E-49A34FAAC9A7}"/>
    <cellStyle name="Total 7 3 6 2 2" xfId="8079" xr:uid="{041F490F-EC55-473F-8976-4B8B2A2AA1D5}"/>
    <cellStyle name="Total 7 3 6 2 2 2" xfId="21537" xr:uid="{EF1614E1-C0BA-46D6-9AC1-540A00B67538}"/>
    <cellStyle name="Total 7 3 6 2 3" xfId="10670" xr:uid="{28FC3121-5FE6-4D39-BEAB-E6CE7079A09D}"/>
    <cellStyle name="Total 7 3 6 2 3 2" xfId="24128" xr:uid="{3AF381B7-C470-456C-9171-F05F8B179F5B}"/>
    <cellStyle name="Total 7 3 6 2 4" xfId="12878" xr:uid="{70794E01-228D-48A2-A5B6-E54340EC33FA}"/>
    <cellStyle name="Total 7 3 6 2 4 2" xfId="26336" xr:uid="{21459ABC-E397-448A-B845-BCFA641CF0E5}"/>
    <cellStyle name="Total 7 3 6 2 5" xfId="14057" xr:uid="{235C970D-1B98-402A-8CC4-8F4D55DA314B}"/>
    <cellStyle name="Total 7 3 6 2 5 2" xfId="27515" xr:uid="{83F6EC4A-5EC7-4BC5-9E35-493DD252B016}"/>
    <cellStyle name="Total 7 3 6 2 6" xfId="15422" xr:uid="{93C11F30-5028-4FC0-A786-085709A9A75C}"/>
    <cellStyle name="Total 7 3 6 2 6 2" xfId="28880" xr:uid="{B4F3A6D6-03EB-4581-9AA5-4D7E8F3FEC0B}"/>
    <cellStyle name="Total 7 3 6 2 7" xfId="17765" xr:uid="{F298D003-562A-4607-8936-9D061BD1EA50}"/>
    <cellStyle name="Total 7 3 6 2 7 2" xfId="31223" xr:uid="{27768A23-4A41-4A05-8A6B-5CDF56305D56}"/>
    <cellStyle name="Total 7 3 6 3" xfId="6908" xr:uid="{C648EE3E-6649-499F-BFFD-D933D20819A4}"/>
    <cellStyle name="Total 7 3 6 3 2" xfId="20366" xr:uid="{19AD35F0-61D3-42D0-852E-FEC68597CBCC}"/>
    <cellStyle name="Total 7 3 6 4" xfId="9499" xr:uid="{48DF246E-125A-400E-A727-5255D4FC43C4}"/>
    <cellStyle name="Total 7 3 6 4 2" xfId="22957" xr:uid="{FF76D83B-29CD-4760-80FB-9BD1E418E4BB}"/>
    <cellStyle name="Total 7 3 6 5" xfId="6705" xr:uid="{8B42132D-1488-4829-814D-EE5ACFFD9DCE}"/>
    <cellStyle name="Total 7 3 6 5 2" xfId="20163" xr:uid="{027220E4-A1B0-46AC-87BF-BE0B33F0DA5D}"/>
    <cellStyle name="Total 7 3 6 6" xfId="16747" xr:uid="{BF5C1FFD-A30D-434B-8944-4E03841CB675}"/>
    <cellStyle name="Total 7 3 6 6 2" xfId="30205" xr:uid="{DDF4D2BE-1088-4FEE-9003-3876B7303508}"/>
    <cellStyle name="Total 7 3 7" xfId="5311" xr:uid="{2A1A776C-4F27-4873-AB27-C212AA0AB425}"/>
    <cellStyle name="Total 7 3 7 2" xfId="6482" xr:uid="{6FB0A5FF-FC3C-4D39-A76A-0E0E74B355BB}"/>
    <cellStyle name="Total 7 3 7 2 2" xfId="8961" xr:uid="{A6429DAE-418A-44B1-930D-1F3D9AB05A23}"/>
    <cellStyle name="Total 7 3 7 2 2 2" xfId="22419" xr:uid="{0BC0C7E6-087A-4A66-87A7-97B22DED0A37}"/>
    <cellStyle name="Total 7 3 7 2 3" xfId="11552" xr:uid="{FC12710D-866D-4626-A600-06D382ADD2CE}"/>
    <cellStyle name="Total 7 3 7 2 3 2" xfId="25010" xr:uid="{FC0F5C96-4475-43A0-B6C5-E133DAC8709D}"/>
    <cellStyle name="Total 7 3 7 2 4" xfId="13760" xr:uid="{DB6B22CB-92F5-4118-A9FD-DAAB7A1EBB58}"/>
    <cellStyle name="Total 7 3 7 2 4 2" xfId="27218" xr:uid="{4BC773B1-CBE7-4981-92A8-AC1D8EF795A9}"/>
    <cellStyle name="Total 7 3 7 2 5" xfId="14939" xr:uid="{442F383A-AAE2-4D43-96AB-F5D5711720D3}"/>
    <cellStyle name="Total 7 3 7 2 5 2" xfId="28397" xr:uid="{D731C9A2-5756-44E3-AA5D-FFB75A5FBDE4}"/>
    <cellStyle name="Total 7 3 7 2 6" xfId="16304" xr:uid="{5384DB8D-9C90-4328-8143-DF4343C8FCCF}"/>
    <cellStyle name="Total 7 3 7 2 6 2" xfId="29762" xr:uid="{F3CCC8A9-4E6E-4D9F-A6A7-D7E25B8D498D}"/>
    <cellStyle name="Total 7 3 7 2 7" xfId="18647" xr:uid="{2712CEA6-4B46-44C0-B85D-1500172FFBC9}"/>
    <cellStyle name="Total 7 3 7 2 7 2" xfId="32105" xr:uid="{239D1C41-54BD-4B3C-9457-1A3C40851786}"/>
    <cellStyle name="Total 7 3 7 3" xfId="7790" xr:uid="{0BC20118-4FE1-4407-B0E0-925A58748BC5}"/>
    <cellStyle name="Total 7 3 7 3 2" xfId="21248" xr:uid="{294F4373-DB20-44BC-A18D-BF0478382A11}"/>
    <cellStyle name="Total 7 3 7 4" xfId="10381" xr:uid="{099C7E7C-6D95-4346-A236-A8036CB0E4EC}"/>
    <cellStyle name="Total 7 3 7 4 2" xfId="23839" xr:uid="{E0D9DB1F-3FA1-4D4D-925F-39BEE58EEB7C}"/>
    <cellStyle name="Total 7 3 7 5" xfId="15133" xr:uid="{7C8D8B7C-7B21-4873-9891-9DCB0A354E17}"/>
    <cellStyle name="Total 7 3 7 5 2" xfId="28591" xr:uid="{4630E183-A8D7-41A9-999A-BB071F6EDA15}"/>
    <cellStyle name="Total 7 3 7 6" xfId="17485" xr:uid="{624C7B9B-A433-45CD-B428-52145AAE0014}"/>
    <cellStyle name="Total 7 3 7 6 2" xfId="30943" xr:uid="{F944352F-67E6-4C18-9C5D-38F45A99E2B6}"/>
    <cellStyle name="Total 7 3 8" xfId="3991" xr:uid="{EA7C5DBB-5CFA-4B29-A2DE-DE4FAFBE7C5A}"/>
    <cellStyle name="Total 7 3 8 2" xfId="3030" xr:uid="{4AD42288-800E-45B7-BAD6-FCF7061E2414}"/>
    <cellStyle name="Total 7 3 8 2 2" xfId="19024" xr:uid="{5A6C15AA-14B3-429D-B9F5-E10D3B7DAB1C}"/>
    <cellStyle name="Total 7 3 8 3" xfId="9102" xr:uid="{665C13E1-327C-4B0F-87B9-177F2264EE34}"/>
    <cellStyle name="Total 7 3 8 3 2" xfId="22560" xr:uid="{D80D2FB5-C86F-412C-9AAE-809B4A762F25}"/>
    <cellStyle name="Total 7 3 8 4" xfId="11671" xr:uid="{F2EA8A1E-FDC9-455E-87F4-7AD34CFA6D86}"/>
    <cellStyle name="Total 7 3 8 4 2" xfId="25129" xr:uid="{5FF07633-9001-405B-9EEA-844A8DB9CC4B}"/>
    <cellStyle name="Total 7 3 8 5" xfId="3558" xr:uid="{DDC69DFC-4062-4DB9-8575-6DA92EE602D5}"/>
    <cellStyle name="Total 7 3 8 5 2" xfId="19552" xr:uid="{4BAFA0B2-3AB6-4B1E-9DAD-3FD84AFDCF61}"/>
    <cellStyle name="Total 7 3 8 6" xfId="3366" xr:uid="{3E58516D-76BA-485B-86F6-06CA06F4DF7E}"/>
    <cellStyle name="Total 7 3 8 6 2" xfId="19360" xr:uid="{1158673D-9CB3-4054-BD97-F2E12841C6F5}"/>
    <cellStyle name="Total 7 3 8 7" xfId="16410" xr:uid="{7DBC3BF5-260C-45AD-9E96-37082D16C0FD}"/>
    <cellStyle name="Total 7 3 8 7 2" xfId="29868" xr:uid="{26A4E383-0698-424B-9BAE-7E227A2CACDD}"/>
    <cellStyle name="Total 7 3 9" xfId="3094" xr:uid="{751FFA62-4157-4366-BF15-3C2466A96C82}"/>
    <cellStyle name="Total 7 3 9 2" xfId="19088" xr:uid="{28EE0A92-2B4E-45C2-823B-E3E25D0E5287}"/>
    <cellStyle name="Total 7 4" xfId="2438" xr:uid="{4BCADAFD-773F-45A9-85B5-6755178980D7}"/>
    <cellStyle name="Total 7 4 10" xfId="3836" xr:uid="{74C7B9D2-6821-4B73-8523-D34E360380B3}"/>
    <cellStyle name="Total 7 4 10 2" xfId="19830" xr:uid="{C7A4C665-F5DD-4C01-BF8D-B7773F02F046}"/>
    <cellStyle name="Total 7 4 11" xfId="12514" xr:uid="{189C3C7E-C955-41D3-9E6D-2785A3DE134C}"/>
    <cellStyle name="Total 7 4 11 2" xfId="25972" xr:uid="{8B9E8846-0169-400E-9F17-5D734DBBEA64}"/>
    <cellStyle name="Total 7 4 12" xfId="3965" xr:uid="{E5EAE8D7-C064-400D-90AE-5A0B30CA10B1}"/>
    <cellStyle name="Total 7 4 12 2" xfId="19959" xr:uid="{B58A5267-69C7-4DAF-B46B-F1ED922BC5D6}"/>
    <cellStyle name="Total 7 4 13" xfId="18944" xr:uid="{11D7641A-17B1-4BDF-8F77-64B4A03D7C5C}"/>
    <cellStyle name="Total 7 4 13 2" xfId="32597" xr:uid="{E97F0F87-5283-4318-AD99-E6BB8DC99B44}"/>
    <cellStyle name="Total 7 4 2" xfId="2950" xr:uid="{8097FE22-4053-4489-BB66-40D4EC9355F3}"/>
    <cellStyle name="Total 7 4 2 2" xfId="6288" xr:uid="{5A3B8585-B072-4EAC-AAFC-2E59023B9773}"/>
    <cellStyle name="Total 7 4 2 2 2" xfId="8767" xr:uid="{B8178C5A-B3B2-460C-9235-C8742AFF9D07}"/>
    <cellStyle name="Total 7 4 2 2 2 2" xfId="22225" xr:uid="{FD558D50-EBEE-4A1C-82FD-482ABBBE8534}"/>
    <cellStyle name="Total 7 4 2 2 3" xfId="11358" xr:uid="{DFE85D37-6433-4BA6-99B0-D2E337852520}"/>
    <cellStyle name="Total 7 4 2 2 3 2" xfId="24816" xr:uid="{50F7B66A-F2D6-4F75-B1E8-F0F979310482}"/>
    <cellStyle name="Total 7 4 2 2 4" xfId="13566" xr:uid="{B550851F-092C-4F50-A9EB-E3E43474F506}"/>
    <cellStyle name="Total 7 4 2 2 4 2" xfId="27024" xr:uid="{42468522-7B97-4734-B27F-817EB0003BB1}"/>
    <cellStyle name="Total 7 4 2 2 5" xfId="14745" xr:uid="{644D39A0-C22B-42EE-9F2C-1DEEF542A662}"/>
    <cellStyle name="Total 7 4 2 2 5 2" xfId="28203" xr:uid="{9654B7AF-E921-4C9C-BD9B-654A44C7D9EC}"/>
    <cellStyle name="Total 7 4 2 2 6" xfId="16110" xr:uid="{A03D91CC-3C9E-4298-ABAE-F0C7841C6DF6}"/>
    <cellStyle name="Total 7 4 2 2 6 2" xfId="29568" xr:uid="{21FB5544-7885-4793-862B-66A739E6A0B7}"/>
    <cellStyle name="Total 7 4 2 2 7" xfId="18453" xr:uid="{1902F650-6BC2-461C-BDF5-4830FBD96EBB}"/>
    <cellStyle name="Total 7 4 2 2 7 2" xfId="31911" xr:uid="{033AA65D-0136-4FF0-A2C3-F6C4885013C2}"/>
    <cellStyle name="Total 7 4 2 3" xfId="5117" xr:uid="{14991B22-6618-420B-92B5-75A5EDA1AB26}"/>
    <cellStyle name="Total 7 4 2 3 2" xfId="32402" xr:uid="{C4F2E306-164F-4FB5-8435-FCEF7148F407}"/>
    <cellStyle name="Total 7 4 2 4" xfId="7596" xr:uid="{6EF28A7F-4BB8-4A84-8DFD-40DCCC82E9A9}"/>
    <cellStyle name="Total 7 4 2 4 2" xfId="21054" xr:uid="{93AD176F-2298-43E8-B3BB-E0B4A702DBB2}"/>
    <cellStyle name="Total 7 4 2 5" xfId="10187" xr:uid="{16245C58-55E9-4CEA-AEF7-4899B4F39FF6}"/>
    <cellStyle name="Total 7 4 2 5 2" xfId="23645" xr:uid="{63DD3035-D77E-4EDE-ACBB-A7982A01D7E8}"/>
    <cellStyle name="Total 7 4 2 6" xfId="11905" xr:uid="{45468891-3E05-4196-8DAD-B2AF4075990A}"/>
    <cellStyle name="Total 7 4 2 6 2" xfId="25363" xr:uid="{BC598533-EAE7-4F13-91B1-C618343D3D3A}"/>
    <cellStyle name="Total 7 4 2 7" xfId="17310" xr:uid="{FC1787B1-3997-4F37-8CB2-B2FD9B57D1DE}"/>
    <cellStyle name="Total 7 4 2 7 2" xfId="30768" xr:uid="{D42887A6-6281-419E-93CF-6E7E5E51EF82}"/>
    <cellStyle name="Total 7 4 3" xfId="4296" xr:uid="{3F9E8847-D142-4823-909A-C64C8A7E44E3}"/>
    <cellStyle name="Total 7 4 3 2" xfId="5467" xr:uid="{C6343DD8-BBD5-4E5E-B5EA-E85C23506A38}"/>
    <cellStyle name="Total 7 4 3 2 2" xfId="7946" xr:uid="{4153246D-9BAE-46EC-B03B-F708E14D8ACF}"/>
    <cellStyle name="Total 7 4 3 2 2 2" xfId="21404" xr:uid="{89BCCABC-C6B5-4C7C-9186-45F7F02BFA67}"/>
    <cellStyle name="Total 7 4 3 2 3" xfId="10537" xr:uid="{6E7254E4-03C1-4898-8D53-134C5B7C62E4}"/>
    <cellStyle name="Total 7 4 3 2 3 2" xfId="23995" xr:uid="{33E56ABA-00C5-4805-BCEC-9E2AD65C720C}"/>
    <cellStyle name="Total 7 4 3 2 4" xfId="12745" xr:uid="{5A523BD9-F575-4A8E-A307-710A481E4AFE}"/>
    <cellStyle name="Total 7 4 3 2 4 2" xfId="26203" xr:uid="{80C20965-C1C0-4FCB-9588-61BEB394E4FA}"/>
    <cellStyle name="Total 7 4 3 2 5" xfId="13924" xr:uid="{D77AA29A-2FFF-498B-B239-336B8A474A5B}"/>
    <cellStyle name="Total 7 4 3 2 5 2" xfId="27382" xr:uid="{BE7EF8ED-6F20-4CCB-957F-7ECF98DAF887}"/>
    <cellStyle name="Total 7 4 3 2 6" xfId="15289" xr:uid="{BD6E7D54-72B7-476D-91DE-DC4C153C8837}"/>
    <cellStyle name="Total 7 4 3 2 6 2" xfId="28747" xr:uid="{10A80E05-1BDE-4347-B360-28825FB5E18B}"/>
    <cellStyle name="Total 7 4 3 2 7" xfId="17632" xr:uid="{AFAB99B5-C3C3-4918-9F97-7F9BBD8469CA}"/>
    <cellStyle name="Total 7 4 3 2 7 2" xfId="31090" xr:uid="{3E43D26B-A56F-4E02-8413-8BCF547576EF}"/>
    <cellStyle name="Total 7 4 3 3" xfId="6775" xr:uid="{5B4755BB-620B-40F6-9D3A-E5981FB7FE0E}"/>
    <cellStyle name="Total 7 4 3 3 2" xfId="20233" xr:uid="{889B1BFF-9496-4604-BC4F-B13D3DD4B209}"/>
    <cellStyle name="Total 7 4 3 4" xfId="9366" xr:uid="{08942367-20EC-4EF8-9806-D42E133E4A3D}"/>
    <cellStyle name="Total 7 4 3 4 2" xfId="22824" xr:uid="{1DA8EECE-65C3-4694-994C-26F484E1A3FA}"/>
    <cellStyle name="Total 7 4 3 5" xfId="12283" xr:uid="{80A232ED-D33C-4ED6-85A9-BD41D9D543B6}"/>
    <cellStyle name="Total 7 4 3 5 2" xfId="25741" xr:uid="{92E0FE5C-B9F2-409E-8789-4EC558FEE1AD}"/>
    <cellStyle name="Total 7 4 3 6" xfId="16643" xr:uid="{E7A2EF8B-A351-41A9-A8D4-36E992867DE6}"/>
    <cellStyle name="Total 7 4 3 6 2" xfId="30101" xr:uid="{C2B47168-87DA-490B-9091-E4A5CFEB0D78}"/>
    <cellStyle name="Total 7 4 4" xfId="4971" xr:uid="{8BBE3815-338A-4275-933F-7633AB3245D7}"/>
    <cellStyle name="Total 7 4 4 2" xfId="6142" xr:uid="{9C97D5BB-7E09-42FC-BE0F-03AEB7F56CB1}"/>
    <cellStyle name="Total 7 4 4 2 2" xfId="8621" xr:uid="{FB2EB400-BEE2-4783-AB82-52920ADF6490}"/>
    <cellStyle name="Total 7 4 4 2 2 2" xfId="22079" xr:uid="{C901EAD9-C67F-48C8-B355-655EA0026184}"/>
    <cellStyle name="Total 7 4 4 2 3" xfId="11212" xr:uid="{F38E44F1-16FB-4414-B026-0A8C41ED56D8}"/>
    <cellStyle name="Total 7 4 4 2 3 2" xfId="24670" xr:uid="{791992BA-CD87-4D36-9E3B-556B4CE73BDA}"/>
    <cellStyle name="Total 7 4 4 2 4" xfId="13420" xr:uid="{7CD5E484-62B4-4485-8F44-CBCC1635FC16}"/>
    <cellStyle name="Total 7 4 4 2 4 2" xfId="26878" xr:uid="{5AE6B7C8-8AFD-4313-88BB-E9742A478FD5}"/>
    <cellStyle name="Total 7 4 4 2 5" xfId="14599" xr:uid="{4DE623C5-2608-4493-9ADC-92990D5BA50D}"/>
    <cellStyle name="Total 7 4 4 2 5 2" xfId="28057" xr:uid="{26B5AF46-761C-4280-98EA-55F0087E766D}"/>
    <cellStyle name="Total 7 4 4 2 6" xfId="15964" xr:uid="{B7FCB01E-D5AF-48D0-89DF-3BA3B7FD91B2}"/>
    <cellStyle name="Total 7 4 4 2 6 2" xfId="29422" xr:uid="{AB391257-966D-408F-A815-DC9C685B924B}"/>
    <cellStyle name="Total 7 4 4 2 7" xfId="18307" xr:uid="{1679E5FB-0CB7-460D-B337-A72718559385}"/>
    <cellStyle name="Total 7 4 4 2 7 2" xfId="31765" xr:uid="{93054625-E7D7-4C27-9E81-89B8B365D967}"/>
    <cellStyle name="Total 7 4 4 3" xfId="7450" xr:uid="{5A0A19D8-B2B3-474A-A0DE-43AD3F34C701}"/>
    <cellStyle name="Total 7 4 4 3 2" xfId="20908" xr:uid="{60A184E1-CFFB-40CF-81F0-21A85EB8693D}"/>
    <cellStyle name="Total 7 4 4 4" xfId="10041" xr:uid="{AB6809D8-40C3-47CE-8410-4CCAFABC98D2}"/>
    <cellStyle name="Total 7 4 4 4 2" xfId="23499" xr:uid="{CD8C3E33-DA56-4126-92C1-4813A2E7A3C4}"/>
    <cellStyle name="Total 7 4 4 5" xfId="12646" xr:uid="{53A72D76-49C3-4012-8241-783BB69BE649}"/>
    <cellStyle name="Total 7 4 4 5 2" xfId="26104" xr:uid="{743D7ED2-CE3E-428A-9325-2B8CAAF95E16}"/>
    <cellStyle name="Total 7 4 4 6" xfId="17196" xr:uid="{336DBF18-1589-4868-B19C-26C6A547EA07}"/>
    <cellStyle name="Total 7 4 4 6 2" xfId="30654" xr:uid="{DE6A62BB-F2F2-4EF7-9018-B7BBF0763153}"/>
    <cellStyle name="Total 7 4 5" xfId="4799" xr:uid="{B848343C-69CC-4D22-8EFE-EE1A143FB76D}"/>
    <cellStyle name="Total 7 4 5 2" xfId="5970" xr:uid="{0BE99CCD-135D-46BA-A215-298D97997081}"/>
    <cellStyle name="Total 7 4 5 2 2" xfId="8449" xr:uid="{A4B38D73-68B1-41A1-B5DC-0461BAD4338E}"/>
    <cellStyle name="Total 7 4 5 2 2 2" xfId="21907" xr:uid="{9A83D56E-CD33-49BD-B195-FDF902795493}"/>
    <cellStyle name="Total 7 4 5 2 3" xfId="11040" xr:uid="{F0C7A53C-3170-42B2-BD9C-89F09E66A5FF}"/>
    <cellStyle name="Total 7 4 5 2 3 2" xfId="24498" xr:uid="{B891F576-BC27-43C4-A76E-5FCA2A8E695C}"/>
    <cellStyle name="Total 7 4 5 2 4" xfId="13248" xr:uid="{A20ABE88-9E3A-48DD-A26E-1FFC596C85F9}"/>
    <cellStyle name="Total 7 4 5 2 4 2" xfId="26706" xr:uid="{9BCE380A-6AC7-4B61-A2CD-43ED62D1D4D2}"/>
    <cellStyle name="Total 7 4 5 2 5" xfId="14427" xr:uid="{E5AA789E-6C4A-4651-B5DF-CB8A350E83EB}"/>
    <cellStyle name="Total 7 4 5 2 5 2" xfId="27885" xr:uid="{C5A8CA8D-7B65-4A46-8A64-8E17E5606C42}"/>
    <cellStyle name="Total 7 4 5 2 6" xfId="15792" xr:uid="{A573F2E6-6425-4135-A20C-8A2F4CD5E00A}"/>
    <cellStyle name="Total 7 4 5 2 6 2" xfId="29250" xr:uid="{8C29B470-FB48-4340-A526-26C9D8666904}"/>
    <cellStyle name="Total 7 4 5 2 7" xfId="18135" xr:uid="{7CD16E6D-E95F-4E68-B768-69358019CD6E}"/>
    <cellStyle name="Total 7 4 5 2 7 2" xfId="31593" xr:uid="{CAF6DBA4-A4A9-4327-9FA9-C85C81312BB3}"/>
    <cellStyle name="Total 7 4 5 3" xfId="7278" xr:uid="{13DDE2FB-6384-43B1-B4EF-80F5C10BE256}"/>
    <cellStyle name="Total 7 4 5 3 2" xfId="20736" xr:uid="{84F39016-D49B-495A-ABB6-848598B578A8}"/>
    <cellStyle name="Total 7 4 5 4" xfId="9869" xr:uid="{B982950C-10E1-4C61-9480-7F05BD772704}"/>
    <cellStyle name="Total 7 4 5 4 2" xfId="23327" xr:uid="{B4C3D5EB-5D2A-4555-AD4A-49687170136C}"/>
    <cellStyle name="Total 7 4 5 5" xfId="3272" xr:uid="{194ECEA7-32BD-4BB1-A37D-DE926BCFCBC3}"/>
    <cellStyle name="Total 7 4 5 5 2" xfId="19266" xr:uid="{174BFCC1-A492-4849-B7BC-B624875D89FD}"/>
    <cellStyle name="Total 7 4 5 6" xfId="17049" xr:uid="{55C0415A-7D96-4506-A54F-5DCA6BE49A5C}"/>
    <cellStyle name="Total 7 4 5 6 2" xfId="30507" xr:uid="{1481E3D6-5C0D-41CA-A763-230ADDCAA777}"/>
    <cellStyle name="Total 7 4 6" xfId="4428" xr:uid="{CA60BB7E-F590-40C5-B578-1145BA334D34}"/>
    <cellStyle name="Total 7 4 6 2" xfId="5599" xr:uid="{492F848A-51F8-434E-A123-CF42BDFE377F}"/>
    <cellStyle name="Total 7 4 6 2 2" xfId="8078" xr:uid="{D43E35E4-6922-4A7E-BB76-E55C787D5C93}"/>
    <cellStyle name="Total 7 4 6 2 2 2" xfId="21536" xr:uid="{704196B1-142D-43E3-B055-A8E462F5CA51}"/>
    <cellStyle name="Total 7 4 6 2 3" xfId="10669" xr:uid="{A203BA34-01CB-4DBF-A153-C2F79040A9F3}"/>
    <cellStyle name="Total 7 4 6 2 3 2" xfId="24127" xr:uid="{5E4A4163-1597-477A-BEAA-B63DCD5FE7D1}"/>
    <cellStyle name="Total 7 4 6 2 4" xfId="12877" xr:uid="{87DD3F3B-6D75-4E58-BA6F-288B7C86BDC6}"/>
    <cellStyle name="Total 7 4 6 2 4 2" xfId="26335" xr:uid="{B6317AB5-D36F-4665-9C82-853565619997}"/>
    <cellStyle name="Total 7 4 6 2 5" xfId="14056" xr:uid="{2375F09E-DE36-4175-99BB-C6E3D154E2FE}"/>
    <cellStyle name="Total 7 4 6 2 5 2" xfId="27514" xr:uid="{ABE35B53-5915-4205-8507-82A1196587DA}"/>
    <cellStyle name="Total 7 4 6 2 6" xfId="15421" xr:uid="{9BAED56B-0F85-4B66-9716-9A01EBF3DCA1}"/>
    <cellStyle name="Total 7 4 6 2 6 2" xfId="28879" xr:uid="{386B0CD1-0FD0-4BBC-8145-4D3991A37F82}"/>
    <cellStyle name="Total 7 4 6 2 7" xfId="17764" xr:uid="{3A358933-3A83-4469-AB62-FE9409BE35BE}"/>
    <cellStyle name="Total 7 4 6 2 7 2" xfId="31222" xr:uid="{5241FC33-A08D-4C5A-86B6-6DCFB3E7A77F}"/>
    <cellStyle name="Total 7 4 6 3" xfId="6907" xr:uid="{5F1D8C69-3216-4C25-96B7-B266380E5ED3}"/>
    <cellStyle name="Total 7 4 6 3 2" xfId="20365" xr:uid="{3AB6A385-CDC3-496C-8F5B-A1D9B1163782}"/>
    <cellStyle name="Total 7 4 6 4" xfId="9498" xr:uid="{2F8D64A9-B5F3-470F-AC79-3A11A59A107A}"/>
    <cellStyle name="Total 7 4 6 4 2" xfId="22956" xr:uid="{52E5D72C-EB5A-4190-AC82-42CD6D6E374C}"/>
    <cellStyle name="Total 7 4 6 5" xfId="3314" xr:uid="{55ED96D8-0D05-435C-9430-07BF93120B50}"/>
    <cellStyle name="Total 7 4 6 5 2" xfId="19308" xr:uid="{5E102CF8-C9B4-4A37-83B6-90ED315865F4}"/>
    <cellStyle name="Total 7 4 6 6" xfId="16746" xr:uid="{6B69002E-37EA-4DBB-9A7D-FBCCB74D6232}"/>
    <cellStyle name="Total 7 4 6 6 2" xfId="30204" xr:uid="{7B464278-D984-460F-B819-7E7F4A45418F}"/>
    <cellStyle name="Total 7 4 7" xfId="4841" xr:uid="{7DA89817-3F3E-49E0-8EF9-690E616621FB}"/>
    <cellStyle name="Total 7 4 7 2" xfId="6012" xr:uid="{12E8D041-CD3F-430D-AE23-033E7BDD5D89}"/>
    <cellStyle name="Total 7 4 7 2 2" xfId="8491" xr:uid="{5EFC5FAA-D019-47F8-812F-C45F3D69E710}"/>
    <cellStyle name="Total 7 4 7 2 2 2" xfId="21949" xr:uid="{39CA59FC-FAA5-49BB-9D0B-521624C0E3C3}"/>
    <cellStyle name="Total 7 4 7 2 3" xfId="11082" xr:uid="{AB98FE74-4769-4DDE-ADCE-054DA0E90AE8}"/>
    <cellStyle name="Total 7 4 7 2 3 2" xfId="24540" xr:uid="{44F712C3-2EF6-45B2-881F-2C4DD3A0DA25}"/>
    <cellStyle name="Total 7 4 7 2 4" xfId="13290" xr:uid="{16F7AB57-B356-43C8-917D-DD8F5880C5A4}"/>
    <cellStyle name="Total 7 4 7 2 4 2" xfId="26748" xr:uid="{BA667B45-531B-4D2A-828B-EF7D0049A67E}"/>
    <cellStyle name="Total 7 4 7 2 5" xfId="14469" xr:uid="{02B26ED2-924D-427B-9864-E4082B678239}"/>
    <cellStyle name="Total 7 4 7 2 5 2" xfId="27927" xr:uid="{3B0DA54C-74FD-4388-AC47-0553D223A09D}"/>
    <cellStyle name="Total 7 4 7 2 6" xfId="15834" xr:uid="{4E3A2B7F-8D7A-467F-B03B-7FF2C2F287E8}"/>
    <cellStyle name="Total 7 4 7 2 6 2" xfId="29292" xr:uid="{64576EC5-27F5-43CC-AB96-F8F93BC20797}"/>
    <cellStyle name="Total 7 4 7 2 7" xfId="18177" xr:uid="{D9704B36-5674-4247-A40E-0B5FCBD3A734}"/>
    <cellStyle name="Total 7 4 7 2 7 2" xfId="31635" xr:uid="{C13760E7-1B95-4E46-9A42-EA5100DFA89B}"/>
    <cellStyle name="Total 7 4 7 3" xfId="7320" xr:uid="{B02A355E-4048-4FB6-86B4-B4E14A375314}"/>
    <cellStyle name="Total 7 4 7 3 2" xfId="20778" xr:uid="{D72D018F-FDA7-46C3-B03A-4259FEB2ACC7}"/>
    <cellStyle name="Total 7 4 7 4" xfId="9911" xr:uid="{80D3F6A4-25E0-4222-B52F-239EE5B5E25E}"/>
    <cellStyle name="Total 7 4 7 4 2" xfId="23369" xr:uid="{A1B0ED1C-A8D4-472A-A2BB-38BCCF15D3B4}"/>
    <cellStyle name="Total 7 4 7 5" xfId="2957" xr:uid="{2FF1463F-851D-4589-B01F-0B0122A2F22C}"/>
    <cellStyle name="Total 7 4 7 5 2" xfId="18951" xr:uid="{B010E84F-8BB2-45CF-8602-0BCCE2BCA447}"/>
    <cellStyle name="Total 7 4 7 6" xfId="17091" xr:uid="{106C3D7C-56DC-48F0-BB9F-C087744C1EE5}"/>
    <cellStyle name="Total 7 4 7 6 2" xfId="30549" xr:uid="{F0CD505C-7DEC-4D3A-8D96-8A941C89E6CE}"/>
    <cellStyle name="Total 7 4 8" xfId="3990" xr:uid="{06CD6426-7668-484A-96A4-DDE0CB9389D5}"/>
    <cellStyle name="Total 7 4 8 2" xfId="3031" xr:uid="{B09E8038-B2E1-4DF1-A78E-68070BDF6C8B}"/>
    <cellStyle name="Total 7 4 8 2 2" xfId="19025" xr:uid="{9C7FB434-7ACE-41FF-A72C-4B79CC975EF7}"/>
    <cellStyle name="Total 7 4 8 3" xfId="9101" xr:uid="{0C144E37-7794-4D44-ABD0-265453AE9FD9}"/>
    <cellStyle name="Total 7 4 8 3 2" xfId="22559" xr:uid="{5D732B2A-11A7-45CC-8315-4B3BFBD35A2F}"/>
    <cellStyle name="Total 7 4 8 4" xfId="11670" xr:uid="{FB26A95C-1C0E-470A-A548-AC07D03AF4AA}"/>
    <cellStyle name="Total 7 4 8 4 2" xfId="25128" xr:uid="{B3EFA255-2B07-4ADA-BD2A-A536BF9222E9}"/>
    <cellStyle name="Total 7 4 8 5" xfId="3089" xr:uid="{BA6C7036-0CAE-44FB-9120-19FC979B9037}"/>
    <cellStyle name="Total 7 4 8 5 2" xfId="19083" xr:uid="{1BE5E5E3-B7E6-47F3-BA23-84C8B4123F18}"/>
    <cellStyle name="Total 7 4 8 6" xfId="3367" xr:uid="{F6A1A765-D6E2-481B-BCBE-4A07D2B8D129}"/>
    <cellStyle name="Total 7 4 8 6 2" xfId="19361" xr:uid="{153A3EEC-E844-41A2-A8A3-881DDC3743D6}"/>
    <cellStyle name="Total 7 4 8 7" xfId="16409" xr:uid="{C049EB47-F232-4E77-BAB6-7E51592814E3}"/>
    <cellStyle name="Total 7 4 8 7 2" xfId="29867" xr:uid="{D3651689-F469-4E0B-B8F7-78CB84A84065}"/>
    <cellStyle name="Total 7 4 9" xfId="3093" xr:uid="{096A543D-EBB0-4F3A-9A98-EA8CD9E50DDB}"/>
    <cellStyle name="Total 7 4 9 2" xfId="19087" xr:uid="{488C8B6A-E787-4C2F-832E-532E38BF41B5}"/>
    <cellStyle name="Total 7 5" xfId="2947" xr:uid="{DA038825-F37F-40EF-AE17-90212BA49959}"/>
    <cellStyle name="Total 7 5 2" xfId="6285" xr:uid="{972C6695-5433-4E95-8184-A94967E30229}"/>
    <cellStyle name="Total 7 5 2 2" xfId="8764" xr:uid="{9B17B633-2EDF-448B-A184-CD65100AED60}"/>
    <cellStyle name="Total 7 5 2 2 2" xfId="22222" xr:uid="{7D1B0965-7E90-497B-92B8-F07A9D0CDD4B}"/>
    <cellStyle name="Total 7 5 2 3" xfId="11355" xr:uid="{A0186113-A82B-49E4-B1AF-420CCE5186A5}"/>
    <cellStyle name="Total 7 5 2 3 2" xfId="24813" xr:uid="{25786E9C-CAA1-47E6-91F6-08128C60AA29}"/>
    <cellStyle name="Total 7 5 2 4" xfId="13563" xr:uid="{63667D91-220B-40BB-8A32-1252DD2BA860}"/>
    <cellStyle name="Total 7 5 2 4 2" xfId="27021" xr:uid="{3F2C6F24-287C-4595-BC10-AD231869C91E}"/>
    <cellStyle name="Total 7 5 2 5" xfId="14742" xr:uid="{D76F563F-7E4B-4354-A0C9-40D33A0439C2}"/>
    <cellStyle name="Total 7 5 2 5 2" xfId="28200" xr:uid="{1C0A1A54-65E8-4C9D-B147-9505835D3C80}"/>
    <cellStyle name="Total 7 5 2 6" xfId="16107" xr:uid="{99294F9A-E231-43E9-AA1C-3576B23DE5DF}"/>
    <cellStyle name="Total 7 5 2 6 2" xfId="29565" xr:uid="{C80E5941-6913-4EE8-AEE3-79B6EC9BE6BB}"/>
    <cellStyle name="Total 7 5 2 7" xfId="18450" xr:uid="{7182D89F-2C87-4E38-9412-FC1E4212CACC}"/>
    <cellStyle name="Total 7 5 2 7 2" xfId="31908" xr:uid="{FEF20141-F11E-4AC7-8DB0-5B101E21B0B9}"/>
    <cellStyle name="Total 7 5 3" xfId="5114" xr:uid="{2ADABF58-CEF1-4481-8E21-D44FF54AE373}"/>
    <cellStyle name="Total 7 5 3 2" xfId="32399" xr:uid="{E992A697-F68F-472A-9982-F33E65B4AE82}"/>
    <cellStyle name="Total 7 5 4" xfId="7593" xr:uid="{8AFE4DA6-B916-41D1-9216-027ED784EADA}"/>
    <cellStyle name="Total 7 5 4 2" xfId="21051" xr:uid="{E8B005F4-6174-477C-86BF-3239E4C602DD}"/>
    <cellStyle name="Total 7 5 5" xfId="10184" xr:uid="{A8286D7E-35CF-47B3-A447-947A6F8B0AFF}"/>
    <cellStyle name="Total 7 5 5 2" xfId="23642" xr:uid="{1B6623A5-17AE-44C6-959B-64FEC85AE9C6}"/>
    <cellStyle name="Total 7 5 6" xfId="3526" xr:uid="{1BCA08EC-CAFC-48B6-981F-9F4DA2924E56}"/>
    <cellStyle name="Total 7 5 6 2" xfId="19520" xr:uid="{48926DFD-990F-4620-85D6-F461930135E9}"/>
    <cellStyle name="Total 7 5 7" xfId="17307" xr:uid="{C4C1E25F-8809-4E22-ACE6-1709459928C7}"/>
    <cellStyle name="Total 7 5 7 2" xfId="30765" xr:uid="{64B01546-829A-4929-B26A-6F116F9BEEDC}"/>
    <cellStyle name="Total 7 6" xfId="4299" xr:uid="{9F3C2C71-4619-4EE6-85AA-F94A3255BD34}"/>
    <cellStyle name="Total 7 6 2" xfId="5470" xr:uid="{FC33EB08-79DB-42B4-B352-2B25162D642A}"/>
    <cellStyle name="Total 7 6 2 2" xfId="7949" xr:uid="{53C1EC72-BB56-4510-BD47-EFCD272B7097}"/>
    <cellStyle name="Total 7 6 2 2 2" xfId="21407" xr:uid="{1560AF55-7DB7-43F6-8D37-F8BB29B23102}"/>
    <cellStyle name="Total 7 6 2 3" xfId="10540" xr:uid="{1D3FC528-53E3-4191-98BC-49910A535BAC}"/>
    <cellStyle name="Total 7 6 2 3 2" xfId="23998" xr:uid="{0C9989DA-B06C-4349-9AD2-BF55021C7021}"/>
    <cellStyle name="Total 7 6 2 4" xfId="12748" xr:uid="{B5912CF3-C105-4291-90D4-ED1BF0B6BD4C}"/>
    <cellStyle name="Total 7 6 2 4 2" xfId="26206" xr:uid="{026F3411-0678-4F84-81AF-EAD132816E2A}"/>
    <cellStyle name="Total 7 6 2 5" xfId="13927" xr:uid="{9AA3D373-1B20-4DF3-AFE7-4B163FA105E2}"/>
    <cellStyle name="Total 7 6 2 5 2" xfId="27385" xr:uid="{D9661AC3-F275-4768-9198-50F0B508810C}"/>
    <cellStyle name="Total 7 6 2 6" xfId="15292" xr:uid="{0D55A902-1A35-4B0F-9B9D-63D64B4EFE50}"/>
    <cellStyle name="Total 7 6 2 6 2" xfId="28750" xr:uid="{8EA191D2-CC18-4D6F-8833-B8C8A24B7562}"/>
    <cellStyle name="Total 7 6 2 7" xfId="17635" xr:uid="{9168E133-9C30-455C-8723-535AE237FCA4}"/>
    <cellStyle name="Total 7 6 2 7 2" xfId="31093" xr:uid="{4D66E22F-42D7-4F7E-9A35-56E7A74791FA}"/>
    <cellStyle name="Total 7 6 3" xfId="6778" xr:uid="{269D704E-9AA7-4B25-8EB4-54B81FD1234E}"/>
    <cellStyle name="Total 7 6 3 2" xfId="20236" xr:uid="{6AD1B567-D526-431D-9484-37807A8AE62F}"/>
    <cellStyle name="Total 7 6 4" xfId="9369" xr:uid="{C47B5AA0-4385-460C-9B1F-E57820226043}"/>
    <cellStyle name="Total 7 6 4 2" xfId="22827" xr:uid="{28256BB3-3EE7-4CDD-8989-5C026ECDAF81}"/>
    <cellStyle name="Total 7 6 5" xfId="12047" xr:uid="{4E6FA0EE-8274-4888-97D8-86826969ED74}"/>
    <cellStyle name="Total 7 6 5 2" xfId="25505" xr:uid="{D5C03ED1-29BA-4E53-8042-1D66AD9BC800}"/>
    <cellStyle name="Total 7 6 6" xfId="16646" xr:uid="{97DF0F19-9633-4BF7-8D19-797A41C5FA1B}"/>
    <cellStyle name="Total 7 6 6 2" xfId="30104" xr:uid="{F2ED7832-1DF8-413A-AFB6-61B0CB940B33}"/>
    <cellStyle name="Total 7 7" xfId="5145" xr:uid="{CB1F6B27-0B05-492C-B8DE-F0F48DD7DEBE}"/>
    <cellStyle name="Total 7 7 2" xfId="6316" xr:uid="{7B709669-429E-4836-9E36-0295DA0CE3E4}"/>
    <cellStyle name="Total 7 7 2 2" xfId="8795" xr:uid="{63FF66DE-4F18-4E0B-A24B-18A3ABA5D476}"/>
    <cellStyle name="Total 7 7 2 2 2" xfId="22253" xr:uid="{B1238792-AAEA-42FD-B14F-440C6443EDFF}"/>
    <cellStyle name="Total 7 7 2 3" xfId="11386" xr:uid="{3B5E71D9-A750-4A76-B3C9-027F358823D9}"/>
    <cellStyle name="Total 7 7 2 3 2" xfId="24844" xr:uid="{B1A28B59-7014-4228-970F-A260202E8E65}"/>
    <cellStyle name="Total 7 7 2 4" xfId="13594" xr:uid="{53DB78FA-50D1-4768-AB00-F3BBF8D30A48}"/>
    <cellStyle name="Total 7 7 2 4 2" xfId="27052" xr:uid="{21DB931F-9521-4C06-9C86-68FDF736597F}"/>
    <cellStyle name="Total 7 7 2 5" xfId="14773" xr:uid="{C3BF142A-4AE6-4B9C-8943-4C625882F031}"/>
    <cellStyle name="Total 7 7 2 5 2" xfId="28231" xr:uid="{AA3660AE-2211-4CFA-B92F-5FF88FF86F19}"/>
    <cellStyle name="Total 7 7 2 6" xfId="16138" xr:uid="{2ABE83D9-A9D0-4E22-80AA-9955A49D6707}"/>
    <cellStyle name="Total 7 7 2 6 2" xfId="29596" xr:uid="{B0E71772-DC7D-4258-B36D-60F46A01BD3F}"/>
    <cellStyle name="Total 7 7 2 7" xfId="18481" xr:uid="{FCA9149B-FAA2-4BF7-9E67-8571F5F20718}"/>
    <cellStyle name="Total 7 7 2 7 2" xfId="31939" xr:uid="{B35B49A2-C67B-4294-990A-BE10BD9AD39A}"/>
    <cellStyle name="Total 7 7 3" xfId="7624" xr:uid="{7BF6D0AE-183E-438D-B6BA-5026DA071DC4}"/>
    <cellStyle name="Total 7 7 3 2" xfId="21082" xr:uid="{5820EC95-DEF3-4D07-BB16-AF4EB6CB11CD}"/>
    <cellStyle name="Total 7 7 4" xfId="10215" xr:uid="{3FA13D12-4639-4CCD-99C3-66F5A01D39EC}"/>
    <cellStyle name="Total 7 7 4 2" xfId="23673" xr:uid="{5C077463-04F5-430B-AEDE-34E5587B54D1}"/>
    <cellStyle name="Total 7 7 5" xfId="3217" xr:uid="{5665388C-A597-4C1C-8382-2DC2572600BD}"/>
    <cellStyle name="Total 7 7 5 2" xfId="19211" xr:uid="{EB2497A6-8475-43AD-81EB-1DC932464329}"/>
    <cellStyle name="Total 7 7 6" xfId="17335" xr:uid="{A71DE1A4-6CDB-4F26-BADF-7E89E2C5EC7F}"/>
    <cellStyle name="Total 7 7 6 2" xfId="30793" xr:uid="{009A4367-77E5-4569-A8E1-16B1B7FA23AC}"/>
    <cellStyle name="Total 7 8" xfId="4796" xr:uid="{E841836F-7F93-4633-A4CF-4D2FA108029E}"/>
    <cellStyle name="Total 7 8 2" xfId="5967" xr:uid="{6534F0A7-76AA-4284-9706-A9E4822E334C}"/>
    <cellStyle name="Total 7 8 2 2" xfId="8446" xr:uid="{5AEE25D5-F862-4470-AEAF-F758F1236D4E}"/>
    <cellStyle name="Total 7 8 2 2 2" xfId="21904" xr:uid="{E53B4505-69FF-4226-A85C-0096FB596BDA}"/>
    <cellStyle name="Total 7 8 2 3" xfId="11037" xr:uid="{8AB399F1-F4EB-4A57-B908-EBD455F2BAB5}"/>
    <cellStyle name="Total 7 8 2 3 2" xfId="24495" xr:uid="{9E3A859B-64F7-4CCB-8491-6BC8D5767FA7}"/>
    <cellStyle name="Total 7 8 2 4" xfId="13245" xr:uid="{A427A0C4-B676-4763-A6F1-8F0EA2666A7B}"/>
    <cellStyle name="Total 7 8 2 4 2" xfId="26703" xr:uid="{30E6C5AD-790B-46E6-80AE-75EA6E5C13EA}"/>
    <cellStyle name="Total 7 8 2 5" xfId="14424" xr:uid="{C5D34693-FB28-4071-96C3-5F8EE2E7DE07}"/>
    <cellStyle name="Total 7 8 2 5 2" xfId="27882" xr:uid="{B0CAE2E7-BFBE-455B-87B6-77B4082BB172}"/>
    <cellStyle name="Total 7 8 2 6" xfId="15789" xr:uid="{AC8181C0-F75B-44A8-85B9-652078ECF28F}"/>
    <cellStyle name="Total 7 8 2 6 2" xfId="29247" xr:uid="{D9D81519-B28D-46DA-BE61-19AD1B10B887}"/>
    <cellStyle name="Total 7 8 2 7" xfId="18132" xr:uid="{C21B166C-2BBD-4525-9BD6-D040880EF130}"/>
    <cellStyle name="Total 7 8 2 7 2" xfId="31590" xr:uid="{0FAB3A18-64C8-4C47-8A93-D9B95FD89643}"/>
    <cellStyle name="Total 7 8 3" xfId="7275" xr:uid="{DA280732-31C0-41EB-B68B-F24848E40EDA}"/>
    <cellStyle name="Total 7 8 3 2" xfId="20733" xr:uid="{2342F47B-1118-439D-8CF9-EDE3AFEADC89}"/>
    <cellStyle name="Total 7 8 4" xfId="9866" xr:uid="{BCE0DE22-3A46-4635-9D87-FE393A11248C}"/>
    <cellStyle name="Total 7 8 4 2" xfId="23324" xr:uid="{8A8EDC8C-147F-42D1-A9B6-F9B4882F743C}"/>
    <cellStyle name="Total 7 8 5" xfId="3967" xr:uid="{34A78961-C2AB-4ACF-913F-2CE8C5D57C59}"/>
    <cellStyle name="Total 7 8 5 2" xfId="19961" xr:uid="{62D5C6B3-774C-4FA9-A11E-D8E44EDF687E}"/>
    <cellStyle name="Total 7 8 6" xfId="17046" xr:uid="{E578997C-25AD-4109-B514-3F744F9874AB}"/>
    <cellStyle name="Total 7 8 6 2" xfId="30504" xr:uid="{EE1CE84B-D35A-4B21-A196-C93483A15E64}"/>
    <cellStyle name="Total 7 9" xfId="4431" xr:uid="{C29A8AA3-F468-4760-AEB3-878D08009531}"/>
    <cellStyle name="Total 7 9 2" xfId="5602" xr:uid="{DE2259BC-C4E2-4D2F-AFE5-FC2ABEF890CF}"/>
    <cellStyle name="Total 7 9 2 2" xfId="8081" xr:uid="{0D5F611B-4099-458D-829E-ECFBF8B98CC1}"/>
    <cellStyle name="Total 7 9 2 2 2" xfId="21539" xr:uid="{A64D0883-6B59-4655-A3D8-6315FE6C69B6}"/>
    <cellStyle name="Total 7 9 2 3" xfId="10672" xr:uid="{815EED7D-63B0-4395-9788-90EA6B134231}"/>
    <cellStyle name="Total 7 9 2 3 2" xfId="24130" xr:uid="{11DA5E28-E9FE-4193-B3EC-AA94A1DA492B}"/>
    <cellStyle name="Total 7 9 2 4" xfId="12880" xr:uid="{30AEBB63-B60F-47BD-9E7C-D80BF76396AC}"/>
    <cellStyle name="Total 7 9 2 4 2" xfId="26338" xr:uid="{2B7C1C07-8B5C-4CEF-ADD9-CE152E2B8C82}"/>
    <cellStyle name="Total 7 9 2 5" xfId="14059" xr:uid="{0C33E86B-A191-4915-A059-01B097B1518A}"/>
    <cellStyle name="Total 7 9 2 5 2" xfId="27517" xr:uid="{F311B5AB-3559-48E9-8812-0601B9B5F20A}"/>
    <cellStyle name="Total 7 9 2 6" xfId="15424" xr:uid="{F84D2E4F-F0D7-4863-8456-52B9090EB5F9}"/>
    <cellStyle name="Total 7 9 2 6 2" xfId="28882" xr:uid="{A2CEB76F-6279-4B20-8C6F-417D5FE93C1E}"/>
    <cellStyle name="Total 7 9 2 7" xfId="17767" xr:uid="{5E0069B2-4F5E-4A50-9897-174BF169E0DF}"/>
    <cellStyle name="Total 7 9 2 7 2" xfId="31225" xr:uid="{831C6A66-612A-443B-B86B-22DCD6CAC353}"/>
    <cellStyle name="Total 7 9 3" xfId="6910" xr:uid="{54172017-F5F1-4878-ACFD-5E97B97241DC}"/>
    <cellStyle name="Total 7 9 3 2" xfId="20368" xr:uid="{D7DD6F97-67FE-45AC-BC22-73C572344BD5}"/>
    <cellStyle name="Total 7 9 4" xfId="9501" xr:uid="{218A0B3B-340C-4286-86B4-26B0C5CCDDC3}"/>
    <cellStyle name="Total 7 9 4 2" xfId="22959" xr:uid="{3690A2FE-45BA-4997-974F-A3EF68F8B63F}"/>
    <cellStyle name="Total 7 9 5" xfId="3471" xr:uid="{9BBE403D-E579-44BE-8B34-9514F9898B3E}"/>
    <cellStyle name="Total 7 9 5 2" xfId="19465" xr:uid="{725B3585-23E0-4EE4-9589-C46311324656}"/>
    <cellStyle name="Total 7 9 6" xfId="16749" xr:uid="{8F9E01A4-2470-42CA-8BEC-0E39858B758F}"/>
    <cellStyle name="Total 7 9 6 2" xfId="30207" xr:uid="{D73704BF-22E6-4505-99FF-7695C8FFE881}"/>
    <cellStyle name="Warning Text" xfId="277" builtinId="11" customBuiltin="1"/>
    <cellStyle name="Warning Text 2" xfId="2439" xr:uid="{87B2E9A1-8780-469E-9202-94B169877019}"/>
    <cellStyle name="Warning Text 2 2" xfId="2440" xr:uid="{CA0467A5-BEC7-4BA9-97A8-5671779D6BA0}"/>
    <cellStyle name="Warning Text 2 2 2" xfId="2441" xr:uid="{58F7375D-03C4-43FB-8F84-B3BB660051AE}"/>
    <cellStyle name="Warning Text 2 2 3" xfId="2442" xr:uid="{BCA75AD3-5872-4EEC-8230-2ED8CC883F87}"/>
    <cellStyle name="Warning Text 2 2 4" xfId="2443" xr:uid="{50C0163D-429C-49C3-9CA9-4330CBBBBDCA}"/>
    <cellStyle name="Warning Text 2 2 5" xfId="2444" xr:uid="{135295AD-F31C-4F60-9CBB-77F49AD08896}"/>
    <cellStyle name="Warning Text 2 3" xfId="2445" xr:uid="{0523CC2D-BC4D-4E83-A0D6-54BF2A951ADC}"/>
    <cellStyle name="Warning Text 2 4" xfId="2446" xr:uid="{C2D7A78A-299E-4819-AF44-FDB43B73C2D7}"/>
    <cellStyle name="Warning Text 2 5" xfId="2447" xr:uid="{0D542B51-D489-44CD-9DC0-A2121B8E2738}"/>
    <cellStyle name="Warning Text 2 6" xfId="2448" xr:uid="{512AEAF3-F632-4429-8B95-CA379C333621}"/>
    <cellStyle name="Warning Text 2 7" xfId="2449" xr:uid="{D34E9BB5-0173-4369-9D0B-0520DAABD599}"/>
    <cellStyle name="Warning Text 2 8" xfId="2450" xr:uid="{CF80C6FB-97C1-4763-A6A0-1871AC23A985}"/>
    <cellStyle name="Warning Text 3" xfId="2451" xr:uid="{86E7056A-7578-4610-B575-BF5D65747475}"/>
    <cellStyle name="Warning Text 3 2" xfId="2452" xr:uid="{3374C15E-EC47-4C23-92FD-849937798F1B}"/>
    <cellStyle name="Warning Text 3 3" xfId="2453" xr:uid="{ABF9B697-131E-42F3-AAD6-B80602A4ECFD}"/>
    <cellStyle name="Warning Text 3 4" xfId="2454" xr:uid="{89DAF41F-9213-4C6A-A23F-EB852F9C656A}"/>
    <cellStyle name="Warning Text 3 5" xfId="2455" xr:uid="{3158862F-6DF3-4E8A-A199-ACFB4124B2C0}"/>
    <cellStyle name="Warning Text 3 6" xfId="2456" xr:uid="{D2D5DB68-44DB-4B58-BF20-CC712DD90634}"/>
    <cellStyle name="Warning Text 3 7" xfId="2457" xr:uid="{B1E611D8-EDF6-4079-9CA4-1F6B7BCD8093}"/>
    <cellStyle name="Warning Text 3 8" xfId="2458" xr:uid="{ABC928DF-3D96-4356-B8A5-A8126B24008F}"/>
    <cellStyle name="Warning Text 4" xfId="2459" xr:uid="{41B374D8-5131-4C2F-AFC6-F62DDE260517}"/>
    <cellStyle name="Warning Text 4 2" xfId="2460" xr:uid="{3968A247-C03A-4003-B0D1-B5BD8EF11366}"/>
    <cellStyle name="Warning Text 4 3" xfId="2461" xr:uid="{DC108431-E5B1-47D5-9094-B076935FE0E9}"/>
    <cellStyle name="Warning Text 4 4" xfId="2462" xr:uid="{EA5A6921-C70A-43F3-9965-68FEF6E23782}"/>
    <cellStyle name="Warning Text 5" xfId="2463" xr:uid="{A948B284-66E0-4ECE-93D4-BB1F2881D088}"/>
    <cellStyle name="Warning Text 5 2" xfId="2464" xr:uid="{10D47D42-B480-4728-890D-C6171E75F397}"/>
    <cellStyle name="Warning Text 5 3" xfId="2465" xr:uid="{714C3508-13D5-4A00-8600-B0809E81FA97}"/>
    <cellStyle name="Warning Text 5 4" xfId="2466" xr:uid="{543EE01C-5B63-4782-A91F-839E9DF3D375}"/>
    <cellStyle name="Warning Text 6" xfId="2467" xr:uid="{02909A0D-0FFF-446B-B262-B5C3992DF3FE}"/>
    <cellStyle name="Warning Text 6 2" xfId="2468" xr:uid="{E790EBEE-9FA9-4214-BD38-96C71273179F}"/>
    <cellStyle name="Warning Text 6 3" xfId="2469" xr:uid="{E350CE7F-DDAB-4337-B063-F804A68A814A}"/>
    <cellStyle name="Warning Text 6 4" xfId="2470" xr:uid="{F3654E99-AA8D-47AD-926B-AA9F7D655CB2}"/>
    <cellStyle name="Warning Text 7" xfId="2471" xr:uid="{3D3C45D7-2E6B-44B0-86E8-2E0D5D3D2126}"/>
    <cellStyle name="Warning Text 7 2" xfId="2472" xr:uid="{D91ED4F9-81A7-411A-AC70-AB7C74ABD761}"/>
    <cellStyle name="Warning Text 7 3" xfId="2473" xr:uid="{9C16905D-76BD-424E-B2BB-9AAE63527AD7}"/>
    <cellStyle name="Warning Text 7 4" xfId="2474" xr:uid="{B10B73FC-775A-492E-8F0C-B6FF9A5F20FB}"/>
  </cellStyles>
  <dxfs count="8">
    <dxf>
      <font>
        <strike val="0"/>
      </font>
      <fill>
        <patternFill>
          <bgColor theme="4" tint="0.59996337778862885"/>
        </patternFill>
      </fill>
    </dxf>
    <dxf>
      <font>
        <color theme="4"/>
      </font>
      <border>
        <left style="thin">
          <color theme="2"/>
        </left>
        <right style="thin">
          <color theme="2"/>
        </right>
        <bottom style="thin">
          <color theme="2"/>
        </bottom>
        <vertical style="thin">
          <color theme="2"/>
        </vertical>
      </border>
    </dxf>
    <dxf>
      <font>
        <b/>
        <i val="0"/>
      </font>
      <fill>
        <patternFill>
          <bgColor theme="4" tint="0.39994506668294322"/>
        </patternFill>
      </fill>
      <border>
        <left style="thin">
          <color theme="2"/>
        </left>
        <right style="thin">
          <color theme="2"/>
        </right>
        <top style="thin">
          <color theme="2"/>
        </top>
        <bottom style="thin">
          <color theme="2"/>
        </bottom>
        <vertical style="thin">
          <color theme="2"/>
        </vertical>
        <horizontal style="thin">
          <color theme="2"/>
        </horizontal>
      </border>
    </dxf>
    <dxf>
      <fill>
        <patternFill>
          <bgColor theme="4" tint="0.39994506668294322"/>
        </patternFill>
      </fill>
      <border>
        <left style="thin">
          <color theme="2"/>
        </left>
        <right style="thin">
          <color theme="2"/>
        </right>
        <top style="thin">
          <color theme="2"/>
        </top>
        <bottom style="thin">
          <color theme="2"/>
        </bottom>
        <vertical style="thin">
          <color theme="2"/>
        </vertical>
        <horizontal style="thin">
          <color theme="2"/>
        </horizontal>
      </border>
    </dxf>
    <dxf>
      <font>
        <b/>
        <i val="0"/>
        <strike val="0"/>
        <color theme="2"/>
      </font>
      <fill>
        <patternFill>
          <bgColor theme="3"/>
        </patternFill>
      </fill>
      <border>
        <left style="thin">
          <color theme="2"/>
        </left>
        <right style="thin">
          <color theme="2"/>
        </right>
        <top style="thin">
          <color theme="2"/>
        </top>
        <bottom style="thin">
          <color theme="2"/>
        </bottom>
        <vertical style="thin">
          <color theme="2"/>
        </vertical>
        <horizontal style="thin">
          <color theme="2"/>
        </horizontal>
      </border>
    </dxf>
    <dxf>
      <font>
        <strike val="0"/>
      </font>
      <fill>
        <patternFill>
          <bgColor theme="5" tint="0.59996337778862885"/>
        </patternFill>
      </fill>
      <border>
        <left style="thin">
          <color theme="2"/>
        </left>
        <right style="thin">
          <color theme="2"/>
        </right>
        <top style="thin">
          <color theme="2"/>
        </top>
        <bottom style="thin">
          <color theme="2"/>
        </bottom>
        <vertical style="thin">
          <color theme="2"/>
        </vertical>
        <horizontal style="thin">
          <color theme="2"/>
        </horizontal>
      </border>
    </dxf>
    <dxf>
      <font>
        <strike val="0"/>
        <color auto="1"/>
      </font>
      <fill>
        <patternFill>
          <bgColor theme="5" tint="0.59996337778862885"/>
        </patternFill>
      </fill>
      <border>
        <left style="thin">
          <color theme="2"/>
        </left>
        <right style="thin">
          <color theme="2"/>
        </right>
        <top style="thin">
          <color theme="2"/>
        </top>
        <bottom style="thin">
          <color theme="2"/>
        </bottom>
        <vertical style="thin">
          <color theme="2"/>
        </vertical>
        <horizontal style="thin">
          <color theme="2"/>
        </horizontal>
      </border>
    </dxf>
    <dxf>
      <font>
        <b/>
        <i val="0"/>
        <strike val="0"/>
        <color theme="2"/>
      </font>
      <fill>
        <patternFill>
          <bgColor theme="5" tint="-0.24994659260841701"/>
        </patternFill>
      </fill>
      <border>
        <left style="thin">
          <color theme="2"/>
        </left>
        <right style="thin">
          <color theme="2"/>
        </right>
        <top style="thin">
          <color theme="2"/>
        </top>
        <bottom style="thin">
          <color theme="2"/>
        </bottom>
        <vertical style="thin">
          <color theme="2"/>
        </vertical>
        <horizontal style="thin">
          <color theme="2"/>
        </horizontal>
      </border>
    </dxf>
  </dxfs>
  <tableStyles count="3" defaultTableStyle="TableStyleMedium2" defaultPivotStyle="PivotStyleLight16">
    <tableStyle name="Common Multirow" pivot="0" count="3" xr9:uid="{C1D9C71C-5F38-411C-A8BD-9C60CD273033}">
      <tableStyleElement type="headerRow" dxfId="7"/>
      <tableStyleElement type="firstRowStripe" dxfId="6"/>
      <tableStyleElement type="secondRowStripe" dxfId="5"/>
    </tableStyle>
    <tableStyle name="MultiRow Table" pivot="0" count="3" xr9:uid="{10B0BAC8-E89F-4AD4-BFB0-AC8DB18B3794}">
      <tableStyleElement type="headerRow" dxfId="4"/>
      <tableStyleElement type="firstRowStripe" dxfId="3"/>
      <tableStyleElement type="secondRowStripe" dxfId="2"/>
    </tableStyle>
    <tableStyle name="MultiRow Table Style" pivot="0" count="2" xr9:uid="{13A61F49-7862-4AE0-8078-7B48978A5C9D}">
      <tableStyleElement type="headerRow" dxfId="1"/>
      <tableStyleElement type="firstRowStripe" dxfId="0"/>
    </tableStyle>
  </tableStyles>
  <colors>
    <indexedColors>
      <rgbColor rgb="00000000"/>
      <rgbColor rgb="00FFFFFF"/>
      <rgbColor rgb="00FF0000"/>
      <rgbColor rgb="0000FF00"/>
      <rgbColor rgb="000000FF"/>
      <rgbColor rgb="00FFFF00"/>
      <rgbColor rgb="00FF00FF"/>
      <rgbColor rgb="0000FFFF"/>
      <rgbColor rgb="00FFFFFF"/>
      <rgbColor rgb="00E6E6E6"/>
      <rgbColor rgb="00FF0000"/>
      <rgbColor rgb="0000FF00"/>
      <rgbColor rgb="000000FF"/>
      <rgbColor rgb="00FFFF00"/>
      <rgbColor rgb="00FF00FF"/>
      <rgbColor rgb="0000FFFF"/>
      <rgbColor rgb="00800000"/>
      <rgbColor rgb="00008000"/>
      <rgbColor rgb="00000080"/>
      <rgbColor rgb="00808000"/>
      <rgbColor rgb="00800080"/>
      <rgbColor rgb="00008080"/>
      <rgbColor rgb="00CCCCCC"/>
      <rgbColor rgb="00808080"/>
      <rgbColor rgb="0089BA17"/>
      <rgbColor rgb="00F08A00"/>
      <rgbColor rgb="0000A9D4"/>
      <rgbColor rgb="0000625F"/>
      <rgbColor rgb="00B1B3B4"/>
      <rgbColor rgb="0000285F"/>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99999"/>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6.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3.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17.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19.vml.rels><?xml version="1.0" encoding="UTF-8" standalone="yes"?>
<Relationships xmlns="http://schemas.openxmlformats.org/package/2006/relationships"><Relationship Id="rId2" Type="http://schemas.openxmlformats.org/officeDocument/2006/relationships/image" Target="../media/image3.emf"/><Relationship Id="rId1" Type="http://schemas.openxmlformats.org/officeDocument/2006/relationships/image" Target="../media/image4.png"/></Relationships>
</file>

<file path=xl/drawings/_rels/vmlDrawing22.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5.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7.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8.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9.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30.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847725</xdr:colOff>
      <xdr:row>0</xdr:row>
      <xdr:rowOff>0</xdr:rowOff>
    </xdr:to>
    <xdr:pic>
      <xdr:nvPicPr>
        <xdr:cNvPr id="462856" name="Picture 1" descr="Sabeologo">
          <a:extLst>
            <a:ext uri="{FF2B5EF4-FFF2-40B4-BE49-F238E27FC236}">
              <a16:creationId xmlns:a16="http://schemas.microsoft.com/office/drawing/2014/main" id="{965C7E56-C287-4616-80FB-51DA2FCA386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37528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1085850</xdr:colOff>
      <xdr:row>0</xdr:row>
      <xdr:rowOff>0</xdr:rowOff>
    </xdr:from>
    <xdr:to>
      <xdr:col>3</xdr:col>
      <xdr:colOff>1409700</xdr:colOff>
      <xdr:row>0</xdr:row>
      <xdr:rowOff>0</xdr:rowOff>
    </xdr:to>
    <xdr:pic>
      <xdr:nvPicPr>
        <xdr:cNvPr id="462857" name="Picture 2" descr="Storage">
          <a:extLst>
            <a:ext uri="{FF2B5EF4-FFF2-40B4-BE49-F238E27FC236}">
              <a16:creationId xmlns:a16="http://schemas.microsoft.com/office/drawing/2014/main" id="{405F430B-BEAE-4FD9-9320-EBCB9D0B2F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752850" y="0"/>
          <a:ext cx="14097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1076325</xdr:colOff>
      <xdr:row>0</xdr:row>
      <xdr:rowOff>0</xdr:rowOff>
    </xdr:from>
    <xdr:to>
      <xdr:col>6</xdr:col>
      <xdr:colOff>1219200</xdr:colOff>
      <xdr:row>0</xdr:row>
      <xdr:rowOff>0</xdr:rowOff>
    </xdr:to>
    <xdr:sp macro="" textlink="">
      <xdr:nvSpPr>
        <xdr:cNvPr id="12291" name="Object 3" hidden="1">
          <a:extLst>
            <a:ext uri="{63B3BB69-23CF-44E3-9099-C40C66FF867C}">
              <a14:compatExt xmlns:a14="http://schemas.microsoft.com/office/drawing/2010/main" spid="_x0000_s12291"/>
            </a:ext>
            <a:ext uri="{FF2B5EF4-FFF2-40B4-BE49-F238E27FC236}">
              <a16:creationId xmlns:a16="http://schemas.microsoft.com/office/drawing/2014/main" id="{9E552F79-D732-49BD-82C5-4CE57AEF15FC}"/>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160837</xdr:colOff>
      <xdr:row>6</xdr:row>
      <xdr:rowOff>0</xdr:rowOff>
    </xdr:from>
    <xdr:to>
      <xdr:col>5</xdr:col>
      <xdr:colOff>894</xdr:colOff>
      <xdr:row>16</xdr:row>
      <xdr:rowOff>7361</xdr:rowOff>
    </xdr:to>
    <xdr:sp macro="" textlink="">
      <xdr:nvSpPr>
        <xdr:cNvPr id="4" name="Left Brace 3">
          <a:extLst>
            <a:ext uri="{FF2B5EF4-FFF2-40B4-BE49-F238E27FC236}">
              <a16:creationId xmlns:a16="http://schemas.microsoft.com/office/drawing/2014/main" id="{B6F4F1C1-7FD0-4747-9019-D955ABA44FAF}"/>
            </a:ext>
          </a:extLst>
        </xdr:cNvPr>
        <xdr:cNvSpPr/>
      </xdr:nvSpPr>
      <xdr:spPr bwMode="auto">
        <a:xfrm flipH="1">
          <a:off x="5184322" y="1306286"/>
          <a:ext cx="421821" cy="1905000"/>
        </a:xfrm>
        <a:prstGeom prst="leftBrace">
          <a:avLst>
            <a:gd name="adj1" fmla="val 72333"/>
            <a:gd name="adj2" fmla="val 50127"/>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4</xdr:col>
      <xdr:colOff>160835</xdr:colOff>
      <xdr:row>22</xdr:row>
      <xdr:rowOff>65315</xdr:rowOff>
    </xdr:from>
    <xdr:to>
      <xdr:col>5</xdr:col>
      <xdr:colOff>510</xdr:colOff>
      <xdr:row>28</xdr:row>
      <xdr:rowOff>420</xdr:rowOff>
    </xdr:to>
    <xdr:sp macro="" textlink="">
      <xdr:nvSpPr>
        <xdr:cNvPr id="5" name="Left Brace 4">
          <a:extLst>
            <a:ext uri="{FF2B5EF4-FFF2-40B4-BE49-F238E27FC236}">
              <a16:creationId xmlns:a16="http://schemas.microsoft.com/office/drawing/2014/main" id="{B9DB764A-F2BF-489C-A210-27B67E6C08C2}"/>
            </a:ext>
          </a:extLst>
        </xdr:cNvPr>
        <xdr:cNvSpPr/>
      </xdr:nvSpPr>
      <xdr:spPr bwMode="auto">
        <a:xfrm flipH="1">
          <a:off x="5184320" y="4381501"/>
          <a:ext cx="340179" cy="1238249"/>
        </a:xfrm>
        <a:prstGeom prst="leftBrace">
          <a:avLst>
            <a:gd name="adj1" fmla="val 35000"/>
            <a:gd name="adj2" fmla="val 50000"/>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5</xdr:col>
      <xdr:colOff>907</xdr:colOff>
      <xdr:row>7</xdr:row>
      <xdr:rowOff>37716</xdr:rowOff>
    </xdr:from>
    <xdr:to>
      <xdr:col>5</xdr:col>
      <xdr:colOff>255671</xdr:colOff>
      <xdr:row>12</xdr:row>
      <xdr:rowOff>855</xdr:rowOff>
    </xdr:to>
    <xdr:cxnSp macro="">
      <xdr:nvCxnSpPr>
        <xdr:cNvPr id="6" name="Straight Arrow Connector 5">
          <a:extLst>
            <a:ext uri="{FF2B5EF4-FFF2-40B4-BE49-F238E27FC236}">
              <a16:creationId xmlns:a16="http://schemas.microsoft.com/office/drawing/2014/main" id="{0C51DD36-B6A6-406D-AE8F-D2892CE5CF51}"/>
            </a:ext>
          </a:extLst>
        </xdr:cNvPr>
        <xdr:cNvCxnSpPr>
          <a:endCxn id="4" idx="1"/>
        </xdr:cNvCxnSpPr>
      </xdr:nvCxnSpPr>
      <xdr:spPr bwMode="auto">
        <a:xfrm flipH="1">
          <a:off x="5606143" y="1387929"/>
          <a:ext cx="217714" cy="873276"/>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492851</xdr:colOff>
      <xdr:row>22</xdr:row>
      <xdr:rowOff>87177</xdr:rowOff>
    </xdr:from>
    <xdr:to>
      <xdr:col>4</xdr:col>
      <xdr:colOff>499086</xdr:colOff>
      <xdr:row>24</xdr:row>
      <xdr:rowOff>97852</xdr:rowOff>
    </xdr:to>
    <xdr:cxnSp macro="">
      <xdr:nvCxnSpPr>
        <xdr:cNvPr id="7" name="Straight Arrow Connector 6">
          <a:extLst>
            <a:ext uri="{FF2B5EF4-FFF2-40B4-BE49-F238E27FC236}">
              <a16:creationId xmlns:a16="http://schemas.microsoft.com/office/drawing/2014/main" id="{78CA3635-8CA3-42AF-90D4-F47DC0997DF9}"/>
            </a:ext>
          </a:extLst>
        </xdr:cNvPr>
        <xdr:cNvCxnSpPr/>
      </xdr:nvCxnSpPr>
      <xdr:spPr bwMode="auto">
        <a:xfrm flipH="1">
          <a:off x="5610225" y="4975226"/>
          <a:ext cx="12470" cy="438366"/>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741318</xdr:colOff>
      <xdr:row>16</xdr:row>
      <xdr:rowOff>16781</xdr:rowOff>
    </xdr:from>
    <xdr:to>
      <xdr:col>5</xdr:col>
      <xdr:colOff>744040</xdr:colOff>
      <xdr:row>21</xdr:row>
      <xdr:rowOff>32187</xdr:rowOff>
    </xdr:to>
    <xdr:cxnSp macro="">
      <xdr:nvCxnSpPr>
        <xdr:cNvPr id="20" name="Straight Arrow Connector 19" descr="zcdsdf&#10;">
          <a:extLst>
            <a:ext uri="{FF2B5EF4-FFF2-40B4-BE49-F238E27FC236}">
              <a16:creationId xmlns:a16="http://schemas.microsoft.com/office/drawing/2014/main" id="{C2D50469-DFB8-4265-8D9B-25FB6C4E18FF}"/>
            </a:ext>
            <a:ext uri="{C183D7F6-B498-43B3-948B-1728B52AA6E4}">
              <adec:decorative xmlns:adec="http://schemas.microsoft.com/office/drawing/2017/decorative" val="0"/>
            </a:ext>
          </a:extLst>
        </xdr:cNvPr>
        <xdr:cNvCxnSpPr/>
      </xdr:nvCxnSpPr>
      <xdr:spPr bwMode="auto">
        <a:xfrm>
          <a:off x="6452508" y="3500210"/>
          <a:ext cx="5443" cy="1185190"/>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607333</xdr:colOff>
      <xdr:row>17</xdr:row>
      <xdr:rowOff>214991</xdr:rowOff>
    </xdr:from>
    <xdr:ext cx="1342293" cy="544599"/>
    <xdr:sp macro="" textlink="">
      <xdr:nvSpPr>
        <xdr:cNvPr id="22" name="TextBox 21">
          <a:extLst>
            <a:ext uri="{FF2B5EF4-FFF2-40B4-BE49-F238E27FC236}">
              <a16:creationId xmlns:a16="http://schemas.microsoft.com/office/drawing/2014/main" id="{7E263216-9046-4792-BF63-1DA3EA6C92C9}"/>
            </a:ext>
          </a:extLst>
        </xdr:cNvPr>
        <xdr:cNvSpPr txBox="1"/>
      </xdr:nvSpPr>
      <xdr:spPr>
        <a:xfrm>
          <a:off x="5728608" y="3565070"/>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FF04 (SNMP)</a:t>
          </a:r>
        </a:p>
      </xdr:txBody>
    </xdr:sp>
    <xdr:clientData/>
  </xdr:oneCellAnchor>
  <xdr:twoCellAnchor>
    <xdr:from>
      <xdr:col>9</xdr:col>
      <xdr:colOff>700586</xdr:colOff>
      <xdr:row>15</xdr:row>
      <xdr:rowOff>181429</xdr:rowOff>
    </xdr:from>
    <xdr:to>
      <xdr:col>9</xdr:col>
      <xdr:colOff>700586</xdr:colOff>
      <xdr:row>21</xdr:row>
      <xdr:rowOff>29862</xdr:rowOff>
    </xdr:to>
    <xdr:cxnSp macro="">
      <xdr:nvCxnSpPr>
        <xdr:cNvPr id="27" name="Straight Arrow Connector 26" descr="zcdsdf&#10;">
          <a:extLst>
            <a:ext uri="{FF2B5EF4-FFF2-40B4-BE49-F238E27FC236}">
              <a16:creationId xmlns:a16="http://schemas.microsoft.com/office/drawing/2014/main" id="{4A281B7B-6DD6-4766-932F-A45813E77A6D}"/>
            </a:ext>
            <a:ext uri="{C183D7F6-B498-43B3-948B-1728B52AA6E4}">
              <adec:decorative xmlns:adec="http://schemas.microsoft.com/office/drawing/2017/decorative" val="0"/>
            </a:ext>
          </a:extLst>
        </xdr:cNvPr>
        <xdr:cNvCxnSpPr/>
      </xdr:nvCxnSpPr>
      <xdr:spPr bwMode="auto">
        <a:xfrm>
          <a:off x="12122150" y="3440793"/>
          <a:ext cx="0" cy="1251755"/>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9</xdr:col>
      <xdr:colOff>15113</xdr:colOff>
      <xdr:row>17</xdr:row>
      <xdr:rowOff>190498</xdr:rowOff>
    </xdr:from>
    <xdr:ext cx="1635524" cy="549590"/>
    <xdr:sp macro="" textlink="">
      <xdr:nvSpPr>
        <xdr:cNvPr id="30" name="TextBox 29">
          <a:extLst>
            <a:ext uri="{FF2B5EF4-FFF2-40B4-BE49-F238E27FC236}">
              <a16:creationId xmlns:a16="http://schemas.microsoft.com/office/drawing/2014/main" id="{76E50634-B7C2-4D71-8A91-0259DE2BC9BA}"/>
            </a:ext>
          </a:extLst>
        </xdr:cNvPr>
        <xdr:cNvSpPr txBox="1"/>
      </xdr:nvSpPr>
      <xdr:spPr>
        <a:xfrm>
          <a:off x="11432722" y="3540577"/>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FF09,</a:t>
          </a:r>
          <a:r>
            <a:rPr lang="es-ES_tradnl" sz="1200" baseline="0"/>
            <a:t> FF10 (ESC)</a:t>
          </a:r>
          <a:endParaRPr lang="es-ES_tradnl" sz="1200"/>
        </a:p>
      </xdr:txBody>
    </xdr:sp>
    <xdr:clientData/>
  </xdr:oneCellAnchor>
  <xdr:twoCellAnchor>
    <xdr:from>
      <xdr:col>5</xdr:col>
      <xdr:colOff>1503499</xdr:colOff>
      <xdr:row>19</xdr:row>
      <xdr:rowOff>234496</xdr:rowOff>
    </xdr:from>
    <xdr:to>
      <xdr:col>7</xdr:col>
      <xdr:colOff>828</xdr:colOff>
      <xdr:row>22</xdr:row>
      <xdr:rowOff>399</xdr:rowOff>
    </xdr:to>
    <xdr:cxnSp macro="">
      <xdr:nvCxnSpPr>
        <xdr:cNvPr id="31" name="Straight Arrow Connector 30">
          <a:extLst>
            <a:ext uri="{FF2B5EF4-FFF2-40B4-BE49-F238E27FC236}">
              <a16:creationId xmlns:a16="http://schemas.microsoft.com/office/drawing/2014/main" id="{06C720AF-9B00-41D8-99CD-96C8E3114C74}"/>
            </a:ext>
          </a:extLst>
        </xdr:cNvPr>
        <xdr:cNvCxnSpPr>
          <a:endCxn id="34" idx="1"/>
        </xdr:cNvCxnSpPr>
      </xdr:nvCxnSpPr>
      <xdr:spPr bwMode="auto">
        <a:xfrm flipV="1">
          <a:off x="7048500" y="3988253"/>
          <a:ext cx="737508" cy="542926"/>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961</xdr:colOff>
      <xdr:row>17</xdr:row>
      <xdr:rowOff>214537</xdr:rowOff>
    </xdr:from>
    <xdr:ext cx="1259825" cy="751434"/>
    <xdr:sp macro="" textlink="">
      <xdr:nvSpPr>
        <xdr:cNvPr id="34" name="TextBox 33">
          <a:extLst>
            <a:ext uri="{FF2B5EF4-FFF2-40B4-BE49-F238E27FC236}">
              <a16:creationId xmlns:a16="http://schemas.microsoft.com/office/drawing/2014/main" id="{6B2DCAB3-31A4-4B59-87C9-F56ACB351870}"/>
            </a:ext>
          </a:extLst>
        </xdr:cNvPr>
        <xdr:cNvSpPr txBox="1"/>
      </xdr:nvSpPr>
      <xdr:spPr>
        <a:xfrm>
          <a:off x="7786008" y="3663041"/>
          <a:ext cx="1455964" cy="650423"/>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i="1"/>
            <a:t>O&amp;M at</a:t>
          </a:r>
          <a:r>
            <a:rPr lang="es-ES_tradnl" sz="1200" i="1" baseline="0"/>
            <a:t> </a:t>
          </a:r>
          <a:r>
            <a:rPr lang="es-ES_tradnl" sz="1200" i="1"/>
            <a:t>other EE Sites - FF26c</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0</xdr:col>
      <xdr:colOff>1042035</xdr:colOff>
      <xdr:row>18</xdr:row>
      <xdr:rowOff>0</xdr:rowOff>
    </xdr:from>
    <xdr:to>
      <xdr:col>4</xdr:col>
      <xdr:colOff>1032788</xdr:colOff>
      <xdr:row>25</xdr:row>
      <xdr:rowOff>133</xdr:rowOff>
    </xdr:to>
    <xdr:sp macro="" textlink="">
      <xdr:nvSpPr>
        <xdr:cNvPr id="2" name="Rectangle 1">
          <a:extLst>
            <a:ext uri="{FF2B5EF4-FFF2-40B4-BE49-F238E27FC236}">
              <a16:creationId xmlns:a16="http://schemas.microsoft.com/office/drawing/2014/main" id="{1F84AAE8-78A7-4B20-BC62-C924BB3198C7}"/>
            </a:ext>
          </a:extLst>
        </xdr:cNvPr>
        <xdr:cNvSpPr/>
      </xdr:nvSpPr>
      <xdr:spPr bwMode="auto">
        <a:xfrm>
          <a:off x="809625" y="4476750"/>
          <a:ext cx="5019675" cy="1019175"/>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400" b="1"/>
            <a:t>Note</a:t>
          </a:r>
          <a:r>
            <a:rPr lang="es-ES_tradnl" sz="1400"/>
            <a:t>:</a:t>
          </a:r>
          <a:r>
            <a:rPr lang="es-ES_tradnl" sz="1400" baseline="0"/>
            <a:t>  Usage of Fully Qualified Domain Names (FQDN) is mandatory when configuring the EEA server interface hostnames, but for the sake of brevity, the IP tables in this document only show short hostnames</a:t>
          </a:r>
          <a:endParaRPr lang="es-ES_tradnl"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160837</xdr:colOff>
      <xdr:row>6</xdr:row>
      <xdr:rowOff>0</xdr:rowOff>
    </xdr:from>
    <xdr:to>
      <xdr:col>5</xdr:col>
      <xdr:colOff>894</xdr:colOff>
      <xdr:row>13</xdr:row>
      <xdr:rowOff>7361</xdr:rowOff>
    </xdr:to>
    <xdr:sp macro="" textlink="">
      <xdr:nvSpPr>
        <xdr:cNvPr id="2" name="Left Brace 1">
          <a:extLst>
            <a:ext uri="{FF2B5EF4-FFF2-40B4-BE49-F238E27FC236}">
              <a16:creationId xmlns:a16="http://schemas.microsoft.com/office/drawing/2014/main" id="{FEDF2ACA-0F50-4BA0-9F1E-30D5D58CD1CB}"/>
            </a:ext>
          </a:extLst>
        </xdr:cNvPr>
        <xdr:cNvSpPr/>
      </xdr:nvSpPr>
      <xdr:spPr bwMode="auto">
        <a:xfrm flipH="1">
          <a:off x="5313862" y="1314450"/>
          <a:ext cx="449657" cy="2198111"/>
        </a:xfrm>
        <a:prstGeom prst="leftBrace">
          <a:avLst>
            <a:gd name="adj1" fmla="val 72333"/>
            <a:gd name="adj2" fmla="val 50127"/>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4</xdr:col>
      <xdr:colOff>160835</xdr:colOff>
      <xdr:row>19</xdr:row>
      <xdr:rowOff>0</xdr:rowOff>
    </xdr:from>
    <xdr:to>
      <xdr:col>5</xdr:col>
      <xdr:colOff>510</xdr:colOff>
      <xdr:row>23</xdr:row>
      <xdr:rowOff>420</xdr:rowOff>
    </xdr:to>
    <xdr:sp macro="" textlink="">
      <xdr:nvSpPr>
        <xdr:cNvPr id="3" name="Left Brace 2">
          <a:extLst>
            <a:ext uri="{FF2B5EF4-FFF2-40B4-BE49-F238E27FC236}">
              <a16:creationId xmlns:a16="http://schemas.microsoft.com/office/drawing/2014/main" id="{C9731830-272E-4B74-A07C-6CF48032CC17}"/>
            </a:ext>
          </a:extLst>
        </xdr:cNvPr>
        <xdr:cNvSpPr/>
      </xdr:nvSpPr>
      <xdr:spPr bwMode="auto">
        <a:xfrm flipH="1">
          <a:off x="5313860" y="4980215"/>
          <a:ext cx="449275" cy="1249555"/>
        </a:xfrm>
        <a:prstGeom prst="leftBrace">
          <a:avLst>
            <a:gd name="adj1" fmla="val 35000"/>
            <a:gd name="adj2" fmla="val 50000"/>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5</xdr:col>
      <xdr:colOff>907</xdr:colOff>
      <xdr:row>7</xdr:row>
      <xdr:rowOff>37716</xdr:rowOff>
    </xdr:from>
    <xdr:to>
      <xdr:col>5</xdr:col>
      <xdr:colOff>255671</xdr:colOff>
      <xdr:row>10</xdr:row>
      <xdr:rowOff>0</xdr:rowOff>
    </xdr:to>
    <xdr:cxnSp macro="">
      <xdr:nvCxnSpPr>
        <xdr:cNvPr id="4" name="Straight Arrow Connector 3">
          <a:extLst>
            <a:ext uri="{FF2B5EF4-FFF2-40B4-BE49-F238E27FC236}">
              <a16:creationId xmlns:a16="http://schemas.microsoft.com/office/drawing/2014/main" id="{7649DA2F-825A-4C25-8FD2-13B18233963B}"/>
            </a:ext>
          </a:extLst>
        </xdr:cNvPr>
        <xdr:cNvCxnSpPr>
          <a:endCxn id="2" idx="1"/>
        </xdr:cNvCxnSpPr>
      </xdr:nvCxnSpPr>
      <xdr:spPr bwMode="auto">
        <a:xfrm flipH="1">
          <a:off x="5763532" y="1571241"/>
          <a:ext cx="254764" cy="1058514"/>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4</xdr:col>
      <xdr:colOff>492851</xdr:colOff>
      <xdr:row>19</xdr:row>
      <xdr:rowOff>0</xdr:rowOff>
    </xdr:from>
    <xdr:to>
      <xdr:col>4</xdr:col>
      <xdr:colOff>499086</xdr:colOff>
      <xdr:row>20</xdr:row>
      <xdr:rowOff>97852</xdr:rowOff>
    </xdr:to>
    <xdr:cxnSp macro="">
      <xdr:nvCxnSpPr>
        <xdr:cNvPr id="5" name="Straight Arrow Connector 4">
          <a:extLst>
            <a:ext uri="{FF2B5EF4-FFF2-40B4-BE49-F238E27FC236}">
              <a16:creationId xmlns:a16="http://schemas.microsoft.com/office/drawing/2014/main" id="{C979FD3F-E0F6-477A-ABD6-B67CD4454351}"/>
            </a:ext>
          </a:extLst>
        </xdr:cNvPr>
        <xdr:cNvCxnSpPr/>
      </xdr:nvCxnSpPr>
      <xdr:spPr bwMode="auto">
        <a:xfrm flipH="1">
          <a:off x="5645876" y="5002077"/>
          <a:ext cx="6235" cy="448825"/>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5</xdr:col>
      <xdr:colOff>741318</xdr:colOff>
      <xdr:row>13</xdr:row>
      <xdr:rowOff>16781</xdr:rowOff>
    </xdr:from>
    <xdr:to>
      <xdr:col>5</xdr:col>
      <xdr:colOff>744040</xdr:colOff>
      <xdr:row>18</xdr:row>
      <xdr:rowOff>32187</xdr:rowOff>
    </xdr:to>
    <xdr:cxnSp macro="">
      <xdr:nvCxnSpPr>
        <xdr:cNvPr id="6" name="Straight Arrow Connector 5" descr="zcdsdf&#10;">
          <a:extLst>
            <a:ext uri="{FF2B5EF4-FFF2-40B4-BE49-F238E27FC236}">
              <a16:creationId xmlns:a16="http://schemas.microsoft.com/office/drawing/2014/main" id="{F1D53BFB-661D-4643-A129-7BD46A2DC6A8}"/>
            </a:ext>
            <a:ext uri="{C183D7F6-B498-43B3-948B-1728B52AA6E4}">
              <adec:decorative xmlns:adec="http://schemas.microsoft.com/office/drawing/2017/decorative" val="0"/>
            </a:ext>
          </a:extLst>
        </xdr:cNvPr>
        <xdr:cNvCxnSpPr/>
      </xdr:nvCxnSpPr>
      <xdr:spPr bwMode="auto">
        <a:xfrm>
          <a:off x="6503943" y="3521981"/>
          <a:ext cx="2722" cy="1206031"/>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607333</xdr:colOff>
      <xdr:row>14</xdr:row>
      <xdr:rowOff>214991</xdr:rowOff>
    </xdr:from>
    <xdr:ext cx="1342293" cy="544599"/>
    <xdr:sp macro="" textlink="">
      <xdr:nvSpPr>
        <xdr:cNvPr id="7" name="TextBox 6">
          <a:extLst>
            <a:ext uri="{FF2B5EF4-FFF2-40B4-BE49-F238E27FC236}">
              <a16:creationId xmlns:a16="http://schemas.microsoft.com/office/drawing/2014/main" id="{F2E25978-10B5-4E10-82E4-C0A5C14AF68B}"/>
            </a:ext>
          </a:extLst>
        </xdr:cNvPr>
        <xdr:cNvSpPr txBox="1"/>
      </xdr:nvSpPr>
      <xdr:spPr>
        <a:xfrm>
          <a:off x="5760358" y="3939266"/>
          <a:ext cx="1342293" cy="544599"/>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FF04 (SNMP)</a:t>
          </a:r>
        </a:p>
      </xdr:txBody>
    </xdr:sp>
    <xdr:clientData/>
  </xdr:oneCellAnchor>
  <xdr:twoCellAnchor>
    <xdr:from>
      <xdr:col>9</xdr:col>
      <xdr:colOff>700586</xdr:colOff>
      <xdr:row>12</xdr:row>
      <xdr:rowOff>181429</xdr:rowOff>
    </xdr:from>
    <xdr:to>
      <xdr:col>9</xdr:col>
      <xdr:colOff>700586</xdr:colOff>
      <xdr:row>18</xdr:row>
      <xdr:rowOff>29862</xdr:rowOff>
    </xdr:to>
    <xdr:cxnSp macro="">
      <xdr:nvCxnSpPr>
        <xdr:cNvPr id="8" name="Straight Arrow Connector 7" descr="zcdsdf&#10;">
          <a:extLst>
            <a:ext uri="{FF2B5EF4-FFF2-40B4-BE49-F238E27FC236}">
              <a16:creationId xmlns:a16="http://schemas.microsoft.com/office/drawing/2014/main" id="{378BD74F-6568-4A2D-B6A6-785242289440}"/>
            </a:ext>
            <a:ext uri="{C183D7F6-B498-43B3-948B-1728B52AA6E4}">
              <adec:decorative xmlns:adec="http://schemas.microsoft.com/office/drawing/2017/decorative" val="0"/>
            </a:ext>
          </a:extLst>
        </xdr:cNvPr>
        <xdr:cNvCxnSpPr/>
      </xdr:nvCxnSpPr>
      <xdr:spPr bwMode="auto">
        <a:xfrm>
          <a:off x="12159161" y="3467554"/>
          <a:ext cx="0" cy="1258133"/>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9</xdr:col>
      <xdr:colOff>15113</xdr:colOff>
      <xdr:row>14</xdr:row>
      <xdr:rowOff>190498</xdr:rowOff>
    </xdr:from>
    <xdr:ext cx="1635524" cy="549590"/>
    <xdr:sp macro="" textlink="">
      <xdr:nvSpPr>
        <xdr:cNvPr id="9" name="TextBox 8">
          <a:extLst>
            <a:ext uri="{FF2B5EF4-FFF2-40B4-BE49-F238E27FC236}">
              <a16:creationId xmlns:a16="http://schemas.microsoft.com/office/drawing/2014/main" id="{F51F2AEC-9FA8-4A00-B6BC-E7D93C0DDC64}"/>
            </a:ext>
          </a:extLst>
        </xdr:cNvPr>
        <xdr:cNvSpPr txBox="1"/>
      </xdr:nvSpPr>
      <xdr:spPr>
        <a:xfrm>
          <a:off x="11473688" y="3914773"/>
          <a:ext cx="1635524" cy="54959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a:t>ID1 link</a:t>
          </a:r>
        </a:p>
        <a:p>
          <a:pPr algn="ctr"/>
          <a:r>
            <a:rPr lang="es-ES_tradnl" sz="1200"/>
            <a:t>FF09,</a:t>
          </a:r>
          <a:r>
            <a:rPr lang="es-ES_tradnl" sz="1200" baseline="0"/>
            <a:t> FF10 (ESC)</a:t>
          </a:r>
          <a:endParaRPr lang="es-ES_tradnl" sz="1200"/>
        </a:p>
      </xdr:txBody>
    </xdr:sp>
    <xdr:clientData/>
  </xdr:oneCellAnchor>
  <xdr:twoCellAnchor>
    <xdr:from>
      <xdr:col>5</xdr:col>
      <xdr:colOff>1503499</xdr:colOff>
      <xdr:row>16</xdr:row>
      <xdr:rowOff>234496</xdr:rowOff>
    </xdr:from>
    <xdr:to>
      <xdr:col>7</xdr:col>
      <xdr:colOff>828</xdr:colOff>
      <xdr:row>19</xdr:row>
      <xdr:rowOff>0</xdr:rowOff>
    </xdr:to>
    <xdr:cxnSp macro="">
      <xdr:nvCxnSpPr>
        <xdr:cNvPr id="10" name="Straight Arrow Connector 9">
          <a:extLst>
            <a:ext uri="{FF2B5EF4-FFF2-40B4-BE49-F238E27FC236}">
              <a16:creationId xmlns:a16="http://schemas.microsoft.com/office/drawing/2014/main" id="{BCC94C06-92E1-4292-A856-DFF6D2E25794}"/>
            </a:ext>
          </a:extLst>
        </xdr:cNvPr>
        <xdr:cNvCxnSpPr>
          <a:endCxn id="11" idx="1"/>
        </xdr:cNvCxnSpPr>
      </xdr:nvCxnSpPr>
      <xdr:spPr bwMode="auto">
        <a:xfrm flipV="1">
          <a:off x="7266124" y="4396921"/>
          <a:ext cx="1440554" cy="518378"/>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7</xdr:col>
      <xdr:colOff>961</xdr:colOff>
      <xdr:row>14</xdr:row>
      <xdr:rowOff>214537</xdr:rowOff>
    </xdr:from>
    <xdr:ext cx="1259825" cy="751434"/>
    <xdr:sp macro="" textlink="">
      <xdr:nvSpPr>
        <xdr:cNvPr id="11" name="TextBox 10">
          <a:extLst>
            <a:ext uri="{FF2B5EF4-FFF2-40B4-BE49-F238E27FC236}">
              <a16:creationId xmlns:a16="http://schemas.microsoft.com/office/drawing/2014/main" id="{B223FE3F-500D-4FA6-A539-2A90D1F2ACF8}"/>
            </a:ext>
          </a:extLst>
        </xdr:cNvPr>
        <xdr:cNvSpPr txBox="1"/>
      </xdr:nvSpPr>
      <xdr:spPr>
        <a:xfrm>
          <a:off x="8706811" y="3938812"/>
          <a:ext cx="1259825" cy="751434"/>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r>
            <a:rPr lang="es-ES_tradnl" sz="1200" i="1"/>
            <a:t>O&amp;M at</a:t>
          </a:r>
          <a:r>
            <a:rPr lang="es-ES_tradnl" sz="1200" i="1" baseline="0"/>
            <a:t> </a:t>
          </a:r>
          <a:r>
            <a:rPr lang="es-ES_tradnl" sz="1200" i="1"/>
            <a:t>other EE Sites - FF26c</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4</xdr:col>
      <xdr:colOff>0</xdr:colOff>
      <xdr:row>1</xdr:row>
      <xdr:rowOff>0</xdr:rowOff>
    </xdr:from>
    <xdr:to>
      <xdr:col>21</xdr:col>
      <xdr:colOff>0</xdr:colOff>
      <xdr:row>4</xdr:row>
      <xdr:rowOff>160929</xdr:rowOff>
    </xdr:to>
    <xdr:sp macro="" textlink="">
      <xdr:nvSpPr>
        <xdr:cNvPr id="3" name="Rectangle 2">
          <a:extLst>
            <a:ext uri="{FF2B5EF4-FFF2-40B4-BE49-F238E27FC236}">
              <a16:creationId xmlns:a16="http://schemas.microsoft.com/office/drawing/2014/main" id="{1F376FC7-C796-4B46-BBCE-70610F097F4C}"/>
            </a:ext>
          </a:extLst>
        </xdr:cNvPr>
        <xdr:cNvSpPr/>
      </xdr:nvSpPr>
      <xdr:spPr bwMode="auto">
        <a:xfrm>
          <a:off x="770283" y="190500"/>
          <a:ext cx="8686089" cy="662609"/>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200" b="1"/>
            <a:t>Note</a:t>
          </a:r>
          <a:r>
            <a:rPr lang="es-ES_tradnl" sz="1200"/>
            <a:t>:</a:t>
          </a:r>
          <a:r>
            <a:rPr lang="es-ES_tradnl" sz="1200" baseline="0"/>
            <a:t>  Usage of Fully Qualified Domain Names (FQDN) is mandatory when configuring the EEA server interface hostnames, but for the sake of brevity, the IP tables in this document only show short hostnames</a:t>
          </a:r>
          <a:endParaRPr lang="es-ES_tradnl" sz="12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16</xdr:col>
      <xdr:colOff>0</xdr:colOff>
      <xdr:row>6</xdr:row>
      <xdr:rowOff>186095</xdr:rowOff>
    </xdr:to>
    <xdr:sp macro="" textlink="">
      <xdr:nvSpPr>
        <xdr:cNvPr id="2" name="Rectangle 1">
          <a:extLst>
            <a:ext uri="{FF2B5EF4-FFF2-40B4-BE49-F238E27FC236}">
              <a16:creationId xmlns:a16="http://schemas.microsoft.com/office/drawing/2014/main" id="{B8DDDF4B-27AC-40D7-A308-BC43191E3DB6}"/>
            </a:ext>
          </a:extLst>
        </xdr:cNvPr>
        <xdr:cNvSpPr/>
      </xdr:nvSpPr>
      <xdr:spPr bwMode="auto">
        <a:xfrm>
          <a:off x="5362575" y="190500"/>
          <a:ext cx="12915900" cy="1138595"/>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600" b="1"/>
            <a:t>Note</a:t>
          </a:r>
          <a:r>
            <a:rPr lang="es-ES_tradnl" sz="1600"/>
            <a:t>:</a:t>
          </a:r>
          <a:r>
            <a:rPr lang="es-ES_tradnl" sz="1600" baseline="0"/>
            <a:t>  Usage of Fully Qualified Domain Names (FQDN) is mandatory when configuring the EEA server interface hostnames, but for the sake of brevity, the IP tables in this document only show short hostnames</a:t>
          </a:r>
          <a:endParaRPr lang="es-ES_tradnl" sz="16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16</xdr:col>
      <xdr:colOff>0</xdr:colOff>
      <xdr:row>6</xdr:row>
      <xdr:rowOff>186095</xdr:rowOff>
    </xdr:to>
    <xdr:sp macro="" textlink="">
      <xdr:nvSpPr>
        <xdr:cNvPr id="2" name="Rectangle 1">
          <a:extLst>
            <a:ext uri="{FF2B5EF4-FFF2-40B4-BE49-F238E27FC236}">
              <a16:creationId xmlns:a16="http://schemas.microsoft.com/office/drawing/2014/main" id="{A7986D97-A810-4CC8-95B0-8AC4848C90E8}"/>
            </a:ext>
          </a:extLst>
        </xdr:cNvPr>
        <xdr:cNvSpPr/>
      </xdr:nvSpPr>
      <xdr:spPr bwMode="auto">
        <a:xfrm>
          <a:off x="771525" y="190500"/>
          <a:ext cx="7945210" cy="1019175"/>
        </a:xfrm>
        <a:prstGeom prst="rect">
          <a:avLst/>
        </a:prstGeom>
        <a:solidFill>
          <a:srgbClr val="FFFF00"/>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wrap="square" lIns="18288" tIns="0" rIns="0" bIns="0" rtlCol="0" anchor="ctr" upright="1"/>
        <a:lstStyle/>
        <a:p>
          <a:pPr algn="l"/>
          <a:r>
            <a:rPr lang="es-ES_tradnl" sz="1600" b="1"/>
            <a:t>Note</a:t>
          </a:r>
          <a:r>
            <a:rPr lang="es-ES_tradnl" sz="1600"/>
            <a:t>:</a:t>
          </a:r>
          <a:r>
            <a:rPr lang="es-ES_tradnl" sz="1600" baseline="0"/>
            <a:t>  Usage of Fully Qualified Domain Names (FQDN) is mandatory when configuring the EEA server interface hostnames, but for the sake of brevity, the IP tables in this document only show short hostnames</a:t>
          </a:r>
          <a:endParaRPr lang="es-ES_tradnl" sz="16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180975</xdr:colOff>
      <xdr:row>7</xdr:row>
      <xdr:rowOff>133350</xdr:rowOff>
    </xdr:from>
    <xdr:to>
      <xdr:col>23</xdr:col>
      <xdr:colOff>457200</xdr:colOff>
      <xdr:row>31</xdr:row>
      <xdr:rowOff>28575</xdr:rowOff>
    </xdr:to>
    <xdr:pic>
      <xdr:nvPicPr>
        <xdr:cNvPr id="388380" name="Picture 4">
          <a:extLst>
            <a:ext uri="{FF2B5EF4-FFF2-40B4-BE49-F238E27FC236}">
              <a16:creationId xmlns:a16="http://schemas.microsoft.com/office/drawing/2014/main" id="{8C6EADC6-CBE0-4BF5-8BC8-2B53ED10495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 y="1333500"/>
          <a:ext cx="12011025" cy="3781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323850</xdr:colOff>
      <xdr:row>7</xdr:row>
      <xdr:rowOff>552450</xdr:rowOff>
    </xdr:from>
    <xdr:to>
      <xdr:col>28</xdr:col>
      <xdr:colOff>0</xdr:colOff>
      <xdr:row>61</xdr:row>
      <xdr:rowOff>0</xdr:rowOff>
    </xdr:to>
    <xdr:pic>
      <xdr:nvPicPr>
        <xdr:cNvPr id="467980" name="Picture 8">
          <a:extLst>
            <a:ext uri="{FF2B5EF4-FFF2-40B4-BE49-F238E27FC236}">
              <a16:creationId xmlns:a16="http://schemas.microsoft.com/office/drawing/2014/main" id="{66916853-8371-4092-862D-FC425464698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57250" y="2324100"/>
          <a:ext cx="14077950" cy="858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323850</xdr:colOff>
      <xdr:row>61</xdr:row>
      <xdr:rowOff>495300</xdr:rowOff>
    </xdr:from>
    <xdr:to>
      <xdr:col>26</xdr:col>
      <xdr:colOff>0</xdr:colOff>
      <xdr:row>101</xdr:row>
      <xdr:rowOff>114300</xdr:rowOff>
    </xdr:to>
    <xdr:pic>
      <xdr:nvPicPr>
        <xdr:cNvPr id="467981" name="Picture 10">
          <a:extLst>
            <a:ext uri="{FF2B5EF4-FFF2-40B4-BE49-F238E27FC236}">
              <a16:creationId xmlns:a16="http://schemas.microsoft.com/office/drawing/2014/main" id="{93798801-E078-45DE-88C8-A91B1DDB1B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7250" y="11068050"/>
          <a:ext cx="13011150" cy="642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190500</xdr:colOff>
      <xdr:row>104</xdr:row>
      <xdr:rowOff>104775</xdr:rowOff>
    </xdr:from>
    <xdr:to>
      <xdr:col>24</xdr:col>
      <xdr:colOff>257175</xdr:colOff>
      <xdr:row>146</xdr:row>
      <xdr:rowOff>9525</xdr:rowOff>
    </xdr:to>
    <xdr:pic>
      <xdr:nvPicPr>
        <xdr:cNvPr id="467982" name="Picture 3">
          <a:extLst>
            <a:ext uri="{FF2B5EF4-FFF2-40B4-BE49-F238E27FC236}">
              <a16:creationId xmlns:a16="http://schemas.microsoft.com/office/drawing/2014/main" id="{5803D4A2-F1E2-45E6-9C2C-B226B3FADAB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790700" y="17973675"/>
          <a:ext cx="11268075" cy="670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1866</xdr:colOff>
      <xdr:row>6</xdr:row>
      <xdr:rowOff>0</xdr:rowOff>
    </xdr:from>
    <xdr:to>
      <xdr:col>5</xdr:col>
      <xdr:colOff>6515</xdr:colOff>
      <xdr:row>13</xdr:row>
      <xdr:rowOff>38835</xdr:rowOff>
    </xdr:to>
    <xdr:sp macro="" textlink="">
      <xdr:nvSpPr>
        <xdr:cNvPr id="6" name="Left Brace 5">
          <a:extLst>
            <a:ext uri="{FF2B5EF4-FFF2-40B4-BE49-F238E27FC236}">
              <a16:creationId xmlns:a16="http://schemas.microsoft.com/office/drawing/2014/main" id="{8425FE3D-460D-41D8-B47D-1603D7BDC2AB}"/>
            </a:ext>
          </a:extLst>
        </xdr:cNvPr>
        <xdr:cNvSpPr/>
      </xdr:nvSpPr>
      <xdr:spPr bwMode="auto">
        <a:xfrm flipH="1">
          <a:off x="5089070" y="1129393"/>
          <a:ext cx="340180" cy="1469571"/>
        </a:xfrm>
        <a:prstGeom prst="leftBrace">
          <a:avLst>
            <a:gd name="adj1" fmla="val 72333"/>
            <a:gd name="adj2" fmla="val 50127"/>
          </a:avLst>
        </a:prstGeom>
        <a:ln>
          <a:headEnd type="none" w="med" len="med"/>
          <a:tailEnd type="none" w="med" len="med"/>
        </a:ln>
      </xdr:spPr>
      <xdr:style>
        <a:lnRef idx="3">
          <a:schemeClr val="accent3"/>
        </a:lnRef>
        <a:fillRef idx="0">
          <a:schemeClr val="accent3"/>
        </a:fillRef>
        <a:effectRef idx="2">
          <a:schemeClr val="accent3"/>
        </a:effectRef>
        <a:fontRef idx="minor">
          <a:schemeClr val="tx1"/>
        </a:fontRef>
      </xdr:style>
      <xdr:txBody>
        <a:bodyPr vertOverflow="clip" wrap="square" lIns="18288" tIns="0" rIns="0" bIns="0" rtlCol="0" anchor="ctr" upright="1"/>
        <a:lstStyle/>
        <a:p>
          <a:pPr algn="l"/>
          <a:endParaRPr lang="en-GB" sz="1100"/>
        </a:p>
      </xdr:txBody>
    </xdr:sp>
    <xdr:clientData/>
  </xdr:twoCellAnchor>
  <xdr:twoCellAnchor>
    <xdr:from>
      <xdr:col>4</xdr:col>
      <xdr:colOff>723719</xdr:colOff>
      <xdr:row>7</xdr:row>
      <xdr:rowOff>5389</xdr:rowOff>
    </xdr:from>
    <xdr:to>
      <xdr:col>5</xdr:col>
      <xdr:colOff>331228</xdr:colOff>
      <xdr:row>10</xdr:row>
      <xdr:rowOff>16011</xdr:rowOff>
    </xdr:to>
    <xdr:cxnSp macro="">
      <xdr:nvCxnSpPr>
        <xdr:cNvPr id="7" name="Straight Arrow Connector 6">
          <a:extLst>
            <a:ext uri="{FF2B5EF4-FFF2-40B4-BE49-F238E27FC236}">
              <a16:creationId xmlns:a16="http://schemas.microsoft.com/office/drawing/2014/main" id="{03CD86C0-14D9-43DB-9209-D878E65BDC2B}"/>
            </a:ext>
          </a:extLst>
        </xdr:cNvPr>
        <xdr:cNvCxnSpPr>
          <a:endCxn id="6" idx="1"/>
        </xdr:cNvCxnSpPr>
      </xdr:nvCxnSpPr>
      <xdr:spPr bwMode="auto">
        <a:xfrm flipH="1">
          <a:off x="5429250" y="1238250"/>
          <a:ext cx="476250" cy="627795"/>
        </a:xfrm>
        <a:prstGeom prst="straightConnector1">
          <a:avLst/>
        </a:prstGeom>
        <a:ln>
          <a:headEnd type="non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10</xdr:col>
      <xdr:colOff>1536</xdr:colOff>
      <xdr:row>13</xdr:row>
      <xdr:rowOff>225</xdr:rowOff>
    </xdr:from>
    <xdr:to>
      <xdr:col>10</xdr:col>
      <xdr:colOff>1536</xdr:colOff>
      <xdr:row>20</xdr:row>
      <xdr:rowOff>80522</xdr:rowOff>
    </xdr:to>
    <xdr:cxnSp macro="">
      <xdr:nvCxnSpPr>
        <xdr:cNvPr id="11" name="Straight Arrow Connector 10" descr="zcdsdf&#10;">
          <a:extLst>
            <a:ext uri="{FF2B5EF4-FFF2-40B4-BE49-F238E27FC236}">
              <a16:creationId xmlns:a16="http://schemas.microsoft.com/office/drawing/2014/main" id="{DA2342DA-2614-474F-95BC-2BB2A4AFF625}"/>
            </a:ext>
            <a:ext uri="{C183D7F6-B498-43B3-948B-1728B52AA6E4}">
              <adec:decorative xmlns:adec="http://schemas.microsoft.com/office/drawing/2017/decorative" val="0"/>
            </a:ext>
          </a:extLst>
        </xdr:cNvPr>
        <xdr:cNvCxnSpPr/>
      </xdr:nvCxnSpPr>
      <xdr:spPr bwMode="auto">
        <a:xfrm>
          <a:off x="12249149" y="2571751"/>
          <a:ext cx="10887" cy="1170213"/>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9</xdr:col>
      <xdr:colOff>1323</xdr:colOff>
      <xdr:row>15</xdr:row>
      <xdr:rowOff>3920</xdr:rowOff>
    </xdr:from>
    <xdr:ext cx="1542982" cy="637174"/>
    <xdr:sp macro="" textlink="">
      <xdr:nvSpPr>
        <xdr:cNvPr id="12" name="TextBox 11">
          <a:extLst>
            <a:ext uri="{FF2B5EF4-FFF2-40B4-BE49-F238E27FC236}">
              <a16:creationId xmlns:a16="http://schemas.microsoft.com/office/drawing/2014/main" id="{2935654C-DA62-4615-BE07-CC52AD661702}"/>
            </a:ext>
          </a:extLst>
        </xdr:cNvPr>
        <xdr:cNvSpPr txBox="1"/>
      </xdr:nvSpPr>
      <xdr:spPr>
        <a:xfrm>
          <a:off x="11552464" y="2881991"/>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lnSpc>
              <a:spcPts val="1400"/>
            </a:lnSpc>
          </a:pPr>
          <a:r>
            <a:rPr lang="es-ES_tradnl" sz="1200">
              <a:solidFill>
                <a:schemeClr val="lt1"/>
              </a:solidFill>
              <a:effectLst/>
              <a:latin typeface="+mn-lt"/>
              <a:ea typeface="+mn-ea"/>
              <a:cs typeface="+mn-cs"/>
            </a:rPr>
            <a:t>ID1 link</a:t>
          </a:r>
          <a:endParaRPr lang="es-ES_tradnl" sz="1200">
            <a:effectLst/>
          </a:endParaRPr>
        </a:p>
        <a:p>
          <a:pPr algn="ctr">
            <a:lnSpc>
              <a:spcPts val="1400"/>
            </a:lnSpc>
          </a:pPr>
          <a:r>
            <a:rPr lang="es-ES_tradnl" sz="1200">
              <a:solidFill>
                <a:schemeClr val="lt1"/>
              </a:solidFill>
              <a:effectLst/>
              <a:latin typeface="+mn-lt"/>
              <a:ea typeface="+mn-ea"/>
              <a:cs typeface="+mn-cs"/>
            </a:rPr>
            <a:t>FF09,</a:t>
          </a:r>
          <a:r>
            <a:rPr lang="es-ES_tradnl" sz="1200" baseline="0">
              <a:solidFill>
                <a:schemeClr val="lt1"/>
              </a:solidFill>
              <a:effectLst/>
              <a:latin typeface="+mn-lt"/>
              <a:ea typeface="+mn-ea"/>
              <a:cs typeface="+mn-cs"/>
            </a:rPr>
            <a:t> FF10 (ESC)</a:t>
          </a:r>
        </a:p>
      </xdr:txBody>
    </xdr:sp>
    <xdr:clientData/>
  </xdr:oneCellAnchor>
  <xdr:twoCellAnchor>
    <xdr:from>
      <xdr:col>5</xdr:col>
      <xdr:colOff>782143</xdr:colOff>
      <xdr:row>12</xdr:row>
      <xdr:rowOff>179759</xdr:rowOff>
    </xdr:from>
    <xdr:to>
      <xdr:col>5</xdr:col>
      <xdr:colOff>782143</xdr:colOff>
      <xdr:row>20</xdr:row>
      <xdr:rowOff>32939</xdr:rowOff>
    </xdr:to>
    <xdr:cxnSp macro="">
      <xdr:nvCxnSpPr>
        <xdr:cNvPr id="14" name="Straight Arrow Connector 13" descr="zcdsdf&#10;">
          <a:extLst>
            <a:ext uri="{FF2B5EF4-FFF2-40B4-BE49-F238E27FC236}">
              <a16:creationId xmlns:a16="http://schemas.microsoft.com/office/drawing/2014/main" id="{00F8D0B2-2C67-4C98-889A-12AA8D78C43C}"/>
            </a:ext>
            <a:ext uri="{C183D7F6-B498-43B3-948B-1728B52AA6E4}">
              <adec:decorative xmlns:adec="http://schemas.microsoft.com/office/drawing/2017/decorative" val="0"/>
            </a:ext>
          </a:extLst>
        </xdr:cNvPr>
        <xdr:cNvCxnSpPr/>
      </xdr:nvCxnSpPr>
      <xdr:spPr bwMode="auto">
        <a:xfrm>
          <a:off x="6562324" y="2498032"/>
          <a:ext cx="0" cy="1200849"/>
        </a:xfrm>
        <a:prstGeom prst="straightConnector1">
          <a:avLst/>
        </a:prstGeom>
        <a:ln>
          <a:solidFill>
            <a:schemeClr val="bg2">
              <a:lumMod val="50000"/>
            </a:schemeClr>
          </a:solidFill>
          <a:headEnd type="triangle" w="med" len="med"/>
          <a:tailEnd type="triangle"/>
        </a:ln>
      </xdr:spPr>
      <xdr:style>
        <a:lnRef idx="3">
          <a:schemeClr val="accent1"/>
        </a:lnRef>
        <a:fillRef idx="0">
          <a:schemeClr val="accent1"/>
        </a:fillRef>
        <a:effectRef idx="2">
          <a:schemeClr val="accent1"/>
        </a:effectRef>
        <a:fontRef idx="minor">
          <a:schemeClr val="tx1"/>
        </a:fontRef>
      </xdr:style>
    </xdr:cxnSp>
    <xdr:clientData/>
  </xdr:twoCellAnchor>
  <xdr:oneCellAnchor>
    <xdr:from>
      <xdr:col>4</xdr:col>
      <xdr:colOff>723266</xdr:colOff>
      <xdr:row>15</xdr:row>
      <xdr:rowOff>3921</xdr:rowOff>
    </xdr:from>
    <xdr:ext cx="1357533" cy="637174"/>
    <xdr:sp macro="" textlink="">
      <xdr:nvSpPr>
        <xdr:cNvPr id="15" name="TextBox 14">
          <a:extLst>
            <a:ext uri="{FF2B5EF4-FFF2-40B4-BE49-F238E27FC236}">
              <a16:creationId xmlns:a16="http://schemas.microsoft.com/office/drawing/2014/main" id="{B2A0BA4A-4C42-492F-AB09-DFC7D2788DDE}"/>
            </a:ext>
          </a:extLst>
        </xdr:cNvPr>
        <xdr:cNvSpPr txBox="1"/>
      </xdr:nvSpPr>
      <xdr:spPr>
        <a:xfrm>
          <a:off x="5755822" y="2881992"/>
          <a:ext cx="1455964" cy="530680"/>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ctr">
          <a:noAutofit/>
        </a:bodyPr>
        <a:lstStyle/>
        <a:p>
          <a:pPr algn="ctr">
            <a:lnSpc>
              <a:spcPts val="1400"/>
            </a:lnSpc>
          </a:pPr>
          <a:r>
            <a:rPr lang="es-ES_tradnl" sz="1200"/>
            <a:t>ID1 link</a:t>
          </a:r>
        </a:p>
        <a:p>
          <a:pPr algn="ctr">
            <a:lnSpc>
              <a:spcPts val="1400"/>
            </a:lnSpc>
          </a:pPr>
          <a:r>
            <a:rPr lang="es-ES_tradnl" sz="1200"/>
            <a:t>FF04 (SNMP)</a:t>
          </a:r>
        </a:p>
      </xdr:txBody>
    </xdr:sp>
    <xdr:clientData/>
  </xdr:oneCellAnchor>
</xdr:wsDr>
</file>

<file path=xl/persons/person.xml><?xml version="1.0" encoding="utf-8"?>
<personList xmlns="http://schemas.microsoft.com/office/spreadsheetml/2018/threadedcomments" xmlns:x="http://schemas.openxmlformats.org/spreadsheetml/2006/main">
  <person displayName="Peeyush Gaur" id="{D721031E-571C-445D-8A8E-7F109FAD40F1}" userId="S::peeyush.gaur@ericsson.com::77325e99-2b63-4286-b6cd-0abd13b52749" providerId="AD"/>
  <person displayName="Gabor Cottely" id="{8239EAC1-847F-4454-BB5A-13E351BD8E85}" userId="S::gabor.cottely@ericsson.com::afce25c1-b728-4aec-be04-84ec139d4adc" providerId="AD"/>
  <person displayName="Shyam Krishna" id="{6FEEDA11-966F-4A1D-A44F-FE87D9F825A7}" userId="S::shyam.krishna@ericsson.com::3577d12f-41e9-409a-a2c8-384484d3ba5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E6E6E6"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12" dT="2020-05-13T12:47:08.11" personId="{8239EAC1-847F-4454-BB5A-13E351BD8E85}" id="{C727E5F3-0DD1-4D8B-81D7-3DABD87A4E61}">
    <text xml:space="preserve">Wrong VIP, jbs012 is set to 10.45.89.217
</text>
  </threadedComment>
  <threadedComment ref="J13" dT="2020-05-13T13:12:08.67" personId="{8239EAC1-847F-4454-BB5A-13E351BD8E85}" id="{14ED7F91-F2F1-4308-BAA9-2D748B837704}">
    <text xml:space="preserve">Wrong VIP, jbs014 is set to 10.45.89.200
</text>
  </threadedComment>
</ThreadedComments>
</file>

<file path=xl/threadedComments/threadedComment2.xml><?xml version="1.0" encoding="utf-8"?>
<ThreadedComments xmlns="http://schemas.microsoft.com/office/spreadsheetml/2018/threadedcomments" xmlns:x="http://schemas.openxmlformats.org/spreadsheetml/2006/main">
  <threadedComment ref="C12" dT="2021-02-04T15:51:36.89" personId="{D721031E-571C-445D-8A8E-7F109FAD40F1}" id="{003AF832-328E-407F-AC19-607FB896FBC2}">
    <text>These are not in use anymore , may be reused in future</text>
  </threadedComment>
  <threadedComment ref="C12" dT="2021-02-04T18:37:02.15" personId="{6FEEDA11-966F-4A1D-A44F-FE87D9F825A7}" id="{E5E925AB-2B38-4144-AD24-E1BCB3721B80}" parentId="{003AF832-328E-407F-AC19-607FB896FBC2}">
    <text>Yes, It is no longer used and it may be already used as different node.</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1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vmlDrawing" Target="../drawings/vmlDrawing12.vml"/><Relationship Id="rId1" Type="http://schemas.openxmlformats.org/officeDocument/2006/relationships/printerSettings" Target="../printerSettings/printerSettings1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5.xml"/><Relationship Id="rId1" Type="http://schemas.openxmlformats.org/officeDocument/2006/relationships/printerSettings" Target="../printerSettings/printerSettings15.bin"/><Relationship Id="rId5" Type="http://schemas.openxmlformats.org/officeDocument/2006/relationships/comments" Target="../comments6.xml"/><Relationship Id="rId4" Type="http://schemas.openxmlformats.org/officeDocument/2006/relationships/vmlDrawing" Target="../drawings/vmlDrawing15.v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6.xml"/><Relationship Id="rId1" Type="http://schemas.openxmlformats.org/officeDocument/2006/relationships/printerSettings" Target="../printerSettings/printerSettings16.bin"/><Relationship Id="rId5" Type="http://schemas.openxmlformats.org/officeDocument/2006/relationships/comments" Target="../comments7.xml"/><Relationship Id="rId4" Type="http://schemas.openxmlformats.org/officeDocument/2006/relationships/vmlDrawing" Target="../drawings/vmlDrawing17.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7.xml"/><Relationship Id="rId1" Type="http://schemas.openxmlformats.org/officeDocument/2006/relationships/printerSettings" Target="../printerSettings/printerSettings17.bin"/><Relationship Id="rId5" Type="http://schemas.openxmlformats.org/officeDocument/2006/relationships/comments" Target="../comments8.xml"/><Relationship Id="rId4" Type="http://schemas.openxmlformats.org/officeDocument/2006/relationships/vmlDrawing" Target="../drawings/vmlDrawing19.vml"/></Relationships>
</file>

<file path=xl/worksheets/_rels/sheet1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20.vml"/><Relationship Id="rId1" Type="http://schemas.openxmlformats.org/officeDocument/2006/relationships/printerSettings" Target="../printerSettings/printerSettings18.bin"/><Relationship Id="rId4" Type="http://schemas.microsoft.com/office/2017/10/relationships/threadedComment" Target="../threadedComments/threadedComment1.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vmlDrawing" Target="../drawings/vmlDrawing21.vml"/><Relationship Id="rId1" Type="http://schemas.openxmlformats.org/officeDocument/2006/relationships/printerSettings" Target="../printerSettings/printerSettings19.bin"/><Relationship Id="rId4" Type="http://schemas.openxmlformats.org/officeDocument/2006/relationships/comments" Target="../comments10.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23.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vmlDrawing" Target="../drawings/vmlDrawing24.vml"/><Relationship Id="rId1" Type="http://schemas.openxmlformats.org/officeDocument/2006/relationships/printerSettings" Target="../printerSettings/printerSettings21.bin"/><Relationship Id="rId4" Type="http://schemas.openxmlformats.org/officeDocument/2006/relationships/comments" Target="../comments12.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26.v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vmlDrawing" Target="../drawings/vmlDrawing27.v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printerSettings" Target="../printerSettings/printerSettings27.bin"/><Relationship Id="rId1" Type="http://schemas.openxmlformats.org/officeDocument/2006/relationships/hyperlink" Target="https://tm1.robt.esb.intra.bt.com:53080/RoBTESB/RS/IIP/Capability/ManageCustomerNetworkInformation" TargetMode="Externa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printerSettings" Target="../printerSettings/printerSettings28.bin"/><Relationship Id="rId1" Type="http://schemas.openxmlformats.org/officeDocument/2006/relationships/hyperlink" Target="https://tm1.robt.esb.intra.bt.com:53080/RoBTESB/RS/IIP/Capability/ManageCustomerNetworkInformation" TargetMode="External"/></Relationships>
</file>

<file path=xl/worksheets/_rels/sheet29.xml.rels><?xml version="1.0" encoding="UTF-8" standalone="yes"?>
<Relationships xmlns="http://schemas.openxmlformats.org/package/2006/relationships"><Relationship Id="rId2" Type="http://schemas.openxmlformats.org/officeDocument/2006/relationships/vmlDrawing" Target="../drawings/vmlDrawing30.v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31.vml"/><Relationship Id="rId1" Type="http://schemas.openxmlformats.org/officeDocument/2006/relationships/printerSettings" Target="../printerSettings/printerSettings34.bin"/><Relationship Id="rId4" Type="http://schemas.microsoft.com/office/2017/10/relationships/threadedComment" Target="../threadedComments/threadedComment2.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10.xml"/><Relationship Id="rId1" Type="http://schemas.openxmlformats.org/officeDocument/2006/relationships/printerSettings" Target="../printerSettings/printerSettings36.bin"/><Relationship Id="rId4" Type="http://schemas.openxmlformats.org/officeDocument/2006/relationships/comments" Target="../comments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H28"/>
  <sheetViews>
    <sheetView showGridLines="0" topLeftCell="A19" zoomScaleNormal="100" zoomScaleSheetLayoutView="100" workbookViewId="0">
      <selection activeCell="B16" sqref="B16"/>
    </sheetView>
  </sheetViews>
  <sheetFormatPr defaultRowHeight="13"/>
  <cols>
    <col min="2" max="2" width="56.33203125" customWidth="1"/>
    <col min="3" max="3" width="14.6640625" hidden="1" customWidth="1"/>
    <col min="4" max="4" width="49.44140625" customWidth="1"/>
  </cols>
  <sheetData>
    <row r="1" spans="1:5" ht="13" customHeight="1">
      <c r="A1" s="3"/>
    </row>
    <row r="2" spans="1:5" ht="13" customHeight="1">
      <c r="A2" s="3"/>
    </row>
    <row r="3" spans="1:5" ht="13" customHeight="1">
      <c r="A3" s="3"/>
    </row>
    <row r="4" spans="1:5" ht="13" customHeight="1">
      <c r="A4" s="3"/>
    </row>
    <row r="5" spans="1:5" ht="13" customHeight="1">
      <c r="A5" s="3"/>
    </row>
    <row r="6" spans="1:5" s="8" customFormat="1" ht="25">
      <c r="B6" s="849" t="s">
        <v>0</v>
      </c>
      <c r="C6" s="849"/>
      <c r="D6" s="849"/>
      <c r="E6" s="849"/>
    </row>
    <row r="7" spans="1:5" s="8" customFormat="1" ht="25.5" customHeight="1">
      <c r="B7" s="850"/>
      <c r="C7" s="851"/>
      <c r="D7" s="851"/>
      <c r="E7" s="851"/>
    </row>
    <row r="8" spans="1:5">
      <c r="D8" s="1"/>
    </row>
    <row r="9" spans="1:5">
      <c r="D9" s="1"/>
    </row>
    <row r="11" spans="1:5" ht="15.5">
      <c r="B11" s="4" t="s">
        <v>1</v>
      </c>
      <c r="D11" s="7" t="s">
        <v>2</v>
      </c>
    </row>
    <row r="12" spans="1:5" ht="15.5">
      <c r="B12" s="4"/>
    </row>
    <row r="13" spans="1:5" ht="15.5">
      <c r="B13" s="4" t="s">
        <v>3</v>
      </c>
      <c r="D13" s="7"/>
    </row>
    <row r="20" spans="2:8" ht="15.5">
      <c r="B20" s="2" t="s">
        <v>4</v>
      </c>
      <c r="C20" s="4"/>
      <c r="D20" s="4"/>
      <c r="E20" s="4"/>
      <c r="F20" s="4"/>
      <c r="G20" s="4"/>
      <c r="H20" s="4"/>
    </row>
    <row r="21" spans="2:8" ht="15.5">
      <c r="B21" s="4" t="s">
        <v>5</v>
      </c>
      <c r="C21" s="4"/>
      <c r="D21" s="4"/>
      <c r="E21" s="4"/>
      <c r="F21" s="4"/>
      <c r="G21" s="4"/>
      <c r="H21" s="4"/>
    </row>
    <row r="22" spans="2:8" ht="15.5">
      <c r="B22" s="4"/>
      <c r="C22" s="4"/>
      <c r="D22" s="4"/>
      <c r="E22" s="4"/>
      <c r="F22" s="4"/>
      <c r="G22" s="4"/>
      <c r="H22" s="4"/>
    </row>
    <row r="23" spans="2:8" ht="15.5">
      <c r="B23" s="2" t="s">
        <v>6</v>
      </c>
      <c r="C23" s="4"/>
      <c r="D23" s="4"/>
      <c r="E23" s="4"/>
      <c r="F23" s="4"/>
      <c r="G23" s="4"/>
      <c r="H23" s="4"/>
    </row>
    <row r="24" spans="2:8" ht="15.5">
      <c r="B24" s="4" t="s">
        <v>7</v>
      </c>
      <c r="C24" s="4"/>
      <c r="D24" s="4"/>
      <c r="E24" s="4"/>
      <c r="F24" s="4"/>
      <c r="G24" s="4"/>
      <c r="H24" s="4"/>
    </row>
    <row r="25" spans="2:8" ht="15.5">
      <c r="B25" s="4" t="s">
        <v>8</v>
      </c>
      <c r="C25" s="4"/>
      <c r="D25" s="4"/>
      <c r="E25" s="4"/>
      <c r="F25" s="4"/>
      <c r="G25" s="4"/>
      <c r="H25" s="4"/>
    </row>
    <row r="26" spans="2:8" ht="15.5">
      <c r="B26" s="4"/>
      <c r="C26" s="4"/>
      <c r="D26" s="4"/>
      <c r="E26" s="4"/>
      <c r="F26" s="4"/>
      <c r="G26" s="4"/>
      <c r="H26" s="4"/>
    </row>
    <row r="27" spans="2:8" ht="15.5">
      <c r="B27" s="4" t="s">
        <v>9</v>
      </c>
      <c r="C27" s="4"/>
      <c r="D27" s="4"/>
      <c r="E27" s="4"/>
      <c r="F27" s="4"/>
      <c r="G27" s="4"/>
      <c r="H27" s="4"/>
    </row>
    <row r="28" spans="2:8" ht="15.5">
      <c r="B28" s="4"/>
      <c r="C28" s="4"/>
      <c r="D28" s="4"/>
      <c r="E28" s="4"/>
      <c r="F28" s="4"/>
      <c r="G28" s="4"/>
      <c r="H28" s="4"/>
    </row>
  </sheetData>
  <mergeCells count="2">
    <mergeCell ref="B6:E6"/>
    <mergeCell ref="B7:E7"/>
  </mergeCells>
  <phoneticPr fontId="6" type="noConversion"/>
  <pageMargins left="0.39370078740157483" right="0.39370078740157483" top="0.78740157480314965" bottom="0.78740157480314965" header="0.11811023622047245" footer="0.11811023622047245"/>
  <pageSetup paperSize="9" scale="77"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G65"/>
  <sheetViews>
    <sheetView zoomScale="130" zoomScaleNormal="130" zoomScaleSheetLayoutView="80" workbookViewId="0">
      <selection activeCell="C32" sqref="C32"/>
    </sheetView>
  </sheetViews>
  <sheetFormatPr defaultRowHeight="13"/>
  <cols>
    <col min="2" max="2" width="9.33203125" style="229" customWidth="1"/>
    <col min="3" max="3" width="51.6640625" style="147" customWidth="1"/>
    <col min="5" max="5" width="5.6640625" customWidth="1"/>
    <col min="6" max="6" width="5.109375" customWidth="1"/>
    <col min="8" max="8" width="12.109375" bestFit="1" customWidth="1"/>
  </cols>
  <sheetData>
    <row r="2" spans="2:3" ht="18">
      <c r="C2" s="230" t="s">
        <v>10</v>
      </c>
    </row>
    <row r="3" spans="2:3">
      <c r="B3" s="231"/>
      <c r="C3" s="432" t="s">
        <v>11</v>
      </c>
    </row>
    <row r="4" spans="2:3">
      <c r="B4" s="232">
        <v>1</v>
      </c>
      <c r="C4" s="432" t="s">
        <v>12</v>
      </c>
    </row>
    <row r="5" spans="2:3">
      <c r="B5" s="232">
        <v>3</v>
      </c>
      <c r="C5" s="432" t="s">
        <v>13</v>
      </c>
    </row>
    <row r="6" spans="2:3">
      <c r="B6" s="232">
        <v>4</v>
      </c>
      <c r="C6" s="432" t="s">
        <v>14</v>
      </c>
    </row>
    <row r="7" spans="2:3">
      <c r="B7" s="232">
        <v>5</v>
      </c>
      <c r="C7" s="432" t="s">
        <v>15</v>
      </c>
    </row>
    <row r="8" spans="2:3">
      <c r="B8" s="232" t="s">
        <v>16</v>
      </c>
      <c r="C8" s="432" t="s">
        <v>17</v>
      </c>
    </row>
    <row r="9" spans="2:3">
      <c r="B9" s="232" t="s">
        <v>18</v>
      </c>
      <c r="C9" s="432" t="s">
        <v>19</v>
      </c>
    </row>
    <row r="10" spans="2:3">
      <c r="B10" s="232" t="s">
        <v>20</v>
      </c>
      <c r="C10" s="432" t="s">
        <v>21</v>
      </c>
    </row>
    <row r="11" spans="2:3">
      <c r="B11" s="232" t="s">
        <v>22</v>
      </c>
      <c r="C11" s="432" t="s">
        <v>23</v>
      </c>
    </row>
    <row r="12" spans="2:3">
      <c r="B12" s="232" t="s">
        <v>24</v>
      </c>
      <c r="C12" s="432" t="s">
        <v>25</v>
      </c>
    </row>
    <row r="13" spans="2:3">
      <c r="B13" s="232" t="s">
        <v>26</v>
      </c>
      <c r="C13" s="432" t="s">
        <v>27</v>
      </c>
    </row>
    <row r="14" spans="2:3">
      <c r="B14" s="232" t="s">
        <v>28</v>
      </c>
      <c r="C14" s="432" t="s">
        <v>29</v>
      </c>
    </row>
    <row r="15" spans="2:3">
      <c r="B15" s="232" t="s">
        <v>30</v>
      </c>
      <c r="C15" s="432" t="s">
        <v>31</v>
      </c>
    </row>
    <row r="16" spans="2:3">
      <c r="B16" s="232" t="s">
        <v>32</v>
      </c>
      <c r="C16" s="432" t="s">
        <v>33</v>
      </c>
    </row>
    <row r="17" spans="2:3">
      <c r="B17" s="232" t="s">
        <v>34</v>
      </c>
      <c r="C17" s="432" t="s">
        <v>35</v>
      </c>
    </row>
    <row r="18" spans="2:3">
      <c r="B18" s="232" t="s">
        <v>36</v>
      </c>
      <c r="C18" s="432" t="s">
        <v>37</v>
      </c>
    </row>
    <row r="19" spans="2:3">
      <c r="B19" s="232">
        <v>11</v>
      </c>
      <c r="C19" s="432" t="s">
        <v>38</v>
      </c>
    </row>
    <row r="20" spans="2:3">
      <c r="B20" s="232" t="s">
        <v>39</v>
      </c>
      <c r="C20" s="432" t="s">
        <v>40</v>
      </c>
    </row>
    <row r="21" spans="2:3">
      <c r="B21" s="232" t="s">
        <v>41</v>
      </c>
      <c r="C21" s="432" t="s">
        <v>42</v>
      </c>
    </row>
    <row r="22" spans="2:3">
      <c r="B22" s="232" t="s">
        <v>43</v>
      </c>
      <c r="C22" s="432" t="s">
        <v>44</v>
      </c>
    </row>
    <row r="23" spans="2:3">
      <c r="B23" s="232" t="s">
        <v>45</v>
      </c>
      <c r="C23" s="432" t="s">
        <v>46</v>
      </c>
    </row>
    <row r="24" spans="2:3">
      <c r="B24" s="232">
        <v>14</v>
      </c>
      <c r="C24" s="432" t="s">
        <v>47</v>
      </c>
    </row>
    <row r="25" spans="2:3">
      <c r="B25" s="232">
        <v>15</v>
      </c>
      <c r="C25" s="432" t="s">
        <v>48</v>
      </c>
    </row>
    <row r="26" spans="2:3">
      <c r="B26" s="232">
        <v>16</v>
      </c>
      <c r="C26" s="432" t="s">
        <v>49</v>
      </c>
    </row>
    <row r="27" spans="2:3" ht="14">
      <c r="B27" s="233"/>
      <c r="C27" s="347"/>
    </row>
    <row r="28" spans="2:3" ht="15.5">
      <c r="C28" s="21"/>
    </row>
    <row r="29" spans="2:3" ht="15.5">
      <c r="C29" s="21"/>
    </row>
    <row r="30" spans="2:3" ht="15.5">
      <c r="C30" s="21"/>
    </row>
    <row r="31" spans="2:3" ht="15.5">
      <c r="C31" s="21"/>
    </row>
    <row r="32" spans="2:3" ht="15.5">
      <c r="C32" s="21"/>
    </row>
    <row r="33" spans="3:3" ht="15.5">
      <c r="C33" s="21"/>
    </row>
    <row r="34" spans="3:3" ht="15.5">
      <c r="C34" s="21"/>
    </row>
    <row r="35" spans="3:3" ht="15.5">
      <c r="C35" s="21"/>
    </row>
    <row r="36" spans="3:3" ht="15.5">
      <c r="C36" s="21"/>
    </row>
    <row r="37" spans="3:3" ht="15.5">
      <c r="C37" s="21"/>
    </row>
    <row r="38" spans="3:3" ht="15.5">
      <c r="C38" s="21"/>
    </row>
    <row r="39" spans="3:3" ht="15.5">
      <c r="C39" s="21"/>
    </row>
    <row r="40" spans="3:3" ht="15.5">
      <c r="C40" s="21"/>
    </row>
    <row r="41" spans="3:3" ht="15.5">
      <c r="C41" s="21"/>
    </row>
    <row r="42" spans="3:3" ht="15.5">
      <c r="C42" s="21"/>
    </row>
    <row r="43" spans="3:3" ht="15.5">
      <c r="C43" s="21"/>
    </row>
    <row r="44" spans="3:3" ht="15.5">
      <c r="C44" s="21"/>
    </row>
    <row r="45" spans="3:3" ht="15.5">
      <c r="C45" s="21"/>
    </row>
    <row r="46" spans="3:3" ht="15.5">
      <c r="C46" s="21"/>
    </row>
    <row r="47" spans="3:3" ht="15.5">
      <c r="C47" s="21"/>
    </row>
    <row r="48" spans="3:3" ht="15.5">
      <c r="C48" s="21"/>
    </row>
    <row r="49" spans="3:7" ht="15.5">
      <c r="C49" s="21"/>
      <c r="G49" s="6"/>
    </row>
    <row r="50" spans="3:7" ht="15.5">
      <c r="C50" s="21"/>
      <c r="G50" s="6"/>
    </row>
    <row r="51" spans="3:7">
      <c r="G51" s="6"/>
    </row>
    <row r="52" spans="3:7">
      <c r="G52" s="6"/>
    </row>
    <row r="53" spans="3:7">
      <c r="G53" s="6"/>
    </row>
    <row r="54" spans="3:7">
      <c r="G54" s="6"/>
    </row>
    <row r="55" spans="3:7">
      <c r="G55" s="6"/>
    </row>
    <row r="56" spans="3:7">
      <c r="G56" s="6"/>
    </row>
    <row r="57" spans="3:7">
      <c r="G57" s="6"/>
    </row>
    <row r="58" spans="3:7">
      <c r="G58" s="6"/>
    </row>
    <row r="59" spans="3:7">
      <c r="G59" s="6"/>
    </row>
    <row r="60" spans="3:7">
      <c r="G60" s="6"/>
    </row>
    <row r="61" spans="3:7">
      <c r="G61" s="6"/>
    </row>
    <row r="62" spans="3:7">
      <c r="G62" s="6"/>
    </row>
    <row r="63" spans="3:7">
      <c r="G63" s="6"/>
    </row>
    <row r="64" spans="3:7">
      <c r="G64" s="6"/>
    </row>
    <row r="65" spans="7:7">
      <c r="G65" s="6"/>
    </row>
  </sheetData>
  <phoneticPr fontId="6" type="noConversion"/>
  <hyperlinks>
    <hyperlink ref="C21" location="'External Connections -Secondary'!A1" display="External Connections - Secondary" xr:uid="{00000000-0004-0000-0100-000000000000}"/>
    <hyperlink ref="C12" location="'IPs - Primary+Parallel'!A1" display="IPs - Primary+Parallel" xr:uid="{00000000-0004-0000-0100-000001000000}"/>
    <hyperlink ref="C8" location="'VLANs - Production'!A1" display="VLANs - Primary+Parallel" xr:uid="{00000000-0004-0000-0100-000002000000}"/>
    <hyperlink ref="C7" location="'DNS and NTP Master View'!A1" display="DNS and NTP Master View" xr:uid="{00000000-0004-0000-0100-000003000000}"/>
    <hyperlink ref="C6" location="'Media &amp; Documents'!A1" display="Media &amp; Documents" xr:uid="{00000000-0004-0000-0100-000004000000}"/>
    <hyperlink ref="C5" location="'Customer Details'!A1" display="Customer Details" xr:uid="{00000000-0004-0000-0100-000005000000}"/>
    <hyperlink ref="C4" location="'About this Document'!A1" display="About this Document" xr:uid="{00000000-0004-0000-0100-000006000000}"/>
    <hyperlink ref="C10" location="'Firewall - Primary+Parallel'!A1" display="Firewall - Primary+Parallel" xr:uid="{00000000-0004-0000-0100-000007000000}"/>
    <hyperlink ref="C18" location="'P2P - Secondary'!A1" display="Point-to-Point Connections - Secondary" xr:uid="{00000000-0004-0000-0100-000008000000}"/>
    <hyperlink ref="C17" location="'P2P - Primary+Parallel'!A1" display="Point-to-Point Connections - Primary+Parallel" xr:uid="{00000000-0004-0000-0100-000009000000}"/>
    <hyperlink ref="C3" location="'Revision History'!Print_Area" display="Revision History" xr:uid="{00000000-0004-0000-0100-00000A000000}"/>
    <hyperlink ref="C19" location="'External Connections - Primary'!A1" display="Extreme Switch Connections - Primary+Parallel" xr:uid="{00000000-0004-0000-0100-00000B000000}"/>
    <hyperlink ref="C15" location="'Passwords - Primary+Parallel'!A1" display="Passwords - Primary/Parallel" xr:uid="{00000000-0004-0000-0100-00000C000000}"/>
    <hyperlink ref="C11" location="'Firewall - Secondary'!A1" display="Firewall - Secondary" xr:uid="{00000000-0004-0000-0100-00000D000000}"/>
    <hyperlink ref="C9" location="'VLAN Connectivity - Min HW'!A1" display="VLAN Connectivity - Min HW" xr:uid="{00000000-0004-0000-0100-00000E000000}"/>
    <hyperlink ref="C20" location="'External Connections - Primary'!A1" display="External Connections - Primary+Parallel" xr:uid="{00000000-0004-0000-0100-00000F000000}"/>
    <hyperlink ref="C22" location="'Routing - Primary+Parallel'!A1" display="Static Routing - Primary+Parallel" xr:uid="{00000000-0004-0000-0100-000010000000}"/>
    <hyperlink ref="C23" location="'Routing - Min HW'!A1" display="Static Routing - Secondary" xr:uid="{00000000-0004-0000-0100-000011000000}"/>
    <hyperlink ref="C24" location="'Extr. Switches Config'!A1" display="Extreme Switches Config" xr:uid="{00000000-0004-0000-0100-000012000000}"/>
    <hyperlink ref="C16" location="'Passwords - Secondary'!A1" display="Passwords - Secondary" xr:uid="{00000000-0004-0000-0100-000013000000}"/>
    <hyperlink ref="C25:C26" location="'Extreme Switches Config'!A1" display="Extreme Switches Config" xr:uid="{00000000-0004-0000-0100-000014000000}"/>
    <hyperlink ref="C25" location="'HW Specs'!A1" display="Hardware Specifications" xr:uid="{00000000-0004-0000-0100-000015000000}"/>
    <hyperlink ref="C26" location="'Probe Sites NW Diagram'!A1" display="Probe Sites Network Diagram" xr:uid="{00000000-0004-0000-0100-000016000000}"/>
    <hyperlink ref="C14" location="'IPs - Secondary'!A1" display="IPs - Secondary" xr:uid="{00000000-0004-0000-0100-000017000000}"/>
    <hyperlink ref="C13" location="'Virtual IPs - Primary+Parallel'!A1" display="Virtual IPs - Primary+Parallel" xr:uid="{00000000-0004-0000-0100-000018000000}"/>
  </hyperlinks>
  <pageMargins left="0.75" right="0.75" top="1" bottom="1" header="0.5" footer="0.5"/>
  <pageSetup paperSize="9" scale="78" orientation="portrait"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B3:L44"/>
  <sheetViews>
    <sheetView zoomScale="85" zoomScaleNormal="85" workbookViewId="0">
      <selection activeCell="G16" sqref="G16"/>
    </sheetView>
  </sheetViews>
  <sheetFormatPr defaultRowHeight="17.25" customHeight="1"/>
  <cols>
    <col min="3" max="3" width="46.44140625" style="65" bestFit="1" customWidth="1"/>
    <col min="4" max="4" width="25" customWidth="1"/>
    <col min="5" max="5" width="10.6640625" customWidth="1"/>
    <col min="6" max="6" width="26.44140625" customWidth="1"/>
    <col min="7" max="7" width="25" customWidth="1"/>
    <col min="8" max="8" width="23.109375" customWidth="1"/>
    <col min="9" max="9" width="25" customWidth="1"/>
    <col min="10" max="10" width="24.33203125" customWidth="1"/>
    <col min="11" max="11" width="24.6640625" customWidth="1"/>
    <col min="12" max="12" width="21.6640625" bestFit="1" customWidth="1"/>
  </cols>
  <sheetData>
    <row r="3" spans="2:12" ht="17.25" customHeight="1">
      <c r="C3" s="852" t="s">
        <v>50</v>
      </c>
      <c r="D3" s="852"/>
      <c r="E3" s="852"/>
      <c r="F3" s="852"/>
      <c r="G3" s="853"/>
    </row>
    <row r="5" spans="2:12" ht="17.25" customHeight="1">
      <c r="B5" s="21"/>
      <c r="C5" s="178"/>
      <c r="D5" s="860" t="s">
        <v>51</v>
      </c>
      <c r="E5" s="861"/>
      <c r="F5" s="862"/>
      <c r="G5" s="862"/>
      <c r="H5" s="862"/>
      <c r="I5" s="862"/>
      <c r="J5" s="863"/>
      <c r="K5" s="182"/>
      <c r="L5" s="19"/>
    </row>
    <row r="6" spans="2:12" s="19" customFormat="1" ht="17.25" customHeight="1" thickBot="1">
      <c r="B6" s="182"/>
      <c r="C6" s="178"/>
      <c r="D6" s="162" t="s">
        <v>52</v>
      </c>
      <c r="E6"/>
      <c r="F6" s="163" t="s">
        <v>53</v>
      </c>
      <c r="G6" s="164" t="s">
        <v>54</v>
      </c>
      <c r="H6" s="463"/>
      <c r="I6" s="165" t="s">
        <v>55</v>
      </c>
      <c r="J6" s="166" t="s">
        <v>56</v>
      </c>
      <c r="K6" s="719" t="s">
        <v>57</v>
      </c>
      <c r="L6"/>
    </row>
    <row r="7" spans="2:12" ht="17.25" customHeight="1">
      <c r="B7" s="854" t="s">
        <v>58</v>
      </c>
      <c r="C7" s="144" t="s">
        <v>59</v>
      </c>
      <c r="D7" s="183" t="s">
        <v>60</v>
      </c>
      <c r="F7" s="184" t="s">
        <v>61</v>
      </c>
      <c r="G7" s="185" t="s">
        <v>62</v>
      </c>
      <c r="H7" s="464"/>
      <c r="I7" s="187" t="s">
        <v>62</v>
      </c>
      <c r="J7" s="186"/>
      <c r="K7" s="182"/>
    </row>
    <row r="8" spans="2:12" ht="17.25" customHeight="1">
      <c r="B8" s="855"/>
      <c r="C8" s="144" t="s">
        <v>63</v>
      </c>
      <c r="D8" s="183" t="s">
        <v>60</v>
      </c>
      <c r="F8" s="184" t="s">
        <v>61</v>
      </c>
      <c r="G8" s="186"/>
      <c r="H8" s="464"/>
      <c r="I8" s="187" t="s">
        <v>64</v>
      </c>
      <c r="J8" s="186"/>
      <c r="K8" s="182"/>
    </row>
    <row r="9" spans="2:12" ht="17.25" customHeight="1">
      <c r="B9" s="855"/>
      <c r="C9" s="144" t="s">
        <v>65</v>
      </c>
      <c r="D9" s="183" t="s">
        <v>60</v>
      </c>
      <c r="F9" s="184" t="s">
        <v>61</v>
      </c>
      <c r="G9" s="185" t="s">
        <v>62</v>
      </c>
      <c r="H9" s="464"/>
      <c r="I9" s="187" t="s">
        <v>62</v>
      </c>
      <c r="J9" s="186"/>
      <c r="K9" s="182"/>
    </row>
    <row r="10" spans="2:12" ht="17.25" customHeight="1">
      <c r="B10" s="855"/>
      <c r="C10" s="144" t="s">
        <v>66</v>
      </c>
      <c r="D10" s="183" t="s">
        <v>60</v>
      </c>
      <c r="F10" s="184" t="s">
        <v>61</v>
      </c>
      <c r="G10" s="186"/>
      <c r="H10" s="464"/>
      <c r="I10" s="187" t="s">
        <v>64</v>
      </c>
      <c r="J10" s="186"/>
      <c r="K10" s="182"/>
    </row>
    <row r="11" spans="2:12" ht="17.25" customHeight="1">
      <c r="B11" s="855"/>
      <c r="C11" s="144" t="s">
        <v>67</v>
      </c>
      <c r="D11" s="183" t="s">
        <v>60</v>
      </c>
      <c r="F11" s="184" t="s">
        <v>61</v>
      </c>
      <c r="G11" s="186"/>
      <c r="H11" s="464"/>
      <c r="I11" s="187" t="s">
        <v>62</v>
      </c>
      <c r="J11" s="186"/>
      <c r="K11" s="720" t="s">
        <v>62</v>
      </c>
    </row>
    <row r="12" spans="2:12" ht="17.25" customHeight="1">
      <c r="B12" s="855"/>
      <c r="C12" s="144" t="s">
        <v>68</v>
      </c>
      <c r="D12" s="183" t="s">
        <v>60</v>
      </c>
      <c r="F12" s="184" t="s">
        <v>61</v>
      </c>
      <c r="G12" s="185" t="s">
        <v>62</v>
      </c>
      <c r="H12" s="464"/>
      <c r="I12" s="187" t="s">
        <v>62</v>
      </c>
      <c r="J12" s="186"/>
      <c r="K12" s="182"/>
    </row>
    <row r="13" spans="2:12" ht="17.25" customHeight="1">
      <c r="B13" s="855"/>
      <c r="C13" s="468"/>
      <c r="D13" s="183" t="s">
        <v>60</v>
      </c>
      <c r="F13" s="184" t="s">
        <v>61</v>
      </c>
      <c r="G13" s="186"/>
      <c r="H13" s="465"/>
      <c r="I13" s="187" t="s">
        <v>62</v>
      </c>
      <c r="J13" s="186"/>
      <c r="K13" s="182"/>
    </row>
    <row r="14" spans="2:12" ht="17.25" customHeight="1">
      <c r="B14" s="855"/>
      <c r="C14" s="468"/>
      <c r="D14" s="183" t="s">
        <v>60</v>
      </c>
      <c r="F14" s="184" t="s">
        <v>61</v>
      </c>
      <c r="G14" s="186"/>
      <c r="H14" s="465"/>
      <c r="I14" s="187" t="s">
        <v>62</v>
      </c>
      <c r="J14" s="186"/>
      <c r="K14" s="182"/>
    </row>
    <row r="15" spans="2:12" ht="17.25" customHeight="1">
      <c r="B15" s="855"/>
      <c r="C15" s="468" t="s">
        <v>69</v>
      </c>
      <c r="D15" s="183" t="s">
        <v>60</v>
      </c>
      <c r="F15" s="184" t="s">
        <v>61</v>
      </c>
      <c r="G15" s="186"/>
      <c r="H15" s="465"/>
      <c r="I15" s="187" t="s">
        <v>62</v>
      </c>
      <c r="J15" s="186"/>
      <c r="K15" s="182"/>
    </row>
    <row r="16" spans="2:12" ht="17.25" customHeight="1" thickBot="1">
      <c r="B16" s="856"/>
      <c r="C16" s="144" t="s">
        <v>70</v>
      </c>
      <c r="D16" s="183" t="s">
        <v>60</v>
      </c>
      <c r="F16" s="184" t="s">
        <v>61</v>
      </c>
      <c r="G16" s="186"/>
      <c r="H16" s="464"/>
      <c r="I16" s="187" t="s">
        <v>62</v>
      </c>
      <c r="J16" s="188" t="s">
        <v>62</v>
      </c>
      <c r="K16" s="182"/>
    </row>
    <row r="17" spans="2:12" ht="17.25" customHeight="1">
      <c r="C17" s="85"/>
      <c r="D17" s="88"/>
      <c r="F17" s="88"/>
      <c r="G17" s="88"/>
      <c r="H17" s="88"/>
      <c r="I17" s="88"/>
      <c r="J17" s="88"/>
      <c r="K17" s="88"/>
    </row>
    <row r="18" spans="2:12" ht="17.25" customHeight="1">
      <c r="C18" s="85"/>
      <c r="D18" s="88"/>
      <c r="F18" s="88"/>
      <c r="G18" s="88"/>
      <c r="H18" s="88"/>
      <c r="I18" s="88"/>
      <c r="J18" s="88"/>
      <c r="K18" s="88"/>
    </row>
    <row r="19" spans="2:12" ht="17.25" customHeight="1">
      <c r="C19" s="85"/>
      <c r="D19" s="88"/>
      <c r="F19" s="88"/>
      <c r="G19" s="88"/>
      <c r="H19" s="88"/>
      <c r="I19" s="88"/>
      <c r="J19" s="88"/>
      <c r="K19" s="88"/>
    </row>
    <row r="20" spans="2:12" ht="24.75" customHeight="1">
      <c r="C20" s="85"/>
      <c r="D20" s="88"/>
      <c r="F20" s="88"/>
      <c r="G20" s="88"/>
      <c r="H20" s="194"/>
      <c r="I20" s="88"/>
      <c r="J20" s="88"/>
      <c r="K20" s="88"/>
    </row>
    <row r="21" spans="2:12" ht="17.25" customHeight="1">
      <c r="B21" s="4"/>
      <c r="C21" s="85"/>
      <c r="D21" s="194"/>
      <c r="F21" s="194"/>
      <c r="G21" s="194"/>
      <c r="H21" s="194"/>
      <c r="I21" s="194"/>
      <c r="J21" s="194"/>
      <c r="K21" s="194"/>
    </row>
    <row r="22" spans="2:12" ht="17.25" customHeight="1" thickBot="1">
      <c r="B22" s="21"/>
      <c r="C22" s="85"/>
      <c r="D22" s="167" t="s">
        <v>52</v>
      </c>
      <c r="F22" s="168" t="s">
        <v>53</v>
      </c>
      <c r="G22" s="194"/>
      <c r="H22" s="194"/>
      <c r="I22" s="194"/>
      <c r="J22" s="169" t="s">
        <v>56</v>
      </c>
      <c r="K22" s="170" t="s">
        <v>71</v>
      </c>
      <c r="L22" s="208" t="s">
        <v>72</v>
      </c>
    </row>
    <row r="23" spans="2:12" ht="17.25" customHeight="1">
      <c r="B23" s="857" t="s">
        <v>73</v>
      </c>
      <c r="C23" s="144" t="s">
        <v>74</v>
      </c>
      <c r="D23" s="183" t="s">
        <v>60</v>
      </c>
      <c r="F23" s="184" t="s">
        <v>60</v>
      </c>
      <c r="G23" s="186"/>
      <c r="H23" s="186"/>
      <c r="I23" s="186"/>
      <c r="J23" s="186"/>
      <c r="K23" s="186"/>
    </row>
    <row r="24" spans="2:12" ht="17.25" customHeight="1">
      <c r="B24" s="858"/>
      <c r="C24" s="144" t="s">
        <v>75</v>
      </c>
      <c r="D24" s="186"/>
      <c r="F24" s="184" t="s">
        <v>60</v>
      </c>
      <c r="G24" s="186"/>
      <c r="H24" s="186"/>
      <c r="I24" s="186"/>
      <c r="J24" s="186"/>
      <c r="K24" s="179" t="s">
        <v>76</v>
      </c>
      <c r="L24" s="209" t="s">
        <v>77</v>
      </c>
    </row>
    <row r="25" spans="2:12" ht="17.25" customHeight="1">
      <c r="B25" s="858"/>
      <c r="C25" s="144" t="s">
        <v>78</v>
      </c>
      <c r="D25" s="183" t="s">
        <v>60</v>
      </c>
      <c r="F25" s="184" t="s">
        <v>60</v>
      </c>
      <c r="G25" s="186"/>
      <c r="H25" s="186"/>
      <c r="I25" s="186"/>
      <c r="J25" s="188" t="s">
        <v>61</v>
      </c>
      <c r="K25" s="179" t="s">
        <v>79</v>
      </c>
    </row>
    <row r="26" spans="2:12" ht="17.25" customHeight="1">
      <c r="B26" s="858"/>
      <c r="C26" s="144" t="s">
        <v>80</v>
      </c>
      <c r="D26" s="183" t="s">
        <v>60</v>
      </c>
      <c r="F26" s="184" t="s">
        <v>60</v>
      </c>
      <c r="G26" s="186"/>
      <c r="H26" s="186"/>
      <c r="I26" s="186"/>
      <c r="J26" s="188" t="s">
        <v>61</v>
      </c>
      <c r="L26" s="209" t="s">
        <v>79</v>
      </c>
    </row>
    <row r="27" spans="2:12" ht="17.25" customHeight="1">
      <c r="B27" s="858"/>
      <c r="C27" s="144" t="s">
        <v>81</v>
      </c>
      <c r="D27" s="183" t="s">
        <v>60</v>
      </c>
      <c r="F27" s="184" t="s">
        <v>60</v>
      </c>
      <c r="G27" s="186"/>
      <c r="H27" s="186"/>
      <c r="I27" s="186"/>
      <c r="J27" s="188" t="s">
        <v>62</v>
      </c>
      <c r="K27" s="186"/>
    </row>
    <row r="28" spans="2:12" ht="17.25" customHeight="1" thickBot="1">
      <c r="B28" s="859"/>
      <c r="C28" s="144" t="s">
        <v>82</v>
      </c>
      <c r="D28" s="183" t="s">
        <v>60</v>
      </c>
      <c r="F28" s="184" t="s">
        <v>60</v>
      </c>
      <c r="G28" s="186"/>
      <c r="H28" s="186"/>
      <c r="I28" s="186"/>
      <c r="J28" s="188" t="s">
        <v>83</v>
      </c>
      <c r="K28" s="179" t="s">
        <v>84</v>
      </c>
    </row>
    <row r="29" spans="2:12" ht="17.25" customHeight="1">
      <c r="C29" s="85"/>
      <c r="D29" s="86"/>
      <c r="E29" s="86"/>
      <c r="F29" s="87"/>
      <c r="G29" s="88"/>
      <c r="H29" s="88"/>
      <c r="I29" s="88"/>
      <c r="J29" s="88"/>
      <c r="K29" s="89"/>
      <c r="L29" s="90"/>
    </row>
    <row r="30" spans="2:12" ht="17.25" customHeight="1">
      <c r="C30" s="85"/>
      <c r="D30" s="86"/>
      <c r="E30" s="86"/>
      <c r="F30" s="87"/>
      <c r="G30" s="88"/>
      <c r="H30" s="88"/>
      <c r="I30" s="88"/>
      <c r="J30" s="88"/>
      <c r="K30" s="89"/>
      <c r="L30" s="90"/>
    </row>
    <row r="31" spans="2:12" ht="16" thickBot="1">
      <c r="B31" s="147"/>
      <c r="C31" s="85"/>
      <c r="D31" s="171" t="s">
        <v>52</v>
      </c>
      <c r="F31" s="172" t="s">
        <v>53</v>
      </c>
      <c r="G31" s="173" t="s">
        <v>54</v>
      </c>
      <c r="H31" s="174"/>
      <c r="I31" s="175" t="s">
        <v>55</v>
      </c>
      <c r="J31" s="29"/>
      <c r="K31" s="29"/>
    </row>
    <row r="32" spans="2:12" ht="75" customHeight="1">
      <c r="B32" s="857" t="s">
        <v>85</v>
      </c>
      <c r="C32" s="82" t="s">
        <v>86</v>
      </c>
      <c r="D32" s="190" t="s">
        <v>87</v>
      </c>
      <c r="F32" s="191" t="s">
        <v>88</v>
      </c>
      <c r="G32" s="81"/>
      <c r="H32" s="174"/>
      <c r="I32" s="192" t="s">
        <v>89</v>
      </c>
      <c r="J32" s="29"/>
      <c r="K32" s="29"/>
    </row>
    <row r="33" spans="2:11" ht="50">
      <c r="B33" s="858"/>
      <c r="C33" s="82" t="s">
        <v>90</v>
      </c>
      <c r="D33" s="190" t="s">
        <v>91</v>
      </c>
      <c r="F33" s="191" t="s">
        <v>92</v>
      </c>
      <c r="G33" s="81"/>
      <c r="H33" s="174"/>
      <c r="I33" s="174"/>
      <c r="J33" s="29"/>
      <c r="K33" s="29"/>
    </row>
    <row r="34" spans="2:11" ht="37.5">
      <c r="B34" s="858"/>
      <c r="C34" s="83" t="s">
        <v>93</v>
      </c>
      <c r="D34" s="81"/>
      <c r="F34" s="81"/>
      <c r="G34" s="193" t="s">
        <v>94</v>
      </c>
      <c r="H34" s="174"/>
      <c r="I34" s="174"/>
      <c r="J34" s="29"/>
      <c r="K34" s="29"/>
    </row>
    <row r="35" spans="2:11" ht="68.25" customHeight="1">
      <c r="B35" s="858"/>
      <c r="C35" s="82" t="s">
        <v>95</v>
      </c>
      <c r="D35" s="190" t="s">
        <v>96</v>
      </c>
      <c r="F35" s="191" t="s">
        <v>97</v>
      </c>
      <c r="G35" s="81"/>
      <c r="H35" s="174"/>
      <c r="I35" s="174"/>
      <c r="J35" s="29"/>
      <c r="K35" s="29"/>
    </row>
    <row r="36" spans="2:11" ht="37.5">
      <c r="B36" s="858"/>
      <c r="C36" s="82" t="s">
        <v>98</v>
      </c>
      <c r="D36" s="81"/>
      <c r="F36" s="191" t="s">
        <v>99</v>
      </c>
      <c r="G36" s="81"/>
      <c r="H36" s="174"/>
      <c r="I36" s="174"/>
      <c r="J36" s="29"/>
      <c r="K36" s="29"/>
    </row>
    <row r="37" spans="2:11" ht="37.5">
      <c r="B37" s="858"/>
      <c r="C37" s="82" t="s">
        <v>100</v>
      </c>
      <c r="D37" s="81"/>
      <c r="F37" s="191" t="s">
        <v>101</v>
      </c>
      <c r="G37" s="81"/>
      <c r="H37" s="174"/>
      <c r="I37" s="174"/>
      <c r="J37" s="29"/>
      <c r="K37" s="29"/>
    </row>
    <row r="38" spans="2:11" ht="25">
      <c r="B38" s="864"/>
      <c r="C38" s="82" t="s">
        <v>102</v>
      </c>
      <c r="D38" s="81"/>
      <c r="F38" s="191" t="s">
        <v>103</v>
      </c>
      <c r="G38" s="81"/>
      <c r="H38" s="174"/>
      <c r="I38" s="174"/>
      <c r="J38" s="29"/>
      <c r="K38" s="29"/>
    </row>
    <row r="39" spans="2:11" ht="31.5" thickBot="1">
      <c r="B39" s="865"/>
      <c r="C39" s="83" t="s">
        <v>104</v>
      </c>
      <c r="D39" s="81"/>
      <c r="F39" s="191" t="s">
        <v>105</v>
      </c>
      <c r="G39" s="81"/>
      <c r="H39" s="174"/>
      <c r="I39" s="174"/>
      <c r="J39" s="29"/>
      <c r="K39" s="29"/>
    </row>
    <row r="43" spans="2:11" ht="17.25" customHeight="1">
      <c r="C43" s="73"/>
      <c r="D43" s="167" t="s">
        <v>52</v>
      </c>
      <c r="F43" s="168" t="s">
        <v>53</v>
      </c>
      <c r="G43" s="176" t="s">
        <v>54</v>
      </c>
      <c r="H43" s="466"/>
      <c r="I43" s="177" t="s">
        <v>55</v>
      </c>
      <c r="J43" s="169" t="s">
        <v>56</v>
      </c>
      <c r="K43" s="170" t="s">
        <v>71</v>
      </c>
    </row>
    <row r="44" spans="2:11" ht="75">
      <c r="C44" s="84" t="s">
        <v>106</v>
      </c>
      <c r="D44" s="547" t="s">
        <v>107</v>
      </c>
      <c r="F44" s="181" t="s">
        <v>108</v>
      </c>
      <c r="G44" s="181" t="s">
        <v>109</v>
      </c>
      <c r="H44" s="467"/>
      <c r="I44" s="181" t="s">
        <v>110</v>
      </c>
      <c r="J44" s="547" t="s">
        <v>111</v>
      </c>
      <c r="K44" s="547" t="s">
        <v>112</v>
      </c>
    </row>
  </sheetData>
  <mergeCells count="5">
    <mergeCell ref="C3:G3"/>
    <mergeCell ref="B7:B16"/>
    <mergeCell ref="B23:B28"/>
    <mergeCell ref="D5:J5"/>
    <mergeCell ref="B32:B39"/>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B4:H161"/>
  <sheetViews>
    <sheetView zoomScaleNormal="100" zoomScaleSheetLayoutView="80" workbookViewId="0">
      <pane ySplit="1" topLeftCell="A151" activePane="bottomLeft" state="frozen"/>
      <selection pane="bottomLeft" activeCell="D159" sqref="D159"/>
    </sheetView>
  </sheetViews>
  <sheetFormatPr defaultColWidth="9.33203125" defaultRowHeight="15.5"/>
  <cols>
    <col min="1" max="1" width="9.33203125" style="735"/>
    <col min="2" max="2" width="7.109375" style="775" bestFit="1" customWidth="1"/>
    <col min="3" max="3" width="12.6640625" style="734" bestFit="1" customWidth="1"/>
    <col min="4" max="4" width="14" style="734" bestFit="1" customWidth="1"/>
    <col min="5" max="5" width="44.33203125" style="734" customWidth="1"/>
    <col min="6" max="6" width="100.6640625" style="775" customWidth="1"/>
    <col min="7" max="7" width="5.109375" style="735" customWidth="1"/>
    <col min="8" max="8" width="9.33203125" style="735"/>
    <col min="9" max="9" width="12.109375" style="735" bestFit="1" customWidth="1"/>
    <col min="10" max="16384" width="9.33203125" style="735"/>
  </cols>
  <sheetData>
    <row r="4" spans="2:6" ht="20">
      <c r="B4" s="870" t="s">
        <v>11</v>
      </c>
      <c r="C4" s="871"/>
      <c r="D4" s="871"/>
      <c r="E4" s="871"/>
      <c r="F4" s="871"/>
    </row>
    <row r="5" spans="2:6" ht="13.5" thickBot="1">
      <c r="B5" s="115" t="s">
        <v>113</v>
      </c>
      <c r="C5" s="115" t="s">
        <v>114</v>
      </c>
      <c r="D5" s="115" t="s">
        <v>115</v>
      </c>
      <c r="E5" s="115" t="s">
        <v>116</v>
      </c>
      <c r="F5" s="115" t="s">
        <v>117</v>
      </c>
    </row>
    <row r="6" spans="2:6" ht="13.5" thickBot="1">
      <c r="B6" s="286" t="s">
        <v>118</v>
      </c>
      <c r="C6" s="736" t="s">
        <v>119</v>
      </c>
      <c r="D6" s="723">
        <v>43196</v>
      </c>
      <c r="E6" s="737"/>
      <c r="F6" s="738" t="s">
        <v>120</v>
      </c>
    </row>
    <row r="7" spans="2:6" ht="13.5" thickBot="1">
      <c r="B7" s="286" t="s">
        <v>121</v>
      </c>
      <c r="C7" s="736" t="s">
        <v>122</v>
      </c>
      <c r="D7" s="723">
        <v>43203</v>
      </c>
      <c r="E7" s="737"/>
      <c r="F7" s="738" t="s">
        <v>123</v>
      </c>
    </row>
    <row r="8" spans="2:6" ht="13.5" thickBot="1">
      <c r="B8" s="286" t="s">
        <v>121</v>
      </c>
      <c r="C8" s="736" t="s">
        <v>122</v>
      </c>
      <c r="D8" s="723">
        <v>43207</v>
      </c>
      <c r="E8" s="737"/>
      <c r="F8" s="738" t="s">
        <v>124</v>
      </c>
    </row>
    <row r="9" spans="2:6" ht="13.5" thickBot="1">
      <c r="B9" s="286" t="s">
        <v>125</v>
      </c>
      <c r="C9" s="736" t="s">
        <v>122</v>
      </c>
      <c r="D9" s="723">
        <v>43208</v>
      </c>
      <c r="E9" s="737"/>
      <c r="F9" s="738" t="s">
        <v>126</v>
      </c>
    </row>
    <row r="10" spans="2:6" ht="13.5" thickBot="1">
      <c r="B10" s="286" t="s">
        <v>125</v>
      </c>
      <c r="C10" s="736" t="s">
        <v>122</v>
      </c>
      <c r="D10" s="723">
        <v>43208</v>
      </c>
      <c r="E10" s="737"/>
      <c r="F10" s="738" t="s">
        <v>127</v>
      </c>
    </row>
    <row r="11" spans="2:6" ht="13.5" thickBot="1">
      <c r="B11" s="286" t="s">
        <v>125</v>
      </c>
      <c r="C11" s="736" t="s">
        <v>122</v>
      </c>
      <c r="D11" s="723">
        <v>43208</v>
      </c>
      <c r="E11" s="737"/>
      <c r="F11" s="738" t="s">
        <v>128</v>
      </c>
    </row>
    <row r="12" spans="2:6" ht="13.5" thickBot="1">
      <c r="B12" s="286" t="s">
        <v>129</v>
      </c>
      <c r="C12" s="736" t="s">
        <v>130</v>
      </c>
      <c r="D12" s="723">
        <v>43210</v>
      </c>
      <c r="E12" s="737"/>
      <c r="F12" s="738" t="s">
        <v>131</v>
      </c>
    </row>
    <row r="13" spans="2:6" ht="13.5" thickBot="1">
      <c r="B13" s="286" t="s">
        <v>132</v>
      </c>
      <c r="C13" s="736" t="s">
        <v>122</v>
      </c>
      <c r="D13" s="723">
        <v>43213</v>
      </c>
      <c r="E13" s="737"/>
      <c r="F13" s="738" t="s">
        <v>133</v>
      </c>
    </row>
    <row r="14" spans="2:6" ht="37.5">
      <c r="B14" s="866" t="s">
        <v>134</v>
      </c>
      <c r="C14" s="739" t="s">
        <v>130</v>
      </c>
      <c r="D14" s="724">
        <v>43218</v>
      </c>
      <c r="E14" s="740"/>
      <c r="F14" s="741" t="s">
        <v>135</v>
      </c>
    </row>
    <row r="15" spans="2:6" ht="13">
      <c r="B15" s="869"/>
      <c r="C15" s="742" t="s">
        <v>122</v>
      </c>
      <c r="D15" s="725" t="s">
        <v>136</v>
      </c>
      <c r="E15" s="743"/>
      <c r="F15" s="744" t="s">
        <v>137</v>
      </c>
    </row>
    <row r="16" spans="2:6" ht="13">
      <c r="B16" s="869"/>
      <c r="C16" s="742" t="s">
        <v>122</v>
      </c>
      <c r="D16" s="725">
        <v>43223</v>
      </c>
      <c r="E16" s="743"/>
      <c r="F16" s="744" t="s">
        <v>138</v>
      </c>
    </row>
    <row r="17" spans="2:8" ht="13">
      <c r="B17" s="869"/>
      <c r="C17" s="742" t="s">
        <v>122</v>
      </c>
      <c r="D17" s="725">
        <v>43223</v>
      </c>
      <c r="E17" s="743"/>
      <c r="F17" s="744" t="s">
        <v>139</v>
      </c>
    </row>
    <row r="18" spans="2:8" ht="13.5" thickBot="1">
      <c r="B18" s="872"/>
      <c r="C18" s="745" t="s">
        <v>122</v>
      </c>
      <c r="D18" s="726">
        <v>43227</v>
      </c>
      <c r="E18" s="746"/>
      <c r="F18" s="747" t="s">
        <v>140</v>
      </c>
    </row>
    <row r="19" spans="2:8" ht="25">
      <c r="B19" s="866" t="s">
        <v>141</v>
      </c>
      <c r="C19" s="739" t="s">
        <v>130</v>
      </c>
      <c r="D19" s="724">
        <v>43235</v>
      </c>
      <c r="E19" s="740"/>
      <c r="F19" s="748" t="s">
        <v>142</v>
      </c>
    </row>
    <row r="20" spans="2:8" ht="25">
      <c r="B20" s="867"/>
      <c r="C20" s="749" t="s">
        <v>122</v>
      </c>
      <c r="D20" s="727">
        <v>43268</v>
      </c>
      <c r="E20" s="750"/>
      <c r="F20" s="751" t="s">
        <v>143</v>
      </c>
    </row>
    <row r="21" spans="2:8" ht="25.5" thickBot="1">
      <c r="B21" s="868"/>
      <c r="C21" s="752" t="s">
        <v>122</v>
      </c>
      <c r="D21" s="728">
        <v>43268</v>
      </c>
      <c r="E21" s="753"/>
      <c r="F21" s="747" t="s">
        <v>144</v>
      </c>
      <c r="H21" s="754"/>
    </row>
    <row r="22" spans="2:8" ht="13">
      <c r="B22" s="866" t="s">
        <v>145</v>
      </c>
      <c r="C22" s="755" t="s">
        <v>122</v>
      </c>
      <c r="D22" s="729">
        <v>43263</v>
      </c>
      <c r="E22" s="756"/>
      <c r="F22" s="757" t="s">
        <v>146</v>
      </c>
      <c r="H22" s="754"/>
    </row>
    <row r="23" spans="2:8" ht="25">
      <c r="B23" s="867"/>
      <c r="C23" s="749" t="s">
        <v>122</v>
      </c>
      <c r="D23" s="727">
        <v>43265</v>
      </c>
      <c r="E23" s="750"/>
      <c r="F23" s="751" t="s">
        <v>147</v>
      </c>
      <c r="H23" s="754"/>
    </row>
    <row r="24" spans="2:8" ht="13">
      <c r="B24" s="867"/>
      <c r="C24" s="749" t="s">
        <v>122</v>
      </c>
      <c r="D24" s="727">
        <v>43265</v>
      </c>
      <c r="E24" s="750"/>
      <c r="F24" s="751" t="s">
        <v>148</v>
      </c>
      <c r="H24" s="754"/>
    </row>
    <row r="25" spans="2:8" ht="13">
      <c r="B25" s="867"/>
      <c r="C25" s="749" t="s">
        <v>122</v>
      </c>
      <c r="D25" s="727">
        <v>43270</v>
      </c>
      <c r="E25" s="750"/>
      <c r="F25" s="751" t="s">
        <v>149</v>
      </c>
      <c r="H25" s="754"/>
    </row>
    <row r="26" spans="2:8" ht="13">
      <c r="B26" s="867"/>
      <c r="C26" s="749" t="s">
        <v>122</v>
      </c>
      <c r="D26" s="727">
        <v>43270</v>
      </c>
      <c r="E26" s="750"/>
      <c r="F26" s="751" t="s">
        <v>150</v>
      </c>
      <c r="H26" s="754"/>
    </row>
    <row r="27" spans="2:8" ht="13">
      <c r="B27" s="867"/>
      <c r="C27" s="749" t="s">
        <v>122</v>
      </c>
      <c r="D27" s="727">
        <v>43270</v>
      </c>
      <c r="E27" s="750"/>
      <c r="F27" s="751" t="s">
        <v>151</v>
      </c>
      <c r="H27" s="754"/>
    </row>
    <row r="28" spans="2:8" ht="13">
      <c r="B28" s="867"/>
      <c r="C28" s="749" t="s">
        <v>122</v>
      </c>
      <c r="D28" s="727">
        <v>43270</v>
      </c>
      <c r="E28" s="750"/>
      <c r="F28" s="751" t="s">
        <v>152</v>
      </c>
      <c r="H28" s="754"/>
    </row>
    <row r="29" spans="2:8" ht="13.5" thickBot="1">
      <c r="B29" s="868"/>
      <c r="C29" s="752" t="s">
        <v>122</v>
      </c>
      <c r="D29" s="728">
        <v>43270</v>
      </c>
      <c r="E29" s="753"/>
      <c r="F29" s="747" t="s">
        <v>153</v>
      </c>
      <c r="H29" s="754"/>
    </row>
    <row r="30" spans="2:8" ht="13">
      <c r="B30" s="866" t="s">
        <v>154</v>
      </c>
      <c r="C30" s="755" t="s">
        <v>122</v>
      </c>
      <c r="D30" s="729">
        <v>43272</v>
      </c>
      <c r="E30" s="756" t="s">
        <v>155</v>
      </c>
      <c r="F30" s="757" t="s">
        <v>156</v>
      </c>
      <c r="H30" s="754"/>
    </row>
    <row r="31" spans="2:8" ht="13">
      <c r="B31" s="867"/>
      <c r="C31" s="749" t="s">
        <v>122</v>
      </c>
      <c r="D31" s="727">
        <v>43272</v>
      </c>
      <c r="E31" s="750" t="s">
        <v>157</v>
      </c>
      <c r="F31" s="751" t="s">
        <v>158</v>
      </c>
      <c r="H31" s="754"/>
    </row>
    <row r="32" spans="2:8" ht="25">
      <c r="B32" s="867"/>
      <c r="C32" s="749" t="s">
        <v>122</v>
      </c>
      <c r="D32" s="727">
        <v>43273</v>
      </c>
      <c r="E32" s="750" t="s">
        <v>159</v>
      </c>
      <c r="F32" s="751" t="s">
        <v>160</v>
      </c>
      <c r="H32" s="754"/>
    </row>
    <row r="33" spans="2:8" ht="25">
      <c r="B33" s="867"/>
      <c r="C33" s="749" t="s">
        <v>122</v>
      </c>
      <c r="D33" s="727">
        <v>43273</v>
      </c>
      <c r="E33" s="750" t="s">
        <v>155</v>
      </c>
      <c r="F33" s="751" t="s">
        <v>161</v>
      </c>
      <c r="H33" s="754"/>
    </row>
    <row r="34" spans="2:8" ht="25">
      <c r="B34" s="867"/>
      <c r="C34" s="749" t="s">
        <v>122</v>
      </c>
      <c r="D34" s="727">
        <v>43277</v>
      </c>
      <c r="E34" s="750" t="s">
        <v>159</v>
      </c>
      <c r="F34" s="751" t="s">
        <v>162</v>
      </c>
      <c r="H34" s="754"/>
    </row>
    <row r="35" spans="2:8" ht="25">
      <c r="B35" s="867"/>
      <c r="C35" s="749" t="s">
        <v>122</v>
      </c>
      <c r="D35" s="727">
        <v>43277</v>
      </c>
      <c r="E35" s="750" t="s">
        <v>155</v>
      </c>
      <c r="F35" s="751" t="s">
        <v>163</v>
      </c>
      <c r="H35" s="754"/>
    </row>
    <row r="36" spans="2:8" ht="25">
      <c r="B36" s="867"/>
      <c r="C36" s="749" t="s">
        <v>122</v>
      </c>
      <c r="D36" s="727">
        <v>43277</v>
      </c>
      <c r="E36" s="750" t="s">
        <v>155</v>
      </c>
      <c r="F36" s="751" t="s">
        <v>164</v>
      </c>
      <c r="H36" s="754"/>
    </row>
    <row r="37" spans="2:8" ht="25">
      <c r="B37" s="867"/>
      <c r="C37" s="749" t="s">
        <v>122</v>
      </c>
      <c r="D37" s="727">
        <v>43277</v>
      </c>
      <c r="E37" s="750" t="s">
        <v>165</v>
      </c>
      <c r="F37" s="751" t="s">
        <v>166</v>
      </c>
    </row>
    <row r="38" spans="2:8" ht="13">
      <c r="B38" s="867"/>
      <c r="C38" s="749" t="s">
        <v>122</v>
      </c>
      <c r="D38" s="727">
        <v>43277</v>
      </c>
      <c r="E38" s="750" t="s">
        <v>167</v>
      </c>
      <c r="F38" s="751" t="s">
        <v>168</v>
      </c>
    </row>
    <row r="39" spans="2:8" ht="13">
      <c r="B39" s="867"/>
      <c r="C39" s="749" t="s">
        <v>122</v>
      </c>
      <c r="D39" s="727">
        <v>43278</v>
      </c>
      <c r="E39" s="750" t="s">
        <v>159</v>
      </c>
      <c r="F39" s="751" t="s">
        <v>169</v>
      </c>
    </row>
    <row r="40" spans="2:8" ht="13">
      <c r="B40" s="867"/>
      <c r="C40" s="749" t="s">
        <v>122</v>
      </c>
      <c r="D40" s="727">
        <v>43278</v>
      </c>
      <c r="E40" s="750" t="s">
        <v>170</v>
      </c>
      <c r="F40" s="751" t="s">
        <v>171</v>
      </c>
    </row>
    <row r="41" spans="2:8" ht="25">
      <c r="B41" s="867"/>
      <c r="C41" s="749" t="s">
        <v>122</v>
      </c>
      <c r="D41" s="727">
        <v>43279</v>
      </c>
      <c r="E41" s="750" t="s">
        <v>172</v>
      </c>
      <c r="F41" s="751" t="s">
        <v>173</v>
      </c>
    </row>
    <row r="42" spans="2:8" ht="13.5" thickBot="1">
      <c r="B42" s="868"/>
      <c r="C42" s="752" t="s">
        <v>122</v>
      </c>
      <c r="D42" s="728">
        <v>43279</v>
      </c>
      <c r="E42" s="753" t="s">
        <v>174</v>
      </c>
      <c r="F42" s="747" t="s">
        <v>175</v>
      </c>
    </row>
    <row r="43" spans="2:8" ht="13">
      <c r="B43" s="866" t="s">
        <v>176</v>
      </c>
      <c r="C43" s="755" t="s">
        <v>122</v>
      </c>
      <c r="D43" s="729">
        <v>43287</v>
      </c>
      <c r="E43" s="756" t="s">
        <v>177</v>
      </c>
      <c r="F43" s="757" t="s">
        <v>178</v>
      </c>
    </row>
    <row r="44" spans="2:8" ht="13">
      <c r="B44" s="867"/>
      <c r="C44" s="749" t="s">
        <v>122</v>
      </c>
      <c r="D44" s="727">
        <v>43287</v>
      </c>
      <c r="E44" s="750" t="s">
        <v>179</v>
      </c>
      <c r="F44" s="751" t="s">
        <v>180</v>
      </c>
    </row>
    <row r="45" spans="2:8" ht="25">
      <c r="B45" s="867"/>
      <c r="C45" s="749" t="s">
        <v>122</v>
      </c>
      <c r="D45" s="727">
        <v>43287</v>
      </c>
      <c r="E45" s="750" t="s">
        <v>181</v>
      </c>
      <c r="F45" s="751" t="s">
        <v>182</v>
      </c>
    </row>
    <row r="46" spans="2:8" ht="25">
      <c r="B46" s="867"/>
      <c r="C46" s="749" t="s">
        <v>122</v>
      </c>
      <c r="D46" s="727">
        <v>43287</v>
      </c>
      <c r="E46" s="750" t="s">
        <v>181</v>
      </c>
      <c r="F46" s="751" t="s">
        <v>183</v>
      </c>
    </row>
    <row r="47" spans="2:8" ht="25.5" thickBot="1">
      <c r="B47" s="868"/>
      <c r="C47" s="752" t="s">
        <v>122</v>
      </c>
      <c r="D47" s="728">
        <v>43287</v>
      </c>
      <c r="E47" s="753" t="s">
        <v>157</v>
      </c>
      <c r="F47" s="747" t="s">
        <v>184</v>
      </c>
    </row>
    <row r="48" spans="2:8" ht="13">
      <c r="B48" s="866" t="s">
        <v>185</v>
      </c>
      <c r="C48" s="755" t="s">
        <v>122</v>
      </c>
      <c r="D48" s="729">
        <v>43293</v>
      </c>
      <c r="E48" s="756" t="s">
        <v>186</v>
      </c>
      <c r="F48" s="757" t="s">
        <v>187</v>
      </c>
    </row>
    <row r="49" spans="2:6" ht="25">
      <c r="B49" s="867"/>
      <c r="C49" s="749" t="s">
        <v>122</v>
      </c>
      <c r="D49" s="727">
        <v>43293</v>
      </c>
      <c r="E49" s="750" t="s">
        <v>186</v>
      </c>
      <c r="F49" s="751" t="s">
        <v>188</v>
      </c>
    </row>
    <row r="50" spans="2:6" ht="13">
      <c r="B50" s="867"/>
      <c r="C50" s="749" t="s">
        <v>122</v>
      </c>
      <c r="D50" s="727">
        <v>43297</v>
      </c>
      <c r="E50" s="750" t="s">
        <v>170</v>
      </c>
      <c r="F50" s="751" t="s">
        <v>189</v>
      </c>
    </row>
    <row r="51" spans="2:6" ht="25">
      <c r="B51" s="867"/>
      <c r="C51" s="749" t="s">
        <v>122</v>
      </c>
      <c r="D51" s="727">
        <v>43297</v>
      </c>
      <c r="E51" s="750" t="s">
        <v>167</v>
      </c>
      <c r="F51" s="751" t="s">
        <v>190</v>
      </c>
    </row>
    <row r="52" spans="2:6" ht="25">
      <c r="B52" s="867"/>
      <c r="C52" s="749" t="s">
        <v>122</v>
      </c>
      <c r="D52" s="727">
        <v>43298</v>
      </c>
      <c r="E52" s="750" t="s">
        <v>179</v>
      </c>
      <c r="F52" s="751" t="s">
        <v>191</v>
      </c>
    </row>
    <row r="53" spans="2:6" ht="13.5" thickBot="1">
      <c r="B53" s="868"/>
      <c r="C53" s="752" t="s">
        <v>122</v>
      </c>
      <c r="D53" s="728">
        <v>43298</v>
      </c>
      <c r="E53" s="753" t="s">
        <v>192</v>
      </c>
      <c r="F53" s="758" t="s">
        <v>193</v>
      </c>
    </row>
    <row r="54" spans="2:6" ht="25">
      <c r="B54" s="866" t="s">
        <v>194</v>
      </c>
      <c r="C54" s="755" t="s">
        <v>122</v>
      </c>
      <c r="D54" s="729">
        <v>43313</v>
      </c>
      <c r="E54" s="756" t="s">
        <v>195</v>
      </c>
      <c r="F54" s="759" t="s">
        <v>196</v>
      </c>
    </row>
    <row r="55" spans="2:6" ht="13">
      <c r="B55" s="867"/>
      <c r="C55" s="749" t="s">
        <v>122</v>
      </c>
      <c r="D55" s="727">
        <v>43313</v>
      </c>
      <c r="E55" s="750" t="s">
        <v>157</v>
      </c>
      <c r="F55" s="760" t="s">
        <v>197</v>
      </c>
    </row>
    <row r="56" spans="2:6" ht="13">
      <c r="B56" s="867"/>
      <c r="C56" s="749" t="s">
        <v>122</v>
      </c>
      <c r="D56" s="727">
        <v>43313</v>
      </c>
      <c r="E56" s="750" t="s">
        <v>157</v>
      </c>
      <c r="F56" s="760" t="s">
        <v>198</v>
      </c>
    </row>
    <row r="57" spans="2:6" ht="25">
      <c r="B57" s="867"/>
      <c r="C57" s="749" t="s">
        <v>122</v>
      </c>
      <c r="D57" s="727">
        <v>43313</v>
      </c>
      <c r="E57" s="750" t="s">
        <v>157</v>
      </c>
      <c r="F57" s="760" t="s">
        <v>199</v>
      </c>
    </row>
    <row r="58" spans="2:6" ht="25">
      <c r="B58" s="867"/>
      <c r="C58" s="749" t="s">
        <v>122</v>
      </c>
      <c r="D58" s="727">
        <v>43314</v>
      </c>
      <c r="E58" s="750" t="s">
        <v>165</v>
      </c>
      <c r="F58" s="760" t="s">
        <v>200</v>
      </c>
    </row>
    <row r="59" spans="2:6" ht="13">
      <c r="B59" s="867"/>
      <c r="C59" s="749" t="s">
        <v>122</v>
      </c>
      <c r="D59" s="727">
        <v>43314</v>
      </c>
      <c r="E59" s="750" t="s">
        <v>155</v>
      </c>
      <c r="F59" s="760" t="s">
        <v>201</v>
      </c>
    </row>
    <row r="60" spans="2:6" ht="13">
      <c r="B60" s="867"/>
      <c r="C60" s="749" t="s">
        <v>122</v>
      </c>
      <c r="D60" s="727">
        <v>43315</v>
      </c>
      <c r="E60" s="750" t="s">
        <v>174</v>
      </c>
      <c r="F60" s="760" t="s">
        <v>202</v>
      </c>
    </row>
    <row r="61" spans="2:6" ht="13">
      <c r="B61" s="867"/>
      <c r="C61" s="749" t="s">
        <v>122</v>
      </c>
      <c r="D61" s="727">
        <v>43319</v>
      </c>
      <c r="E61" s="750" t="s">
        <v>203</v>
      </c>
      <c r="F61" s="760" t="s">
        <v>204</v>
      </c>
    </row>
    <row r="62" spans="2:6" ht="25">
      <c r="B62" s="867"/>
      <c r="C62" s="749" t="s">
        <v>122</v>
      </c>
      <c r="D62" s="727">
        <v>43319</v>
      </c>
      <c r="E62" s="750" t="s">
        <v>205</v>
      </c>
      <c r="F62" s="760" t="s">
        <v>206</v>
      </c>
    </row>
    <row r="63" spans="2:6" ht="25.5" thickBot="1">
      <c r="B63" s="868"/>
      <c r="C63" s="752" t="s">
        <v>122</v>
      </c>
      <c r="D63" s="728">
        <v>43319</v>
      </c>
      <c r="E63" s="753" t="s">
        <v>207</v>
      </c>
      <c r="F63" s="758" t="s">
        <v>208</v>
      </c>
    </row>
    <row r="64" spans="2:6" ht="13">
      <c r="B64" s="873" t="s">
        <v>209</v>
      </c>
      <c r="C64" s="755" t="s">
        <v>122</v>
      </c>
      <c r="D64" s="729">
        <v>43322</v>
      </c>
      <c r="E64" s="756" t="s">
        <v>186</v>
      </c>
      <c r="F64" s="759" t="s">
        <v>210</v>
      </c>
    </row>
    <row r="65" spans="2:6" ht="25">
      <c r="B65" s="867"/>
      <c r="C65" s="749" t="s">
        <v>122</v>
      </c>
      <c r="D65" s="727">
        <v>43322</v>
      </c>
      <c r="E65" s="750" t="s">
        <v>211</v>
      </c>
      <c r="F65" s="760" t="s">
        <v>212</v>
      </c>
    </row>
    <row r="66" spans="2:6" ht="25">
      <c r="B66" s="867"/>
      <c r="C66" s="749" t="s">
        <v>122</v>
      </c>
      <c r="D66" s="727">
        <v>43322</v>
      </c>
      <c r="E66" s="750" t="s">
        <v>213</v>
      </c>
      <c r="F66" s="760" t="s">
        <v>214</v>
      </c>
    </row>
    <row r="67" spans="2:6" ht="13">
      <c r="B67" s="867"/>
      <c r="C67" s="749" t="s">
        <v>122</v>
      </c>
      <c r="D67" s="727">
        <v>43328</v>
      </c>
      <c r="E67" s="750" t="s">
        <v>157</v>
      </c>
      <c r="F67" s="760" t="s">
        <v>215</v>
      </c>
    </row>
    <row r="68" spans="2:6" ht="13">
      <c r="B68" s="867"/>
      <c r="C68" s="749" t="s">
        <v>122</v>
      </c>
      <c r="D68" s="727">
        <v>43329</v>
      </c>
      <c r="E68" s="750" t="s">
        <v>186</v>
      </c>
      <c r="F68" s="760" t="s">
        <v>216</v>
      </c>
    </row>
    <row r="69" spans="2:6" ht="25">
      <c r="B69" s="867"/>
      <c r="C69" s="749" t="s">
        <v>122</v>
      </c>
      <c r="D69" s="727">
        <v>43329</v>
      </c>
      <c r="E69" s="750" t="s">
        <v>157</v>
      </c>
      <c r="F69" s="760" t="s">
        <v>217</v>
      </c>
    </row>
    <row r="70" spans="2:6" ht="13">
      <c r="B70" s="867"/>
      <c r="C70" s="749" t="s">
        <v>122</v>
      </c>
      <c r="D70" s="727">
        <v>43329</v>
      </c>
      <c r="E70" s="750" t="s">
        <v>157</v>
      </c>
      <c r="F70" s="760" t="s">
        <v>218</v>
      </c>
    </row>
    <row r="71" spans="2:6" ht="13">
      <c r="B71" s="867"/>
      <c r="C71" s="749" t="s">
        <v>122</v>
      </c>
      <c r="D71" s="727">
        <v>43329</v>
      </c>
      <c r="E71" s="750" t="s">
        <v>157</v>
      </c>
      <c r="F71" s="760" t="s">
        <v>219</v>
      </c>
    </row>
    <row r="72" spans="2:6" ht="13">
      <c r="B72" s="867"/>
      <c r="C72" s="749" t="s">
        <v>122</v>
      </c>
      <c r="D72" s="727">
        <v>43329</v>
      </c>
      <c r="E72" s="750" t="s">
        <v>157</v>
      </c>
      <c r="F72" s="760" t="s">
        <v>220</v>
      </c>
    </row>
    <row r="73" spans="2:6" ht="25">
      <c r="B73" s="867"/>
      <c r="C73" s="749" t="s">
        <v>122</v>
      </c>
      <c r="D73" s="727">
        <v>43329</v>
      </c>
      <c r="E73" s="750" t="s">
        <v>203</v>
      </c>
      <c r="F73" s="760" t="s">
        <v>221</v>
      </c>
    </row>
    <row r="74" spans="2:6" ht="13">
      <c r="B74" s="867"/>
      <c r="C74" s="749" t="s">
        <v>122</v>
      </c>
      <c r="D74" s="727">
        <v>43329</v>
      </c>
      <c r="E74" s="750" t="s">
        <v>157</v>
      </c>
      <c r="F74" s="760" t="s">
        <v>222</v>
      </c>
    </row>
    <row r="75" spans="2:6" ht="25">
      <c r="B75" s="867"/>
      <c r="C75" s="749" t="s">
        <v>122</v>
      </c>
      <c r="D75" s="727">
        <v>43332</v>
      </c>
      <c r="E75" s="750" t="s">
        <v>223</v>
      </c>
      <c r="F75" s="760" t="s">
        <v>224</v>
      </c>
    </row>
    <row r="76" spans="2:6" ht="37.5">
      <c r="B76" s="867"/>
      <c r="C76" s="749" t="s">
        <v>122</v>
      </c>
      <c r="D76" s="727">
        <v>43332</v>
      </c>
      <c r="E76" s="750" t="s">
        <v>174</v>
      </c>
      <c r="F76" s="760" t="s">
        <v>225</v>
      </c>
    </row>
    <row r="77" spans="2:6" ht="13">
      <c r="B77" s="867"/>
      <c r="C77" s="749" t="s">
        <v>122</v>
      </c>
      <c r="D77" s="727">
        <v>43332</v>
      </c>
      <c r="E77" s="750" t="s">
        <v>157</v>
      </c>
      <c r="F77" s="760" t="s">
        <v>226</v>
      </c>
    </row>
    <row r="78" spans="2:6" ht="13">
      <c r="B78" s="867"/>
      <c r="C78" s="749" t="s">
        <v>122</v>
      </c>
      <c r="D78" s="727">
        <v>43332</v>
      </c>
      <c r="E78" s="750" t="s">
        <v>227</v>
      </c>
      <c r="F78" s="760" t="s">
        <v>228</v>
      </c>
    </row>
    <row r="79" spans="2:6" ht="25">
      <c r="B79" s="867"/>
      <c r="C79" s="749" t="s">
        <v>122</v>
      </c>
      <c r="D79" s="727">
        <v>43332</v>
      </c>
      <c r="E79" s="750" t="s">
        <v>227</v>
      </c>
      <c r="F79" s="760" t="s">
        <v>229</v>
      </c>
    </row>
    <row r="80" spans="2:6" ht="13">
      <c r="B80" s="867"/>
      <c r="C80" s="749" t="s">
        <v>122</v>
      </c>
      <c r="D80" s="727">
        <v>43332</v>
      </c>
      <c r="E80" s="750" t="s">
        <v>227</v>
      </c>
      <c r="F80" s="760" t="s">
        <v>230</v>
      </c>
    </row>
    <row r="81" spans="2:6" ht="25.5" thickBot="1">
      <c r="B81" s="868"/>
      <c r="C81" s="752" t="s">
        <v>122</v>
      </c>
      <c r="D81" s="728">
        <v>43332</v>
      </c>
      <c r="E81" s="753" t="s">
        <v>203</v>
      </c>
      <c r="F81" s="758" t="s">
        <v>231</v>
      </c>
    </row>
    <row r="82" spans="2:6" ht="13">
      <c r="B82" s="866" t="s">
        <v>232</v>
      </c>
      <c r="C82" s="755" t="s">
        <v>122</v>
      </c>
      <c r="D82" s="729">
        <v>43340</v>
      </c>
      <c r="E82" s="756" t="s">
        <v>233</v>
      </c>
      <c r="F82" s="759" t="s">
        <v>234</v>
      </c>
    </row>
    <row r="83" spans="2:6" ht="13">
      <c r="B83" s="867"/>
      <c r="C83" s="750" t="s">
        <v>122</v>
      </c>
      <c r="D83" s="727">
        <v>43341</v>
      </c>
      <c r="E83" s="750" t="s">
        <v>235</v>
      </c>
      <c r="F83" s="761" t="s">
        <v>236</v>
      </c>
    </row>
    <row r="84" spans="2:6" ht="25">
      <c r="B84" s="867"/>
      <c r="C84" s="750" t="s">
        <v>122</v>
      </c>
      <c r="D84" s="727">
        <v>43343</v>
      </c>
      <c r="E84" s="750" t="s">
        <v>195</v>
      </c>
      <c r="F84" s="761" t="s">
        <v>237</v>
      </c>
    </row>
    <row r="85" spans="2:6" ht="13">
      <c r="B85" s="867"/>
      <c r="C85" s="750" t="s">
        <v>122</v>
      </c>
      <c r="D85" s="727">
        <v>43356</v>
      </c>
      <c r="E85" s="750" t="s">
        <v>235</v>
      </c>
      <c r="F85" s="761" t="s">
        <v>238</v>
      </c>
    </row>
    <row r="86" spans="2:6" ht="13">
      <c r="B86" s="867"/>
      <c r="C86" s="750" t="s">
        <v>122</v>
      </c>
      <c r="D86" s="727">
        <v>43356</v>
      </c>
      <c r="E86" s="750" t="s">
        <v>239</v>
      </c>
      <c r="F86" s="761" t="s">
        <v>240</v>
      </c>
    </row>
    <row r="87" spans="2:6" ht="13">
      <c r="B87" s="867"/>
      <c r="C87" s="750" t="s">
        <v>122</v>
      </c>
      <c r="D87" s="727">
        <v>43357</v>
      </c>
      <c r="E87" s="750" t="s">
        <v>157</v>
      </c>
      <c r="F87" s="761" t="s">
        <v>241</v>
      </c>
    </row>
    <row r="88" spans="2:6" ht="13">
      <c r="B88" s="867"/>
      <c r="C88" s="750" t="s">
        <v>122</v>
      </c>
      <c r="D88" s="727">
        <v>43357</v>
      </c>
      <c r="E88" s="750" t="s">
        <v>157</v>
      </c>
      <c r="F88" s="761" t="s">
        <v>242</v>
      </c>
    </row>
    <row r="89" spans="2:6" ht="13">
      <c r="B89" s="867"/>
      <c r="C89" s="750" t="s">
        <v>122</v>
      </c>
      <c r="D89" s="727">
        <v>43357</v>
      </c>
      <c r="E89" s="750" t="s">
        <v>243</v>
      </c>
      <c r="F89" s="761" t="s">
        <v>244</v>
      </c>
    </row>
    <row r="90" spans="2:6" ht="13.5" thickBot="1">
      <c r="B90" s="868"/>
      <c r="C90" s="753" t="s">
        <v>122</v>
      </c>
      <c r="D90" s="728">
        <v>43360</v>
      </c>
      <c r="E90" s="753" t="s">
        <v>227</v>
      </c>
      <c r="F90" s="762" t="s">
        <v>245</v>
      </c>
    </row>
    <row r="91" spans="2:6" ht="13">
      <c r="B91" s="866" t="s">
        <v>246</v>
      </c>
      <c r="C91" s="756" t="s">
        <v>122</v>
      </c>
      <c r="D91" s="729">
        <v>43360</v>
      </c>
      <c r="E91" s="756" t="s">
        <v>235</v>
      </c>
      <c r="F91" s="763" t="s">
        <v>247</v>
      </c>
    </row>
    <row r="92" spans="2:6" ht="13">
      <c r="B92" s="867"/>
      <c r="C92" s="750" t="s">
        <v>122</v>
      </c>
      <c r="D92" s="727">
        <v>43361</v>
      </c>
      <c r="E92" s="750" t="s">
        <v>157</v>
      </c>
      <c r="F92" s="761" t="s">
        <v>248</v>
      </c>
    </row>
    <row r="93" spans="2:6" ht="13">
      <c r="B93" s="867"/>
      <c r="C93" s="750" t="s">
        <v>122</v>
      </c>
      <c r="D93" s="727">
        <v>43363</v>
      </c>
      <c r="E93" s="750" t="s">
        <v>157</v>
      </c>
      <c r="F93" s="761" t="s">
        <v>249</v>
      </c>
    </row>
    <row r="94" spans="2:6" ht="13">
      <c r="B94" s="867"/>
      <c r="C94" s="750" t="s">
        <v>122</v>
      </c>
      <c r="D94" s="727">
        <v>43363</v>
      </c>
      <c r="E94" s="750" t="s">
        <v>157</v>
      </c>
      <c r="F94" s="761" t="s">
        <v>250</v>
      </c>
    </row>
    <row r="95" spans="2:6" ht="13">
      <c r="B95" s="867"/>
      <c r="C95" s="750" t="s">
        <v>251</v>
      </c>
      <c r="D95" s="727">
        <v>43385</v>
      </c>
      <c r="E95" s="750" t="s">
        <v>227</v>
      </c>
      <c r="F95" s="761" t="s">
        <v>252</v>
      </c>
    </row>
    <row r="96" spans="2:6" ht="13">
      <c r="B96" s="867"/>
      <c r="C96" s="750" t="s">
        <v>251</v>
      </c>
      <c r="D96" s="727">
        <v>43385</v>
      </c>
      <c r="E96" s="750" t="s">
        <v>227</v>
      </c>
      <c r="F96" s="761" t="s">
        <v>253</v>
      </c>
    </row>
    <row r="97" spans="2:6" ht="25.5" thickBot="1">
      <c r="B97" s="868"/>
      <c r="C97" s="753" t="s">
        <v>122</v>
      </c>
      <c r="D97" s="728">
        <v>43387</v>
      </c>
      <c r="E97" s="753" t="s">
        <v>235</v>
      </c>
      <c r="F97" s="762" t="s">
        <v>254</v>
      </c>
    </row>
    <row r="98" spans="2:6" ht="13">
      <c r="B98" s="874" t="s">
        <v>255</v>
      </c>
      <c r="C98" s="756" t="s">
        <v>122</v>
      </c>
      <c r="D98" s="729">
        <v>43409</v>
      </c>
      <c r="E98" s="756" t="s">
        <v>227</v>
      </c>
      <c r="F98" s="763" t="s">
        <v>256</v>
      </c>
    </row>
    <row r="99" spans="2:6" ht="13">
      <c r="B99" s="875"/>
      <c r="C99" s="750" t="s">
        <v>122</v>
      </c>
      <c r="D99" s="727">
        <v>43409</v>
      </c>
      <c r="E99" s="750" t="s">
        <v>223</v>
      </c>
      <c r="F99" s="764" t="s">
        <v>257</v>
      </c>
    </row>
    <row r="100" spans="2:6" ht="13">
      <c r="B100" s="875"/>
      <c r="C100" s="750" t="s">
        <v>122</v>
      </c>
      <c r="D100" s="727">
        <v>43419</v>
      </c>
      <c r="E100" s="750" t="s">
        <v>47</v>
      </c>
      <c r="F100" s="761" t="s">
        <v>258</v>
      </c>
    </row>
    <row r="101" spans="2:6" ht="13">
      <c r="B101" s="875"/>
      <c r="C101" s="750" t="s">
        <v>122</v>
      </c>
      <c r="D101" s="727">
        <v>43419</v>
      </c>
      <c r="E101" s="750" t="s">
        <v>227</v>
      </c>
      <c r="F101" s="761" t="s">
        <v>259</v>
      </c>
    </row>
    <row r="102" spans="2:6" ht="13">
      <c r="B102" s="875"/>
      <c r="C102" s="750" t="s">
        <v>122</v>
      </c>
      <c r="D102" s="727">
        <v>43439</v>
      </c>
      <c r="E102" s="750" t="s">
        <v>260</v>
      </c>
      <c r="F102" s="761" t="s">
        <v>261</v>
      </c>
    </row>
    <row r="103" spans="2:6" ht="13">
      <c r="B103" s="876"/>
      <c r="C103" s="750" t="s">
        <v>122</v>
      </c>
      <c r="D103" s="730">
        <v>43445</v>
      </c>
      <c r="E103" s="765" t="s">
        <v>262</v>
      </c>
      <c r="F103" s="766" t="s">
        <v>263</v>
      </c>
    </row>
    <row r="104" spans="2:6" ht="13">
      <c r="B104" s="876"/>
      <c r="C104" s="750" t="s">
        <v>122</v>
      </c>
      <c r="D104" s="730">
        <v>43446</v>
      </c>
      <c r="E104" s="765" t="s">
        <v>47</v>
      </c>
      <c r="F104" s="766" t="s">
        <v>264</v>
      </c>
    </row>
    <row r="105" spans="2:6" ht="13">
      <c r="B105" s="876"/>
      <c r="C105" s="750" t="s">
        <v>122</v>
      </c>
      <c r="D105" s="730">
        <v>43446</v>
      </c>
      <c r="E105" s="765" t="s">
        <v>265</v>
      </c>
      <c r="F105" s="766" t="s">
        <v>266</v>
      </c>
    </row>
    <row r="106" spans="2:6" ht="13.5" thickBot="1">
      <c r="B106" s="876"/>
      <c r="C106" s="753" t="s">
        <v>122</v>
      </c>
      <c r="D106" s="728">
        <v>43447</v>
      </c>
      <c r="E106" s="753" t="s">
        <v>267</v>
      </c>
      <c r="F106" s="762" t="s">
        <v>268</v>
      </c>
    </row>
    <row r="107" spans="2:6" ht="25">
      <c r="B107" s="866" t="s">
        <v>269</v>
      </c>
      <c r="C107" s="756" t="s">
        <v>122</v>
      </c>
      <c r="D107" s="729">
        <v>43473</v>
      </c>
      <c r="E107" s="756" t="s">
        <v>270</v>
      </c>
      <c r="F107" s="763" t="s">
        <v>271</v>
      </c>
    </row>
    <row r="108" spans="2:6" ht="13">
      <c r="B108" s="867"/>
      <c r="C108" s="750" t="s">
        <v>122</v>
      </c>
      <c r="D108" s="727">
        <v>43486</v>
      </c>
      <c r="E108" s="750" t="s">
        <v>272</v>
      </c>
      <c r="F108" s="761" t="s">
        <v>273</v>
      </c>
    </row>
    <row r="109" spans="2:6" ht="13">
      <c r="B109" s="867"/>
      <c r="C109" s="750" t="s">
        <v>122</v>
      </c>
      <c r="D109" s="727">
        <v>43517</v>
      </c>
      <c r="E109" s="750" t="s">
        <v>167</v>
      </c>
      <c r="F109" s="761" t="s">
        <v>274</v>
      </c>
    </row>
    <row r="110" spans="2:6" ht="13">
      <c r="B110" s="867"/>
      <c r="C110" s="767" t="s">
        <v>122</v>
      </c>
      <c r="D110" s="731">
        <v>43522</v>
      </c>
      <c r="E110" s="767" t="s">
        <v>227</v>
      </c>
      <c r="F110" s="768" t="s">
        <v>275</v>
      </c>
    </row>
    <row r="111" spans="2:6" ht="13">
      <c r="B111" s="867"/>
      <c r="C111" s="767" t="s">
        <v>122</v>
      </c>
      <c r="D111" s="731">
        <v>43522</v>
      </c>
      <c r="E111" s="767" t="s">
        <v>227</v>
      </c>
      <c r="F111" s="768" t="s">
        <v>276</v>
      </c>
    </row>
    <row r="112" spans="2:6" ht="13">
      <c r="B112" s="867"/>
      <c r="C112" s="767" t="s">
        <v>122</v>
      </c>
      <c r="D112" s="731">
        <v>43522</v>
      </c>
      <c r="E112" s="767" t="s">
        <v>227</v>
      </c>
      <c r="F112" s="761" t="s">
        <v>277</v>
      </c>
    </row>
    <row r="113" spans="2:6" ht="13">
      <c r="B113" s="867"/>
      <c r="C113" s="767" t="s">
        <v>122</v>
      </c>
      <c r="D113" s="727">
        <v>43523</v>
      </c>
      <c r="E113" s="750" t="s">
        <v>157</v>
      </c>
      <c r="F113" s="761" t="s">
        <v>278</v>
      </c>
    </row>
    <row r="114" spans="2:6" ht="13">
      <c r="B114" s="867"/>
      <c r="C114" s="767" t="s">
        <v>122</v>
      </c>
      <c r="D114" s="727">
        <v>43531</v>
      </c>
      <c r="E114" s="750" t="s">
        <v>272</v>
      </c>
      <c r="F114" s="761" t="s">
        <v>279</v>
      </c>
    </row>
    <row r="115" spans="2:6" ht="13.5" thickBot="1">
      <c r="B115" s="868"/>
      <c r="C115" s="769" t="s">
        <v>122</v>
      </c>
      <c r="D115" s="728">
        <v>43531</v>
      </c>
      <c r="E115" s="769" t="s">
        <v>239</v>
      </c>
      <c r="F115" s="762" t="s">
        <v>280</v>
      </c>
    </row>
    <row r="116" spans="2:6" ht="13">
      <c r="B116" s="866" t="s">
        <v>281</v>
      </c>
      <c r="C116" s="770" t="s">
        <v>122</v>
      </c>
      <c r="D116" s="729">
        <v>43535</v>
      </c>
      <c r="E116" s="770" t="s">
        <v>282</v>
      </c>
      <c r="F116" s="763" t="s">
        <v>283</v>
      </c>
    </row>
    <row r="117" spans="2:6" ht="13">
      <c r="B117" s="869"/>
      <c r="C117" s="767" t="s">
        <v>122</v>
      </c>
      <c r="D117" s="732">
        <v>43543</v>
      </c>
      <c r="E117" s="750" t="s">
        <v>272</v>
      </c>
      <c r="F117" s="764" t="s">
        <v>284</v>
      </c>
    </row>
    <row r="118" spans="2:6" ht="13">
      <c r="B118" s="869"/>
      <c r="C118" s="767" t="s">
        <v>122</v>
      </c>
      <c r="D118" s="732">
        <v>43551</v>
      </c>
      <c r="E118" s="750" t="s">
        <v>272</v>
      </c>
      <c r="F118" s="764" t="s">
        <v>285</v>
      </c>
    </row>
    <row r="119" spans="2:6" ht="13">
      <c r="B119" s="869"/>
      <c r="C119" s="767" t="s">
        <v>122</v>
      </c>
      <c r="D119" s="732">
        <v>43551</v>
      </c>
      <c r="E119" s="750" t="s">
        <v>272</v>
      </c>
      <c r="F119" s="764" t="s">
        <v>286</v>
      </c>
    </row>
    <row r="120" spans="2:6" ht="13">
      <c r="B120" s="867"/>
      <c r="C120" s="767" t="s">
        <v>122</v>
      </c>
      <c r="D120" s="732">
        <v>43551</v>
      </c>
      <c r="E120" s="750" t="s">
        <v>272</v>
      </c>
      <c r="F120" s="764" t="s">
        <v>287</v>
      </c>
    </row>
    <row r="121" spans="2:6" ht="13.5" thickBot="1">
      <c r="B121" s="867"/>
      <c r="C121" s="771" t="s">
        <v>122</v>
      </c>
      <c r="D121" s="733">
        <v>43556</v>
      </c>
      <c r="E121" s="765" t="s">
        <v>288</v>
      </c>
      <c r="F121" s="772" t="s">
        <v>289</v>
      </c>
    </row>
    <row r="122" spans="2:6" ht="13.5" thickBot="1">
      <c r="B122" s="582" t="s">
        <v>290</v>
      </c>
      <c r="C122" s="770" t="s">
        <v>122</v>
      </c>
      <c r="D122" s="729">
        <v>43585</v>
      </c>
      <c r="E122" s="770" t="s">
        <v>272</v>
      </c>
      <c r="F122" s="763" t="s">
        <v>291</v>
      </c>
    </row>
    <row r="123" spans="2:6" ht="25.5" thickBot="1">
      <c r="B123" s="586"/>
      <c r="C123" s="770" t="s">
        <v>122</v>
      </c>
      <c r="D123" s="729">
        <v>43594</v>
      </c>
      <c r="E123" s="770" t="s">
        <v>272</v>
      </c>
      <c r="F123" s="763" t="s">
        <v>292</v>
      </c>
    </row>
    <row r="124" spans="2:6" ht="13.5" thickBot="1">
      <c r="B124" s="586"/>
      <c r="C124" s="770" t="s">
        <v>122</v>
      </c>
      <c r="D124" s="729">
        <v>43619</v>
      </c>
      <c r="E124" s="770" t="s">
        <v>227</v>
      </c>
      <c r="F124" s="763" t="s">
        <v>293</v>
      </c>
    </row>
    <row r="125" spans="2:6" ht="38" thickBot="1">
      <c r="B125" s="586"/>
      <c r="C125" s="770" t="s">
        <v>122</v>
      </c>
      <c r="D125" s="729">
        <v>43635</v>
      </c>
      <c r="E125" s="770" t="s">
        <v>272</v>
      </c>
      <c r="F125" s="763" t="s">
        <v>294</v>
      </c>
    </row>
    <row r="126" spans="2:6" ht="25.5" thickBot="1">
      <c r="B126" s="586"/>
      <c r="C126" s="770" t="s">
        <v>122</v>
      </c>
      <c r="D126" s="729">
        <v>43635</v>
      </c>
      <c r="E126" s="770" t="s">
        <v>260</v>
      </c>
      <c r="F126" s="763" t="s">
        <v>295</v>
      </c>
    </row>
    <row r="127" spans="2:6" ht="25.5" thickBot="1">
      <c r="B127" s="583" t="s">
        <v>296</v>
      </c>
      <c r="C127" s="770" t="s">
        <v>122</v>
      </c>
      <c r="D127" s="729">
        <v>43655</v>
      </c>
      <c r="E127" s="770" t="s">
        <v>297</v>
      </c>
      <c r="F127" s="763" t="s">
        <v>298</v>
      </c>
    </row>
    <row r="128" spans="2:6" ht="13.5" thickBot="1">
      <c r="B128" s="584"/>
      <c r="C128" s="770" t="s">
        <v>122</v>
      </c>
      <c r="D128" s="729">
        <v>43664</v>
      </c>
      <c r="E128" s="770" t="s">
        <v>272</v>
      </c>
      <c r="F128" s="763" t="s">
        <v>299</v>
      </c>
    </row>
    <row r="129" spans="2:6" ht="13.5" thickBot="1">
      <c r="B129" s="584"/>
      <c r="C129" s="770" t="s">
        <v>122</v>
      </c>
      <c r="D129" s="729">
        <v>43664</v>
      </c>
      <c r="E129" s="770" t="s">
        <v>300</v>
      </c>
      <c r="F129" s="763" t="s">
        <v>301</v>
      </c>
    </row>
    <row r="130" spans="2:6" ht="13.5" thickBot="1">
      <c r="B130" s="584"/>
      <c r="C130" s="770" t="s">
        <v>122</v>
      </c>
      <c r="D130" s="729">
        <v>43664</v>
      </c>
      <c r="E130" s="770" t="s">
        <v>302</v>
      </c>
      <c r="F130" s="763" t="s">
        <v>303</v>
      </c>
    </row>
    <row r="131" spans="2:6" ht="38" thickBot="1">
      <c r="B131" s="584"/>
      <c r="C131" s="770" t="s">
        <v>304</v>
      </c>
      <c r="D131" s="729">
        <v>43668</v>
      </c>
      <c r="E131" s="770" t="s">
        <v>305</v>
      </c>
      <c r="F131" s="763" t="s">
        <v>306</v>
      </c>
    </row>
    <row r="132" spans="2:6" ht="50.5" thickBot="1">
      <c r="B132" s="584"/>
      <c r="C132" s="770" t="s">
        <v>304</v>
      </c>
      <c r="D132" s="729">
        <v>43698</v>
      </c>
      <c r="E132" s="770" t="s">
        <v>272</v>
      </c>
      <c r="F132" s="763" t="s">
        <v>307</v>
      </c>
    </row>
    <row r="133" spans="2:6" ht="50.5" thickBot="1">
      <c r="B133" s="584"/>
      <c r="C133" s="770" t="s">
        <v>304</v>
      </c>
      <c r="D133" s="729">
        <v>43698</v>
      </c>
      <c r="E133" s="770" t="s">
        <v>308</v>
      </c>
      <c r="F133" s="763" t="s">
        <v>309</v>
      </c>
    </row>
    <row r="134" spans="2:6" ht="13.5" thickBot="1">
      <c r="B134" s="584"/>
      <c r="C134" s="770" t="s">
        <v>304</v>
      </c>
      <c r="D134" s="729">
        <v>43706</v>
      </c>
      <c r="E134" s="770" t="s">
        <v>239</v>
      </c>
      <c r="F134" s="763" t="s">
        <v>310</v>
      </c>
    </row>
    <row r="135" spans="2:6" ht="13.5" thickBot="1">
      <c r="B135" s="585"/>
      <c r="C135" s="770" t="s">
        <v>122</v>
      </c>
      <c r="D135" s="729">
        <v>43713</v>
      </c>
      <c r="E135" s="770" t="s">
        <v>272</v>
      </c>
      <c r="F135" s="763" t="s">
        <v>311</v>
      </c>
    </row>
    <row r="136" spans="2:6" ht="13.5" thickBot="1">
      <c r="B136" s="585"/>
      <c r="C136" s="770" t="s">
        <v>122</v>
      </c>
      <c r="D136" s="729">
        <v>43727</v>
      </c>
      <c r="E136" s="770" t="s">
        <v>272</v>
      </c>
      <c r="F136" s="763" t="s">
        <v>312</v>
      </c>
    </row>
    <row r="137" spans="2:6" ht="13.5" thickBot="1">
      <c r="B137" s="585"/>
      <c r="C137" s="770" t="s">
        <v>122</v>
      </c>
      <c r="D137" s="729">
        <v>43740</v>
      </c>
      <c r="E137" s="770" t="s">
        <v>313</v>
      </c>
      <c r="F137" s="763" t="s">
        <v>314</v>
      </c>
    </row>
    <row r="138" spans="2:6" ht="25.5" thickBot="1">
      <c r="B138" s="585"/>
      <c r="C138" s="770" t="s">
        <v>122</v>
      </c>
      <c r="D138" s="729">
        <v>43741</v>
      </c>
      <c r="E138" s="770" t="s">
        <v>282</v>
      </c>
      <c r="F138" s="763" t="s">
        <v>315</v>
      </c>
    </row>
    <row r="139" spans="2:6" ht="38" thickBot="1">
      <c r="B139" s="585"/>
      <c r="C139" s="770" t="s">
        <v>122</v>
      </c>
      <c r="D139" s="729">
        <v>43742</v>
      </c>
      <c r="E139" s="770" t="s">
        <v>316</v>
      </c>
      <c r="F139" s="763" t="s">
        <v>317</v>
      </c>
    </row>
    <row r="140" spans="2:6" ht="13.5" thickBot="1">
      <c r="B140" s="585"/>
      <c r="C140" s="770" t="s">
        <v>122</v>
      </c>
      <c r="D140" s="729">
        <v>43745</v>
      </c>
      <c r="E140" s="770" t="s">
        <v>318</v>
      </c>
      <c r="F140" s="763" t="s">
        <v>319</v>
      </c>
    </row>
    <row r="141" spans="2:6" ht="13.5" thickBot="1">
      <c r="B141" s="585"/>
      <c r="C141" s="770" t="s">
        <v>122</v>
      </c>
      <c r="D141" s="729">
        <v>43748</v>
      </c>
      <c r="E141" s="770" t="s">
        <v>316</v>
      </c>
      <c r="F141" s="763" t="s">
        <v>320</v>
      </c>
    </row>
    <row r="142" spans="2:6" ht="25.5" thickBot="1">
      <c r="B142" s="585"/>
      <c r="C142" s="770" t="s">
        <v>122</v>
      </c>
      <c r="D142" s="729">
        <v>43775</v>
      </c>
      <c r="E142" s="770" t="s">
        <v>321</v>
      </c>
      <c r="F142" s="763" t="s">
        <v>322</v>
      </c>
    </row>
    <row r="143" spans="2:6" ht="25.5" thickBot="1">
      <c r="B143" s="585"/>
      <c r="C143" s="770" t="s">
        <v>304</v>
      </c>
      <c r="D143" s="729">
        <v>43788</v>
      </c>
      <c r="E143" s="770" t="s">
        <v>323</v>
      </c>
      <c r="F143" s="763" t="s">
        <v>324</v>
      </c>
    </row>
    <row r="144" spans="2:6" ht="38" thickBot="1">
      <c r="B144" s="585"/>
      <c r="C144" s="770" t="s">
        <v>325</v>
      </c>
      <c r="D144" s="729">
        <v>43801</v>
      </c>
      <c r="E144" s="770" t="s">
        <v>326</v>
      </c>
      <c r="F144" s="763" t="s">
        <v>327</v>
      </c>
    </row>
    <row r="145" spans="2:6" ht="13.5" thickBot="1">
      <c r="B145" s="585"/>
      <c r="C145" s="770" t="s">
        <v>325</v>
      </c>
      <c r="D145" s="729">
        <v>43804</v>
      </c>
      <c r="E145" s="770" t="s">
        <v>328</v>
      </c>
      <c r="F145" s="763" t="s">
        <v>329</v>
      </c>
    </row>
    <row r="146" spans="2:6" ht="25.5" thickBot="1">
      <c r="B146" s="585"/>
      <c r="C146" s="770" t="s">
        <v>325</v>
      </c>
      <c r="D146" s="729">
        <v>43805</v>
      </c>
      <c r="E146" s="770" t="s">
        <v>330</v>
      </c>
      <c r="F146" s="763" t="s">
        <v>331</v>
      </c>
    </row>
    <row r="147" spans="2:6" ht="13.5" thickBot="1">
      <c r="B147" s="585"/>
      <c r="C147" s="770" t="s">
        <v>325</v>
      </c>
      <c r="D147" s="729">
        <v>43853</v>
      </c>
      <c r="E147" s="770" t="s">
        <v>330</v>
      </c>
      <c r="F147" s="763" t="s">
        <v>332</v>
      </c>
    </row>
    <row r="148" spans="2:6" ht="13.5" thickBot="1">
      <c r="B148" s="585"/>
      <c r="C148" s="770" t="s">
        <v>325</v>
      </c>
      <c r="D148" s="729">
        <v>43892</v>
      </c>
      <c r="E148" s="770" t="s">
        <v>330</v>
      </c>
      <c r="F148" s="763" t="s">
        <v>333</v>
      </c>
    </row>
    <row r="149" spans="2:6" ht="113" thickBot="1">
      <c r="B149" s="585"/>
      <c r="C149" s="770" t="s">
        <v>325</v>
      </c>
      <c r="D149" s="729">
        <v>43908</v>
      </c>
      <c r="E149" s="770" t="s">
        <v>334</v>
      </c>
      <c r="F149" s="763" t="s">
        <v>335</v>
      </c>
    </row>
    <row r="150" spans="2:6" ht="13.5" thickBot="1">
      <c r="B150" s="585"/>
      <c r="C150" s="770" t="s">
        <v>336</v>
      </c>
      <c r="D150" s="729">
        <v>43903</v>
      </c>
      <c r="E150" s="770" t="s">
        <v>337</v>
      </c>
      <c r="F150" s="763" t="s">
        <v>338</v>
      </c>
    </row>
    <row r="151" spans="2:6" ht="13.5" thickBot="1">
      <c r="B151" s="749" t="s">
        <v>339</v>
      </c>
      <c r="C151" s="770" t="s">
        <v>340</v>
      </c>
      <c r="D151" s="729">
        <v>44085</v>
      </c>
      <c r="E151" s="770" t="s">
        <v>341</v>
      </c>
      <c r="F151" s="763" t="s">
        <v>342</v>
      </c>
    </row>
    <row r="152" spans="2:6" ht="25.5" thickBot="1">
      <c r="B152" s="749" t="s">
        <v>343</v>
      </c>
      <c r="C152" s="770" t="s">
        <v>344</v>
      </c>
      <c r="D152" s="729">
        <v>43869</v>
      </c>
      <c r="E152" s="770" t="s">
        <v>345</v>
      </c>
      <c r="F152" s="763" t="s">
        <v>346</v>
      </c>
    </row>
    <row r="153" spans="2:6" ht="25.5" thickBot="1">
      <c r="B153" s="773" t="s">
        <v>347</v>
      </c>
      <c r="C153" s="770" t="s">
        <v>344</v>
      </c>
      <c r="D153" s="729">
        <v>44474</v>
      </c>
      <c r="E153" s="770" t="s">
        <v>348</v>
      </c>
      <c r="F153" s="763" t="s">
        <v>349</v>
      </c>
    </row>
    <row r="154" spans="2:6" ht="13.5" thickBot="1">
      <c r="B154" s="774"/>
      <c r="C154" s="770"/>
      <c r="D154" s="729"/>
      <c r="E154" s="770"/>
      <c r="F154" s="763" t="s">
        <v>350</v>
      </c>
    </row>
    <row r="155" spans="2:6" ht="25.5" thickBot="1">
      <c r="B155" s="749" t="s">
        <v>351</v>
      </c>
      <c r="C155" s="770" t="s">
        <v>344</v>
      </c>
      <c r="D155" s="729">
        <v>44491</v>
      </c>
      <c r="E155" s="770" t="s">
        <v>352</v>
      </c>
      <c r="F155" s="763" t="s">
        <v>353</v>
      </c>
    </row>
    <row r="156" spans="2:6" ht="25.5" thickBot="1">
      <c r="B156" s="749" t="s">
        <v>354</v>
      </c>
      <c r="C156" s="770" t="s">
        <v>344</v>
      </c>
      <c r="D156" s="729">
        <v>44537</v>
      </c>
      <c r="E156" s="770" t="s">
        <v>348</v>
      </c>
      <c r="F156" s="763" t="s">
        <v>355</v>
      </c>
    </row>
    <row r="157" spans="2:6" ht="25.5" thickBot="1">
      <c r="B157" s="749" t="s">
        <v>356</v>
      </c>
      <c r="C157" s="770" t="s">
        <v>344</v>
      </c>
      <c r="D157" s="729" t="s">
        <v>357</v>
      </c>
      <c r="E157" s="770" t="s">
        <v>358</v>
      </c>
      <c r="F157" s="763" t="s">
        <v>359</v>
      </c>
    </row>
    <row r="158" spans="2:6" ht="25.5" thickBot="1">
      <c r="B158" s="749" t="s">
        <v>360</v>
      </c>
      <c r="C158" s="770" t="s">
        <v>344</v>
      </c>
      <c r="D158" s="729">
        <v>44593</v>
      </c>
      <c r="E158" s="770" t="s">
        <v>361</v>
      </c>
      <c r="F158" s="763" t="s">
        <v>362</v>
      </c>
    </row>
    <row r="159" spans="2:6" ht="25.5" thickBot="1">
      <c r="B159" s="749" t="s">
        <v>363</v>
      </c>
      <c r="C159" s="770" t="s">
        <v>364</v>
      </c>
      <c r="D159" s="729">
        <v>44818</v>
      </c>
      <c r="E159" s="770" t="s">
        <v>365</v>
      </c>
      <c r="F159" s="763" t="s">
        <v>366</v>
      </c>
    </row>
    <row r="160" spans="2:6" ht="25">
      <c r="B160" s="773" t="s">
        <v>367</v>
      </c>
      <c r="C160" s="846" t="s">
        <v>344</v>
      </c>
      <c r="D160" s="847">
        <v>44867</v>
      </c>
      <c r="E160" s="846" t="s">
        <v>368</v>
      </c>
      <c r="F160" s="848" t="s">
        <v>369</v>
      </c>
    </row>
    <row r="161" spans="2:6" ht="25">
      <c r="B161" s="749" t="s">
        <v>367</v>
      </c>
      <c r="C161" s="767" t="s">
        <v>370</v>
      </c>
      <c r="D161" s="727">
        <v>44876</v>
      </c>
      <c r="E161" s="767" t="s">
        <v>368</v>
      </c>
      <c r="F161" s="750" t="s">
        <v>371</v>
      </c>
    </row>
  </sheetData>
  <mergeCells count="14">
    <mergeCell ref="B48:B53"/>
    <mergeCell ref="B82:B90"/>
    <mergeCell ref="B107:B115"/>
    <mergeCell ref="B116:B121"/>
    <mergeCell ref="B4:F4"/>
    <mergeCell ref="B14:B18"/>
    <mergeCell ref="B22:B29"/>
    <mergeCell ref="B30:B42"/>
    <mergeCell ref="B19:B21"/>
    <mergeCell ref="B43:B47"/>
    <mergeCell ref="B64:B81"/>
    <mergeCell ref="B54:B63"/>
    <mergeCell ref="B91:B97"/>
    <mergeCell ref="B98:B106"/>
  </mergeCells>
  <phoneticPr fontId="6" type="noConversion"/>
  <pageMargins left="0.75" right="0.75" top="1" bottom="1" header="0.5" footer="0.5"/>
  <pageSetup paperSize="9" scale="78" orientation="portrait"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4:D46"/>
  <sheetViews>
    <sheetView showGridLines="0" topLeftCell="I1" zoomScaleNormal="100" zoomScaleSheetLayoutView="100" workbookViewId="0">
      <selection activeCell="P8" sqref="P8"/>
    </sheetView>
  </sheetViews>
  <sheetFormatPr defaultColWidth="14.44140625" defaultRowHeight="13"/>
  <sheetData>
    <row r="4" spans="1:4" ht="22.5">
      <c r="A4" s="20" t="s">
        <v>372</v>
      </c>
      <c r="B4" s="22"/>
    </row>
    <row r="5" spans="1:4" ht="22.5">
      <c r="A5" s="460" t="s">
        <v>373</v>
      </c>
      <c r="B5" s="23"/>
    </row>
    <row r="6" spans="1:4">
      <c r="A6" s="11" t="s">
        <v>374</v>
      </c>
      <c r="B6" s="12"/>
    </row>
    <row r="7" spans="1:4">
      <c r="A7" s="11" t="s">
        <v>375</v>
      </c>
      <c r="B7" s="12"/>
    </row>
    <row r="8" spans="1:4">
      <c r="A8" s="25" t="s">
        <v>376</v>
      </c>
      <c r="B8" s="12"/>
    </row>
    <row r="9" spans="1:4">
      <c r="A9" s="11"/>
      <c r="B9" s="12"/>
    </row>
    <row r="10" spans="1:4">
      <c r="A10" s="12" t="s">
        <v>377</v>
      </c>
      <c r="B10" s="11"/>
      <c r="D10" s="1"/>
    </row>
    <row r="11" spans="1:4">
      <c r="A11" s="11" t="s">
        <v>378</v>
      </c>
      <c r="B11" s="11"/>
      <c r="D11" s="1"/>
    </row>
    <row r="12" spans="1:4">
      <c r="A12" s="11" t="s">
        <v>379</v>
      </c>
      <c r="B12" s="11"/>
      <c r="D12" s="1"/>
    </row>
    <row r="13" spans="1:4" ht="14">
      <c r="A13" s="24"/>
      <c r="B13" s="11"/>
      <c r="D13" s="1"/>
    </row>
    <row r="14" spans="1:4" ht="15.5">
      <c r="A14" s="460" t="s">
        <v>380</v>
      </c>
      <c r="B14" s="11"/>
    </row>
    <row r="15" spans="1:4">
      <c r="A15" s="11" t="s">
        <v>381</v>
      </c>
      <c r="B15" s="11"/>
    </row>
    <row r="16" spans="1:4">
      <c r="A16" s="11" t="s">
        <v>382</v>
      </c>
      <c r="B16" s="12"/>
    </row>
    <row r="18" spans="1:4" ht="15.5">
      <c r="A18" s="460" t="s">
        <v>383</v>
      </c>
      <c r="B18" s="11"/>
      <c r="C18" s="11"/>
      <c r="D18" s="11"/>
    </row>
    <row r="19" spans="1:4">
      <c r="A19" s="11" t="s">
        <v>384</v>
      </c>
      <c r="B19" s="11"/>
      <c r="C19" s="11"/>
      <c r="D19" s="11"/>
    </row>
    <row r="20" spans="1:4">
      <c r="A20" s="11" t="s">
        <v>385</v>
      </c>
      <c r="B20" s="11"/>
      <c r="C20" s="11"/>
      <c r="D20" s="11"/>
    </row>
    <row r="21" spans="1:4">
      <c r="A21" s="11"/>
      <c r="B21" s="11" t="s">
        <v>386</v>
      </c>
      <c r="C21" s="11"/>
      <c r="D21" s="11"/>
    </row>
    <row r="22" spans="1:4">
      <c r="A22" s="26" t="s">
        <v>387</v>
      </c>
      <c r="B22" s="11"/>
      <c r="C22" s="11"/>
      <c r="D22" s="11"/>
    </row>
    <row r="23" spans="1:4">
      <c r="A23" s="11"/>
      <c r="B23" s="11"/>
      <c r="C23" s="11"/>
      <c r="D23" s="11"/>
    </row>
    <row r="24" spans="1:4" ht="15.5">
      <c r="A24" s="460" t="s">
        <v>388</v>
      </c>
      <c r="B24" s="461"/>
      <c r="C24" s="11"/>
      <c r="D24" s="11"/>
    </row>
    <row r="25" spans="1:4">
      <c r="A25" s="11" t="s">
        <v>389</v>
      </c>
      <c r="B25" s="11"/>
      <c r="C25" s="11"/>
      <c r="D25" s="11"/>
    </row>
    <row r="26" spans="1:4">
      <c r="A26" s="11" t="s">
        <v>390</v>
      </c>
      <c r="B26" s="11"/>
      <c r="C26" s="11"/>
      <c r="D26" s="11"/>
    </row>
    <row r="27" spans="1:4">
      <c r="A27" s="5" t="s">
        <v>2</v>
      </c>
      <c r="D27" s="11"/>
    </row>
    <row r="28" spans="1:4" ht="15.5">
      <c r="A28" s="460"/>
      <c r="B28" s="11"/>
      <c r="C28" s="11"/>
      <c r="D28" s="11"/>
    </row>
    <row r="29" spans="1:4">
      <c r="A29" s="11"/>
      <c r="B29" s="11"/>
      <c r="C29" s="11"/>
      <c r="D29" s="11"/>
    </row>
    <row r="30" spans="1:4">
      <c r="A30" s="11"/>
      <c r="B30" s="11"/>
      <c r="C30" s="11"/>
      <c r="D30" s="11"/>
    </row>
    <row r="31" spans="1:4">
      <c r="A31" s="11"/>
      <c r="B31" s="15"/>
      <c r="C31" s="11"/>
      <c r="D31" s="11"/>
    </row>
    <row r="32" spans="1:4">
      <c r="A32" s="16"/>
      <c r="B32" s="15"/>
      <c r="C32" s="11"/>
      <c r="D32" s="11"/>
    </row>
    <row r="33" spans="1:4" ht="15.5">
      <c r="A33" s="9"/>
      <c r="B33" s="11"/>
      <c r="C33" s="11"/>
      <c r="D33" s="11"/>
    </row>
    <row r="34" spans="1:4">
      <c r="A34" s="15"/>
      <c r="B34" s="11"/>
      <c r="C34" s="11"/>
      <c r="D34" s="11"/>
    </row>
    <row r="35" spans="1:4">
      <c r="A35" s="15"/>
      <c r="B35" s="11"/>
      <c r="C35" s="11"/>
      <c r="D35" s="11"/>
    </row>
    <row r="36" spans="1:4">
      <c r="A36" s="11"/>
      <c r="B36" s="11"/>
      <c r="C36" s="15"/>
      <c r="D36" s="11"/>
    </row>
    <row r="37" spans="1:4">
      <c r="A37" s="15"/>
      <c r="B37" s="11"/>
      <c r="C37" s="11"/>
      <c r="D37" s="11"/>
    </row>
    <row r="38" spans="1:4">
      <c r="A38" s="15"/>
      <c r="B38" s="11"/>
      <c r="C38" s="11"/>
      <c r="D38" s="11"/>
    </row>
    <row r="39" spans="1:4">
      <c r="A39" s="13"/>
    </row>
    <row r="40" spans="1:4">
      <c r="A40" s="13"/>
    </row>
    <row r="41" spans="1:4">
      <c r="A41" s="13"/>
    </row>
    <row r="42" spans="1:4">
      <c r="A42" s="14"/>
    </row>
    <row r="43" spans="1:4">
      <c r="A43" s="14"/>
    </row>
    <row r="44" spans="1:4">
      <c r="A44" s="14"/>
    </row>
    <row r="45" spans="1:4">
      <c r="A45" s="13"/>
    </row>
    <row r="46" spans="1:4">
      <c r="A46" s="13"/>
    </row>
  </sheetData>
  <phoneticPr fontId="6" type="noConversion"/>
  <pageMargins left="0.39370078740157483" right="0.39370078740157483" top="0.78740157480314965" bottom="0.78740157480314965" header="0.11811023622047245" footer="0.11811023622047245"/>
  <pageSetup paperSize="9"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A3:C24"/>
  <sheetViews>
    <sheetView showGridLines="0" topLeftCell="G1" zoomScaleNormal="100" zoomScaleSheetLayoutView="100" workbookViewId="0">
      <selection activeCell="G22" sqref="G22"/>
    </sheetView>
  </sheetViews>
  <sheetFormatPr defaultRowHeight="13"/>
  <cols>
    <col min="1" max="1" width="14.44140625" customWidth="1"/>
    <col min="2" max="2" width="43.77734375" style="5" customWidth="1"/>
    <col min="3" max="3" width="45.77734375" customWidth="1"/>
    <col min="4" max="4" width="23" customWidth="1"/>
  </cols>
  <sheetData>
    <row r="3" spans="1:3" ht="18">
      <c r="A3" s="20" t="s">
        <v>391</v>
      </c>
      <c r="B3" s="11"/>
      <c r="C3" s="11"/>
    </row>
    <row r="4" spans="1:3" ht="18">
      <c r="A4" s="20"/>
      <c r="B4" s="11"/>
      <c r="C4" s="11"/>
    </row>
    <row r="6" spans="1:3" ht="15.5">
      <c r="B6" s="53" t="s">
        <v>392</v>
      </c>
      <c r="C6" s="53" t="s">
        <v>393</v>
      </c>
    </row>
    <row r="7" spans="1:3" ht="26">
      <c r="B7" s="48" t="s">
        <v>394</v>
      </c>
      <c r="C7" s="49" t="s">
        <v>395</v>
      </c>
    </row>
    <row r="8" spans="1:3">
      <c r="B8" s="48" t="s">
        <v>396</v>
      </c>
      <c r="C8" s="50" t="s">
        <v>397</v>
      </c>
    </row>
    <row r="9" spans="1:3">
      <c r="B9" s="48" t="s">
        <v>398</v>
      </c>
      <c r="C9" s="51"/>
    </row>
    <row r="10" spans="1:3">
      <c r="B10" s="48" t="s">
        <v>399</v>
      </c>
      <c r="C10" s="50"/>
    </row>
    <row r="11" spans="1:3">
      <c r="B11" s="48" t="s">
        <v>400</v>
      </c>
      <c r="C11" s="50" t="s">
        <v>401</v>
      </c>
    </row>
    <row r="12" spans="1:3">
      <c r="B12" s="48" t="s">
        <v>402</v>
      </c>
      <c r="C12" s="50"/>
    </row>
    <row r="13" spans="1:3">
      <c r="B13" s="48" t="s">
        <v>403</v>
      </c>
      <c r="C13" s="50"/>
    </row>
    <row r="14" spans="1:3">
      <c r="B14" s="48" t="s">
        <v>404</v>
      </c>
      <c r="C14" s="50"/>
    </row>
    <row r="15" spans="1:3">
      <c r="B15" s="48" t="s">
        <v>405</v>
      </c>
      <c r="C15" s="50"/>
    </row>
    <row r="16" spans="1:3">
      <c r="B16" s="48" t="s">
        <v>406</v>
      </c>
      <c r="C16" s="50"/>
    </row>
    <row r="17" spans="2:3">
      <c r="B17" s="48" t="s">
        <v>407</v>
      </c>
      <c r="C17" s="50"/>
    </row>
    <row r="18" spans="2:3">
      <c r="B18" s="48" t="s">
        <v>408</v>
      </c>
      <c r="C18" s="50"/>
    </row>
    <row r="19" spans="2:3">
      <c r="B19" s="48" t="s">
        <v>409</v>
      </c>
      <c r="C19" s="50"/>
    </row>
    <row r="20" spans="2:3">
      <c r="B20" s="48" t="s">
        <v>410</v>
      </c>
      <c r="C20" s="50"/>
    </row>
    <row r="21" spans="2:3">
      <c r="B21" s="48" t="s">
        <v>411</v>
      </c>
      <c r="C21" s="50"/>
    </row>
    <row r="22" spans="2:3">
      <c r="B22" s="48"/>
      <c r="C22" s="48"/>
    </row>
    <row r="23" spans="2:3">
      <c r="B23" s="48"/>
      <c r="C23" s="48"/>
    </row>
    <row r="24" spans="2:3" ht="28.5" customHeight="1">
      <c r="B24" s="17"/>
      <c r="C24" s="17"/>
    </row>
  </sheetData>
  <phoneticPr fontId="6" type="noConversion"/>
  <pageMargins left="0.39370078740157483" right="0.39370078740157483" top="0.78740157480314965" bottom="0.78740157480314965" header="0.11811023622047245" footer="0.11811023622047245"/>
  <pageSetup paperSize="9"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2:D40"/>
  <sheetViews>
    <sheetView topLeftCell="A28" workbookViewId="0">
      <selection activeCell="A6" sqref="A6"/>
    </sheetView>
  </sheetViews>
  <sheetFormatPr defaultRowHeight="13"/>
  <cols>
    <col min="2" max="2" width="33" customWidth="1"/>
    <col min="3" max="3" width="22.44140625" customWidth="1"/>
    <col min="4" max="4" width="46.44140625" customWidth="1"/>
  </cols>
  <sheetData>
    <row r="2" spans="1:4" ht="18">
      <c r="A2" s="20" t="s">
        <v>412</v>
      </c>
      <c r="B2" s="15"/>
    </row>
    <row r="3" spans="1:4" ht="18">
      <c r="A3" s="18"/>
      <c r="B3" s="15"/>
    </row>
    <row r="4" spans="1:4" ht="15.5">
      <c r="A4" s="460" t="s">
        <v>413</v>
      </c>
      <c r="B4" s="15"/>
    </row>
    <row r="5" spans="1:4" ht="15.5">
      <c r="A5" s="9"/>
      <c r="B5" s="15"/>
    </row>
    <row r="6" spans="1:4" ht="14">
      <c r="A6" s="11" t="s">
        <v>414</v>
      </c>
      <c r="B6" s="24"/>
    </row>
    <row r="7" spans="1:4" ht="14">
      <c r="A7" s="11" t="s">
        <v>415</v>
      </c>
      <c r="B7" s="24"/>
    </row>
    <row r="8" spans="1:4" ht="14">
      <c r="A8" s="11" t="s">
        <v>416</v>
      </c>
      <c r="B8" s="24"/>
    </row>
    <row r="9" spans="1:4" ht="14">
      <c r="A9" s="11"/>
      <c r="B9" s="24"/>
    </row>
    <row r="10" spans="1:4" ht="14">
      <c r="A10" s="12" t="s">
        <v>417</v>
      </c>
      <c r="B10" s="24"/>
    </row>
    <row r="11" spans="1:4" ht="14">
      <c r="B11" s="10"/>
    </row>
    <row r="12" spans="1:4" ht="15.5">
      <c r="B12" s="52" t="s">
        <v>418</v>
      </c>
      <c r="C12" s="52" t="s">
        <v>419</v>
      </c>
      <c r="D12" s="52" t="s">
        <v>420</v>
      </c>
    </row>
    <row r="13" spans="1:4">
      <c r="B13" s="352" t="s">
        <v>421</v>
      </c>
      <c r="C13" s="48"/>
      <c r="D13" s="48" t="s">
        <v>422</v>
      </c>
    </row>
    <row r="14" spans="1:4">
      <c r="B14" s="352" t="s">
        <v>423</v>
      </c>
      <c r="C14" s="48"/>
      <c r="D14" s="48" t="s">
        <v>422</v>
      </c>
    </row>
    <row r="15" spans="1:4">
      <c r="B15" s="352" t="s">
        <v>424</v>
      </c>
      <c r="C15" s="48"/>
      <c r="D15" s="48" t="s">
        <v>422</v>
      </c>
    </row>
    <row r="16" spans="1:4">
      <c r="B16" s="352" t="s">
        <v>425</v>
      </c>
      <c r="C16" s="48"/>
      <c r="D16" s="48" t="s">
        <v>422</v>
      </c>
    </row>
    <row r="17" spans="1:4">
      <c r="B17" s="352" t="s">
        <v>426</v>
      </c>
      <c r="C17" s="48"/>
      <c r="D17" s="48" t="s">
        <v>422</v>
      </c>
    </row>
    <row r="18" spans="1:4">
      <c r="B18" s="352" t="s">
        <v>427</v>
      </c>
      <c r="C18" s="48"/>
      <c r="D18" s="48" t="s">
        <v>422</v>
      </c>
    </row>
    <row r="19" spans="1:4">
      <c r="B19" s="352" t="s">
        <v>428</v>
      </c>
      <c r="C19" s="48"/>
      <c r="D19" s="48" t="s">
        <v>422</v>
      </c>
    </row>
    <row r="20" spans="1:4">
      <c r="B20" s="352" t="s">
        <v>429</v>
      </c>
      <c r="C20" s="48"/>
      <c r="D20" s="48" t="s">
        <v>422</v>
      </c>
    </row>
    <row r="21" spans="1:4">
      <c r="B21" s="352" t="s">
        <v>430</v>
      </c>
      <c r="C21" s="48"/>
      <c r="D21" s="48" t="s">
        <v>422</v>
      </c>
    </row>
    <row r="22" spans="1:4">
      <c r="B22" s="352" t="s">
        <v>431</v>
      </c>
      <c r="C22" s="48"/>
      <c r="D22" s="48" t="s">
        <v>422</v>
      </c>
    </row>
    <row r="23" spans="1:4">
      <c r="B23" s="352" t="s">
        <v>432</v>
      </c>
      <c r="C23" s="48"/>
      <c r="D23" s="48" t="s">
        <v>422</v>
      </c>
    </row>
    <row r="24" spans="1:4">
      <c r="B24" s="352" t="s">
        <v>433</v>
      </c>
      <c r="C24" s="48"/>
      <c r="D24" s="48" t="s">
        <v>422</v>
      </c>
    </row>
    <row r="25" spans="1:4">
      <c r="B25" s="352" t="s">
        <v>434</v>
      </c>
      <c r="C25" s="48"/>
      <c r="D25" s="48" t="s">
        <v>422</v>
      </c>
    </row>
    <row r="26" spans="1:4">
      <c r="B26" s="352" t="s">
        <v>435</v>
      </c>
      <c r="C26" s="48"/>
      <c r="D26" s="48" t="s">
        <v>422</v>
      </c>
    </row>
    <row r="27" spans="1:4">
      <c r="B27" s="352" t="s">
        <v>436</v>
      </c>
      <c r="C27" s="48"/>
      <c r="D27" s="48" t="s">
        <v>422</v>
      </c>
    </row>
    <row r="28" spans="1:4">
      <c r="B28" s="352" t="s">
        <v>437</v>
      </c>
      <c r="C28" s="48"/>
      <c r="D28" s="48" t="s">
        <v>422</v>
      </c>
    </row>
    <row r="29" spans="1:4">
      <c r="B29" s="17"/>
      <c r="C29" s="17"/>
      <c r="D29" s="17"/>
    </row>
    <row r="30" spans="1:4">
      <c r="D30" s="11"/>
    </row>
    <row r="31" spans="1:4">
      <c r="A31" s="11" t="s">
        <v>438</v>
      </c>
      <c r="B31" s="11"/>
      <c r="C31" s="11"/>
      <c r="D31" s="11"/>
    </row>
    <row r="32" spans="1:4">
      <c r="A32" s="11" t="s">
        <v>439</v>
      </c>
      <c r="B32" s="15"/>
      <c r="C32" s="11"/>
      <c r="D32" s="11"/>
    </row>
    <row r="33" spans="1:4">
      <c r="A33" s="16"/>
      <c r="B33" s="15"/>
      <c r="C33" s="11"/>
      <c r="D33" s="11"/>
    </row>
    <row r="34" spans="1:4">
      <c r="A34" s="16"/>
      <c r="B34" s="11"/>
      <c r="C34" s="11"/>
      <c r="D34" s="11"/>
    </row>
    <row r="35" spans="1:4" ht="15.5">
      <c r="A35" s="460" t="s">
        <v>440</v>
      </c>
      <c r="B35" s="11"/>
      <c r="C35" s="11"/>
      <c r="D35" s="11"/>
    </row>
    <row r="36" spans="1:4" ht="15.5">
      <c r="A36" s="460"/>
      <c r="B36" s="11"/>
      <c r="C36" s="11"/>
      <c r="D36" s="11"/>
    </row>
    <row r="37" spans="1:4">
      <c r="A37" s="11" t="s">
        <v>441</v>
      </c>
      <c r="B37" s="11"/>
      <c r="C37" s="11"/>
      <c r="D37" s="11"/>
    </row>
    <row r="38" spans="1:4">
      <c r="B38" s="11"/>
      <c r="C38" s="15"/>
      <c r="D38" s="11"/>
    </row>
    <row r="39" spans="1:4">
      <c r="B39" s="11"/>
      <c r="C39" s="11"/>
      <c r="D39" s="11"/>
    </row>
    <row r="40" spans="1:4">
      <c r="B40" s="11"/>
      <c r="C40" s="11"/>
      <c r="D40" s="11"/>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pageSetUpPr fitToPage="1"/>
  </sheetPr>
  <dimension ref="A4:J36"/>
  <sheetViews>
    <sheetView showGridLines="0" zoomScaleNormal="100" workbookViewId="0">
      <selection activeCell="E8" sqref="E8:F8"/>
    </sheetView>
  </sheetViews>
  <sheetFormatPr defaultRowHeight="13"/>
  <cols>
    <col min="1" max="1" width="26.109375" customWidth="1"/>
    <col min="2" max="2" width="27.109375" style="5" customWidth="1"/>
    <col min="3" max="3" width="18.77734375" style="5" customWidth="1"/>
    <col min="4" max="4" width="33.109375" style="5" customWidth="1"/>
    <col min="5" max="5" width="25.44140625" customWidth="1"/>
    <col min="6" max="6" width="20.109375" customWidth="1"/>
    <col min="7" max="7" width="19" customWidth="1"/>
    <col min="8" max="8" width="17.77734375" customWidth="1"/>
    <col min="9" max="9" width="22.33203125" customWidth="1"/>
    <col min="10" max="10" width="21.44140625" customWidth="1"/>
    <col min="11" max="11" width="13.77734375" customWidth="1"/>
    <col min="12" max="12" width="16.109375" customWidth="1"/>
    <col min="13" max="13" width="18.109375" customWidth="1"/>
  </cols>
  <sheetData>
    <row r="4" spans="1:9" ht="18">
      <c r="A4" s="20" t="s">
        <v>442</v>
      </c>
      <c r="B4" s="11"/>
      <c r="C4" s="11"/>
      <c r="D4" s="11"/>
      <c r="E4" s="11"/>
    </row>
    <row r="5" spans="1:9" ht="18">
      <c r="A5" s="20"/>
      <c r="B5" s="11"/>
      <c r="C5" s="11"/>
      <c r="D5" s="11"/>
      <c r="E5" s="11"/>
    </row>
    <row r="7" spans="1:9" ht="15.5">
      <c r="B7" s="52" t="s">
        <v>443</v>
      </c>
      <c r="C7" s="52" t="s">
        <v>444</v>
      </c>
      <c r="D7" s="52" t="s">
        <v>445</v>
      </c>
      <c r="E7" s="52" t="s">
        <v>446</v>
      </c>
      <c r="F7" s="52" t="s">
        <v>447</v>
      </c>
      <c r="G7" s="52" t="s">
        <v>448</v>
      </c>
      <c r="H7" s="52" t="s">
        <v>449</v>
      </c>
      <c r="I7" s="52" t="s">
        <v>450</v>
      </c>
    </row>
    <row r="8" spans="1:9">
      <c r="A8" s="161"/>
      <c r="B8" s="547" t="s">
        <v>451</v>
      </c>
      <c r="C8" s="547" t="s">
        <v>452</v>
      </c>
      <c r="D8" s="547" t="s">
        <v>453</v>
      </c>
      <c r="E8" s="547" t="s">
        <v>454</v>
      </c>
      <c r="F8" s="547" t="s">
        <v>455</v>
      </c>
      <c r="G8" s="547" t="s">
        <v>456</v>
      </c>
      <c r="H8" s="547" t="s">
        <v>457</v>
      </c>
      <c r="I8" s="547" t="s">
        <v>458</v>
      </c>
    </row>
    <row r="9" spans="1:9">
      <c r="A9" s="161"/>
      <c r="B9" s="547" t="s">
        <v>459</v>
      </c>
      <c r="C9" s="547" t="s">
        <v>460</v>
      </c>
      <c r="D9" s="547" t="s">
        <v>461</v>
      </c>
      <c r="E9" s="547" t="s">
        <v>462</v>
      </c>
      <c r="F9" s="547" t="s">
        <v>463</v>
      </c>
      <c r="G9" s="547" t="s">
        <v>464</v>
      </c>
      <c r="H9" s="547" t="s">
        <v>465</v>
      </c>
      <c r="I9" s="547" t="s">
        <v>466</v>
      </c>
    </row>
    <row r="10" spans="1:9">
      <c r="A10" s="161" t="s">
        <v>467</v>
      </c>
      <c r="B10" s="547" t="s">
        <v>468</v>
      </c>
      <c r="C10" s="547" t="s">
        <v>460</v>
      </c>
      <c r="D10" s="547" t="s">
        <v>461</v>
      </c>
      <c r="E10" s="547" t="s">
        <v>462</v>
      </c>
      <c r="F10" s="547" t="s">
        <v>463</v>
      </c>
      <c r="G10" s="547" t="s">
        <v>464</v>
      </c>
      <c r="H10" s="547" t="s">
        <v>465</v>
      </c>
      <c r="I10" s="547" t="s">
        <v>466</v>
      </c>
    </row>
    <row r="11" spans="1:9">
      <c r="A11" s="161"/>
      <c r="B11" s="547" t="s">
        <v>469</v>
      </c>
      <c r="C11" s="547" t="s">
        <v>460</v>
      </c>
      <c r="D11" s="547" t="s">
        <v>461</v>
      </c>
      <c r="E11" s="547" t="s">
        <v>463</v>
      </c>
      <c r="F11" s="547" t="s">
        <v>462</v>
      </c>
      <c r="G11" s="547" t="s">
        <v>464</v>
      </c>
      <c r="H11" s="547" t="s">
        <v>465</v>
      </c>
      <c r="I11" s="547" t="s">
        <v>466</v>
      </c>
    </row>
    <row r="12" spans="1:9">
      <c r="A12" s="161"/>
      <c r="B12" s="547" t="s">
        <v>470</v>
      </c>
      <c r="C12" s="547" t="s">
        <v>460</v>
      </c>
      <c r="D12" s="547" t="s">
        <v>461</v>
      </c>
      <c r="E12" s="547" t="s">
        <v>463</v>
      </c>
      <c r="F12" s="547" t="s">
        <v>462</v>
      </c>
      <c r="G12" s="547" t="s">
        <v>464</v>
      </c>
      <c r="H12" s="547" t="s">
        <v>465</v>
      </c>
      <c r="I12" s="547" t="s">
        <v>466</v>
      </c>
    </row>
    <row r="13" spans="1:9">
      <c r="A13" s="161"/>
      <c r="B13" s="547" t="s">
        <v>471</v>
      </c>
      <c r="C13" s="547" t="s">
        <v>460</v>
      </c>
      <c r="D13" s="547" t="s">
        <v>461</v>
      </c>
      <c r="E13" s="547" t="s">
        <v>462</v>
      </c>
      <c r="F13" s="547" t="s">
        <v>463</v>
      </c>
      <c r="G13" s="547" t="s">
        <v>464</v>
      </c>
      <c r="H13" s="547" t="s">
        <v>465</v>
      </c>
      <c r="I13" s="547" t="s">
        <v>466</v>
      </c>
    </row>
    <row r="14" spans="1:9">
      <c r="A14" s="161"/>
      <c r="B14" s="547" t="s">
        <v>472</v>
      </c>
      <c r="C14" s="547" t="s">
        <v>460</v>
      </c>
      <c r="D14" s="547" t="s">
        <v>461</v>
      </c>
      <c r="E14" s="547" t="s">
        <v>463</v>
      </c>
      <c r="F14" s="547" t="s">
        <v>462</v>
      </c>
      <c r="G14" s="547" t="s">
        <v>464</v>
      </c>
      <c r="H14" s="547" t="s">
        <v>465</v>
      </c>
      <c r="I14" s="547" t="s">
        <v>466</v>
      </c>
    </row>
    <row r="15" spans="1:9">
      <c r="A15" s="161" t="s">
        <v>473</v>
      </c>
      <c r="B15" s="547" t="s">
        <v>474</v>
      </c>
      <c r="C15" s="547" t="s">
        <v>460</v>
      </c>
      <c r="D15" s="547" t="s">
        <v>461</v>
      </c>
      <c r="E15" s="547" t="s">
        <v>462</v>
      </c>
      <c r="F15" s="547" t="s">
        <v>463</v>
      </c>
      <c r="G15" s="547" t="s">
        <v>464</v>
      </c>
      <c r="H15" s="547" t="s">
        <v>465</v>
      </c>
      <c r="I15" s="547" t="s">
        <v>466</v>
      </c>
    </row>
    <row r="30" spans="5:10">
      <c r="E30" s="5"/>
      <c r="F30" s="5"/>
      <c r="G30" s="5"/>
      <c r="H30" s="5"/>
      <c r="I30" s="5"/>
      <c r="J30" s="5"/>
    </row>
    <row r="31" spans="5:10">
      <c r="E31" s="5"/>
      <c r="F31" s="5"/>
      <c r="G31" s="5"/>
      <c r="H31" s="5"/>
      <c r="I31" s="5"/>
      <c r="J31" s="5"/>
    </row>
    <row r="32" spans="5:10">
      <c r="E32" s="5"/>
      <c r="F32" s="5"/>
      <c r="G32" s="5"/>
      <c r="H32" s="5"/>
      <c r="I32" s="5"/>
      <c r="J32" s="5"/>
    </row>
    <row r="33" spans="5:10">
      <c r="E33" s="5"/>
      <c r="F33" s="5"/>
      <c r="G33" s="5"/>
      <c r="H33" s="5"/>
      <c r="I33" s="5"/>
      <c r="J33" s="5"/>
    </row>
    <row r="34" spans="5:10">
      <c r="E34" s="5"/>
      <c r="F34" s="5"/>
      <c r="G34" s="5"/>
      <c r="H34" s="5"/>
      <c r="I34" s="5"/>
      <c r="J34" s="5"/>
    </row>
    <row r="35" spans="5:10">
      <c r="E35" s="5"/>
      <c r="F35" s="5"/>
      <c r="G35" s="5"/>
      <c r="H35" s="5"/>
      <c r="I35" s="5"/>
      <c r="J35" s="5"/>
    </row>
    <row r="36" spans="5:10">
      <c r="E36" s="5"/>
      <c r="F36" s="5"/>
      <c r="G36" s="5"/>
      <c r="H36" s="5"/>
      <c r="I36" s="5"/>
      <c r="J36" s="5"/>
    </row>
  </sheetData>
  <phoneticPr fontId="6" type="noConversion"/>
  <pageMargins left="0.39370078740157483" right="0.39370078740157483" top="0.78740157480314965" bottom="0.78740157480314965" header="0.11811023622047245" footer="0.11811023622047245"/>
  <pageSetup paperSize="9" scale="63" fitToHeight="0" orientation="portrait"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HF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filterMode="1"/>
  <dimension ref="A4:AS484"/>
  <sheetViews>
    <sheetView tabSelected="1" zoomScale="115" zoomScaleNormal="115" workbookViewId="0">
      <pane ySplit="6" topLeftCell="A7" activePane="bottomLeft" state="frozen"/>
      <selection pane="bottomLeft" activeCell="A6" sqref="A6:XFD6"/>
    </sheetView>
  </sheetViews>
  <sheetFormatPr defaultRowHeight="13"/>
  <cols>
    <col min="2" max="2" width="19.109375" style="27" customWidth="1"/>
    <col min="3" max="3" width="21.109375" customWidth="1"/>
    <col min="4" max="4" width="26.44140625" customWidth="1"/>
    <col min="5" max="5" width="4.33203125" hidden="1" customWidth="1"/>
    <col min="6" max="6" width="17.109375" customWidth="1"/>
    <col min="7" max="7" width="11.6640625" style="27" bestFit="1" customWidth="1"/>
    <col min="8" max="8" width="17.109375" style="27" bestFit="1" customWidth="1"/>
    <col min="9" max="9" width="16.6640625" style="27" bestFit="1" customWidth="1"/>
    <col min="10" max="10" width="11.6640625" style="27" bestFit="1" customWidth="1"/>
    <col min="11" max="11" width="11.77734375" style="27" bestFit="1" customWidth="1"/>
    <col min="12" max="12" width="15.33203125" style="27" customWidth="1"/>
    <col min="13" max="13" width="13.77734375" style="27" customWidth="1"/>
    <col min="14" max="14" width="11.77734375" style="27" customWidth="1"/>
    <col min="15" max="15" width="15.44140625" style="27" bestFit="1" customWidth="1"/>
    <col min="16" max="16" width="17" style="27" bestFit="1" customWidth="1"/>
    <col min="17" max="17" width="11.77734375" style="27" customWidth="1"/>
    <col min="18" max="18" width="15.44140625" style="27" bestFit="1" customWidth="1"/>
    <col min="19" max="19" width="17" style="27" bestFit="1" customWidth="1"/>
    <col min="20" max="20" width="11.77734375" style="27" customWidth="1"/>
    <col min="21" max="21" width="15.44140625" style="27" bestFit="1" customWidth="1"/>
    <col min="22" max="22" width="17" style="27" bestFit="1" customWidth="1"/>
    <col min="23" max="23" width="11.77734375" style="27" customWidth="1"/>
    <col min="24" max="24" width="15.44140625" style="27" bestFit="1" customWidth="1"/>
    <col min="25" max="25" width="17" style="27" bestFit="1" customWidth="1"/>
    <col min="26" max="26" width="11.77734375" style="27" customWidth="1"/>
    <col min="27" max="27" width="15.44140625" style="27" bestFit="1" customWidth="1"/>
    <col min="28" max="28" width="18.6640625" style="27" customWidth="1"/>
    <col min="29" max="29" width="11.77734375" style="27" customWidth="1"/>
    <col min="30" max="30" width="15.44140625" style="27" bestFit="1" customWidth="1"/>
    <col min="31" max="31" width="18.6640625" style="27" customWidth="1"/>
    <col min="32" max="32" width="11.77734375" style="27" customWidth="1"/>
    <col min="33" max="33" width="15.44140625" style="27" bestFit="1" customWidth="1"/>
    <col min="34" max="34" width="18.6640625" style="27" customWidth="1"/>
    <col min="35" max="35" width="11.77734375" style="27" customWidth="1"/>
    <col min="36" max="36" width="15.44140625" style="27" bestFit="1" customWidth="1"/>
    <col min="37" max="37" width="18.6640625" style="27" customWidth="1"/>
    <col min="38" max="38" width="11.77734375" style="27" customWidth="1"/>
    <col min="39" max="39" width="15.44140625" style="27" bestFit="1" customWidth="1"/>
    <col min="40" max="40" width="18.6640625" style="27" customWidth="1"/>
    <col min="41" max="41" width="11.77734375" style="27" customWidth="1"/>
    <col min="42" max="42" width="15.44140625" style="27" bestFit="1" customWidth="1"/>
    <col min="43" max="43" width="18.6640625" style="27" customWidth="1"/>
    <col min="44" max="44" width="11.77734375" style="27" customWidth="1"/>
    <col min="45" max="45" width="15.44140625" style="27" bestFit="1" customWidth="1"/>
  </cols>
  <sheetData>
    <row r="4" spans="1:45" ht="18.5" thickBot="1">
      <c r="B4" s="462" t="s">
        <v>475</v>
      </c>
    </row>
    <row r="5" spans="1:45">
      <c r="G5" s="877" t="s">
        <v>476</v>
      </c>
      <c r="H5" s="878"/>
      <c r="I5" s="879"/>
      <c r="J5" s="877" t="s">
        <v>476</v>
      </c>
      <c r="K5" s="878"/>
      <c r="L5" s="879"/>
      <c r="M5" s="877" t="s">
        <v>476</v>
      </c>
      <c r="N5" s="878"/>
      <c r="O5" s="879"/>
      <c r="P5" s="880" t="s">
        <v>476</v>
      </c>
      <c r="Q5" s="881"/>
      <c r="R5" s="882"/>
      <c r="S5" s="880" t="s">
        <v>476</v>
      </c>
      <c r="T5" s="881"/>
      <c r="U5" s="882"/>
      <c r="V5" s="880" t="s">
        <v>476</v>
      </c>
      <c r="W5" s="881"/>
      <c r="X5" s="882"/>
      <c r="Y5" s="880" t="s">
        <v>476</v>
      </c>
      <c r="Z5" s="881"/>
      <c r="AA5" s="882"/>
      <c r="AB5" s="880" t="s">
        <v>476</v>
      </c>
      <c r="AC5" s="881"/>
      <c r="AD5" s="882"/>
      <c r="AE5" s="880" t="s">
        <v>476</v>
      </c>
      <c r="AF5" s="881"/>
      <c r="AG5" s="882"/>
      <c r="AH5" s="880" t="s">
        <v>476</v>
      </c>
      <c r="AI5" s="881"/>
      <c r="AJ5" s="882"/>
      <c r="AK5" s="880" t="s">
        <v>476</v>
      </c>
      <c r="AL5" s="881"/>
      <c r="AM5" s="882"/>
      <c r="AN5" s="880" t="s">
        <v>476</v>
      </c>
      <c r="AO5" s="881"/>
      <c r="AP5" s="882"/>
      <c r="AQ5" s="880" t="s">
        <v>476</v>
      </c>
      <c r="AR5" s="881"/>
      <c r="AS5" s="882"/>
    </row>
    <row r="6" spans="1:45" s="19" customFormat="1" ht="65">
      <c r="A6"/>
      <c r="B6" s="96" t="s">
        <v>477</v>
      </c>
      <c r="C6" s="546" t="s">
        <v>478</v>
      </c>
      <c r="D6" s="546" t="s">
        <v>479</v>
      </c>
      <c r="E6" s="546" t="s">
        <v>480</v>
      </c>
      <c r="F6" s="548" t="s">
        <v>481</v>
      </c>
      <c r="G6" s="245" t="s">
        <v>482</v>
      </c>
      <c r="H6" s="546" t="s">
        <v>483</v>
      </c>
      <c r="I6" s="246" t="s">
        <v>484</v>
      </c>
      <c r="J6" s="245" t="s">
        <v>482</v>
      </c>
      <c r="K6" s="546" t="s">
        <v>483</v>
      </c>
      <c r="L6" s="246" t="s">
        <v>484</v>
      </c>
      <c r="M6" s="245" t="s">
        <v>482</v>
      </c>
      <c r="N6" s="546" t="s">
        <v>483</v>
      </c>
      <c r="O6" s="246" t="s">
        <v>484</v>
      </c>
      <c r="P6" s="245" t="s">
        <v>482</v>
      </c>
      <c r="Q6" s="546" t="s">
        <v>483</v>
      </c>
      <c r="R6" s="246" t="s">
        <v>484</v>
      </c>
      <c r="S6" s="245" t="s">
        <v>482</v>
      </c>
      <c r="T6" s="546" t="s">
        <v>483</v>
      </c>
      <c r="U6" s="246" t="s">
        <v>484</v>
      </c>
      <c r="V6" s="245" t="s">
        <v>482</v>
      </c>
      <c r="W6" s="546" t="s">
        <v>483</v>
      </c>
      <c r="X6" s="246" t="s">
        <v>484</v>
      </c>
      <c r="Y6" s="245" t="s">
        <v>482</v>
      </c>
      <c r="Z6" s="546" t="s">
        <v>483</v>
      </c>
      <c r="AA6" s="246" t="s">
        <v>484</v>
      </c>
      <c r="AB6" s="245" t="s">
        <v>482</v>
      </c>
      <c r="AC6" s="546" t="s">
        <v>483</v>
      </c>
      <c r="AD6" s="246" t="s">
        <v>484</v>
      </c>
      <c r="AE6" s="245" t="s">
        <v>482</v>
      </c>
      <c r="AF6" s="546" t="s">
        <v>483</v>
      </c>
      <c r="AG6" s="246" t="s">
        <v>484</v>
      </c>
      <c r="AH6" s="245" t="s">
        <v>482</v>
      </c>
      <c r="AI6" s="546" t="s">
        <v>483</v>
      </c>
      <c r="AJ6" s="246" t="s">
        <v>484</v>
      </c>
      <c r="AK6" s="245" t="s">
        <v>482</v>
      </c>
      <c r="AL6" s="546" t="s">
        <v>483</v>
      </c>
      <c r="AM6" s="246" t="s">
        <v>484</v>
      </c>
      <c r="AN6" s="245" t="s">
        <v>482</v>
      </c>
      <c r="AO6" s="546" t="s">
        <v>483</v>
      </c>
      <c r="AP6" s="246" t="s">
        <v>484</v>
      </c>
      <c r="AQ6" s="245" t="s">
        <v>482</v>
      </c>
      <c r="AR6" s="546" t="s">
        <v>483</v>
      </c>
      <c r="AS6" s="246" t="s">
        <v>484</v>
      </c>
    </row>
    <row r="7" spans="1:45" ht="26" hidden="1">
      <c r="B7" s="256" t="s">
        <v>485</v>
      </c>
      <c r="C7" s="33" t="str">
        <f t="shared" ref="C7:C70" si="0">INDEX(Master_Full_Site_Name,MATCH(Password_Full_Short_Hostname,Master_Full_Short_Hostname,0))</f>
        <v>BT Reigate</v>
      </c>
      <c r="D7" s="33" t="str">
        <f t="shared" ref="D7:D70" si="1">INDEX(Master_Full_Server_Type,MATCH(Password_Full_Short_Hostname,Master_Full_Short_Hostname,0))</f>
        <v>Admin/SUF</v>
      </c>
      <c r="E7" s="33" t="e">
        <f>VLOOKUP(#REF!,'IPs - Production'!$A$10:$K$456,7,FALSE)</f>
        <v>#REF!</v>
      </c>
      <c r="F7" s="33" t="str">
        <f t="shared" ref="F7:F38" si="2">INDEX(Master_Full_Deployment,MATCH(Password_Full_Short_Hostname,Master_Full_Short_Hostname,0))</f>
        <v>Ph1</v>
      </c>
      <c r="G7" s="247" t="s">
        <v>52</v>
      </c>
      <c r="H7" s="549" t="s">
        <v>486</v>
      </c>
      <c r="I7" s="248" t="s">
        <v>487</v>
      </c>
      <c r="J7" s="247" t="s">
        <v>488</v>
      </c>
      <c r="K7" s="549" t="s">
        <v>489</v>
      </c>
      <c r="L7" s="248" t="s">
        <v>490</v>
      </c>
      <c r="M7" s="247" t="s">
        <v>488</v>
      </c>
      <c r="N7" s="549" t="s">
        <v>491</v>
      </c>
      <c r="O7" s="248" t="s">
        <v>492</v>
      </c>
      <c r="P7" s="478" t="s">
        <v>493</v>
      </c>
      <c r="Q7" s="549" t="s">
        <v>494</v>
      </c>
      <c r="R7" s="248" t="s">
        <v>495</v>
      </c>
      <c r="S7" s="478" t="s">
        <v>496</v>
      </c>
      <c r="T7" s="549"/>
      <c r="U7" s="248" t="s">
        <v>490</v>
      </c>
      <c r="V7" s="478" t="s">
        <v>497</v>
      </c>
      <c r="W7" s="549"/>
      <c r="X7" s="248" t="s">
        <v>498</v>
      </c>
      <c r="Y7" s="478" t="s">
        <v>499</v>
      </c>
      <c r="Z7" s="549"/>
      <c r="AA7" s="248" t="s">
        <v>500</v>
      </c>
      <c r="AB7" s="478" t="s">
        <v>501</v>
      </c>
      <c r="AC7" s="549"/>
      <c r="AD7" s="248" t="s">
        <v>502</v>
      </c>
      <c r="AE7" s="478" t="s">
        <v>503</v>
      </c>
      <c r="AF7" s="549"/>
      <c r="AG7" t="s">
        <v>504</v>
      </c>
      <c r="AH7" s="478" t="s">
        <v>505</v>
      </c>
      <c r="AI7" s="549"/>
      <c r="AJ7" s="248" t="s">
        <v>506</v>
      </c>
      <c r="AK7" s="478" t="s">
        <v>507</v>
      </c>
      <c r="AL7" s="549"/>
      <c r="AM7" s="248" t="s">
        <v>508</v>
      </c>
      <c r="AN7" s="478" t="s">
        <v>509</v>
      </c>
      <c r="AO7" s="549" t="s">
        <v>510</v>
      </c>
      <c r="AP7" s="248" t="s">
        <v>510</v>
      </c>
      <c r="AQ7" s="478" t="s">
        <v>511</v>
      </c>
      <c r="AR7" s="549" t="s">
        <v>512</v>
      </c>
      <c r="AS7" s="248" t="s">
        <v>512</v>
      </c>
    </row>
    <row r="8" spans="1:45" ht="26" hidden="1">
      <c r="B8" s="256" t="s">
        <v>513</v>
      </c>
      <c r="C8" s="33" t="str">
        <f t="shared" si="0"/>
        <v>BT Reigate</v>
      </c>
      <c r="D8" s="33" t="str">
        <f t="shared" si="1"/>
        <v>JBoss</v>
      </c>
      <c r="E8" s="33" t="e">
        <f>VLOOKUP(#REF!,'IPs - Production'!$A$10:$K$456,7,FALSE)</f>
        <v>#REF!</v>
      </c>
      <c r="F8" s="33" t="str">
        <f t="shared" si="2"/>
        <v>Ph1</v>
      </c>
      <c r="G8" s="247" t="s">
        <v>52</v>
      </c>
      <c r="H8" s="549" t="s">
        <v>486</v>
      </c>
      <c r="I8" s="248" t="s">
        <v>487</v>
      </c>
      <c r="J8" s="247" t="s">
        <v>488</v>
      </c>
      <c r="K8" s="549" t="s">
        <v>489</v>
      </c>
      <c r="L8" s="248" t="s">
        <v>490</v>
      </c>
      <c r="M8" s="478" t="s">
        <v>514</v>
      </c>
      <c r="N8" s="549" t="s">
        <v>515</v>
      </c>
      <c r="O8" s="248" t="s">
        <v>516</v>
      </c>
      <c r="P8" s="247"/>
      <c r="Q8" s="549"/>
      <c r="R8" s="248"/>
      <c r="S8" s="247"/>
      <c r="T8" s="549"/>
      <c r="U8" s="248"/>
      <c r="V8" s="247"/>
      <c r="W8" s="549"/>
      <c r="X8" s="248"/>
      <c r="Y8" s="247"/>
      <c r="Z8" s="549"/>
      <c r="AA8" s="248"/>
      <c r="AB8" s="247"/>
      <c r="AC8" s="549"/>
      <c r="AD8" s="248"/>
      <c r="AE8" s="247"/>
      <c r="AF8" s="549"/>
      <c r="AG8" s="248"/>
      <c r="AH8" s="247"/>
      <c r="AI8" s="549"/>
      <c r="AJ8" s="248"/>
      <c r="AK8" s="247"/>
      <c r="AL8" s="549"/>
      <c r="AM8" s="248"/>
      <c r="AN8" s="247"/>
      <c r="AO8" s="549"/>
      <c r="AP8" s="248"/>
      <c r="AQ8" s="247"/>
      <c r="AR8" s="549"/>
      <c r="AS8" s="248"/>
    </row>
    <row r="9" spans="1:45" ht="26" hidden="1">
      <c r="B9" s="256" t="s">
        <v>517</v>
      </c>
      <c r="C9" s="33" t="str">
        <f t="shared" si="0"/>
        <v>BT Reigate</v>
      </c>
      <c r="D9" s="33" t="str">
        <f t="shared" si="1"/>
        <v>JBoss</v>
      </c>
      <c r="E9" s="33" t="e">
        <f>VLOOKUP(#REF!,'IPs - Production'!$A$10:$K$456,7,FALSE)</f>
        <v>#REF!</v>
      </c>
      <c r="F9" s="33" t="str">
        <f t="shared" si="2"/>
        <v>Ph1</v>
      </c>
      <c r="G9" s="247" t="s">
        <v>52</v>
      </c>
      <c r="H9" s="549" t="s">
        <v>486</v>
      </c>
      <c r="I9" s="248" t="s">
        <v>487</v>
      </c>
      <c r="J9" s="247" t="s">
        <v>488</v>
      </c>
      <c r="K9" s="549" t="s">
        <v>489</v>
      </c>
      <c r="L9" s="248" t="s">
        <v>490</v>
      </c>
      <c r="M9" s="478" t="s">
        <v>514</v>
      </c>
      <c r="N9" s="549" t="s">
        <v>515</v>
      </c>
      <c r="O9" s="248" t="s">
        <v>516</v>
      </c>
      <c r="P9" s="247"/>
      <c r="Q9" s="549"/>
      <c r="R9" s="248"/>
      <c r="S9" s="247"/>
      <c r="T9" s="549"/>
      <c r="U9" s="248"/>
      <c r="V9" s="247"/>
      <c r="W9" s="549"/>
      <c r="X9" s="248"/>
      <c r="Y9" s="247"/>
      <c r="Z9" s="549"/>
      <c r="AA9" s="248"/>
      <c r="AB9" s="247"/>
      <c r="AC9" s="549"/>
      <c r="AD9" s="248"/>
      <c r="AE9" s="247"/>
      <c r="AF9" s="549"/>
      <c r="AG9" s="248"/>
      <c r="AH9" s="247"/>
      <c r="AI9" s="549"/>
      <c r="AJ9" s="248"/>
      <c r="AK9" s="247"/>
      <c r="AL9" s="549"/>
      <c r="AM9" s="248"/>
      <c r="AN9" s="247"/>
      <c r="AO9" s="549"/>
      <c r="AP9" s="248"/>
      <c r="AQ9" s="247"/>
      <c r="AR9" s="549"/>
      <c r="AS9" s="248"/>
    </row>
    <row r="10" spans="1:45" ht="26" hidden="1">
      <c r="B10" s="256" t="s">
        <v>518</v>
      </c>
      <c r="C10" s="33" t="str">
        <f t="shared" si="0"/>
        <v>BT Reigate</v>
      </c>
      <c r="D10" s="33" t="str">
        <f t="shared" si="1"/>
        <v>JBoss</v>
      </c>
      <c r="E10" s="33" t="e">
        <f>VLOOKUP(#REF!,'IPs - Production'!$A$10:$K$456,7,FALSE)</f>
        <v>#REF!</v>
      </c>
      <c r="F10" s="33" t="str">
        <f t="shared" si="2"/>
        <v>Ph1</v>
      </c>
      <c r="G10" s="247" t="s">
        <v>52</v>
      </c>
      <c r="H10" s="549" t="s">
        <v>486</v>
      </c>
      <c r="I10" s="248" t="s">
        <v>487</v>
      </c>
      <c r="J10" s="247" t="s">
        <v>488</v>
      </c>
      <c r="K10" s="549" t="s">
        <v>489</v>
      </c>
      <c r="L10" s="248" t="s">
        <v>490</v>
      </c>
      <c r="M10" s="478" t="s">
        <v>514</v>
      </c>
      <c r="N10" s="549" t="s">
        <v>515</v>
      </c>
      <c r="O10" s="248" t="s">
        <v>516</v>
      </c>
      <c r="P10" s="247"/>
      <c r="Q10" s="549"/>
      <c r="R10" s="248"/>
      <c r="S10" s="247"/>
      <c r="T10" s="549"/>
      <c r="U10" s="248"/>
      <c r="V10" s="247"/>
      <c r="W10" s="549"/>
      <c r="X10" s="248"/>
      <c r="Y10" s="247"/>
      <c r="Z10" s="549"/>
      <c r="AA10" s="248"/>
      <c r="AB10" s="247"/>
      <c r="AC10" s="549"/>
      <c r="AD10" s="248"/>
      <c r="AE10" s="247"/>
      <c r="AF10" s="549"/>
      <c r="AG10" s="248"/>
      <c r="AH10" s="247"/>
      <c r="AI10" s="549"/>
      <c r="AJ10" s="248"/>
      <c r="AK10" s="247"/>
      <c r="AL10" s="549"/>
      <c r="AM10" s="248"/>
      <c r="AN10" s="247"/>
      <c r="AO10" s="549"/>
      <c r="AP10" s="248"/>
      <c r="AQ10" s="247"/>
      <c r="AR10" s="549"/>
      <c r="AS10" s="248"/>
    </row>
    <row r="11" spans="1:45" ht="26" hidden="1">
      <c r="B11" s="256" t="s">
        <v>519</v>
      </c>
      <c r="C11" s="33" t="str">
        <f t="shared" si="0"/>
        <v>BT Reigate</v>
      </c>
      <c r="D11" s="33" t="str">
        <f t="shared" si="1"/>
        <v>JBoss</v>
      </c>
      <c r="E11" s="33" t="e">
        <f>VLOOKUP(#REF!,'IPs - Production'!$A$10:$K$456,7,FALSE)</f>
        <v>#REF!</v>
      </c>
      <c r="F11" s="33" t="str">
        <f t="shared" si="2"/>
        <v>Ph1</v>
      </c>
      <c r="G11" s="247" t="s">
        <v>52</v>
      </c>
      <c r="H11" s="549" t="s">
        <v>486</v>
      </c>
      <c r="I11" s="248" t="s">
        <v>487</v>
      </c>
      <c r="J11" s="247" t="s">
        <v>488</v>
      </c>
      <c r="K11" s="549" t="s">
        <v>489</v>
      </c>
      <c r="L11" s="248" t="s">
        <v>490</v>
      </c>
      <c r="M11" s="478" t="s">
        <v>514</v>
      </c>
      <c r="N11" s="549" t="s">
        <v>515</v>
      </c>
      <c r="O11" s="248" t="s">
        <v>516</v>
      </c>
      <c r="P11" s="247"/>
      <c r="Q11" s="549"/>
      <c r="R11" s="248"/>
      <c r="S11" s="247"/>
      <c r="T11" s="549"/>
      <c r="U11" s="248"/>
      <c r="V11" s="247"/>
      <c r="W11" s="549"/>
      <c r="X11" s="248"/>
      <c r="Y11" s="247"/>
      <c r="Z11" s="549"/>
      <c r="AA11" s="248"/>
      <c r="AB11" s="247"/>
      <c r="AC11" s="549"/>
      <c r="AD11" s="248"/>
      <c r="AE11" s="247"/>
      <c r="AF11" s="549"/>
      <c r="AG11" s="248"/>
      <c r="AH11" s="247"/>
      <c r="AI11" s="549"/>
      <c r="AJ11" s="248"/>
      <c r="AK11" s="247"/>
      <c r="AL11" s="549"/>
      <c r="AM11" s="248"/>
      <c r="AN11" s="247"/>
      <c r="AO11" s="549"/>
      <c r="AP11" s="248"/>
      <c r="AQ11" s="247"/>
      <c r="AR11" s="549"/>
      <c r="AS11" s="248"/>
    </row>
    <row r="12" spans="1:45" ht="26" hidden="1">
      <c r="B12" s="256" t="s">
        <v>520</v>
      </c>
      <c r="C12" s="33" t="str">
        <f t="shared" si="0"/>
        <v>BT Reigate</v>
      </c>
      <c r="D12" s="33" t="str">
        <f t="shared" si="1"/>
        <v>JBoss</v>
      </c>
      <c r="E12" s="33" t="e">
        <f>VLOOKUP(#REF!,'IPs - Production'!$A$10:$K$456,7,FALSE)</f>
        <v>#REF!</v>
      </c>
      <c r="F12" s="33" t="str">
        <f t="shared" si="2"/>
        <v>Ph1</v>
      </c>
      <c r="G12" s="247" t="s">
        <v>52</v>
      </c>
      <c r="H12" s="549" t="s">
        <v>486</v>
      </c>
      <c r="I12" s="248" t="s">
        <v>487</v>
      </c>
      <c r="J12" s="247" t="s">
        <v>488</v>
      </c>
      <c r="K12" s="549" t="s">
        <v>489</v>
      </c>
      <c r="L12" s="248" t="s">
        <v>490</v>
      </c>
      <c r="M12" s="478" t="s">
        <v>514</v>
      </c>
      <c r="N12" s="549" t="s">
        <v>515</v>
      </c>
      <c r="O12" s="248" t="s">
        <v>516</v>
      </c>
      <c r="P12" s="247"/>
      <c r="Q12" s="549"/>
      <c r="R12" s="248"/>
      <c r="S12" s="247"/>
      <c r="T12" s="549"/>
      <c r="U12" s="248"/>
      <c r="V12" s="247"/>
      <c r="W12" s="549"/>
      <c r="X12" s="248"/>
      <c r="Y12" s="247"/>
      <c r="Z12" s="549"/>
      <c r="AA12" s="248"/>
      <c r="AB12" s="247"/>
      <c r="AC12" s="549"/>
      <c r="AD12" s="248"/>
      <c r="AE12" s="247"/>
      <c r="AF12" s="549"/>
      <c r="AG12" s="248"/>
      <c r="AH12" s="247"/>
      <c r="AI12" s="549"/>
      <c r="AJ12" s="248"/>
      <c r="AK12" s="247"/>
      <c r="AL12" s="549"/>
      <c r="AM12" s="248"/>
      <c r="AN12" s="247"/>
      <c r="AO12" s="549"/>
      <c r="AP12" s="248"/>
      <c r="AQ12" s="247"/>
      <c r="AR12" s="549"/>
      <c r="AS12" s="248"/>
    </row>
    <row r="13" spans="1:45" ht="26" hidden="1">
      <c r="B13" s="256" t="s">
        <v>521</v>
      </c>
      <c r="C13" s="33" t="str">
        <f t="shared" si="0"/>
        <v>BT Reigate</v>
      </c>
      <c r="D13" s="33" t="str">
        <f t="shared" si="1"/>
        <v>JBoss</v>
      </c>
      <c r="E13" s="33" t="e">
        <f>VLOOKUP(#REF!,'IPs - Production'!$A$10:$K$456,7,FALSE)</f>
        <v>#REF!</v>
      </c>
      <c r="F13" s="33" t="str">
        <f t="shared" si="2"/>
        <v>Ph1</v>
      </c>
      <c r="G13" s="247" t="s">
        <v>52</v>
      </c>
      <c r="H13" s="549" t="s">
        <v>486</v>
      </c>
      <c r="I13" s="248" t="s">
        <v>487</v>
      </c>
      <c r="J13" s="247" t="s">
        <v>488</v>
      </c>
      <c r="K13" s="549" t="s">
        <v>489</v>
      </c>
      <c r="L13" s="248" t="s">
        <v>490</v>
      </c>
      <c r="M13" s="478" t="s">
        <v>514</v>
      </c>
      <c r="N13" s="549" t="s">
        <v>515</v>
      </c>
      <c r="O13" s="248" t="s">
        <v>516</v>
      </c>
      <c r="P13" s="247"/>
      <c r="Q13" s="549"/>
      <c r="R13" s="248"/>
      <c r="S13" s="247"/>
      <c r="T13" s="549"/>
      <c r="U13" s="248"/>
      <c r="V13" s="247"/>
      <c r="W13" s="549"/>
      <c r="X13" s="248"/>
      <c r="Y13" s="247"/>
      <c r="Z13" s="549"/>
      <c r="AA13" s="248"/>
      <c r="AB13" s="247"/>
      <c r="AC13" s="549"/>
      <c r="AD13" s="248"/>
      <c r="AE13" s="247"/>
      <c r="AF13" s="549"/>
      <c r="AG13" s="248"/>
      <c r="AH13" s="247"/>
      <c r="AI13" s="549"/>
      <c r="AJ13" s="248"/>
      <c r="AK13" s="247"/>
      <c r="AL13" s="549"/>
      <c r="AM13" s="248"/>
      <c r="AN13" s="247"/>
      <c r="AO13" s="549"/>
      <c r="AP13" s="248"/>
      <c r="AQ13" s="247"/>
      <c r="AR13" s="549"/>
      <c r="AS13" s="248"/>
    </row>
    <row r="14" spans="1:45" ht="26" hidden="1">
      <c r="B14" s="256" t="s">
        <v>522</v>
      </c>
      <c r="C14" s="33" t="str">
        <f t="shared" si="0"/>
        <v>BT Reigate</v>
      </c>
      <c r="D14" s="33" t="str">
        <f t="shared" si="1"/>
        <v>JBoss</v>
      </c>
      <c r="E14" s="33" t="e">
        <f>VLOOKUP(#REF!,'IPs - Production'!$A$10:$K$456,7,FALSE)</f>
        <v>#REF!</v>
      </c>
      <c r="F14" s="33" t="str">
        <f t="shared" si="2"/>
        <v>Ph1</v>
      </c>
      <c r="G14" s="247" t="s">
        <v>52</v>
      </c>
      <c r="H14" s="549" t="s">
        <v>486</v>
      </c>
      <c r="I14" s="248" t="s">
        <v>487</v>
      </c>
      <c r="J14" s="247" t="s">
        <v>488</v>
      </c>
      <c r="K14" s="549" t="s">
        <v>489</v>
      </c>
      <c r="L14" s="248" t="s">
        <v>490</v>
      </c>
      <c r="M14" s="478" t="s">
        <v>514</v>
      </c>
      <c r="N14" s="549" t="s">
        <v>515</v>
      </c>
      <c r="O14" s="248" t="s">
        <v>516</v>
      </c>
      <c r="P14" s="247"/>
      <c r="Q14" s="549"/>
      <c r="R14" s="248"/>
      <c r="S14" s="247"/>
      <c r="T14" s="549"/>
      <c r="U14" s="248"/>
      <c r="V14" s="247"/>
      <c r="W14" s="549"/>
      <c r="X14" s="248"/>
      <c r="Y14" s="247"/>
      <c r="Z14" s="549"/>
      <c r="AA14" s="248"/>
      <c r="AB14" s="247"/>
      <c r="AC14" s="549"/>
      <c r="AD14" s="248"/>
      <c r="AE14" s="247"/>
      <c r="AF14" s="549"/>
      <c r="AG14" s="248"/>
      <c r="AH14" s="247"/>
      <c r="AI14" s="549"/>
      <c r="AJ14" s="248"/>
      <c r="AK14" s="247"/>
      <c r="AL14" s="549"/>
      <c r="AM14" s="248"/>
      <c r="AN14" s="247"/>
      <c r="AO14" s="549"/>
      <c r="AP14" s="248"/>
      <c r="AQ14" s="247"/>
      <c r="AR14" s="549"/>
      <c r="AS14" s="248"/>
    </row>
    <row r="15" spans="1:45" ht="26" hidden="1">
      <c r="B15" s="256" t="s">
        <v>523</v>
      </c>
      <c r="C15" s="33" t="str">
        <f t="shared" si="0"/>
        <v>BT Reigate</v>
      </c>
      <c r="D15" s="33" t="str">
        <f t="shared" si="1"/>
        <v>JBoss</v>
      </c>
      <c r="E15" s="33" t="e">
        <f>VLOOKUP(#REF!,'IPs - Production'!$A$10:$K$456,7,FALSE)</f>
        <v>#REF!</v>
      </c>
      <c r="F15" s="33" t="str">
        <f t="shared" si="2"/>
        <v>Ph1</v>
      </c>
      <c r="G15" s="247" t="s">
        <v>52</v>
      </c>
      <c r="H15" s="549" t="s">
        <v>486</v>
      </c>
      <c r="I15" s="248" t="s">
        <v>487</v>
      </c>
      <c r="J15" s="247" t="s">
        <v>488</v>
      </c>
      <c r="K15" s="549" t="s">
        <v>489</v>
      </c>
      <c r="L15" s="248" t="s">
        <v>490</v>
      </c>
      <c r="M15" s="478" t="s">
        <v>514</v>
      </c>
      <c r="N15" s="549" t="s">
        <v>515</v>
      </c>
      <c r="O15" s="248" t="s">
        <v>516</v>
      </c>
      <c r="P15" s="247"/>
      <c r="Q15" s="549"/>
      <c r="R15" s="248"/>
      <c r="S15" s="247"/>
      <c r="T15" s="549"/>
      <c r="U15" s="248"/>
      <c r="V15" s="247"/>
      <c r="W15" s="549"/>
      <c r="X15" s="248"/>
      <c r="Y15" s="247"/>
      <c r="Z15" s="549"/>
      <c r="AA15" s="248"/>
      <c r="AB15" s="247"/>
      <c r="AC15" s="549"/>
      <c r="AD15" s="248"/>
      <c r="AE15" s="247"/>
      <c r="AF15" s="549"/>
      <c r="AG15" s="248"/>
      <c r="AH15" s="247"/>
      <c r="AI15" s="549"/>
      <c r="AJ15" s="248"/>
      <c r="AK15" s="247"/>
      <c r="AL15" s="549"/>
      <c r="AM15" s="248"/>
      <c r="AN15" s="247"/>
      <c r="AO15" s="549"/>
      <c r="AP15" s="248"/>
      <c r="AQ15" s="247"/>
      <c r="AR15" s="549"/>
      <c r="AS15" s="248"/>
    </row>
    <row r="16" spans="1:45" ht="26" hidden="1">
      <c r="B16" s="256" t="s">
        <v>524</v>
      </c>
      <c r="C16" s="33" t="str">
        <f t="shared" si="0"/>
        <v>BT Reigate</v>
      </c>
      <c r="D16" s="33" t="str">
        <f t="shared" si="1"/>
        <v>JBoss</v>
      </c>
      <c r="E16" s="33" t="e">
        <f>VLOOKUP(#REF!,'IPs - Production'!$A$10:$K$456,7,FALSE)</f>
        <v>#REF!</v>
      </c>
      <c r="F16" s="33" t="str">
        <f t="shared" si="2"/>
        <v>Ph1</v>
      </c>
      <c r="G16" s="247" t="s">
        <v>52</v>
      </c>
      <c r="H16" s="549" t="s">
        <v>486</v>
      </c>
      <c r="I16" s="248" t="s">
        <v>487</v>
      </c>
      <c r="J16" s="247" t="s">
        <v>488</v>
      </c>
      <c r="K16" s="549" t="s">
        <v>489</v>
      </c>
      <c r="L16" s="248" t="s">
        <v>490</v>
      </c>
      <c r="M16" s="478" t="s">
        <v>514</v>
      </c>
      <c r="N16" s="549" t="s">
        <v>515</v>
      </c>
      <c r="O16" s="248" t="s">
        <v>516</v>
      </c>
      <c r="P16" s="247"/>
      <c r="Q16" s="549"/>
      <c r="R16" s="248"/>
      <c r="S16" s="247"/>
      <c r="T16" s="549"/>
      <c r="U16" s="248"/>
      <c r="V16" s="247"/>
      <c r="W16" s="549"/>
      <c r="X16" s="248"/>
      <c r="Y16" s="247"/>
      <c r="Z16" s="549"/>
      <c r="AA16" s="248"/>
      <c r="AB16" s="247"/>
      <c r="AC16" s="549"/>
      <c r="AD16" s="248"/>
      <c r="AE16" s="247"/>
      <c r="AF16" s="549"/>
      <c r="AG16" s="248"/>
      <c r="AH16" s="247"/>
      <c r="AI16" s="549"/>
      <c r="AJ16" s="248"/>
      <c r="AK16" s="247"/>
      <c r="AL16" s="549"/>
      <c r="AM16" s="248"/>
      <c r="AN16" s="247"/>
      <c r="AO16" s="549"/>
      <c r="AP16" s="248"/>
      <c r="AQ16" s="247"/>
      <c r="AR16" s="549"/>
      <c r="AS16" s="248"/>
    </row>
    <row r="17" spans="2:45" ht="26" hidden="1">
      <c r="B17" s="256" t="s">
        <v>525</v>
      </c>
      <c r="C17" s="33" t="str">
        <f t="shared" si="0"/>
        <v>BT Reigate</v>
      </c>
      <c r="D17" s="33" t="str">
        <f t="shared" si="1"/>
        <v>JBoss</v>
      </c>
      <c r="E17" s="33" t="e">
        <f>VLOOKUP(#REF!,'IPs - Production'!$A$10:$K$456,7,FALSE)</f>
        <v>#REF!</v>
      </c>
      <c r="F17" s="33" t="str">
        <f t="shared" si="2"/>
        <v>Ph1</v>
      </c>
      <c r="G17" s="247" t="s">
        <v>52</v>
      </c>
      <c r="H17" s="549" t="s">
        <v>486</v>
      </c>
      <c r="I17" s="248" t="s">
        <v>487</v>
      </c>
      <c r="J17" s="247" t="s">
        <v>488</v>
      </c>
      <c r="K17" s="549" t="s">
        <v>489</v>
      </c>
      <c r="L17" s="248" t="s">
        <v>490</v>
      </c>
      <c r="M17" s="478" t="s">
        <v>514</v>
      </c>
      <c r="N17" s="549" t="s">
        <v>515</v>
      </c>
      <c r="O17" s="248" t="s">
        <v>516</v>
      </c>
      <c r="P17" s="247"/>
      <c r="Q17" s="549"/>
      <c r="R17" s="248"/>
      <c r="S17" s="247"/>
      <c r="T17" s="549"/>
      <c r="U17" s="248"/>
      <c r="V17" s="247"/>
      <c r="W17" s="549"/>
      <c r="X17" s="248"/>
      <c r="Y17" s="247"/>
      <c r="Z17" s="549"/>
      <c r="AA17" s="248"/>
      <c r="AB17" s="247"/>
      <c r="AC17" s="549"/>
      <c r="AD17" s="248"/>
      <c r="AE17" s="247"/>
      <c r="AF17" s="549"/>
      <c r="AG17" s="248"/>
      <c r="AH17" s="247"/>
      <c r="AI17" s="549"/>
      <c r="AJ17" s="248"/>
      <c r="AK17" s="247"/>
      <c r="AL17" s="549"/>
      <c r="AM17" s="248"/>
      <c r="AN17" s="247"/>
      <c r="AO17" s="549"/>
      <c r="AP17" s="248"/>
      <c r="AQ17" s="247"/>
      <c r="AR17" s="549"/>
      <c r="AS17" s="248"/>
    </row>
    <row r="18" spans="2:45" ht="26" hidden="1">
      <c r="B18" s="256" t="s">
        <v>526</v>
      </c>
      <c r="C18" s="33" t="str">
        <f t="shared" si="0"/>
        <v>BT Reigate</v>
      </c>
      <c r="D18" s="33" t="str">
        <f t="shared" si="1"/>
        <v>JBoss</v>
      </c>
      <c r="E18" s="33" t="e">
        <f>VLOOKUP(#REF!,'IPs - Production'!$A$10:$K$456,7,FALSE)</f>
        <v>#REF!</v>
      </c>
      <c r="F18" s="33" t="str">
        <f t="shared" si="2"/>
        <v>Ph1</v>
      </c>
      <c r="G18" s="247" t="s">
        <v>52</v>
      </c>
      <c r="H18" s="549" t="s">
        <v>486</v>
      </c>
      <c r="I18" s="248" t="s">
        <v>487</v>
      </c>
      <c r="J18" s="247" t="s">
        <v>488</v>
      </c>
      <c r="K18" s="549" t="s">
        <v>489</v>
      </c>
      <c r="L18" s="248" t="s">
        <v>490</v>
      </c>
      <c r="M18" s="478" t="s">
        <v>514</v>
      </c>
      <c r="N18" s="549" t="s">
        <v>515</v>
      </c>
      <c r="O18" s="248" t="s">
        <v>516</v>
      </c>
      <c r="P18" s="247"/>
      <c r="Q18" s="549"/>
      <c r="R18" s="248"/>
      <c r="S18" s="247"/>
      <c r="T18" s="549"/>
      <c r="U18" s="248"/>
      <c r="V18" s="247"/>
      <c r="W18" s="549"/>
      <c r="X18" s="248"/>
      <c r="Y18" s="247"/>
      <c r="Z18" s="549"/>
      <c r="AA18" s="248"/>
      <c r="AB18" s="247"/>
      <c r="AC18" s="549"/>
      <c r="AD18" s="248"/>
      <c r="AE18" s="247"/>
      <c r="AF18" s="549"/>
      <c r="AG18" s="248"/>
      <c r="AH18" s="247"/>
      <c r="AI18" s="549"/>
      <c r="AJ18" s="248"/>
      <c r="AK18" s="247"/>
      <c r="AL18" s="549"/>
      <c r="AM18" s="248"/>
      <c r="AN18" s="247"/>
      <c r="AO18" s="549"/>
      <c r="AP18" s="248"/>
      <c r="AQ18" s="247"/>
      <c r="AR18" s="549"/>
      <c r="AS18" s="248"/>
    </row>
    <row r="19" spans="2:45" ht="26" hidden="1">
      <c r="B19" s="256" t="s">
        <v>527</v>
      </c>
      <c r="C19" s="33" t="str">
        <f t="shared" si="0"/>
        <v>BT Reigate</v>
      </c>
      <c r="D19" s="33" t="str">
        <f t="shared" si="1"/>
        <v>JBoss</v>
      </c>
      <c r="E19" s="33" t="e">
        <f>VLOOKUP(#REF!,'IPs - Production'!$A$10:$K$456,7,FALSE)</f>
        <v>#REF!</v>
      </c>
      <c r="F19" s="33" t="str">
        <f t="shared" si="2"/>
        <v>Ph2 - YE2019</v>
      </c>
      <c r="G19" s="247" t="s">
        <v>52</v>
      </c>
      <c r="H19" s="549" t="s">
        <v>486</v>
      </c>
      <c r="I19" s="248" t="s">
        <v>487</v>
      </c>
      <c r="J19" s="247" t="s">
        <v>488</v>
      </c>
      <c r="K19" s="549" t="s">
        <v>489</v>
      </c>
      <c r="L19" s="248" t="s">
        <v>490</v>
      </c>
      <c r="M19" s="478" t="s">
        <v>514</v>
      </c>
      <c r="N19" s="549" t="s">
        <v>515</v>
      </c>
      <c r="O19" s="248" t="s">
        <v>516</v>
      </c>
      <c r="P19" s="247"/>
      <c r="Q19" s="549"/>
      <c r="R19" s="248"/>
      <c r="S19" s="247"/>
      <c r="T19" s="549"/>
      <c r="U19" s="248"/>
      <c r="V19" s="247"/>
      <c r="W19" s="549"/>
      <c r="X19" s="248"/>
      <c r="Y19" s="247"/>
      <c r="Z19" s="549"/>
      <c r="AA19" s="248"/>
      <c r="AB19" s="247"/>
      <c r="AC19" s="549"/>
      <c r="AD19" s="248"/>
      <c r="AE19" s="247"/>
      <c r="AF19" s="549"/>
      <c r="AG19" s="248"/>
      <c r="AH19" s="247"/>
      <c r="AI19" s="549"/>
      <c r="AJ19" s="248"/>
      <c r="AK19" s="247"/>
      <c r="AL19" s="549"/>
      <c r="AM19" s="248"/>
      <c r="AN19" s="247"/>
      <c r="AO19" s="549"/>
      <c r="AP19" s="248"/>
      <c r="AQ19" s="247"/>
      <c r="AR19" s="549"/>
      <c r="AS19" s="248"/>
    </row>
    <row r="20" spans="2:45" ht="26" hidden="1">
      <c r="B20" s="256" t="s">
        <v>528</v>
      </c>
      <c r="C20" s="33" t="str">
        <f t="shared" si="0"/>
        <v>BT Reigate</v>
      </c>
      <c r="D20" s="33" t="str">
        <f t="shared" si="1"/>
        <v>JBoss</v>
      </c>
      <c r="E20" s="33" t="e">
        <f>VLOOKUP(#REF!,'IPs - Production'!$A$10:$K$456,7,FALSE)</f>
        <v>#REF!</v>
      </c>
      <c r="F20" s="33" t="str">
        <f t="shared" si="2"/>
        <v>Ph2 - YE2019</v>
      </c>
      <c r="G20" s="247" t="s">
        <v>52</v>
      </c>
      <c r="H20" s="549" t="s">
        <v>486</v>
      </c>
      <c r="I20" s="248" t="s">
        <v>487</v>
      </c>
      <c r="J20" s="247" t="s">
        <v>488</v>
      </c>
      <c r="K20" s="549" t="s">
        <v>489</v>
      </c>
      <c r="L20" s="248" t="s">
        <v>490</v>
      </c>
      <c r="M20" s="478" t="s">
        <v>514</v>
      </c>
      <c r="N20" s="549" t="s">
        <v>515</v>
      </c>
      <c r="O20" s="248" t="s">
        <v>516</v>
      </c>
      <c r="P20" s="247"/>
      <c r="Q20" s="549"/>
      <c r="R20" s="248"/>
      <c r="S20" s="247"/>
      <c r="T20" s="549"/>
      <c r="U20" s="248"/>
      <c r="V20" s="247"/>
      <c r="W20" s="549"/>
      <c r="X20" s="248"/>
      <c r="Y20" s="247"/>
      <c r="Z20" s="549"/>
      <c r="AA20" s="248"/>
      <c r="AB20" s="247"/>
      <c r="AC20" s="549"/>
      <c r="AD20" s="248"/>
      <c r="AE20" s="247"/>
      <c r="AF20" s="549"/>
      <c r="AG20" s="248"/>
      <c r="AH20" s="247"/>
      <c r="AI20" s="549"/>
      <c r="AJ20" s="248"/>
      <c r="AK20" s="247"/>
      <c r="AL20" s="549"/>
      <c r="AM20" s="248"/>
      <c r="AN20" s="247"/>
      <c r="AO20" s="549"/>
      <c r="AP20" s="248"/>
      <c r="AQ20" s="247"/>
      <c r="AR20" s="549"/>
      <c r="AS20" s="248"/>
    </row>
    <row r="21" spans="2:45" ht="26" hidden="1">
      <c r="B21" s="256" t="s">
        <v>529</v>
      </c>
      <c r="C21" s="33" t="str">
        <f t="shared" si="0"/>
        <v>BT Reigate</v>
      </c>
      <c r="D21" s="33" t="str">
        <f t="shared" si="1"/>
        <v>JBoss</v>
      </c>
      <c r="E21" s="33" t="e">
        <f>VLOOKUP(#REF!,'IPs - Production'!$A$10:$K$456,7,FALSE)</f>
        <v>#REF!</v>
      </c>
      <c r="F21" s="33" t="str">
        <f t="shared" si="2"/>
        <v>Ph2 - YE2019</v>
      </c>
      <c r="G21" s="247" t="s">
        <v>52</v>
      </c>
      <c r="H21" s="549" t="s">
        <v>486</v>
      </c>
      <c r="I21" s="248" t="s">
        <v>487</v>
      </c>
      <c r="J21" s="247" t="s">
        <v>488</v>
      </c>
      <c r="K21" s="549" t="s">
        <v>489</v>
      </c>
      <c r="L21" s="248" t="s">
        <v>490</v>
      </c>
      <c r="M21" s="478" t="s">
        <v>514</v>
      </c>
      <c r="N21" s="549" t="s">
        <v>515</v>
      </c>
      <c r="O21" s="248" t="s">
        <v>516</v>
      </c>
      <c r="P21" s="247"/>
      <c r="Q21" s="549"/>
      <c r="R21" s="248"/>
      <c r="S21" s="247"/>
      <c r="T21" s="549"/>
      <c r="U21" s="248"/>
      <c r="V21" s="247"/>
      <c r="W21" s="549"/>
      <c r="X21" s="248"/>
      <c r="Y21" s="247"/>
      <c r="Z21" s="549"/>
      <c r="AA21" s="248"/>
      <c r="AB21" s="247"/>
      <c r="AC21" s="549"/>
      <c r="AD21" s="248"/>
      <c r="AE21" s="247"/>
      <c r="AF21" s="549"/>
      <c r="AG21" s="248"/>
      <c r="AH21" s="247"/>
      <c r="AI21" s="549"/>
      <c r="AJ21" s="248"/>
      <c r="AK21" s="247"/>
      <c r="AL21" s="549"/>
      <c r="AM21" s="248"/>
      <c r="AN21" s="247"/>
      <c r="AO21" s="549"/>
      <c r="AP21" s="248"/>
      <c r="AQ21" s="247"/>
      <c r="AR21" s="549"/>
      <c r="AS21" s="248"/>
    </row>
    <row r="22" spans="2:45" ht="26" hidden="1">
      <c r="B22" s="256" t="s">
        <v>530</v>
      </c>
      <c r="C22" s="33" t="str">
        <f t="shared" si="0"/>
        <v>BT Reigate</v>
      </c>
      <c r="D22" s="33" t="str">
        <f t="shared" si="1"/>
        <v>JBoss</v>
      </c>
      <c r="E22" s="33" t="e">
        <f>VLOOKUP(#REF!,'IPs - Production'!$A$10:$K$456,7,FALSE)</f>
        <v>#REF!</v>
      </c>
      <c r="F22" s="33" t="str">
        <f t="shared" si="2"/>
        <v>Ph2 - YE2019</v>
      </c>
      <c r="G22" s="247" t="s">
        <v>52</v>
      </c>
      <c r="H22" s="549" t="s">
        <v>486</v>
      </c>
      <c r="I22" s="248" t="s">
        <v>487</v>
      </c>
      <c r="J22" s="247" t="s">
        <v>488</v>
      </c>
      <c r="K22" s="549" t="s">
        <v>489</v>
      </c>
      <c r="L22" s="248" t="s">
        <v>490</v>
      </c>
      <c r="M22" s="478" t="s">
        <v>514</v>
      </c>
      <c r="N22" s="549" t="s">
        <v>515</v>
      </c>
      <c r="O22" s="248" t="s">
        <v>516</v>
      </c>
      <c r="P22" s="247"/>
      <c r="Q22" s="549"/>
      <c r="R22" s="248"/>
      <c r="S22" s="247"/>
      <c r="T22" s="549"/>
      <c r="U22" s="248"/>
      <c r="V22" s="247"/>
      <c r="W22" s="549"/>
      <c r="X22" s="248"/>
      <c r="Y22" s="247"/>
      <c r="Z22" s="549"/>
      <c r="AA22" s="248"/>
      <c r="AB22" s="247"/>
      <c r="AC22" s="549"/>
      <c r="AD22" s="248"/>
      <c r="AE22" s="247"/>
      <c r="AF22" s="549"/>
      <c r="AG22" s="248"/>
      <c r="AH22" s="247"/>
      <c r="AI22" s="549"/>
      <c r="AJ22" s="248"/>
      <c r="AK22" s="247"/>
      <c r="AL22" s="549"/>
      <c r="AM22" s="248"/>
      <c r="AN22" s="247"/>
      <c r="AO22" s="549"/>
      <c r="AP22" s="248"/>
      <c r="AQ22" s="247"/>
      <c r="AR22" s="549"/>
      <c r="AS22" s="248"/>
    </row>
    <row r="23" spans="2:45" ht="26" hidden="1">
      <c r="B23" s="256" t="s">
        <v>531</v>
      </c>
      <c r="C23" s="33" t="str">
        <f t="shared" si="0"/>
        <v>BT Reigate</v>
      </c>
      <c r="D23" s="33" t="str">
        <f t="shared" si="1"/>
        <v>ARK</v>
      </c>
      <c r="E23" s="33" t="e">
        <f>VLOOKUP(#REF!,'IPs - Production'!$A$10:$K$456,7,FALSE)</f>
        <v>#REF!</v>
      </c>
      <c r="F23" s="33" t="str">
        <f t="shared" si="2"/>
        <v>Ph1</v>
      </c>
      <c r="G23" s="247" t="s">
        <v>52</v>
      </c>
      <c r="H23" s="549" t="s">
        <v>486</v>
      </c>
      <c r="I23" s="248" t="s">
        <v>487</v>
      </c>
      <c r="J23" s="247" t="s">
        <v>488</v>
      </c>
      <c r="K23" s="549" t="s">
        <v>489</v>
      </c>
      <c r="L23" s="248" t="s">
        <v>490</v>
      </c>
      <c r="M23" s="478" t="s">
        <v>532</v>
      </c>
      <c r="N23" s="549"/>
      <c r="O23" s="248" t="s">
        <v>533</v>
      </c>
      <c r="P23" s="478" t="s">
        <v>534</v>
      </c>
      <c r="Q23" s="549" t="s">
        <v>535</v>
      </c>
      <c r="R23" s="248" t="s">
        <v>536</v>
      </c>
      <c r="S23" s="478" t="s">
        <v>537</v>
      </c>
      <c r="T23" s="549" t="s">
        <v>535</v>
      </c>
      <c r="U23" s="248" t="s">
        <v>538</v>
      </c>
      <c r="V23" s="247"/>
      <c r="W23" s="549"/>
      <c r="X23" s="248"/>
      <c r="Y23" s="247"/>
      <c r="Z23" s="549"/>
      <c r="AA23" s="248"/>
      <c r="AB23" s="247"/>
      <c r="AC23" s="549"/>
      <c r="AD23" s="248"/>
      <c r="AE23" s="247"/>
      <c r="AF23" s="549"/>
      <c r="AG23" s="248"/>
      <c r="AH23" s="247"/>
      <c r="AI23" s="549"/>
      <c r="AJ23" s="248"/>
      <c r="AK23" s="247"/>
      <c r="AL23" s="549"/>
      <c r="AM23" s="248"/>
      <c r="AN23" s="478"/>
      <c r="AO23" s="549"/>
      <c r="AP23" s="248"/>
      <c r="AQ23" s="478"/>
      <c r="AR23" s="549"/>
      <c r="AS23" s="248"/>
    </row>
    <row r="24" spans="2:45" hidden="1">
      <c r="B24" s="256" t="s">
        <v>539</v>
      </c>
      <c r="C24" s="33" t="str">
        <f t="shared" si="0"/>
        <v>BT Reigate</v>
      </c>
      <c r="D24" s="33" t="str">
        <f t="shared" si="1"/>
        <v>ARK</v>
      </c>
      <c r="E24" s="33" t="e">
        <f>VLOOKUP(#REF!,'IPs - Production'!$A$10:$K$456,7,FALSE)</f>
        <v>#REF!</v>
      </c>
      <c r="F24" s="33" t="str">
        <f t="shared" si="2"/>
        <v>Ph1</v>
      </c>
      <c r="G24" s="247" t="s">
        <v>52</v>
      </c>
      <c r="H24" s="549" t="s">
        <v>486</v>
      </c>
      <c r="I24" s="248" t="s">
        <v>487</v>
      </c>
      <c r="J24" s="247" t="s">
        <v>488</v>
      </c>
      <c r="K24" s="549" t="s">
        <v>489</v>
      </c>
      <c r="L24" s="248" t="s">
        <v>490</v>
      </c>
      <c r="M24" s="478" t="s">
        <v>532</v>
      </c>
      <c r="N24" s="549"/>
      <c r="O24" s="248" t="s">
        <v>533</v>
      </c>
      <c r="P24" s="247"/>
      <c r="Q24" s="549"/>
      <c r="R24" s="248"/>
      <c r="S24" s="247"/>
      <c r="T24" s="549"/>
      <c r="U24" s="248"/>
      <c r="V24" s="247"/>
      <c r="W24" s="549"/>
      <c r="X24" s="248"/>
      <c r="Y24" s="247"/>
      <c r="Z24" s="549"/>
      <c r="AA24" s="248"/>
      <c r="AB24" s="247"/>
      <c r="AC24" s="549"/>
      <c r="AD24" s="248"/>
      <c r="AE24" s="247"/>
      <c r="AF24" s="549"/>
      <c r="AG24" s="248"/>
      <c r="AH24" s="247"/>
      <c r="AI24" s="549"/>
      <c r="AJ24" s="248"/>
      <c r="AK24" s="247"/>
      <c r="AL24" s="549"/>
      <c r="AM24" s="248"/>
      <c r="AN24" s="247"/>
      <c r="AO24" s="549"/>
      <c r="AP24" s="248"/>
      <c r="AQ24" s="247"/>
      <c r="AR24" s="549"/>
      <c r="AS24" s="248"/>
    </row>
    <row r="25" spans="2:45" hidden="1">
      <c r="B25" s="256" t="s">
        <v>540</v>
      </c>
      <c r="C25" s="33" t="str">
        <f t="shared" si="0"/>
        <v>BT Reigate</v>
      </c>
      <c r="D25" s="33" t="str">
        <f t="shared" si="1"/>
        <v>ARK</v>
      </c>
      <c r="E25" s="33" t="e">
        <f>VLOOKUP(#REF!,'IPs - Production'!$A$10:$K$456,7,FALSE)</f>
        <v>#REF!</v>
      </c>
      <c r="F25" s="33" t="str">
        <f t="shared" si="2"/>
        <v>Ph1</v>
      </c>
      <c r="G25" s="247" t="s">
        <v>52</v>
      </c>
      <c r="H25" s="549" t="s">
        <v>486</v>
      </c>
      <c r="I25" s="248" t="s">
        <v>487</v>
      </c>
      <c r="J25" s="247" t="s">
        <v>488</v>
      </c>
      <c r="K25" s="549" t="s">
        <v>489</v>
      </c>
      <c r="L25" s="248" t="s">
        <v>490</v>
      </c>
      <c r="M25" s="478" t="s">
        <v>532</v>
      </c>
      <c r="N25" s="549"/>
      <c r="O25" s="248" t="s">
        <v>533</v>
      </c>
      <c r="P25" s="247"/>
      <c r="Q25" s="549"/>
      <c r="R25" s="248"/>
      <c r="S25" s="247"/>
      <c r="T25" s="549"/>
      <c r="U25" s="248"/>
      <c r="V25" s="247"/>
      <c r="W25" s="549"/>
      <c r="X25" s="248"/>
      <c r="Y25" s="247"/>
      <c r="Z25" s="549"/>
      <c r="AA25" s="248"/>
      <c r="AB25" s="247"/>
      <c r="AC25" s="549"/>
      <c r="AD25" s="248"/>
      <c r="AE25" s="247"/>
      <c r="AF25" s="549"/>
      <c r="AG25" s="248"/>
      <c r="AH25" s="247"/>
      <c r="AI25" s="549"/>
      <c r="AJ25" s="248"/>
      <c r="AK25" s="247"/>
      <c r="AL25" s="549"/>
      <c r="AM25" s="248"/>
      <c r="AN25" s="247"/>
      <c r="AO25" s="549"/>
      <c r="AP25" s="248"/>
      <c r="AQ25" s="247"/>
      <c r="AR25" s="549"/>
      <c r="AS25" s="248"/>
    </row>
    <row r="26" spans="2:45" hidden="1">
      <c r="B26" s="256" t="s">
        <v>541</v>
      </c>
      <c r="C26" s="33" t="str">
        <f t="shared" si="0"/>
        <v>BT Reigate</v>
      </c>
      <c r="D26" s="33" t="str">
        <f t="shared" si="1"/>
        <v>ARK</v>
      </c>
      <c r="E26" s="33" t="e">
        <f>VLOOKUP(#REF!,'IPs - Production'!$A$10:$K$456,7,FALSE)</f>
        <v>#REF!</v>
      </c>
      <c r="F26" s="33" t="str">
        <f t="shared" si="2"/>
        <v>Ph1</v>
      </c>
      <c r="G26" s="247" t="s">
        <v>52</v>
      </c>
      <c r="H26" s="549" t="s">
        <v>486</v>
      </c>
      <c r="I26" s="248" t="s">
        <v>487</v>
      </c>
      <c r="J26" s="247" t="s">
        <v>488</v>
      </c>
      <c r="K26" s="549" t="s">
        <v>489</v>
      </c>
      <c r="L26" s="248" t="s">
        <v>490</v>
      </c>
      <c r="M26" s="478" t="s">
        <v>532</v>
      </c>
      <c r="N26" s="549"/>
      <c r="O26" s="248" t="s">
        <v>533</v>
      </c>
      <c r="P26" s="247"/>
      <c r="Q26" s="549"/>
      <c r="R26" s="248"/>
      <c r="S26" s="247"/>
      <c r="T26" s="549"/>
      <c r="U26" s="248"/>
      <c r="V26" s="247"/>
      <c r="W26" s="549"/>
      <c r="X26" s="248"/>
      <c r="Y26" s="247"/>
      <c r="Z26" s="549"/>
      <c r="AA26" s="248"/>
      <c r="AB26" s="247"/>
      <c r="AC26" s="549"/>
      <c r="AD26" s="248"/>
      <c r="AE26" s="247"/>
      <c r="AF26" s="549"/>
      <c r="AG26" s="248"/>
      <c r="AH26" s="247"/>
      <c r="AI26" s="549"/>
      <c r="AJ26" s="248"/>
      <c r="AK26" s="247"/>
      <c r="AL26" s="549"/>
      <c r="AM26" s="248"/>
      <c r="AN26" s="247"/>
      <c r="AO26" s="549"/>
      <c r="AP26" s="248"/>
      <c r="AQ26" s="247"/>
      <c r="AR26" s="549"/>
      <c r="AS26" s="248"/>
    </row>
    <row r="27" spans="2:45" hidden="1">
      <c r="B27" s="256" t="s">
        <v>542</v>
      </c>
      <c r="C27" s="33" t="str">
        <f t="shared" si="0"/>
        <v>BT Reigate</v>
      </c>
      <c r="D27" s="33" t="str">
        <f t="shared" si="1"/>
        <v>ARK</v>
      </c>
      <c r="E27" s="33" t="e">
        <f>VLOOKUP(#REF!,'IPs - Production'!$A$10:$K$456,7,FALSE)</f>
        <v>#REF!</v>
      </c>
      <c r="F27" s="33" t="str">
        <f t="shared" si="2"/>
        <v>Ph1</v>
      </c>
      <c r="G27" s="247" t="s">
        <v>52</v>
      </c>
      <c r="H27" s="549" t="s">
        <v>486</v>
      </c>
      <c r="I27" s="248" t="s">
        <v>487</v>
      </c>
      <c r="J27" s="247" t="s">
        <v>488</v>
      </c>
      <c r="K27" s="549" t="s">
        <v>489</v>
      </c>
      <c r="L27" s="248" t="s">
        <v>490</v>
      </c>
      <c r="M27" s="478" t="s">
        <v>532</v>
      </c>
      <c r="N27" s="549"/>
      <c r="O27" s="248" t="s">
        <v>533</v>
      </c>
      <c r="P27" s="247"/>
      <c r="Q27" s="549"/>
      <c r="R27" s="248"/>
      <c r="S27" s="247"/>
      <c r="T27" s="549"/>
      <c r="U27" s="248"/>
      <c r="V27" s="247"/>
      <c r="W27" s="549"/>
      <c r="X27" s="248"/>
      <c r="Y27" s="247"/>
      <c r="Z27" s="549"/>
      <c r="AA27" s="248"/>
      <c r="AB27" s="247"/>
      <c r="AC27" s="549"/>
      <c r="AD27" s="248"/>
      <c r="AE27" s="247"/>
      <c r="AF27" s="549"/>
      <c r="AG27" s="248"/>
      <c r="AH27" s="247"/>
      <c r="AI27" s="549"/>
      <c r="AJ27" s="248"/>
      <c r="AK27" s="247"/>
      <c r="AL27" s="549"/>
      <c r="AM27" s="248"/>
      <c r="AN27" s="247"/>
      <c r="AO27" s="549"/>
      <c r="AP27" s="248"/>
      <c r="AQ27" s="247"/>
      <c r="AR27" s="549"/>
      <c r="AS27" s="248"/>
    </row>
    <row r="28" spans="2:45" hidden="1">
      <c r="B28" s="256" t="s">
        <v>543</v>
      </c>
      <c r="C28" s="33" t="str">
        <f t="shared" si="0"/>
        <v>BT Reigate</v>
      </c>
      <c r="D28" s="33" t="str">
        <f t="shared" si="1"/>
        <v>ARK</v>
      </c>
      <c r="E28" s="33" t="e">
        <f>VLOOKUP(#REF!,'IPs - Production'!$A$10:$K$456,7,FALSE)</f>
        <v>#REF!</v>
      </c>
      <c r="F28" s="33" t="str">
        <f t="shared" si="2"/>
        <v>Ph1</v>
      </c>
      <c r="G28" s="247" t="s">
        <v>52</v>
      </c>
      <c r="H28" s="549" t="s">
        <v>486</v>
      </c>
      <c r="I28" s="248" t="s">
        <v>487</v>
      </c>
      <c r="J28" s="247" t="s">
        <v>488</v>
      </c>
      <c r="K28" s="549" t="s">
        <v>489</v>
      </c>
      <c r="L28" s="248" t="s">
        <v>490</v>
      </c>
      <c r="M28" s="478" t="s">
        <v>532</v>
      </c>
      <c r="N28" s="549"/>
      <c r="O28" s="248" t="s">
        <v>533</v>
      </c>
      <c r="P28" s="247"/>
      <c r="Q28" s="549"/>
      <c r="R28" s="248"/>
      <c r="S28" s="247"/>
      <c r="T28" s="549"/>
      <c r="U28" s="248"/>
      <c r="V28" s="247"/>
      <c r="W28" s="549"/>
      <c r="X28" s="248"/>
      <c r="Y28" s="247"/>
      <c r="Z28" s="549"/>
      <c r="AA28" s="248"/>
      <c r="AB28" s="247"/>
      <c r="AC28" s="549"/>
      <c r="AD28" s="248"/>
      <c r="AE28" s="247"/>
      <c r="AF28" s="549"/>
      <c r="AG28" s="248"/>
      <c r="AH28" s="247"/>
      <c r="AI28" s="549"/>
      <c r="AJ28" s="248"/>
      <c r="AK28" s="247"/>
      <c r="AL28" s="549"/>
      <c r="AM28" s="248"/>
      <c r="AN28" s="247"/>
      <c r="AO28" s="549"/>
      <c r="AP28" s="248"/>
      <c r="AQ28" s="247"/>
      <c r="AR28" s="549"/>
      <c r="AS28" s="248"/>
    </row>
    <row r="29" spans="2:45" hidden="1">
      <c r="B29" s="256" t="s">
        <v>544</v>
      </c>
      <c r="C29" s="33" t="str">
        <f t="shared" si="0"/>
        <v>BT Reigate</v>
      </c>
      <c r="D29" s="33" t="str">
        <f t="shared" si="1"/>
        <v>ARK</v>
      </c>
      <c r="E29" s="33" t="e">
        <f>VLOOKUP(#REF!,'IPs - Production'!$A$10:$K$456,7,FALSE)</f>
        <v>#REF!</v>
      </c>
      <c r="F29" s="33" t="str">
        <f t="shared" si="2"/>
        <v>Ph1</v>
      </c>
      <c r="G29" s="247" t="s">
        <v>52</v>
      </c>
      <c r="H29" s="549" t="s">
        <v>486</v>
      </c>
      <c r="I29" s="248" t="s">
        <v>487</v>
      </c>
      <c r="J29" s="247" t="s">
        <v>488</v>
      </c>
      <c r="K29" s="549" t="s">
        <v>489</v>
      </c>
      <c r="L29" s="248" t="s">
        <v>490</v>
      </c>
      <c r="M29" s="478" t="s">
        <v>532</v>
      </c>
      <c r="N29" s="549"/>
      <c r="O29" s="248" t="s">
        <v>533</v>
      </c>
      <c r="P29" s="247"/>
      <c r="Q29" s="549"/>
      <c r="R29" s="248"/>
      <c r="S29" s="247"/>
      <c r="T29" s="549"/>
      <c r="U29" s="248"/>
      <c r="V29" s="247"/>
      <c r="W29" s="549"/>
      <c r="X29" s="248"/>
      <c r="Y29" s="247"/>
      <c r="Z29" s="549"/>
      <c r="AA29" s="248"/>
      <c r="AB29" s="247"/>
      <c r="AC29" s="549"/>
      <c r="AD29" s="248"/>
      <c r="AE29" s="247"/>
      <c r="AF29" s="549"/>
      <c r="AG29" s="248"/>
      <c r="AH29" s="247"/>
      <c r="AI29" s="549"/>
      <c r="AJ29" s="248"/>
      <c r="AK29" s="247"/>
      <c r="AL29" s="549"/>
      <c r="AM29" s="248"/>
      <c r="AN29" s="247"/>
      <c r="AO29" s="549"/>
      <c r="AP29" s="248"/>
      <c r="AQ29" s="247"/>
      <c r="AR29" s="549"/>
      <c r="AS29" s="248"/>
    </row>
    <row r="30" spans="2:45" hidden="1">
      <c r="B30" s="256" t="s">
        <v>545</v>
      </c>
      <c r="C30" s="33" t="str">
        <f t="shared" si="0"/>
        <v>BT Reigate</v>
      </c>
      <c r="D30" s="33" t="str">
        <f t="shared" si="1"/>
        <v>ARK</v>
      </c>
      <c r="E30" s="33" t="e">
        <f>VLOOKUP(#REF!,'IPs - Production'!$A$10:$K$456,7,FALSE)</f>
        <v>#REF!</v>
      </c>
      <c r="F30" s="33" t="str">
        <f t="shared" si="2"/>
        <v>Ph1</v>
      </c>
      <c r="G30" s="247" t="s">
        <v>52</v>
      </c>
      <c r="H30" s="549" t="s">
        <v>486</v>
      </c>
      <c r="I30" s="248" t="s">
        <v>487</v>
      </c>
      <c r="J30" s="247" t="s">
        <v>488</v>
      </c>
      <c r="K30" s="549" t="s">
        <v>489</v>
      </c>
      <c r="L30" s="248" t="s">
        <v>490</v>
      </c>
      <c r="M30" s="478" t="s">
        <v>532</v>
      </c>
      <c r="N30" s="549"/>
      <c r="O30" s="248" t="s">
        <v>533</v>
      </c>
      <c r="P30" s="247"/>
      <c r="Q30" s="549"/>
      <c r="R30" s="248"/>
      <c r="S30" s="247"/>
      <c r="T30" s="549"/>
      <c r="U30" s="248"/>
      <c r="V30" s="247"/>
      <c r="W30" s="549"/>
      <c r="X30" s="248"/>
      <c r="Y30" s="247"/>
      <c r="Z30" s="549"/>
      <c r="AA30" s="248"/>
      <c r="AB30" s="247"/>
      <c r="AC30" s="549"/>
      <c r="AD30" s="248"/>
      <c r="AE30" s="247"/>
      <c r="AF30" s="549"/>
      <c r="AG30" s="248"/>
      <c r="AH30" s="247"/>
      <c r="AI30" s="549"/>
      <c r="AJ30" s="248"/>
      <c r="AK30" s="247"/>
      <c r="AL30" s="549"/>
      <c r="AM30" s="248"/>
      <c r="AN30" s="247"/>
      <c r="AO30" s="549"/>
      <c r="AP30" s="248"/>
      <c r="AQ30" s="247"/>
      <c r="AR30" s="549"/>
      <c r="AS30" s="248"/>
    </row>
    <row r="31" spans="2:45" hidden="1">
      <c r="B31" s="256" t="s">
        <v>546</v>
      </c>
      <c r="C31" s="33" t="str">
        <f t="shared" si="0"/>
        <v>BT Reigate</v>
      </c>
      <c r="D31" s="33" t="str">
        <f t="shared" si="1"/>
        <v>ARK</v>
      </c>
      <c r="E31" s="33" t="e">
        <f>VLOOKUP(#REF!,'IPs - Production'!$A$10:$K$456,7,FALSE)</f>
        <v>#REF!</v>
      </c>
      <c r="F31" s="33" t="str">
        <f t="shared" si="2"/>
        <v>Ph1</v>
      </c>
      <c r="G31" s="247" t="s">
        <v>52</v>
      </c>
      <c r="H31" s="549" t="s">
        <v>486</v>
      </c>
      <c r="I31" s="248" t="s">
        <v>487</v>
      </c>
      <c r="J31" s="247" t="s">
        <v>488</v>
      </c>
      <c r="K31" s="549" t="s">
        <v>489</v>
      </c>
      <c r="L31" s="248" t="s">
        <v>490</v>
      </c>
      <c r="M31" s="478" t="s">
        <v>532</v>
      </c>
      <c r="N31" s="549"/>
      <c r="O31" s="248" t="s">
        <v>533</v>
      </c>
      <c r="P31" s="247"/>
      <c r="Q31" s="549"/>
      <c r="R31" s="248"/>
      <c r="S31" s="247"/>
      <c r="T31" s="549"/>
      <c r="U31" s="248"/>
      <c r="V31" s="247"/>
      <c r="W31" s="549"/>
      <c r="X31" s="248"/>
      <c r="Y31" s="247"/>
      <c r="Z31" s="549"/>
      <c r="AA31" s="248"/>
      <c r="AB31" s="247"/>
      <c r="AC31" s="549"/>
      <c r="AD31" s="248"/>
      <c r="AE31" s="247"/>
      <c r="AF31" s="549"/>
      <c r="AG31" s="248"/>
      <c r="AH31" s="247"/>
      <c r="AI31" s="549"/>
      <c r="AJ31" s="248"/>
      <c r="AK31" s="247"/>
      <c r="AL31" s="549"/>
      <c r="AM31" s="248"/>
      <c r="AN31" s="247"/>
      <c r="AO31" s="549"/>
      <c r="AP31" s="248"/>
      <c r="AQ31" s="247"/>
      <c r="AR31" s="549"/>
      <c r="AS31" s="248"/>
    </row>
    <row r="32" spans="2:45" hidden="1">
      <c r="B32" s="256" t="s">
        <v>547</v>
      </c>
      <c r="C32" s="33" t="str">
        <f t="shared" si="0"/>
        <v>BT Reigate</v>
      </c>
      <c r="D32" s="33" t="str">
        <f t="shared" si="1"/>
        <v>ARK</v>
      </c>
      <c r="E32" s="33" t="e">
        <f>VLOOKUP(#REF!,'IPs - Production'!$A$10:$K$456,7,FALSE)</f>
        <v>#REF!</v>
      </c>
      <c r="F32" s="33" t="str">
        <f t="shared" si="2"/>
        <v>Ph1</v>
      </c>
      <c r="G32" s="247" t="s">
        <v>52</v>
      </c>
      <c r="H32" s="549" t="s">
        <v>486</v>
      </c>
      <c r="I32" s="248" t="s">
        <v>487</v>
      </c>
      <c r="J32" s="247" t="s">
        <v>488</v>
      </c>
      <c r="K32" s="549" t="s">
        <v>489</v>
      </c>
      <c r="L32" s="248" t="s">
        <v>490</v>
      </c>
      <c r="M32" s="478" t="s">
        <v>532</v>
      </c>
      <c r="N32" s="549"/>
      <c r="O32" s="248" t="s">
        <v>533</v>
      </c>
      <c r="P32" s="247"/>
      <c r="Q32" s="549"/>
      <c r="R32" s="248"/>
      <c r="S32" s="247"/>
      <c r="T32" s="549"/>
      <c r="U32" s="248"/>
      <c r="V32" s="247"/>
      <c r="W32" s="549"/>
      <c r="X32" s="248"/>
      <c r="Y32" s="247"/>
      <c r="Z32" s="549"/>
      <c r="AA32" s="248"/>
      <c r="AB32" s="247"/>
      <c r="AC32" s="549"/>
      <c r="AD32" s="248"/>
      <c r="AE32" s="247"/>
      <c r="AF32" s="549"/>
      <c r="AG32" s="248"/>
      <c r="AH32" s="247"/>
      <c r="AI32" s="549"/>
      <c r="AJ32" s="248"/>
      <c r="AK32" s="247"/>
      <c r="AL32" s="549"/>
      <c r="AM32" s="248"/>
      <c r="AN32" s="247"/>
      <c r="AO32" s="549"/>
      <c r="AP32" s="248"/>
      <c r="AQ32" s="247"/>
      <c r="AR32" s="549"/>
      <c r="AS32" s="248"/>
    </row>
    <row r="33" spans="2:45" hidden="1">
      <c r="B33" s="256" t="s">
        <v>548</v>
      </c>
      <c r="C33" s="33" t="str">
        <f t="shared" si="0"/>
        <v>BT Reigate</v>
      </c>
      <c r="D33" s="33" t="str">
        <f t="shared" si="1"/>
        <v>ARK</v>
      </c>
      <c r="E33" s="33" t="e">
        <f>VLOOKUP(#REF!,'IPs - Production'!$A$10:$K$456,7,FALSE)</f>
        <v>#REF!</v>
      </c>
      <c r="F33" s="33" t="str">
        <f t="shared" si="2"/>
        <v>Ph1</v>
      </c>
      <c r="G33" s="247" t="s">
        <v>52</v>
      </c>
      <c r="H33" s="549" t="s">
        <v>486</v>
      </c>
      <c r="I33" s="248" t="s">
        <v>487</v>
      </c>
      <c r="J33" s="247" t="s">
        <v>488</v>
      </c>
      <c r="K33" s="549" t="s">
        <v>489</v>
      </c>
      <c r="L33" s="248" t="s">
        <v>490</v>
      </c>
      <c r="M33" s="478" t="s">
        <v>532</v>
      </c>
      <c r="N33" s="549"/>
      <c r="O33" s="248" t="s">
        <v>533</v>
      </c>
      <c r="P33" s="247"/>
      <c r="Q33" s="549"/>
      <c r="R33" s="248"/>
      <c r="S33" s="247"/>
      <c r="T33" s="549"/>
      <c r="U33" s="248"/>
      <c r="V33" s="247"/>
      <c r="W33" s="549"/>
      <c r="X33" s="248"/>
      <c r="Y33" s="247"/>
      <c r="Z33" s="549"/>
      <c r="AA33" s="248"/>
      <c r="AB33" s="247"/>
      <c r="AC33" s="549"/>
      <c r="AD33" s="248"/>
      <c r="AE33" s="247"/>
      <c r="AF33" s="549"/>
      <c r="AG33" s="248"/>
      <c r="AH33" s="247"/>
      <c r="AI33" s="549"/>
      <c r="AJ33" s="248"/>
      <c r="AK33" s="247"/>
      <c r="AL33" s="549"/>
      <c r="AM33" s="248"/>
      <c r="AN33" s="247"/>
      <c r="AO33" s="549"/>
      <c r="AP33" s="248"/>
      <c r="AQ33" s="247"/>
      <c r="AR33" s="549"/>
      <c r="AS33" s="248"/>
    </row>
    <row r="34" spans="2:45" hidden="1">
      <c r="B34" s="256" t="s">
        <v>549</v>
      </c>
      <c r="C34" s="33" t="str">
        <f t="shared" si="0"/>
        <v>BT Reigate</v>
      </c>
      <c r="D34" s="33" t="str">
        <f t="shared" si="1"/>
        <v>ARK</v>
      </c>
      <c r="E34" s="33" t="e">
        <f>VLOOKUP(#REF!,'IPs - Production'!$A$10:$K$456,7,FALSE)</f>
        <v>#REF!</v>
      </c>
      <c r="F34" s="33" t="str">
        <f t="shared" si="2"/>
        <v>Ph1</v>
      </c>
      <c r="G34" s="247" t="s">
        <v>52</v>
      </c>
      <c r="H34" s="549" t="s">
        <v>486</v>
      </c>
      <c r="I34" s="248" t="s">
        <v>487</v>
      </c>
      <c r="J34" s="247" t="s">
        <v>488</v>
      </c>
      <c r="K34" s="549" t="s">
        <v>489</v>
      </c>
      <c r="L34" s="248" t="s">
        <v>490</v>
      </c>
      <c r="M34" s="478" t="s">
        <v>532</v>
      </c>
      <c r="N34" s="549"/>
      <c r="O34" s="248" t="s">
        <v>533</v>
      </c>
      <c r="P34" s="247"/>
      <c r="Q34" s="549"/>
      <c r="R34" s="248"/>
      <c r="S34" s="247"/>
      <c r="T34" s="549"/>
      <c r="U34" s="248"/>
      <c r="V34" s="247"/>
      <c r="W34" s="549"/>
      <c r="X34" s="248"/>
      <c r="Y34" s="247"/>
      <c r="Z34" s="549"/>
      <c r="AA34" s="248"/>
      <c r="AB34" s="247"/>
      <c r="AC34" s="549"/>
      <c r="AD34" s="248"/>
      <c r="AE34" s="247"/>
      <c r="AF34" s="549"/>
      <c r="AG34" s="248"/>
      <c r="AH34" s="247"/>
      <c r="AI34" s="549"/>
      <c r="AJ34" s="248"/>
      <c r="AK34" s="247"/>
      <c r="AL34" s="549"/>
      <c r="AM34" s="248"/>
      <c r="AN34" s="247"/>
      <c r="AO34" s="549"/>
      <c r="AP34" s="248"/>
      <c r="AQ34" s="247"/>
      <c r="AR34" s="549"/>
      <c r="AS34" s="248"/>
    </row>
    <row r="35" spans="2:45" hidden="1">
      <c r="B35" s="256" t="s">
        <v>550</v>
      </c>
      <c r="C35" s="33" t="str">
        <f t="shared" si="0"/>
        <v>BT Reigate</v>
      </c>
      <c r="D35" s="33" t="str">
        <f t="shared" si="1"/>
        <v>ARK</v>
      </c>
      <c r="E35" s="33" t="e">
        <f>VLOOKUP(#REF!,'IPs - Production'!$A$10:$K$456,7,FALSE)</f>
        <v>#REF!</v>
      </c>
      <c r="F35" s="33" t="str">
        <f t="shared" si="2"/>
        <v>Ph1</v>
      </c>
      <c r="G35" s="247" t="s">
        <v>52</v>
      </c>
      <c r="H35" s="549" t="s">
        <v>486</v>
      </c>
      <c r="I35" s="248" t="s">
        <v>487</v>
      </c>
      <c r="J35" s="247" t="s">
        <v>488</v>
      </c>
      <c r="K35" s="549" t="s">
        <v>489</v>
      </c>
      <c r="L35" s="248" t="s">
        <v>490</v>
      </c>
      <c r="M35" s="478" t="s">
        <v>532</v>
      </c>
      <c r="N35" s="549"/>
      <c r="O35" s="248" t="s">
        <v>533</v>
      </c>
      <c r="P35" s="247"/>
      <c r="Q35" s="549"/>
      <c r="R35" s="248"/>
      <c r="S35" s="247"/>
      <c r="T35" s="549"/>
      <c r="U35" s="248"/>
      <c r="V35" s="247"/>
      <c r="W35" s="549"/>
      <c r="X35" s="248"/>
      <c r="Y35" s="247"/>
      <c r="Z35" s="549"/>
      <c r="AA35" s="248"/>
      <c r="AB35" s="247"/>
      <c r="AC35" s="549"/>
      <c r="AD35" s="248"/>
      <c r="AE35" s="247"/>
      <c r="AF35" s="549"/>
      <c r="AG35" s="248"/>
      <c r="AH35" s="247"/>
      <c r="AI35" s="549"/>
      <c r="AJ35" s="248"/>
      <c r="AK35" s="247"/>
      <c r="AL35" s="549"/>
      <c r="AM35" s="248"/>
      <c r="AN35" s="247"/>
      <c r="AO35" s="549"/>
      <c r="AP35" s="248"/>
      <c r="AQ35" s="247"/>
      <c r="AR35" s="549"/>
      <c r="AS35" s="248"/>
    </row>
    <row r="36" spans="2:45" hidden="1">
      <c r="B36" s="256" t="s">
        <v>551</v>
      </c>
      <c r="C36" s="33" t="str">
        <f t="shared" si="0"/>
        <v>BT Reigate</v>
      </c>
      <c r="D36" s="33" t="str">
        <f t="shared" si="1"/>
        <v>ARK</v>
      </c>
      <c r="E36" s="33" t="e">
        <f>VLOOKUP(#REF!,'IPs - Production'!$A$10:$K$456,7,FALSE)</f>
        <v>#REF!</v>
      </c>
      <c r="F36" s="33" t="str">
        <f t="shared" si="2"/>
        <v>Ph1</v>
      </c>
      <c r="G36" s="247" t="s">
        <v>52</v>
      </c>
      <c r="H36" s="549" t="s">
        <v>486</v>
      </c>
      <c r="I36" s="248" t="s">
        <v>487</v>
      </c>
      <c r="J36" s="247" t="s">
        <v>488</v>
      </c>
      <c r="K36" s="549" t="s">
        <v>489</v>
      </c>
      <c r="L36" s="248" t="s">
        <v>490</v>
      </c>
      <c r="M36" s="478" t="s">
        <v>532</v>
      </c>
      <c r="N36" s="549"/>
      <c r="O36" s="248" t="s">
        <v>533</v>
      </c>
      <c r="P36" s="247"/>
      <c r="Q36" s="549"/>
      <c r="R36" s="248"/>
      <c r="S36" s="247"/>
      <c r="T36" s="549"/>
      <c r="U36" s="248"/>
      <c r="V36" s="247"/>
      <c r="W36" s="549"/>
      <c r="X36" s="248"/>
      <c r="Y36" s="247"/>
      <c r="Z36" s="549"/>
      <c r="AA36" s="248"/>
      <c r="AB36" s="247"/>
      <c r="AC36" s="549"/>
      <c r="AD36" s="248"/>
      <c r="AE36" s="247"/>
      <c r="AF36" s="549"/>
      <c r="AG36" s="248"/>
      <c r="AH36" s="247"/>
      <c r="AI36" s="549"/>
      <c r="AJ36" s="248"/>
      <c r="AK36" s="247"/>
      <c r="AL36" s="549"/>
      <c r="AM36" s="248"/>
      <c r="AN36" s="247"/>
      <c r="AO36" s="549"/>
      <c r="AP36" s="248"/>
      <c r="AQ36" s="247"/>
      <c r="AR36" s="549"/>
      <c r="AS36" s="248"/>
    </row>
    <row r="37" spans="2:45" hidden="1">
      <c r="B37" s="256" t="s">
        <v>552</v>
      </c>
      <c r="C37" s="33" t="str">
        <f t="shared" si="0"/>
        <v>BT Reigate</v>
      </c>
      <c r="D37" s="33" t="str">
        <f t="shared" si="1"/>
        <v>ARK</v>
      </c>
      <c r="E37" s="33" t="e">
        <f>VLOOKUP(#REF!,'IPs - Production'!$A$10:$K$456,7,FALSE)</f>
        <v>#REF!</v>
      </c>
      <c r="F37" s="33" t="str">
        <f t="shared" si="2"/>
        <v>Ph1</v>
      </c>
      <c r="G37" s="247" t="s">
        <v>52</v>
      </c>
      <c r="H37" s="549" t="s">
        <v>486</v>
      </c>
      <c r="I37" s="248" t="s">
        <v>487</v>
      </c>
      <c r="J37" s="247" t="s">
        <v>488</v>
      </c>
      <c r="K37" s="549" t="s">
        <v>489</v>
      </c>
      <c r="L37" s="248" t="s">
        <v>490</v>
      </c>
      <c r="M37" s="478" t="s">
        <v>532</v>
      </c>
      <c r="N37" s="549"/>
      <c r="O37" s="248" t="s">
        <v>533</v>
      </c>
      <c r="P37" s="247"/>
      <c r="Q37" s="549"/>
      <c r="R37" s="248"/>
      <c r="S37" s="247"/>
      <c r="T37" s="549"/>
      <c r="U37" s="248"/>
      <c r="V37" s="247"/>
      <c r="W37" s="549"/>
      <c r="X37" s="248"/>
      <c r="Y37" s="247"/>
      <c r="Z37" s="549"/>
      <c r="AA37" s="248"/>
      <c r="AB37" s="247"/>
      <c r="AC37" s="549"/>
      <c r="AD37" s="248"/>
      <c r="AE37" s="247"/>
      <c r="AF37" s="549"/>
      <c r="AG37" s="248"/>
      <c r="AH37" s="247"/>
      <c r="AI37" s="549"/>
      <c r="AJ37" s="248"/>
      <c r="AK37" s="247"/>
      <c r="AL37" s="549"/>
      <c r="AM37" s="248"/>
      <c r="AN37" s="247"/>
      <c r="AO37" s="549"/>
      <c r="AP37" s="248"/>
      <c r="AQ37" s="247"/>
      <c r="AR37" s="549"/>
      <c r="AS37" s="248"/>
    </row>
    <row r="38" spans="2:45" hidden="1">
      <c r="B38" s="256" t="s">
        <v>553</v>
      </c>
      <c r="C38" s="33" t="str">
        <f t="shared" si="0"/>
        <v>BT Reigate</v>
      </c>
      <c r="D38" s="33" t="str">
        <f t="shared" si="1"/>
        <v>ARK</v>
      </c>
      <c r="E38" s="33" t="e">
        <f>VLOOKUP(#REF!,'IPs - Production'!$A$10:$K$456,7,FALSE)</f>
        <v>#REF!</v>
      </c>
      <c r="F38" s="33" t="str">
        <f t="shared" si="2"/>
        <v>Ph1</v>
      </c>
      <c r="G38" s="247" t="s">
        <v>52</v>
      </c>
      <c r="H38" s="549" t="s">
        <v>486</v>
      </c>
      <c r="I38" s="248" t="s">
        <v>487</v>
      </c>
      <c r="J38" s="247" t="s">
        <v>488</v>
      </c>
      <c r="K38" s="549" t="s">
        <v>489</v>
      </c>
      <c r="L38" s="248" t="s">
        <v>490</v>
      </c>
      <c r="M38" s="478" t="s">
        <v>532</v>
      </c>
      <c r="N38" s="549"/>
      <c r="O38" s="248" t="s">
        <v>533</v>
      </c>
      <c r="P38" s="247"/>
      <c r="Q38" s="549"/>
      <c r="R38" s="248"/>
      <c r="S38" s="247"/>
      <c r="T38" s="549"/>
      <c r="U38" s="248"/>
      <c r="V38" s="247"/>
      <c r="W38" s="549"/>
      <c r="X38" s="248"/>
      <c r="Y38" s="247"/>
      <c r="Z38" s="549"/>
      <c r="AA38" s="248"/>
      <c r="AB38" s="247"/>
      <c r="AC38" s="549"/>
      <c r="AD38" s="248"/>
      <c r="AE38" s="247"/>
      <c r="AF38" s="549"/>
      <c r="AG38" s="248"/>
      <c r="AH38" s="247"/>
      <c r="AI38" s="549"/>
      <c r="AJ38" s="248"/>
      <c r="AK38" s="247"/>
      <c r="AL38" s="549"/>
      <c r="AM38" s="248"/>
      <c r="AN38" s="247"/>
      <c r="AO38" s="549"/>
      <c r="AP38" s="248"/>
      <c r="AQ38" s="247"/>
      <c r="AR38" s="549"/>
      <c r="AS38" s="248"/>
    </row>
    <row r="39" spans="2:45" hidden="1">
      <c r="B39" s="256" t="s">
        <v>554</v>
      </c>
      <c r="C39" s="33" t="str">
        <f t="shared" si="0"/>
        <v>BT Reigate</v>
      </c>
      <c r="D39" s="33" t="str">
        <f t="shared" si="1"/>
        <v>ARK</v>
      </c>
      <c r="E39" s="33" t="e">
        <f>VLOOKUP(#REF!,'IPs - Production'!$A$10:$K$456,7,FALSE)</f>
        <v>#REF!</v>
      </c>
      <c r="F39" s="33" t="str">
        <f t="shared" ref="F39:F70" si="3">INDEX(Master_Full_Deployment,MATCH(Password_Full_Short_Hostname,Master_Full_Short_Hostname,0))</f>
        <v>Ph1</v>
      </c>
      <c r="G39" s="247" t="s">
        <v>52</v>
      </c>
      <c r="H39" s="549" t="s">
        <v>486</v>
      </c>
      <c r="I39" s="248" t="s">
        <v>487</v>
      </c>
      <c r="J39" s="247" t="s">
        <v>488</v>
      </c>
      <c r="K39" s="549" t="s">
        <v>489</v>
      </c>
      <c r="L39" s="248" t="s">
        <v>490</v>
      </c>
      <c r="M39" s="478" t="s">
        <v>532</v>
      </c>
      <c r="N39" s="549"/>
      <c r="O39" s="248" t="s">
        <v>533</v>
      </c>
      <c r="P39" s="247"/>
      <c r="Q39" s="549"/>
      <c r="R39" s="248"/>
      <c r="S39" s="247"/>
      <c r="T39" s="549"/>
      <c r="U39" s="248"/>
      <c r="V39" s="247"/>
      <c r="W39" s="549"/>
      <c r="X39" s="248"/>
      <c r="Y39" s="247"/>
      <c r="Z39" s="549"/>
      <c r="AA39" s="248"/>
      <c r="AB39" s="247"/>
      <c r="AC39" s="549"/>
      <c r="AD39" s="248"/>
      <c r="AE39" s="247"/>
      <c r="AF39" s="549"/>
      <c r="AG39" s="248"/>
      <c r="AH39" s="247"/>
      <c r="AI39" s="549"/>
      <c r="AJ39" s="248"/>
      <c r="AK39" s="247"/>
      <c r="AL39" s="549"/>
      <c r="AM39" s="248"/>
      <c r="AN39" s="247"/>
      <c r="AO39" s="549"/>
      <c r="AP39" s="248"/>
      <c r="AQ39" s="247"/>
      <c r="AR39" s="549"/>
      <c r="AS39" s="248"/>
    </row>
    <row r="40" spans="2:45" hidden="1">
      <c r="B40" s="256" t="s">
        <v>555</v>
      </c>
      <c r="C40" s="33" t="str">
        <f t="shared" si="0"/>
        <v>BT Reigate</v>
      </c>
      <c r="D40" s="33" t="str">
        <f t="shared" si="1"/>
        <v>ARK</v>
      </c>
      <c r="E40" s="33" t="e">
        <f>VLOOKUP(#REF!,'IPs - Production'!$A$10:$K$456,7,FALSE)</f>
        <v>#REF!</v>
      </c>
      <c r="F40" s="33" t="str">
        <f t="shared" si="3"/>
        <v>Ph1</v>
      </c>
      <c r="G40" s="247" t="s">
        <v>52</v>
      </c>
      <c r="H40" s="549" t="s">
        <v>486</v>
      </c>
      <c r="I40" s="248" t="s">
        <v>487</v>
      </c>
      <c r="J40" s="247" t="s">
        <v>488</v>
      </c>
      <c r="K40" s="549" t="s">
        <v>489</v>
      </c>
      <c r="L40" s="248" t="s">
        <v>490</v>
      </c>
      <c r="M40" s="478" t="s">
        <v>532</v>
      </c>
      <c r="N40" s="549"/>
      <c r="O40" s="248" t="s">
        <v>533</v>
      </c>
      <c r="P40" s="247"/>
      <c r="Q40" s="549"/>
      <c r="R40" s="248"/>
      <c r="S40" s="247"/>
      <c r="T40" s="549"/>
      <c r="U40" s="248"/>
      <c r="V40" s="247"/>
      <c r="W40" s="549"/>
      <c r="X40" s="248"/>
      <c r="Y40" s="247"/>
      <c r="Z40" s="549"/>
      <c r="AA40" s="248"/>
      <c r="AB40" s="247"/>
      <c r="AC40" s="549"/>
      <c r="AD40" s="248"/>
      <c r="AE40" s="247"/>
      <c r="AF40" s="549"/>
      <c r="AG40" s="248"/>
      <c r="AH40" s="247"/>
      <c r="AI40" s="549"/>
      <c r="AJ40" s="248"/>
      <c r="AK40" s="247"/>
      <c r="AL40" s="549"/>
      <c r="AM40" s="248"/>
      <c r="AN40" s="247"/>
      <c r="AO40" s="549"/>
      <c r="AP40" s="248"/>
      <c r="AQ40" s="247"/>
      <c r="AR40" s="549"/>
      <c r="AS40" s="248"/>
    </row>
    <row r="41" spans="2:45" hidden="1">
      <c r="B41" s="256" t="s">
        <v>556</v>
      </c>
      <c r="C41" s="33" t="str">
        <f t="shared" si="0"/>
        <v>BT Reigate</v>
      </c>
      <c r="D41" s="33" t="str">
        <f t="shared" si="1"/>
        <v>ARK</v>
      </c>
      <c r="E41" s="33" t="e">
        <f>VLOOKUP(#REF!,'IPs - Production'!$A$10:$K$456,7,FALSE)</f>
        <v>#REF!</v>
      </c>
      <c r="F41" s="33" t="str">
        <f t="shared" si="3"/>
        <v>Ph1</v>
      </c>
      <c r="G41" s="247" t="s">
        <v>52</v>
      </c>
      <c r="H41" s="549" t="s">
        <v>486</v>
      </c>
      <c r="I41" s="248" t="s">
        <v>487</v>
      </c>
      <c r="J41" s="247" t="s">
        <v>488</v>
      </c>
      <c r="K41" s="549" t="s">
        <v>489</v>
      </c>
      <c r="L41" s="248" t="s">
        <v>490</v>
      </c>
      <c r="M41" s="478" t="s">
        <v>532</v>
      </c>
      <c r="N41" s="549"/>
      <c r="O41" s="248" t="s">
        <v>533</v>
      </c>
      <c r="P41" s="247"/>
      <c r="Q41" s="549"/>
      <c r="R41" s="248"/>
      <c r="S41" s="247"/>
      <c r="T41" s="549"/>
      <c r="U41" s="248"/>
      <c r="V41" s="247"/>
      <c r="W41" s="549"/>
      <c r="X41" s="248"/>
      <c r="Y41" s="247"/>
      <c r="Z41" s="549"/>
      <c r="AA41" s="248"/>
      <c r="AB41" s="247"/>
      <c r="AC41" s="549"/>
      <c r="AD41" s="248"/>
      <c r="AE41" s="247"/>
      <c r="AF41" s="549"/>
      <c r="AG41" s="248"/>
      <c r="AH41" s="247"/>
      <c r="AI41" s="549"/>
      <c r="AJ41" s="248"/>
      <c r="AK41" s="247"/>
      <c r="AL41" s="549"/>
      <c r="AM41" s="248"/>
      <c r="AN41" s="247"/>
      <c r="AO41" s="549"/>
      <c r="AP41" s="248"/>
      <c r="AQ41" s="247"/>
      <c r="AR41" s="549"/>
      <c r="AS41" s="248"/>
    </row>
    <row r="42" spans="2:45" hidden="1">
      <c r="B42" s="256" t="s">
        <v>557</v>
      </c>
      <c r="C42" s="33" t="str">
        <f t="shared" si="0"/>
        <v>BT Reigate</v>
      </c>
      <c r="D42" s="33" t="str">
        <f t="shared" si="1"/>
        <v>ARK</v>
      </c>
      <c r="E42" s="33" t="e">
        <f>VLOOKUP(#REF!,'IPs - Production'!$A$10:$K$456,7,FALSE)</f>
        <v>#REF!</v>
      </c>
      <c r="F42" s="33" t="str">
        <f t="shared" si="3"/>
        <v>Ph1</v>
      </c>
      <c r="G42" s="247" t="s">
        <v>52</v>
      </c>
      <c r="H42" s="549" t="s">
        <v>486</v>
      </c>
      <c r="I42" s="248" t="s">
        <v>487</v>
      </c>
      <c r="J42" s="247" t="s">
        <v>488</v>
      </c>
      <c r="K42" s="549" t="s">
        <v>489</v>
      </c>
      <c r="L42" s="248" t="s">
        <v>490</v>
      </c>
      <c r="M42" s="478" t="s">
        <v>532</v>
      </c>
      <c r="N42" s="549"/>
      <c r="O42" s="248" t="s">
        <v>533</v>
      </c>
      <c r="P42" s="247"/>
      <c r="Q42" s="549"/>
      <c r="R42" s="248"/>
      <c r="S42" s="247"/>
      <c r="T42" s="549"/>
      <c r="U42" s="248"/>
      <c r="V42" s="247"/>
      <c r="W42" s="549"/>
      <c r="X42" s="248"/>
      <c r="Y42" s="247"/>
      <c r="Z42" s="549"/>
      <c r="AA42" s="248"/>
      <c r="AB42" s="247"/>
      <c r="AC42" s="549"/>
      <c r="AD42" s="248"/>
      <c r="AE42" s="247"/>
      <c r="AF42" s="549"/>
      <c r="AG42" s="248"/>
      <c r="AH42" s="247"/>
      <c r="AI42" s="549"/>
      <c r="AJ42" s="248"/>
      <c r="AK42" s="247"/>
      <c r="AL42" s="549"/>
      <c r="AM42" s="248"/>
      <c r="AN42" s="247"/>
      <c r="AO42" s="549"/>
      <c r="AP42" s="248"/>
      <c r="AQ42" s="247"/>
      <c r="AR42" s="549"/>
      <c r="AS42" s="248"/>
    </row>
    <row r="43" spans="2:45" hidden="1">
      <c r="B43" s="256" t="s">
        <v>558</v>
      </c>
      <c r="C43" s="33" t="str">
        <f t="shared" si="0"/>
        <v>BT Reigate</v>
      </c>
      <c r="D43" s="33" t="str">
        <f t="shared" si="1"/>
        <v>ARK</v>
      </c>
      <c r="E43" s="33" t="e">
        <f>VLOOKUP(#REF!,'IPs - Production'!$A$10:$K$456,7,FALSE)</f>
        <v>#REF!</v>
      </c>
      <c r="F43" s="33" t="str">
        <f t="shared" si="3"/>
        <v>Ph1</v>
      </c>
      <c r="G43" s="247" t="s">
        <v>52</v>
      </c>
      <c r="H43" s="549" t="s">
        <v>486</v>
      </c>
      <c r="I43" s="248" t="s">
        <v>487</v>
      </c>
      <c r="J43" s="247" t="s">
        <v>488</v>
      </c>
      <c r="K43" s="549" t="s">
        <v>489</v>
      </c>
      <c r="L43" s="248" t="s">
        <v>490</v>
      </c>
      <c r="M43" s="478" t="s">
        <v>532</v>
      </c>
      <c r="N43" s="549"/>
      <c r="O43" s="248" t="s">
        <v>533</v>
      </c>
      <c r="P43" s="247"/>
      <c r="Q43" s="549"/>
      <c r="R43" s="248"/>
      <c r="S43" s="247"/>
      <c r="T43" s="549"/>
      <c r="U43" s="248"/>
      <c r="V43" s="247"/>
      <c r="W43" s="549"/>
      <c r="X43" s="248"/>
      <c r="Y43" s="247"/>
      <c r="Z43" s="549"/>
      <c r="AA43" s="248"/>
      <c r="AB43" s="247"/>
      <c r="AC43" s="549"/>
      <c r="AD43" s="248"/>
      <c r="AE43" s="247"/>
      <c r="AF43" s="549"/>
      <c r="AG43" s="248"/>
      <c r="AH43" s="247"/>
      <c r="AI43" s="549"/>
      <c r="AJ43" s="248"/>
      <c r="AK43" s="247"/>
      <c r="AL43" s="549"/>
      <c r="AM43" s="248"/>
      <c r="AN43" s="247"/>
      <c r="AO43" s="549"/>
      <c r="AP43" s="248"/>
      <c r="AQ43" s="247"/>
      <c r="AR43" s="549"/>
      <c r="AS43" s="248"/>
    </row>
    <row r="44" spans="2:45" hidden="1">
      <c r="B44" s="256" t="s">
        <v>559</v>
      </c>
      <c r="C44" s="33" t="str">
        <f t="shared" si="0"/>
        <v>BT Reigate</v>
      </c>
      <c r="D44" s="33" t="str">
        <f t="shared" si="1"/>
        <v>ARK</v>
      </c>
      <c r="E44" s="33" t="e">
        <f>VLOOKUP(#REF!,'IPs - Production'!$A$10:$K$456,7,FALSE)</f>
        <v>#REF!</v>
      </c>
      <c r="F44" s="33" t="str">
        <f t="shared" si="3"/>
        <v>Ph1</v>
      </c>
      <c r="G44" s="247" t="s">
        <v>52</v>
      </c>
      <c r="H44" s="549" t="s">
        <v>486</v>
      </c>
      <c r="I44" s="248" t="s">
        <v>487</v>
      </c>
      <c r="J44" s="247" t="s">
        <v>488</v>
      </c>
      <c r="K44" s="549" t="s">
        <v>489</v>
      </c>
      <c r="L44" s="248" t="s">
        <v>490</v>
      </c>
      <c r="M44" s="478" t="s">
        <v>532</v>
      </c>
      <c r="N44" s="549"/>
      <c r="O44" s="248" t="s">
        <v>533</v>
      </c>
      <c r="P44" s="247"/>
      <c r="Q44" s="549"/>
      <c r="R44" s="248"/>
      <c r="S44" s="247"/>
      <c r="T44" s="549"/>
      <c r="U44" s="248"/>
      <c r="V44" s="247"/>
      <c r="W44" s="549"/>
      <c r="X44" s="248"/>
      <c r="Y44" s="247"/>
      <c r="Z44" s="549"/>
      <c r="AA44" s="248"/>
      <c r="AB44" s="247"/>
      <c r="AC44" s="549"/>
      <c r="AD44" s="248"/>
      <c r="AE44" s="247"/>
      <c r="AF44" s="549"/>
      <c r="AG44" s="248"/>
      <c r="AH44" s="247"/>
      <c r="AI44" s="549"/>
      <c r="AJ44" s="248"/>
      <c r="AK44" s="247"/>
      <c r="AL44" s="549"/>
      <c r="AM44" s="248"/>
      <c r="AN44" s="247"/>
      <c r="AO44" s="549"/>
      <c r="AP44" s="248"/>
      <c r="AQ44" s="247"/>
      <c r="AR44" s="549"/>
      <c r="AS44" s="248"/>
    </row>
    <row r="45" spans="2:45" hidden="1">
      <c r="B45" s="256" t="s">
        <v>560</v>
      </c>
      <c r="C45" s="33" t="str">
        <f t="shared" si="0"/>
        <v>BT Reigate</v>
      </c>
      <c r="D45" s="33" t="str">
        <f t="shared" si="1"/>
        <v>ARK</v>
      </c>
      <c r="E45" s="33" t="e">
        <f>VLOOKUP(#REF!,'IPs - Production'!$A$10:$K$456,7,FALSE)</f>
        <v>#REF!</v>
      </c>
      <c r="F45" s="33" t="str">
        <f t="shared" si="3"/>
        <v>Ph1</v>
      </c>
      <c r="G45" s="247" t="s">
        <v>52</v>
      </c>
      <c r="H45" s="549" t="s">
        <v>486</v>
      </c>
      <c r="I45" s="248" t="s">
        <v>487</v>
      </c>
      <c r="J45" s="247" t="s">
        <v>488</v>
      </c>
      <c r="K45" s="549" t="s">
        <v>489</v>
      </c>
      <c r="L45" s="248" t="s">
        <v>490</v>
      </c>
      <c r="M45" s="478" t="s">
        <v>532</v>
      </c>
      <c r="N45" s="549"/>
      <c r="O45" s="248" t="s">
        <v>533</v>
      </c>
      <c r="P45" s="247"/>
      <c r="Q45" s="549"/>
      <c r="R45" s="248"/>
      <c r="S45" s="247"/>
      <c r="T45" s="549"/>
      <c r="U45" s="248"/>
      <c r="V45" s="247"/>
      <c r="W45" s="549"/>
      <c r="X45" s="248"/>
      <c r="Y45" s="247"/>
      <c r="Z45" s="549"/>
      <c r="AA45" s="248"/>
      <c r="AB45" s="247"/>
      <c r="AC45" s="549"/>
      <c r="AD45" s="248"/>
      <c r="AE45" s="247"/>
      <c r="AF45" s="549"/>
      <c r="AG45" s="248"/>
      <c r="AH45" s="247"/>
      <c r="AI45" s="549"/>
      <c r="AJ45" s="248"/>
      <c r="AK45" s="247"/>
      <c r="AL45" s="549"/>
      <c r="AM45" s="248"/>
      <c r="AN45" s="247"/>
      <c r="AO45" s="549"/>
      <c r="AP45" s="248"/>
      <c r="AQ45" s="247"/>
      <c r="AR45" s="549"/>
      <c r="AS45" s="248"/>
    </row>
    <row r="46" spans="2:45" hidden="1">
      <c r="B46" s="256" t="s">
        <v>561</v>
      </c>
      <c r="C46" s="33" t="str">
        <f t="shared" si="0"/>
        <v>BT Reigate</v>
      </c>
      <c r="D46" s="33" t="str">
        <f t="shared" si="1"/>
        <v>ARK</v>
      </c>
      <c r="E46" s="33" t="e">
        <f>VLOOKUP(#REF!,'IPs - Production'!$A$10:$K$456,7,FALSE)</f>
        <v>#REF!</v>
      </c>
      <c r="F46" s="33" t="str">
        <f t="shared" si="3"/>
        <v>Ph1</v>
      </c>
      <c r="G46" s="247" t="s">
        <v>52</v>
      </c>
      <c r="H46" s="549" t="s">
        <v>486</v>
      </c>
      <c r="I46" s="248" t="s">
        <v>487</v>
      </c>
      <c r="J46" s="247" t="s">
        <v>488</v>
      </c>
      <c r="K46" s="549" t="s">
        <v>489</v>
      </c>
      <c r="L46" s="248" t="s">
        <v>490</v>
      </c>
      <c r="M46" s="478" t="s">
        <v>532</v>
      </c>
      <c r="N46" s="549"/>
      <c r="O46" s="248" t="s">
        <v>533</v>
      </c>
      <c r="P46" s="247"/>
      <c r="Q46" s="549"/>
      <c r="R46" s="248"/>
      <c r="S46" s="247"/>
      <c r="T46" s="549"/>
      <c r="U46" s="248"/>
      <c r="V46" s="247"/>
      <c r="W46" s="549"/>
      <c r="X46" s="248"/>
      <c r="Y46" s="247"/>
      <c r="Z46" s="549"/>
      <c r="AA46" s="248"/>
      <c r="AB46" s="247"/>
      <c r="AC46" s="549"/>
      <c r="AD46" s="248"/>
      <c r="AE46" s="247"/>
      <c r="AF46" s="549"/>
      <c r="AG46" s="248"/>
      <c r="AH46" s="247"/>
      <c r="AI46" s="549"/>
      <c r="AJ46" s="248"/>
      <c r="AK46" s="247"/>
      <c r="AL46" s="549"/>
      <c r="AM46" s="248"/>
      <c r="AN46" s="247"/>
      <c r="AO46" s="549"/>
      <c r="AP46" s="248"/>
      <c r="AQ46" s="247"/>
      <c r="AR46" s="549"/>
      <c r="AS46" s="248"/>
    </row>
    <row r="47" spans="2:45" hidden="1">
      <c r="B47" s="256" t="s">
        <v>562</v>
      </c>
      <c r="C47" s="33" t="str">
        <f t="shared" si="0"/>
        <v>BT Reigate</v>
      </c>
      <c r="D47" s="33" t="str">
        <f t="shared" si="1"/>
        <v>ARK</v>
      </c>
      <c r="E47" s="33" t="e">
        <f>VLOOKUP(#REF!,'IPs - Production'!$A$10:$K$456,7,FALSE)</f>
        <v>#REF!</v>
      </c>
      <c r="F47" s="33" t="str">
        <f t="shared" si="3"/>
        <v>Ph1</v>
      </c>
      <c r="G47" s="247" t="s">
        <v>52</v>
      </c>
      <c r="H47" s="549" t="s">
        <v>486</v>
      </c>
      <c r="I47" s="248" t="s">
        <v>487</v>
      </c>
      <c r="J47" s="247" t="s">
        <v>488</v>
      </c>
      <c r="K47" s="549" t="s">
        <v>489</v>
      </c>
      <c r="L47" s="248" t="s">
        <v>490</v>
      </c>
      <c r="M47" s="478" t="s">
        <v>532</v>
      </c>
      <c r="N47" s="549"/>
      <c r="O47" s="248" t="s">
        <v>533</v>
      </c>
      <c r="P47" s="247"/>
      <c r="Q47" s="549"/>
      <c r="R47" s="248"/>
      <c r="S47" s="247"/>
      <c r="T47" s="549"/>
      <c r="U47" s="248"/>
      <c r="V47" s="247"/>
      <c r="W47" s="549"/>
      <c r="X47" s="248"/>
      <c r="Y47" s="247"/>
      <c r="Z47" s="549"/>
      <c r="AA47" s="248"/>
      <c r="AB47" s="247"/>
      <c r="AC47" s="549"/>
      <c r="AD47" s="248"/>
      <c r="AE47" s="247"/>
      <c r="AF47" s="549"/>
      <c r="AG47" s="248"/>
      <c r="AH47" s="247"/>
      <c r="AI47" s="549"/>
      <c r="AJ47" s="248"/>
      <c r="AK47" s="247"/>
      <c r="AL47" s="549"/>
      <c r="AM47" s="248"/>
      <c r="AN47" s="247"/>
      <c r="AO47" s="549"/>
      <c r="AP47" s="248"/>
      <c r="AQ47" s="247"/>
      <c r="AR47" s="549"/>
      <c r="AS47" s="248"/>
    </row>
    <row r="48" spans="2:45" hidden="1">
      <c r="B48" s="256" t="s">
        <v>563</v>
      </c>
      <c r="C48" s="33" t="str">
        <f t="shared" si="0"/>
        <v>BT Reigate</v>
      </c>
      <c r="D48" s="33" t="str">
        <f t="shared" si="1"/>
        <v>ARK</v>
      </c>
      <c r="E48" s="33" t="e">
        <f>VLOOKUP(#REF!,'IPs - Production'!$A$10:$K$456,7,FALSE)</f>
        <v>#REF!</v>
      </c>
      <c r="F48" s="33" t="str">
        <f t="shared" si="3"/>
        <v>Ph1</v>
      </c>
      <c r="G48" s="247" t="s">
        <v>52</v>
      </c>
      <c r="H48" s="549" t="s">
        <v>486</v>
      </c>
      <c r="I48" s="248" t="s">
        <v>487</v>
      </c>
      <c r="J48" s="247" t="s">
        <v>488</v>
      </c>
      <c r="K48" s="549" t="s">
        <v>489</v>
      </c>
      <c r="L48" s="248" t="s">
        <v>490</v>
      </c>
      <c r="M48" s="478" t="s">
        <v>532</v>
      </c>
      <c r="N48" s="549"/>
      <c r="O48" s="248" t="s">
        <v>533</v>
      </c>
      <c r="P48" s="247"/>
      <c r="Q48" s="549"/>
      <c r="R48" s="248"/>
      <c r="S48" s="247"/>
      <c r="T48" s="549"/>
      <c r="U48" s="248"/>
      <c r="V48" s="247"/>
      <c r="W48" s="549"/>
      <c r="X48" s="248"/>
      <c r="Y48" s="247"/>
      <c r="Z48" s="549"/>
      <c r="AA48" s="248"/>
      <c r="AB48" s="247"/>
      <c r="AC48" s="549"/>
      <c r="AD48" s="248"/>
      <c r="AE48" s="247"/>
      <c r="AF48" s="549"/>
      <c r="AG48" s="248"/>
      <c r="AH48" s="247"/>
      <c r="AI48" s="549"/>
      <c r="AJ48" s="248"/>
      <c r="AK48" s="247"/>
      <c r="AL48" s="549"/>
      <c r="AM48" s="248"/>
      <c r="AN48" s="247"/>
      <c r="AO48" s="549"/>
      <c r="AP48" s="248"/>
      <c r="AQ48" s="247"/>
      <c r="AR48" s="549"/>
      <c r="AS48" s="248"/>
    </row>
    <row r="49" spans="2:45" hidden="1">
      <c r="B49" s="256" t="s">
        <v>564</v>
      </c>
      <c r="C49" s="33" t="str">
        <f t="shared" si="0"/>
        <v>BT Reigate</v>
      </c>
      <c r="D49" s="33" t="str">
        <f t="shared" si="1"/>
        <v>ARK</v>
      </c>
      <c r="E49" s="33" t="e">
        <f>VLOOKUP(#REF!,'IPs - Production'!$A$10:$K$456,7,FALSE)</f>
        <v>#REF!</v>
      </c>
      <c r="F49" s="33" t="str">
        <f t="shared" si="3"/>
        <v>Ph1</v>
      </c>
      <c r="G49" s="247" t="s">
        <v>52</v>
      </c>
      <c r="H49" s="549" t="s">
        <v>486</v>
      </c>
      <c r="I49" s="248" t="s">
        <v>487</v>
      </c>
      <c r="J49" s="247" t="s">
        <v>488</v>
      </c>
      <c r="K49" s="549" t="s">
        <v>489</v>
      </c>
      <c r="L49" s="248" t="s">
        <v>490</v>
      </c>
      <c r="M49" s="478" t="s">
        <v>532</v>
      </c>
      <c r="N49" s="549"/>
      <c r="O49" s="248" t="s">
        <v>533</v>
      </c>
      <c r="P49" s="247"/>
      <c r="Q49" s="549"/>
      <c r="R49" s="248"/>
      <c r="S49" s="247"/>
      <c r="T49" s="549"/>
      <c r="U49" s="248"/>
      <c r="V49" s="247"/>
      <c r="W49" s="549"/>
      <c r="X49" s="248"/>
      <c r="Y49" s="247"/>
      <c r="Z49" s="549"/>
      <c r="AA49" s="248"/>
      <c r="AB49" s="247"/>
      <c r="AC49" s="549"/>
      <c r="AD49" s="248"/>
      <c r="AE49" s="247"/>
      <c r="AF49" s="549"/>
      <c r="AG49" s="248"/>
      <c r="AH49" s="247"/>
      <c r="AI49" s="549"/>
      <c r="AJ49" s="248"/>
      <c r="AK49" s="247"/>
      <c r="AL49" s="549"/>
      <c r="AM49" s="248"/>
      <c r="AN49" s="247"/>
      <c r="AO49" s="549"/>
      <c r="AP49" s="248"/>
      <c r="AQ49" s="247"/>
      <c r="AR49" s="549"/>
      <c r="AS49" s="248"/>
    </row>
    <row r="50" spans="2:45" hidden="1">
      <c r="B50" s="256" t="s">
        <v>565</v>
      </c>
      <c r="C50" s="33" t="str">
        <f t="shared" si="0"/>
        <v>BT Reigate</v>
      </c>
      <c r="D50" s="33" t="str">
        <f t="shared" si="1"/>
        <v>ARK</v>
      </c>
      <c r="E50" s="33" t="e">
        <f>VLOOKUP(#REF!,'IPs - Production'!$A$10:$K$456,7,FALSE)</f>
        <v>#REF!</v>
      </c>
      <c r="F50" s="33" t="str">
        <f t="shared" si="3"/>
        <v>Ph1</v>
      </c>
      <c r="G50" s="247" t="s">
        <v>52</v>
      </c>
      <c r="H50" s="549" t="s">
        <v>486</v>
      </c>
      <c r="I50" s="248" t="s">
        <v>487</v>
      </c>
      <c r="J50" s="247" t="s">
        <v>488</v>
      </c>
      <c r="K50" s="549" t="s">
        <v>489</v>
      </c>
      <c r="L50" s="248" t="s">
        <v>490</v>
      </c>
      <c r="M50" s="478" t="s">
        <v>532</v>
      </c>
      <c r="N50" s="549"/>
      <c r="O50" s="248" t="s">
        <v>533</v>
      </c>
      <c r="P50" s="247"/>
      <c r="Q50" s="549"/>
      <c r="R50" s="248"/>
      <c r="S50" s="247"/>
      <c r="T50" s="549"/>
      <c r="U50" s="248"/>
      <c r="V50" s="247"/>
      <c r="W50" s="549"/>
      <c r="X50" s="248"/>
      <c r="Y50" s="247"/>
      <c r="Z50" s="549"/>
      <c r="AA50" s="248"/>
      <c r="AB50" s="247"/>
      <c r="AC50" s="549"/>
      <c r="AD50" s="248"/>
      <c r="AE50" s="247"/>
      <c r="AF50" s="549"/>
      <c r="AG50" s="248"/>
      <c r="AH50" s="247"/>
      <c r="AI50" s="549"/>
      <c r="AJ50" s="248"/>
      <c r="AK50" s="247"/>
      <c r="AL50" s="549"/>
      <c r="AM50" s="248"/>
      <c r="AN50" s="247"/>
      <c r="AO50" s="549"/>
      <c r="AP50" s="248"/>
      <c r="AQ50" s="247"/>
      <c r="AR50" s="549"/>
      <c r="AS50" s="248"/>
    </row>
    <row r="51" spans="2:45" hidden="1">
      <c r="B51" s="256" t="s">
        <v>566</v>
      </c>
      <c r="C51" s="33" t="str">
        <f t="shared" si="0"/>
        <v>BT Reigate</v>
      </c>
      <c r="D51" s="33" t="str">
        <f t="shared" si="1"/>
        <v>ARK</v>
      </c>
      <c r="E51" s="33" t="e">
        <f>VLOOKUP(#REF!,'IPs - Production'!$A$10:$K$456,7,FALSE)</f>
        <v>#REF!</v>
      </c>
      <c r="F51" s="33" t="str">
        <f t="shared" si="3"/>
        <v>Ph1</v>
      </c>
      <c r="G51" s="247" t="s">
        <v>52</v>
      </c>
      <c r="H51" s="549" t="s">
        <v>486</v>
      </c>
      <c r="I51" s="248" t="s">
        <v>487</v>
      </c>
      <c r="J51" s="247" t="s">
        <v>488</v>
      </c>
      <c r="K51" s="549" t="s">
        <v>489</v>
      </c>
      <c r="L51" s="248" t="s">
        <v>490</v>
      </c>
      <c r="M51" s="478" t="s">
        <v>532</v>
      </c>
      <c r="N51" s="549"/>
      <c r="O51" s="248" t="s">
        <v>533</v>
      </c>
      <c r="P51" s="247"/>
      <c r="Q51" s="549"/>
      <c r="R51" s="248"/>
      <c r="S51" s="247"/>
      <c r="T51" s="549"/>
      <c r="U51" s="248"/>
      <c r="V51" s="247"/>
      <c r="W51" s="549"/>
      <c r="X51" s="248"/>
      <c r="Y51" s="247"/>
      <c r="Z51" s="549"/>
      <c r="AA51" s="248"/>
      <c r="AB51" s="247"/>
      <c r="AC51" s="549"/>
      <c r="AD51" s="248"/>
      <c r="AE51" s="247"/>
      <c r="AF51" s="549"/>
      <c r="AG51" s="248"/>
      <c r="AH51" s="247"/>
      <c r="AI51" s="549"/>
      <c r="AJ51" s="248"/>
      <c r="AK51" s="247"/>
      <c r="AL51" s="549"/>
      <c r="AM51" s="248"/>
      <c r="AN51" s="247"/>
      <c r="AO51" s="549"/>
      <c r="AP51" s="248"/>
      <c r="AQ51" s="247"/>
      <c r="AR51" s="549"/>
      <c r="AS51" s="248"/>
    </row>
    <row r="52" spans="2:45" hidden="1">
      <c r="B52" s="256" t="s">
        <v>567</v>
      </c>
      <c r="C52" s="33" t="str">
        <f t="shared" si="0"/>
        <v>BT Reigate</v>
      </c>
      <c r="D52" s="33" t="str">
        <f t="shared" si="1"/>
        <v>ARK</v>
      </c>
      <c r="E52" s="33" t="e">
        <f>VLOOKUP(#REF!,'IPs - Production'!$A$10:$K$456,7,FALSE)</f>
        <v>#REF!</v>
      </c>
      <c r="F52" s="33" t="str">
        <f t="shared" si="3"/>
        <v>Ph1</v>
      </c>
      <c r="G52" s="247" t="s">
        <v>52</v>
      </c>
      <c r="H52" s="549" t="s">
        <v>486</v>
      </c>
      <c r="I52" s="248" t="s">
        <v>487</v>
      </c>
      <c r="J52" s="247" t="s">
        <v>488</v>
      </c>
      <c r="K52" s="549" t="s">
        <v>489</v>
      </c>
      <c r="L52" s="248" t="s">
        <v>490</v>
      </c>
      <c r="M52" s="478" t="s">
        <v>532</v>
      </c>
      <c r="N52" s="549"/>
      <c r="O52" s="248" t="s">
        <v>533</v>
      </c>
      <c r="P52" s="247"/>
      <c r="Q52" s="549"/>
      <c r="R52" s="248"/>
      <c r="S52" s="247"/>
      <c r="T52" s="549"/>
      <c r="U52" s="248"/>
      <c r="V52" s="247"/>
      <c r="W52" s="549"/>
      <c r="X52" s="248"/>
      <c r="Y52" s="247"/>
      <c r="Z52" s="549"/>
      <c r="AA52" s="248"/>
      <c r="AB52" s="247"/>
      <c r="AC52" s="549"/>
      <c r="AD52" s="248"/>
      <c r="AE52" s="247"/>
      <c r="AF52" s="549"/>
      <c r="AG52" s="248"/>
      <c r="AH52" s="247"/>
      <c r="AI52" s="549"/>
      <c r="AJ52" s="248"/>
      <c r="AK52" s="247"/>
      <c r="AL52" s="549"/>
      <c r="AM52" s="248"/>
      <c r="AN52" s="247"/>
      <c r="AO52" s="549"/>
      <c r="AP52" s="248"/>
      <c r="AQ52" s="247"/>
      <c r="AR52" s="549"/>
      <c r="AS52" s="248"/>
    </row>
    <row r="53" spans="2:45" hidden="1">
      <c r="B53" s="256" t="s">
        <v>568</v>
      </c>
      <c r="C53" s="33" t="str">
        <f t="shared" si="0"/>
        <v>BT Reigate</v>
      </c>
      <c r="D53" s="33" t="str">
        <f t="shared" si="1"/>
        <v>ARK</v>
      </c>
      <c r="E53" s="33" t="e">
        <f>VLOOKUP(#REF!,'IPs - Production'!$A$10:$K$456,7,FALSE)</f>
        <v>#REF!</v>
      </c>
      <c r="F53" s="33" t="str">
        <f t="shared" si="3"/>
        <v>Ph1</v>
      </c>
      <c r="G53" s="247" t="s">
        <v>52</v>
      </c>
      <c r="H53" s="549" t="s">
        <v>486</v>
      </c>
      <c r="I53" s="248" t="s">
        <v>487</v>
      </c>
      <c r="J53" s="247" t="s">
        <v>488</v>
      </c>
      <c r="K53" s="549" t="s">
        <v>489</v>
      </c>
      <c r="L53" s="248" t="s">
        <v>490</v>
      </c>
      <c r="M53" s="478" t="s">
        <v>532</v>
      </c>
      <c r="N53" s="549"/>
      <c r="O53" s="248" t="s">
        <v>533</v>
      </c>
      <c r="P53" s="247"/>
      <c r="Q53" s="549"/>
      <c r="R53" s="248"/>
      <c r="S53" s="247"/>
      <c r="T53" s="549"/>
      <c r="U53" s="248"/>
      <c r="V53" s="247"/>
      <c r="W53" s="549"/>
      <c r="X53" s="248"/>
      <c r="Y53" s="247"/>
      <c r="Z53" s="549"/>
      <c r="AA53" s="248"/>
      <c r="AB53" s="247"/>
      <c r="AC53" s="549"/>
      <c r="AD53" s="248"/>
      <c r="AE53" s="247"/>
      <c r="AF53" s="549"/>
      <c r="AG53" s="248"/>
      <c r="AH53" s="247"/>
      <c r="AI53" s="549"/>
      <c r="AJ53" s="248"/>
      <c r="AK53" s="247"/>
      <c r="AL53" s="549"/>
      <c r="AM53" s="248"/>
      <c r="AN53" s="247"/>
      <c r="AO53" s="549"/>
      <c r="AP53" s="248"/>
      <c r="AQ53" s="247"/>
      <c r="AR53" s="549"/>
      <c r="AS53" s="248"/>
    </row>
    <row r="54" spans="2:45" hidden="1">
      <c r="B54" s="256" t="s">
        <v>569</v>
      </c>
      <c r="C54" s="33" t="str">
        <f t="shared" si="0"/>
        <v>BT Reigate</v>
      </c>
      <c r="D54" s="33" t="str">
        <f t="shared" si="1"/>
        <v>ARK</v>
      </c>
      <c r="E54" s="33" t="e">
        <f>VLOOKUP(#REF!,'IPs - Production'!$A$10:$K$456,7,FALSE)</f>
        <v>#REF!</v>
      </c>
      <c r="F54" s="33" t="str">
        <f t="shared" si="3"/>
        <v>Ph1</v>
      </c>
      <c r="G54" s="247" t="s">
        <v>52</v>
      </c>
      <c r="H54" s="549" t="s">
        <v>486</v>
      </c>
      <c r="I54" s="248" t="s">
        <v>487</v>
      </c>
      <c r="J54" s="247" t="s">
        <v>488</v>
      </c>
      <c r="K54" s="549" t="s">
        <v>489</v>
      </c>
      <c r="L54" s="248" t="s">
        <v>490</v>
      </c>
      <c r="M54" s="478" t="s">
        <v>532</v>
      </c>
      <c r="N54" s="549"/>
      <c r="O54" s="248" t="s">
        <v>533</v>
      </c>
      <c r="P54" s="247"/>
      <c r="Q54" s="549"/>
      <c r="R54" s="248"/>
      <c r="S54" s="247"/>
      <c r="T54" s="549"/>
      <c r="U54" s="248"/>
      <c r="V54" s="247"/>
      <c r="W54" s="549"/>
      <c r="X54" s="248"/>
      <c r="Y54" s="247"/>
      <c r="Z54" s="549"/>
      <c r="AA54" s="248"/>
      <c r="AB54" s="247"/>
      <c r="AC54" s="549"/>
      <c r="AD54" s="248"/>
      <c r="AE54" s="247"/>
      <c r="AF54" s="549"/>
      <c r="AG54" s="248"/>
      <c r="AH54" s="247"/>
      <c r="AI54" s="549"/>
      <c r="AJ54" s="248"/>
      <c r="AK54" s="247"/>
      <c r="AL54" s="549"/>
      <c r="AM54" s="248"/>
      <c r="AN54" s="247"/>
      <c r="AO54" s="549"/>
      <c r="AP54" s="248"/>
      <c r="AQ54" s="247"/>
      <c r="AR54" s="549"/>
      <c r="AS54" s="248"/>
    </row>
    <row r="55" spans="2:45" hidden="1">
      <c r="B55" s="256" t="s">
        <v>570</v>
      </c>
      <c r="C55" s="33" t="str">
        <f t="shared" si="0"/>
        <v>BT Reigate</v>
      </c>
      <c r="D55" s="33" t="str">
        <f t="shared" si="1"/>
        <v>ARK</v>
      </c>
      <c r="E55" s="33" t="e">
        <f>VLOOKUP(#REF!,'IPs - Production'!$A$10:$K$456,7,FALSE)</f>
        <v>#REF!</v>
      </c>
      <c r="F55" s="33" t="str">
        <f t="shared" si="3"/>
        <v>Ph1</v>
      </c>
      <c r="G55" s="247" t="s">
        <v>52</v>
      </c>
      <c r="H55" s="549" t="s">
        <v>486</v>
      </c>
      <c r="I55" s="248" t="s">
        <v>487</v>
      </c>
      <c r="J55" s="247" t="s">
        <v>488</v>
      </c>
      <c r="K55" s="549" t="s">
        <v>489</v>
      </c>
      <c r="L55" s="248" t="s">
        <v>490</v>
      </c>
      <c r="M55" s="478" t="s">
        <v>532</v>
      </c>
      <c r="N55" s="549"/>
      <c r="O55" s="248" t="s">
        <v>533</v>
      </c>
      <c r="P55" s="247"/>
      <c r="Q55" s="549"/>
      <c r="R55" s="248"/>
      <c r="S55" s="247"/>
      <c r="T55" s="549"/>
      <c r="U55" s="248"/>
      <c r="V55" s="247"/>
      <c r="W55" s="549"/>
      <c r="X55" s="248"/>
      <c r="Y55" s="247"/>
      <c r="Z55" s="549"/>
      <c r="AA55" s="248"/>
      <c r="AB55" s="247"/>
      <c r="AC55" s="549"/>
      <c r="AD55" s="248"/>
      <c r="AE55" s="247"/>
      <c r="AF55" s="549"/>
      <c r="AG55" s="248"/>
      <c r="AH55" s="247"/>
      <c r="AI55" s="549"/>
      <c r="AJ55" s="248"/>
      <c r="AK55" s="247"/>
      <c r="AL55" s="549"/>
      <c r="AM55" s="248"/>
      <c r="AN55" s="247"/>
      <c r="AO55" s="549"/>
      <c r="AP55" s="248"/>
      <c r="AQ55" s="247"/>
      <c r="AR55" s="549"/>
      <c r="AS55" s="248"/>
    </row>
    <row r="56" spans="2:45" hidden="1">
      <c r="B56" s="256" t="s">
        <v>571</v>
      </c>
      <c r="C56" s="33" t="str">
        <f t="shared" si="0"/>
        <v>BT Reigate</v>
      </c>
      <c r="D56" s="33" t="str">
        <f t="shared" si="1"/>
        <v>ARK</v>
      </c>
      <c r="E56" s="33" t="e">
        <f>VLOOKUP(#REF!,'IPs - Production'!$A$10:$K$456,7,FALSE)</f>
        <v>#REF!</v>
      </c>
      <c r="F56" s="33" t="str">
        <f t="shared" si="3"/>
        <v>Ph1</v>
      </c>
      <c r="G56" s="247" t="s">
        <v>52</v>
      </c>
      <c r="H56" s="549" t="s">
        <v>486</v>
      </c>
      <c r="I56" s="248" t="s">
        <v>487</v>
      </c>
      <c r="J56" s="247" t="s">
        <v>488</v>
      </c>
      <c r="K56" s="549" t="s">
        <v>489</v>
      </c>
      <c r="L56" s="248" t="s">
        <v>490</v>
      </c>
      <c r="M56" s="478" t="s">
        <v>532</v>
      </c>
      <c r="N56" s="549"/>
      <c r="O56" s="248" t="s">
        <v>533</v>
      </c>
      <c r="P56" s="247"/>
      <c r="Q56" s="549"/>
      <c r="R56" s="248"/>
      <c r="S56" s="247"/>
      <c r="T56" s="549"/>
      <c r="U56" s="248"/>
      <c r="V56" s="247"/>
      <c r="W56" s="549"/>
      <c r="X56" s="248"/>
      <c r="Y56" s="247"/>
      <c r="Z56" s="549"/>
      <c r="AA56" s="248"/>
      <c r="AB56" s="247"/>
      <c r="AC56" s="549"/>
      <c r="AD56" s="248"/>
      <c r="AE56" s="247"/>
      <c r="AF56" s="549"/>
      <c r="AG56" s="248"/>
      <c r="AH56" s="247"/>
      <c r="AI56" s="549"/>
      <c r="AJ56" s="248"/>
      <c r="AK56" s="247"/>
      <c r="AL56" s="549"/>
      <c r="AM56" s="248"/>
      <c r="AN56" s="247"/>
      <c r="AO56" s="549"/>
      <c r="AP56" s="248"/>
      <c r="AQ56" s="247"/>
      <c r="AR56" s="549"/>
      <c r="AS56" s="248"/>
    </row>
    <row r="57" spans="2:45" hidden="1">
      <c r="B57" s="256" t="s">
        <v>572</v>
      </c>
      <c r="C57" s="33" t="str">
        <f t="shared" si="0"/>
        <v>BT Reigate</v>
      </c>
      <c r="D57" s="33" t="str">
        <f t="shared" si="1"/>
        <v>ARK</v>
      </c>
      <c r="E57" s="33" t="e">
        <f>VLOOKUP(#REF!,'IPs - Production'!$A$10:$K$456,7,FALSE)</f>
        <v>#REF!</v>
      </c>
      <c r="F57" s="33" t="str">
        <f t="shared" si="3"/>
        <v>Ph1</v>
      </c>
      <c r="G57" s="247" t="s">
        <v>52</v>
      </c>
      <c r="H57" s="549" t="s">
        <v>486</v>
      </c>
      <c r="I57" s="248" t="s">
        <v>487</v>
      </c>
      <c r="J57" s="247" t="s">
        <v>488</v>
      </c>
      <c r="K57" s="549" t="s">
        <v>489</v>
      </c>
      <c r="L57" s="248" t="s">
        <v>490</v>
      </c>
      <c r="M57" s="478" t="s">
        <v>532</v>
      </c>
      <c r="N57" s="549"/>
      <c r="O57" s="248" t="s">
        <v>533</v>
      </c>
      <c r="P57" s="247"/>
      <c r="Q57" s="549"/>
      <c r="R57" s="248"/>
      <c r="S57" s="247"/>
      <c r="T57" s="549"/>
      <c r="U57" s="248"/>
      <c r="V57" s="247"/>
      <c r="W57" s="549"/>
      <c r="X57" s="248"/>
      <c r="Y57" s="247"/>
      <c r="Z57" s="549"/>
      <c r="AA57" s="248"/>
      <c r="AB57" s="247"/>
      <c r="AC57" s="549"/>
      <c r="AD57" s="248"/>
      <c r="AE57" s="247"/>
      <c r="AF57" s="549"/>
      <c r="AG57" s="248"/>
      <c r="AH57" s="247"/>
      <c r="AI57" s="549"/>
      <c r="AJ57" s="248"/>
      <c r="AK57" s="247"/>
      <c r="AL57" s="549"/>
      <c r="AM57" s="248"/>
      <c r="AN57" s="247"/>
      <c r="AO57" s="549"/>
      <c r="AP57" s="248"/>
      <c r="AQ57" s="247"/>
      <c r="AR57" s="549"/>
      <c r="AS57" s="248"/>
    </row>
    <row r="58" spans="2:45" hidden="1">
      <c r="B58" s="256" t="s">
        <v>573</v>
      </c>
      <c r="C58" s="33" t="str">
        <f t="shared" si="0"/>
        <v>BT Reigate</v>
      </c>
      <c r="D58" s="33" t="str">
        <f t="shared" si="1"/>
        <v>ARK</v>
      </c>
      <c r="E58" s="33" t="e">
        <f>VLOOKUP(#REF!,'IPs - Production'!$A$10:$K$456,7,FALSE)</f>
        <v>#REF!</v>
      </c>
      <c r="F58" s="33" t="str">
        <f t="shared" si="3"/>
        <v>Ph1</v>
      </c>
      <c r="G58" s="247" t="s">
        <v>52</v>
      </c>
      <c r="H58" s="549" t="s">
        <v>486</v>
      </c>
      <c r="I58" s="248" t="s">
        <v>487</v>
      </c>
      <c r="J58" s="247" t="s">
        <v>488</v>
      </c>
      <c r="K58" s="549" t="s">
        <v>489</v>
      </c>
      <c r="L58" s="248" t="s">
        <v>490</v>
      </c>
      <c r="M58" s="478" t="s">
        <v>532</v>
      </c>
      <c r="N58" s="549"/>
      <c r="O58" s="248" t="s">
        <v>533</v>
      </c>
      <c r="P58" s="247"/>
      <c r="Q58" s="549"/>
      <c r="R58" s="248"/>
      <c r="S58" s="247"/>
      <c r="T58" s="549"/>
      <c r="U58" s="248"/>
      <c r="V58" s="247"/>
      <c r="W58" s="549"/>
      <c r="X58" s="248"/>
      <c r="Y58" s="247"/>
      <c r="Z58" s="549"/>
      <c r="AA58" s="248"/>
      <c r="AB58" s="247"/>
      <c r="AC58" s="549"/>
      <c r="AD58" s="248"/>
      <c r="AE58" s="247"/>
      <c r="AF58" s="549"/>
      <c r="AG58" s="248"/>
      <c r="AH58" s="247"/>
      <c r="AI58" s="549"/>
      <c r="AJ58" s="248"/>
      <c r="AK58" s="247"/>
      <c r="AL58" s="549"/>
      <c r="AM58" s="248"/>
      <c r="AN58" s="247"/>
      <c r="AO58" s="549"/>
      <c r="AP58" s="248"/>
      <c r="AQ58" s="247"/>
      <c r="AR58" s="549"/>
      <c r="AS58" s="248"/>
    </row>
    <row r="59" spans="2:45" hidden="1">
      <c r="B59" s="256" t="s">
        <v>574</v>
      </c>
      <c r="C59" s="33" t="str">
        <f t="shared" si="0"/>
        <v>BT Reigate</v>
      </c>
      <c r="D59" s="33" t="str">
        <f t="shared" si="1"/>
        <v>ARK</v>
      </c>
      <c r="E59" s="33" t="e">
        <f>VLOOKUP(#REF!,'IPs - Production'!$A$10:$K$456,7,FALSE)</f>
        <v>#REF!</v>
      </c>
      <c r="F59" s="33" t="str">
        <f t="shared" si="3"/>
        <v>Ph1</v>
      </c>
      <c r="G59" s="247" t="s">
        <v>52</v>
      </c>
      <c r="H59" s="549" t="s">
        <v>486</v>
      </c>
      <c r="I59" s="248" t="s">
        <v>487</v>
      </c>
      <c r="J59" s="247" t="s">
        <v>488</v>
      </c>
      <c r="K59" s="549" t="s">
        <v>489</v>
      </c>
      <c r="L59" s="248" t="s">
        <v>490</v>
      </c>
      <c r="M59" s="478" t="s">
        <v>532</v>
      </c>
      <c r="N59" s="549"/>
      <c r="O59" s="248" t="s">
        <v>533</v>
      </c>
      <c r="P59" s="247"/>
      <c r="Q59" s="549"/>
      <c r="R59" s="248"/>
      <c r="S59" s="247"/>
      <c r="T59" s="549"/>
      <c r="U59" s="248"/>
      <c r="V59" s="247"/>
      <c r="W59" s="549"/>
      <c r="X59" s="248"/>
      <c r="Y59" s="247"/>
      <c r="Z59" s="549"/>
      <c r="AA59" s="248"/>
      <c r="AB59" s="247"/>
      <c r="AC59" s="549"/>
      <c r="AD59" s="248"/>
      <c r="AE59" s="247"/>
      <c r="AF59" s="549"/>
      <c r="AG59" s="248"/>
      <c r="AH59" s="247"/>
      <c r="AI59" s="549"/>
      <c r="AJ59" s="248"/>
      <c r="AK59" s="247"/>
      <c r="AL59" s="549"/>
      <c r="AM59" s="248"/>
      <c r="AN59" s="247"/>
      <c r="AO59" s="549"/>
      <c r="AP59" s="248"/>
      <c r="AQ59" s="247"/>
      <c r="AR59" s="549"/>
      <c r="AS59" s="248"/>
    </row>
    <row r="60" spans="2:45" hidden="1">
      <c r="B60" s="256" t="s">
        <v>575</v>
      </c>
      <c r="C60" s="33" t="str">
        <f t="shared" si="0"/>
        <v>BT Reigate</v>
      </c>
      <c r="D60" s="33" t="str">
        <f t="shared" si="1"/>
        <v>ARK</v>
      </c>
      <c r="E60" s="33" t="e">
        <f>VLOOKUP(#REF!,'IPs - Production'!$A$10:$K$456,7,FALSE)</f>
        <v>#REF!</v>
      </c>
      <c r="F60" s="33" t="str">
        <f t="shared" si="3"/>
        <v>Ph1</v>
      </c>
      <c r="G60" s="247" t="s">
        <v>52</v>
      </c>
      <c r="H60" s="549" t="s">
        <v>486</v>
      </c>
      <c r="I60" s="248" t="s">
        <v>487</v>
      </c>
      <c r="J60" s="247" t="s">
        <v>488</v>
      </c>
      <c r="K60" s="549" t="s">
        <v>489</v>
      </c>
      <c r="L60" s="248" t="s">
        <v>490</v>
      </c>
      <c r="M60" s="478" t="s">
        <v>532</v>
      </c>
      <c r="N60" s="549"/>
      <c r="O60" s="248" t="s">
        <v>533</v>
      </c>
      <c r="P60" s="247"/>
      <c r="Q60" s="549"/>
      <c r="R60" s="248"/>
      <c r="S60" s="247"/>
      <c r="T60" s="549"/>
      <c r="U60" s="248"/>
      <c r="V60" s="247"/>
      <c r="W60" s="549"/>
      <c r="X60" s="248"/>
      <c r="Y60" s="247"/>
      <c r="Z60" s="549"/>
      <c r="AA60" s="248"/>
      <c r="AB60" s="247"/>
      <c r="AC60" s="549"/>
      <c r="AD60" s="248"/>
      <c r="AE60" s="247"/>
      <c r="AF60" s="549"/>
      <c r="AG60" s="248"/>
      <c r="AH60" s="247"/>
      <c r="AI60" s="549"/>
      <c r="AJ60" s="248"/>
      <c r="AK60" s="247"/>
      <c r="AL60" s="549"/>
      <c r="AM60" s="248"/>
      <c r="AN60" s="247"/>
      <c r="AO60" s="549"/>
      <c r="AP60" s="248"/>
      <c r="AQ60" s="247"/>
      <c r="AR60" s="549"/>
      <c r="AS60" s="248"/>
    </row>
    <row r="61" spans="2:45" hidden="1">
      <c r="B61" s="256" t="s">
        <v>576</v>
      </c>
      <c r="C61" s="33" t="str">
        <f t="shared" si="0"/>
        <v>BT Reigate</v>
      </c>
      <c r="D61" s="33" t="str">
        <f t="shared" si="1"/>
        <v>ARK</v>
      </c>
      <c r="E61" s="33" t="e">
        <f>VLOOKUP(#REF!,'IPs - Production'!$A$10:$K$456,7,FALSE)</f>
        <v>#REF!</v>
      </c>
      <c r="F61" s="33" t="str">
        <f t="shared" si="3"/>
        <v>Ph1</v>
      </c>
      <c r="G61" s="247" t="s">
        <v>52</v>
      </c>
      <c r="H61" s="549" t="s">
        <v>486</v>
      </c>
      <c r="I61" s="248" t="s">
        <v>487</v>
      </c>
      <c r="J61" s="247" t="s">
        <v>488</v>
      </c>
      <c r="K61" s="549" t="s">
        <v>489</v>
      </c>
      <c r="L61" s="248" t="s">
        <v>490</v>
      </c>
      <c r="M61" s="478" t="s">
        <v>532</v>
      </c>
      <c r="N61" s="549"/>
      <c r="O61" s="248" t="s">
        <v>533</v>
      </c>
      <c r="P61" s="247"/>
      <c r="Q61" s="549"/>
      <c r="R61" s="248"/>
      <c r="S61" s="247"/>
      <c r="T61" s="549"/>
      <c r="U61" s="248"/>
      <c r="V61" s="247"/>
      <c r="W61" s="549"/>
      <c r="X61" s="248"/>
      <c r="Y61" s="247"/>
      <c r="Z61" s="549"/>
      <c r="AA61" s="248"/>
      <c r="AB61" s="247"/>
      <c r="AC61" s="549"/>
      <c r="AD61" s="248"/>
      <c r="AE61" s="247"/>
      <c r="AF61" s="549"/>
      <c r="AG61" s="248"/>
      <c r="AH61" s="247"/>
      <c r="AI61" s="549"/>
      <c r="AJ61" s="248"/>
      <c r="AK61" s="247"/>
      <c r="AL61" s="549"/>
      <c r="AM61" s="248"/>
      <c r="AN61" s="247"/>
      <c r="AO61" s="549"/>
      <c r="AP61" s="248"/>
      <c r="AQ61" s="247"/>
      <c r="AR61" s="549"/>
      <c r="AS61" s="248"/>
    </row>
    <row r="62" spans="2:45" hidden="1">
      <c r="B62" s="256" t="s">
        <v>577</v>
      </c>
      <c r="C62" s="33" t="str">
        <f t="shared" si="0"/>
        <v>BT Reigate</v>
      </c>
      <c r="D62" s="33" t="str">
        <f t="shared" si="1"/>
        <v>ARK</v>
      </c>
      <c r="E62" s="33" t="e">
        <f>VLOOKUP(#REF!,'IPs - Production'!$A$10:$K$456,7,FALSE)</f>
        <v>#REF!</v>
      </c>
      <c r="F62" s="33" t="str">
        <f t="shared" si="3"/>
        <v>Ph1</v>
      </c>
      <c r="G62" s="247" t="s">
        <v>52</v>
      </c>
      <c r="H62" s="549" t="s">
        <v>486</v>
      </c>
      <c r="I62" s="248" t="s">
        <v>487</v>
      </c>
      <c r="J62" s="247" t="s">
        <v>488</v>
      </c>
      <c r="K62" s="549" t="s">
        <v>489</v>
      </c>
      <c r="L62" s="248" t="s">
        <v>490</v>
      </c>
      <c r="M62" s="478" t="s">
        <v>532</v>
      </c>
      <c r="N62" s="549"/>
      <c r="O62" s="248" t="s">
        <v>533</v>
      </c>
      <c r="P62" s="247"/>
      <c r="Q62" s="549"/>
      <c r="R62" s="248"/>
      <c r="S62" s="247"/>
      <c r="T62" s="549"/>
      <c r="U62" s="248"/>
      <c r="V62" s="247"/>
      <c r="W62" s="549"/>
      <c r="X62" s="248"/>
      <c r="Y62" s="247"/>
      <c r="Z62" s="549"/>
      <c r="AA62" s="248"/>
      <c r="AB62" s="247"/>
      <c r="AC62" s="549"/>
      <c r="AD62" s="248"/>
      <c r="AE62" s="247"/>
      <c r="AF62" s="549"/>
      <c r="AG62" s="248"/>
      <c r="AH62" s="247"/>
      <c r="AI62" s="549"/>
      <c r="AJ62" s="248"/>
      <c r="AK62" s="247"/>
      <c r="AL62" s="549"/>
      <c r="AM62" s="248"/>
      <c r="AN62" s="247"/>
      <c r="AO62" s="549"/>
      <c r="AP62" s="248"/>
      <c r="AQ62" s="247"/>
      <c r="AR62" s="549"/>
      <c r="AS62" s="248"/>
    </row>
    <row r="63" spans="2:45" hidden="1">
      <c r="B63" s="256" t="s">
        <v>578</v>
      </c>
      <c r="C63" s="33" t="str">
        <f t="shared" si="0"/>
        <v>BT Reigate</v>
      </c>
      <c r="D63" s="33" t="str">
        <f t="shared" si="1"/>
        <v>ARK</v>
      </c>
      <c r="E63" s="33" t="e">
        <f>VLOOKUP(#REF!,'IPs - Production'!$A$10:$K$456,7,FALSE)</f>
        <v>#REF!</v>
      </c>
      <c r="F63" s="33" t="str">
        <f t="shared" si="3"/>
        <v>Ph1</v>
      </c>
      <c r="G63" s="247" t="s">
        <v>52</v>
      </c>
      <c r="H63" s="549" t="s">
        <v>486</v>
      </c>
      <c r="I63" s="248" t="s">
        <v>487</v>
      </c>
      <c r="J63" s="247" t="s">
        <v>488</v>
      </c>
      <c r="K63" s="549" t="s">
        <v>489</v>
      </c>
      <c r="L63" s="248" t="s">
        <v>490</v>
      </c>
      <c r="M63" s="478" t="s">
        <v>532</v>
      </c>
      <c r="N63" s="549"/>
      <c r="O63" s="248" t="s">
        <v>533</v>
      </c>
      <c r="P63" s="247"/>
      <c r="Q63" s="549"/>
      <c r="R63" s="248"/>
      <c r="S63" s="247"/>
      <c r="T63" s="549"/>
      <c r="U63" s="248"/>
      <c r="V63" s="247"/>
      <c r="W63" s="549"/>
      <c r="X63" s="248"/>
      <c r="Y63" s="247"/>
      <c r="Z63" s="549"/>
      <c r="AA63" s="248"/>
      <c r="AB63" s="247"/>
      <c r="AC63" s="549"/>
      <c r="AD63" s="248"/>
      <c r="AE63" s="247"/>
      <c r="AF63" s="549"/>
      <c r="AG63" s="248"/>
      <c r="AH63" s="247"/>
      <c r="AI63" s="549"/>
      <c r="AJ63" s="248"/>
      <c r="AK63" s="247"/>
      <c r="AL63" s="549"/>
      <c r="AM63" s="248"/>
      <c r="AN63" s="247"/>
      <c r="AO63" s="549"/>
      <c r="AP63" s="248"/>
      <c r="AQ63" s="247"/>
      <c r="AR63" s="549"/>
      <c r="AS63" s="248"/>
    </row>
    <row r="64" spans="2:45" hidden="1">
      <c r="B64" s="256" t="s">
        <v>579</v>
      </c>
      <c r="C64" s="33" t="str">
        <f t="shared" si="0"/>
        <v>BT Reigate</v>
      </c>
      <c r="D64" s="33" t="str">
        <f t="shared" si="1"/>
        <v>ARK</v>
      </c>
      <c r="E64" s="33" t="e">
        <f>VLOOKUP(#REF!,'IPs - Production'!$A$10:$K$456,7,FALSE)</f>
        <v>#REF!</v>
      </c>
      <c r="F64" s="33" t="str">
        <f t="shared" si="3"/>
        <v>Ph1</v>
      </c>
      <c r="G64" s="247" t="s">
        <v>52</v>
      </c>
      <c r="H64" s="549" t="s">
        <v>486</v>
      </c>
      <c r="I64" s="248" t="s">
        <v>487</v>
      </c>
      <c r="J64" s="247" t="s">
        <v>488</v>
      </c>
      <c r="K64" s="549" t="s">
        <v>489</v>
      </c>
      <c r="L64" s="248" t="s">
        <v>490</v>
      </c>
      <c r="M64" s="478" t="s">
        <v>532</v>
      </c>
      <c r="N64" s="549"/>
      <c r="O64" s="248" t="s">
        <v>533</v>
      </c>
      <c r="P64" s="247"/>
      <c r="Q64" s="549"/>
      <c r="R64" s="248"/>
      <c r="S64" s="247"/>
      <c r="T64" s="549"/>
      <c r="U64" s="248"/>
      <c r="V64" s="247"/>
      <c r="W64" s="549"/>
      <c r="X64" s="248"/>
      <c r="Y64" s="247"/>
      <c r="Z64" s="549"/>
      <c r="AA64" s="248"/>
      <c r="AB64" s="247"/>
      <c r="AC64" s="549"/>
      <c r="AD64" s="248"/>
      <c r="AE64" s="247"/>
      <c r="AF64" s="549"/>
      <c r="AG64" s="248"/>
      <c r="AH64" s="247"/>
      <c r="AI64" s="549"/>
      <c r="AJ64" s="248"/>
      <c r="AK64" s="247"/>
      <c r="AL64" s="549"/>
      <c r="AM64" s="248"/>
      <c r="AN64" s="247"/>
      <c r="AO64" s="549"/>
      <c r="AP64" s="248"/>
      <c r="AQ64" s="247"/>
      <c r="AR64" s="549"/>
      <c r="AS64" s="248"/>
    </row>
    <row r="65" spans="2:45" hidden="1">
      <c r="B65" s="256" t="s">
        <v>580</v>
      </c>
      <c r="C65" s="33" t="str">
        <f t="shared" si="0"/>
        <v>BT Reigate</v>
      </c>
      <c r="D65" s="33" t="str">
        <f t="shared" si="1"/>
        <v>ARK</v>
      </c>
      <c r="E65" s="33" t="e">
        <f>VLOOKUP(#REF!,'IPs - Production'!$A$10:$K$456,7,FALSE)</f>
        <v>#REF!</v>
      </c>
      <c r="F65" s="33" t="str">
        <f t="shared" si="3"/>
        <v>Ph1</v>
      </c>
      <c r="G65" s="247" t="s">
        <v>52</v>
      </c>
      <c r="H65" s="549" t="s">
        <v>486</v>
      </c>
      <c r="I65" s="248" t="s">
        <v>487</v>
      </c>
      <c r="J65" s="247" t="s">
        <v>488</v>
      </c>
      <c r="K65" s="549" t="s">
        <v>489</v>
      </c>
      <c r="L65" s="248" t="s">
        <v>490</v>
      </c>
      <c r="M65" s="478" t="s">
        <v>532</v>
      </c>
      <c r="N65" s="549"/>
      <c r="O65" s="248" t="s">
        <v>533</v>
      </c>
      <c r="P65" s="247"/>
      <c r="Q65" s="549"/>
      <c r="R65" s="248"/>
      <c r="S65" s="247"/>
      <c r="T65" s="549"/>
      <c r="U65" s="248"/>
      <c r="V65" s="247"/>
      <c r="W65" s="549"/>
      <c r="X65" s="248"/>
      <c r="Y65" s="247"/>
      <c r="Z65" s="549"/>
      <c r="AA65" s="248"/>
      <c r="AB65" s="247"/>
      <c r="AC65" s="549"/>
      <c r="AD65" s="248"/>
      <c r="AE65" s="247"/>
      <c r="AF65" s="549"/>
      <c r="AG65" s="248"/>
      <c r="AH65" s="247"/>
      <c r="AI65" s="549"/>
      <c r="AJ65" s="248"/>
      <c r="AK65" s="247"/>
      <c r="AL65" s="549"/>
      <c r="AM65" s="248"/>
      <c r="AN65" s="247"/>
      <c r="AO65" s="549"/>
      <c r="AP65" s="248"/>
      <c r="AQ65" s="247"/>
      <c r="AR65" s="549"/>
      <c r="AS65" s="248"/>
    </row>
    <row r="66" spans="2:45" hidden="1">
      <c r="B66" s="256" t="s">
        <v>581</v>
      </c>
      <c r="C66" s="33" t="str">
        <f t="shared" si="0"/>
        <v>BT Reigate</v>
      </c>
      <c r="D66" s="33" t="str">
        <f t="shared" si="1"/>
        <v>ARK</v>
      </c>
      <c r="E66" s="33" t="e">
        <f>VLOOKUP(#REF!,'IPs - Production'!$A$10:$K$456,7,FALSE)</f>
        <v>#REF!</v>
      </c>
      <c r="F66" s="33" t="str">
        <f t="shared" si="3"/>
        <v>Ph2 - YE2019</v>
      </c>
      <c r="G66" s="247" t="s">
        <v>52</v>
      </c>
      <c r="H66" s="549" t="s">
        <v>486</v>
      </c>
      <c r="I66" s="248" t="s">
        <v>487</v>
      </c>
      <c r="J66" s="247" t="s">
        <v>488</v>
      </c>
      <c r="K66" s="549" t="s">
        <v>489</v>
      </c>
      <c r="L66" s="248" t="s">
        <v>490</v>
      </c>
      <c r="M66" s="478" t="s">
        <v>532</v>
      </c>
      <c r="N66" s="549"/>
      <c r="O66" s="248" t="s">
        <v>533</v>
      </c>
      <c r="P66" s="247"/>
      <c r="Q66" s="549"/>
      <c r="R66" s="248"/>
      <c r="S66" s="247"/>
      <c r="T66" s="549"/>
      <c r="U66" s="248"/>
      <c r="V66" s="247"/>
      <c r="W66" s="549"/>
      <c r="X66" s="248"/>
      <c r="Y66" s="247"/>
      <c r="Z66" s="549"/>
      <c r="AA66" s="248"/>
      <c r="AB66" s="247"/>
      <c r="AC66" s="549"/>
      <c r="AD66" s="248"/>
      <c r="AE66" s="247"/>
      <c r="AF66" s="549"/>
      <c r="AG66" s="248"/>
      <c r="AH66" s="247"/>
      <c r="AI66" s="549"/>
      <c r="AJ66" s="248"/>
      <c r="AK66" s="247"/>
      <c r="AL66" s="549"/>
      <c r="AM66" s="248"/>
      <c r="AN66" s="247"/>
      <c r="AO66" s="549"/>
      <c r="AP66" s="248"/>
      <c r="AQ66" s="247"/>
      <c r="AR66" s="549"/>
      <c r="AS66" s="248"/>
    </row>
    <row r="67" spans="2:45" hidden="1">
      <c r="B67" s="256" t="s">
        <v>582</v>
      </c>
      <c r="C67" s="33" t="str">
        <f t="shared" si="0"/>
        <v>BT Reigate</v>
      </c>
      <c r="D67" s="33" t="str">
        <f t="shared" si="1"/>
        <v>ARK</v>
      </c>
      <c r="E67" s="33" t="e">
        <f>VLOOKUP(#REF!,'IPs - Production'!$A$10:$K$456,7,FALSE)</f>
        <v>#REF!</v>
      </c>
      <c r="F67" s="33" t="str">
        <f t="shared" si="3"/>
        <v>Ph2 - YE2019</v>
      </c>
      <c r="G67" s="247" t="s">
        <v>52</v>
      </c>
      <c r="H67" s="549" t="s">
        <v>486</v>
      </c>
      <c r="I67" s="248" t="s">
        <v>487</v>
      </c>
      <c r="J67" s="247" t="s">
        <v>488</v>
      </c>
      <c r="K67" s="549" t="s">
        <v>489</v>
      </c>
      <c r="L67" s="248" t="s">
        <v>490</v>
      </c>
      <c r="M67" s="478" t="s">
        <v>532</v>
      </c>
      <c r="N67" s="549"/>
      <c r="O67" s="248" t="s">
        <v>533</v>
      </c>
      <c r="P67" s="247"/>
      <c r="Q67" s="549"/>
      <c r="R67" s="248"/>
      <c r="S67" s="247"/>
      <c r="T67" s="549"/>
      <c r="U67" s="248"/>
      <c r="V67" s="247"/>
      <c r="W67" s="549"/>
      <c r="X67" s="248"/>
      <c r="Y67" s="247"/>
      <c r="Z67" s="549"/>
      <c r="AA67" s="248"/>
      <c r="AB67" s="247"/>
      <c r="AC67" s="549"/>
      <c r="AD67" s="248"/>
      <c r="AE67" s="247"/>
      <c r="AF67" s="549"/>
      <c r="AG67" s="248"/>
      <c r="AH67" s="247"/>
      <c r="AI67" s="549"/>
      <c r="AJ67" s="248"/>
      <c r="AK67" s="247"/>
      <c r="AL67" s="549"/>
      <c r="AM67" s="248"/>
      <c r="AN67" s="247"/>
      <c r="AO67" s="549"/>
      <c r="AP67" s="248"/>
      <c r="AQ67" s="247"/>
      <c r="AR67" s="549"/>
      <c r="AS67" s="248"/>
    </row>
    <row r="68" spans="2:45" hidden="1">
      <c r="B68" s="256" t="s">
        <v>583</v>
      </c>
      <c r="C68" s="33" t="str">
        <f t="shared" si="0"/>
        <v>BT Reigate</v>
      </c>
      <c r="D68" s="33" t="str">
        <f t="shared" si="1"/>
        <v>ARK</v>
      </c>
      <c r="E68" s="33" t="e">
        <f>VLOOKUP(#REF!,'IPs - Production'!$A$10:$K$456,7,FALSE)</f>
        <v>#REF!</v>
      </c>
      <c r="F68" s="33" t="str">
        <f t="shared" si="3"/>
        <v>Ph2 - YE2019</v>
      </c>
      <c r="G68" s="247" t="s">
        <v>52</v>
      </c>
      <c r="H68" s="549" t="s">
        <v>486</v>
      </c>
      <c r="I68" s="248" t="s">
        <v>487</v>
      </c>
      <c r="J68" s="247" t="s">
        <v>488</v>
      </c>
      <c r="K68" s="549" t="s">
        <v>489</v>
      </c>
      <c r="L68" s="248" t="s">
        <v>490</v>
      </c>
      <c r="M68" s="478" t="s">
        <v>532</v>
      </c>
      <c r="N68" s="549"/>
      <c r="O68" s="248" t="s">
        <v>533</v>
      </c>
      <c r="P68" s="247"/>
      <c r="Q68" s="549"/>
      <c r="R68" s="248"/>
      <c r="S68" s="247"/>
      <c r="T68" s="549"/>
      <c r="U68" s="248"/>
      <c r="V68" s="247"/>
      <c r="W68" s="549"/>
      <c r="X68" s="248"/>
      <c r="Y68" s="247"/>
      <c r="Z68" s="549"/>
      <c r="AA68" s="248"/>
      <c r="AB68" s="247"/>
      <c r="AC68" s="549"/>
      <c r="AD68" s="248"/>
      <c r="AE68" s="247"/>
      <c r="AF68" s="549"/>
      <c r="AG68" s="248"/>
      <c r="AH68" s="247"/>
      <c r="AI68" s="549"/>
      <c r="AJ68" s="248"/>
      <c r="AK68" s="247"/>
      <c r="AL68" s="549"/>
      <c r="AM68" s="248"/>
      <c r="AN68" s="247"/>
      <c r="AO68" s="549"/>
      <c r="AP68" s="248"/>
      <c r="AQ68" s="247"/>
      <c r="AR68" s="549"/>
      <c r="AS68" s="248"/>
    </row>
    <row r="69" spans="2:45" hidden="1">
      <c r="B69" s="256" t="s">
        <v>584</v>
      </c>
      <c r="C69" s="33" t="str">
        <f t="shared" si="0"/>
        <v>BT Reigate</v>
      </c>
      <c r="D69" s="33" t="str">
        <f t="shared" si="1"/>
        <v>ARK</v>
      </c>
      <c r="E69" s="33" t="e">
        <f>VLOOKUP(#REF!,'IPs - Production'!$A$10:$K$456,7,FALSE)</f>
        <v>#REF!</v>
      </c>
      <c r="F69" s="33" t="str">
        <f t="shared" si="3"/>
        <v>Ph2 - YE2019</v>
      </c>
      <c r="G69" s="247" t="s">
        <v>52</v>
      </c>
      <c r="H69" s="549" t="s">
        <v>486</v>
      </c>
      <c r="I69" s="248" t="s">
        <v>487</v>
      </c>
      <c r="J69" s="247" t="s">
        <v>488</v>
      </c>
      <c r="K69" s="549" t="s">
        <v>489</v>
      </c>
      <c r="L69" s="248" t="s">
        <v>490</v>
      </c>
      <c r="M69" s="478" t="s">
        <v>532</v>
      </c>
      <c r="N69" s="549"/>
      <c r="O69" s="248" t="s">
        <v>533</v>
      </c>
      <c r="P69" s="247"/>
      <c r="Q69" s="549"/>
      <c r="R69" s="248"/>
      <c r="S69" s="247"/>
      <c r="T69" s="549"/>
      <c r="U69" s="248"/>
      <c r="V69" s="247"/>
      <c r="W69" s="549"/>
      <c r="X69" s="248"/>
      <c r="Y69" s="247"/>
      <c r="Z69" s="549"/>
      <c r="AA69" s="248"/>
      <c r="AB69" s="247"/>
      <c r="AC69" s="549"/>
      <c r="AD69" s="248"/>
      <c r="AE69" s="247"/>
      <c r="AF69" s="549"/>
      <c r="AG69" s="248"/>
      <c r="AH69" s="247"/>
      <c r="AI69" s="549"/>
      <c r="AJ69" s="248"/>
      <c r="AK69" s="247"/>
      <c r="AL69" s="549"/>
      <c r="AM69" s="248"/>
      <c r="AN69" s="247"/>
      <c r="AO69" s="549"/>
      <c r="AP69" s="248"/>
      <c r="AQ69" s="247"/>
      <c r="AR69" s="549"/>
      <c r="AS69" s="248"/>
    </row>
    <row r="70" spans="2:45" hidden="1">
      <c r="B70" s="256" t="s">
        <v>585</v>
      </c>
      <c r="C70" s="33" t="str">
        <f t="shared" si="0"/>
        <v>BT Reigate</v>
      </c>
      <c r="D70" s="33" t="str">
        <f t="shared" si="1"/>
        <v>ARK</v>
      </c>
      <c r="E70" s="33" t="e">
        <f>VLOOKUP(#REF!,'IPs - Production'!$A$10:$K$456,7,FALSE)</f>
        <v>#REF!</v>
      </c>
      <c r="F70" s="33" t="str">
        <f t="shared" si="3"/>
        <v>Ph2 - YE2019</v>
      </c>
      <c r="G70" s="247" t="s">
        <v>52</v>
      </c>
      <c r="H70" s="549" t="s">
        <v>486</v>
      </c>
      <c r="I70" s="248" t="s">
        <v>487</v>
      </c>
      <c r="J70" s="247" t="s">
        <v>488</v>
      </c>
      <c r="K70" s="549" t="s">
        <v>489</v>
      </c>
      <c r="L70" s="248" t="s">
        <v>490</v>
      </c>
      <c r="M70" s="478" t="s">
        <v>532</v>
      </c>
      <c r="N70" s="549"/>
      <c r="O70" s="248" t="s">
        <v>533</v>
      </c>
      <c r="P70" s="247"/>
      <c r="Q70" s="549"/>
      <c r="R70" s="248"/>
      <c r="S70" s="247"/>
      <c r="T70" s="549"/>
      <c r="U70" s="248"/>
      <c r="V70" s="247"/>
      <c r="W70" s="549"/>
      <c r="X70" s="248"/>
      <c r="Y70" s="247"/>
      <c r="Z70" s="549"/>
      <c r="AA70" s="248"/>
      <c r="AB70" s="247"/>
      <c r="AC70" s="549"/>
      <c r="AD70" s="248"/>
      <c r="AE70" s="247"/>
      <c r="AF70" s="549"/>
      <c r="AG70" s="248"/>
      <c r="AH70" s="247"/>
      <c r="AI70" s="549"/>
      <c r="AJ70" s="248"/>
      <c r="AK70" s="247"/>
      <c r="AL70" s="549"/>
      <c r="AM70" s="248"/>
      <c r="AN70" s="247"/>
      <c r="AO70" s="549"/>
      <c r="AP70" s="248"/>
      <c r="AQ70" s="247"/>
      <c r="AR70" s="549"/>
      <c r="AS70" s="248"/>
    </row>
    <row r="71" spans="2:45" hidden="1">
      <c r="B71" s="256" t="s">
        <v>586</v>
      </c>
      <c r="C71" s="33" t="str">
        <f t="shared" ref="C71:C134" si="4">INDEX(Master_Full_Site_Name,MATCH(Password_Full_Short_Hostname,Master_Full_Short_Hostname,0))</f>
        <v>BT Reigate</v>
      </c>
      <c r="D71" s="33" t="str">
        <f t="shared" ref="D71:D134" si="5">INDEX(Master_Full_Server_Type,MATCH(Password_Full_Short_Hostname,Master_Full_Short_Hostname,0))</f>
        <v>ARK</v>
      </c>
      <c r="E71" s="33" t="e">
        <f>VLOOKUP(#REF!,'IPs - Production'!$A$10:$K$456,7,FALSE)</f>
        <v>#REF!</v>
      </c>
      <c r="F71" s="33" t="str">
        <f t="shared" ref="F71:F134" si="6">INDEX(Master_Full_Deployment,MATCH(Password_Full_Short_Hostname,Master_Full_Short_Hostname,0))</f>
        <v>Ph2 - YE2019</v>
      </c>
      <c r="G71" s="247" t="s">
        <v>52</v>
      </c>
      <c r="H71" s="549" t="s">
        <v>486</v>
      </c>
      <c r="I71" s="248" t="s">
        <v>487</v>
      </c>
      <c r="J71" s="247" t="s">
        <v>488</v>
      </c>
      <c r="K71" s="549" t="s">
        <v>489</v>
      </c>
      <c r="L71" s="248" t="s">
        <v>490</v>
      </c>
      <c r="M71" s="478" t="s">
        <v>532</v>
      </c>
      <c r="N71" s="549"/>
      <c r="O71" s="248" t="s">
        <v>533</v>
      </c>
      <c r="P71" s="247"/>
      <c r="Q71" s="549"/>
      <c r="R71" s="248"/>
      <c r="S71" s="247"/>
      <c r="T71" s="549"/>
      <c r="U71" s="248"/>
      <c r="V71" s="247"/>
      <c r="W71" s="549"/>
      <c r="X71" s="248"/>
      <c r="Y71" s="247"/>
      <c r="Z71" s="549"/>
      <c r="AA71" s="248"/>
      <c r="AB71" s="247"/>
      <c r="AC71" s="549"/>
      <c r="AD71" s="248"/>
      <c r="AE71" s="247"/>
      <c r="AF71" s="549"/>
      <c r="AG71" s="248"/>
      <c r="AH71" s="247"/>
      <c r="AI71" s="549"/>
      <c r="AJ71" s="248"/>
      <c r="AK71" s="247"/>
      <c r="AL71" s="549"/>
      <c r="AM71" s="248"/>
      <c r="AN71" s="247"/>
      <c r="AO71" s="549"/>
      <c r="AP71" s="248"/>
      <c r="AQ71" s="247"/>
      <c r="AR71" s="549"/>
      <c r="AS71" s="248"/>
    </row>
    <row r="72" spans="2:45" hidden="1">
      <c r="B72" s="256" t="s">
        <v>587</v>
      </c>
      <c r="C72" s="33" t="str">
        <f t="shared" si="4"/>
        <v>BT Reigate</v>
      </c>
      <c r="D72" s="33" t="str">
        <f t="shared" si="5"/>
        <v>ARK</v>
      </c>
      <c r="E72" s="33" t="e">
        <f>VLOOKUP(#REF!,'IPs - Production'!$A$10:$K$456,7,FALSE)</f>
        <v>#REF!</v>
      </c>
      <c r="F72" s="33" t="str">
        <f t="shared" si="6"/>
        <v>Ph2 - YE2019</v>
      </c>
      <c r="G72" s="247" t="s">
        <v>52</v>
      </c>
      <c r="H72" s="549" t="s">
        <v>486</v>
      </c>
      <c r="I72" s="248" t="s">
        <v>487</v>
      </c>
      <c r="J72" s="247" t="s">
        <v>488</v>
      </c>
      <c r="K72" s="549" t="s">
        <v>489</v>
      </c>
      <c r="L72" s="248" t="s">
        <v>490</v>
      </c>
      <c r="M72" s="478" t="s">
        <v>532</v>
      </c>
      <c r="N72" s="549"/>
      <c r="O72" s="248" t="s">
        <v>533</v>
      </c>
      <c r="P72" s="247"/>
      <c r="Q72" s="549"/>
      <c r="R72" s="248"/>
      <c r="S72" s="247"/>
      <c r="T72" s="549"/>
      <c r="U72" s="248"/>
      <c r="V72" s="247"/>
      <c r="W72" s="549"/>
      <c r="X72" s="248"/>
      <c r="Y72" s="247"/>
      <c r="Z72" s="549"/>
      <c r="AA72" s="248"/>
      <c r="AB72" s="247"/>
      <c r="AC72" s="549"/>
      <c r="AD72" s="248"/>
      <c r="AE72" s="247"/>
      <c r="AF72" s="549"/>
      <c r="AG72" s="248"/>
      <c r="AH72" s="247"/>
      <c r="AI72" s="549"/>
      <c r="AJ72" s="248"/>
      <c r="AK72" s="247"/>
      <c r="AL72" s="549"/>
      <c r="AM72" s="248"/>
      <c r="AN72" s="247"/>
      <c r="AO72" s="549"/>
      <c r="AP72" s="248"/>
      <c r="AQ72" s="247"/>
      <c r="AR72" s="549"/>
      <c r="AS72" s="248"/>
    </row>
    <row r="73" spans="2:45" hidden="1">
      <c r="B73" s="256" t="s">
        <v>588</v>
      </c>
      <c r="C73" s="33" t="str">
        <f t="shared" si="4"/>
        <v>BT Reigate</v>
      </c>
      <c r="D73" s="33" t="str">
        <f t="shared" si="5"/>
        <v>ARK</v>
      </c>
      <c r="E73" s="33" t="e">
        <f>VLOOKUP(#REF!,'IPs - Production'!$A$10:$K$456,7,FALSE)</f>
        <v>#REF!</v>
      </c>
      <c r="F73" s="33" t="str">
        <f t="shared" si="6"/>
        <v>Ph2 - YE2019</v>
      </c>
      <c r="G73" s="247" t="s">
        <v>52</v>
      </c>
      <c r="H73" s="549" t="s">
        <v>486</v>
      </c>
      <c r="I73" s="248" t="s">
        <v>487</v>
      </c>
      <c r="J73" s="247" t="s">
        <v>488</v>
      </c>
      <c r="K73" s="549" t="s">
        <v>489</v>
      </c>
      <c r="L73" s="248" t="s">
        <v>490</v>
      </c>
      <c r="M73" s="478" t="s">
        <v>532</v>
      </c>
      <c r="N73" s="549"/>
      <c r="O73" s="248" t="s">
        <v>533</v>
      </c>
      <c r="P73" s="247"/>
      <c r="Q73" s="549"/>
      <c r="R73" s="248"/>
      <c r="S73" s="247"/>
      <c r="T73" s="549"/>
      <c r="U73" s="248"/>
      <c r="V73" s="247"/>
      <c r="W73" s="549"/>
      <c r="X73" s="248"/>
      <c r="Y73" s="247"/>
      <c r="Z73" s="549"/>
      <c r="AA73" s="248"/>
      <c r="AB73" s="247"/>
      <c r="AC73" s="549"/>
      <c r="AD73" s="248"/>
      <c r="AE73" s="247"/>
      <c r="AF73" s="549"/>
      <c r="AG73" s="248"/>
      <c r="AH73" s="247"/>
      <c r="AI73" s="549"/>
      <c r="AJ73" s="248"/>
      <c r="AK73" s="247"/>
      <c r="AL73" s="549"/>
      <c r="AM73" s="248"/>
      <c r="AN73" s="247"/>
      <c r="AO73" s="549"/>
      <c r="AP73" s="248"/>
      <c r="AQ73" s="247"/>
      <c r="AR73" s="549"/>
      <c r="AS73" s="248"/>
    </row>
    <row r="74" spans="2:45" hidden="1">
      <c r="B74" s="256" t="s">
        <v>589</v>
      </c>
      <c r="C74" s="33" t="str">
        <f t="shared" si="4"/>
        <v>BT Reigate</v>
      </c>
      <c r="D74" s="33" t="str">
        <f t="shared" si="5"/>
        <v>ARK</v>
      </c>
      <c r="E74" s="33" t="e">
        <f>VLOOKUP(#REF!,'IPs - Production'!$A$10:$K$456,7,FALSE)</f>
        <v>#REF!</v>
      </c>
      <c r="F74" s="33" t="str">
        <f t="shared" si="6"/>
        <v>Ph2 - YE2019</v>
      </c>
      <c r="G74" s="247" t="s">
        <v>52</v>
      </c>
      <c r="H74" s="549" t="s">
        <v>486</v>
      </c>
      <c r="I74" s="248" t="s">
        <v>487</v>
      </c>
      <c r="J74" s="247" t="s">
        <v>488</v>
      </c>
      <c r="K74" s="549" t="s">
        <v>489</v>
      </c>
      <c r="L74" s="248" t="s">
        <v>490</v>
      </c>
      <c r="M74" s="478" t="s">
        <v>532</v>
      </c>
      <c r="N74" s="549"/>
      <c r="O74" s="248" t="s">
        <v>533</v>
      </c>
      <c r="P74" s="247"/>
      <c r="Q74" s="549"/>
      <c r="R74" s="248"/>
      <c r="S74" s="247"/>
      <c r="T74" s="549"/>
      <c r="U74" s="248"/>
      <c r="V74" s="247"/>
      <c r="W74" s="549"/>
      <c r="X74" s="248"/>
      <c r="Y74" s="247"/>
      <c r="Z74" s="549"/>
      <c r="AA74" s="248"/>
      <c r="AB74" s="247"/>
      <c r="AC74" s="549"/>
      <c r="AD74" s="248"/>
      <c r="AE74" s="247"/>
      <c r="AF74" s="549"/>
      <c r="AG74" s="248"/>
      <c r="AH74" s="247"/>
      <c r="AI74" s="549"/>
      <c r="AJ74" s="248"/>
      <c r="AK74" s="247"/>
      <c r="AL74" s="549"/>
      <c r="AM74" s="248"/>
      <c r="AN74" s="247"/>
      <c r="AO74" s="549"/>
      <c r="AP74" s="248"/>
      <c r="AQ74" s="247"/>
      <c r="AR74" s="549"/>
      <c r="AS74" s="248"/>
    </row>
    <row r="75" spans="2:45" hidden="1">
      <c r="B75" s="256" t="s">
        <v>590</v>
      </c>
      <c r="C75" s="33" t="str">
        <f t="shared" si="4"/>
        <v>BT Reigate</v>
      </c>
      <c r="D75" s="33" t="str">
        <f t="shared" si="5"/>
        <v>ARK</v>
      </c>
      <c r="E75" s="33" t="e">
        <f>VLOOKUP(#REF!,'IPs - Production'!$A$10:$K$456,7,FALSE)</f>
        <v>#REF!</v>
      </c>
      <c r="F75" s="33" t="str">
        <f t="shared" si="6"/>
        <v>Ph2 - YE2019</v>
      </c>
      <c r="G75" s="247" t="s">
        <v>52</v>
      </c>
      <c r="H75" s="549" t="s">
        <v>486</v>
      </c>
      <c r="I75" s="248" t="s">
        <v>487</v>
      </c>
      <c r="J75" s="247" t="s">
        <v>488</v>
      </c>
      <c r="K75" s="549" t="s">
        <v>489</v>
      </c>
      <c r="L75" s="248" t="s">
        <v>490</v>
      </c>
      <c r="M75" s="478" t="s">
        <v>532</v>
      </c>
      <c r="N75" s="549"/>
      <c r="O75" s="248" t="s">
        <v>533</v>
      </c>
      <c r="P75" s="247"/>
      <c r="Q75" s="549"/>
      <c r="R75" s="248"/>
      <c r="S75" s="247"/>
      <c r="T75" s="549"/>
      <c r="U75" s="248"/>
      <c r="V75" s="247"/>
      <c r="W75" s="549"/>
      <c r="X75" s="248"/>
      <c r="Y75" s="247"/>
      <c r="Z75" s="549"/>
      <c r="AA75" s="248"/>
      <c r="AB75" s="247"/>
      <c r="AC75" s="549"/>
      <c r="AD75" s="248"/>
      <c r="AE75" s="247"/>
      <c r="AF75" s="549"/>
      <c r="AG75" s="248"/>
      <c r="AH75" s="247"/>
      <c r="AI75" s="549"/>
      <c r="AJ75" s="248"/>
      <c r="AK75" s="247"/>
      <c r="AL75" s="549"/>
      <c r="AM75" s="248"/>
      <c r="AN75" s="247"/>
      <c r="AO75" s="549"/>
      <c r="AP75" s="248"/>
      <c r="AQ75" s="247"/>
      <c r="AR75" s="549"/>
      <c r="AS75" s="248"/>
    </row>
    <row r="76" spans="2:45" hidden="1">
      <c r="B76" s="256" t="s">
        <v>591</v>
      </c>
      <c r="C76" s="33" t="str">
        <f t="shared" si="4"/>
        <v>BT Reigate</v>
      </c>
      <c r="D76" s="33" t="str">
        <f t="shared" si="5"/>
        <v>ARK</v>
      </c>
      <c r="E76" s="33" t="e">
        <f>VLOOKUP(#REF!,'IPs - Production'!$A$10:$K$456,7,FALSE)</f>
        <v>#REF!</v>
      </c>
      <c r="F76" s="33" t="str">
        <f t="shared" si="6"/>
        <v>Ph2 - YE2019</v>
      </c>
      <c r="G76" s="247" t="s">
        <v>52</v>
      </c>
      <c r="H76" s="549" t="s">
        <v>486</v>
      </c>
      <c r="I76" s="248" t="s">
        <v>487</v>
      </c>
      <c r="J76" s="247" t="s">
        <v>488</v>
      </c>
      <c r="K76" s="549" t="s">
        <v>489</v>
      </c>
      <c r="L76" s="248" t="s">
        <v>490</v>
      </c>
      <c r="M76" s="478" t="s">
        <v>532</v>
      </c>
      <c r="N76" s="549"/>
      <c r="O76" s="248" t="s">
        <v>533</v>
      </c>
      <c r="P76" s="247"/>
      <c r="Q76" s="549"/>
      <c r="R76" s="248"/>
      <c r="S76" s="247"/>
      <c r="T76" s="549"/>
      <c r="U76" s="248"/>
      <c r="V76" s="247"/>
      <c r="W76" s="549"/>
      <c r="X76" s="248"/>
      <c r="Y76" s="247"/>
      <c r="Z76" s="549"/>
      <c r="AA76" s="248"/>
      <c r="AB76" s="247"/>
      <c r="AC76" s="549"/>
      <c r="AD76" s="248"/>
      <c r="AE76" s="247"/>
      <c r="AF76" s="549"/>
      <c r="AG76" s="248"/>
      <c r="AH76" s="247"/>
      <c r="AI76" s="549"/>
      <c r="AJ76" s="248"/>
      <c r="AK76" s="247"/>
      <c r="AL76" s="549"/>
      <c r="AM76" s="248"/>
      <c r="AN76" s="247"/>
      <c r="AO76" s="549"/>
      <c r="AP76" s="248"/>
      <c r="AQ76" s="247"/>
      <c r="AR76" s="549"/>
      <c r="AS76" s="248"/>
    </row>
    <row r="77" spans="2:45" hidden="1">
      <c r="B77" s="256" t="s">
        <v>592</v>
      </c>
      <c r="C77" s="33" t="str">
        <f t="shared" si="4"/>
        <v>BT Reigate</v>
      </c>
      <c r="D77" s="33" t="str">
        <f t="shared" si="5"/>
        <v>ARK</v>
      </c>
      <c r="E77" s="33" t="e">
        <f>VLOOKUP(#REF!,'IPs - Production'!$A$10:$K$456,7,FALSE)</f>
        <v>#REF!</v>
      </c>
      <c r="F77" s="33" t="str">
        <f t="shared" si="6"/>
        <v>Ph2 - YE2019</v>
      </c>
      <c r="G77" s="247" t="s">
        <v>52</v>
      </c>
      <c r="H77" s="549" t="s">
        <v>486</v>
      </c>
      <c r="I77" s="248" t="s">
        <v>487</v>
      </c>
      <c r="J77" s="247" t="s">
        <v>488</v>
      </c>
      <c r="K77" s="549" t="s">
        <v>489</v>
      </c>
      <c r="L77" s="248" t="s">
        <v>490</v>
      </c>
      <c r="M77" s="478" t="s">
        <v>532</v>
      </c>
      <c r="N77" s="549"/>
      <c r="O77" s="248" t="s">
        <v>533</v>
      </c>
      <c r="P77" s="247"/>
      <c r="Q77" s="549"/>
      <c r="R77" s="248"/>
      <c r="S77" s="247"/>
      <c r="T77" s="549"/>
      <c r="U77" s="248"/>
      <c r="V77" s="247"/>
      <c r="W77" s="549"/>
      <c r="X77" s="248"/>
      <c r="Y77" s="247"/>
      <c r="Z77" s="549"/>
      <c r="AA77" s="248"/>
      <c r="AB77" s="247"/>
      <c r="AC77" s="549"/>
      <c r="AD77" s="248"/>
      <c r="AE77" s="247"/>
      <c r="AF77" s="549"/>
      <c r="AG77" s="248"/>
      <c r="AH77" s="247"/>
      <c r="AI77" s="549"/>
      <c r="AJ77" s="248"/>
      <c r="AK77" s="247"/>
      <c r="AL77" s="549"/>
      <c r="AM77" s="248"/>
      <c r="AN77" s="247"/>
      <c r="AO77" s="549"/>
      <c r="AP77" s="248"/>
      <c r="AQ77" s="247"/>
      <c r="AR77" s="549"/>
      <c r="AS77" s="248"/>
    </row>
    <row r="78" spans="2:45" hidden="1">
      <c r="B78" s="256" t="s">
        <v>593</v>
      </c>
      <c r="C78" s="33" t="str">
        <f t="shared" si="4"/>
        <v>BT Reigate</v>
      </c>
      <c r="D78" s="33" t="str">
        <f t="shared" si="5"/>
        <v>ARK</v>
      </c>
      <c r="E78" s="33" t="e">
        <f>VLOOKUP(#REF!,'IPs - Production'!$A$10:$K$456,7,FALSE)</f>
        <v>#REF!</v>
      </c>
      <c r="F78" s="33" t="str">
        <f t="shared" si="6"/>
        <v>Ph2 - YE2019</v>
      </c>
      <c r="G78" s="247" t="s">
        <v>52</v>
      </c>
      <c r="H78" s="549" t="s">
        <v>486</v>
      </c>
      <c r="I78" s="248" t="s">
        <v>487</v>
      </c>
      <c r="J78" s="247" t="s">
        <v>488</v>
      </c>
      <c r="K78" s="549" t="s">
        <v>489</v>
      </c>
      <c r="L78" s="248" t="s">
        <v>490</v>
      </c>
      <c r="M78" s="478" t="s">
        <v>532</v>
      </c>
      <c r="N78" s="549"/>
      <c r="O78" s="248" t="s">
        <v>533</v>
      </c>
      <c r="P78" s="247"/>
      <c r="Q78" s="549"/>
      <c r="R78" s="248"/>
      <c r="S78" s="247"/>
      <c r="T78" s="549"/>
      <c r="U78" s="248"/>
      <c r="V78" s="247"/>
      <c r="W78" s="549"/>
      <c r="X78" s="248"/>
      <c r="Y78" s="247"/>
      <c r="Z78" s="549"/>
      <c r="AA78" s="248"/>
      <c r="AB78" s="247"/>
      <c r="AC78" s="549"/>
      <c r="AD78" s="248"/>
      <c r="AE78" s="247"/>
      <c r="AF78" s="549"/>
      <c r="AG78" s="248"/>
      <c r="AH78" s="247"/>
      <c r="AI78" s="549"/>
      <c r="AJ78" s="248"/>
      <c r="AK78" s="247"/>
      <c r="AL78" s="549"/>
      <c r="AM78" s="248"/>
      <c r="AN78" s="247"/>
      <c r="AO78" s="549"/>
      <c r="AP78" s="248"/>
      <c r="AQ78" s="247"/>
      <c r="AR78" s="549"/>
      <c r="AS78" s="248"/>
    </row>
    <row r="79" spans="2:45" hidden="1">
      <c r="B79" s="256" t="s">
        <v>594</v>
      </c>
      <c r="C79" s="33" t="str">
        <f t="shared" si="4"/>
        <v>BT Reigate</v>
      </c>
      <c r="D79" s="33" t="str">
        <f t="shared" si="5"/>
        <v>ARK</v>
      </c>
      <c r="E79" s="33" t="e">
        <f>VLOOKUP(#REF!,'IPs - Production'!$A$10:$K$456,7,FALSE)</f>
        <v>#REF!</v>
      </c>
      <c r="F79" s="33" t="str">
        <f t="shared" si="6"/>
        <v>Ph2 - YE2019</v>
      </c>
      <c r="G79" s="247" t="s">
        <v>52</v>
      </c>
      <c r="H79" s="549" t="s">
        <v>486</v>
      </c>
      <c r="I79" s="248" t="s">
        <v>487</v>
      </c>
      <c r="J79" s="247" t="s">
        <v>488</v>
      </c>
      <c r="K79" s="549" t="s">
        <v>489</v>
      </c>
      <c r="L79" s="248" t="s">
        <v>490</v>
      </c>
      <c r="M79" s="478" t="s">
        <v>532</v>
      </c>
      <c r="N79" s="549"/>
      <c r="O79" s="248" t="s">
        <v>533</v>
      </c>
      <c r="P79" s="247"/>
      <c r="Q79" s="549"/>
      <c r="R79" s="248"/>
      <c r="S79" s="247"/>
      <c r="T79" s="549"/>
      <c r="U79" s="248"/>
      <c r="V79" s="247"/>
      <c r="W79" s="549"/>
      <c r="X79" s="248"/>
      <c r="Y79" s="247"/>
      <c r="Z79" s="549"/>
      <c r="AA79" s="248"/>
      <c r="AB79" s="247"/>
      <c r="AC79" s="549"/>
      <c r="AD79" s="248"/>
      <c r="AE79" s="247"/>
      <c r="AF79" s="549"/>
      <c r="AG79" s="248"/>
      <c r="AH79" s="247"/>
      <c r="AI79" s="549"/>
      <c r="AJ79" s="248"/>
      <c r="AK79" s="247"/>
      <c r="AL79" s="549"/>
      <c r="AM79" s="248"/>
      <c r="AN79" s="247"/>
      <c r="AO79" s="549"/>
      <c r="AP79" s="248"/>
      <c r="AQ79" s="247"/>
      <c r="AR79" s="549"/>
      <c r="AS79" s="248"/>
    </row>
    <row r="80" spans="2:45" hidden="1">
      <c r="B80" s="256" t="s">
        <v>595</v>
      </c>
      <c r="C80" s="33" t="str">
        <f t="shared" si="4"/>
        <v>BT Reigate</v>
      </c>
      <c r="D80" s="33" t="str">
        <f t="shared" si="5"/>
        <v>ARK</v>
      </c>
      <c r="E80" s="33" t="e">
        <f>VLOOKUP(#REF!,'IPs - Production'!$A$10:$K$456,7,FALSE)</f>
        <v>#REF!</v>
      </c>
      <c r="F80" s="33" t="str">
        <f t="shared" si="6"/>
        <v>Ph2 - YE2019</v>
      </c>
      <c r="G80" s="247" t="s">
        <v>52</v>
      </c>
      <c r="H80" s="549" t="s">
        <v>486</v>
      </c>
      <c r="I80" s="248" t="s">
        <v>487</v>
      </c>
      <c r="J80" s="247" t="s">
        <v>488</v>
      </c>
      <c r="K80" s="549" t="s">
        <v>489</v>
      </c>
      <c r="L80" s="248" t="s">
        <v>490</v>
      </c>
      <c r="M80" s="478" t="s">
        <v>532</v>
      </c>
      <c r="N80" s="549"/>
      <c r="O80" s="248" t="s">
        <v>533</v>
      </c>
      <c r="P80" s="247"/>
      <c r="Q80" s="549"/>
      <c r="R80" s="248"/>
      <c r="S80" s="247"/>
      <c r="T80" s="549"/>
      <c r="U80" s="248"/>
      <c r="V80" s="247"/>
      <c r="W80" s="549"/>
      <c r="X80" s="248"/>
      <c r="Y80" s="247"/>
      <c r="Z80" s="549"/>
      <c r="AA80" s="248"/>
      <c r="AB80" s="247"/>
      <c r="AC80" s="549"/>
      <c r="AD80" s="248"/>
      <c r="AE80" s="247"/>
      <c r="AF80" s="549"/>
      <c r="AG80" s="248"/>
      <c r="AH80" s="247"/>
      <c r="AI80" s="549"/>
      <c r="AJ80" s="248"/>
      <c r="AK80" s="247"/>
      <c r="AL80" s="549"/>
      <c r="AM80" s="248"/>
      <c r="AN80" s="247"/>
      <c r="AO80" s="549"/>
      <c r="AP80" s="248"/>
      <c r="AQ80" s="247"/>
      <c r="AR80" s="549"/>
      <c r="AS80" s="248"/>
    </row>
    <row r="81" spans="2:45" hidden="1">
      <c r="B81" s="256" t="s">
        <v>596</v>
      </c>
      <c r="C81" s="33" t="str">
        <f t="shared" si="4"/>
        <v>BT Reigate</v>
      </c>
      <c r="D81" s="33" t="str">
        <f t="shared" si="5"/>
        <v>ARK</v>
      </c>
      <c r="E81" s="33" t="e">
        <f>VLOOKUP(#REF!,'IPs - Production'!$A$10:$K$456,7,FALSE)</f>
        <v>#REF!</v>
      </c>
      <c r="F81" s="33" t="str">
        <f t="shared" si="6"/>
        <v>Ph2 - YE2019</v>
      </c>
      <c r="G81" s="247" t="s">
        <v>52</v>
      </c>
      <c r="H81" s="549" t="s">
        <v>486</v>
      </c>
      <c r="I81" s="248" t="s">
        <v>487</v>
      </c>
      <c r="J81" s="247" t="s">
        <v>488</v>
      </c>
      <c r="K81" s="549" t="s">
        <v>489</v>
      </c>
      <c r="L81" s="248" t="s">
        <v>490</v>
      </c>
      <c r="M81" s="478" t="s">
        <v>532</v>
      </c>
      <c r="N81" s="549"/>
      <c r="O81" s="248" t="s">
        <v>533</v>
      </c>
      <c r="P81" s="247"/>
      <c r="Q81" s="549"/>
      <c r="R81" s="248"/>
      <c r="S81" s="247"/>
      <c r="T81" s="549"/>
      <c r="U81" s="248"/>
      <c r="V81" s="247"/>
      <c r="W81" s="549"/>
      <c r="X81" s="248"/>
      <c r="Y81" s="247"/>
      <c r="Z81" s="549"/>
      <c r="AA81" s="248"/>
      <c r="AB81" s="247"/>
      <c r="AC81" s="549"/>
      <c r="AD81" s="248"/>
      <c r="AE81" s="247"/>
      <c r="AF81" s="549"/>
      <c r="AG81" s="248"/>
      <c r="AH81" s="247"/>
      <c r="AI81" s="549"/>
      <c r="AJ81" s="248"/>
      <c r="AK81" s="247"/>
      <c r="AL81" s="549"/>
      <c r="AM81" s="248"/>
      <c r="AN81" s="247"/>
      <c r="AO81" s="549"/>
      <c r="AP81" s="248"/>
      <c r="AQ81" s="247"/>
      <c r="AR81" s="549"/>
      <c r="AS81" s="248"/>
    </row>
    <row r="82" spans="2:45" hidden="1">
      <c r="B82" s="256" t="s">
        <v>597</v>
      </c>
      <c r="C82" s="33" t="str">
        <f t="shared" si="4"/>
        <v>BT Reigate</v>
      </c>
      <c r="D82" s="33" t="str">
        <f t="shared" si="5"/>
        <v>ARK</v>
      </c>
      <c r="E82" s="33" t="e">
        <f>VLOOKUP(#REF!,'IPs - Production'!$A$10:$K$456,7,FALSE)</f>
        <v>#REF!</v>
      </c>
      <c r="F82" s="33" t="str">
        <f t="shared" si="6"/>
        <v>Ph2 - YE2019</v>
      </c>
      <c r="G82" s="247" t="s">
        <v>52</v>
      </c>
      <c r="H82" s="549" t="s">
        <v>486</v>
      </c>
      <c r="I82" s="248" t="s">
        <v>487</v>
      </c>
      <c r="J82" s="247" t="s">
        <v>488</v>
      </c>
      <c r="K82" s="549" t="s">
        <v>489</v>
      </c>
      <c r="L82" s="248" t="s">
        <v>490</v>
      </c>
      <c r="M82" s="478" t="s">
        <v>532</v>
      </c>
      <c r="N82" s="549"/>
      <c r="O82" s="248" t="s">
        <v>533</v>
      </c>
      <c r="P82" s="247"/>
      <c r="Q82" s="549"/>
      <c r="R82" s="248"/>
      <c r="S82" s="247"/>
      <c r="T82" s="549"/>
      <c r="U82" s="248"/>
      <c r="V82" s="247"/>
      <c r="W82" s="549"/>
      <c r="X82" s="248"/>
      <c r="Y82" s="247"/>
      <c r="Z82" s="549"/>
      <c r="AA82" s="248"/>
      <c r="AB82" s="247"/>
      <c r="AC82" s="549"/>
      <c r="AD82" s="248"/>
      <c r="AE82" s="247"/>
      <c r="AF82" s="549"/>
      <c r="AG82" s="248"/>
      <c r="AH82" s="247"/>
      <c r="AI82" s="549"/>
      <c r="AJ82" s="248"/>
      <c r="AK82" s="247"/>
      <c r="AL82" s="549"/>
      <c r="AM82" s="248"/>
      <c r="AN82" s="247"/>
      <c r="AO82" s="549"/>
      <c r="AP82" s="248"/>
      <c r="AQ82" s="247"/>
      <c r="AR82" s="549"/>
      <c r="AS82" s="248"/>
    </row>
    <row r="83" spans="2:45" hidden="1">
      <c r="B83" s="256" t="s">
        <v>598</v>
      </c>
      <c r="C83" s="33" t="str">
        <f t="shared" si="4"/>
        <v>BT Reigate</v>
      </c>
      <c r="D83" s="33" t="str">
        <f t="shared" si="5"/>
        <v>ARK</v>
      </c>
      <c r="E83" s="33" t="e">
        <f>VLOOKUP(#REF!,'IPs - Production'!$A$10:$K$456,7,FALSE)</f>
        <v>#REF!</v>
      </c>
      <c r="F83" s="33" t="str">
        <f t="shared" si="6"/>
        <v>Ph2 - YE2019</v>
      </c>
      <c r="G83" s="247" t="s">
        <v>52</v>
      </c>
      <c r="H83" s="549" t="s">
        <v>486</v>
      </c>
      <c r="I83" s="248" t="s">
        <v>487</v>
      </c>
      <c r="J83" s="247" t="s">
        <v>488</v>
      </c>
      <c r="K83" s="549" t="s">
        <v>489</v>
      </c>
      <c r="L83" s="248" t="s">
        <v>490</v>
      </c>
      <c r="M83" s="478" t="s">
        <v>532</v>
      </c>
      <c r="N83" s="549"/>
      <c r="O83" s="248" t="s">
        <v>533</v>
      </c>
      <c r="P83" s="247"/>
      <c r="Q83" s="549"/>
      <c r="R83" s="248"/>
      <c r="S83" s="247"/>
      <c r="T83" s="549"/>
      <c r="U83" s="248"/>
      <c r="V83" s="247"/>
      <c r="W83" s="549"/>
      <c r="X83" s="248"/>
      <c r="Y83" s="247"/>
      <c r="Z83" s="549"/>
      <c r="AA83" s="248"/>
      <c r="AB83" s="247"/>
      <c r="AC83" s="549"/>
      <c r="AD83" s="248"/>
      <c r="AE83" s="247"/>
      <c r="AF83" s="549"/>
      <c r="AG83" s="248"/>
      <c r="AH83" s="247"/>
      <c r="AI83" s="549"/>
      <c r="AJ83" s="248"/>
      <c r="AK83" s="247"/>
      <c r="AL83" s="549"/>
      <c r="AM83" s="248"/>
      <c r="AN83" s="247"/>
      <c r="AO83" s="549"/>
      <c r="AP83" s="248"/>
      <c r="AQ83" s="247"/>
      <c r="AR83" s="549"/>
      <c r="AS83" s="248"/>
    </row>
    <row r="84" spans="2:45" hidden="1">
      <c r="B84" s="256" t="s">
        <v>599</v>
      </c>
      <c r="C84" s="33" t="str">
        <f t="shared" si="4"/>
        <v>BT Reigate</v>
      </c>
      <c r="D84" s="33" t="str">
        <f t="shared" si="5"/>
        <v>ARK</v>
      </c>
      <c r="E84" s="33" t="e">
        <f>VLOOKUP(#REF!,'IPs - Production'!$A$10:$K$456,7,FALSE)</f>
        <v>#REF!</v>
      </c>
      <c r="F84" s="33" t="str">
        <f t="shared" si="6"/>
        <v>Ph2 - YE2019</v>
      </c>
      <c r="G84" s="247" t="s">
        <v>52</v>
      </c>
      <c r="H84" s="549" t="s">
        <v>486</v>
      </c>
      <c r="I84" s="248" t="s">
        <v>487</v>
      </c>
      <c r="J84" s="247" t="s">
        <v>488</v>
      </c>
      <c r="K84" s="549" t="s">
        <v>489</v>
      </c>
      <c r="L84" s="248" t="s">
        <v>490</v>
      </c>
      <c r="M84" s="478" t="s">
        <v>532</v>
      </c>
      <c r="N84" s="549"/>
      <c r="O84" s="248" t="s">
        <v>533</v>
      </c>
      <c r="P84" s="247"/>
      <c r="Q84" s="549"/>
      <c r="R84" s="248"/>
      <c r="S84" s="247"/>
      <c r="T84" s="549"/>
      <c r="U84" s="248"/>
      <c r="V84" s="247"/>
      <c r="W84" s="549"/>
      <c r="X84" s="248"/>
      <c r="Y84" s="247"/>
      <c r="Z84" s="549"/>
      <c r="AA84" s="248"/>
      <c r="AB84" s="247"/>
      <c r="AC84" s="549"/>
      <c r="AD84" s="248"/>
      <c r="AE84" s="247"/>
      <c r="AF84" s="549"/>
      <c r="AG84" s="248"/>
      <c r="AH84" s="247"/>
      <c r="AI84" s="549"/>
      <c r="AJ84" s="248"/>
      <c r="AK84" s="247"/>
      <c r="AL84" s="549"/>
      <c r="AM84" s="248"/>
      <c r="AN84" s="247"/>
      <c r="AO84" s="549"/>
      <c r="AP84" s="248"/>
      <c r="AQ84" s="247"/>
      <c r="AR84" s="549"/>
      <c r="AS84" s="248"/>
    </row>
    <row r="85" spans="2:45" hidden="1">
      <c r="B85" s="256" t="s">
        <v>600</v>
      </c>
      <c r="C85" s="33" t="str">
        <f t="shared" si="4"/>
        <v>BT Reigate</v>
      </c>
      <c r="D85" s="33" t="str">
        <f t="shared" si="5"/>
        <v>ARK</v>
      </c>
      <c r="E85" s="33" t="e">
        <f>VLOOKUP(#REF!,'IPs - Production'!$A$10:$K$456,7,FALSE)</f>
        <v>#REF!</v>
      </c>
      <c r="F85" s="33" t="str">
        <f t="shared" si="6"/>
        <v>Ph2 - YE2019</v>
      </c>
      <c r="G85" s="247" t="s">
        <v>52</v>
      </c>
      <c r="H85" s="549" t="s">
        <v>486</v>
      </c>
      <c r="I85" s="248" t="s">
        <v>487</v>
      </c>
      <c r="J85" s="247" t="s">
        <v>488</v>
      </c>
      <c r="K85" s="549" t="s">
        <v>489</v>
      </c>
      <c r="L85" s="248" t="s">
        <v>490</v>
      </c>
      <c r="M85" s="478" t="s">
        <v>532</v>
      </c>
      <c r="N85" s="549"/>
      <c r="O85" s="248" t="s">
        <v>533</v>
      </c>
      <c r="P85" s="247"/>
      <c r="Q85" s="549"/>
      <c r="R85" s="248"/>
      <c r="S85" s="247"/>
      <c r="T85" s="549"/>
      <c r="U85" s="248"/>
      <c r="V85" s="247"/>
      <c r="W85" s="549"/>
      <c r="X85" s="248"/>
      <c r="Y85" s="247"/>
      <c r="Z85" s="549"/>
      <c r="AA85" s="248"/>
      <c r="AB85" s="247"/>
      <c r="AC85" s="549"/>
      <c r="AD85" s="248"/>
      <c r="AE85" s="247"/>
      <c r="AF85" s="549"/>
      <c r="AG85" s="248"/>
      <c r="AH85" s="247"/>
      <c r="AI85" s="549"/>
      <c r="AJ85" s="248"/>
      <c r="AK85" s="247"/>
      <c r="AL85" s="549"/>
      <c r="AM85" s="248"/>
      <c r="AN85" s="247"/>
      <c r="AO85" s="549"/>
      <c r="AP85" s="248"/>
      <c r="AQ85" s="247"/>
      <c r="AR85" s="549"/>
      <c r="AS85" s="248"/>
    </row>
    <row r="86" spans="2:45" hidden="1">
      <c r="B86" s="256" t="s">
        <v>601</v>
      </c>
      <c r="C86" s="33" t="str">
        <f t="shared" si="4"/>
        <v>BT Reigate</v>
      </c>
      <c r="D86" s="33" t="str">
        <f t="shared" si="5"/>
        <v>ARK</v>
      </c>
      <c r="E86" s="33" t="e">
        <f>VLOOKUP(#REF!,'IPs - Production'!$A$10:$K$456,7,FALSE)</f>
        <v>#REF!</v>
      </c>
      <c r="F86" s="33" t="str">
        <f t="shared" si="6"/>
        <v>Ph2 - YE2019</v>
      </c>
      <c r="G86" s="247" t="s">
        <v>52</v>
      </c>
      <c r="H86" s="549" t="s">
        <v>486</v>
      </c>
      <c r="I86" s="248" t="s">
        <v>487</v>
      </c>
      <c r="J86" s="247" t="s">
        <v>488</v>
      </c>
      <c r="K86" s="549" t="s">
        <v>489</v>
      </c>
      <c r="L86" s="248" t="s">
        <v>490</v>
      </c>
      <c r="M86" s="478" t="s">
        <v>532</v>
      </c>
      <c r="N86" s="549"/>
      <c r="O86" s="248" t="s">
        <v>533</v>
      </c>
      <c r="P86" s="247"/>
      <c r="Q86" s="549"/>
      <c r="R86" s="248"/>
      <c r="S86" s="247"/>
      <c r="T86" s="549"/>
      <c r="U86" s="248"/>
      <c r="V86" s="247"/>
      <c r="W86" s="549"/>
      <c r="X86" s="248"/>
      <c r="Y86" s="247"/>
      <c r="Z86" s="549"/>
      <c r="AA86" s="248"/>
      <c r="AB86" s="247"/>
      <c r="AC86" s="549"/>
      <c r="AD86" s="248"/>
      <c r="AE86" s="247"/>
      <c r="AF86" s="549"/>
      <c r="AG86" s="248"/>
      <c r="AH86" s="247"/>
      <c r="AI86" s="549"/>
      <c r="AJ86" s="248"/>
      <c r="AK86" s="247"/>
      <c r="AL86" s="549"/>
      <c r="AM86" s="248"/>
      <c r="AN86" s="247"/>
      <c r="AO86" s="549"/>
      <c r="AP86" s="248"/>
      <c r="AQ86" s="247"/>
      <c r="AR86" s="549"/>
      <c r="AS86" s="248"/>
    </row>
    <row r="87" spans="2:45" hidden="1">
      <c r="B87" s="256" t="s">
        <v>602</v>
      </c>
      <c r="C87" s="33" t="str">
        <f t="shared" si="4"/>
        <v>BT Reigate</v>
      </c>
      <c r="D87" s="33" t="str">
        <f t="shared" si="5"/>
        <v>ARK</v>
      </c>
      <c r="E87" s="33" t="e">
        <f>VLOOKUP(#REF!,'IPs - Production'!$A$10:$K$456,7,FALSE)</f>
        <v>#REF!</v>
      </c>
      <c r="F87" s="33" t="str">
        <f t="shared" si="6"/>
        <v>Ph2 - YE2019</v>
      </c>
      <c r="G87" s="247" t="s">
        <v>52</v>
      </c>
      <c r="H87" s="549" t="s">
        <v>486</v>
      </c>
      <c r="I87" s="248" t="s">
        <v>487</v>
      </c>
      <c r="J87" s="247" t="s">
        <v>488</v>
      </c>
      <c r="K87" s="549" t="s">
        <v>489</v>
      </c>
      <c r="L87" s="248" t="s">
        <v>490</v>
      </c>
      <c r="M87" s="478" t="s">
        <v>532</v>
      </c>
      <c r="N87" s="549"/>
      <c r="O87" s="248" t="s">
        <v>533</v>
      </c>
      <c r="P87" s="247"/>
      <c r="Q87" s="549"/>
      <c r="R87" s="248"/>
      <c r="S87" s="247"/>
      <c r="T87" s="549"/>
      <c r="U87" s="248"/>
      <c r="V87" s="247"/>
      <c r="W87" s="549"/>
      <c r="X87" s="248"/>
      <c r="Y87" s="247"/>
      <c r="Z87" s="549"/>
      <c r="AA87" s="248"/>
      <c r="AB87" s="247"/>
      <c r="AC87" s="549"/>
      <c r="AD87" s="248"/>
      <c r="AE87" s="247"/>
      <c r="AF87" s="549"/>
      <c r="AG87" s="248"/>
      <c r="AH87" s="247"/>
      <c r="AI87" s="549"/>
      <c r="AJ87" s="248"/>
      <c r="AK87" s="247"/>
      <c r="AL87" s="549"/>
      <c r="AM87" s="248"/>
      <c r="AN87" s="247"/>
      <c r="AO87" s="549"/>
      <c r="AP87" s="248"/>
      <c r="AQ87" s="247"/>
      <c r="AR87" s="549"/>
      <c r="AS87" s="248"/>
    </row>
    <row r="88" spans="2:45" hidden="1">
      <c r="B88" s="256" t="s">
        <v>603</v>
      </c>
      <c r="C88" s="33" t="str">
        <f t="shared" si="4"/>
        <v>BT Reigate</v>
      </c>
      <c r="D88" s="33" t="str">
        <f t="shared" si="5"/>
        <v>ARK</v>
      </c>
      <c r="E88" s="33" t="e">
        <f>VLOOKUP(#REF!,'IPs - Production'!$A$10:$K$456,7,FALSE)</f>
        <v>#REF!</v>
      </c>
      <c r="F88" s="33" t="str">
        <f t="shared" si="6"/>
        <v>Ph2 - YE2019</v>
      </c>
      <c r="G88" s="247" t="s">
        <v>52</v>
      </c>
      <c r="H88" s="549" t="s">
        <v>486</v>
      </c>
      <c r="I88" s="248" t="s">
        <v>487</v>
      </c>
      <c r="J88" s="247" t="s">
        <v>488</v>
      </c>
      <c r="K88" s="549" t="s">
        <v>489</v>
      </c>
      <c r="L88" s="248" t="s">
        <v>490</v>
      </c>
      <c r="M88" s="478" t="s">
        <v>532</v>
      </c>
      <c r="N88" s="549"/>
      <c r="O88" s="248" t="s">
        <v>533</v>
      </c>
      <c r="P88" s="247"/>
      <c r="Q88" s="549"/>
      <c r="R88" s="248"/>
      <c r="S88" s="247"/>
      <c r="T88" s="549"/>
      <c r="U88" s="248"/>
      <c r="V88" s="247"/>
      <c r="W88" s="549"/>
      <c r="X88" s="248"/>
      <c r="Y88" s="247"/>
      <c r="Z88" s="549"/>
      <c r="AA88" s="248"/>
      <c r="AB88" s="247"/>
      <c r="AC88" s="549"/>
      <c r="AD88" s="248"/>
      <c r="AE88" s="247"/>
      <c r="AF88" s="549"/>
      <c r="AG88" s="248"/>
      <c r="AH88" s="247"/>
      <c r="AI88" s="549"/>
      <c r="AJ88" s="248"/>
      <c r="AK88" s="247"/>
      <c r="AL88" s="549"/>
      <c r="AM88" s="248"/>
      <c r="AN88" s="247"/>
      <c r="AO88" s="549"/>
      <c r="AP88" s="248"/>
      <c r="AQ88" s="247"/>
      <c r="AR88" s="549"/>
      <c r="AS88" s="248"/>
    </row>
    <row r="89" spans="2:45" hidden="1">
      <c r="B89" s="256" t="s">
        <v>604</v>
      </c>
      <c r="C89" s="33" t="str">
        <f t="shared" si="4"/>
        <v>BT Reigate</v>
      </c>
      <c r="D89" s="33" t="str">
        <f t="shared" si="5"/>
        <v>ARK</v>
      </c>
      <c r="E89" s="33" t="e">
        <f>VLOOKUP(#REF!,'IPs - Production'!$A$10:$K$456,7,FALSE)</f>
        <v>#REF!</v>
      </c>
      <c r="F89" s="33" t="str">
        <f t="shared" si="6"/>
        <v>Ph2 - YE2019</v>
      </c>
      <c r="G89" s="247" t="s">
        <v>52</v>
      </c>
      <c r="H89" s="549" t="s">
        <v>486</v>
      </c>
      <c r="I89" s="248" t="s">
        <v>487</v>
      </c>
      <c r="J89" s="247" t="s">
        <v>488</v>
      </c>
      <c r="K89" s="549" t="s">
        <v>489</v>
      </c>
      <c r="L89" s="248" t="s">
        <v>490</v>
      </c>
      <c r="M89" s="478" t="s">
        <v>532</v>
      </c>
      <c r="N89" s="549"/>
      <c r="O89" s="248" t="s">
        <v>533</v>
      </c>
      <c r="P89" s="247"/>
      <c r="Q89" s="549"/>
      <c r="R89" s="248"/>
      <c r="S89" s="247"/>
      <c r="T89" s="549"/>
      <c r="U89" s="248"/>
      <c r="V89" s="247"/>
      <c r="W89" s="549"/>
      <c r="X89" s="248"/>
      <c r="Y89" s="247"/>
      <c r="Z89" s="549"/>
      <c r="AA89" s="248"/>
      <c r="AB89" s="247"/>
      <c r="AC89" s="549"/>
      <c r="AD89" s="248"/>
      <c r="AE89" s="247"/>
      <c r="AF89" s="549"/>
      <c r="AG89" s="248"/>
      <c r="AH89" s="247"/>
      <c r="AI89" s="549"/>
      <c r="AJ89" s="248"/>
      <c r="AK89" s="247"/>
      <c r="AL89" s="549"/>
      <c r="AM89" s="248"/>
      <c r="AN89" s="247"/>
      <c r="AO89" s="549"/>
      <c r="AP89" s="248"/>
      <c r="AQ89" s="247"/>
      <c r="AR89" s="549"/>
      <c r="AS89" s="248"/>
    </row>
    <row r="90" spans="2:45" hidden="1">
      <c r="B90" s="256" t="s">
        <v>605</v>
      </c>
      <c r="C90" s="33" t="str">
        <f t="shared" si="4"/>
        <v>BT Reigate</v>
      </c>
      <c r="D90" s="33" t="str">
        <f t="shared" si="5"/>
        <v>ARK</v>
      </c>
      <c r="E90" s="33" t="e">
        <f>VLOOKUP(#REF!,'IPs - Production'!$A$10:$K$456,7,FALSE)</f>
        <v>#REF!</v>
      </c>
      <c r="F90" s="33" t="str">
        <f t="shared" si="6"/>
        <v>Ph2 - YE2019</v>
      </c>
      <c r="G90" s="247" t="s">
        <v>52</v>
      </c>
      <c r="H90" s="549" t="s">
        <v>486</v>
      </c>
      <c r="I90" s="248" t="s">
        <v>487</v>
      </c>
      <c r="J90" s="247" t="s">
        <v>488</v>
      </c>
      <c r="K90" s="549" t="s">
        <v>489</v>
      </c>
      <c r="L90" s="248" t="s">
        <v>490</v>
      </c>
      <c r="M90" s="478" t="s">
        <v>532</v>
      </c>
      <c r="N90" s="549"/>
      <c r="O90" s="248" t="s">
        <v>533</v>
      </c>
      <c r="P90" s="247"/>
      <c r="Q90" s="549"/>
      <c r="R90" s="248"/>
      <c r="S90" s="247"/>
      <c r="T90" s="549"/>
      <c r="U90" s="248"/>
      <c r="V90" s="247"/>
      <c r="W90" s="549"/>
      <c r="X90" s="248"/>
      <c r="Y90" s="247"/>
      <c r="Z90" s="549"/>
      <c r="AA90" s="248"/>
      <c r="AB90" s="247"/>
      <c r="AC90" s="549"/>
      <c r="AD90" s="248"/>
      <c r="AE90" s="247"/>
      <c r="AF90" s="549"/>
      <c r="AG90" s="248"/>
      <c r="AH90" s="247"/>
      <c r="AI90" s="549"/>
      <c r="AJ90" s="248"/>
      <c r="AK90" s="247"/>
      <c r="AL90" s="549"/>
      <c r="AM90" s="248"/>
      <c r="AN90" s="247"/>
      <c r="AO90" s="549"/>
      <c r="AP90" s="248"/>
      <c r="AQ90" s="247"/>
      <c r="AR90" s="549"/>
      <c r="AS90" s="248"/>
    </row>
    <row r="91" spans="2:45" hidden="1">
      <c r="B91" s="256" t="s">
        <v>606</v>
      </c>
      <c r="C91" s="33" t="str">
        <f t="shared" si="4"/>
        <v>BT Reigate</v>
      </c>
      <c r="D91" s="33" t="str">
        <f t="shared" si="5"/>
        <v>ARK</v>
      </c>
      <c r="E91" s="33" t="e">
        <f>VLOOKUP(#REF!,'IPs - Production'!$A$10:$K$456,7,FALSE)</f>
        <v>#REF!</v>
      </c>
      <c r="F91" s="33" t="str">
        <f t="shared" si="6"/>
        <v>Ph2 - YE2019</v>
      </c>
      <c r="G91" s="247" t="s">
        <v>52</v>
      </c>
      <c r="H91" s="549" t="s">
        <v>486</v>
      </c>
      <c r="I91" s="248" t="s">
        <v>487</v>
      </c>
      <c r="J91" s="247" t="s">
        <v>488</v>
      </c>
      <c r="K91" s="549" t="s">
        <v>489</v>
      </c>
      <c r="L91" s="248" t="s">
        <v>490</v>
      </c>
      <c r="M91" s="478" t="s">
        <v>532</v>
      </c>
      <c r="N91" s="549"/>
      <c r="O91" s="248" t="s">
        <v>533</v>
      </c>
      <c r="P91" s="247"/>
      <c r="Q91" s="549"/>
      <c r="R91" s="248"/>
      <c r="S91" s="247"/>
      <c r="T91" s="549"/>
      <c r="U91" s="248"/>
      <c r="V91" s="247"/>
      <c r="W91" s="549"/>
      <c r="X91" s="248"/>
      <c r="Y91" s="247"/>
      <c r="Z91" s="549"/>
      <c r="AA91" s="248"/>
      <c r="AB91" s="247"/>
      <c r="AC91" s="549"/>
      <c r="AD91" s="248"/>
      <c r="AE91" s="247"/>
      <c r="AF91" s="549"/>
      <c r="AG91" s="248"/>
      <c r="AH91" s="247"/>
      <c r="AI91" s="549"/>
      <c r="AJ91" s="248"/>
      <c r="AK91" s="247"/>
      <c r="AL91" s="549"/>
      <c r="AM91" s="248"/>
      <c r="AN91" s="247"/>
      <c r="AO91" s="549"/>
      <c r="AP91" s="248"/>
      <c r="AQ91" s="247"/>
      <c r="AR91" s="549"/>
      <c r="AS91" s="248"/>
    </row>
    <row r="92" spans="2:45" hidden="1">
      <c r="B92" s="256" t="s">
        <v>607</v>
      </c>
      <c r="C92" s="33" t="str">
        <f t="shared" si="4"/>
        <v>BT Reigate</v>
      </c>
      <c r="D92" s="33" t="str">
        <f t="shared" si="5"/>
        <v>ARK</v>
      </c>
      <c r="E92" s="33" t="e">
        <f>VLOOKUP(#REF!,'IPs - Production'!$A$10:$K$456,7,FALSE)</f>
        <v>#REF!</v>
      </c>
      <c r="F92" s="33" t="str">
        <f t="shared" si="6"/>
        <v>Ph2 - YE2019</v>
      </c>
      <c r="G92" s="247" t="s">
        <v>52</v>
      </c>
      <c r="H92" s="549" t="s">
        <v>486</v>
      </c>
      <c r="I92" s="248" t="s">
        <v>487</v>
      </c>
      <c r="J92" s="247" t="s">
        <v>488</v>
      </c>
      <c r="K92" s="549" t="s">
        <v>489</v>
      </c>
      <c r="L92" s="248" t="s">
        <v>490</v>
      </c>
      <c r="M92" s="478" t="s">
        <v>532</v>
      </c>
      <c r="N92" s="549"/>
      <c r="O92" s="248" t="s">
        <v>533</v>
      </c>
      <c r="P92" s="247"/>
      <c r="Q92" s="549"/>
      <c r="R92" s="248"/>
      <c r="S92" s="247"/>
      <c r="T92" s="549"/>
      <c r="U92" s="248"/>
      <c r="V92" s="247"/>
      <c r="W92" s="549"/>
      <c r="X92" s="248"/>
      <c r="Y92" s="247"/>
      <c r="Z92" s="549"/>
      <c r="AA92" s="248"/>
      <c r="AB92" s="247"/>
      <c r="AC92" s="549"/>
      <c r="AD92" s="248"/>
      <c r="AE92" s="247"/>
      <c r="AF92" s="549"/>
      <c r="AG92" s="248"/>
      <c r="AH92" s="247"/>
      <c r="AI92" s="549"/>
      <c r="AJ92" s="248"/>
      <c r="AK92" s="247"/>
      <c r="AL92" s="549"/>
      <c r="AM92" s="248"/>
      <c r="AN92" s="247"/>
      <c r="AO92" s="549"/>
      <c r="AP92" s="248"/>
      <c r="AQ92" s="247"/>
      <c r="AR92" s="549"/>
      <c r="AS92" s="248"/>
    </row>
    <row r="93" spans="2:45" hidden="1">
      <c r="B93" s="256" t="s">
        <v>608</v>
      </c>
      <c r="C93" s="33" t="str">
        <f t="shared" si="4"/>
        <v>BT Reigate</v>
      </c>
      <c r="D93" s="33" t="str">
        <f t="shared" si="5"/>
        <v>ARK</v>
      </c>
      <c r="E93" s="33" t="e">
        <f>VLOOKUP(#REF!,'IPs - Production'!$A$10:$K$456,7,FALSE)</f>
        <v>#REF!</v>
      </c>
      <c r="F93" s="33" t="str">
        <f t="shared" si="6"/>
        <v>Ph2 - YE2019</v>
      </c>
      <c r="G93" s="247" t="s">
        <v>52</v>
      </c>
      <c r="H93" s="549" t="s">
        <v>486</v>
      </c>
      <c r="I93" s="248" t="s">
        <v>487</v>
      </c>
      <c r="J93" s="247" t="s">
        <v>488</v>
      </c>
      <c r="K93" s="549" t="s">
        <v>489</v>
      </c>
      <c r="L93" s="248" t="s">
        <v>490</v>
      </c>
      <c r="M93" s="478" t="s">
        <v>532</v>
      </c>
      <c r="N93" s="549"/>
      <c r="O93" s="248" t="s">
        <v>533</v>
      </c>
      <c r="P93" s="247"/>
      <c r="Q93" s="549"/>
      <c r="R93" s="248"/>
      <c r="S93" s="247"/>
      <c r="T93" s="549"/>
      <c r="U93" s="248"/>
      <c r="V93" s="247"/>
      <c r="W93" s="549"/>
      <c r="X93" s="248"/>
      <c r="Y93" s="247"/>
      <c r="Z93" s="549"/>
      <c r="AA93" s="248"/>
      <c r="AB93" s="247"/>
      <c r="AC93" s="549"/>
      <c r="AD93" s="248"/>
      <c r="AE93" s="247"/>
      <c r="AF93" s="549"/>
      <c r="AG93" s="248"/>
      <c r="AH93" s="247"/>
      <c r="AI93" s="549"/>
      <c r="AJ93" s="248"/>
      <c r="AK93" s="247"/>
      <c r="AL93" s="549"/>
      <c r="AM93" s="248"/>
      <c r="AN93" s="247"/>
      <c r="AO93" s="549"/>
      <c r="AP93" s="248"/>
      <c r="AQ93" s="247"/>
      <c r="AR93" s="549"/>
      <c r="AS93" s="248"/>
    </row>
    <row r="94" spans="2:45" hidden="1">
      <c r="B94" s="256" t="s">
        <v>609</v>
      </c>
      <c r="C94" s="33" t="str">
        <f t="shared" si="4"/>
        <v>BT Reigate</v>
      </c>
      <c r="D94" s="33" t="str">
        <f t="shared" si="5"/>
        <v>ARK</v>
      </c>
      <c r="E94" s="33" t="e">
        <f>VLOOKUP(#REF!,'IPs - Production'!$A$10:$K$456,7,FALSE)</f>
        <v>#REF!</v>
      </c>
      <c r="F94" s="33" t="str">
        <f t="shared" si="6"/>
        <v>Ph2 - YE2019</v>
      </c>
      <c r="G94" s="247" t="s">
        <v>52</v>
      </c>
      <c r="H94" s="549" t="s">
        <v>486</v>
      </c>
      <c r="I94" s="248" t="s">
        <v>487</v>
      </c>
      <c r="J94" s="247" t="s">
        <v>488</v>
      </c>
      <c r="K94" s="549" t="s">
        <v>489</v>
      </c>
      <c r="L94" s="248" t="s">
        <v>490</v>
      </c>
      <c r="M94" s="478" t="s">
        <v>532</v>
      </c>
      <c r="N94" s="549"/>
      <c r="O94" s="248" t="s">
        <v>533</v>
      </c>
      <c r="P94" s="247"/>
      <c r="Q94" s="549"/>
      <c r="R94" s="248"/>
      <c r="S94" s="247"/>
      <c r="T94" s="549"/>
      <c r="U94" s="248"/>
      <c r="V94" s="247"/>
      <c r="W94" s="549"/>
      <c r="X94" s="248"/>
      <c r="Y94" s="247"/>
      <c r="Z94" s="549"/>
      <c r="AA94" s="248"/>
      <c r="AB94" s="247"/>
      <c r="AC94" s="549"/>
      <c r="AD94" s="248"/>
      <c r="AE94" s="247"/>
      <c r="AF94" s="549"/>
      <c r="AG94" s="248"/>
      <c r="AH94" s="247"/>
      <c r="AI94" s="549"/>
      <c r="AJ94" s="248"/>
      <c r="AK94" s="247"/>
      <c r="AL94" s="549"/>
      <c r="AM94" s="248"/>
      <c r="AN94" s="247"/>
      <c r="AO94" s="549"/>
      <c r="AP94" s="248"/>
      <c r="AQ94" s="247"/>
      <c r="AR94" s="549"/>
      <c r="AS94" s="248"/>
    </row>
    <row r="95" spans="2:45" hidden="1">
      <c r="B95" s="256" t="s">
        <v>610</v>
      </c>
      <c r="C95" s="33" t="str">
        <f t="shared" si="4"/>
        <v>BT Reigate</v>
      </c>
      <c r="D95" s="33" t="str">
        <f t="shared" si="5"/>
        <v>ARK</v>
      </c>
      <c r="E95" s="33" t="e">
        <f>VLOOKUP(#REF!,'IPs - Production'!$A$10:$K$456,7,FALSE)</f>
        <v>#REF!</v>
      </c>
      <c r="F95" s="33" t="str">
        <f t="shared" si="6"/>
        <v>Ph2 - YE2019</v>
      </c>
      <c r="G95" s="247" t="s">
        <v>52</v>
      </c>
      <c r="H95" s="549" t="s">
        <v>486</v>
      </c>
      <c r="I95" s="248" t="s">
        <v>487</v>
      </c>
      <c r="J95" s="247" t="s">
        <v>488</v>
      </c>
      <c r="K95" s="549" t="s">
        <v>489</v>
      </c>
      <c r="L95" s="248" t="s">
        <v>490</v>
      </c>
      <c r="M95" s="478" t="s">
        <v>532</v>
      </c>
      <c r="N95" s="549"/>
      <c r="O95" s="248" t="s">
        <v>533</v>
      </c>
      <c r="P95" s="247"/>
      <c r="Q95" s="549"/>
      <c r="R95" s="248"/>
      <c r="S95" s="247"/>
      <c r="T95" s="549"/>
      <c r="U95" s="248"/>
      <c r="V95" s="247"/>
      <c r="W95" s="549"/>
      <c r="X95" s="248"/>
      <c r="Y95" s="247"/>
      <c r="Z95" s="549"/>
      <c r="AA95" s="248"/>
      <c r="AB95" s="247"/>
      <c r="AC95" s="549"/>
      <c r="AD95" s="248"/>
      <c r="AE95" s="247"/>
      <c r="AF95" s="549"/>
      <c r="AG95" s="248"/>
      <c r="AH95" s="247"/>
      <c r="AI95" s="549"/>
      <c r="AJ95" s="248"/>
      <c r="AK95" s="247"/>
      <c r="AL95" s="549"/>
      <c r="AM95" s="248"/>
      <c r="AN95" s="247"/>
      <c r="AO95" s="549"/>
      <c r="AP95" s="248"/>
      <c r="AQ95" s="247"/>
      <c r="AR95" s="549"/>
      <c r="AS95" s="248"/>
    </row>
    <row r="96" spans="2:45" hidden="1">
      <c r="B96" s="256" t="s">
        <v>611</v>
      </c>
      <c r="C96" s="33" t="str">
        <f t="shared" si="4"/>
        <v>BT Reigate</v>
      </c>
      <c r="D96" s="33" t="str">
        <f t="shared" si="5"/>
        <v>ARK</v>
      </c>
      <c r="E96" s="33" t="e">
        <f>VLOOKUP(#REF!,'IPs - Production'!$A$10:$K$456,7,FALSE)</f>
        <v>#REF!</v>
      </c>
      <c r="F96" s="33" t="str">
        <f t="shared" si="6"/>
        <v>Ph2 - YE2019</v>
      </c>
      <c r="G96" s="247" t="s">
        <v>52</v>
      </c>
      <c r="H96" s="549" t="s">
        <v>486</v>
      </c>
      <c r="I96" s="248" t="s">
        <v>487</v>
      </c>
      <c r="J96" s="247" t="s">
        <v>488</v>
      </c>
      <c r="K96" s="549" t="s">
        <v>489</v>
      </c>
      <c r="L96" s="248" t="s">
        <v>490</v>
      </c>
      <c r="M96" s="478" t="s">
        <v>532</v>
      </c>
      <c r="N96" s="549"/>
      <c r="O96" s="248" t="s">
        <v>533</v>
      </c>
      <c r="P96" s="247"/>
      <c r="Q96" s="549"/>
      <c r="R96" s="248"/>
      <c r="S96" s="247"/>
      <c r="T96" s="549"/>
      <c r="U96" s="248"/>
      <c r="V96" s="247"/>
      <c r="W96" s="549"/>
      <c r="X96" s="248"/>
      <c r="Y96" s="247"/>
      <c r="Z96" s="549"/>
      <c r="AA96" s="248"/>
      <c r="AB96" s="247"/>
      <c r="AC96" s="549"/>
      <c r="AD96" s="248"/>
      <c r="AE96" s="247"/>
      <c r="AF96" s="549"/>
      <c r="AG96" s="248"/>
      <c r="AH96" s="247"/>
      <c r="AI96" s="549"/>
      <c r="AJ96" s="248"/>
      <c r="AK96" s="247"/>
      <c r="AL96" s="549"/>
      <c r="AM96" s="248"/>
      <c r="AN96" s="247"/>
      <c r="AO96" s="549"/>
      <c r="AP96" s="248"/>
      <c r="AQ96" s="247"/>
      <c r="AR96" s="549"/>
      <c r="AS96" s="248"/>
    </row>
    <row r="97" spans="2:45" hidden="1">
      <c r="B97" s="256" t="s">
        <v>612</v>
      </c>
      <c r="C97" s="33" t="str">
        <f t="shared" si="4"/>
        <v>BT Reigate</v>
      </c>
      <c r="D97" s="33" t="str">
        <f t="shared" si="5"/>
        <v>ARK</v>
      </c>
      <c r="E97" s="33" t="e">
        <f>VLOOKUP(#REF!,'IPs - Production'!$A$10:$K$456,7,FALSE)</f>
        <v>#REF!</v>
      </c>
      <c r="F97" s="33" t="str">
        <f t="shared" si="6"/>
        <v>Ph2 - YE2019</v>
      </c>
      <c r="G97" s="247" t="s">
        <v>52</v>
      </c>
      <c r="H97" s="549" t="s">
        <v>486</v>
      </c>
      <c r="I97" s="248" t="s">
        <v>487</v>
      </c>
      <c r="J97" s="247" t="s">
        <v>488</v>
      </c>
      <c r="K97" s="549" t="s">
        <v>489</v>
      </c>
      <c r="L97" s="248" t="s">
        <v>490</v>
      </c>
      <c r="M97" s="478" t="s">
        <v>532</v>
      </c>
      <c r="N97" s="549"/>
      <c r="O97" s="248" t="s">
        <v>533</v>
      </c>
      <c r="P97" s="247"/>
      <c r="Q97" s="549"/>
      <c r="R97" s="248"/>
      <c r="S97" s="247"/>
      <c r="T97" s="549"/>
      <c r="U97" s="248"/>
      <c r="V97" s="247"/>
      <c r="W97" s="549"/>
      <c r="X97" s="248"/>
      <c r="Y97" s="247"/>
      <c r="Z97" s="549"/>
      <c r="AA97" s="248"/>
      <c r="AB97" s="247"/>
      <c r="AC97" s="549"/>
      <c r="AD97" s="248"/>
      <c r="AE97" s="247"/>
      <c r="AF97" s="549"/>
      <c r="AG97" s="248"/>
      <c r="AH97" s="247"/>
      <c r="AI97" s="549"/>
      <c r="AJ97" s="248"/>
      <c r="AK97" s="247"/>
      <c r="AL97" s="549"/>
      <c r="AM97" s="248"/>
      <c r="AN97" s="247"/>
      <c r="AO97" s="549"/>
      <c r="AP97" s="248"/>
      <c r="AQ97" s="247"/>
      <c r="AR97" s="549"/>
      <c r="AS97" s="248"/>
    </row>
    <row r="98" spans="2:45" hidden="1">
      <c r="B98" s="256" t="s">
        <v>613</v>
      </c>
      <c r="C98" s="33" t="str">
        <f t="shared" si="4"/>
        <v>BT Reigate</v>
      </c>
      <c r="D98" s="33" t="str">
        <f t="shared" si="5"/>
        <v>ARK</v>
      </c>
      <c r="E98" s="33" t="e">
        <f>VLOOKUP(#REF!,'IPs - Production'!$A$10:$K$456,7,FALSE)</f>
        <v>#REF!</v>
      </c>
      <c r="F98" s="33" t="str">
        <f t="shared" si="6"/>
        <v>Ph2 - YE2019</v>
      </c>
      <c r="G98" s="247" t="s">
        <v>52</v>
      </c>
      <c r="H98" s="549" t="s">
        <v>486</v>
      </c>
      <c r="I98" s="248" t="s">
        <v>487</v>
      </c>
      <c r="J98" s="247" t="s">
        <v>488</v>
      </c>
      <c r="K98" s="549" t="s">
        <v>489</v>
      </c>
      <c r="L98" s="248" t="s">
        <v>490</v>
      </c>
      <c r="M98" s="478" t="s">
        <v>532</v>
      </c>
      <c r="N98" s="549"/>
      <c r="O98" s="248" t="s">
        <v>533</v>
      </c>
      <c r="P98" s="247"/>
      <c r="Q98" s="549"/>
      <c r="R98" s="248"/>
      <c r="S98" s="247"/>
      <c r="T98" s="549"/>
      <c r="U98" s="248"/>
      <c r="V98" s="247"/>
      <c r="W98" s="549"/>
      <c r="X98" s="248"/>
      <c r="Y98" s="247"/>
      <c r="Z98" s="549"/>
      <c r="AA98" s="248"/>
      <c r="AB98" s="247"/>
      <c r="AC98" s="549"/>
      <c r="AD98" s="248"/>
      <c r="AE98" s="247"/>
      <c r="AF98" s="549"/>
      <c r="AG98" s="248"/>
      <c r="AH98" s="247"/>
      <c r="AI98" s="549"/>
      <c r="AJ98" s="248"/>
      <c r="AK98" s="247"/>
      <c r="AL98" s="549"/>
      <c r="AM98" s="248"/>
      <c r="AN98" s="247"/>
      <c r="AO98" s="549"/>
      <c r="AP98" s="248"/>
      <c r="AQ98" s="247"/>
      <c r="AR98" s="549"/>
      <c r="AS98" s="248"/>
    </row>
    <row r="99" spans="2:45" hidden="1">
      <c r="B99" s="256" t="s">
        <v>614</v>
      </c>
      <c r="C99" s="33" t="str">
        <f t="shared" si="4"/>
        <v>BT Reigate</v>
      </c>
      <c r="D99" s="33" t="str">
        <f t="shared" si="5"/>
        <v>ARK</v>
      </c>
      <c r="E99" s="33" t="e">
        <f>VLOOKUP(#REF!,'IPs - Production'!$A$10:$K$456,7,FALSE)</f>
        <v>#REF!</v>
      </c>
      <c r="F99" s="33" t="str">
        <f t="shared" si="6"/>
        <v>Ph2 - YE2019</v>
      </c>
      <c r="G99" s="247" t="s">
        <v>52</v>
      </c>
      <c r="H99" s="549" t="s">
        <v>486</v>
      </c>
      <c r="I99" s="248" t="s">
        <v>487</v>
      </c>
      <c r="J99" s="247" t="s">
        <v>488</v>
      </c>
      <c r="K99" s="549" t="s">
        <v>489</v>
      </c>
      <c r="L99" s="248" t="s">
        <v>490</v>
      </c>
      <c r="M99" s="478" t="s">
        <v>532</v>
      </c>
      <c r="N99" s="549"/>
      <c r="O99" s="248" t="s">
        <v>533</v>
      </c>
      <c r="P99" s="247"/>
      <c r="Q99" s="549"/>
      <c r="R99" s="248"/>
      <c r="S99" s="247"/>
      <c r="T99" s="549"/>
      <c r="U99" s="248"/>
      <c r="V99" s="247"/>
      <c r="W99" s="549"/>
      <c r="X99" s="248"/>
      <c r="Y99" s="247"/>
      <c r="Z99" s="549"/>
      <c r="AA99" s="248"/>
      <c r="AB99" s="247"/>
      <c r="AC99" s="549"/>
      <c r="AD99" s="248"/>
      <c r="AE99" s="247"/>
      <c r="AF99" s="549"/>
      <c r="AG99" s="248"/>
      <c r="AH99" s="247"/>
      <c r="AI99" s="549"/>
      <c r="AJ99" s="248"/>
      <c r="AK99" s="247"/>
      <c r="AL99" s="549"/>
      <c r="AM99" s="248"/>
      <c r="AN99" s="247"/>
      <c r="AO99" s="549"/>
      <c r="AP99" s="248"/>
      <c r="AQ99" s="247"/>
      <c r="AR99" s="549"/>
      <c r="AS99" s="248"/>
    </row>
    <row r="100" spans="2:45" hidden="1">
      <c r="B100" s="256" t="s">
        <v>615</v>
      </c>
      <c r="C100" s="33" t="str">
        <f t="shared" si="4"/>
        <v>BT Reigate</v>
      </c>
      <c r="D100" s="33" t="str">
        <f t="shared" si="5"/>
        <v>ARK</v>
      </c>
      <c r="E100" s="33" t="e">
        <f>VLOOKUP(#REF!,'IPs - Production'!$A$10:$K$456,7,FALSE)</f>
        <v>#REF!</v>
      </c>
      <c r="F100" s="33" t="str">
        <f t="shared" si="6"/>
        <v>Ph2 - YE2019</v>
      </c>
      <c r="G100" s="247" t="s">
        <v>52</v>
      </c>
      <c r="H100" s="549" t="s">
        <v>486</v>
      </c>
      <c r="I100" s="248" t="s">
        <v>487</v>
      </c>
      <c r="J100" s="247" t="s">
        <v>488</v>
      </c>
      <c r="K100" s="549" t="s">
        <v>489</v>
      </c>
      <c r="L100" s="248" t="s">
        <v>490</v>
      </c>
      <c r="M100" s="478" t="s">
        <v>532</v>
      </c>
      <c r="N100" s="549"/>
      <c r="O100" s="248" t="s">
        <v>533</v>
      </c>
      <c r="P100" s="247"/>
      <c r="Q100" s="549"/>
      <c r="R100" s="248"/>
      <c r="S100" s="247"/>
      <c r="T100" s="549"/>
      <c r="U100" s="248"/>
      <c r="V100" s="247"/>
      <c r="W100" s="549"/>
      <c r="X100" s="248"/>
      <c r="Y100" s="247"/>
      <c r="Z100" s="549"/>
      <c r="AA100" s="248"/>
      <c r="AB100" s="247"/>
      <c r="AC100" s="549"/>
      <c r="AD100" s="248"/>
      <c r="AE100" s="247"/>
      <c r="AF100" s="549"/>
      <c r="AG100" s="248"/>
      <c r="AH100" s="247"/>
      <c r="AI100" s="549"/>
      <c r="AJ100" s="248"/>
      <c r="AK100" s="247"/>
      <c r="AL100" s="549"/>
      <c r="AM100" s="248"/>
      <c r="AN100" s="247"/>
      <c r="AO100" s="549"/>
      <c r="AP100" s="248"/>
      <c r="AQ100" s="247"/>
      <c r="AR100" s="549"/>
      <c r="AS100" s="248"/>
    </row>
    <row r="101" spans="2:45" hidden="1">
      <c r="B101" s="256" t="s">
        <v>616</v>
      </c>
      <c r="C101" s="33" t="str">
        <f t="shared" si="4"/>
        <v>BT Reigate</v>
      </c>
      <c r="D101" s="33" t="str">
        <f t="shared" si="5"/>
        <v>ARK</v>
      </c>
      <c r="E101" s="33" t="e">
        <f>VLOOKUP(#REF!,'IPs - Production'!$A$10:$K$456,7,FALSE)</f>
        <v>#REF!</v>
      </c>
      <c r="F101" s="33" t="str">
        <f t="shared" si="6"/>
        <v>Ph2 - YE2019</v>
      </c>
      <c r="G101" s="247" t="s">
        <v>52</v>
      </c>
      <c r="H101" s="549" t="s">
        <v>486</v>
      </c>
      <c r="I101" s="248" t="s">
        <v>487</v>
      </c>
      <c r="J101" s="247" t="s">
        <v>488</v>
      </c>
      <c r="K101" s="549" t="s">
        <v>489</v>
      </c>
      <c r="L101" s="248" t="s">
        <v>490</v>
      </c>
      <c r="M101" s="478" t="s">
        <v>532</v>
      </c>
      <c r="N101" s="549"/>
      <c r="O101" s="248" t="s">
        <v>533</v>
      </c>
      <c r="P101" s="247"/>
      <c r="Q101" s="549"/>
      <c r="R101" s="248"/>
      <c r="S101" s="247"/>
      <c r="T101" s="549"/>
      <c r="U101" s="248"/>
      <c r="V101" s="247"/>
      <c r="W101" s="549"/>
      <c r="X101" s="248"/>
      <c r="Y101" s="247"/>
      <c r="Z101" s="549"/>
      <c r="AA101" s="248"/>
      <c r="AB101" s="247"/>
      <c r="AC101" s="549"/>
      <c r="AD101" s="248"/>
      <c r="AE101" s="247"/>
      <c r="AF101" s="549"/>
      <c r="AG101" s="248"/>
      <c r="AH101" s="247"/>
      <c r="AI101" s="549"/>
      <c r="AJ101" s="248"/>
      <c r="AK101" s="247"/>
      <c r="AL101" s="549"/>
      <c r="AM101" s="248"/>
      <c r="AN101" s="247"/>
      <c r="AO101" s="549"/>
      <c r="AP101" s="248"/>
      <c r="AQ101" s="247"/>
      <c r="AR101" s="549"/>
      <c r="AS101" s="248"/>
    </row>
    <row r="102" spans="2:45" hidden="1">
      <c r="B102" s="256" t="s">
        <v>617</v>
      </c>
      <c r="C102" s="33" t="str">
        <f t="shared" si="4"/>
        <v>BT Reigate</v>
      </c>
      <c r="D102" s="33" t="str">
        <f t="shared" si="5"/>
        <v>ARK</v>
      </c>
      <c r="E102" s="33" t="e">
        <f>VLOOKUP(#REF!,'IPs - Production'!$A$10:$K$456,7,FALSE)</f>
        <v>#REF!</v>
      </c>
      <c r="F102" s="33" t="str">
        <f t="shared" si="6"/>
        <v>Ph2 - YE2019</v>
      </c>
      <c r="G102" s="247" t="s">
        <v>52</v>
      </c>
      <c r="H102" s="549" t="s">
        <v>486</v>
      </c>
      <c r="I102" s="248" t="s">
        <v>487</v>
      </c>
      <c r="J102" s="247" t="s">
        <v>488</v>
      </c>
      <c r="K102" s="549" t="s">
        <v>489</v>
      </c>
      <c r="L102" s="248" t="s">
        <v>490</v>
      </c>
      <c r="M102" s="478" t="s">
        <v>532</v>
      </c>
      <c r="N102" s="549"/>
      <c r="O102" s="248" t="s">
        <v>533</v>
      </c>
      <c r="P102" s="247"/>
      <c r="Q102" s="549"/>
      <c r="R102" s="248"/>
      <c r="S102" s="247"/>
      <c r="T102" s="549"/>
      <c r="U102" s="248"/>
      <c r="V102" s="247"/>
      <c r="W102" s="549"/>
      <c r="X102" s="248"/>
      <c r="Y102" s="247"/>
      <c r="Z102" s="549"/>
      <c r="AA102" s="248"/>
      <c r="AB102" s="247"/>
      <c r="AC102" s="549"/>
      <c r="AD102" s="248"/>
      <c r="AE102" s="247"/>
      <c r="AF102" s="549"/>
      <c r="AG102" s="248"/>
      <c r="AH102" s="247"/>
      <c r="AI102" s="549"/>
      <c r="AJ102" s="248"/>
      <c r="AK102" s="247"/>
      <c r="AL102" s="549"/>
      <c r="AM102" s="248"/>
      <c r="AN102" s="247"/>
      <c r="AO102" s="549"/>
      <c r="AP102" s="248"/>
      <c r="AQ102" s="247"/>
      <c r="AR102" s="549"/>
      <c r="AS102" s="248"/>
    </row>
    <row r="103" spans="2:45" hidden="1">
      <c r="B103" s="256" t="s">
        <v>618</v>
      </c>
      <c r="C103" s="33" t="str">
        <f t="shared" si="4"/>
        <v>BT Reigate</v>
      </c>
      <c r="D103" s="33" t="str">
        <f t="shared" si="5"/>
        <v>ARK</v>
      </c>
      <c r="E103" s="33" t="e">
        <f>VLOOKUP(#REF!,'IPs - Production'!$A$10:$K$456,7,FALSE)</f>
        <v>#REF!</v>
      </c>
      <c r="F103" s="33" t="str">
        <f t="shared" si="6"/>
        <v>Ph2 - YE2019</v>
      </c>
      <c r="G103" s="247" t="s">
        <v>52</v>
      </c>
      <c r="H103" s="549" t="s">
        <v>486</v>
      </c>
      <c r="I103" s="248" t="s">
        <v>487</v>
      </c>
      <c r="J103" s="247" t="s">
        <v>488</v>
      </c>
      <c r="K103" s="549" t="s">
        <v>489</v>
      </c>
      <c r="L103" s="248" t="s">
        <v>490</v>
      </c>
      <c r="M103" s="478" t="s">
        <v>532</v>
      </c>
      <c r="N103" s="549"/>
      <c r="O103" s="248" t="s">
        <v>533</v>
      </c>
      <c r="P103" s="247"/>
      <c r="Q103" s="549"/>
      <c r="R103" s="248"/>
      <c r="S103" s="247"/>
      <c r="T103" s="549"/>
      <c r="U103" s="248"/>
      <c r="V103" s="247"/>
      <c r="W103" s="549"/>
      <c r="X103" s="248"/>
      <c r="Y103" s="247"/>
      <c r="Z103" s="549"/>
      <c r="AA103" s="248"/>
      <c r="AB103" s="247"/>
      <c r="AC103" s="549"/>
      <c r="AD103" s="248"/>
      <c r="AE103" s="247"/>
      <c r="AF103" s="549"/>
      <c r="AG103" s="248"/>
      <c r="AH103" s="247"/>
      <c r="AI103" s="549"/>
      <c r="AJ103" s="248"/>
      <c r="AK103" s="247"/>
      <c r="AL103" s="549"/>
      <c r="AM103" s="248"/>
      <c r="AN103" s="247"/>
      <c r="AO103" s="549"/>
      <c r="AP103" s="248"/>
      <c r="AQ103" s="247"/>
      <c r="AR103" s="549"/>
      <c r="AS103" s="248"/>
    </row>
    <row r="104" spans="2:45" hidden="1">
      <c r="B104" s="256" t="s">
        <v>619</v>
      </c>
      <c r="C104" s="33" t="str">
        <f t="shared" si="4"/>
        <v>BT Reigate</v>
      </c>
      <c r="D104" s="33" t="str">
        <f t="shared" si="5"/>
        <v>ARK</v>
      </c>
      <c r="E104" s="33" t="e">
        <f>VLOOKUP(#REF!,'IPs - Production'!$A$10:$K$456,7,FALSE)</f>
        <v>#REF!</v>
      </c>
      <c r="F104" s="33" t="str">
        <f t="shared" si="6"/>
        <v>Ph2 - YE2019</v>
      </c>
      <c r="G104" s="247" t="s">
        <v>52</v>
      </c>
      <c r="H104" s="549" t="s">
        <v>486</v>
      </c>
      <c r="I104" s="248" t="s">
        <v>487</v>
      </c>
      <c r="J104" s="247" t="s">
        <v>488</v>
      </c>
      <c r="K104" s="549" t="s">
        <v>489</v>
      </c>
      <c r="L104" s="248" t="s">
        <v>490</v>
      </c>
      <c r="M104" s="478" t="s">
        <v>532</v>
      </c>
      <c r="N104" s="549"/>
      <c r="O104" s="248" t="s">
        <v>533</v>
      </c>
      <c r="P104" s="247"/>
      <c r="Q104" s="549"/>
      <c r="R104" s="248"/>
      <c r="S104" s="247"/>
      <c r="T104" s="549"/>
      <c r="U104" s="248"/>
      <c r="V104" s="247"/>
      <c r="W104" s="549"/>
      <c r="X104" s="248"/>
      <c r="Y104" s="247"/>
      <c r="Z104" s="549"/>
      <c r="AA104" s="248"/>
      <c r="AB104" s="247"/>
      <c r="AC104" s="549"/>
      <c r="AD104" s="248"/>
      <c r="AE104" s="247"/>
      <c r="AF104" s="549"/>
      <c r="AG104" s="248"/>
      <c r="AH104" s="247"/>
      <c r="AI104" s="549"/>
      <c r="AJ104" s="248"/>
      <c r="AK104" s="247"/>
      <c r="AL104" s="549"/>
      <c r="AM104" s="248"/>
      <c r="AN104" s="247"/>
      <c r="AO104" s="549"/>
      <c r="AP104" s="248"/>
      <c r="AQ104" s="247"/>
      <c r="AR104" s="549"/>
      <c r="AS104" s="248"/>
    </row>
    <row r="105" spans="2:45" hidden="1">
      <c r="B105" s="256" t="s">
        <v>620</v>
      </c>
      <c r="C105" s="33" t="str">
        <f t="shared" si="4"/>
        <v>BT Reigate</v>
      </c>
      <c r="D105" s="33" t="str">
        <f t="shared" si="5"/>
        <v>ARK</v>
      </c>
      <c r="E105" s="33" t="e">
        <f>VLOOKUP(#REF!,'IPs - Production'!$A$10:$K$456,7,FALSE)</f>
        <v>#REF!</v>
      </c>
      <c r="F105" s="33" t="str">
        <f t="shared" si="6"/>
        <v>Ph2 - YE2019</v>
      </c>
      <c r="G105" s="247" t="s">
        <v>52</v>
      </c>
      <c r="H105" s="549" t="s">
        <v>486</v>
      </c>
      <c r="I105" s="248" t="s">
        <v>487</v>
      </c>
      <c r="J105" s="247" t="s">
        <v>488</v>
      </c>
      <c r="K105" s="549" t="s">
        <v>489</v>
      </c>
      <c r="L105" s="248" t="s">
        <v>490</v>
      </c>
      <c r="M105" s="478" t="s">
        <v>532</v>
      </c>
      <c r="N105" s="549"/>
      <c r="O105" s="248" t="s">
        <v>533</v>
      </c>
      <c r="P105" s="247"/>
      <c r="Q105" s="549"/>
      <c r="R105" s="248"/>
      <c r="S105" s="247"/>
      <c r="T105" s="549"/>
      <c r="U105" s="248"/>
      <c r="V105" s="247"/>
      <c r="W105" s="549"/>
      <c r="X105" s="248"/>
      <c r="Y105" s="247"/>
      <c r="Z105" s="549"/>
      <c r="AA105" s="248"/>
      <c r="AB105" s="247"/>
      <c r="AC105" s="549"/>
      <c r="AD105" s="248"/>
      <c r="AE105" s="247"/>
      <c r="AF105" s="549"/>
      <c r="AG105" s="248"/>
      <c r="AH105" s="247"/>
      <c r="AI105" s="549"/>
      <c r="AJ105" s="248"/>
      <c r="AK105" s="247"/>
      <c r="AL105" s="549"/>
      <c r="AM105" s="248"/>
      <c r="AN105" s="247"/>
      <c r="AO105" s="549"/>
      <c r="AP105" s="248"/>
      <c r="AQ105" s="247"/>
      <c r="AR105" s="549"/>
      <c r="AS105" s="248"/>
    </row>
    <row r="106" spans="2:45" hidden="1">
      <c r="B106" s="256" t="s">
        <v>621</v>
      </c>
      <c r="C106" s="33" t="str">
        <f t="shared" si="4"/>
        <v>BT Reigate</v>
      </c>
      <c r="D106" s="33" t="str">
        <f t="shared" si="5"/>
        <v>ARK</v>
      </c>
      <c r="E106" s="33" t="e">
        <f>VLOOKUP(#REF!,'IPs - Production'!$A$10:$K$456,7,FALSE)</f>
        <v>#REF!</v>
      </c>
      <c r="F106" s="33" t="str">
        <f t="shared" si="6"/>
        <v>Ph2 - YE2019</v>
      </c>
      <c r="G106" s="247" t="s">
        <v>52</v>
      </c>
      <c r="H106" s="549" t="s">
        <v>486</v>
      </c>
      <c r="I106" s="248" t="s">
        <v>487</v>
      </c>
      <c r="J106" s="247" t="s">
        <v>488</v>
      </c>
      <c r="K106" s="549" t="s">
        <v>489</v>
      </c>
      <c r="L106" s="248" t="s">
        <v>490</v>
      </c>
      <c r="M106" s="478" t="s">
        <v>532</v>
      </c>
      <c r="N106" s="549"/>
      <c r="O106" s="248" t="s">
        <v>533</v>
      </c>
      <c r="P106" s="247"/>
      <c r="Q106" s="549"/>
      <c r="R106" s="248"/>
      <c r="S106" s="247"/>
      <c r="T106" s="549"/>
      <c r="U106" s="248"/>
      <c r="V106" s="247"/>
      <c r="W106" s="549"/>
      <c r="X106" s="248"/>
      <c r="Y106" s="247"/>
      <c r="Z106" s="549"/>
      <c r="AA106" s="248"/>
      <c r="AB106" s="247"/>
      <c r="AC106" s="549"/>
      <c r="AD106" s="248"/>
      <c r="AE106" s="247"/>
      <c r="AF106" s="549"/>
      <c r="AG106" s="248"/>
      <c r="AH106" s="247"/>
      <c r="AI106" s="549"/>
      <c r="AJ106" s="248"/>
      <c r="AK106" s="247"/>
      <c r="AL106" s="549"/>
      <c r="AM106" s="248"/>
      <c r="AN106" s="247"/>
      <c r="AO106" s="549"/>
      <c r="AP106" s="248"/>
      <c r="AQ106" s="247"/>
      <c r="AR106" s="549"/>
      <c r="AS106" s="248"/>
    </row>
    <row r="107" spans="2:45" hidden="1">
      <c r="B107" s="256" t="s">
        <v>622</v>
      </c>
      <c r="C107" s="33" t="str">
        <f t="shared" si="4"/>
        <v>BT Reigate</v>
      </c>
      <c r="D107" s="33" t="str">
        <f t="shared" si="5"/>
        <v>ARK</v>
      </c>
      <c r="E107" s="33" t="e">
        <f>VLOOKUP(#REF!,'IPs - Production'!$A$10:$K$456,7,FALSE)</f>
        <v>#REF!</v>
      </c>
      <c r="F107" s="33" t="str">
        <f t="shared" si="6"/>
        <v>Ph2 - YE2019</v>
      </c>
      <c r="G107" s="247" t="s">
        <v>52</v>
      </c>
      <c r="H107" s="549" t="s">
        <v>486</v>
      </c>
      <c r="I107" s="248" t="s">
        <v>487</v>
      </c>
      <c r="J107" s="247" t="s">
        <v>488</v>
      </c>
      <c r="K107" s="549" t="s">
        <v>489</v>
      </c>
      <c r="L107" s="248" t="s">
        <v>490</v>
      </c>
      <c r="M107" s="478" t="s">
        <v>532</v>
      </c>
      <c r="N107" s="549"/>
      <c r="O107" s="248" t="s">
        <v>533</v>
      </c>
      <c r="P107" s="247"/>
      <c r="Q107" s="549"/>
      <c r="R107" s="248"/>
      <c r="S107" s="247"/>
      <c r="T107" s="549"/>
      <c r="U107" s="248"/>
      <c r="V107" s="247"/>
      <c r="W107" s="549"/>
      <c r="X107" s="248"/>
      <c r="Y107" s="247"/>
      <c r="Z107" s="549"/>
      <c r="AA107" s="248"/>
      <c r="AB107" s="247"/>
      <c r="AC107" s="549"/>
      <c r="AD107" s="248"/>
      <c r="AE107" s="247"/>
      <c r="AF107" s="549"/>
      <c r="AG107" s="248"/>
      <c r="AH107" s="247"/>
      <c r="AI107" s="549"/>
      <c r="AJ107" s="248"/>
      <c r="AK107" s="247"/>
      <c r="AL107" s="549"/>
      <c r="AM107" s="248"/>
      <c r="AN107" s="247"/>
      <c r="AO107" s="549"/>
      <c r="AP107" s="248"/>
      <c r="AQ107" s="247"/>
      <c r="AR107" s="549"/>
      <c r="AS107" s="248"/>
    </row>
    <row r="108" spans="2:45" hidden="1">
      <c r="B108" s="256" t="s">
        <v>623</v>
      </c>
      <c r="C108" s="33" t="str">
        <f t="shared" si="4"/>
        <v>BT Reigate</v>
      </c>
      <c r="D108" s="33" t="str">
        <f t="shared" si="5"/>
        <v>ARK</v>
      </c>
      <c r="E108" s="33" t="e">
        <f>VLOOKUP(#REF!,'IPs - Production'!$A$10:$K$456,7,FALSE)</f>
        <v>#REF!</v>
      </c>
      <c r="F108" s="33" t="str">
        <f t="shared" si="6"/>
        <v>Ph2 - YE2019</v>
      </c>
      <c r="G108" s="247" t="s">
        <v>52</v>
      </c>
      <c r="H108" s="549" t="s">
        <v>486</v>
      </c>
      <c r="I108" s="248" t="s">
        <v>487</v>
      </c>
      <c r="J108" s="247" t="s">
        <v>488</v>
      </c>
      <c r="K108" s="549" t="s">
        <v>489</v>
      </c>
      <c r="L108" s="248" t="s">
        <v>490</v>
      </c>
      <c r="M108" s="478" t="s">
        <v>532</v>
      </c>
      <c r="N108" s="549"/>
      <c r="O108" s="248" t="s">
        <v>533</v>
      </c>
      <c r="P108" s="247"/>
      <c r="Q108" s="549"/>
      <c r="R108" s="248"/>
      <c r="S108" s="247"/>
      <c r="T108" s="549"/>
      <c r="U108" s="248"/>
      <c r="V108" s="247"/>
      <c r="W108" s="549"/>
      <c r="X108" s="248"/>
      <c r="Y108" s="247"/>
      <c r="Z108" s="549"/>
      <c r="AA108" s="248"/>
      <c r="AB108" s="247"/>
      <c r="AC108" s="549"/>
      <c r="AD108" s="248"/>
      <c r="AE108" s="247"/>
      <c r="AF108" s="549"/>
      <c r="AG108" s="248"/>
      <c r="AH108" s="247"/>
      <c r="AI108" s="549"/>
      <c r="AJ108" s="248"/>
      <c r="AK108" s="247"/>
      <c r="AL108" s="549"/>
      <c r="AM108" s="248"/>
      <c r="AN108" s="247"/>
      <c r="AO108" s="549"/>
      <c r="AP108" s="248"/>
      <c r="AQ108" s="247"/>
      <c r="AR108" s="549"/>
      <c r="AS108" s="248"/>
    </row>
    <row r="109" spans="2:45" hidden="1">
      <c r="B109" s="256" t="s">
        <v>624</v>
      </c>
      <c r="C109" s="33" t="str">
        <f t="shared" si="4"/>
        <v>BT Reigate</v>
      </c>
      <c r="D109" s="33" t="str">
        <f t="shared" si="5"/>
        <v>ARK</v>
      </c>
      <c r="E109" s="33" t="e">
        <f>VLOOKUP(#REF!,'IPs - Production'!$A$10:$K$456,7,FALSE)</f>
        <v>#REF!</v>
      </c>
      <c r="F109" s="33" t="str">
        <f t="shared" si="6"/>
        <v>Ph2 - YE2019</v>
      </c>
      <c r="G109" s="247" t="s">
        <v>52</v>
      </c>
      <c r="H109" s="549" t="s">
        <v>486</v>
      </c>
      <c r="I109" s="248" t="s">
        <v>487</v>
      </c>
      <c r="J109" s="247" t="s">
        <v>488</v>
      </c>
      <c r="K109" s="549" t="s">
        <v>489</v>
      </c>
      <c r="L109" s="248" t="s">
        <v>490</v>
      </c>
      <c r="M109" s="478" t="s">
        <v>532</v>
      </c>
      <c r="N109" s="549"/>
      <c r="O109" s="248" t="s">
        <v>533</v>
      </c>
      <c r="P109" s="247"/>
      <c r="Q109" s="549"/>
      <c r="R109" s="248"/>
      <c r="S109" s="247"/>
      <c r="T109" s="549"/>
      <c r="U109" s="248"/>
      <c r="V109" s="247"/>
      <c r="W109" s="549"/>
      <c r="X109" s="248"/>
      <c r="Y109" s="247"/>
      <c r="Z109" s="549"/>
      <c r="AA109" s="248"/>
      <c r="AB109" s="247"/>
      <c r="AC109" s="549"/>
      <c r="AD109" s="248"/>
      <c r="AE109" s="247"/>
      <c r="AF109" s="549"/>
      <c r="AG109" s="248"/>
      <c r="AH109" s="247"/>
      <c r="AI109" s="549"/>
      <c r="AJ109" s="248"/>
      <c r="AK109" s="247"/>
      <c r="AL109" s="549"/>
      <c r="AM109" s="248"/>
      <c r="AN109" s="247"/>
      <c r="AO109" s="549"/>
      <c r="AP109" s="248"/>
      <c r="AQ109" s="247"/>
      <c r="AR109" s="549"/>
      <c r="AS109" s="248"/>
    </row>
    <row r="110" spans="2:45" hidden="1">
      <c r="B110" s="256" t="s">
        <v>625</v>
      </c>
      <c r="C110" s="33" t="str">
        <f t="shared" si="4"/>
        <v>BT Reigate</v>
      </c>
      <c r="D110" s="33" t="str">
        <f t="shared" si="5"/>
        <v>ARK</v>
      </c>
      <c r="E110" s="33" t="e">
        <f>VLOOKUP(#REF!,'IPs - Production'!$A$10:$K$456,7,FALSE)</f>
        <v>#REF!</v>
      </c>
      <c r="F110" s="33" t="str">
        <f t="shared" si="6"/>
        <v>Ph2 - YE2019</v>
      </c>
      <c r="G110" s="247" t="s">
        <v>52</v>
      </c>
      <c r="H110" s="549" t="s">
        <v>486</v>
      </c>
      <c r="I110" s="248" t="s">
        <v>487</v>
      </c>
      <c r="J110" s="247" t="s">
        <v>488</v>
      </c>
      <c r="K110" s="549" t="s">
        <v>489</v>
      </c>
      <c r="L110" s="248" t="s">
        <v>490</v>
      </c>
      <c r="M110" s="478" t="s">
        <v>532</v>
      </c>
      <c r="N110" s="549"/>
      <c r="O110" s="248" t="s">
        <v>533</v>
      </c>
      <c r="P110" s="247"/>
      <c r="Q110" s="549"/>
      <c r="R110" s="248"/>
      <c r="S110" s="247"/>
      <c r="T110" s="549"/>
      <c r="U110" s="248"/>
      <c r="V110" s="247"/>
      <c r="W110" s="549"/>
      <c r="X110" s="248"/>
      <c r="Y110" s="247"/>
      <c r="Z110" s="549"/>
      <c r="AA110" s="248"/>
      <c r="AB110" s="247"/>
      <c r="AC110" s="549"/>
      <c r="AD110" s="248"/>
      <c r="AE110" s="247"/>
      <c r="AF110" s="549"/>
      <c r="AG110" s="248"/>
      <c r="AH110" s="247"/>
      <c r="AI110" s="549"/>
      <c r="AJ110" s="248"/>
      <c r="AK110" s="247"/>
      <c r="AL110" s="549"/>
      <c r="AM110" s="248"/>
      <c r="AN110" s="247"/>
      <c r="AO110" s="549"/>
      <c r="AP110" s="248"/>
      <c r="AQ110" s="247"/>
      <c r="AR110" s="549"/>
      <c r="AS110" s="248"/>
    </row>
    <row r="111" spans="2:45" hidden="1">
      <c r="B111" s="256" t="s">
        <v>626</v>
      </c>
      <c r="C111" s="33" t="str">
        <f t="shared" si="4"/>
        <v>BT Reigate</v>
      </c>
      <c r="D111" s="33" t="str">
        <f t="shared" si="5"/>
        <v>ARK</v>
      </c>
      <c r="E111" s="33" t="e">
        <f>VLOOKUP(#REF!,'IPs - Production'!$A$10:$K$456,7,FALSE)</f>
        <v>#REF!</v>
      </c>
      <c r="F111" s="33" t="str">
        <f t="shared" si="6"/>
        <v>Ph2 - YE2019</v>
      </c>
      <c r="G111" s="247" t="s">
        <v>52</v>
      </c>
      <c r="H111" s="549" t="s">
        <v>486</v>
      </c>
      <c r="I111" s="248" t="s">
        <v>487</v>
      </c>
      <c r="J111" s="247" t="s">
        <v>488</v>
      </c>
      <c r="K111" s="549" t="s">
        <v>489</v>
      </c>
      <c r="L111" s="248" t="s">
        <v>490</v>
      </c>
      <c r="M111" s="478" t="s">
        <v>532</v>
      </c>
      <c r="N111" s="549"/>
      <c r="O111" s="248" t="s">
        <v>533</v>
      </c>
      <c r="P111" s="247"/>
      <c r="Q111" s="549"/>
      <c r="R111" s="248"/>
      <c r="S111" s="247"/>
      <c r="T111" s="549"/>
      <c r="U111" s="248"/>
      <c r="V111" s="247"/>
      <c r="W111" s="549"/>
      <c r="X111" s="248"/>
      <c r="Y111" s="247"/>
      <c r="Z111" s="549"/>
      <c r="AA111" s="248"/>
      <c r="AB111" s="247"/>
      <c r="AC111" s="549"/>
      <c r="AD111" s="248"/>
      <c r="AE111" s="247"/>
      <c r="AF111" s="549"/>
      <c r="AG111" s="248"/>
      <c r="AH111" s="247"/>
      <c r="AI111" s="549"/>
      <c r="AJ111" s="248"/>
      <c r="AK111" s="247"/>
      <c r="AL111" s="549"/>
      <c r="AM111" s="248"/>
      <c r="AN111" s="247"/>
      <c r="AO111" s="549"/>
      <c r="AP111" s="248"/>
      <c r="AQ111" s="247"/>
      <c r="AR111" s="549"/>
      <c r="AS111" s="248"/>
    </row>
    <row r="112" spans="2:45" hidden="1">
      <c r="B112" s="256" t="s">
        <v>627</v>
      </c>
      <c r="C112" s="33" t="str">
        <f t="shared" si="4"/>
        <v>BT Reigate</v>
      </c>
      <c r="D112" s="33" t="str">
        <f t="shared" si="5"/>
        <v>ARK</v>
      </c>
      <c r="E112" s="33" t="e">
        <f>VLOOKUP(#REF!,'IPs - Production'!$A$10:$K$456,7,FALSE)</f>
        <v>#REF!</v>
      </c>
      <c r="F112" s="33" t="str">
        <f t="shared" si="6"/>
        <v>Ph2 - YE2019</v>
      </c>
      <c r="G112" s="247" t="s">
        <v>52</v>
      </c>
      <c r="H112" s="549" t="s">
        <v>486</v>
      </c>
      <c r="I112" s="248" t="s">
        <v>487</v>
      </c>
      <c r="J112" s="247" t="s">
        <v>488</v>
      </c>
      <c r="K112" s="549" t="s">
        <v>489</v>
      </c>
      <c r="L112" s="248" t="s">
        <v>490</v>
      </c>
      <c r="M112" s="478" t="s">
        <v>532</v>
      </c>
      <c r="N112" s="549"/>
      <c r="O112" s="248" t="s">
        <v>533</v>
      </c>
      <c r="P112" s="247"/>
      <c r="Q112" s="549"/>
      <c r="R112" s="248"/>
      <c r="S112" s="247"/>
      <c r="T112" s="549"/>
      <c r="U112" s="248"/>
      <c r="V112" s="247"/>
      <c r="W112" s="549"/>
      <c r="X112" s="248"/>
      <c r="Y112" s="247"/>
      <c r="Z112" s="549"/>
      <c r="AA112" s="248"/>
      <c r="AB112" s="247"/>
      <c r="AC112" s="549"/>
      <c r="AD112" s="248"/>
      <c r="AE112" s="247"/>
      <c r="AF112" s="549"/>
      <c r="AG112" s="248"/>
      <c r="AH112" s="247"/>
      <c r="AI112" s="549"/>
      <c r="AJ112" s="248"/>
      <c r="AK112" s="247"/>
      <c r="AL112" s="549"/>
      <c r="AM112" s="248"/>
      <c r="AN112" s="247"/>
      <c r="AO112" s="549"/>
      <c r="AP112" s="248"/>
      <c r="AQ112" s="247"/>
      <c r="AR112" s="549"/>
      <c r="AS112" s="248"/>
    </row>
    <row r="113" spans="2:45" hidden="1">
      <c r="B113" s="256" t="s">
        <v>628</v>
      </c>
      <c r="C113" s="33" t="str">
        <f t="shared" si="4"/>
        <v>BT Reigate</v>
      </c>
      <c r="D113" s="33" t="str">
        <f t="shared" si="5"/>
        <v>ARK</v>
      </c>
      <c r="E113" s="33" t="e">
        <f>VLOOKUP(#REF!,'IPs - Production'!$A$10:$K$456,7,FALSE)</f>
        <v>#REF!</v>
      </c>
      <c r="F113" s="33" t="str">
        <f t="shared" si="6"/>
        <v>Ph2 - YE2019</v>
      </c>
      <c r="G113" s="247" t="s">
        <v>52</v>
      </c>
      <c r="H113" s="549" t="s">
        <v>486</v>
      </c>
      <c r="I113" s="248" t="s">
        <v>487</v>
      </c>
      <c r="J113" s="247" t="s">
        <v>488</v>
      </c>
      <c r="K113" s="549" t="s">
        <v>489</v>
      </c>
      <c r="L113" s="248" t="s">
        <v>490</v>
      </c>
      <c r="M113" s="478" t="s">
        <v>532</v>
      </c>
      <c r="N113" s="549"/>
      <c r="O113" s="248" t="s">
        <v>533</v>
      </c>
      <c r="P113" s="247"/>
      <c r="Q113" s="549"/>
      <c r="R113" s="248"/>
      <c r="S113" s="247"/>
      <c r="T113" s="549"/>
      <c r="U113" s="248"/>
      <c r="V113" s="247"/>
      <c r="W113" s="549"/>
      <c r="X113" s="248"/>
      <c r="Y113" s="247"/>
      <c r="Z113" s="549"/>
      <c r="AA113" s="248"/>
      <c r="AB113" s="247"/>
      <c r="AC113" s="549"/>
      <c r="AD113" s="248"/>
      <c r="AE113" s="247"/>
      <c r="AF113" s="549"/>
      <c r="AG113" s="248"/>
      <c r="AH113" s="247"/>
      <c r="AI113" s="549"/>
      <c r="AJ113" s="248"/>
      <c r="AK113" s="247"/>
      <c r="AL113" s="549"/>
      <c r="AM113" s="248"/>
      <c r="AN113" s="247"/>
      <c r="AO113" s="549"/>
      <c r="AP113" s="248"/>
      <c r="AQ113" s="247"/>
      <c r="AR113" s="549"/>
      <c r="AS113" s="248"/>
    </row>
    <row r="114" spans="2:45" hidden="1">
      <c r="B114" s="256" t="s">
        <v>629</v>
      </c>
      <c r="C114" s="33" t="str">
        <f t="shared" si="4"/>
        <v>BT Reigate</v>
      </c>
      <c r="D114" s="33" t="str">
        <f t="shared" si="5"/>
        <v>ARK</v>
      </c>
      <c r="E114" s="33" t="e">
        <f>VLOOKUP(#REF!,'IPs - Production'!$A$10:$K$456,7,FALSE)</f>
        <v>#REF!</v>
      </c>
      <c r="F114" s="33" t="str">
        <f t="shared" si="6"/>
        <v>YE2020</v>
      </c>
      <c r="G114" s="247" t="s">
        <v>52</v>
      </c>
      <c r="H114" s="549"/>
      <c r="I114" s="248"/>
      <c r="J114" s="247" t="s">
        <v>488</v>
      </c>
      <c r="K114" s="549"/>
      <c r="L114" s="248"/>
      <c r="M114" s="247"/>
      <c r="N114" s="549"/>
      <c r="O114" s="248"/>
      <c r="P114" s="247"/>
      <c r="Q114" s="549"/>
      <c r="R114" s="248"/>
      <c r="S114" s="247"/>
      <c r="T114" s="549"/>
      <c r="U114" s="248"/>
      <c r="V114" s="247"/>
      <c r="W114" s="549"/>
      <c r="X114" s="248"/>
      <c r="Y114" s="247"/>
      <c r="Z114" s="549"/>
      <c r="AA114" s="248"/>
      <c r="AB114" s="247"/>
      <c r="AC114" s="549"/>
      <c r="AD114" s="248"/>
      <c r="AE114" s="247"/>
      <c r="AF114" s="549"/>
      <c r="AG114" s="248"/>
      <c r="AH114" s="247"/>
      <c r="AI114" s="549"/>
      <c r="AJ114" s="248"/>
      <c r="AK114" s="247"/>
      <c r="AL114" s="549"/>
      <c r="AM114" s="248"/>
      <c r="AN114" s="247"/>
      <c r="AO114" s="549"/>
      <c r="AP114" s="248"/>
      <c r="AQ114" s="247"/>
      <c r="AR114" s="549"/>
      <c r="AS114" s="248"/>
    </row>
    <row r="115" spans="2:45" hidden="1">
      <c r="B115" s="256" t="s">
        <v>630</v>
      </c>
      <c r="C115" s="33" t="str">
        <f t="shared" si="4"/>
        <v>BT Reigate</v>
      </c>
      <c r="D115" s="33" t="str">
        <f t="shared" si="5"/>
        <v>ARK</v>
      </c>
      <c r="E115" s="33" t="e">
        <f>VLOOKUP(#REF!,'IPs - Production'!$A$10:$K$456,7,FALSE)</f>
        <v>#REF!</v>
      </c>
      <c r="F115" s="33" t="str">
        <f t="shared" si="6"/>
        <v>YE2020</v>
      </c>
      <c r="G115" s="247" t="s">
        <v>52</v>
      </c>
      <c r="H115" s="549"/>
      <c r="I115" s="248"/>
      <c r="J115" s="247" t="s">
        <v>488</v>
      </c>
      <c r="K115" s="549"/>
      <c r="L115" s="248"/>
      <c r="M115" s="247"/>
      <c r="N115" s="549"/>
      <c r="O115" s="248"/>
      <c r="P115" s="247"/>
      <c r="Q115" s="549"/>
      <c r="R115" s="248"/>
      <c r="S115" s="247"/>
      <c r="T115" s="549"/>
      <c r="U115" s="248"/>
      <c r="V115" s="247"/>
      <c r="W115" s="549"/>
      <c r="X115" s="248"/>
      <c r="Y115" s="247"/>
      <c r="Z115" s="549"/>
      <c r="AA115" s="248"/>
      <c r="AB115" s="247"/>
      <c r="AC115" s="549"/>
      <c r="AD115" s="248"/>
      <c r="AE115" s="247"/>
      <c r="AF115" s="549"/>
      <c r="AG115" s="248"/>
      <c r="AH115" s="247"/>
      <c r="AI115" s="549"/>
      <c r="AJ115" s="248"/>
      <c r="AK115" s="247"/>
      <c r="AL115" s="549"/>
      <c r="AM115" s="248"/>
      <c r="AN115" s="247"/>
      <c r="AO115" s="549"/>
      <c r="AP115" s="248"/>
      <c r="AQ115" s="247"/>
      <c r="AR115" s="549"/>
      <c r="AS115" s="248"/>
    </row>
    <row r="116" spans="2:45" hidden="1">
      <c r="B116" s="256" t="s">
        <v>631</v>
      </c>
      <c r="C116" s="33" t="str">
        <f t="shared" si="4"/>
        <v>BT Reigate</v>
      </c>
      <c r="D116" s="33" t="str">
        <f t="shared" si="5"/>
        <v>ARK</v>
      </c>
      <c r="E116" s="33" t="e">
        <f>VLOOKUP(#REF!,'IPs - Production'!$A$10:$K$456,7,FALSE)</f>
        <v>#REF!</v>
      </c>
      <c r="F116" s="33" t="str">
        <f t="shared" si="6"/>
        <v>YE2020</v>
      </c>
      <c r="G116" s="247" t="s">
        <v>52</v>
      </c>
      <c r="H116" s="549"/>
      <c r="I116" s="248"/>
      <c r="J116" s="247" t="s">
        <v>488</v>
      </c>
      <c r="K116" s="549"/>
      <c r="L116" s="248"/>
      <c r="M116" s="247"/>
      <c r="N116" s="549"/>
      <c r="O116" s="248"/>
      <c r="P116" s="247"/>
      <c r="Q116" s="549"/>
      <c r="R116" s="248"/>
      <c r="S116" s="247"/>
      <c r="T116" s="549"/>
      <c r="U116" s="248"/>
      <c r="V116" s="247"/>
      <c r="W116" s="549"/>
      <c r="X116" s="248"/>
      <c r="Y116" s="247"/>
      <c r="Z116" s="549"/>
      <c r="AA116" s="248"/>
      <c r="AB116" s="247"/>
      <c r="AC116" s="549"/>
      <c r="AD116" s="248"/>
      <c r="AE116" s="247"/>
      <c r="AF116" s="549"/>
      <c r="AG116" s="248"/>
      <c r="AH116" s="247"/>
      <c r="AI116" s="549"/>
      <c r="AJ116" s="248"/>
      <c r="AK116" s="247"/>
      <c r="AL116" s="549"/>
      <c r="AM116" s="248"/>
      <c r="AN116" s="247"/>
      <c r="AO116" s="549"/>
      <c r="AP116" s="248"/>
      <c r="AQ116" s="247"/>
      <c r="AR116" s="549"/>
      <c r="AS116" s="248"/>
    </row>
    <row r="117" spans="2:45" hidden="1">
      <c r="B117" s="256" t="s">
        <v>632</v>
      </c>
      <c r="C117" s="33" t="str">
        <f t="shared" si="4"/>
        <v>BT Reigate</v>
      </c>
      <c r="D117" s="33" t="str">
        <f t="shared" si="5"/>
        <v>ARK</v>
      </c>
      <c r="E117" s="33" t="e">
        <f>VLOOKUP(#REF!,'IPs - Production'!$A$10:$K$456,7,FALSE)</f>
        <v>#REF!</v>
      </c>
      <c r="F117" s="33" t="str">
        <f t="shared" si="6"/>
        <v>YE2020</v>
      </c>
      <c r="G117" s="247" t="s">
        <v>52</v>
      </c>
      <c r="H117" s="549"/>
      <c r="I117" s="248"/>
      <c r="J117" s="247" t="s">
        <v>488</v>
      </c>
      <c r="K117" s="549"/>
      <c r="L117" s="248"/>
      <c r="M117" s="247"/>
      <c r="N117" s="549"/>
      <c r="O117" s="248"/>
      <c r="P117" s="247"/>
      <c r="Q117" s="549"/>
      <c r="R117" s="248"/>
      <c r="S117" s="247"/>
      <c r="T117" s="549"/>
      <c r="U117" s="248"/>
      <c r="V117" s="247"/>
      <c r="W117" s="549"/>
      <c r="X117" s="248"/>
      <c r="Y117" s="247"/>
      <c r="Z117" s="549"/>
      <c r="AA117" s="248"/>
      <c r="AB117" s="247"/>
      <c r="AC117" s="549"/>
      <c r="AD117" s="248"/>
      <c r="AE117" s="247"/>
      <c r="AF117" s="549"/>
      <c r="AG117" s="248"/>
      <c r="AH117" s="247"/>
      <c r="AI117" s="549"/>
      <c r="AJ117" s="248"/>
      <c r="AK117" s="247"/>
      <c r="AL117" s="549"/>
      <c r="AM117" s="248"/>
      <c r="AN117" s="247"/>
      <c r="AO117" s="549"/>
      <c r="AP117" s="248"/>
      <c r="AQ117" s="247"/>
      <c r="AR117" s="549"/>
      <c r="AS117" s="248"/>
    </row>
    <row r="118" spans="2:45" hidden="1">
      <c r="B118" s="256" t="s">
        <v>633</v>
      </c>
      <c r="C118" s="33" t="str">
        <f t="shared" si="4"/>
        <v>BT Reigate</v>
      </c>
      <c r="D118" s="33" t="str">
        <f t="shared" si="5"/>
        <v>ARK</v>
      </c>
      <c r="E118" s="33" t="e">
        <f>VLOOKUP(#REF!,'IPs - Production'!$A$10:$K$456,7,FALSE)</f>
        <v>#REF!</v>
      </c>
      <c r="F118" s="33" t="str">
        <f t="shared" si="6"/>
        <v>YE2020</v>
      </c>
      <c r="G118" s="247" t="s">
        <v>52</v>
      </c>
      <c r="H118" s="549"/>
      <c r="I118" s="248"/>
      <c r="J118" s="247" t="s">
        <v>488</v>
      </c>
      <c r="K118" s="549"/>
      <c r="L118" s="248"/>
      <c r="M118" s="247"/>
      <c r="N118" s="549"/>
      <c r="O118" s="248"/>
      <c r="P118" s="247"/>
      <c r="Q118" s="549"/>
      <c r="R118" s="248"/>
      <c r="S118" s="247"/>
      <c r="T118" s="549"/>
      <c r="U118" s="248"/>
      <c r="V118" s="247"/>
      <c r="W118" s="549"/>
      <c r="X118" s="248"/>
      <c r="Y118" s="247"/>
      <c r="Z118" s="549"/>
      <c r="AA118" s="248"/>
      <c r="AB118" s="247"/>
      <c r="AC118" s="549"/>
      <c r="AD118" s="248"/>
      <c r="AE118" s="247"/>
      <c r="AF118" s="549"/>
      <c r="AG118" s="248"/>
      <c r="AH118" s="247"/>
      <c r="AI118" s="549"/>
      <c r="AJ118" s="248"/>
      <c r="AK118" s="247"/>
      <c r="AL118" s="549"/>
      <c r="AM118" s="248"/>
      <c r="AN118" s="247"/>
      <c r="AO118" s="549"/>
      <c r="AP118" s="248"/>
      <c r="AQ118" s="247"/>
      <c r="AR118" s="549"/>
      <c r="AS118" s="248"/>
    </row>
    <row r="119" spans="2:45" s="782" customFormat="1" hidden="1">
      <c r="B119" s="777" t="s">
        <v>634</v>
      </c>
      <c r="C119" s="778" t="e">
        <f t="shared" si="4"/>
        <v>#N/A</v>
      </c>
      <c r="D119" s="778" t="e">
        <f t="shared" si="5"/>
        <v>#N/A</v>
      </c>
      <c r="E119" s="778" t="e">
        <f>VLOOKUP(#REF!,'IPs - Production'!$A$10:$K$456,7,FALSE)</f>
        <v>#REF!</v>
      </c>
      <c r="F119" s="778" t="e">
        <f t="shared" si="6"/>
        <v>#N/A</v>
      </c>
      <c r="G119" s="779" t="s">
        <v>52</v>
      </c>
      <c r="H119" s="780"/>
      <c r="I119" s="781"/>
      <c r="J119" s="779" t="s">
        <v>488</v>
      </c>
      <c r="K119" s="780"/>
      <c r="L119" s="781"/>
      <c r="M119" s="779"/>
      <c r="N119" s="780"/>
      <c r="O119" s="781"/>
      <c r="P119" s="779"/>
      <c r="Q119" s="780"/>
      <c r="R119" s="781"/>
      <c r="S119" s="779"/>
      <c r="T119" s="780"/>
      <c r="U119" s="781"/>
      <c r="V119" s="779"/>
      <c r="W119" s="780"/>
      <c r="X119" s="781"/>
      <c r="Y119" s="779"/>
      <c r="Z119" s="780"/>
      <c r="AA119" s="781"/>
      <c r="AB119" s="779"/>
      <c r="AC119" s="780"/>
      <c r="AD119" s="781"/>
      <c r="AE119" s="779"/>
      <c r="AF119" s="780"/>
      <c r="AG119" s="781"/>
      <c r="AH119" s="779"/>
      <c r="AI119" s="780"/>
      <c r="AJ119" s="781"/>
      <c r="AK119" s="779"/>
      <c r="AL119" s="780"/>
      <c r="AM119" s="781"/>
      <c r="AN119" s="779"/>
      <c r="AO119" s="780"/>
      <c r="AP119" s="781"/>
      <c r="AQ119" s="779"/>
      <c r="AR119" s="780"/>
      <c r="AS119" s="781"/>
    </row>
    <row r="120" spans="2:45" s="782" customFormat="1" hidden="1">
      <c r="B120" s="777" t="s">
        <v>635</v>
      </c>
      <c r="C120" s="778" t="e">
        <f t="shared" si="4"/>
        <v>#N/A</v>
      </c>
      <c r="D120" s="778" t="e">
        <f t="shared" si="5"/>
        <v>#N/A</v>
      </c>
      <c r="E120" s="778" t="e">
        <f>VLOOKUP(#REF!,'IPs - Production'!$A$10:$K$456,7,FALSE)</f>
        <v>#REF!</v>
      </c>
      <c r="F120" s="778" t="e">
        <f t="shared" si="6"/>
        <v>#N/A</v>
      </c>
      <c r="G120" s="779" t="s">
        <v>52</v>
      </c>
      <c r="H120" s="780"/>
      <c r="I120" s="781"/>
      <c r="J120" s="779" t="s">
        <v>488</v>
      </c>
      <c r="K120" s="780"/>
      <c r="L120" s="781"/>
      <c r="M120" s="779"/>
      <c r="N120" s="780"/>
      <c r="O120" s="781"/>
      <c r="P120" s="779"/>
      <c r="Q120" s="780"/>
      <c r="R120" s="781"/>
      <c r="S120" s="779"/>
      <c r="T120" s="780"/>
      <c r="U120" s="781"/>
      <c r="V120" s="779"/>
      <c r="W120" s="780"/>
      <c r="X120" s="781"/>
      <c r="Y120" s="779"/>
      <c r="Z120" s="780"/>
      <c r="AA120" s="781"/>
      <c r="AB120" s="779"/>
      <c r="AC120" s="780"/>
      <c r="AD120" s="781"/>
      <c r="AE120" s="779"/>
      <c r="AF120" s="780"/>
      <c r="AG120" s="781"/>
      <c r="AH120" s="779"/>
      <c r="AI120" s="780"/>
      <c r="AJ120" s="781"/>
      <c r="AK120" s="779"/>
      <c r="AL120" s="780"/>
      <c r="AM120" s="781"/>
      <c r="AN120" s="779"/>
      <c r="AO120" s="780"/>
      <c r="AP120" s="781"/>
      <c r="AQ120" s="779"/>
      <c r="AR120" s="780"/>
      <c r="AS120" s="781"/>
    </row>
    <row r="121" spans="2:45" s="782" customFormat="1" hidden="1">
      <c r="B121" s="777" t="s">
        <v>636</v>
      </c>
      <c r="C121" s="778" t="e">
        <f t="shared" si="4"/>
        <v>#N/A</v>
      </c>
      <c r="D121" s="778" t="e">
        <f t="shared" si="5"/>
        <v>#N/A</v>
      </c>
      <c r="E121" s="778" t="e">
        <f>VLOOKUP(#REF!,'IPs - Production'!$A$10:$K$456,7,FALSE)</f>
        <v>#REF!</v>
      </c>
      <c r="F121" s="778" t="e">
        <f t="shared" si="6"/>
        <v>#N/A</v>
      </c>
      <c r="G121" s="779" t="s">
        <v>52</v>
      </c>
      <c r="H121" s="780"/>
      <c r="I121" s="781"/>
      <c r="J121" s="779" t="s">
        <v>488</v>
      </c>
      <c r="K121" s="780"/>
      <c r="L121" s="781"/>
      <c r="M121" s="779"/>
      <c r="N121" s="780"/>
      <c r="O121" s="781"/>
      <c r="P121" s="779"/>
      <c r="Q121" s="780"/>
      <c r="R121" s="781"/>
      <c r="S121" s="779"/>
      <c r="T121" s="780"/>
      <c r="U121" s="781"/>
      <c r="V121" s="779"/>
      <c r="W121" s="780"/>
      <c r="X121" s="781"/>
      <c r="Y121" s="779"/>
      <c r="Z121" s="780"/>
      <c r="AA121" s="781"/>
      <c r="AB121" s="779"/>
      <c r="AC121" s="780"/>
      <c r="AD121" s="781"/>
      <c r="AE121" s="779"/>
      <c r="AF121" s="780"/>
      <c r="AG121" s="781"/>
      <c r="AH121" s="779"/>
      <c r="AI121" s="780"/>
      <c r="AJ121" s="781"/>
      <c r="AK121" s="779"/>
      <c r="AL121" s="780"/>
      <c r="AM121" s="781"/>
      <c r="AN121" s="779"/>
      <c r="AO121" s="780"/>
      <c r="AP121" s="781"/>
      <c r="AQ121" s="779"/>
      <c r="AR121" s="780"/>
      <c r="AS121" s="781"/>
    </row>
    <row r="122" spans="2:45" s="782" customFormat="1" hidden="1">
      <c r="B122" s="777" t="s">
        <v>637</v>
      </c>
      <c r="C122" s="778" t="e">
        <f t="shared" si="4"/>
        <v>#N/A</v>
      </c>
      <c r="D122" s="778" t="e">
        <f t="shared" si="5"/>
        <v>#N/A</v>
      </c>
      <c r="E122" s="778" t="e">
        <f>VLOOKUP(#REF!,'IPs - Production'!$A$10:$K$456,7,FALSE)</f>
        <v>#REF!</v>
      </c>
      <c r="F122" s="778" t="e">
        <f t="shared" si="6"/>
        <v>#N/A</v>
      </c>
      <c r="G122" s="779" t="s">
        <v>52</v>
      </c>
      <c r="H122" s="780"/>
      <c r="I122" s="781"/>
      <c r="J122" s="779" t="s">
        <v>488</v>
      </c>
      <c r="K122" s="780"/>
      <c r="L122" s="781"/>
      <c r="M122" s="779"/>
      <c r="N122" s="780"/>
      <c r="O122" s="781"/>
      <c r="P122" s="779"/>
      <c r="Q122" s="780"/>
      <c r="R122" s="781"/>
      <c r="S122" s="779"/>
      <c r="T122" s="780"/>
      <c r="U122" s="781"/>
      <c r="V122" s="779"/>
      <c r="W122" s="780"/>
      <c r="X122" s="781"/>
      <c r="Y122" s="779"/>
      <c r="Z122" s="780"/>
      <c r="AA122" s="781"/>
      <c r="AB122" s="779"/>
      <c r="AC122" s="780"/>
      <c r="AD122" s="781"/>
      <c r="AE122" s="779"/>
      <c r="AF122" s="780"/>
      <c r="AG122" s="781"/>
      <c r="AH122" s="779"/>
      <c r="AI122" s="780"/>
      <c r="AJ122" s="781"/>
      <c r="AK122" s="779"/>
      <c r="AL122" s="780"/>
      <c r="AM122" s="781"/>
      <c r="AN122" s="779"/>
      <c r="AO122" s="780"/>
      <c r="AP122" s="781"/>
      <c r="AQ122" s="779"/>
      <c r="AR122" s="780"/>
      <c r="AS122" s="781"/>
    </row>
    <row r="123" spans="2:45" s="782" customFormat="1" hidden="1">
      <c r="B123" s="777" t="s">
        <v>638</v>
      </c>
      <c r="C123" s="778" t="e">
        <f t="shared" si="4"/>
        <v>#N/A</v>
      </c>
      <c r="D123" s="778" t="e">
        <f t="shared" si="5"/>
        <v>#N/A</v>
      </c>
      <c r="E123" s="778" t="e">
        <f>VLOOKUP(#REF!,'IPs - Production'!$A$10:$K$456,7,FALSE)</f>
        <v>#REF!</v>
      </c>
      <c r="F123" s="778" t="e">
        <f t="shared" si="6"/>
        <v>#N/A</v>
      </c>
      <c r="G123" s="779" t="s">
        <v>52</v>
      </c>
      <c r="H123" s="780"/>
      <c r="I123" s="781"/>
      <c r="J123" s="779" t="s">
        <v>488</v>
      </c>
      <c r="K123" s="780"/>
      <c r="L123" s="781"/>
      <c r="M123" s="779"/>
      <c r="N123" s="780"/>
      <c r="O123" s="781"/>
      <c r="P123" s="779"/>
      <c r="Q123" s="780"/>
      <c r="R123" s="781"/>
      <c r="S123" s="779"/>
      <c r="T123" s="780"/>
      <c r="U123" s="781"/>
      <c r="V123" s="779"/>
      <c r="W123" s="780"/>
      <c r="X123" s="781"/>
      <c r="Y123" s="779"/>
      <c r="Z123" s="780"/>
      <c r="AA123" s="781"/>
      <c r="AB123" s="779"/>
      <c r="AC123" s="780"/>
      <c r="AD123" s="781"/>
      <c r="AE123" s="779"/>
      <c r="AF123" s="780"/>
      <c r="AG123" s="781"/>
      <c r="AH123" s="779"/>
      <c r="AI123" s="780"/>
      <c r="AJ123" s="781"/>
      <c r="AK123" s="779"/>
      <c r="AL123" s="780"/>
      <c r="AM123" s="781"/>
      <c r="AN123" s="779"/>
      <c r="AO123" s="780"/>
      <c r="AP123" s="781"/>
      <c r="AQ123" s="779"/>
      <c r="AR123" s="780"/>
      <c r="AS123" s="781"/>
    </row>
    <row r="124" spans="2:45" s="782" customFormat="1" hidden="1">
      <c r="B124" s="777" t="s">
        <v>639</v>
      </c>
      <c r="C124" s="778" t="e">
        <f t="shared" si="4"/>
        <v>#N/A</v>
      </c>
      <c r="D124" s="778" t="e">
        <f t="shared" si="5"/>
        <v>#N/A</v>
      </c>
      <c r="E124" s="778" t="e">
        <f>VLOOKUP(#REF!,'IPs - Production'!$A$10:$K$456,7,FALSE)</f>
        <v>#REF!</v>
      </c>
      <c r="F124" s="778" t="e">
        <f t="shared" si="6"/>
        <v>#N/A</v>
      </c>
      <c r="G124" s="779" t="s">
        <v>52</v>
      </c>
      <c r="H124" s="780"/>
      <c r="I124" s="781"/>
      <c r="J124" s="779" t="s">
        <v>488</v>
      </c>
      <c r="K124" s="780"/>
      <c r="L124" s="781"/>
      <c r="M124" s="779"/>
      <c r="N124" s="780"/>
      <c r="O124" s="781"/>
      <c r="P124" s="779"/>
      <c r="Q124" s="780"/>
      <c r="R124" s="781"/>
      <c r="S124" s="779"/>
      <c r="T124" s="780"/>
      <c r="U124" s="781"/>
      <c r="V124" s="779"/>
      <c r="W124" s="780"/>
      <c r="X124" s="781"/>
      <c r="Y124" s="779"/>
      <c r="Z124" s="780"/>
      <c r="AA124" s="781"/>
      <c r="AB124" s="779"/>
      <c r="AC124" s="780"/>
      <c r="AD124" s="781"/>
      <c r="AE124" s="779"/>
      <c r="AF124" s="780"/>
      <c r="AG124" s="781"/>
      <c r="AH124" s="779"/>
      <c r="AI124" s="780"/>
      <c r="AJ124" s="781"/>
      <c r="AK124" s="779"/>
      <c r="AL124" s="780"/>
      <c r="AM124" s="781"/>
      <c r="AN124" s="779"/>
      <c r="AO124" s="780"/>
      <c r="AP124" s="781"/>
      <c r="AQ124" s="779"/>
      <c r="AR124" s="780"/>
      <c r="AS124" s="781"/>
    </row>
    <row r="125" spans="2:45" s="782" customFormat="1" hidden="1">
      <c r="B125" s="777" t="s">
        <v>640</v>
      </c>
      <c r="C125" s="778" t="e">
        <f t="shared" si="4"/>
        <v>#N/A</v>
      </c>
      <c r="D125" s="778" t="e">
        <f t="shared" si="5"/>
        <v>#N/A</v>
      </c>
      <c r="E125" s="778" t="e">
        <f>VLOOKUP(#REF!,'IPs - Production'!$A$10:$K$456,7,FALSE)</f>
        <v>#REF!</v>
      </c>
      <c r="F125" s="778" t="e">
        <f t="shared" si="6"/>
        <v>#N/A</v>
      </c>
      <c r="G125" s="779" t="s">
        <v>52</v>
      </c>
      <c r="H125" s="780"/>
      <c r="I125" s="781"/>
      <c r="J125" s="779" t="s">
        <v>488</v>
      </c>
      <c r="K125" s="780"/>
      <c r="L125" s="781"/>
      <c r="M125" s="779"/>
      <c r="N125" s="780"/>
      <c r="O125" s="781"/>
      <c r="P125" s="779"/>
      <c r="Q125" s="780"/>
      <c r="R125" s="781"/>
      <c r="S125" s="779"/>
      <c r="T125" s="780"/>
      <c r="U125" s="781"/>
      <c r="V125" s="779"/>
      <c r="W125" s="780"/>
      <c r="X125" s="781"/>
      <c r="Y125" s="779"/>
      <c r="Z125" s="780"/>
      <c r="AA125" s="781"/>
      <c r="AB125" s="779"/>
      <c r="AC125" s="780"/>
      <c r="AD125" s="781"/>
      <c r="AE125" s="779"/>
      <c r="AF125" s="780"/>
      <c r="AG125" s="781"/>
      <c r="AH125" s="779"/>
      <c r="AI125" s="780"/>
      <c r="AJ125" s="781"/>
      <c r="AK125" s="779"/>
      <c r="AL125" s="780"/>
      <c r="AM125" s="781"/>
      <c r="AN125" s="779"/>
      <c r="AO125" s="780"/>
      <c r="AP125" s="781"/>
      <c r="AQ125" s="779"/>
      <c r="AR125" s="780"/>
      <c r="AS125" s="781"/>
    </row>
    <row r="126" spans="2:45" s="782" customFormat="1" hidden="1">
      <c r="B126" s="777" t="s">
        <v>641</v>
      </c>
      <c r="C126" s="778" t="e">
        <f t="shared" si="4"/>
        <v>#N/A</v>
      </c>
      <c r="D126" s="778" t="e">
        <f t="shared" si="5"/>
        <v>#N/A</v>
      </c>
      <c r="E126" s="778" t="e">
        <f>VLOOKUP(#REF!,'IPs - Production'!$A$10:$K$456,7,FALSE)</f>
        <v>#REF!</v>
      </c>
      <c r="F126" s="778" t="e">
        <f t="shared" si="6"/>
        <v>#N/A</v>
      </c>
      <c r="G126" s="779" t="s">
        <v>52</v>
      </c>
      <c r="H126" s="780"/>
      <c r="I126" s="781"/>
      <c r="J126" s="779" t="s">
        <v>488</v>
      </c>
      <c r="K126" s="780"/>
      <c r="L126" s="781"/>
      <c r="M126" s="779"/>
      <c r="N126" s="780"/>
      <c r="O126" s="781"/>
      <c r="P126" s="779"/>
      <c r="Q126" s="780"/>
      <c r="R126" s="781"/>
      <c r="S126" s="779"/>
      <c r="T126" s="780"/>
      <c r="U126" s="781"/>
      <c r="V126" s="779"/>
      <c r="W126" s="780"/>
      <c r="X126" s="781"/>
      <c r="Y126" s="779"/>
      <c r="Z126" s="780"/>
      <c r="AA126" s="781"/>
      <c r="AB126" s="779"/>
      <c r="AC126" s="780"/>
      <c r="AD126" s="781"/>
      <c r="AE126" s="779"/>
      <c r="AF126" s="780"/>
      <c r="AG126" s="781"/>
      <c r="AH126" s="779"/>
      <c r="AI126" s="780"/>
      <c r="AJ126" s="781"/>
      <c r="AK126" s="779"/>
      <c r="AL126" s="780"/>
      <c r="AM126" s="781"/>
      <c r="AN126" s="779"/>
      <c r="AO126" s="780"/>
      <c r="AP126" s="781"/>
      <c r="AQ126" s="779"/>
      <c r="AR126" s="780"/>
      <c r="AS126" s="781"/>
    </row>
    <row r="127" spans="2:45" s="782" customFormat="1" hidden="1">
      <c r="B127" s="777" t="s">
        <v>642</v>
      </c>
      <c r="C127" s="778" t="e">
        <f t="shared" si="4"/>
        <v>#N/A</v>
      </c>
      <c r="D127" s="778" t="e">
        <f t="shared" si="5"/>
        <v>#N/A</v>
      </c>
      <c r="E127" s="778" t="e">
        <f>VLOOKUP(#REF!,'IPs - Production'!$A$10:$K$456,7,FALSE)</f>
        <v>#REF!</v>
      </c>
      <c r="F127" s="778" t="e">
        <f t="shared" si="6"/>
        <v>#N/A</v>
      </c>
      <c r="G127" s="779" t="s">
        <v>52</v>
      </c>
      <c r="H127" s="780"/>
      <c r="I127" s="781"/>
      <c r="J127" s="779" t="s">
        <v>488</v>
      </c>
      <c r="K127" s="780"/>
      <c r="L127" s="781"/>
      <c r="M127" s="779"/>
      <c r="N127" s="780"/>
      <c r="O127" s="781"/>
      <c r="P127" s="779"/>
      <c r="Q127" s="780"/>
      <c r="R127" s="781"/>
      <c r="S127" s="779"/>
      <c r="T127" s="780"/>
      <c r="U127" s="781"/>
      <c r="V127" s="779"/>
      <c r="W127" s="780"/>
      <c r="X127" s="781"/>
      <c r="Y127" s="779"/>
      <c r="Z127" s="780"/>
      <c r="AA127" s="781"/>
      <c r="AB127" s="779"/>
      <c r="AC127" s="780"/>
      <c r="AD127" s="781"/>
      <c r="AE127" s="779"/>
      <c r="AF127" s="780"/>
      <c r="AG127" s="781"/>
      <c r="AH127" s="779"/>
      <c r="AI127" s="780"/>
      <c r="AJ127" s="781"/>
      <c r="AK127" s="779"/>
      <c r="AL127" s="780"/>
      <c r="AM127" s="781"/>
      <c r="AN127" s="779"/>
      <c r="AO127" s="780"/>
      <c r="AP127" s="781"/>
      <c r="AQ127" s="779"/>
      <c r="AR127" s="780"/>
      <c r="AS127" s="781"/>
    </row>
    <row r="128" spans="2:45" s="782" customFormat="1" hidden="1">
      <c r="B128" s="777" t="s">
        <v>643</v>
      </c>
      <c r="C128" s="778" t="e">
        <f t="shared" si="4"/>
        <v>#N/A</v>
      </c>
      <c r="D128" s="778" t="e">
        <f t="shared" si="5"/>
        <v>#N/A</v>
      </c>
      <c r="E128" s="778" t="e">
        <f>VLOOKUP(#REF!,'IPs - Production'!$A$10:$K$456,7,FALSE)</f>
        <v>#REF!</v>
      </c>
      <c r="F128" s="778" t="e">
        <f t="shared" si="6"/>
        <v>#N/A</v>
      </c>
      <c r="G128" s="779" t="s">
        <v>52</v>
      </c>
      <c r="H128" s="780"/>
      <c r="I128" s="781"/>
      <c r="J128" s="779" t="s">
        <v>488</v>
      </c>
      <c r="K128" s="780"/>
      <c r="L128" s="781"/>
      <c r="M128" s="779"/>
      <c r="N128" s="780"/>
      <c r="O128" s="781"/>
      <c r="P128" s="779"/>
      <c r="Q128" s="780"/>
      <c r="R128" s="781"/>
      <c r="S128" s="779"/>
      <c r="T128" s="780"/>
      <c r="U128" s="781"/>
      <c r="V128" s="779"/>
      <c r="W128" s="780"/>
      <c r="X128" s="781"/>
      <c r="Y128" s="779"/>
      <c r="Z128" s="780"/>
      <c r="AA128" s="781"/>
      <c r="AB128" s="779"/>
      <c r="AC128" s="780"/>
      <c r="AD128" s="781"/>
      <c r="AE128" s="779"/>
      <c r="AF128" s="780"/>
      <c r="AG128" s="781"/>
      <c r="AH128" s="779"/>
      <c r="AI128" s="780"/>
      <c r="AJ128" s="781"/>
      <c r="AK128" s="779"/>
      <c r="AL128" s="780"/>
      <c r="AM128" s="781"/>
      <c r="AN128" s="779"/>
      <c r="AO128" s="780"/>
      <c r="AP128" s="781"/>
      <c r="AQ128" s="779"/>
      <c r="AR128" s="780"/>
      <c r="AS128" s="781"/>
    </row>
    <row r="129" spans="2:45" hidden="1">
      <c r="B129" s="256" t="s">
        <v>644</v>
      </c>
      <c r="C129" s="33" t="str">
        <f t="shared" si="4"/>
        <v>BT Reigate</v>
      </c>
      <c r="D129" s="33" t="str">
        <f t="shared" si="5"/>
        <v>Impala server</v>
      </c>
      <c r="E129" s="33" t="e">
        <f>VLOOKUP(#REF!,'IPs - Production'!$A$10:$K$456,7,FALSE)</f>
        <v>#REF!</v>
      </c>
      <c r="F129" s="33" t="str">
        <f t="shared" si="6"/>
        <v>YE2021</v>
      </c>
      <c r="G129" s="247" t="s">
        <v>52</v>
      </c>
      <c r="H129" s="549"/>
      <c r="I129" s="248"/>
      <c r="J129" s="247" t="s">
        <v>488</v>
      </c>
      <c r="K129" s="549"/>
      <c r="L129" s="248"/>
      <c r="M129" s="247"/>
      <c r="N129" s="549"/>
      <c r="O129" s="248"/>
      <c r="P129" s="247"/>
      <c r="Q129" s="549"/>
      <c r="R129" s="248"/>
      <c r="S129" s="247"/>
      <c r="T129" s="549"/>
      <c r="U129" s="248"/>
      <c r="V129" s="247"/>
      <c r="W129" s="549"/>
      <c r="X129" s="248"/>
      <c r="Y129" s="247"/>
      <c r="Z129" s="549"/>
      <c r="AA129" s="248"/>
      <c r="AB129" s="247"/>
      <c r="AC129" s="549"/>
      <c r="AD129" s="248"/>
      <c r="AE129" s="247"/>
      <c r="AF129" s="549"/>
      <c r="AG129" s="248"/>
      <c r="AH129" s="247"/>
      <c r="AI129" s="549"/>
      <c r="AJ129" s="248"/>
      <c r="AK129" s="247"/>
      <c r="AL129" s="549"/>
      <c r="AM129" s="248"/>
      <c r="AN129" s="247"/>
      <c r="AO129" s="549"/>
      <c r="AP129" s="248"/>
      <c r="AQ129" s="247"/>
      <c r="AR129" s="549"/>
      <c r="AS129" s="248"/>
    </row>
    <row r="130" spans="2:45" hidden="1">
      <c r="B130" s="256" t="s">
        <v>645</v>
      </c>
      <c r="C130" s="33" t="str">
        <f t="shared" si="4"/>
        <v>BT Reigate</v>
      </c>
      <c r="D130" s="33" t="str">
        <f t="shared" si="5"/>
        <v>ARK</v>
      </c>
      <c r="E130" s="33" t="e">
        <f>VLOOKUP(#REF!,'IPs - Production'!$A$10:$K$456,7,FALSE)</f>
        <v>#REF!</v>
      </c>
      <c r="F130" s="33" t="str">
        <f t="shared" si="6"/>
        <v>YE2021</v>
      </c>
      <c r="G130" s="247" t="s">
        <v>52</v>
      </c>
      <c r="H130" s="549"/>
      <c r="I130" s="248"/>
      <c r="J130" s="247" t="s">
        <v>488</v>
      </c>
      <c r="K130" s="549"/>
      <c r="L130" s="248"/>
      <c r="M130" s="247"/>
      <c r="N130" s="549"/>
      <c r="O130" s="248"/>
      <c r="P130" s="247"/>
      <c r="Q130" s="549"/>
      <c r="R130" s="248"/>
      <c r="S130" s="247"/>
      <c r="T130" s="549"/>
      <c r="U130" s="248"/>
      <c r="V130" s="247"/>
      <c r="W130" s="549"/>
      <c r="X130" s="248"/>
      <c r="Y130" s="247"/>
      <c r="Z130" s="549"/>
      <c r="AA130" s="248"/>
      <c r="AB130" s="247"/>
      <c r="AC130" s="549"/>
      <c r="AD130" s="248"/>
      <c r="AE130" s="247"/>
      <c r="AF130" s="549"/>
      <c r="AG130" s="248"/>
      <c r="AH130" s="247"/>
      <c r="AI130" s="549"/>
      <c r="AJ130" s="248"/>
      <c r="AK130" s="247"/>
      <c r="AL130" s="549"/>
      <c r="AM130" s="248"/>
      <c r="AN130" s="247"/>
      <c r="AO130" s="549"/>
      <c r="AP130" s="248"/>
      <c r="AQ130" s="247"/>
      <c r="AR130" s="549"/>
      <c r="AS130" s="248"/>
    </row>
    <row r="131" spans="2:45" hidden="1">
      <c r="B131" s="256" t="s">
        <v>646</v>
      </c>
      <c r="C131" s="33" t="str">
        <f t="shared" si="4"/>
        <v>BT Reigate</v>
      </c>
      <c r="D131" s="33" t="str">
        <f t="shared" si="5"/>
        <v>ARK</v>
      </c>
      <c r="E131" s="33" t="e">
        <f>VLOOKUP(#REF!,'IPs - Production'!$A$10:$K$456,7,FALSE)</f>
        <v>#REF!</v>
      </c>
      <c r="F131" s="33" t="str">
        <f t="shared" si="6"/>
        <v>YE2021</v>
      </c>
      <c r="G131" s="247" t="s">
        <v>52</v>
      </c>
      <c r="H131" s="549"/>
      <c r="I131" s="248"/>
      <c r="J131" s="247" t="s">
        <v>488</v>
      </c>
      <c r="K131" s="549"/>
      <c r="L131" s="248"/>
      <c r="M131" s="247"/>
      <c r="N131" s="549"/>
      <c r="O131" s="248"/>
      <c r="P131" s="247"/>
      <c r="Q131" s="549"/>
      <c r="R131" s="248"/>
      <c r="S131" s="247"/>
      <c r="T131" s="549"/>
      <c r="U131" s="248"/>
      <c r="V131" s="247"/>
      <c r="W131" s="549"/>
      <c r="X131" s="248"/>
      <c r="Y131" s="247"/>
      <c r="Z131" s="549"/>
      <c r="AA131" s="248"/>
      <c r="AB131" s="247"/>
      <c r="AC131" s="549"/>
      <c r="AD131" s="248"/>
      <c r="AE131" s="247"/>
      <c r="AF131" s="549"/>
      <c r="AG131" s="248"/>
      <c r="AH131" s="247"/>
      <c r="AI131" s="549"/>
      <c r="AJ131" s="248"/>
      <c r="AK131" s="247"/>
      <c r="AL131" s="549"/>
      <c r="AM131" s="248"/>
      <c r="AN131" s="247"/>
      <c r="AO131" s="549"/>
      <c r="AP131" s="248"/>
      <c r="AQ131" s="247"/>
      <c r="AR131" s="549"/>
      <c r="AS131" s="248"/>
    </row>
    <row r="132" spans="2:45" hidden="1">
      <c r="B132" s="256" t="s">
        <v>647</v>
      </c>
      <c r="C132" s="33" t="str">
        <f t="shared" si="4"/>
        <v>BT Reigate</v>
      </c>
      <c r="D132" s="33" t="str">
        <f t="shared" si="5"/>
        <v>ARK</v>
      </c>
      <c r="E132" s="33" t="e">
        <f>VLOOKUP(#REF!,'IPs - Production'!$A$10:$K$456,7,FALSE)</f>
        <v>#REF!</v>
      </c>
      <c r="F132" s="33" t="str">
        <f t="shared" si="6"/>
        <v>YE2021</v>
      </c>
      <c r="G132" s="247" t="s">
        <v>52</v>
      </c>
      <c r="H132" s="549"/>
      <c r="I132" s="248"/>
      <c r="J132" s="247" t="s">
        <v>488</v>
      </c>
      <c r="K132" s="549"/>
      <c r="L132" s="248"/>
      <c r="M132" s="247"/>
      <c r="N132" s="549"/>
      <c r="O132" s="248"/>
      <c r="P132" s="247"/>
      <c r="Q132" s="549"/>
      <c r="R132" s="248"/>
      <c r="S132" s="247"/>
      <c r="T132" s="549"/>
      <c r="U132" s="248"/>
      <c r="V132" s="247"/>
      <c r="W132" s="549"/>
      <c r="X132" s="248"/>
      <c r="Y132" s="247"/>
      <c r="Z132" s="549"/>
      <c r="AA132" s="248"/>
      <c r="AB132" s="247"/>
      <c r="AC132" s="549"/>
      <c r="AD132" s="248"/>
      <c r="AE132" s="247"/>
      <c r="AF132" s="549"/>
      <c r="AG132" s="248"/>
      <c r="AH132" s="247"/>
      <c r="AI132" s="549"/>
      <c r="AJ132" s="248"/>
      <c r="AK132" s="247"/>
      <c r="AL132" s="549"/>
      <c r="AM132" s="248"/>
      <c r="AN132" s="247"/>
      <c r="AO132" s="549"/>
      <c r="AP132" s="248"/>
      <c r="AQ132" s="247"/>
      <c r="AR132" s="549"/>
      <c r="AS132" s="248"/>
    </row>
    <row r="133" spans="2:45" hidden="1">
      <c r="B133" s="256" t="s">
        <v>648</v>
      </c>
      <c r="C133" s="33" t="str">
        <f t="shared" si="4"/>
        <v>BT Reigate</v>
      </c>
      <c r="D133" s="33" t="str">
        <f t="shared" si="5"/>
        <v>Hadoop Mgmt</v>
      </c>
      <c r="E133" s="33" t="e">
        <f>VLOOKUP(#REF!,'IPs - Production'!$A$10:$K$456,7,FALSE)</f>
        <v>#REF!</v>
      </c>
      <c r="F133" s="33" t="str">
        <f t="shared" si="6"/>
        <v>Ph1</v>
      </c>
      <c r="G133" s="247" t="s">
        <v>52</v>
      </c>
      <c r="H133" s="549" t="s">
        <v>486</v>
      </c>
      <c r="I133" s="248" t="s">
        <v>487</v>
      </c>
      <c r="J133" s="247" t="s">
        <v>488</v>
      </c>
      <c r="K133" s="549" t="s">
        <v>489</v>
      </c>
      <c r="L133" s="248" t="s">
        <v>490</v>
      </c>
      <c r="M133" s="247"/>
      <c r="N133" s="549"/>
      <c r="O133" s="248"/>
      <c r="P133" s="247"/>
      <c r="Q133" s="549"/>
      <c r="R133" s="248"/>
      <c r="S133" s="247"/>
      <c r="T133" s="549"/>
      <c r="U133" s="248"/>
      <c r="V133" s="247"/>
      <c r="W133" s="549"/>
      <c r="X133" s="248"/>
      <c r="Y133" s="247"/>
      <c r="Z133" s="549"/>
      <c r="AA133" s="248"/>
      <c r="AB133" s="247"/>
      <c r="AC133" s="549"/>
      <c r="AD133" s="248"/>
      <c r="AE133" s="247"/>
      <c r="AF133" s="549"/>
      <c r="AG133" s="248"/>
      <c r="AH133" s="247"/>
      <c r="AI133" s="549"/>
      <c r="AJ133" s="248"/>
      <c r="AK133" s="247"/>
      <c r="AL133" s="549"/>
      <c r="AM133" s="248"/>
      <c r="AN133" s="247"/>
      <c r="AO133" s="549"/>
      <c r="AP133" s="248"/>
      <c r="AQ133" s="247"/>
      <c r="AR133" s="549"/>
      <c r="AS133" s="248"/>
    </row>
    <row r="134" spans="2:45" hidden="1">
      <c r="B134" s="256" t="s">
        <v>649</v>
      </c>
      <c r="C134" s="33" t="str">
        <f t="shared" si="4"/>
        <v>BT Reigate</v>
      </c>
      <c r="D134" s="33" t="str">
        <f t="shared" si="5"/>
        <v>Hadoop Mgmt</v>
      </c>
      <c r="E134" s="33" t="e">
        <f>VLOOKUP(#REF!,'IPs - Production'!$A$10:$K$456,7,FALSE)</f>
        <v>#REF!</v>
      </c>
      <c r="F134" s="33" t="str">
        <f t="shared" si="6"/>
        <v>Ph1</v>
      </c>
      <c r="G134" s="247" t="s">
        <v>52</v>
      </c>
      <c r="H134" s="549" t="s">
        <v>486</v>
      </c>
      <c r="I134" s="248" t="s">
        <v>487</v>
      </c>
      <c r="J134" s="247" t="s">
        <v>488</v>
      </c>
      <c r="K134" s="549" t="s">
        <v>489</v>
      </c>
      <c r="L134" s="248" t="s">
        <v>490</v>
      </c>
      <c r="M134" s="247"/>
      <c r="N134" s="549"/>
      <c r="O134" s="248"/>
      <c r="P134" s="247"/>
      <c r="Q134" s="549"/>
      <c r="R134" s="248"/>
      <c r="S134" s="247"/>
      <c r="T134" s="549"/>
      <c r="U134" s="248"/>
      <c r="V134" s="247"/>
      <c r="W134" s="549"/>
      <c r="X134" s="248"/>
      <c r="Y134" s="247"/>
      <c r="Z134" s="549"/>
      <c r="AA134" s="248"/>
      <c r="AB134" s="247"/>
      <c r="AC134" s="549"/>
      <c r="AD134" s="248"/>
      <c r="AE134" s="247"/>
      <c r="AF134" s="549"/>
      <c r="AG134" s="248"/>
      <c r="AH134" s="247"/>
      <c r="AI134" s="549"/>
      <c r="AJ134" s="248"/>
      <c r="AK134" s="247"/>
      <c r="AL134" s="549"/>
      <c r="AM134" s="248"/>
      <c r="AN134" s="247"/>
      <c r="AO134" s="549"/>
      <c r="AP134" s="248"/>
      <c r="AQ134" s="247"/>
      <c r="AR134" s="549"/>
      <c r="AS134" s="248"/>
    </row>
    <row r="135" spans="2:45" ht="26" hidden="1">
      <c r="B135" s="256" t="s">
        <v>650</v>
      </c>
      <c r="C135" s="33" t="str">
        <f t="shared" ref="C135:C216" si="7">INDEX(Master_Full_Site_Name,MATCH(Password_Full_Short_Hostname,Master_Full_Short_Hostname,0))</f>
        <v>BT Reigate</v>
      </c>
      <c r="D135" s="33" t="str">
        <f t="shared" ref="D135:D216" si="8">INDEX(Master_Full_Server_Type,MATCH(Password_Full_Short_Hostname,Master_Full_Short_Hostname,0))</f>
        <v>Admin/SUF</v>
      </c>
      <c r="E135" s="33" t="e">
        <f>VLOOKUP(#REF!,'IPs - Production'!$A$10:$K$456,7,FALSE)</f>
        <v>#REF!</v>
      </c>
      <c r="F135" s="33" t="str">
        <f t="shared" ref="F135:F216" si="9">INDEX(Master_Full_Deployment,MATCH(Password_Full_Short_Hostname,Master_Full_Short_Hostname,0))</f>
        <v>Ph2 - YE2019</v>
      </c>
      <c r="G135" s="247" t="s">
        <v>52</v>
      </c>
      <c r="H135" s="549" t="s">
        <v>486</v>
      </c>
      <c r="I135" s="248" t="s">
        <v>487</v>
      </c>
      <c r="J135" s="247" t="s">
        <v>488</v>
      </c>
      <c r="K135" s="549" t="s">
        <v>489</v>
      </c>
      <c r="L135" s="248" t="s">
        <v>490</v>
      </c>
      <c r="M135" s="247" t="s">
        <v>488</v>
      </c>
      <c r="N135" s="549" t="s">
        <v>491</v>
      </c>
      <c r="O135" s="248" t="s">
        <v>492</v>
      </c>
      <c r="P135" s="478" t="s">
        <v>493</v>
      </c>
      <c r="Q135" s="549" t="s">
        <v>494</v>
      </c>
      <c r="R135" s="248" t="s">
        <v>495</v>
      </c>
      <c r="S135" s="478" t="s">
        <v>496</v>
      </c>
      <c r="T135" s="549" t="s">
        <v>535</v>
      </c>
      <c r="U135" s="248" t="s">
        <v>490</v>
      </c>
      <c r="V135" s="478" t="s">
        <v>497</v>
      </c>
      <c r="W135" s="549" t="s">
        <v>535</v>
      </c>
      <c r="X135" s="248" t="s">
        <v>498</v>
      </c>
      <c r="Y135" s="478" t="s">
        <v>499</v>
      </c>
      <c r="Z135" s="549" t="s">
        <v>535</v>
      </c>
      <c r="AA135" s="248" t="s">
        <v>500</v>
      </c>
      <c r="AB135" s="478" t="s">
        <v>501</v>
      </c>
      <c r="AC135" s="549" t="s">
        <v>535</v>
      </c>
      <c r="AD135" s="248" t="s">
        <v>502</v>
      </c>
      <c r="AE135" s="478" t="s">
        <v>503</v>
      </c>
      <c r="AF135" s="549" t="s">
        <v>535</v>
      </c>
      <c r="AG135" t="s">
        <v>504</v>
      </c>
      <c r="AH135" s="478" t="s">
        <v>505</v>
      </c>
      <c r="AI135" s="549" t="s">
        <v>535</v>
      </c>
      <c r="AJ135" s="248" t="s">
        <v>506</v>
      </c>
      <c r="AK135" s="478" t="s">
        <v>507</v>
      </c>
      <c r="AL135" s="549" t="s">
        <v>535</v>
      </c>
      <c r="AM135" s="248" t="s">
        <v>508</v>
      </c>
      <c r="AN135" s="478" t="s">
        <v>509</v>
      </c>
      <c r="AO135" s="549" t="s">
        <v>510</v>
      </c>
      <c r="AP135" s="248" t="s">
        <v>510</v>
      </c>
      <c r="AQ135" s="478" t="s">
        <v>511</v>
      </c>
      <c r="AR135" s="549" t="s">
        <v>512</v>
      </c>
      <c r="AS135" s="248" t="s">
        <v>512</v>
      </c>
    </row>
    <row r="136" spans="2:45" hidden="1">
      <c r="B136" s="256" t="s">
        <v>651</v>
      </c>
      <c r="C136" s="33" t="str">
        <f t="shared" si="7"/>
        <v>BT Reigate</v>
      </c>
      <c r="D136" s="33" t="str">
        <f t="shared" si="8"/>
        <v>Hadoop Mgmt</v>
      </c>
      <c r="E136" s="33" t="e">
        <f>VLOOKUP(#REF!,'IPs - Production'!$A$10:$K$456,7,FALSE)</f>
        <v>#REF!</v>
      </c>
      <c r="F136" s="33" t="str">
        <f t="shared" si="9"/>
        <v>Ph1</v>
      </c>
      <c r="G136" s="247" t="s">
        <v>52</v>
      </c>
      <c r="H136" s="549" t="s">
        <v>486</v>
      </c>
      <c r="I136" s="248" t="s">
        <v>487</v>
      </c>
      <c r="J136" s="247" t="s">
        <v>488</v>
      </c>
      <c r="K136" s="549" t="s">
        <v>489</v>
      </c>
      <c r="L136" s="248" t="s">
        <v>490</v>
      </c>
      <c r="M136" s="247"/>
      <c r="N136" s="549"/>
      <c r="O136" s="248"/>
      <c r="P136" s="247"/>
      <c r="Q136" s="549"/>
      <c r="R136" s="248"/>
      <c r="S136" s="247"/>
      <c r="T136" s="549"/>
      <c r="U136" s="248"/>
      <c r="V136" s="247"/>
      <c r="W136" s="549"/>
      <c r="X136" s="248"/>
      <c r="Y136" s="247"/>
      <c r="Z136" s="549"/>
      <c r="AA136" s="248"/>
      <c r="AB136" s="247"/>
      <c r="AC136" s="549"/>
      <c r="AD136" s="248"/>
      <c r="AE136" s="247"/>
      <c r="AF136" s="549"/>
      <c r="AG136" s="248"/>
      <c r="AH136" s="247"/>
      <c r="AI136" s="549"/>
      <c r="AJ136" s="248"/>
      <c r="AK136" s="247"/>
      <c r="AL136" s="549"/>
      <c r="AM136" s="248"/>
      <c r="AN136" s="247"/>
      <c r="AO136" s="549"/>
      <c r="AP136" s="248"/>
      <c r="AQ136" s="247"/>
      <c r="AR136" s="549"/>
      <c r="AS136" s="248"/>
    </row>
    <row r="137" spans="2:45" hidden="1">
      <c r="B137" s="256" t="s">
        <v>652</v>
      </c>
      <c r="C137" s="33" t="str">
        <f t="shared" si="7"/>
        <v>BT Reigate</v>
      </c>
      <c r="D137" s="33" t="str">
        <f t="shared" si="8"/>
        <v>Hadoop Mgmt</v>
      </c>
      <c r="E137" s="33" t="e">
        <f>VLOOKUP(#REF!,'IPs - Production'!$A$10:$K$456,7,FALSE)</f>
        <v>#REF!</v>
      </c>
      <c r="F137" s="33" t="str">
        <f t="shared" si="9"/>
        <v>Ph1</v>
      </c>
      <c r="G137" s="247" t="s">
        <v>52</v>
      </c>
      <c r="H137" s="549" t="s">
        <v>486</v>
      </c>
      <c r="I137" s="248" t="s">
        <v>487</v>
      </c>
      <c r="J137" s="247" t="s">
        <v>488</v>
      </c>
      <c r="K137" s="549" t="s">
        <v>489</v>
      </c>
      <c r="L137" s="248" t="s">
        <v>490</v>
      </c>
      <c r="M137" s="247"/>
      <c r="N137" s="549"/>
      <c r="O137" s="248"/>
      <c r="P137" s="247"/>
      <c r="Q137" s="549"/>
      <c r="R137" s="248"/>
      <c r="S137" s="247"/>
      <c r="T137" s="549"/>
      <c r="U137" s="248"/>
      <c r="V137" s="247"/>
      <c r="W137" s="549"/>
      <c r="X137" s="248"/>
      <c r="Y137" s="247"/>
      <c r="Z137" s="549"/>
      <c r="AA137" s="248"/>
      <c r="AB137" s="247"/>
      <c r="AC137" s="549"/>
      <c r="AD137" s="248"/>
      <c r="AE137" s="247"/>
      <c r="AF137" s="549"/>
      <c r="AG137" s="248"/>
      <c r="AH137" s="247"/>
      <c r="AI137" s="549"/>
      <c r="AJ137" s="248"/>
      <c r="AK137" s="247"/>
      <c r="AL137" s="549"/>
      <c r="AM137" s="248"/>
      <c r="AN137" s="247"/>
      <c r="AO137" s="549"/>
      <c r="AP137" s="248"/>
      <c r="AQ137" s="247"/>
      <c r="AR137" s="549"/>
      <c r="AS137" s="248"/>
    </row>
    <row r="138" spans="2:45" hidden="1">
      <c r="B138" s="256" t="s">
        <v>653</v>
      </c>
      <c r="C138" s="33" t="str">
        <f t="shared" si="7"/>
        <v>BT Reigate</v>
      </c>
      <c r="D138" s="33" t="str">
        <f t="shared" si="8"/>
        <v>Hadoop Mgmt</v>
      </c>
      <c r="E138" s="33" t="e">
        <f>VLOOKUP(#REF!,'IPs - Production'!$A$10:$K$456,7,FALSE)</f>
        <v>#REF!</v>
      </c>
      <c r="F138" s="33" t="str">
        <f t="shared" si="9"/>
        <v>Ph1</v>
      </c>
      <c r="G138" s="247" t="s">
        <v>52</v>
      </c>
      <c r="H138" s="549" t="s">
        <v>486</v>
      </c>
      <c r="I138" s="248" t="s">
        <v>487</v>
      </c>
      <c r="J138" s="247" t="s">
        <v>488</v>
      </c>
      <c r="K138" s="549" t="s">
        <v>489</v>
      </c>
      <c r="L138" s="248" t="s">
        <v>490</v>
      </c>
      <c r="M138" s="247"/>
      <c r="N138" s="549"/>
      <c r="O138" s="248"/>
      <c r="P138" s="247"/>
      <c r="Q138" s="549"/>
      <c r="R138" s="248"/>
      <c r="S138" s="247"/>
      <c r="T138" s="549"/>
      <c r="U138" s="248"/>
      <c r="V138" s="247"/>
      <c r="W138" s="549"/>
      <c r="X138" s="248"/>
      <c r="Y138" s="247"/>
      <c r="Z138" s="549"/>
      <c r="AA138" s="248"/>
      <c r="AB138" s="247"/>
      <c r="AC138" s="549"/>
      <c r="AD138" s="248"/>
      <c r="AE138" s="247"/>
      <c r="AF138" s="549"/>
      <c r="AG138" s="248"/>
      <c r="AH138" s="247"/>
      <c r="AI138" s="549"/>
      <c r="AJ138" s="248"/>
      <c r="AK138" s="247"/>
      <c r="AL138" s="549"/>
      <c r="AM138" s="248"/>
      <c r="AN138" s="247"/>
      <c r="AO138" s="549"/>
      <c r="AP138" s="248"/>
      <c r="AQ138" s="247"/>
      <c r="AR138" s="549"/>
      <c r="AS138" s="248"/>
    </row>
    <row r="139" spans="2:45" hidden="1">
      <c r="B139" s="256" t="s">
        <v>654</v>
      </c>
      <c r="C139" s="33" t="str">
        <f t="shared" si="7"/>
        <v>BT Reigate</v>
      </c>
      <c r="D139" s="33" t="str">
        <f t="shared" si="8"/>
        <v>Kafka</v>
      </c>
      <c r="E139" s="33" t="e">
        <f>VLOOKUP(#REF!,'IPs - Production'!$A$10:$K$456,7,FALSE)</f>
        <v>#REF!</v>
      </c>
      <c r="F139" s="33" t="str">
        <f t="shared" si="9"/>
        <v>Ph2 - YE2019</v>
      </c>
      <c r="G139" s="247" t="s">
        <v>52</v>
      </c>
      <c r="H139" s="549" t="s">
        <v>486</v>
      </c>
      <c r="I139" s="248" t="s">
        <v>487</v>
      </c>
      <c r="J139" s="247" t="s">
        <v>488</v>
      </c>
      <c r="K139" s="549" t="s">
        <v>489</v>
      </c>
      <c r="L139" s="248" t="s">
        <v>490</v>
      </c>
      <c r="M139" s="247"/>
      <c r="N139" s="549"/>
      <c r="O139" s="248"/>
      <c r="P139" s="247"/>
      <c r="Q139" s="549"/>
      <c r="R139" s="248"/>
      <c r="S139" s="247"/>
      <c r="T139" s="549"/>
      <c r="U139" s="248"/>
      <c r="V139" s="247"/>
      <c r="W139" s="549"/>
      <c r="X139" s="248"/>
      <c r="Y139" s="247"/>
      <c r="Z139" s="549"/>
      <c r="AA139" s="248"/>
      <c r="AB139" s="247"/>
      <c r="AC139" s="549"/>
      <c r="AD139" s="248"/>
      <c r="AE139" s="247"/>
      <c r="AF139" s="549"/>
      <c r="AG139" s="248"/>
      <c r="AH139" s="247"/>
      <c r="AI139" s="549"/>
      <c r="AJ139" s="248"/>
      <c r="AK139" s="247"/>
      <c r="AL139" s="549"/>
      <c r="AM139" s="248"/>
      <c r="AN139" s="247"/>
      <c r="AO139" s="549"/>
      <c r="AP139" s="248"/>
      <c r="AQ139" s="247"/>
      <c r="AR139" s="549"/>
      <c r="AS139" s="248"/>
    </row>
    <row r="140" spans="2:45" hidden="1">
      <c r="B140" s="256" t="s">
        <v>655</v>
      </c>
      <c r="C140" s="33" t="str">
        <f t="shared" si="7"/>
        <v>BT Reigate</v>
      </c>
      <c r="D140" s="33" t="str">
        <f t="shared" si="8"/>
        <v>Kafka</v>
      </c>
      <c r="E140" s="33" t="e">
        <f>VLOOKUP(#REF!,'IPs - Production'!$A$10:$K$456,7,FALSE)</f>
        <v>#REF!</v>
      </c>
      <c r="F140" s="33" t="str">
        <f t="shared" si="9"/>
        <v>Ph2 - YE2019</v>
      </c>
      <c r="G140" s="247" t="s">
        <v>52</v>
      </c>
      <c r="H140" s="549" t="s">
        <v>486</v>
      </c>
      <c r="I140" s="248" t="s">
        <v>487</v>
      </c>
      <c r="J140" s="247" t="s">
        <v>488</v>
      </c>
      <c r="K140" s="549" t="s">
        <v>489</v>
      </c>
      <c r="L140" s="248" t="s">
        <v>490</v>
      </c>
      <c r="M140" s="247"/>
      <c r="N140" s="549"/>
      <c r="O140" s="248"/>
      <c r="P140" s="247"/>
      <c r="Q140" s="549"/>
      <c r="R140" s="248"/>
      <c r="S140" s="247"/>
      <c r="T140" s="549"/>
      <c r="U140" s="248"/>
      <c r="V140" s="247"/>
      <c r="W140" s="549"/>
      <c r="X140" s="248"/>
      <c r="Y140" s="247"/>
      <c r="Z140" s="549"/>
      <c r="AA140" s="248"/>
      <c r="AB140" s="247"/>
      <c r="AC140" s="549"/>
      <c r="AD140" s="248"/>
      <c r="AE140" s="247"/>
      <c r="AF140" s="549"/>
      <c r="AG140" s="248"/>
      <c r="AH140" s="247"/>
      <c r="AI140" s="549"/>
      <c r="AJ140" s="248"/>
      <c r="AK140" s="247"/>
      <c r="AL140" s="549"/>
      <c r="AM140" s="248"/>
      <c r="AN140" s="247"/>
      <c r="AO140" s="549"/>
      <c r="AP140" s="248"/>
      <c r="AQ140" s="247"/>
      <c r="AR140" s="549"/>
      <c r="AS140" s="248"/>
    </row>
    <row r="141" spans="2:45" hidden="1">
      <c r="B141" s="256" t="s">
        <v>656</v>
      </c>
      <c r="C141" s="33" t="str">
        <f t="shared" si="7"/>
        <v>BT Reigate</v>
      </c>
      <c r="D141" s="33" t="str">
        <f t="shared" si="8"/>
        <v>Kafka</v>
      </c>
      <c r="E141" s="33" t="e">
        <f>VLOOKUP(#REF!,'IPs - Production'!$A$10:$K$456,7,FALSE)</f>
        <v>#REF!</v>
      </c>
      <c r="F141" s="33" t="str">
        <f t="shared" si="9"/>
        <v>Ph2 - YE2019</v>
      </c>
      <c r="G141" s="247" t="s">
        <v>52</v>
      </c>
      <c r="H141" s="549" t="s">
        <v>486</v>
      </c>
      <c r="I141" s="248" t="s">
        <v>487</v>
      </c>
      <c r="J141" s="247" t="s">
        <v>488</v>
      </c>
      <c r="K141" s="549" t="s">
        <v>489</v>
      </c>
      <c r="L141" s="248" t="s">
        <v>490</v>
      </c>
      <c r="M141" s="247"/>
      <c r="N141" s="549"/>
      <c r="O141" s="248"/>
      <c r="P141" s="247"/>
      <c r="Q141" s="549"/>
      <c r="R141" s="248"/>
      <c r="S141" s="247"/>
      <c r="T141" s="549"/>
      <c r="U141" s="248"/>
      <c r="V141" s="247"/>
      <c r="W141" s="549"/>
      <c r="X141" s="248"/>
      <c r="Y141" s="247"/>
      <c r="Z141" s="549"/>
      <c r="AA141" s="248"/>
      <c r="AB141" s="247"/>
      <c r="AC141" s="549"/>
      <c r="AD141" s="248"/>
      <c r="AE141" s="247"/>
      <c r="AF141" s="549"/>
      <c r="AG141" s="248"/>
      <c r="AH141" s="247"/>
      <c r="AI141" s="549"/>
      <c r="AJ141" s="248"/>
      <c r="AK141" s="247"/>
      <c r="AL141" s="549"/>
      <c r="AM141" s="248"/>
      <c r="AN141" s="247"/>
      <c r="AO141" s="549"/>
      <c r="AP141" s="248"/>
      <c r="AQ141" s="247"/>
      <c r="AR141" s="549"/>
      <c r="AS141" s="248"/>
    </row>
    <row r="142" spans="2:45" hidden="1">
      <c r="B142" s="256" t="s">
        <v>657</v>
      </c>
      <c r="C142" s="33" t="str">
        <f t="shared" si="7"/>
        <v>BT Reigate</v>
      </c>
      <c r="D142" s="33" t="str">
        <f t="shared" si="8"/>
        <v>Kafka</v>
      </c>
      <c r="E142" s="33" t="e">
        <f>VLOOKUP(#REF!,'IPs - Production'!$A$10:$K$456,7,FALSE)</f>
        <v>#REF!</v>
      </c>
      <c r="F142" s="33" t="str">
        <f t="shared" si="9"/>
        <v>Ph2 - YE2019</v>
      </c>
      <c r="G142" s="247" t="s">
        <v>52</v>
      </c>
      <c r="H142" s="549" t="s">
        <v>486</v>
      </c>
      <c r="I142" s="248" t="s">
        <v>487</v>
      </c>
      <c r="J142" s="247" t="s">
        <v>488</v>
      </c>
      <c r="K142" s="549" t="s">
        <v>489</v>
      </c>
      <c r="L142" s="248" t="s">
        <v>490</v>
      </c>
      <c r="M142" s="247"/>
      <c r="N142" s="549"/>
      <c r="O142" s="248"/>
      <c r="P142" s="247"/>
      <c r="Q142" s="549"/>
      <c r="R142" s="248"/>
      <c r="S142" s="247"/>
      <c r="T142" s="549"/>
      <c r="U142" s="248"/>
      <c r="V142" s="247"/>
      <c r="W142" s="549"/>
      <c r="X142" s="248"/>
      <c r="Y142" s="247"/>
      <c r="Z142" s="549"/>
      <c r="AA142" s="248"/>
      <c r="AB142" s="247"/>
      <c r="AC142" s="549"/>
      <c r="AD142" s="248"/>
      <c r="AE142" s="247"/>
      <c r="AF142" s="549"/>
      <c r="AG142" s="248"/>
      <c r="AH142" s="247"/>
      <c r="AI142" s="549"/>
      <c r="AJ142" s="248"/>
      <c r="AK142" s="247"/>
      <c r="AL142" s="549"/>
      <c r="AM142" s="248"/>
      <c r="AN142" s="247"/>
      <c r="AO142" s="549"/>
      <c r="AP142" s="248"/>
      <c r="AQ142" s="247"/>
      <c r="AR142" s="549"/>
      <c r="AS142" s="248"/>
    </row>
    <row r="143" spans="2:45" hidden="1">
      <c r="B143" s="256" t="s">
        <v>658</v>
      </c>
      <c r="C143" s="33" t="str">
        <f t="shared" si="7"/>
        <v>BT Reigate</v>
      </c>
      <c r="D143" s="33" t="str">
        <f t="shared" si="8"/>
        <v>Kafka</v>
      </c>
      <c r="E143" s="33" t="e">
        <f>VLOOKUP(#REF!,'IPs - Production'!$A$10:$K$456,7,FALSE)</f>
        <v>#REF!</v>
      </c>
      <c r="F143" s="33" t="str">
        <f t="shared" si="9"/>
        <v>Ph2 - YE2019</v>
      </c>
      <c r="G143" s="247" t="s">
        <v>52</v>
      </c>
      <c r="H143" s="549" t="s">
        <v>659</v>
      </c>
      <c r="I143" s="248" t="s">
        <v>660</v>
      </c>
      <c r="J143" s="247" t="s">
        <v>488</v>
      </c>
      <c r="K143" s="549" t="s">
        <v>489</v>
      </c>
      <c r="L143" s="248" t="s">
        <v>490</v>
      </c>
      <c r="M143" s="247"/>
      <c r="N143" s="549"/>
      <c r="O143" s="248"/>
      <c r="P143" s="247"/>
      <c r="Q143" s="549"/>
      <c r="R143" s="248"/>
      <c r="S143" s="247"/>
      <c r="T143" s="549"/>
      <c r="U143" s="248"/>
      <c r="V143" s="247"/>
      <c r="W143" s="549"/>
      <c r="X143" s="248"/>
      <c r="Y143" s="247"/>
      <c r="Z143" s="549"/>
      <c r="AA143" s="248"/>
      <c r="AB143" s="247"/>
      <c r="AC143" s="549"/>
      <c r="AD143" s="248"/>
      <c r="AE143" s="247"/>
      <c r="AF143" s="549"/>
      <c r="AG143" s="248"/>
      <c r="AH143" s="247"/>
      <c r="AI143" s="549"/>
      <c r="AJ143" s="248"/>
      <c r="AK143" s="247"/>
      <c r="AL143" s="549"/>
      <c r="AM143" s="248"/>
      <c r="AN143" s="247"/>
      <c r="AO143" s="549"/>
      <c r="AP143" s="248"/>
      <c r="AQ143" s="247"/>
      <c r="AR143" s="549"/>
      <c r="AS143" s="248"/>
    </row>
    <row r="144" spans="2:45" hidden="1">
      <c r="B144" s="256" t="s">
        <v>661</v>
      </c>
      <c r="C144" s="33" t="str">
        <f t="shared" si="7"/>
        <v>BT Reigate</v>
      </c>
      <c r="D144" s="33" t="str">
        <f t="shared" si="8"/>
        <v>Kafka</v>
      </c>
      <c r="E144" s="33" t="e">
        <f>VLOOKUP(#REF!,'IPs - Production'!$A$10:$K$456,7,FALSE)</f>
        <v>#REF!</v>
      </c>
      <c r="F144" s="33" t="str">
        <f t="shared" si="9"/>
        <v>Ph2 - YE2019</v>
      </c>
      <c r="G144" s="247" t="s">
        <v>52</v>
      </c>
      <c r="H144" s="549" t="s">
        <v>659</v>
      </c>
      <c r="I144" s="248" t="s">
        <v>662</v>
      </c>
      <c r="J144" s="247" t="s">
        <v>488</v>
      </c>
      <c r="K144" s="549" t="s">
        <v>489</v>
      </c>
      <c r="L144" s="248" t="s">
        <v>490</v>
      </c>
      <c r="M144" s="247"/>
      <c r="N144" s="549"/>
      <c r="O144" s="248"/>
      <c r="P144" s="247"/>
      <c r="Q144" s="549"/>
      <c r="R144" s="248"/>
      <c r="S144" s="247"/>
      <c r="T144" s="549"/>
      <c r="U144" s="248"/>
      <c r="V144" s="247"/>
      <c r="W144" s="549"/>
      <c r="X144" s="248"/>
      <c r="Y144" s="247"/>
      <c r="Z144" s="549"/>
      <c r="AA144" s="248"/>
      <c r="AB144" s="247"/>
      <c r="AC144" s="549"/>
      <c r="AD144" s="248"/>
      <c r="AE144" s="247"/>
      <c r="AF144" s="549"/>
      <c r="AG144" s="248"/>
      <c r="AH144" s="247"/>
      <c r="AI144" s="549"/>
      <c r="AJ144" s="248"/>
      <c r="AK144" s="247"/>
      <c r="AL144" s="549"/>
      <c r="AM144" s="248"/>
      <c r="AN144" s="247"/>
      <c r="AO144" s="549"/>
      <c r="AP144" s="248"/>
      <c r="AQ144" s="247"/>
      <c r="AR144" s="549"/>
      <c r="AS144" s="248"/>
    </row>
    <row r="145" spans="2:45" hidden="1">
      <c r="B145" s="256" t="s">
        <v>663</v>
      </c>
      <c r="C145" s="33" t="str">
        <f t="shared" si="7"/>
        <v>BT Reigate</v>
      </c>
      <c r="D145" s="33" t="str">
        <f t="shared" si="8"/>
        <v>Kafka</v>
      </c>
      <c r="E145" s="33" t="e">
        <f>VLOOKUP(#REF!,'IPs - Production'!$A$10:$K$456,7,FALSE)</f>
        <v>#REF!</v>
      </c>
      <c r="F145" s="33" t="str">
        <f t="shared" si="9"/>
        <v>Ph2 - YE2019</v>
      </c>
      <c r="G145" s="247" t="s">
        <v>52</v>
      </c>
      <c r="H145" s="549" t="s">
        <v>659</v>
      </c>
      <c r="I145" s="248" t="s">
        <v>664</v>
      </c>
      <c r="J145" s="247" t="s">
        <v>488</v>
      </c>
      <c r="K145" s="549" t="s">
        <v>489</v>
      </c>
      <c r="L145" s="248" t="s">
        <v>490</v>
      </c>
      <c r="M145" s="247"/>
      <c r="N145" s="549"/>
      <c r="O145" s="248"/>
      <c r="P145" s="247"/>
      <c r="Q145" s="549"/>
      <c r="R145" s="248"/>
      <c r="S145" s="247"/>
      <c r="T145" s="549"/>
      <c r="U145" s="248"/>
      <c r="V145" s="247"/>
      <c r="W145" s="549"/>
      <c r="X145" s="248"/>
      <c r="Y145" s="247"/>
      <c r="Z145" s="549"/>
      <c r="AA145" s="248"/>
      <c r="AB145" s="247"/>
      <c r="AC145" s="549"/>
      <c r="AD145" s="248"/>
      <c r="AE145" s="247"/>
      <c r="AF145" s="549"/>
      <c r="AG145" s="248"/>
      <c r="AH145" s="247"/>
      <c r="AI145" s="549"/>
      <c r="AJ145" s="248"/>
      <c r="AK145" s="247"/>
      <c r="AL145" s="549"/>
      <c r="AM145" s="248"/>
      <c r="AN145" s="247"/>
      <c r="AO145" s="549"/>
      <c r="AP145" s="248"/>
      <c r="AQ145" s="247"/>
      <c r="AR145" s="549"/>
      <c r="AS145" s="248"/>
    </row>
    <row r="146" spans="2:45" hidden="1">
      <c r="B146" s="256" t="s">
        <v>665</v>
      </c>
      <c r="C146" s="33" t="str">
        <f t="shared" si="7"/>
        <v>BT Reigate</v>
      </c>
      <c r="D146" s="33" t="str">
        <f t="shared" si="8"/>
        <v>Kafka</v>
      </c>
      <c r="E146" s="33" t="e">
        <f>VLOOKUP(#REF!,'IPs - Production'!$A$10:$K$456,7,FALSE)</f>
        <v>#REF!</v>
      </c>
      <c r="F146" s="33" t="str">
        <f t="shared" si="9"/>
        <v>Ph2 - YE2019</v>
      </c>
      <c r="G146" s="247" t="s">
        <v>52</v>
      </c>
      <c r="H146" s="549" t="s">
        <v>659</v>
      </c>
      <c r="I146" s="248" t="s">
        <v>666</v>
      </c>
      <c r="J146" s="247" t="s">
        <v>488</v>
      </c>
      <c r="K146" s="549" t="s">
        <v>489</v>
      </c>
      <c r="L146" s="248" t="s">
        <v>490</v>
      </c>
      <c r="M146" s="247"/>
      <c r="N146" s="549"/>
      <c r="O146" s="248"/>
      <c r="P146" s="247"/>
      <c r="Q146" s="549"/>
      <c r="R146" s="248"/>
      <c r="S146" s="247"/>
      <c r="T146" s="549"/>
      <c r="U146" s="248"/>
      <c r="V146" s="247"/>
      <c r="W146" s="549"/>
      <c r="X146" s="248"/>
      <c r="Y146" s="247"/>
      <c r="Z146" s="549"/>
      <c r="AA146" s="248"/>
      <c r="AB146" s="247"/>
      <c r="AC146" s="549"/>
      <c r="AD146" s="248"/>
      <c r="AE146" s="247"/>
      <c r="AF146" s="549"/>
      <c r="AG146" s="248"/>
      <c r="AH146" s="247"/>
      <c r="AI146" s="549"/>
      <c r="AJ146" s="248"/>
      <c r="AK146" s="247"/>
      <c r="AL146" s="549"/>
      <c r="AM146" s="248"/>
      <c r="AN146" s="247"/>
      <c r="AO146" s="549"/>
      <c r="AP146" s="248"/>
      <c r="AQ146" s="247"/>
      <c r="AR146" s="549"/>
      <c r="AS146" s="248"/>
    </row>
    <row r="147" spans="2:45" hidden="1">
      <c r="B147" s="433" t="s">
        <v>667</v>
      </c>
      <c r="C147" s="439" t="str">
        <f t="shared" si="7"/>
        <v>BT Reigate</v>
      </c>
      <c r="D147" s="439" t="str">
        <f t="shared" si="8"/>
        <v>Kafka</v>
      </c>
      <c r="E147" s="439" t="e">
        <f>VLOOKUP(#REF!,'IPs - Production'!$A$10:$K$456,7,FALSE)</f>
        <v>#REF!</v>
      </c>
      <c r="F147" s="439" t="str">
        <f t="shared" si="9"/>
        <v>Ph2 - YE2019</v>
      </c>
      <c r="G147" s="440" t="s">
        <v>52</v>
      </c>
      <c r="H147" s="440" t="s">
        <v>659</v>
      </c>
      <c r="I147" s="441" t="s">
        <v>668</v>
      </c>
      <c r="J147" s="247" t="s">
        <v>488</v>
      </c>
      <c r="K147" s="549" t="s">
        <v>489</v>
      </c>
      <c r="L147" s="248" t="s">
        <v>490</v>
      </c>
      <c r="M147" s="247"/>
      <c r="N147" s="549"/>
      <c r="O147" s="248"/>
      <c r="P147" s="247"/>
      <c r="Q147" s="549"/>
      <c r="R147" s="248"/>
      <c r="S147" s="247"/>
      <c r="T147" s="549"/>
      <c r="U147" s="248"/>
      <c r="V147" s="247"/>
      <c r="W147" s="549"/>
      <c r="X147" s="248"/>
      <c r="Y147" s="247"/>
      <c r="Z147" s="549"/>
      <c r="AA147" s="248"/>
      <c r="AB147" s="247"/>
      <c r="AC147" s="549"/>
      <c r="AD147" s="248"/>
      <c r="AE147" s="247"/>
      <c r="AF147" s="549"/>
      <c r="AG147" s="248"/>
      <c r="AH147" s="247"/>
      <c r="AI147" s="549"/>
      <c r="AJ147" s="248"/>
      <c r="AK147" s="247"/>
      <c r="AL147" s="549"/>
      <c r="AM147" s="248"/>
      <c r="AN147" s="247"/>
      <c r="AO147" s="549"/>
      <c r="AP147" s="248"/>
      <c r="AQ147" s="247"/>
      <c r="AR147" s="549"/>
      <c r="AS147" s="248"/>
    </row>
    <row r="148" spans="2:45" hidden="1">
      <c r="B148" s="433" t="s">
        <v>669</v>
      </c>
      <c r="C148" s="439" t="str">
        <f t="shared" si="7"/>
        <v>BT Reigate</v>
      </c>
      <c r="D148" s="439" t="str">
        <f t="shared" si="8"/>
        <v>Kafka</v>
      </c>
      <c r="E148" s="439" t="e">
        <f>VLOOKUP(#REF!,'IPs - Production'!$A$10:$K$456,7,FALSE)</f>
        <v>#REF!</v>
      </c>
      <c r="F148" s="439" t="str">
        <f t="shared" si="9"/>
        <v>Ph2 - YE2019</v>
      </c>
      <c r="G148" s="440" t="s">
        <v>52</v>
      </c>
      <c r="H148" s="440" t="s">
        <v>659</v>
      </c>
      <c r="I148" s="441" t="s">
        <v>670</v>
      </c>
      <c r="J148" s="247" t="s">
        <v>488</v>
      </c>
      <c r="K148" s="549" t="s">
        <v>489</v>
      </c>
      <c r="L148" s="248" t="s">
        <v>490</v>
      </c>
      <c r="M148" s="247"/>
      <c r="N148" s="549"/>
      <c r="O148" s="248"/>
      <c r="P148" s="247"/>
      <c r="Q148" s="549"/>
      <c r="R148" s="248"/>
      <c r="S148" s="247"/>
      <c r="T148" s="549"/>
      <c r="U148" s="248"/>
      <c r="V148" s="247"/>
      <c r="W148" s="549"/>
      <c r="X148" s="248"/>
      <c r="Y148" s="247"/>
      <c r="Z148" s="549"/>
      <c r="AA148" s="248"/>
      <c r="AB148" s="247"/>
      <c r="AC148" s="549"/>
      <c r="AD148" s="248"/>
      <c r="AE148" s="247"/>
      <c r="AF148" s="549"/>
      <c r="AG148" s="248"/>
      <c r="AH148" s="247"/>
      <c r="AI148" s="549"/>
      <c r="AJ148" s="248"/>
      <c r="AK148" s="247"/>
      <c r="AL148" s="549"/>
      <c r="AM148" s="248"/>
      <c r="AN148" s="247"/>
      <c r="AO148" s="549"/>
      <c r="AP148" s="248"/>
      <c r="AQ148" s="247"/>
      <c r="AR148" s="549"/>
      <c r="AS148" s="248"/>
    </row>
    <row r="149" spans="2:45" hidden="1">
      <c r="B149" s="256" t="s">
        <v>671</v>
      </c>
      <c r="C149" s="33" t="str">
        <f t="shared" si="7"/>
        <v>BT Reigate</v>
      </c>
      <c r="D149" s="33" t="str">
        <f t="shared" si="8"/>
        <v>Kafka</v>
      </c>
      <c r="E149" s="33" t="e">
        <f>VLOOKUP(#REF!,'IPs - Production'!$A$10:$K$456,7,FALSE)</f>
        <v>#REF!</v>
      </c>
      <c r="F149" s="33" t="str">
        <f t="shared" si="9"/>
        <v>YE2020</v>
      </c>
      <c r="G149" s="247" t="s">
        <v>52</v>
      </c>
      <c r="H149" s="549"/>
      <c r="I149" s="248"/>
      <c r="J149" s="247" t="s">
        <v>488</v>
      </c>
      <c r="K149" s="549"/>
      <c r="L149" s="248"/>
      <c r="M149" s="247"/>
      <c r="N149" s="549"/>
      <c r="O149" s="248"/>
      <c r="P149" s="247"/>
      <c r="Q149" s="549"/>
      <c r="R149" s="248"/>
      <c r="S149" s="247"/>
      <c r="T149" s="549"/>
      <c r="U149" s="248"/>
      <c r="V149" s="247"/>
      <c r="W149" s="549"/>
      <c r="X149" s="248"/>
      <c r="Y149" s="247"/>
      <c r="Z149" s="549"/>
      <c r="AA149" s="248"/>
      <c r="AB149" s="247"/>
      <c r="AC149" s="549"/>
      <c r="AD149" s="248"/>
      <c r="AE149" s="247"/>
      <c r="AF149" s="549"/>
      <c r="AG149" s="248"/>
      <c r="AH149" s="247"/>
      <c r="AI149" s="549"/>
      <c r="AJ149" s="248"/>
      <c r="AK149" s="247"/>
      <c r="AL149" s="549"/>
      <c r="AM149" s="248"/>
      <c r="AN149" s="247"/>
      <c r="AO149" s="549"/>
      <c r="AP149" s="248"/>
      <c r="AQ149" s="247"/>
      <c r="AR149" s="549"/>
      <c r="AS149" s="248"/>
    </row>
    <row r="150" spans="2:45" hidden="1">
      <c r="B150" s="256" t="s">
        <v>672</v>
      </c>
      <c r="C150" s="33" t="str">
        <f t="shared" si="7"/>
        <v>BT Reigate</v>
      </c>
      <c r="D150" s="33" t="str">
        <f t="shared" si="8"/>
        <v>Kafka</v>
      </c>
      <c r="E150" s="33" t="e">
        <f>VLOOKUP(#REF!,'IPs - Production'!$A$10:$K$456,7,FALSE)</f>
        <v>#REF!</v>
      </c>
      <c r="F150" s="33" t="str">
        <f t="shared" si="9"/>
        <v>YE2021</v>
      </c>
      <c r="G150" s="247" t="s">
        <v>52</v>
      </c>
      <c r="H150" s="549"/>
      <c r="I150" s="248"/>
      <c r="J150" s="247" t="s">
        <v>488</v>
      </c>
      <c r="K150" s="549"/>
      <c r="L150" s="248"/>
      <c r="M150" s="247"/>
      <c r="N150" s="549"/>
      <c r="O150" s="248"/>
      <c r="P150" s="247"/>
      <c r="Q150" s="549"/>
      <c r="R150" s="248"/>
      <c r="S150" s="247"/>
      <c r="T150" s="549"/>
      <c r="U150" s="248"/>
      <c r="V150" s="247"/>
      <c r="W150" s="549"/>
      <c r="X150" s="248"/>
      <c r="Y150" s="247"/>
      <c r="Z150" s="549"/>
      <c r="AA150" s="248"/>
      <c r="AB150" s="247"/>
      <c r="AC150" s="549"/>
      <c r="AD150" s="248"/>
      <c r="AE150" s="247"/>
      <c r="AF150" s="549"/>
      <c r="AG150" s="248"/>
      <c r="AH150" s="247"/>
      <c r="AI150" s="549"/>
      <c r="AJ150" s="248"/>
      <c r="AK150" s="247"/>
      <c r="AL150" s="549"/>
      <c r="AM150" s="248"/>
      <c r="AN150" s="247"/>
      <c r="AO150" s="549"/>
      <c r="AP150" s="248"/>
      <c r="AQ150" s="247"/>
      <c r="AR150" s="549"/>
      <c r="AS150" s="248"/>
    </row>
    <row r="151" spans="2:45" hidden="1">
      <c r="B151" s="256" t="s">
        <v>673</v>
      </c>
      <c r="C151" s="33" t="e">
        <f t="shared" si="7"/>
        <v>#N/A</v>
      </c>
      <c r="D151" s="472" t="e">
        <f t="shared" si="8"/>
        <v>#N/A</v>
      </c>
      <c r="E151" s="33" t="e">
        <f>VLOOKUP(#REF!,'IPs - Production'!$A$10:$K$456,7,FALSE)</f>
        <v>#REF!</v>
      </c>
      <c r="F151" s="33" t="e">
        <f t="shared" si="9"/>
        <v>#N/A</v>
      </c>
      <c r="G151" s="247" t="s">
        <v>52</v>
      </c>
      <c r="H151" s="549" t="s">
        <v>486</v>
      </c>
      <c r="I151" s="248" t="s">
        <v>487</v>
      </c>
      <c r="J151" s="247" t="s">
        <v>488</v>
      </c>
      <c r="K151" s="549" t="s">
        <v>489</v>
      </c>
      <c r="L151" s="248" t="s">
        <v>490</v>
      </c>
      <c r="M151" s="247"/>
      <c r="N151" s="549"/>
      <c r="O151" s="248"/>
      <c r="P151" s="247"/>
      <c r="Q151" s="549"/>
      <c r="R151" s="248"/>
      <c r="S151" s="247"/>
      <c r="T151" s="549"/>
      <c r="U151" s="248"/>
      <c r="V151" s="247"/>
      <c r="W151" s="549"/>
      <c r="X151" s="248"/>
      <c r="Y151" s="247"/>
      <c r="Z151" s="549"/>
      <c r="AA151" s="248"/>
      <c r="AB151" s="247"/>
      <c r="AC151" s="549"/>
      <c r="AD151" s="248"/>
      <c r="AE151" s="247"/>
      <c r="AF151" s="549"/>
      <c r="AG151" s="248"/>
      <c r="AH151" s="247"/>
      <c r="AI151" s="549"/>
      <c r="AJ151" s="248"/>
      <c r="AK151" s="247"/>
      <c r="AL151" s="549"/>
      <c r="AM151" s="248"/>
      <c r="AN151" s="247"/>
      <c r="AO151" s="549"/>
      <c r="AP151" s="248"/>
      <c r="AQ151" s="247"/>
      <c r="AR151" s="549"/>
      <c r="AS151" s="248"/>
    </row>
    <row r="152" spans="2:45" hidden="1">
      <c r="B152" s="256" t="s">
        <v>674</v>
      </c>
      <c r="C152" s="33" t="e">
        <f t="shared" si="7"/>
        <v>#N/A</v>
      </c>
      <c r="D152" s="472" t="e">
        <f t="shared" si="8"/>
        <v>#N/A</v>
      </c>
      <c r="E152" s="33" t="e">
        <f>VLOOKUP(#REF!,'IPs - Production'!$A$10:$K$456,7,FALSE)</f>
        <v>#REF!</v>
      </c>
      <c r="F152" s="33" t="e">
        <f t="shared" si="9"/>
        <v>#N/A</v>
      </c>
      <c r="G152" s="247" t="s">
        <v>52</v>
      </c>
      <c r="H152" s="549" t="s">
        <v>486</v>
      </c>
      <c r="I152" s="248" t="s">
        <v>487</v>
      </c>
      <c r="J152" s="247" t="s">
        <v>488</v>
      </c>
      <c r="K152" s="549" t="s">
        <v>489</v>
      </c>
      <c r="L152" s="248" t="s">
        <v>490</v>
      </c>
      <c r="M152" s="247"/>
      <c r="N152" s="549"/>
      <c r="O152" s="248"/>
      <c r="P152" s="247"/>
      <c r="Q152" s="549"/>
      <c r="R152" s="248"/>
      <c r="S152" s="247"/>
      <c r="T152" s="549"/>
      <c r="U152" s="248"/>
      <c r="V152" s="247"/>
      <c r="W152" s="549"/>
      <c r="X152" s="248"/>
      <c r="Y152" s="247"/>
      <c r="Z152" s="549"/>
      <c r="AA152" s="248"/>
      <c r="AB152" s="247"/>
      <c r="AC152" s="549"/>
      <c r="AD152" s="248"/>
      <c r="AE152" s="247"/>
      <c r="AF152" s="549"/>
      <c r="AG152" s="248"/>
      <c r="AH152" s="247"/>
      <c r="AI152" s="549"/>
      <c r="AJ152" s="248"/>
      <c r="AK152" s="247"/>
      <c r="AL152" s="549"/>
      <c r="AM152" s="248"/>
      <c r="AN152" s="247"/>
      <c r="AO152" s="549"/>
      <c r="AP152" s="248"/>
      <c r="AQ152" s="247"/>
      <c r="AR152" s="549"/>
      <c r="AS152" s="248"/>
    </row>
    <row r="153" spans="2:45" hidden="1">
      <c r="B153" s="256" t="s">
        <v>675</v>
      </c>
      <c r="C153" s="33" t="e">
        <f t="shared" si="7"/>
        <v>#N/A</v>
      </c>
      <c r="D153" s="472" t="e">
        <f t="shared" si="8"/>
        <v>#N/A</v>
      </c>
      <c r="E153" s="33" t="e">
        <f>VLOOKUP(#REF!,'IPs - Production'!$A$10:$K$456,7,FALSE)</f>
        <v>#REF!</v>
      </c>
      <c r="F153" s="33" t="e">
        <f t="shared" si="9"/>
        <v>#N/A</v>
      </c>
      <c r="G153" s="247" t="s">
        <v>52</v>
      </c>
      <c r="H153" s="549" t="s">
        <v>486</v>
      </c>
      <c r="I153" s="248" t="s">
        <v>487</v>
      </c>
      <c r="J153" s="247" t="s">
        <v>488</v>
      </c>
      <c r="K153" s="549" t="s">
        <v>489</v>
      </c>
      <c r="L153" s="248" t="s">
        <v>490</v>
      </c>
      <c r="M153" s="247"/>
      <c r="N153" s="549"/>
      <c r="O153" s="248"/>
      <c r="P153" s="247"/>
      <c r="Q153" s="549"/>
      <c r="R153" s="248"/>
      <c r="S153" s="247"/>
      <c r="T153" s="549"/>
      <c r="U153" s="248"/>
      <c r="V153" s="247"/>
      <c r="W153" s="549"/>
      <c r="X153" s="248"/>
      <c r="Y153" s="247"/>
      <c r="Z153" s="549"/>
      <c r="AA153" s="248"/>
      <c r="AB153" s="247"/>
      <c r="AC153" s="549"/>
      <c r="AD153" s="248"/>
      <c r="AE153" s="247"/>
      <c r="AF153" s="549"/>
      <c r="AG153" s="248"/>
      <c r="AH153" s="247"/>
      <c r="AI153" s="549"/>
      <c r="AJ153" s="248"/>
      <c r="AK153" s="247"/>
      <c r="AL153" s="549"/>
      <c r="AM153" s="248"/>
      <c r="AN153" s="247"/>
      <c r="AO153" s="549"/>
      <c r="AP153" s="248"/>
      <c r="AQ153" s="247"/>
      <c r="AR153" s="549"/>
      <c r="AS153" s="248"/>
    </row>
    <row r="154" spans="2:45" hidden="1">
      <c r="B154" s="256" t="s">
        <v>676</v>
      </c>
      <c r="C154" s="33" t="e">
        <f t="shared" si="7"/>
        <v>#N/A</v>
      </c>
      <c r="D154" s="472" t="e">
        <f t="shared" si="8"/>
        <v>#N/A</v>
      </c>
      <c r="E154" s="33" t="e">
        <f>VLOOKUP(#REF!,'IPs - Production'!$A$10:$K$456,7,FALSE)</f>
        <v>#REF!</v>
      </c>
      <c r="F154" s="33" t="e">
        <f t="shared" si="9"/>
        <v>#N/A</v>
      </c>
      <c r="G154" s="247" t="s">
        <v>52</v>
      </c>
      <c r="H154" s="549" t="s">
        <v>486</v>
      </c>
      <c r="I154" s="248" t="s">
        <v>487</v>
      </c>
      <c r="J154" s="247" t="s">
        <v>488</v>
      </c>
      <c r="K154" s="549" t="s">
        <v>489</v>
      </c>
      <c r="L154" s="248" t="s">
        <v>490</v>
      </c>
      <c r="M154" s="247"/>
      <c r="N154" s="549"/>
      <c r="O154" s="248"/>
      <c r="P154" s="247"/>
      <c r="Q154" s="549"/>
      <c r="R154" s="248"/>
      <c r="S154" s="247"/>
      <c r="T154" s="549"/>
      <c r="U154" s="248"/>
      <c r="V154" s="247"/>
      <c r="W154" s="549"/>
      <c r="X154" s="248"/>
      <c r="Y154" s="247"/>
      <c r="Z154" s="549"/>
      <c r="AA154" s="248"/>
      <c r="AB154" s="247"/>
      <c r="AC154" s="549"/>
      <c r="AD154" s="248"/>
      <c r="AE154" s="247"/>
      <c r="AF154" s="549"/>
      <c r="AG154" s="248"/>
      <c r="AH154" s="247"/>
      <c r="AI154" s="549"/>
      <c r="AJ154" s="248"/>
      <c r="AK154" s="247"/>
      <c r="AL154" s="549"/>
      <c r="AM154" s="248"/>
      <c r="AN154" s="247"/>
      <c r="AO154" s="549"/>
      <c r="AP154" s="248"/>
      <c r="AQ154" s="247"/>
      <c r="AR154" s="549"/>
      <c r="AS154" s="248"/>
    </row>
    <row r="155" spans="2:45" hidden="1">
      <c r="B155" s="256" t="s">
        <v>677</v>
      </c>
      <c r="C155" s="33" t="e">
        <f t="shared" si="7"/>
        <v>#N/A</v>
      </c>
      <c r="D155" s="472" t="e">
        <f t="shared" si="8"/>
        <v>#N/A</v>
      </c>
      <c r="E155" s="33" t="e">
        <f>VLOOKUP(#REF!,'IPs - Production'!$A$10:$K$456,7,FALSE)</f>
        <v>#REF!</v>
      </c>
      <c r="F155" s="33" t="e">
        <f t="shared" si="9"/>
        <v>#N/A</v>
      </c>
      <c r="G155" s="247" t="s">
        <v>52</v>
      </c>
      <c r="H155" s="549" t="s">
        <v>486</v>
      </c>
      <c r="I155" s="248" t="s">
        <v>487</v>
      </c>
      <c r="J155" s="247" t="s">
        <v>488</v>
      </c>
      <c r="K155" s="549" t="s">
        <v>489</v>
      </c>
      <c r="L155" s="248" t="s">
        <v>490</v>
      </c>
      <c r="M155" s="247"/>
      <c r="N155" s="549"/>
      <c r="O155" s="248"/>
      <c r="P155" s="247"/>
      <c r="Q155" s="549"/>
      <c r="R155" s="248"/>
      <c r="S155" s="247"/>
      <c r="T155" s="549"/>
      <c r="U155" s="248"/>
      <c r="V155" s="247"/>
      <c r="W155" s="549"/>
      <c r="X155" s="248"/>
      <c r="Y155" s="247"/>
      <c r="Z155" s="549"/>
      <c r="AA155" s="248"/>
      <c r="AB155" s="247"/>
      <c r="AC155" s="549"/>
      <c r="AD155" s="248"/>
      <c r="AE155" s="247"/>
      <c r="AF155" s="549"/>
      <c r="AG155" s="248"/>
      <c r="AH155" s="247"/>
      <c r="AI155" s="549"/>
      <c r="AJ155" s="248"/>
      <c r="AK155" s="247"/>
      <c r="AL155" s="549"/>
      <c r="AM155" s="248"/>
      <c r="AN155" s="247"/>
      <c r="AO155" s="549"/>
      <c r="AP155" s="248"/>
      <c r="AQ155" s="247"/>
      <c r="AR155" s="549"/>
      <c r="AS155" s="248"/>
    </row>
    <row r="156" spans="2:45" hidden="1">
      <c r="B156" s="256" t="s">
        <v>678</v>
      </c>
      <c r="C156" s="33" t="e">
        <f t="shared" si="7"/>
        <v>#N/A</v>
      </c>
      <c r="D156" s="472" t="e">
        <f t="shared" si="8"/>
        <v>#N/A</v>
      </c>
      <c r="E156" s="33" t="e">
        <f>VLOOKUP(#REF!,'IPs - Production'!$A$10:$K$456,7,FALSE)</f>
        <v>#REF!</v>
      </c>
      <c r="F156" s="33" t="e">
        <f t="shared" si="9"/>
        <v>#N/A</v>
      </c>
      <c r="G156" s="247" t="s">
        <v>52</v>
      </c>
      <c r="H156" s="549" t="s">
        <v>486</v>
      </c>
      <c r="I156" s="248" t="s">
        <v>487</v>
      </c>
      <c r="J156" s="247" t="s">
        <v>488</v>
      </c>
      <c r="K156" s="549" t="s">
        <v>489</v>
      </c>
      <c r="L156" s="248" t="s">
        <v>490</v>
      </c>
      <c r="M156" s="247"/>
      <c r="N156" s="549"/>
      <c r="O156" s="248"/>
      <c r="P156" s="247"/>
      <c r="Q156" s="549"/>
      <c r="R156" s="248"/>
      <c r="S156" s="247"/>
      <c r="T156" s="549"/>
      <c r="U156" s="248"/>
      <c r="V156" s="247"/>
      <c r="W156" s="549"/>
      <c r="X156" s="248"/>
      <c r="Y156" s="247"/>
      <c r="Z156" s="549"/>
      <c r="AA156" s="248"/>
      <c r="AB156" s="247"/>
      <c r="AC156" s="549"/>
      <c r="AD156" s="248"/>
      <c r="AE156" s="247"/>
      <c r="AF156" s="549"/>
      <c r="AG156" s="248"/>
      <c r="AH156" s="247"/>
      <c r="AI156" s="549"/>
      <c r="AJ156" s="248"/>
      <c r="AK156" s="247"/>
      <c r="AL156" s="549"/>
      <c r="AM156" s="248"/>
      <c r="AN156" s="247"/>
      <c r="AO156" s="549"/>
      <c r="AP156" s="248"/>
      <c r="AQ156" s="247"/>
      <c r="AR156" s="549"/>
      <c r="AS156" s="248"/>
    </row>
    <row r="157" spans="2:45" hidden="1">
      <c r="B157" s="256" t="s">
        <v>679</v>
      </c>
      <c r="C157" s="33" t="e">
        <f t="shared" si="7"/>
        <v>#N/A</v>
      </c>
      <c r="D157" s="472" t="e">
        <f t="shared" si="8"/>
        <v>#N/A</v>
      </c>
      <c r="E157" s="33" t="e">
        <f>VLOOKUP(#REF!,'IPs - Production'!$A$10:$K$456,7,FALSE)</f>
        <v>#REF!</v>
      </c>
      <c r="F157" s="33" t="e">
        <f t="shared" si="9"/>
        <v>#N/A</v>
      </c>
      <c r="G157" s="247" t="s">
        <v>52</v>
      </c>
      <c r="H157" s="549" t="s">
        <v>486</v>
      </c>
      <c r="I157" s="248" t="s">
        <v>487</v>
      </c>
      <c r="J157" s="247" t="s">
        <v>488</v>
      </c>
      <c r="K157" s="549" t="s">
        <v>489</v>
      </c>
      <c r="L157" s="248" t="s">
        <v>490</v>
      </c>
      <c r="M157" s="247"/>
      <c r="N157" s="549"/>
      <c r="O157" s="248"/>
      <c r="P157" s="247"/>
      <c r="Q157" s="549"/>
      <c r="R157" s="248"/>
      <c r="S157" s="247"/>
      <c r="T157" s="549"/>
      <c r="U157" s="248"/>
      <c r="V157" s="247"/>
      <c r="W157" s="549"/>
      <c r="X157" s="248"/>
      <c r="Y157" s="247"/>
      <c r="Z157" s="549"/>
      <c r="AA157" s="248"/>
      <c r="AB157" s="247"/>
      <c r="AC157" s="549"/>
      <c r="AD157" s="248"/>
      <c r="AE157" s="247"/>
      <c r="AF157" s="549"/>
      <c r="AG157" s="248"/>
      <c r="AH157" s="247"/>
      <c r="AI157" s="549"/>
      <c r="AJ157" s="248"/>
      <c r="AK157" s="247"/>
      <c r="AL157" s="549"/>
      <c r="AM157" s="248"/>
      <c r="AN157" s="247"/>
      <c r="AO157" s="549"/>
      <c r="AP157" s="248"/>
      <c r="AQ157" s="247"/>
      <c r="AR157" s="549"/>
      <c r="AS157" s="248"/>
    </row>
    <row r="158" spans="2:45" hidden="1">
      <c r="B158" s="256" t="s">
        <v>680</v>
      </c>
      <c r="C158" s="33" t="e">
        <f t="shared" si="7"/>
        <v>#N/A</v>
      </c>
      <c r="D158" s="472" t="e">
        <f t="shared" si="8"/>
        <v>#N/A</v>
      </c>
      <c r="E158" s="33" t="e">
        <f>VLOOKUP(#REF!,'IPs - Production'!$A$10:$K$456,7,FALSE)</f>
        <v>#REF!</v>
      </c>
      <c r="F158" s="33" t="e">
        <f t="shared" si="9"/>
        <v>#N/A</v>
      </c>
      <c r="G158" s="247" t="s">
        <v>52</v>
      </c>
      <c r="H158" s="549" t="s">
        <v>486</v>
      </c>
      <c r="I158" s="248" t="s">
        <v>487</v>
      </c>
      <c r="J158" s="247" t="s">
        <v>488</v>
      </c>
      <c r="K158" s="549" t="s">
        <v>489</v>
      </c>
      <c r="L158" s="248" t="s">
        <v>490</v>
      </c>
      <c r="M158" s="247"/>
      <c r="N158" s="549"/>
      <c r="O158" s="248"/>
      <c r="P158" s="247"/>
      <c r="Q158" s="549"/>
      <c r="R158" s="248"/>
      <c r="S158" s="247"/>
      <c r="T158" s="549"/>
      <c r="U158" s="248"/>
      <c r="V158" s="247"/>
      <c r="W158" s="549"/>
      <c r="X158" s="248"/>
      <c r="Y158" s="247"/>
      <c r="Z158" s="549"/>
      <c r="AA158" s="248"/>
      <c r="AB158" s="247"/>
      <c r="AC158" s="549"/>
      <c r="AD158" s="248"/>
      <c r="AE158" s="247"/>
      <c r="AF158" s="549"/>
      <c r="AG158" s="248"/>
      <c r="AH158" s="247"/>
      <c r="AI158" s="549"/>
      <c r="AJ158" s="248"/>
      <c r="AK158" s="247"/>
      <c r="AL158" s="549"/>
      <c r="AM158" s="248"/>
      <c r="AN158" s="247"/>
      <c r="AO158" s="549"/>
      <c r="AP158" s="248"/>
      <c r="AQ158" s="247"/>
      <c r="AR158" s="549"/>
      <c r="AS158" s="248"/>
    </row>
    <row r="159" spans="2:45" hidden="1">
      <c r="B159" s="256" t="s">
        <v>681</v>
      </c>
      <c r="C159" s="33" t="e">
        <f t="shared" si="7"/>
        <v>#N/A</v>
      </c>
      <c r="D159" s="472" t="e">
        <f t="shared" si="8"/>
        <v>#N/A</v>
      </c>
      <c r="E159" s="33" t="e">
        <f>VLOOKUP(#REF!,'IPs - Production'!$A$10:$K$456,7,FALSE)</f>
        <v>#REF!</v>
      </c>
      <c r="F159" s="33" t="e">
        <f t="shared" si="9"/>
        <v>#N/A</v>
      </c>
      <c r="G159" s="247" t="s">
        <v>52</v>
      </c>
      <c r="H159" s="549" t="s">
        <v>486</v>
      </c>
      <c r="I159" s="248" t="s">
        <v>487</v>
      </c>
      <c r="J159" s="247" t="s">
        <v>488</v>
      </c>
      <c r="K159" s="549" t="s">
        <v>489</v>
      </c>
      <c r="L159" s="248" t="s">
        <v>490</v>
      </c>
      <c r="M159" s="247"/>
      <c r="N159" s="549"/>
      <c r="O159" s="248"/>
      <c r="P159" s="247"/>
      <c r="Q159" s="549"/>
      <c r="R159" s="248"/>
      <c r="S159" s="247"/>
      <c r="T159" s="549"/>
      <c r="U159" s="248"/>
      <c r="V159" s="247"/>
      <c r="W159" s="549"/>
      <c r="X159" s="248"/>
      <c r="Y159" s="247"/>
      <c r="Z159" s="549"/>
      <c r="AA159" s="248"/>
      <c r="AB159" s="247"/>
      <c r="AC159" s="549"/>
      <c r="AD159" s="248"/>
      <c r="AE159" s="247"/>
      <c r="AF159" s="549"/>
      <c r="AG159" s="248"/>
      <c r="AH159" s="247"/>
      <c r="AI159" s="549"/>
      <c r="AJ159" s="248"/>
      <c r="AK159" s="247"/>
      <c r="AL159" s="549"/>
      <c r="AM159" s="248"/>
      <c r="AN159" s="247"/>
      <c r="AO159" s="549"/>
      <c r="AP159" s="248"/>
      <c r="AQ159" s="247"/>
      <c r="AR159" s="549"/>
      <c r="AS159" s="248"/>
    </row>
    <row r="160" spans="2:45" hidden="1">
      <c r="B160" s="256" t="s">
        <v>682</v>
      </c>
      <c r="C160" s="33" t="e">
        <f t="shared" si="7"/>
        <v>#N/A</v>
      </c>
      <c r="D160" s="472" t="e">
        <f t="shared" si="8"/>
        <v>#N/A</v>
      </c>
      <c r="E160" s="33" t="e">
        <f>VLOOKUP(#REF!,'IPs - Production'!$A$10:$K$456,7,FALSE)</f>
        <v>#REF!</v>
      </c>
      <c r="F160" s="33" t="e">
        <f t="shared" si="9"/>
        <v>#N/A</v>
      </c>
      <c r="G160" s="247" t="s">
        <v>52</v>
      </c>
      <c r="H160" s="549" t="s">
        <v>486</v>
      </c>
      <c r="I160" s="248" t="s">
        <v>487</v>
      </c>
      <c r="J160" s="247" t="s">
        <v>488</v>
      </c>
      <c r="K160" s="549" t="s">
        <v>489</v>
      </c>
      <c r="L160" s="248" t="s">
        <v>490</v>
      </c>
      <c r="M160" s="247"/>
      <c r="N160" s="549"/>
      <c r="O160" s="248"/>
      <c r="P160" s="247"/>
      <c r="Q160" s="549"/>
      <c r="R160" s="248"/>
      <c r="S160" s="247"/>
      <c r="T160" s="549"/>
      <c r="U160" s="248"/>
      <c r="V160" s="247"/>
      <c r="W160" s="549"/>
      <c r="X160" s="248"/>
      <c r="Y160" s="247"/>
      <c r="Z160" s="549"/>
      <c r="AA160" s="248"/>
      <c r="AB160" s="247"/>
      <c r="AC160" s="549"/>
      <c r="AD160" s="248"/>
      <c r="AE160" s="247"/>
      <c r="AF160" s="549"/>
      <c r="AG160" s="248"/>
      <c r="AH160" s="247"/>
      <c r="AI160" s="549"/>
      <c r="AJ160" s="248"/>
      <c r="AK160" s="247"/>
      <c r="AL160" s="549"/>
      <c r="AM160" s="248"/>
      <c r="AN160" s="247"/>
      <c r="AO160" s="549"/>
      <c r="AP160" s="248"/>
      <c r="AQ160" s="247"/>
      <c r="AR160" s="549"/>
      <c r="AS160" s="248"/>
    </row>
    <row r="161" spans="2:45" hidden="1">
      <c r="B161" s="256" t="s">
        <v>683</v>
      </c>
      <c r="C161" s="33" t="e">
        <f t="shared" si="7"/>
        <v>#N/A</v>
      </c>
      <c r="D161" s="472" t="e">
        <f t="shared" si="8"/>
        <v>#N/A</v>
      </c>
      <c r="E161" s="33" t="e">
        <f>VLOOKUP(#REF!,'IPs - Production'!$A$10:$K$456,7,FALSE)</f>
        <v>#REF!</v>
      </c>
      <c r="F161" s="33" t="e">
        <f t="shared" si="9"/>
        <v>#N/A</v>
      </c>
      <c r="G161" s="247" t="s">
        <v>52</v>
      </c>
      <c r="H161" s="549" t="s">
        <v>486</v>
      </c>
      <c r="I161" s="248" t="s">
        <v>487</v>
      </c>
      <c r="J161" s="247" t="s">
        <v>488</v>
      </c>
      <c r="K161" s="549" t="s">
        <v>489</v>
      </c>
      <c r="L161" s="248" t="s">
        <v>490</v>
      </c>
      <c r="M161" s="247"/>
      <c r="N161" s="549"/>
      <c r="O161" s="248"/>
      <c r="P161" s="247"/>
      <c r="Q161" s="549"/>
      <c r="R161" s="248"/>
      <c r="S161" s="247"/>
      <c r="T161" s="549"/>
      <c r="U161" s="248"/>
      <c r="V161" s="247"/>
      <c r="W161" s="549"/>
      <c r="X161" s="248"/>
      <c r="Y161" s="247"/>
      <c r="Z161" s="549"/>
      <c r="AA161" s="248"/>
      <c r="AB161" s="247"/>
      <c r="AC161" s="549"/>
      <c r="AD161" s="248"/>
      <c r="AE161" s="247"/>
      <c r="AF161" s="549"/>
      <c r="AG161" s="248"/>
      <c r="AH161" s="247"/>
      <c r="AI161" s="549"/>
      <c r="AJ161" s="248"/>
      <c r="AK161" s="247"/>
      <c r="AL161" s="549"/>
      <c r="AM161" s="248"/>
      <c r="AN161" s="247"/>
      <c r="AO161" s="549"/>
      <c r="AP161" s="248"/>
      <c r="AQ161" s="247"/>
      <c r="AR161" s="549"/>
      <c r="AS161" s="248"/>
    </row>
    <row r="162" spans="2:45" hidden="1">
      <c r="B162" s="256" t="s">
        <v>684</v>
      </c>
      <c r="C162" s="33" t="e">
        <f t="shared" si="7"/>
        <v>#N/A</v>
      </c>
      <c r="D162" s="472" t="e">
        <f t="shared" si="8"/>
        <v>#N/A</v>
      </c>
      <c r="E162" s="33" t="e">
        <f>VLOOKUP(#REF!,'IPs - Production'!$A$10:$K$456,7,FALSE)</f>
        <v>#REF!</v>
      </c>
      <c r="F162" s="33" t="e">
        <f t="shared" si="9"/>
        <v>#N/A</v>
      </c>
      <c r="G162" s="247" t="s">
        <v>52</v>
      </c>
      <c r="H162" s="549" t="s">
        <v>486</v>
      </c>
      <c r="I162" s="248" t="s">
        <v>487</v>
      </c>
      <c r="J162" s="247" t="s">
        <v>488</v>
      </c>
      <c r="K162" s="549" t="s">
        <v>489</v>
      </c>
      <c r="L162" s="248" t="s">
        <v>490</v>
      </c>
      <c r="M162" s="247"/>
      <c r="N162" s="549"/>
      <c r="O162" s="248"/>
      <c r="P162" s="247"/>
      <c r="Q162" s="549"/>
      <c r="R162" s="248"/>
      <c r="S162" s="247"/>
      <c r="T162" s="549"/>
      <c r="U162" s="248"/>
      <c r="V162" s="247"/>
      <c r="W162" s="549"/>
      <c r="X162" s="248"/>
      <c r="Y162" s="247"/>
      <c r="Z162" s="549"/>
      <c r="AA162" s="248"/>
      <c r="AB162" s="247"/>
      <c r="AC162" s="549"/>
      <c r="AD162" s="248"/>
      <c r="AE162" s="247"/>
      <c r="AF162" s="549"/>
      <c r="AG162" s="248"/>
      <c r="AH162" s="247"/>
      <c r="AI162" s="549"/>
      <c r="AJ162" s="248"/>
      <c r="AK162" s="247"/>
      <c r="AL162" s="549"/>
      <c r="AM162" s="248"/>
      <c r="AN162" s="247"/>
      <c r="AO162" s="549"/>
      <c r="AP162" s="248"/>
      <c r="AQ162" s="247"/>
      <c r="AR162" s="549"/>
      <c r="AS162" s="248"/>
    </row>
    <row r="163" spans="2:45" hidden="1">
      <c r="B163" s="256" t="s">
        <v>685</v>
      </c>
      <c r="C163" s="33" t="e">
        <f t="shared" si="7"/>
        <v>#N/A</v>
      </c>
      <c r="D163" s="472" t="e">
        <f t="shared" si="8"/>
        <v>#N/A</v>
      </c>
      <c r="E163" s="33" t="e">
        <f>VLOOKUP(#REF!,'IPs - Production'!$A$10:$K$456,7,FALSE)</f>
        <v>#REF!</v>
      </c>
      <c r="F163" s="33" t="e">
        <f t="shared" si="9"/>
        <v>#N/A</v>
      </c>
      <c r="G163" s="247" t="s">
        <v>52</v>
      </c>
      <c r="H163" s="549" t="s">
        <v>486</v>
      </c>
      <c r="I163" s="248" t="s">
        <v>487</v>
      </c>
      <c r="J163" s="247" t="s">
        <v>488</v>
      </c>
      <c r="K163" s="549" t="s">
        <v>489</v>
      </c>
      <c r="L163" s="248" t="s">
        <v>490</v>
      </c>
      <c r="M163" s="247"/>
      <c r="N163" s="549"/>
      <c r="O163" s="248"/>
      <c r="P163" s="247"/>
      <c r="Q163" s="549"/>
      <c r="R163" s="248"/>
      <c r="S163" s="247"/>
      <c r="T163" s="549"/>
      <c r="U163" s="248"/>
      <c r="V163" s="247"/>
      <c r="W163" s="549"/>
      <c r="X163" s="248"/>
      <c r="Y163" s="247"/>
      <c r="Z163" s="549"/>
      <c r="AA163" s="248"/>
      <c r="AB163" s="247"/>
      <c r="AC163" s="549"/>
      <c r="AD163" s="248"/>
      <c r="AE163" s="247"/>
      <c r="AF163" s="549"/>
      <c r="AG163" s="248"/>
      <c r="AH163" s="247"/>
      <c r="AI163" s="549"/>
      <c r="AJ163" s="248"/>
      <c r="AK163" s="247"/>
      <c r="AL163" s="549"/>
      <c r="AM163" s="248"/>
      <c r="AN163" s="247"/>
      <c r="AO163" s="549"/>
      <c r="AP163" s="248"/>
      <c r="AQ163" s="247"/>
      <c r="AR163" s="549"/>
      <c r="AS163" s="248"/>
    </row>
    <row r="164" spans="2:45" hidden="1">
      <c r="B164" s="256" t="s">
        <v>686</v>
      </c>
      <c r="C164" s="33" t="e">
        <f t="shared" si="7"/>
        <v>#N/A</v>
      </c>
      <c r="D164" s="472" t="e">
        <f t="shared" si="8"/>
        <v>#N/A</v>
      </c>
      <c r="E164" s="33" t="e">
        <f>VLOOKUP(#REF!,'IPs - Production'!$A$10:$K$456,7,FALSE)</f>
        <v>#REF!</v>
      </c>
      <c r="F164" s="33" t="e">
        <f t="shared" si="9"/>
        <v>#N/A</v>
      </c>
      <c r="G164" s="247" t="s">
        <v>52</v>
      </c>
      <c r="H164" s="549" t="s">
        <v>486</v>
      </c>
      <c r="I164" s="248" t="s">
        <v>487</v>
      </c>
      <c r="J164" s="247" t="s">
        <v>488</v>
      </c>
      <c r="K164" s="549" t="s">
        <v>489</v>
      </c>
      <c r="L164" s="248" t="s">
        <v>490</v>
      </c>
      <c r="M164" s="247"/>
      <c r="N164" s="549"/>
      <c r="O164" s="248"/>
      <c r="P164" s="247"/>
      <c r="Q164" s="549"/>
      <c r="R164" s="248"/>
      <c r="S164" s="247"/>
      <c r="T164" s="549"/>
      <c r="U164" s="248"/>
      <c r="V164" s="247"/>
      <c r="W164" s="549"/>
      <c r="X164" s="248"/>
      <c r="Y164" s="247"/>
      <c r="Z164" s="549"/>
      <c r="AA164" s="248"/>
      <c r="AB164" s="247"/>
      <c r="AC164" s="549"/>
      <c r="AD164" s="248"/>
      <c r="AE164" s="247"/>
      <c r="AF164" s="549"/>
      <c r="AG164" s="248"/>
      <c r="AH164" s="247"/>
      <c r="AI164" s="549"/>
      <c r="AJ164" s="248"/>
      <c r="AK164" s="247"/>
      <c r="AL164" s="549"/>
      <c r="AM164" s="248"/>
      <c r="AN164" s="247"/>
      <c r="AO164" s="549"/>
      <c r="AP164" s="248"/>
      <c r="AQ164" s="247"/>
      <c r="AR164" s="549"/>
      <c r="AS164" s="248"/>
    </row>
    <row r="165" spans="2:45" hidden="1">
      <c r="B165" s="256" t="s">
        <v>687</v>
      </c>
      <c r="C165" s="33" t="e">
        <f t="shared" si="7"/>
        <v>#N/A</v>
      </c>
      <c r="D165" s="472" t="e">
        <f t="shared" si="8"/>
        <v>#N/A</v>
      </c>
      <c r="E165" s="33" t="e">
        <f>VLOOKUP(#REF!,'IPs - Production'!$A$10:$K$456,7,FALSE)</f>
        <v>#REF!</v>
      </c>
      <c r="F165" s="33" t="e">
        <f t="shared" si="9"/>
        <v>#N/A</v>
      </c>
      <c r="G165" s="247" t="s">
        <v>52</v>
      </c>
      <c r="H165" s="549" t="s">
        <v>486</v>
      </c>
      <c r="I165" s="248" t="s">
        <v>487</v>
      </c>
      <c r="J165" s="247" t="s">
        <v>488</v>
      </c>
      <c r="K165" s="549" t="s">
        <v>489</v>
      </c>
      <c r="L165" s="248" t="s">
        <v>490</v>
      </c>
      <c r="M165" s="247"/>
      <c r="N165" s="549"/>
      <c r="O165" s="248"/>
      <c r="P165" s="247"/>
      <c r="Q165" s="549"/>
      <c r="R165" s="248"/>
      <c r="S165" s="247"/>
      <c r="T165" s="549"/>
      <c r="U165" s="248"/>
      <c r="V165" s="247"/>
      <c r="W165" s="549"/>
      <c r="X165" s="248"/>
      <c r="Y165" s="247"/>
      <c r="Z165" s="549"/>
      <c r="AA165" s="248"/>
      <c r="AB165" s="247"/>
      <c r="AC165" s="549"/>
      <c r="AD165" s="248"/>
      <c r="AE165" s="247"/>
      <c r="AF165" s="549"/>
      <c r="AG165" s="248"/>
      <c r="AH165" s="247"/>
      <c r="AI165" s="549"/>
      <c r="AJ165" s="248"/>
      <c r="AK165" s="247"/>
      <c r="AL165" s="549"/>
      <c r="AM165" s="248"/>
      <c r="AN165" s="247"/>
      <c r="AO165" s="549"/>
      <c r="AP165" s="248"/>
      <c r="AQ165" s="247"/>
      <c r="AR165" s="549"/>
      <c r="AS165" s="248"/>
    </row>
    <row r="166" spans="2:45" hidden="1">
      <c r="B166" s="256" t="s">
        <v>688</v>
      </c>
      <c r="C166" s="33" t="e">
        <f t="shared" si="7"/>
        <v>#N/A</v>
      </c>
      <c r="D166" s="472" t="e">
        <f t="shared" si="8"/>
        <v>#N/A</v>
      </c>
      <c r="E166" s="33" t="e">
        <f>VLOOKUP(#REF!,'IPs - Production'!$A$10:$K$456,7,FALSE)</f>
        <v>#REF!</v>
      </c>
      <c r="F166" s="33" t="e">
        <f t="shared" si="9"/>
        <v>#N/A</v>
      </c>
      <c r="G166" s="247" t="s">
        <v>52</v>
      </c>
      <c r="H166" s="549" t="s">
        <v>486</v>
      </c>
      <c r="I166" s="248" t="s">
        <v>487</v>
      </c>
      <c r="J166" s="247" t="s">
        <v>488</v>
      </c>
      <c r="K166" s="549" t="s">
        <v>489</v>
      </c>
      <c r="L166" s="248" t="s">
        <v>490</v>
      </c>
      <c r="M166" s="247"/>
      <c r="N166" s="549"/>
      <c r="O166" s="248"/>
      <c r="P166" s="247"/>
      <c r="Q166" s="549"/>
      <c r="R166" s="248"/>
      <c r="S166" s="247"/>
      <c r="T166" s="549"/>
      <c r="U166" s="248"/>
      <c r="V166" s="247"/>
      <c r="W166" s="549"/>
      <c r="X166" s="248"/>
      <c r="Y166" s="247"/>
      <c r="Z166" s="549"/>
      <c r="AA166" s="248"/>
      <c r="AB166" s="247"/>
      <c r="AC166" s="549"/>
      <c r="AD166" s="248"/>
      <c r="AE166" s="247"/>
      <c r="AF166" s="549"/>
      <c r="AG166" s="248"/>
      <c r="AH166" s="247"/>
      <c r="AI166" s="549"/>
      <c r="AJ166" s="248"/>
      <c r="AK166" s="247"/>
      <c r="AL166" s="549"/>
      <c r="AM166" s="248"/>
      <c r="AN166" s="247"/>
      <c r="AO166" s="549"/>
      <c r="AP166" s="248"/>
      <c r="AQ166" s="247"/>
      <c r="AR166" s="549"/>
      <c r="AS166" s="248"/>
    </row>
    <row r="167" spans="2:45" hidden="1">
      <c r="B167" s="256" t="s">
        <v>689</v>
      </c>
      <c r="C167" s="33" t="e">
        <f t="shared" si="7"/>
        <v>#N/A</v>
      </c>
      <c r="D167" s="472" t="e">
        <f t="shared" si="8"/>
        <v>#N/A</v>
      </c>
      <c r="E167" s="33" t="e">
        <f>VLOOKUP(#REF!,'IPs - Production'!$A$10:$K$456,7,FALSE)</f>
        <v>#REF!</v>
      </c>
      <c r="F167" s="33" t="e">
        <f t="shared" si="9"/>
        <v>#N/A</v>
      </c>
      <c r="G167" s="247" t="s">
        <v>52</v>
      </c>
      <c r="H167" s="549" t="s">
        <v>486</v>
      </c>
      <c r="I167" s="248" t="s">
        <v>487</v>
      </c>
      <c r="J167" s="247" t="s">
        <v>488</v>
      </c>
      <c r="K167" s="549" t="s">
        <v>489</v>
      </c>
      <c r="L167" s="248" t="s">
        <v>490</v>
      </c>
      <c r="M167" s="247"/>
      <c r="N167" s="549"/>
      <c r="O167" s="248"/>
      <c r="P167" s="247"/>
      <c r="Q167" s="549"/>
      <c r="R167" s="248"/>
      <c r="S167" s="247"/>
      <c r="T167" s="549"/>
      <c r="U167" s="248"/>
      <c r="V167" s="247"/>
      <c r="W167" s="549"/>
      <c r="X167" s="248"/>
      <c r="Y167" s="247"/>
      <c r="Z167" s="549"/>
      <c r="AA167" s="248"/>
      <c r="AB167" s="247"/>
      <c r="AC167" s="549"/>
      <c r="AD167" s="248"/>
      <c r="AE167" s="247"/>
      <c r="AF167" s="549"/>
      <c r="AG167" s="248"/>
      <c r="AH167" s="247"/>
      <c r="AI167" s="549"/>
      <c r="AJ167" s="248"/>
      <c r="AK167" s="247"/>
      <c r="AL167" s="549"/>
      <c r="AM167" s="248"/>
      <c r="AN167" s="247"/>
      <c r="AO167" s="549"/>
      <c r="AP167" s="248"/>
      <c r="AQ167" s="247"/>
      <c r="AR167" s="549"/>
      <c r="AS167" s="248"/>
    </row>
    <row r="168" spans="2:45" hidden="1">
      <c r="B168" s="256" t="s">
        <v>690</v>
      </c>
      <c r="C168" s="33" t="e">
        <f t="shared" si="7"/>
        <v>#N/A</v>
      </c>
      <c r="D168" s="472" t="e">
        <f t="shared" si="8"/>
        <v>#N/A</v>
      </c>
      <c r="E168" s="33" t="e">
        <f>VLOOKUP(#REF!,'IPs - Production'!$A$10:$K$456,7,FALSE)</f>
        <v>#REF!</v>
      </c>
      <c r="F168" s="33" t="e">
        <f t="shared" si="9"/>
        <v>#N/A</v>
      </c>
      <c r="G168" s="247" t="s">
        <v>52</v>
      </c>
      <c r="H168" s="549" t="s">
        <v>486</v>
      </c>
      <c r="I168" s="248" t="s">
        <v>487</v>
      </c>
      <c r="J168" s="247" t="s">
        <v>488</v>
      </c>
      <c r="K168" s="549" t="s">
        <v>489</v>
      </c>
      <c r="L168" s="248" t="s">
        <v>490</v>
      </c>
      <c r="M168" s="247"/>
      <c r="N168" s="549"/>
      <c r="O168" s="248"/>
      <c r="P168" s="247"/>
      <c r="Q168" s="549"/>
      <c r="R168" s="248"/>
      <c r="S168" s="247"/>
      <c r="T168" s="549"/>
      <c r="U168" s="248"/>
      <c r="V168" s="247"/>
      <c r="W168" s="549"/>
      <c r="X168" s="248"/>
      <c r="Y168" s="247"/>
      <c r="Z168" s="549"/>
      <c r="AA168" s="248"/>
      <c r="AB168" s="247"/>
      <c r="AC168" s="549"/>
      <c r="AD168" s="248"/>
      <c r="AE168" s="247"/>
      <c r="AF168" s="549"/>
      <c r="AG168" s="248"/>
      <c r="AH168" s="247"/>
      <c r="AI168" s="549"/>
      <c r="AJ168" s="248"/>
      <c r="AK168" s="247"/>
      <c r="AL168" s="549"/>
      <c r="AM168" s="248"/>
      <c r="AN168" s="247"/>
      <c r="AO168" s="549"/>
      <c r="AP168" s="248"/>
      <c r="AQ168" s="247"/>
      <c r="AR168" s="549"/>
      <c r="AS168" s="248"/>
    </row>
    <row r="169" spans="2:45" hidden="1">
      <c r="B169" s="256" t="s">
        <v>691</v>
      </c>
      <c r="C169" s="33" t="e">
        <f t="shared" si="7"/>
        <v>#N/A</v>
      </c>
      <c r="D169" s="472" t="e">
        <f t="shared" si="8"/>
        <v>#N/A</v>
      </c>
      <c r="E169" s="33" t="e">
        <f>VLOOKUP(#REF!,'IPs - Production'!$A$10:$K$456,7,FALSE)</f>
        <v>#REF!</v>
      </c>
      <c r="F169" s="33" t="e">
        <f t="shared" si="9"/>
        <v>#N/A</v>
      </c>
      <c r="G169" s="247" t="s">
        <v>52</v>
      </c>
      <c r="H169" s="549" t="s">
        <v>486</v>
      </c>
      <c r="I169" s="248" t="s">
        <v>487</v>
      </c>
      <c r="J169" s="247" t="s">
        <v>488</v>
      </c>
      <c r="K169" s="549" t="s">
        <v>489</v>
      </c>
      <c r="L169" s="248" t="s">
        <v>490</v>
      </c>
      <c r="M169" s="247"/>
      <c r="N169" s="549"/>
      <c r="O169" s="248"/>
      <c r="P169" s="247"/>
      <c r="Q169" s="549"/>
      <c r="R169" s="248"/>
      <c r="S169" s="247"/>
      <c r="T169" s="549"/>
      <c r="U169" s="248"/>
      <c r="V169" s="247"/>
      <c r="W169" s="549"/>
      <c r="X169" s="248"/>
      <c r="Y169" s="247"/>
      <c r="Z169" s="549"/>
      <c r="AA169" s="248"/>
      <c r="AB169" s="247"/>
      <c r="AC169" s="549"/>
      <c r="AD169" s="248"/>
      <c r="AE169" s="247"/>
      <c r="AF169" s="549"/>
      <c r="AG169" s="248"/>
      <c r="AH169" s="247"/>
      <c r="AI169" s="549"/>
      <c r="AJ169" s="248"/>
      <c r="AK169" s="247"/>
      <c r="AL169" s="549"/>
      <c r="AM169" s="248"/>
      <c r="AN169" s="247"/>
      <c r="AO169" s="549"/>
      <c r="AP169" s="248"/>
      <c r="AQ169" s="247"/>
      <c r="AR169" s="549"/>
      <c r="AS169" s="248"/>
    </row>
    <row r="170" spans="2:45" hidden="1">
      <c r="B170" s="256" t="s">
        <v>692</v>
      </c>
      <c r="C170" s="33" t="e">
        <f t="shared" si="7"/>
        <v>#N/A</v>
      </c>
      <c r="D170" s="472" t="e">
        <f t="shared" si="8"/>
        <v>#N/A</v>
      </c>
      <c r="E170" s="33" t="e">
        <f>VLOOKUP(#REF!,'IPs - Production'!$A$10:$K$456,7,FALSE)</f>
        <v>#REF!</v>
      </c>
      <c r="F170" s="33" t="e">
        <f t="shared" si="9"/>
        <v>#N/A</v>
      </c>
      <c r="G170" s="247" t="s">
        <v>52</v>
      </c>
      <c r="H170" s="549" t="s">
        <v>486</v>
      </c>
      <c r="I170" s="248" t="s">
        <v>487</v>
      </c>
      <c r="J170" s="247" t="s">
        <v>488</v>
      </c>
      <c r="K170" s="549" t="s">
        <v>489</v>
      </c>
      <c r="L170" s="248" t="s">
        <v>490</v>
      </c>
      <c r="M170" s="247"/>
      <c r="N170" s="549"/>
      <c r="O170" s="248"/>
      <c r="P170" s="247"/>
      <c r="Q170" s="549"/>
      <c r="R170" s="248"/>
      <c r="S170" s="247"/>
      <c r="T170" s="549"/>
      <c r="U170" s="248"/>
      <c r="V170" s="247"/>
      <c r="W170" s="549"/>
      <c r="X170" s="248"/>
      <c r="Y170" s="247"/>
      <c r="Z170" s="549"/>
      <c r="AA170" s="248"/>
      <c r="AB170" s="247"/>
      <c r="AC170" s="549"/>
      <c r="AD170" s="248"/>
      <c r="AE170" s="247"/>
      <c r="AF170" s="549"/>
      <c r="AG170" s="248"/>
      <c r="AH170" s="247"/>
      <c r="AI170" s="549"/>
      <c r="AJ170" s="248"/>
      <c r="AK170" s="247"/>
      <c r="AL170" s="549"/>
      <c r="AM170" s="248"/>
      <c r="AN170" s="247"/>
      <c r="AO170" s="549"/>
      <c r="AP170" s="248"/>
      <c r="AQ170" s="247"/>
      <c r="AR170" s="549"/>
      <c r="AS170" s="248"/>
    </row>
    <row r="171" spans="2:45" hidden="1">
      <c r="B171" s="256" t="s">
        <v>693</v>
      </c>
      <c r="C171" s="33" t="e">
        <f t="shared" si="7"/>
        <v>#N/A</v>
      </c>
      <c r="D171" s="472" t="e">
        <f t="shared" si="8"/>
        <v>#N/A</v>
      </c>
      <c r="E171" s="33" t="e">
        <f>VLOOKUP(#REF!,'IPs - Production'!$A$10:$K$456,7,FALSE)</f>
        <v>#REF!</v>
      </c>
      <c r="F171" s="33" t="e">
        <f t="shared" si="9"/>
        <v>#N/A</v>
      </c>
      <c r="G171" s="247" t="s">
        <v>52</v>
      </c>
      <c r="H171" s="549" t="s">
        <v>486</v>
      </c>
      <c r="I171" s="248" t="s">
        <v>487</v>
      </c>
      <c r="J171" s="247" t="s">
        <v>488</v>
      </c>
      <c r="K171" s="549" t="s">
        <v>489</v>
      </c>
      <c r="L171" s="248" t="s">
        <v>490</v>
      </c>
      <c r="M171" s="247"/>
      <c r="N171" s="549"/>
      <c r="O171" s="248"/>
      <c r="P171" s="247"/>
      <c r="Q171" s="549"/>
      <c r="R171" s="248"/>
      <c r="S171" s="247"/>
      <c r="T171" s="549"/>
      <c r="U171" s="248"/>
      <c r="V171" s="247"/>
      <c r="W171" s="549"/>
      <c r="X171" s="248"/>
      <c r="Y171" s="247"/>
      <c r="Z171" s="549"/>
      <c r="AA171" s="248"/>
      <c r="AB171" s="247"/>
      <c r="AC171" s="549"/>
      <c r="AD171" s="248"/>
      <c r="AE171" s="247"/>
      <c r="AF171" s="549"/>
      <c r="AG171" s="248"/>
      <c r="AH171" s="247"/>
      <c r="AI171" s="549"/>
      <c r="AJ171" s="248"/>
      <c r="AK171" s="247"/>
      <c r="AL171" s="549"/>
      <c r="AM171" s="248"/>
      <c r="AN171" s="247"/>
      <c r="AO171" s="549"/>
      <c r="AP171" s="248"/>
      <c r="AQ171" s="247"/>
      <c r="AR171" s="549"/>
      <c r="AS171" s="248"/>
    </row>
    <row r="172" spans="2:45" hidden="1">
      <c r="B172" s="256" t="s">
        <v>694</v>
      </c>
      <c r="C172" s="33" t="e">
        <f t="shared" si="7"/>
        <v>#N/A</v>
      </c>
      <c r="D172" s="472" t="e">
        <f t="shared" si="8"/>
        <v>#N/A</v>
      </c>
      <c r="E172" s="33" t="e">
        <f>VLOOKUP(#REF!,'IPs - Production'!$A$10:$K$456,7,FALSE)</f>
        <v>#REF!</v>
      </c>
      <c r="F172" s="33" t="e">
        <f t="shared" si="9"/>
        <v>#N/A</v>
      </c>
      <c r="G172" s="247" t="s">
        <v>52</v>
      </c>
      <c r="H172" s="549" t="s">
        <v>486</v>
      </c>
      <c r="I172" s="248" t="s">
        <v>487</v>
      </c>
      <c r="J172" s="247" t="s">
        <v>488</v>
      </c>
      <c r="K172" s="549" t="s">
        <v>489</v>
      </c>
      <c r="L172" s="248" t="s">
        <v>490</v>
      </c>
      <c r="M172" s="247"/>
      <c r="N172" s="549"/>
      <c r="O172" s="248"/>
      <c r="P172" s="247"/>
      <c r="Q172" s="549"/>
      <c r="R172" s="248"/>
      <c r="S172" s="247"/>
      <c r="T172" s="549"/>
      <c r="U172" s="248"/>
      <c r="V172" s="247"/>
      <c r="W172" s="549"/>
      <c r="X172" s="248"/>
      <c r="Y172" s="247"/>
      <c r="Z172" s="549"/>
      <c r="AA172" s="248"/>
      <c r="AB172" s="247"/>
      <c r="AC172" s="549"/>
      <c r="AD172" s="248"/>
      <c r="AE172" s="247"/>
      <c r="AF172" s="549"/>
      <c r="AG172" s="248"/>
      <c r="AH172" s="247"/>
      <c r="AI172" s="549"/>
      <c r="AJ172" s="248"/>
      <c r="AK172" s="247"/>
      <c r="AL172" s="549"/>
      <c r="AM172" s="248"/>
      <c r="AN172" s="247"/>
      <c r="AO172" s="549"/>
      <c r="AP172" s="248"/>
      <c r="AQ172" s="247"/>
      <c r="AR172" s="549"/>
      <c r="AS172" s="248"/>
    </row>
    <row r="173" spans="2:45" hidden="1">
      <c r="B173" s="256" t="s">
        <v>695</v>
      </c>
      <c r="C173" s="33" t="e">
        <f t="shared" si="7"/>
        <v>#N/A</v>
      </c>
      <c r="D173" s="472" t="e">
        <f t="shared" si="8"/>
        <v>#N/A</v>
      </c>
      <c r="E173" s="33" t="e">
        <f>VLOOKUP(#REF!,'IPs - Production'!$A$10:$K$456,7,FALSE)</f>
        <v>#REF!</v>
      </c>
      <c r="F173" s="33" t="e">
        <f t="shared" si="9"/>
        <v>#N/A</v>
      </c>
      <c r="G173" s="247" t="s">
        <v>52</v>
      </c>
      <c r="H173" s="549" t="s">
        <v>486</v>
      </c>
      <c r="I173" s="248" t="s">
        <v>487</v>
      </c>
      <c r="J173" s="247" t="s">
        <v>488</v>
      </c>
      <c r="K173" s="549" t="s">
        <v>489</v>
      </c>
      <c r="L173" s="248" t="s">
        <v>490</v>
      </c>
      <c r="M173" s="247"/>
      <c r="N173" s="549"/>
      <c r="O173" s="248"/>
      <c r="P173" s="247"/>
      <c r="Q173" s="549"/>
      <c r="R173" s="248"/>
      <c r="S173" s="247"/>
      <c r="T173" s="549"/>
      <c r="U173" s="248"/>
      <c r="V173" s="247"/>
      <c r="W173" s="549"/>
      <c r="X173" s="248"/>
      <c r="Y173" s="247"/>
      <c r="Z173" s="549"/>
      <c r="AA173" s="248"/>
      <c r="AB173" s="247"/>
      <c r="AC173" s="549"/>
      <c r="AD173" s="248"/>
      <c r="AE173" s="247"/>
      <c r="AF173" s="549"/>
      <c r="AG173" s="248"/>
      <c r="AH173" s="247"/>
      <c r="AI173" s="549"/>
      <c r="AJ173" s="248"/>
      <c r="AK173" s="247"/>
      <c r="AL173" s="549"/>
      <c r="AM173" s="248"/>
      <c r="AN173" s="247"/>
      <c r="AO173" s="549"/>
      <c r="AP173" s="248"/>
      <c r="AQ173" s="247"/>
      <c r="AR173" s="549"/>
      <c r="AS173" s="248"/>
    </row>
    <row r="174" spans="2:45" hidden="1">
      <c r="B174" s="256" t="s">
        <v>696</v>
      </c>
      <c r="C174" s="33" t="e">
        <f t="shared" si="7"/>
        <v>#N/A</v>
      </c>
      <c r="D174" s="472" t="e">
        <f t="shared" si="8"/>
        <v>#N/A</v>
      </c>
      <c r="E174" s="33" t="e">
        <f>VLOOKUP(#REF!,'IPs - Production'!$A$10:$K$456,7,FALSE)</f>
        <v>#REF!</v>
      </c>
      <c r="F174" s="33" t="e">
        <f t="shared" si="9"/>
        <v>#N/A</v>
      </c>
      <c r="G174" s="247" t="s">
        <v>52</v>
      </c>
      <c r="H174" s="549" t="s">
        <v>486</v>
      </c>
      <c r="I174" s="248" t="s">
        <v>487</v>
      </c>
      <c r="J174" s="247" t="s">
        <v>488</v>
      </c>
      <c r="K174" s="549" t="s">
        <v>489</v>
      </c>
      <c r="L174" s="248" t="s">
        <v>490</v>
      </c>
      <c r="M174" s="247"/>
      <c r="N174" s="549"/>
      <c r="O174" s="248"/>
      <c r="P174" s="247"/>
      <c r="Q174" s="549"/>
      <c r="R174" s="248"/>
      <c r="S174" s="247"/>
      <c r="T174" s="549"/>
      <c r="U174" s="248"/>
      <c r="V174" s="247"/>
      <c r="W174" s="549"/>
      <c r="X174" s="248"/>
      <c r="Y174" s="247"/>
      <c r="Z174" s="549"/>
      <c r="AA174" s="248"/>
      <c r="AB174" s="247"/>
      <c r="AC174" s="549"/>
      <c r="AD174" s="248"/>
      <c r="AE174" s="247"/>
      <c r="AF174" s="549"/>
      <c r="AG174" s="248"/>
      <c r="AH174" s="247"/>
      <c r="AI174" s="549"/>
      <c r="AJ174" s="248"/>
      <c r="AK174" s="247"/>
      <c r="AL174" s="549"/>
      <c r="AM174" s="248"/>
      <c r="AN174" s="247"/>
      <c r="AO174" s="549"/>
      <c r="AP174" s="248"/>
      <c r="AQ174" s="247"/>
      <c r="AR174" s="549"/>
      <c r="AS174" s="248"/>
    </row>
    <row r="175" spans="2:45" hidden="1">
      <c r="B175" s="256" t="s">
        <v>697</v>
      </c>
      <c r="C175" s="33" t="e">
        <f t="shared" si="7"/>
        <v>#N/A</v>
      </c>
      <c r="D175" s="472" t="e">
        <f t="shared" si="8"/>
        <v>#N/A</v>
      </c>
      <c r="E175" s="33" t="e">
        <f>VLOOKUP(#REF!,'IPs - Production'!$A$10:$K$456,7,FALSE)</f>
        <v>#REF!</v>
      </c>
      <c r="F175" s="33" t="e">
        <f t="shared" si="9"/>
        <v>#N/A</v>
      </c>
      <c r="G175" s="247" t="s">
        <v>52</v>
      </c>
      <c r="H175" s="549" t="s">
        <v>486</v>
      </c>
      <c r="I175" s="248" t="s">
        <v>487</v>
      </c>
      <c r="J175" s="247" t="s">
        <v>488</v>
      </c>
      <c r="K175" s="549" t="s">
        <v>489</v>
      </c>
      <c r="L175" s="248" t="s">
        <v>490</v>
      </c>
      <c r="M175" s="247"/>
      <c r="N175" s="549"/>
      <c r="O175" s="248"/>
      <c r="P175" s="247"/>
      <c r="Q175" s="549"/>
      <c r="R175" s="248"/>
      <c r="S175" s="247"/>
      <c r="T175" s="549"/>
      <c r="U175" s="248"/>
      <c r="V175" s="247"/>
      <c r="W175" s="549"/>
      <c r="X175" s="248"/>
      <c r="Y175" s="247"/>
      <c r="Z175" s="549"/>
      <c r="AA175" s="248"/>
      <c r="AB175" s="247"/>
      <c r="AC175" s="549"/>
      <c r="AD175" s="248"/>
      <c r="AE175" s="247"/>
      <c r="AF175" s="549"/>
      <c r="AG175" s="248"/>
      <c r="AH175" s="247"/>
      <c r="AI175" s="549"/>
      <c r="AJ175" s="248"/>
      <c r="AK175" s="247"/>
      <c r="AL175" s="549"/>
      <c r="AM175" s="248"/>
      <c r="AN175" s="247"/>
      <c r="AO175" s="549"/>
      <c r="AP175" s="248"/>
      <c r="AQ175" s="247"/>
      <c r="AR175" s="549"/>
      <c r="AS175" s="248"/>
    </row>
    <row r="176" spans="2:45" hidden="1">
      <c r="B176" s="256" t="s">
        <v>698</v>
      </c>
      <c r="C176" s="33" t="e">
        <f t="shared" si="7"/>
        <v>#N/A</v>
      </c>
      <c r="D176" s="472" t="e">
        <f t="shared" si="8"/>
        <v>#N/A</v>
      </c>
      <c r="E176" s="33" t="e">
        <f>VLOOKUP(#REF!,'IPs - Production'!$A$10:$K$456,7,FALSE)</f>
        <v>#REF!</v>
      </c>
      <c r="F176" s="33" t="e">
        <f t="shared" si="9"/>
        <v>#N/A</v>
      </c>
      <c r="G176" s="247" t="s">
        <v>52</v>
      </c>
      <c r="H176" s="549" t="s">
        <v>486</v>
      </c>
      <c r="I176" s="248" t="s">
        <v>487</v>
      </c>
      <c r="J176" s="247" t="s">
        <v>488</v>
      </c>
      <c r="K176" s="549" t="s">
        <v>489</v>
      </c>
      <c r="L176" s="248" t="s">
        <v>490</v>
      </c>
      <c r="M176" s="247"/>
      <c r="N176" s="549"/>
      <c r="O176" s="248"/>
      <c r="P176" s="247"/>
      <c r="Q176" s="549"/>
      <c r="R176" s="248"/>
      <c r="S176" s="247"/>
      <c r="T176" s="549"/>
      <c r="U176" s="248"/>
      <c r="V176" s="247"/>
      <c r="W176" s="549"/>
      <c r="X176" s="248"/>
      <c r="Y176" s="247"/>
      <c r="Z176" s="549"/>
      <c r="AA176" s="248"/>
      <c r="AB176" s="247"/>
      <c r="AC176" s="549"/>
      <c r="AD176" s="248"/>
      <c r="AE176" s="247"/>
      <c r="AF176" s="549"/>
      <c r="AG176" s="248"/>
      <c r="AH176" s="247"/>
      <c r="AI176" s="549"/>
      <c r="AJ176" s="248"/>
      <c r="AK176" s="247"/>
      <c r="AL176" s="549"/>
      <c r="AM176" s="248"/>
      <c r="AN176" s="247"/>
      <c r="AO176" s="549"/>
      <c r="AP176" s="248"/>
      <c r="AQ176" s="247"/>
      <c r="AR176" s="549"/>
      <c r="AS176" s="248"/>
    </row>
    <row r="177" spans="2:45" hidden="1">
      <c r="B177" s="256" t="s">
        <v>699</v>
      </c>
      <c r="C177" s="33" t="e">
        <f t="shared" si="7"/>
        <v>#N/A</v>
      </c>
      <c r="D177" s="472" t="e">
        <f t="shared" si="8"/>
        <v>#N/A</v>
      </c>
      <c r="E177" s="33" t="e">
        <f>VLOOKUP(#REF!,'IPs - Production'!$A$10:$K$456,7,FALSE)</f>
        <v>#REF!</v>
      </c>
      <c r="F177" s="33" t="e">
        <f t="shared" si="9"/>
        <v>#N/A</v>
      </c>
      <c r="G177" s="247" t="s">
        <v>52</v>
      </c>
      <c r="H177" s="549" t="s">
        <v>486</v>
      </c>
      <c r="I177" s="248" t="s">
        <v>487</v>
      </c>
      <c r="J177" s="247" t="s">
        <v>488</v>
      </c>
      <c r="K177" s="549" t="s">
        <v>489</v>
      </c>
      <c r="L177" s="248" t="s">
        <v>490</v>
      </c>
      <c r="M177" s="247"/>
      <c r="N177" s="549"/>
      <c r="O177" s="248"/>
      <c r="P177" s="247"/>
      <c r="Q177" s="549"/>
      <c r="R177" s="248"/>
      <c r="S177" s="247"/>
      <c r="T177" s="549"/>
      <c r="U177" s="248"/>
      <c r="V177" s="247"/>
      <c r="W177" s="549"/>
      <c r="X177" s="248"/>
      <c r="Y177" s="247"/>
      <c r="Z177" s="549"/>
      <c r="AA177" s="248"/>
      <c r="AB177" s="247"/>
      <c r="AC177" s="549"/>
      <c r="AD177" s="248"/>
      <c r="AE177" s="247"/>
      <c r="AF177" s="549"/>
      <c r="AG177" s="248"/>
      <c r="AH177" s="247"/>
      <c r="AI177" s="549"/>
      <c r="AJ177" s="248"/>
      <c r="AK177" s="247"/>
      <c r="AL177" s="549"/>
      <c r="AM177" s="248"/>
      <c r="AN177" s="247"/>
      <c r="AO177" s="549"/>
      <c r="AP177" s="248"/>
      <c r="AQ177" s="247"/>
      <c r="AR177" s="549"/>
      <c r="AS177" s="248"/>
    </row>
    <row r="178" spans="2:45" hidden="1">
      <c r="B178" s="256" t="s">
        <v>700</v>
      </c>
      <c r="C178" s="33" t="e">
        <f t="shared" si="7"/>
        <v>#N/A</v>
      </c>
      <c r="D178" s="472" t="e">
        <f t="shared" si="8"/>
        <v>#N/A</v>
      </c>
      <c r="E178" s="33" t="e">
        <f>VLOOKUP(#REF!,'IPs - Production'!$A$10:$K$456,7,FALSE)</f>
        <v>#REF!</v>
      </c>
      <c r="F178" s="33" t="e">
        <f t="shared" si="9"/>
        <v>#N/A</v>
      </c>
      <c r="G178" s="247" t="s">
        <v>52</v>
      </c>
      <c r="H178" s="549" t="s">
        <v>486</v>
      </c>
      <c r="I178" s="248" t="s">
        <v>487</v>
      </c>
      <c r="J178" s="247" t="s">
        <v>488</v>
      </c>
      <c r="K178" s="549" t="s">
        <v>489</v>
      </c>
      <c r="L178" s="248" t="s">
        <v>490</v>
      </c>
      <c r="M178" s="247"/>
      <c r="N178" s="549"/>
      <c r="O178" s="248"/>
      <c r="P178" s="247"/>
      <c r="Q178" s="549"/>
      <c r="R178" s="248"/>
      <c r="S178" s="247"/>
      <c r="T178" s="549"/>
      <c r="U178" s="248"/>
      <c r="V178" s="247"/>
      <c r="W178" s="549"/>
      <c r="X178" s="248"/>
      <c r="Y178" s="247"/>
      <c r="Z178" s="549"/>
      <c r="AA178" s="248"/>
      <c r="AB178" s="247"/>
      <c r="AC178" s="549"/>
      <c r="AD178" s="248"/>
      <c r="AE178" s="247"/>
      <c r="AF178" s="549"/>
      <c r="AG178" s="248"/>
      <c r="AH178" s="247"/>
      <c r="AI178" s="549"/>
      <c r="AJ178" s="248"/>
      <c r="AK178" s="247"/>
      <c r="AL178" s="549"/>
      <c r="AM178" s="248"/>
      <c r="AN178" s="247"/>
      <c r="AO178" s="549"/>
      <c r="AP178" s="248"/>
      <c r="AQ178" s="247"/>
      <c r="AR178" s="549"/>
      <c r="AS178" s="248"/>
    </row>
    <row r="179" spans="2:45" hidden="1">
      <c r="B179" s="256" t="s">
        <v>701</v>
      </c>
      <c r="C179" s="33" t="e">
        <f t="shared" si="7"/>
        <v>#N/A</v>
      </c>
      <c r="D179" s="472" t="e">
        <f t="shared" si="8"/>
        <v>#N/A</v>
      </c>
      <c r="E179" s="33" t="e">
        <f>VLOOKUP(#REF!,'IPs - Production'!$A$10:$K$456,7,FALSE)</f>
        <v>#REF!</v>
      </c>
      <c r="F179" s="33" t="e">
        <f t="shared" si="9"/>
        <v>#N/A</v>
      </c>
      <c r="G179" s="247" t="s">
        <v>52</v>
      </c>
      <c r="H179" s="549" t="s">
        <v>486</v>
      </c>
      <c r="I179" s="248" t="s">
        <v>487</v>
      </c>
      <c r="J179" s="247" t="s">
        <v>488</v>
      </c>
      <c r="K179" s="549" t="s">
        <v>489</v>
      </c>
      <c r="L179" s="248" t="s">
        <v>490</v>
      </c>
      <c r="M179" s="247"/>
      <c r="N179" s="549"/>
      <c r="O179" s="248"/>
      <c r="P179" s="247"/>
      <c r="Q179" s="549"/>
      <c r="R179" s="248"/>
      <c r="S179" s="247"/>
      <c r="T179" s="549"/>
      <c r="U179" s="248"/>
      <c r="V179" s="247"/>
      <c r="W179" s="549"/>
      <c r="X179" s="248"/>
      <c r="Y179" s="247"/>
      <c r="Z179" s="549"/>
      <c r="AA179" s="248"/>
      <c r="AB179" s="247"/>
      <c r="AC179" s="549"/>
      <c r="AD179" s="248"/>
      <c r="AE179" s="247"/>
      <c r="AF179" s="549"/>
      <c r="AG179" s="248"/>
      <c r="AH179" s="247"/>
      <c r="AI179" s="549"/>
      <c r="AJ179" s="248"/>
      <c r="AK179" s="247"/>
      <c r="AL179" s="549"/>
      <c r="AM179" s="248"/>
      <c r="AN179" s="247"/>
      <c r="AO179" s="549"/>
      <c r="AP179" s="248"/>
      <c r="AQ179" s="247"/>
      <c r="AR179" s="549"/>
      <c r="AS179" s="248"/>
    </row>
    <row r="180" spans="2:45" hidden="1">
      <c r="B180" s="256" t="s">
        <v>702</v>
      </c>
      <c r="C180" s="33" t="e">
        <f t="shared" si="7"/>
        <v>#N/A</v>
      </c>
      <c r="D180" s="472" t="e">
        <f t="shared" si="8"/>
        <v>#N/A</v>
      </c>
      <c r="E180" s="33" t="e">
        <f>VLOOKUP(#REF!,'IPs - Production'!$A$10:$K$456,7,FALSE)</f>
        <v>#REF!</v>
      </c>
      <c r="F180" s="33" t="e">
        <f t="shared" si="9"/>
        <v>#N/A</v>
      </c>
      <c r="G180" s="247" t="s">
        <v>52</v>
      </c>
      <c r="H180" s="549" t="s">
        <v>486</v>
      </c>
      <c r="I180" s="248" t="s">
        <v>487</v>
      </c>
      <c r="J180" s="247" t="s">
        <v>488</v>
      </c>
      <c r="K180" s="549" t="s">
        <v>489</v>
      </c>
      <c r="L180" s="248" t="s">
        <v>490</v>
      </c>
      <c r="M180" s="247"/>
      <c r="N180" s="549"/>
      <c r="O180" s="248"/>
      <c r="P180" s="247"/>
      <c r="Q180" s="549"/>
      <c r="R180" s="248"/>
      <c r="S180" s="247"/>
      <c r="T180" s="549"/>
      <c r="U180" s="248"/>
      <c r="V180" s="247"/>
      <c r="W180" s="549"/>
      <c r="X180" s="248"/>
      <c r="Y180" s="247"/>
      <c r="Z180" s="549"/>
      <c r="AA180" s="248"/>
      <c r="AB180" s="247"/>
      <c r="AC180" s="549"/>
      <c r="AD180" s="248"/>
      <c r="AE180" s="247"/>
      <c r="AF180" s="549"/>
      <c r="AG180" s="248"/>
      <c r="AH180" s="247"/>
      <c r="AI180" s="549"/>
      <c r="AJ180" s="248"/>
      <c r="AK180" s="247"/>
      <c r="AL180" s="549"/>
      <c r="AM180" s="248"/>
      <c r="AN180" s="247"/>
      <c r="AO180" s="549"/>
      <c r="AP180" s="248"/>
      <c r="AQ180" s="247"/>
      <c r="AR180" s="549"/>
      <c r="AS180" s="248"/>
    </row>
    <row r="181" spans="2:45" hidden="1">
      <c r="B181" s="256" t="s">
        <v>703</v>
      </c>
      <c r="C181" s="33" t="e">
        <f t="shared" si="7"/>
        <v>#N/A</v>
      </c>
      <c r="D181" s="472" t="e">
        <f t="shared" si="8"/>
        <v>#N/A</v>
      </c>
      <c r="E181" s="33" t="e">
        <f>VLOOKUP(#REF!,'IPs - Production'!$A$10:$K$456,7,FALSE)</f>
        <v>#REF!</v>
      </c>
      <c r="F181" s="33" t="e">
        <f t="shared" si="9"/>
        <v>#N/A</v>
      </c>
      <c r="G181" s="247" t="s">
        <v>52</v>
      </c>
      <c r="H181" s="549" t="s">
        <v>486</v>
      </c>
      <c r="I181" s="248" t="s">
        <v>487</v>
      </c>
      <c r="J181" s="247" t="s">
        <v>488</v>
      </c>
      <c r="K181" s="549" t="s">
        <v>489</v>
      </c>
      <c r="L181" s="248" t="s">
        <v>490</v>
      </c>
      <c r="M181" s="247"/>
      <c r="N181" s="549"/>
      <c r="O181" s="248"/>
      <c r="P181" s="247"/>
      <c r="Q181" s="549"/>
      <c r="R181" s="248"/>
      <c r="S181" s="247"/>
      <c r="T181" s="549"/>
      <c r="U181" s="248"/>
      <c r="V181" s="247"/>
      <c r="W181" s="549"/>
      <c r="X181" s="248"/>
      <c r="Y181" s="247"/>
      <c r="Z181" s="549"/>
      <c r="AA181" s="248"/>
      <c r="AB181" s="247"/>
      <c r="AC181" s="549"/>
      <c r="AD181" s="248"/>
      <c r="AE181" s="247"/>
      <c r="AF181" s="549"/>
      <c r="AG181" s="248"/>
      <c r="AH181" s="247"/>
      <c r="AI181" s="549"/>
      <c r="AJ181" s="248"/>
      <c r="AK181" s="247"/>
      <c r="AL181" s="549"/>
      <c r="AM181" s="248"/>
      <c r="AN181" s="247"/>
      <c r="AO181" s="549"/>
      <c r="AP181" s="248"/>
      <c r="AQ181" s="247"/>
      <c r="AR181" s="549"/>
      <c r="AS181" s="248"/>
    </row>
    <row r="182" spans="2:45" hidden="1">
      <c r="B182" s="256" t="s">
        <v>704</v>
      </c>
      <c r="C182" s="33" t="e">
        <f t="shared" si="7"/>
        <v>#N/A</v>
      </c>
      <c r="D182" s="472" t="e">
        <f t="shared" si="8"/>
        <v>#N/A</v>
      </c>
      <c r="E182" s="33" t="e">
        <f>VLOOKUP(#REF!,'IPs - Production'!$A$10:$K$456,7,FALSE)</f>
        <v>#REF!</v>
      </c>
      <c r="F182" s="33" t="e">
        <f t="shared" si="9"/>
        <v>#N/A</v>
      </c>
      <c r="G182" s="247" t="s">
        <v>52</v>
      </c>
      <c r="H182" s="549" t="s">
        <v>486</v>
      </c>
      <c r="I182" s="248" t="s">
        <v>487</v>
      </c>
      <c r="J182" s="247" t="s">
        <v>488</v>
      </c>
      <c r="K182" s="549" t="s">
        <v>489</v>
      </c>
      <c r="L182" s="248" t="s">
        <v>490</v>
      </c>
      <c r="M182" s="247"/>
      <c r="N182" s="549"/>
      <c r="O182" s="248"/>
      <c r="P182" s="247"/>
      <c r="Q182" s="549"/>
      <c r="R182" s="248"/>
      <c r="S182" s="247"/>
      <c r="T182" s="549"/>
      <c r="U182" s="248"/>
      <c r="V182" s="247"/>
      <c r="W182" s="549"/>
      <c r="X182" s="248"/>
      <c r="Y182" s="247"/>
      <c r="Z182" s="549"/>
      <c r="AA182" s="248"/>
      <c r="AB182" s="247"/>
      <c r="AC182" s="549"/>
      <c r="AD182" s="248"/>
      <c r="AE182" s="247"/>
      <c r="AF182" s="549"/>
      <c r="AG182" s="248"/>
      <c r="AH182" s="247"/>
      <c r="AI182" s="549"/>
      <c r="AJ182" s="248"/>
      <c r="AK182" s="247"/>
      <c r="AL182" s="549"/>
      <c r="AM182" s="248"/>
      <c r="AN182" s="247"/>
      <c r="AO182" s="549"/>
      <c r="AP182" s="248"/>
      <c r="AQ182" s="247"/>
      <c r="AR182" s="549"/>
      <c r="AS182" s="248"/>
    </row>
    <row r="183" spans="2:45" hidden="1">
      <c r="B183" s="256" t="s">
        <v>705</v>
      </c>
      <c r="C183" s="33" t="str">
        <f t="shared" si="7"/>
        <v>BT Reigate</v>
      </c>
      <c r="D183" s="33" t="str">
        <f t="shared" si="8"/>
        <v>Impala server</v>
      </c>
      <c r="E183" s="33" t="e">
        <f>VLOOKUP(#REF!,'IPs - Production'!$A$10:$K$456,7,FALSE)</f>
        <v>#REF!</v>
      </c>
      <c r="F183" s="33" t="str">
        <f t="shared" si="9"/>
        <v>Ph2 - YE2019</v>
      </c>
      <c r="G183" s="247" t="s">
        <v>52</v>
      </c>
      <c r="H183" s="549" t="s">
        <v>486</v>
      </c>
      <c r="I183" s="248" t="s">
        <v>487</v>
      </c>
      <c r="J183" s="247" t="s">
        <v>488</v>
      </c>
      <c r="K183" s="549" t="s">
        <v>489</v>
      </c>
      <c r="L183" s="248" t="s">
        <v>490</v>
      </c>
      <c r="M183" s="247"/>
      <c r="N183" s="549"/>
      <c r="O183" s="248"/>
      <c r="P183" s="247"/>
      <c r="Q183" s="549"/>
      <c r="R183" s="248"/>
      <c r="S183" s="247"/>
      <c r="T183" s="549"/>
      <c r="U183" s="248"/>
      <c r="V183" s="247"/>
      <c r="W183" s="549"/>
      <c r="X183" s="248"/>
      <c r="Y183" s="247"/>
      <c r="Z183" s="549"/>
      <c r="AA183" s="248"/>
      <c r="AB183" s="247"/>
      <c r="AC183" s="549"/>
      <c r="AD183" s="248"/>
      <c r="AE183" s="247"/>
      <c r="AF183" s="549"/>
      <c r="AG183" s="248"/>
      <c r="AH183" s="247"/>
      <c r="AI183" s="549"/>
      <c r="AJ183" s="248"/>
      <c r="AK183" s="247"/>
      <c r="AL183" s="549"/>
      <c r="AM183" s="248"/>
      <c r="AN183" s="247"/>
      <c r="AO183" s="549"/>
      <c r="AP183" s="248"/>
      <c r="AQ183" s="247"/>
      <c r="AR183" s="549"/>
      <c r="AS183" s="248"/>
    </row>
    <row r="184" spans="2:45" hidden="1">
      <c r="B184" s="256" t="s">
        <v>706</v>
      </c>
      <c r="C184" s="33" t="str">
        <f t="shared" si="7"/>
        <v>BT Reigate</v>
      </c>
      <c r="D184" s="33" t="str">
        <f t="shared" si="8"/>
        <v>Impala server</v>
      </c>
      <c r="E184" s="33" t="e">
        <f>VLOOKUP(#REF!,'IPs - Production'!$A$10:$K$456,7,FALSE)</f>
        <v>#REF!</v>
      </c>
      <c r="F184" s="33" t="str">
        <f t="shared" si="9"/>
        <v>Ph2 - YE2019</v>
      </c>
      <c r="G184" s="247" t="s">
        <v>52</v>
      </c>
      <c r="H184" s="549" t="s">
        <v>486</v>
      </c>
      <c r="I184" s="248" t="s">
        <v>487</v>
      </c>
      <c r="J184" s="247" t="s">
        <v>488</v>
      </c>
      <c r="K184" s="549" t="s">
        <v>489</v>
      </c>
      <c r="L184" s="248" t="s">
        <v>490</v>
      </c>
      <c r="M184" s="247"/>
      <c r="N184" s="549"/>
      <c r="O184" s="248"/>
      <c r="P184" s="247"/>
      <c r="Q184" s="549"/>
      <c r="R184" s="248"/>
      <c r="S184" s="247"/>
      <c r="T184" s="549"/>
      <c r="U184" s="248"/>
      <c r="V184" s="247"/>
      <c r="W184" s="549"/>
      <c r="X184" s="248"/>
      <c r="Y184" s="247"/>
      <c r="Z184" s="549"/>
      <c r="AA184" s="248"/>
      <c r="AB184" s="247"/>
      <c r="AC184" s="549"/>
      <c r="AD184" s="248"/>
      <c r="AE184" s="247"/>
      <c r="AF184" s="549"/>
      <c r="AG184" s="248"/>
      <c r="AH184" s="247"/>
      <c r="AI184" s="549"/>
      <c r="AJ184" s="248"/>
      <c r="AK184" s="247"/>
      <c r="AL184" s="549"/>
      <c r="AM184" s="248"/>
      <c r="AN184" s="247"/>
      <c r="AO184" s="549"/>
      <c r="AP184" s="248"/>
      <c r="AQ184" s="247"/>
      <c r="AR184" s="549"/>
      <c r="AS184" s="248"/>
    </row>
    <row r="185" spans="2:45" hidden="1">
      <c r="B185" s="256" t="s">
        <v>707</v>
      </c>
      <c r="C185" s="33" t="str">
        <f t="shared" si="7"/>
        <v>BT Reigate</v>
      </c>
      <c r="D185" s="33" t="str">
        <f t="shared" si="8"/>
        <v>Impala server</v>
      </c>
      <c r="E185" s="33" t="e">
        <f>VLOOKUP(#REF!,'IPs - Production'!$A$10:$K$456,7,FALSE)</f>
        <v>#REF!</v>
      </c>
      <c r="F185" s="33" t="str">
        <f t="shared" si="9"/>
        <v>Ph2 - YE2019</v>
      </c>
      <c r="G185" s="247" t="s">
        <v>52</v>
      </c>
      <c r="H185" s="549" t="s">
        <v>486</v>
      </c>
      <c r="I185" s="248" t="s">
        <v>487</v>
      </c>
      <c r="J185" s="247" t="s">
        <v>488</v>
      </c>
      <c r="K185" s="549" t="s">
        <v>489</v>
      </c>
      <c r="L185" s="248" t="s">
        <v>490</v>
      </c>
      <c r="M185" s="247"/>
      <c r="N185" s="549"/>
      <c r="O185" s="248"/>
      <c r="P185" s="247"/>
      <c r="Q185" s="549"/>
      <c r="R185" s="248"/>
      <c r="S185" s="247"/>
      <c r="T185" s="549"/>
      <c r="U185" s="248"/>
      <c r="V185" s="247"/>
      <c r="W185" s="549"/>
      <c r="X185" s="248"/>
      <c r="Y185" s="247"/>
      <c r="Z185" s="549"/>
      <c r="AA185" s="248"/>
      <c r="AB185" s="247"/>
      <c r="AC185" s="549"/>
      <c r="AD185" s="248"/>
      <c r="AE185" s="247"/>
      <c r="AF185" s="549"/>
      <c r="AG185" s="248"/>
      <c r="AH185" s="247"/>
      <c r="AI185" s="549"/>
      <c r="AJ185" s="248"/>
      <c r="AK185" s="247"/>
      <c r="AL185" s="549"/>
      <c r="AM185" s="248"/>
      <c r="AN185" s="247"/>
      <c r="AO185" s="549"/>
      <c r="AP185" s="248"/>
      <c r="AQ185" s="247"/>
      <c r="AR185" s="549"/>
      <c r="AS185" s="248"/>
    </row>
    <row r="186" spans="2:45" hidden="1">
      <c r="B186" s="256" t="s">
        <v>708</v>
      </c>
      <c r="C186" s="33" t="str">
        <f t="shared" si="7"/>
        <v>BT Reigate</v>
      </c>
      <c r="D186" s="33" t="str">
        <f t="shared" si="8"/>
        <v>Impala server</v>
      </c>
      <c r="E186" s="33" t="e">
        <f>VLOOKUP(#REF!,'IPs - Production'!$A$10:$K$456,7,FALSE)</f>
        <v>#REF!</v>
      </c>
      <c r="F186" s="33" t="str">
        <f t="shared" si="9"/>
        <v>Ph2 - YE2019</v>
      </c>
      <c r="G186" s="247" t="s">
        <v>52</v>
      </c>
      <c r="H186" s="549" t="s">
        <v>486</v>
      </c>
      <c r="I186" s="248" t="s">
        <v>487</v>
      </c>
      <c r="J186" s="247" t="s">
        <v>488</v>
      </c>
      <c r="K186" s="549" t="s">
        <v>489</v>
      </c>
      <c r="L186" s="248" t="s">
        <v>490</v>
      </c>
      <c r="M186" s="247"/>
      <c r="N186" s="549"/>
      <c r="O186" s="248"/>
      <c r="P186" s="247"/>
      <c r="Q186" s="549"/>
      <c r="R186" s="248"/>
      <c r="S186" s="247"/>
      <c r="T186" s="549"/>
      <c r="U186" s="248"/>
      <c r="V186" s="247"/>
      <c r="W186" s="549"/>
      <c r="X186" s="248"/>
      <c r="Y186" s="247"/>
      <c r="Z186" s="549"/>
      <c r="AA186" s="248"/>
      <c r="AB186" s="247"/>
      <c r="AC186" s="549"/>
      <c r="AD186" s="248"/>
      <c r="AE186" s="247"/>
      <c r="AF186" s="549"/>
      <c r="AG186" s="248"/>
      <c r="AH186" s="247"/>
      <c r="AI186" s="549"/>
      <c r="AJ186" s="248"/>
      <c r="AK186" s="247"/>
      <c r="AL186" s="549"/>
      <c r="AM186" s="248"/>
      <c r="AN186" s="247"/>
      <c r="AO186" s="549"/>
      <c r="AP186" s="248"/>
      <c r="AQ186" s="247"/>
      <c r="AR186" s="549"/>
      <c r="AS186" s="248"/>
    </row>
    <row r="187" spans="2:45" hidden="1">
      <c r="B187" s="256" t="s">
        <v>709</v>
      </c>
      <c r="C187" s="33" t="str">
        <f t="shared" si="7"/>
        <v>BT Reigate</v>
      </c>
      <c r="D187" s="33" t="str">
        <f t="shared" si="8"/>
        <v>Impala server</v>
      </c>
      <c r="E187" s="33" t="e">
        <f>VLOOKUP(#REF!,'IPs - Production'!$A$10:$K$456,7,FALSE)</f>
        <v>#REF!</v>
      </c>
      <c r="F187" s="33" t="str">
        <f t="shared" si="9"/>
        <v>Ph2 - YE2019</v>
      </c>
      <c r="G187" s="247" t="s">
        <v>52</v>
      </c>
      <c r="H187" s="549" t="s">
        <v>486</v>
      </c>
      <c r="I187" s="248" t="s">
        <v>487</v>
      </c>
      <c r="J187" s="247" t="s">
        <v>488</v>
      </c>
      <c r="K187" s="549" t="s">
        <v>489</v>
      </c>
      <c r="L187" s="248" t="s">
        <v>490</v>
      </c>
      <c r="M187" s="247"/>
      <c r="N187" s="549"/>
      <c r="O187" s="248"/>
      <c r="P187" s="247"/>
      <c r="Q187" s="549"/>
      <c r="R187" s="248"/>
      <c r="S187" s="247"/>
      <c r="T187" s="549"/>
      <c r="U187" s="248"/>
      <c r="V187" s="247"/>
      <c r="W187" s="549"/>
      <c r="X187" s="248"/>
      <c r="Y187" s="247"/>
      <c r="Z187" s="549"/>
      <c r="AA187" s="248"/>
      <c r="AB187" s="247"/>
      <c r="AC187" s="549"/>
      <c r="AD187" s="248"/>
      <c r="AE187" s="247"/>
      <c r="AF187" s="549"/>
      <c r="AG187" s="248"/>
      <c r="AH187" s="247"/>
      <c r="AI187" s="549"/>
      <c r="AJ187" s="248"/>
      <c r="AK187" s="247"/>
      <c r="AL187" s="549"/>
      <c r="AM187" s="248"/>
      <c r="AN187" s="247"/>
      <c r="AO187" s="549"/>
      <c r="AP187" s="248"/>
      <c r="AQ187" s="247"/>
      <c r="AR187" s="549"/>
      <c r="AS187" s="248"/>
    </row>
    <row r="188" spans="2:45" hidden="1">
      <c r="B188" s="256" t="s">
        <v>710</v>
      </c>
      <c r="C188" s="33" t="str">
        <f t="shared" si="7"/>
        <v>BT Reigate</v>
      </c>
      <c r="D188" s="33" t="str">
        <f t="shared" si="8"/>
        <v>Impala server</v>
      </c>
      <c r="E188" s="33" t="e">
        <f>VLOOKUP(#REF!,'IPs - Production'!$A$10:$K$456,7,FALSE)</f>
        <v>#REF!</v>
      </c>
      <c r="F188" s="33" t="str">
        <f t="shared" si="9"/>
        <v>Ph2 - YE2019</v>
      </c>
      <c r="G188" s="247" t="s">
        <v>52</v>
      </c>
      <c r="H188" s="549" t="s">
        <v>486</v>
      </c>
      <c r="I188" s="248" t="s">
        <v>487</v>
      </c>
      <c r="J188" s="247" t="s">
        <v>488</v>
      </c>
      <c r="K188" s="549" t="s">
        <v>489</v>
      </c>
      <c r="L188" s="248" t="s">
        <v>490</v>
      </c>
      <c r="M188" s="247"/>
      <c r="N188" s="549"/>
      <c r="O188" s="248"/>
      <c r="P188" s="247"/>
      <c r="Q188" s="549"/>
      <c r="R188" s="248"/>
      <c r="S188" s="247"/>
      <c r="T188" s="549"/>
      <c r="U188" s="248"/>
      <c r="V188" s="247"/>
      <c r="W188" s="549"/>
      <c r="X188" s="248"/>
      <c r="Y188" s="247"/>
      <c r="Z188" s="549"/>
      <c r="AA188" s="248"/>
      <c r="AB188" s="247"/>
      <c r="AC188" s="549"/>
      <c r="AD188" s="248"/>
      <c r="AE188" s="247"/>
      <c r="AF188" s="549"/>
      <c r="AG188" s="248"/>
      <c r="AH188" s="247"/>
      <c r="AI188" s="549"/>
      <c r="AJ188" s="248"/>
      <c r="AK188" s="247"/>
      <c r="AL188" s="549"/>
      <c r="AM188" s="248"/>
      <c r="AN188" s="247"/>
      <c r="AO188" s="549"/>
      <c r="AP188" s="248"/>
      <c r="AQ188" s="247"/>
      <c r="AR188" s="549"/>
      <c r="AS188" s="248"/>
    </row>
    <row r="189" spans="2:45" hidden="1">
      <c r="B189" s="256" t="s">
        <v>711</v>
      </c>
      <c r="C189" s="33" t="str">
        <f t="shared" si="7"/>
        <v>BT Reigate</v>
      </c>
      <c r="D189" s="33" t="str">
        <f t="shared" si="8"/>
        <v>Impala server</v>
      </c>
      <c r="E189" s="33" t="e">
        <f>VLOOKUP(#REF!,'IPs - Production'!$A$10:$K$456,7,FALSE)</f>
        <v>#REF!</v>
      </c>
      <c r="F189" s="33" t="str">
        <f t="shared" si="9"/>
        <v>Ph2 - YE2019</v>
      </c>
      <c r="G189" s="247" t="s">
        <v>52</v>
      </c>
      <c r="H189" s="549" t="s">
        <v>486</v>
      </c>
      <c r="I189" s="248" t="s">
        <v>487</v>
      </c>
      <c r="J189" s="247" t="s">
        <v>488</v>
      </c>
      <c r="K189" s="549" t="s">
        <v>489</v>
      </c>
      <c r="L189" s="248" t="s">
        <v>490</v>
      </c>
      <c r="M189" s="247"/>
      <c r="N189" s="549"/>
      <c r="O189" s="248"/>
      <c r="P189" s="247"/>
      <c r="Q189" s="549"/>
      <c r="R189" s="248"/>
      <c r="S189" s="247"/>
      <c r="T189" s="549"/>
      <c r="U189" s="248"/>
      <c r="V189" s="247"/>
      <c r="W189" s="549"/>
      <c r="X189" s="248"/>
      <c r="Y189" s="247"/>
      <c r="Z189" s="549"/>
      <c r="AA189" s="248"/>
      <c r="AB189" s="247"/>
      <c r="AC189" s="549"/>
      <c r="AD189" s="248"/>
      <c r="AE189" s="247"/>
      <c r="AF189" s="549"/>
      <c r="AG189" s="248"/>
      <c r="AH189" s="247"/>
      <c r="AI189" s="549"/>
      <c r="AJ189" s="248"/>
      <c r="AK189" s="247"/>
      <c r="AL189" s="549"/>
      <c r="AM189" s="248"/>
      <c r="AN189" s="247"/>
      <c r="AO189" s="549"/>
      <c r="AP189" s="248"/>
      <c r="AQ189" s="247"/>
      <c r="AR189" s="549"/>
      <c r="AS189" s="248"/>
    </row>
    <row r="190" spans="2:45" hidden="1">
      <c r="B190" s="256" t="s">
        <v>712</v>
      </c>
      <c r="C190" s="33" t="str">
        <f t="shared" si="7"/>
        <v>BT Reigate</v>
      </c>
      <c r="D190" s="33" t="str">
        <f t="shared" si="8"/>
        <v>Impala server</v>
      </c>
      <c r="E190" s="33" t="e">
        <f>VLOOKUP(#REF!,'IPs - Production'!$A$10:$K$456,7,FALSE)</f>
        <v>#REF!</v>
      </c>
      <c r="F190" s="33" t="str">
        <f t="shared" si="9"/>
        <v>Ph2 - YE2019</v>
      </c>
      <c r="G190" s="247" t="s">
        <v>52</v>
      </c>
      <c r="H190" s="549" t="s">
        <v>486</v>
      </c>
      <c r="I190" s="248" t="s">
        <v>487</v>
      </c>
      <c r="J190" s="247" t="s">
        <v>488</v>
      </c>
      <c r="K190" s="549" t="s">
        <v>489</v>
      </c>
      <c r="L190" s="248" t="s">
        <v>490</v>
      </c>
      <c r="M190" s="247"/>
      <c r="N190" s="549"/>
      <c r="O190" s="248"/>
      <c r="P190" s="247"/>
      <c r="Q190" s="549"/>
      <c r="R190" s="248"/>
      <c r="S190" s="247"/>
      <c r="T190" s="549"/>
      <c r="U190" s="248"/>
      <c r="V190" s="247"/>
      <c r="W190" s="549"/>
      <c r="X190" s="248"/>
      <c r="Y190" s="247"/>
      <c r="Z190" s="549"/>
      <c r="AA190" s="248"/>
      <c r="AB190" s="247"/>
      <c r="AC190" s="549"/>
      <c r="AD190" s="248"/>
      <c r="AE190" s="247"/>
      <c r="AF190" s="549"/>
      <c r="AG190" s="248"/>
      <c r="AH190" s="247"/>
      <c r="AI190" s="549"/>
      <c r="AJ190" s="248"/>
      <c r="AK190" s="247"/>
      <c r="AL190" s="549"/>
      <c r="AM190" s="248"/>
      <c r="AN190" s="247"/>
      <c r="AO190" s="549"/>
      <c r="AP190" s="248"/>
      <c r="AQ190" s="247"/>
      <c r="AR190" s="549"/>
      <c r="AS190" s="248"/>
    </row>
    <row r="191" spans="2:45" hidden="1">
      <c r="B191" s="256" t="s">
        <v>713</v>
      </c>
      <c r="C191" s="33" t="str">
        <f t="shared" si="7"/>
        <v>BT Reigate</v>
      </c>
      <c r="D191" s="33" t="str">
        <f t="shared" si="8"/>
        <v>Impala server</v>
      </c>
      <c r="E191" s="33" t="e">
        <f>VLOOKUP(#REF!,'IPs - Production'!$A$10:$K$456,7,FALSE)</f>
        <v>#REF!</v>
      </c>
      <c r="F191" s="33" t="str">
        <f t="shared" si="9"/>
        <v>YE2022</v>
      </c>
      <c r="G191" s="247" t="s">
        <v>52</v>
      </c>
      <c r="H191" s="549" t="s">
        <v>486</v>
      </c>
      <c r="I191" s="248" t="s">
        <v>487</v>
      </c>
      <c r="J191" s="247" t="s">
        <v>488</v>
      </c>
      <c r="K191" s="549" t="s">
        <v>489</v>
      </c>
      <c r="L191" s="248" t="s">
        <v>490</v>
      </c>
      <c r="M191" s="247"/>
      <c r="N191" s="549"/>
      <c r="O191" s="248"/>
      <c r="P191" s="247"/>
      <c r="Q191" s="549"/>
      <c r="R191" s="248"/>
      <c r="S191" s="247"/>
      <c r="T191" s="549"/>
      <c r="U191" s="248"/>
      <c r="V191" s="247"/>
      <c r="W191" s="549"/>
      <c r="X191" s="248"/>
      <c r="Y191" s="247"/>
      <c r="Z191" s="549"/>
      <c r="AA191" s="248"/>
      <c r="AB191" s="247"/>
      <c r="AC191" s="549"/>
      <c r="AD191" s="248"/>
      <c r="AE191" s="247"/>
      <c r="AF191" s="549"/>
      <c r="AG191" s="248"/>
      <c r="AH191" s="247"/>
      <c r="AI191" s="549"/>
      <c r="AJ191" s="248"/>
      <c r="AK191" s="247"/>
      <c r="AL191" s="549"/>
      <c r="AM191" s="248"/>
      <c r="AN191" s="247"/>
      <c r="AO191" s="549"/>
      <c r="AP191" s="248"/>
      <c r="AQ191" s="247"/>
      <c r="AR191" s="549"/>
      <c r="AS191" s="248"/>
    </row>
    <row r="192" spans="2:45" hidden="1">
      <c r="B192" s="256" t="s">
        <v>714</v>
      </c>
      <c r="C192" s="33" t="str">
        <f t="shared" si="7"/>
        <v>BT Reigate</v>
      </c>
      <c r="D192" s="33" t="str">
        <f t="shared" si="8"/>
        <v>Impala server</v>
      </c>
      <c r="E192" s="33" t="e">
        <f>VLOOKUP(#REF!,'IPs - Production'!$A$10:$K$456,7,FALSE)</f>
        <v>#REF!</v>
      </c>
      <c r="F192" s="33" t="str">
        <f t="shared" si="9"/>
        <v>YE2022</v>
      </c>
      <c r="G192" s="247" t="s">
        <v>52</v>
      </c>
      <c r="H192" s="549" t="s">
        <v>486</v>
      </c>
      <c r="I192" s="248" t="s">
        <v>487</v>
      </c>
      <c r="J192" s="247" t="s">
        <v>488</v>
      </c>
      <c r="K192" s="549" t="s">
        <v>489</v>
      </c>
      <c r="L192" s="248" t="s">
        <v>490</v>
      </c>
      <c r="M192" s="247"/>
      <c r="N192" s="549"/>
      <c r="O192" s="248"/>
      <c r="P192" s="247"/>
      <c r="Q192" s="549"/>
      <c r="R192" s="248"/>
      <c r="S192" s="247"/>
      <c r="T192" s="549"/>
      <c r="U192" s="248"/>
      <c r="V192" s="247"/>
      <c r="W192" s="549"/>
      <c r="X192" s="248"/>
      <c r="Y192" s="247"/>
      <c r="Z192" s="549"/>
      <c r="AA192" s="248"/>
      <c r="AB192" s="247"/>
      <c r="AC192" s="549"/>
      <c r="AD192" s="248"/>
      <c r="AE192" s="247"/>
      <c r="AF192" s="549"/>
      <c r="AG192" s="248"/>
      <c r="AH192" s="247"/>
      <c r="AI192" s="549"/>
      <c r="AJ192" s="248"/>
      <c r="AK192" s="247"/>
      <c r="AL192" s="549"/>
      <c r="AM192" s="248"/>
      <c r="AN192" s="247"/>
      <c r="AO192" s="549"/>
      <c r="AP192" s="248"/>
      <c r="AQ192" s="247"/>
      <c r="AR192" s="549"/>
      <c r="AS192" s="248"/>
    </row>
    <row r="193" spans="2:45" hidden="1">
      <c r="B193" s="256" t="s">
        <v>715</v>
      </c>
      <c r="C193" s="33" t="str">
        <f t="shared" si="7"/>
        <v>BT Reigate</v>
      </c>
      <c r="D193" s="33" t="str">
        <f t="shared" si="8"/>
        <v>Impala server</v>
      </c>
      <c r="E193" s="33" t="e">
        <f>VLOOKUP(#REF!,'IPs - Production'!$A$10:$K$456,7,FALSE)</f>
        <v>#REF!</v>
      </c>
      <c r="F193" s="33" t="str">
        <f t="shared" si="9"/>
        <v>YE2022</v>
      </c>
      <c r="G193" s="247" t="s">
        <v>52</v>
      </c>
      <c r="H193" s="549" t="s">
        <v>486</v>
      </c>
      <c r="I193" s="248" t="s">
        <v>487</v>
      </c>
      <c r="J193" s="247" t="s">
        <v>488</v>
      </c>
      <c r="K193" s="549" t="s">
        <v>489</v>
      </c>
      <c r="L193" s="248" t="s">
        <v>490</v>
      </c>
      <c r="M193" s="247"/>
      <c r="N193" s="549"/>
      <c r="O193" s="248"/>
      <c r="P193" s="247"/>
      <c r="Q193" s="549"/>
      <c r="R193" s="248"/>
      <c r="S193" s="247"/>
      <c r="T193" s="549"/>
      <c r="U193" s="248"/>
      <c r="V193" s="247"/>
      <c r="W193" s="549"/>
      <c r="X193" s="248"/>
      <c r="Y193" s="247"/>
      <c r="Z193" s="549"/>
      <c r="AA193" s="248"/>
      <c r="AB193" s="247"/>
      <c r="AC193" s="549"/>
      <c r="AD193" s="248"/>
      <c r="AE193" s="247"/>
      <c r="AF193" s="549"/>
      <c r="AG193" s="248"/>
      <c r="AH193" s="247"/>
      <c r="AI193" s="549"/>
      <c r="AJ193" s="248"/>
      <c r="AK193" s="247"/>
      <c r="AL193" s="549"/>
      <c r="AM193" s="248"/>
      <c r="AN193" s="247"/>
      <c r="AO193" s="549"/>
      <c r="AP193" s="248"/>
      <c r="AQ193" s="247"/>
      <c r="AR193" s="549"/>
      <c r="AS193" s="248"/>
    </row>
    <row r="194" spans="2:45" hidden="1">
      <c r="B194" s="256" t="s">
        <v>716</v>
      </c>
      <c r="C194" s="33" t="str">
        <f t="shared" si="7"/>
        <v>BT Reigate</v>
      </c>
      <c r="D194" s="33" t="str">
        <f t="shared" si="8"/>
        <v>Impala server</v>
      </c>
      <c r="E194" s="33" t="e">
        <f>VLOOKUP(#REF!,'IPs - Production'!$A$10:$K$456,7,FALSE)</f>
        <v>#REF!</v>
      </c>
      <c r="F194" s="33" t="str">
        <f t="shared" si="9"/>
        <v>YE2022</v>
      </c>
      <c r="G194" s="247" t="s">
        <v>52</v>
      </c>
      <c r="H194" s="549" t="s">
        <v>486</v>
      </c>
      <c r="I194" s="248" t="s">
        <v>487</v>
      </c>
      <c r="J194" s="247" t="s">
        <v>488</v>
      </c>
      <c r="K194" s="549" t="s">
        <v>489</v>
      </c>
      <c r="L194" s="248" t="s">
        <v>490</v>
      </c>
      <c r="M194" s="247"/>
      <c r="N194" s="549"/>
      <c r="O194" s="248"/>
      <c r="P194" s="247"/>
      <c r="Q194" s="549"/>
      <c r="R194" s="248"/>
      <c r="S194" s="247"/>
      <c r="T194" s="549"/>
      <c r="U194" s="248"/>
      <c r="V194" s="247"/>
      <c r="W194" s="549"/>
      <c r="X194" s="248"/>
      <c r="Y194" s="247"/>
      <c r="Z194" s="549"/>
      <c r="AA194" s="248"/>
      <c r="AB194" s="247"/>
      <c r="AC194" s="549"/>
      <c r="AD194" s="248"/>
      <c r="AE194" s="247"/>
      <c r="AF194" s="549"/>
      <c r="AG194" s="248"/>
      <c r="AH194" s="247"/>
      <c r="AI194" s="549"/>
      <c r="AJ194" s="248"/>
      <c r="AK194" s="247"/>
      <c r="AL194" s="549"/>
      <c r="AM194" s="248"/>
      <c r="AN194" s="247"/>
      <c r="AO194" s="549"/>
      <c r="AP194" s="248"/>
      <c r="AQ194" s="247"/>
      <c r="AR194" s="549"/>
      <c r="AS194" s="248"/>
    </row>
    <row r="195" spans="2:45" hidden="1">
      <c r="B195" s="256" t="s">
        <v>717</v>
      </c>
      <c r="C195" s="33" t="str">
        <f t="shared" si="7"/>
        <v>BT Reigate</v>
      </c>
      <c r="D195" s="33" t="str">
        <f t="shared" si="8"/>
        <v>Impala server</v>
      </c>
      <c r="E195" s="33" t="e">
        <f>VLOOKUP(#REF!,'IPs - Production'!$A$10:$K$456,7,FALSE)</f>
        <v>#REF!</v>
      </c>
      <c r="F195" s="33" t="str">
        <f t="shared" si="9"/>
        <v>YE2022</v>
      </c>
      <c r="G195" s="247" t="s">
        <v>52</v>
      </c>
      <c r="H195" s="549" t="s">
        <v>486</v>
      </c>
      <c r="I195" s="248" t="s">
        <v>487</v>
      </c>
      <c r="J195" s="247" t="s">
        <v>488</v>
      </c>
      <c r="K195" s="549" t="s">
        <v>489</v>
      </c>
      <c r="L195" s="248" t="s">
        <v>490</v>
      </c>
      <c r="M195" s="247"/>
      <c r="N195" s="549"/>
      <c r="O195" s="248"/>
      <c r="P195" s="247"/>
      <c r="Q195" s="549"/>
      <c r="R195" s="248"/>
      <c r="S195" s="247"/>
      <c r="T195" s="549"/>
      <c r="U195" s="248"/>
      <c r="V195" s="247"/>
      <c r="W195" s="549"/>
      <c r="X195" s="248"/>
      <c r="Y195" s="247"/>
      <c r="Z195" s="549"/>
      <c r="AA195" s="248"/>
      <c r="AB195" s="247"/>
      <c r="AC195" s="549"/>
      <c r="AD195" s="248"/>
      <c r="AE195" s="247"/>
      <c r="AF195" s="549"/>
      <c r="AG195" s="248"/>
      <c r="AH195" s="247"/>
      <c r="AI195" s="549"/>
      <c r="AJ195" s="248"/>
      <c r="AK195" s="247"/>
      <c r="AL195" s="549"/>
      <c r="AM195" s="248"/>
      <c r="AN195" s="247"/>
      <c r="AO195" s="549"/>
      <c r="AP195" s="248"/>
      <c r="AQ195" s="247"/>
      <c r="AR195" s="549"/>
      <c r="AS195" s="248"/>
    </row>
    <row r="196" spans="2:45" hidden="1">
      <c r="B196" s="256" t="s">
        <v>718</v>
      </c>
      <c r="C196" s="33" t="str">
        <f t="shared" si="7"/>
        <v>BT Reigate</v>
      </c>
      <c r="D196" s="33" t="str">
        <f t="shared" si="8"/>
        <v>Impala server</v>
      </c>
      <c r="E196" s="33" t="e">
        <f>VLOOKUP(#REF!,'IPs - Production'!$A$10:$K$456,7,FALSE)</f>
        <v>#REF!</v>
      </c>
      <c r="F196" s="33" t="str">
        <f t="shared" si="9"/>
        <v>YE2022</v>
      </c>
      <c r="G196" s="247" t="s">
        <v>52</v>
      </c>
      <c r="H196" s="549" t="s">
        <v>486</v>
      </c>
      <c r="I196" s="248" t="s">
        <v>487</v>
      </c>
      <c r="J196" s="247" t="s">
        <v>488</v>
      </c>
      <c r="K196" s="549" t="s">
        <v>489</v>
      </c>
      <c r="L196" s="248" t="s">
        <v>490</v>
      </c>
      <c r="M196" s="247"/>
      <c r="N196" s="549"/>
      <c r="O196" s="248"/>
      <c r="P196" s="247"/>
      <c r="Q196" s="549"/>
      <c r="R196" s="248"/>
      <c r="S196" s="247"/>
      <c r="T196" s="549"/>
      <c r="U196" s="248"/>
      <c r="V196" s="247"/>
      <c r="W196" s="549"/>
      <c r="X196" s="248"/>
      <c r="Y196" s="247"/>
      <c r="Z196" s="549"/>
      <c r="AA196" s="248"/>
      <c r="AB196" s="247"/>
      <c r="AC196" s="549"/>
      <c r="AD196" s="248"/>
      <c r="AE196" s="247"/>
      <c r="AF196" s="549"/>
      <c r="AG196" s="248"/>
      <c r="AH196" s="247"/>
      <c r="AI196" s="549"/>
      <c r="AJ196" s="248"/>
      <c r="AK196" s="247"/>
      <c r="AL196" s="549"/>
      <c r="AM196" s="248"/>
      <c r="AN196" s="247"/>
      <c r="AO196" s="549"/>
      <c r="AP196" s="248"/>
      <c r="AQ196" s="247"/>
      <c r="AR196" s="549"/>
      <c r="AS196" s="248"/>
    </row>
    <row r="197" spans="2:45" hidden="1">
      <c r="B197" s="256" t="s">
        <v>719</v>
      </c>
      <c r="C197" s="33" t="str">
        <f t="shared" si="7"/>
        <v>BT Reigate</v>
      </c>
      <c r="D197" s="33" t="str">
        <f t="shared" si="8"/>
        <v>Impala server</v>
      </c>
      <c r="E197" s="33" t="e">
        <f>VLOOKUP(#REF!,'IPs - Production'!$A$10:$K$456,7,FALSE)</f>
        <v>#REF!</v>
      </c>
      <c r="F197" s="33" t="str">
        <f t="shared" si="9"/>
        <v>YE2022</v>
      </c>
      <c r="G197" s="247" t="s">
        <v>52</v>
      </c>
      <c r="H197" s="549" t="s">
        <v>486</v>
      </c>
      <c r="I197" s="248" t="s">
        <v>487</v>
      </c>
      <c r="J197" s="247" t="s">
        <v>488</v>
      </c>
      <c r="K197" s="549" t="s">
        <v>489</v>
      </c>
      <c r="L197" s="248" t="s">
        <v>490</v>
      </c>
      <c r="M197" s="247"/>
      <c r="N197" s="549"/>
      <c r="O197" s="248"/>
      <c r="P197" s="247"/>
      <c r="Q197" s="549"/>
      <c r="R197" s="248"/>
      <c r="S197" s="247"/>
      <c r="T197" s="549"/>
      <c r="U197" s="248"/>
      <c r="V197" s="247"/>
      <c r="W197" s="549"/>
      <c r="X197" s="248"/>
      <c r="Y197" s="247"/>
      <c r="Z197" s="549"/>
      <c r="AA197" s="248"/>
      <c r="AB197" s="247"/>
      <c r="AC197" s="549"/>
      <c r="AD197" s="248"/>
      <c r="AE197" s="247"/>
      <c r="AF197" s="549"/>
      <c r="AG197" s="248"/>
      <c r="AH197" s="247"/>
      <c r="AI197" s="549"/>
      <c r="AJ197" s="248"/>
      <c r="AK197" s="247"/>
      <c r="AL197" s="549"/>
      <c r="AM197" s="248"/>
      <c r="AN197" s="247"/>
      <c r="AO197" s="549"/>
      <c r="AP197" s="248"/>
      <c r="AQ197" s="247"/>
      <c r="AR197" s="549"/>
      <c r="AS197" s="248"/>
    </row>
    <row r="198" spans="2:45" hidden="1">
      <c r="B198" s="256" t="s">
        <v>720</v>
      </c>
      <c r="C198" s="33" t="str">
        <f t="shared" si="7"/>
        <v>BT Reigate</v>
      </c>
      <c r="D198" s="33" t="str">
        <f t="shared" si="8"/>
        <v>Impala server</v>
      </c>
      <c r="E198" s="33" t="e">
        <f>VLOOKUP(#REF!,'IPs - Production'!$A$10:$K$456,7,FALSE)</f>
        <v>#REF!</v>
      </c>
      <c r="F198" s="33" t="str">
        <f t="shared" si="9"/>
        <v>YE2022</v>
      </c>
      <c r="G198" s="247" t="s">
        <v>52</v>
      </c>
      <c r="H198" s="549" t="s">
        <v>486</v>
      </c>
      <c r="I198" s="248" t="s">
        <v>487</v>
      </c>
      <c r="J198" s="247" t="s">
        <v>488</v>
      </c>
      <c r="K198" s="549" t="s">
        <v>489</v>
      </c>
      <c r="L198" s="248" t="s">
        <v>490</v>
      </c>
      <c r="M198" s="247"/>
      <c r="N198" s="549"/>
      <c r="O198" s="248"/>
      <c r="P198" s="247"/>
      <c r="Q198" s="549"/>
      <c r="R198" s="248"/>
      <c r="S198" s="247"/>
      <c r="T198" s="549"/>
      <c r="U198" s="248"/>
      <c r="V198" s="247"/>
      <c r="W198" s="549"/>
      <c r="X198" s="248"/>
      <c r="Y198" s="247"/>
      <c r="Z198" s="549"/>
      <c r="AA198" s="248"/>
      <c r="AB198" s="247"/>
      <c r="AC198" s="549"/>
      <c r="AD198" s="248"/>
      <c r="AE198" s="247"/>
      <c r="AF198" s="549"/>
      <c r="AG198" s="248"/>
      <c r="AH198" s="247"/>
      <c r="AI198" s="549"/>
      <c r="AJ198" s="248"/>
      <c r="AK198" s="247"/>
      <c r="AL198" s="549"/>
      <c r="AM198" s="248"/>
      <c r="AN198" s="247"/>
      <c r="AO198" s="549"/>
      <c r="AP198" s="248"/>
      <c r="AQ198" s="247"/>
      <c r="AR198" s="549"/>
      <c r="AS198" s="248"/>
    </row>
    <row r="199" spans="2:45" hidden="1">
      <c r="B199" s="256" t="s">
        <v>721</v>
      </c>
      <c r="C199" s="33" t="str">
        <f t="shared" si="7"/>
        <v>BT Reigate</v>
      </c>
      <c r="D199" s="33" t="str">
        <f t="shared" si="8"/>
        <v>Impala server</v>
      </c>
      <c r="E199" s="33" t="e">
        <f>VLOOKUP(#REF!,'IPs - Production'!$A$10:$K$456,7,FALSE)</f>
        <v>#REF!</v>
      </c>
      <c r="F199" s="33" t="str">
        <f t="shared" si="9"/>
        <v>YE2022</v>
      </c>
      <c r="G199" s="247" t="s">
        <v>52</v>
      </c>
      <c r="H199" s="549" t="s">
        <v>486</v>
      </c>
      <c r="I199" s="248" t="s">
        <v>487</v>
      </c>
      <c r="J199" s="247" t="s">
        <v>488</v>
      </c>
      <c r="K199" s="549" t="s">
        <v>489</v>
      </c>
      <c r="L199" s="248" t="s">
        <v>490</v>
      </c>
      <c r="M199" s="247"/>
      <c r="N199" s="549"/>
      <c r="O199" s="248"/>
      <c r="P199" s="247"/>
      <c r="Q199" s="549"/>
      <c r="R199" s="248"/>
      <c r="S199" s="247"/>
      <c r="T199" s="549"/>
      <c r="U199" s="248"/>
      <c r="V199" s="247"/>
      <c r="W199" s="549"/>
      <c r="X199" s="248"/>
      <c r="Y199" s="247"/>
      <c r="Z199" s="549"/>
      <c r="AA199" s="248"/>
      <c r="AB199" s="247"/>
      <c r="AC199" s="549"/>
      <c r="AD199" s="248"/>
      <c r="AE199" s="247"/>
      <c r="AF199" s="549"/>
      <c r="AG199" s="248"/>
      <c r="AH199" s="247"/>
      <c r="AI199" s="549"/>
      <c r="AJ199" s="248"/>
      <c r="AK199" s="247"/>
      <c r="AL199" s="549"/>
      <c r="AM199" s="248"/>
      <c r="AN199" s="247"/>
      <c r="AO199" s="549"/>
      <c r="AP199" s="248"/>
      <c r="AQ199" s="247"/>
      <c r="AR199" s="549"/>
      <c r="AS199" s="248"/>
    </row>
    <row r="200" spans="2:45" hidden="1">
      <c r="B200" s="256" t="s">
        <v>722</v>
      </c>
      <c r="C200" s="33" t="str">
        <f t="shared" si="7"/>
        <v>BT Reigate</v>
      </c>
      <c r="D200" s="33" t="str">
        <f t="shared" si="8"/>
        <v>Impala server</v>
      </c>
      <c r="E200" s="33" t="e">
        <f>VLOOKUP(#REF!,'IPs - Production'!$A$10:$K$456,7,FALSE)</f>
        <v>#REF!</v>
      </c>
      <c r="F200" s="33" t="str">
        <f t="shared" si="9"/>
        <v>YE2022</v>
      </c>
      <c r="G200" s="247" t="s">
        <v>52</v>
      </c>
      <c r="H200" s="549" t="s">
        <v>486</v>
      </c>
      <c r="I200" s="248" t="s">
        <v>487</v>
      </c>
      <c r="J200" s="247" t="s">
        <v>488</v>
      </c>
      <c r="K200" s="549" t="s">
        <v>489</v>
      </c>
      <c r="L200" s="248" t="s">
        <v>490</v>
      </c>
      <c r="M200" s="247"/>
      <c r="N200" s="549"/>
      <c r="O200" s="248"/>
      <c r="P200" s="247"/>
      <c r="Q200" s="549"/>
      <c r="R200" s="248"/>
      <c r="S200" s="247"/>
      <c r="T200" s="549"/>
      <c r="U200" s="248"/>
      <c r="V200" s="247"/>
      <c r="W200" s="549"/>
      <c r="X200" s="248"/>
      <c r="Y200" s="247"/>
      <c r="Z200" s="549"/>
      <c r="AA200" s="248"/>
      <c r="AB200" s="247"/>
      <c r="AC200" s="549"/>
      <c r="AD200" s="248"/>
      <c r="AE200" s="247"/>
      <c r="AF200" s="549"/>
      <c r="AG200" s="248"/>
      <c r="AH200" s="247"/>
      <c r="AI200" s="549"/>
      <c r="AJ200" s="248"/>
      <c r="AK200" s="247"/>
      <c r="AL200" s="549"/>
      <c r="AM200" s="248"/>
      <c r="AN200" s="247"/>
      <c r="AO200" s="549"/>
      <c r="AP200" s="248"/>
      <c r="AQ200" s="247"/>
      <c r="AR200" s="549"/>
      <c r="AS200" s="248"/>
    </row>
    <row r="201" spans="2:45" hidden="1">
      <c r="B201" s="256" t="s">
        <v>723</v>
      </c>
      <c r="C201" s="33" t="str">
        <f t="shared" si="7"/>
        <v>BT Reigate</v>
      </c>
      <c r="D201" s="33" t="str">
        <f t="shared" si="8"/>
        <v>Impala server</v>
      </c>
      <c r="E201" s="33" t="e">
        <f>VLOOKUP(#REF!,'IPs - Production'!$A$10:$K$456,7,FALSE)</f>
        <v>#REF!</v>
      </c>
      <c r="F201" s="33" t="str">
        <f t="shared" si="9"/>
        <v>YE2021</v>
      </c>
      <c r="G201" s="247" t="s">
        <v>52</v>
      </c>
      <c r="H201" s="549"/>
      <c r="I201" s="248"/>
      <c r="J201" s="247" t="s">
        <v>488</v>
      </c>
      <c r="K201" s="549"/>
      <c r="L201" s="248"/>
      <c r="M201" s="247"/>
      <c r="N201" s="549"/>
      <c r="O201" s="248"/>
      <c r="P201" s="247"/>
      <c r="Q201" s="549"/>
      <c r="R201" s="248"/>
      <c r="S201" s="247"/>
      <c r="T201" s="549"/>
      <c r="U201" s="248"/>
      <c r="V201" s="247"/>
      <c r="W201" s="549"/>
      <c r="X201" s="248"/>
      <c r="Y201" s="247"/>
      <c r="Z201" s="549"/>
      <c r="AA201" s="248"/>
      <c r="AB201" s="247"/>
      <c r="AC201" s="549"/>
      <c r="AD201" s="248"/>
      <c r="AE201" s="247"/>
      <c r="AF201" s="549"/>
      <c r="AG201" s="248"/>
      <c r="AH201" s="247"/>
      <c r="AI201" s="549"/>
      <c r="AJ201" s="248"/>
      <c r="AK201" s="247"/>
      <c r="AL201" s="549"/>
      <c r="AM201" s="248"/>
      <c r="AN201" s="247"/>
      <c r="AO201" s="549"/>
      <c r="AP201" s="248"/>
      <c r="AQ201" s="247"/>
      <c r="AR201" s="549"/>
      <c r="AS201" s="248"/>
    </row>
    <row r="202" spans="2:45" hidden="1">
      <c r="B202" s="256" t="s">
        <v>724</v>
      </c>
      <c r="C202" s="33" t="str">
        <f t="shared" si="7"/>
        <v>BT Reigate</v>
      </c>
      <c r="D202" s="33" t="str">
        <f t="shared" si="8"/>
        <v>Impala server</v>
      </c>
      <c r="E202" s="33" t="e">
        <f>VLOOKUP(#REF!,'IPs - Production'!$A$10:$K$456,7,FALSE)</f>
        <v>#REF!</v>
      </c>
      <c r="F202" s="33" t="str">
        <f t="shared" si="9"/>
        <v>YE2021</v>
      </c>
      <c r="G202" s="247" t="s">
        <v>52</v>
      </c>
      <c r="H202" s="549"/>
      <c r="I202" s="248"/>
      <c r="J202" s="247" t="s">
        <v>488</v>
      </c>
      <c r="K202" s="549"/>
      <c r="L202" s="248"/>
      <c r="M202" s="247"/>
      <c r="N202" s="549"/>
      <c r="O202" s="248"/>
      <c r="P202" s="247"/>
      <c r="Q202" s="549"/>
      <c r="R202" s="248"/>
      <c r="S202" s="247"/>
      <c r="T202" s="549"/>
      <c r="U202" s="248"/>
      <c r="V202" s="247"/>
      <c r="W202" s="549"/>
      <c r="X202" s="248"/>
      <c r="Y202" s="247"/>
      <c r="Z202" s="549"/>
      <c r="AA202" s="248"/>
      <c r="AB202" s="247"/>
      <c r="AC202" s="549"/>
      <c r="AD202" s="248"/>
      <c r="AE202" s="247"/>
      <c r="AF202" s="549"/>
      <c r="AG202" s="248"/>
      <c r="AH202" s="247"/>
      <c r="AI202" s="549"/>
      <c r="AJ202" s="248"/>
      <c r="AK202" s="247"/>
      <c r="AL202" s="549"/>
      <c r="AM202" s="248"/>
      <c r="AN202" s="247"/>
      <c r="AO202" s="549"/>
      <c r="AP202" s="248"/>
      <c r="AQ202" s="247"/>
      <c r="AR202" s="549"/>
      <c r="AS202" s="248"/>
    </row>
    <row r="203" spans="2:45" hidden="1">
      <c r="B203" s="256" t="s">
        <v>725</v>
      </c>
      <c r="C203" s="33" t="str">
        <f t="shared" si="7"/>
        <v>BT Reigate</v>
      </c>
      <c r="D203" s="33" t="str">
        <f t="shared" si="8"/>
        <v>Correlator</v>
      </c>
      <c r="E203" s="33" t="e">
        <f>VLOOKUP(#REF!,'IPs - Production'!$A$10:$K$456,7,FALSE)</f>
        <v>#REF!</v>
      </c>
      <c r="F203" s="33" t="str">
        <f t="shared" si="9"/>
        <v>Ph1</v>
      </c>
      <c r="G203" s="247" t="s">
        <v>52</v>
      </c>
      <c r="H203" s="549" t="s">
        <v>486</v>
      </c>
      <c r="I203" s="248" t="s">
        <v>487</v>
      </c>
      <c r="J203" s="247" t="s">
        <v>488</v>
      </c>
      <c r="K203" s="549" t="s">
        <v>489</v>
      </c>
      <c r="L203" s="248" t="s">
        <v>490</v>
      </c>
      <c r="M203" s="247"/>
      <c r="N203" s="549"/>
      <c r="O203" s="248"/>
      <c r="P203" s="247"/>
      <c r="Q203" s="549"/>
      <c r="R203" s="248"/>
      <c r="S203" s="247"/>
      <c r="T203" s="549"/>
      <c r="U203" s="248"/>
      <c r="V203" s="247"/>
      <c r="W203" s="549"/>
      <c r="X203" s="248"/>
      <c r="Y203" s="247"/>
      <c r="Z203" s="549"/>
      <c r="AA203" s="248"/>
      <c r="AB203" s="247"/>
      <c r="AC203" s="549"/>
      <c r="AD203" s="248"/>
      <c r="AE203" s="247"/>
      <c r="AF203" s="549"/>
      <c r="AG203" s="248"/>
      <c r="AH203" s="247"/>
      <c r="AI203" s="549"/>
      <c r="AJ203" s="248"/>
      <c r="AK203" s="247"/>
      <c r="AL203" s="549"/>
      <c r="AM203" s="248"/>
      <c r="AN203" s="247"/>
      <c r="AO203" s="549"/>
      <c r="AP203" s="248"/>
      <c r="AQ203" s="247"/>
      <c r="AR203" s="549"/>
      <c r="AS203" s="248"/>
    </row>
    <row r="204" spans="2:45" hidden="1">
      <c r="B204" s="256" t="s">
        <v>726</v>
      </c>
      <c r="C204" s="33" t="str">
        <f t="shared" si="7"/>
        <v>BT Reigate</v>
      </c>
      <c r="D204" s="33" t="str">
        <f t="shared" si="8"/>
        <v>Correlator</v>
      </c>
      <c r="E204" s="33" t="e">
        <f>VLOOKUP(#REF!,'IPs - Production'!$A$10:$K$456,7,FALSE)</f>
        <v>#REF!</v>
      </c>
      <c r="F204" s="33" t="str">
        <f t="shared" si="9"/>
        <v>Ph1</v>
      </c>
      <c r="G204" s="247" t="s">
        <v>52</v>
      </c>
      <c r="H204" s="549" t="s">
        <v>486</v>
      </c>
      <c r="I204" s="248" t="s">
        <v>487</v>
      </c>
      <c r="J204" s="247" t="s">
        <v>488</v>
      </c>
      <c r="K204" s="549" t="s">
        <v>489</v>
      </c>
      <c r="L204" s="248" t="s">
        <v>490</v>
      </c>
      <c r="M204" s="247"/>
      <c r="N204" s="549"/>
      <c r="O204" s="248"/>
      <c r="P204" s="247"/>
      <c r="Q204" s="549"/>
      <c r="R204" s="248"/>
      <c r="S204" s="247"/>
      <c r="T204" s="549"/>
      <c r="U204" s="248"/>
      <c r="V204" s="247"/>
      <c r="W204" s="549"/>
      <c r="X204" s="248"/>
      <c r="Y204" s="247"/>
      <c r="Z204" s="549"/>
      <c r="AA204" s="248"/>
      <c r="AB204" s="247"/>
      <c r="AC204" s="549"/>
      <c r="AD204" s="248"/>
      <c r="AE204" s="247"/>
      <c r="AF204" s="549"/>
      <c r="AG204" s="248"/>
      <c r="AH204" s="247"/>
      <c r="AI204" s="549"/>
      <c r="AJ204" s="248"/>
      <c r="AK204" s="247"/>
      <c r="AL204" s="549"/>
      <c r="AM204" s="248"/>
      <c r="AN204" s="247"/>
      <c r="AO204" s="549"/>
      <c r="AP204" s="248"/>
      <c r="AQ204" s="247"/>
      <c r="AR204" s="549"/>
      <c r="AS204" s="248"/>
    </row>
    <row r="205" spans="2:45" hidden="1">
      <c r="B205" s="256" t="s">
        <v>727</v>
      </c>
      <c r="C205" s="33" t="str">
        <f t="shared" si="7"/>
        <v>BT Reigate</v>
      </c>
      <c r="D205" s="33" t="str">
        <f t="shared" si="8"/>
        <v>Correlator</v>
      </c>
      <c r="E205" s="33" t="e">
        <f>VLOOKUP(#REF!,'IPs - Production'!$A$10:$K$456,7,FALSE)</f>
        <v>#REF!</v>
      </c>
      <c r="F205" s="33" t="str">
        <f t="shared" si="9"/>
        <v>Ph1</v>
      </c>
      <c r="G205" s="247" t="s">
        <v>52</v>
      </c>
      <c r="H205" s="549" t="s">
        <v>486</v>
      </c>
      <c r="I205" s="248" t="s">
        <v>487</v>
      </c>
      <c r="J205" s="247" t="s">
        <v>488</v>
      </c>
      <c r="K205" s="549" t="s">
        <v>489</v>
      </c>
      <c r="L205" s="248" t="s">
        <v>490</v>
      </c>
      <c r="M205" s="247"/>
      <c r="N205" s="549"/>
      <c r="O205" s="248"/>
      <c r="P205" s="247"/>
      <c r="Q205" s="549"/>
      <c r="R205" s="248"/>
      <c r="S205" s="247"/>
      <c r="T205" s="549"/>
      <c r="U205" s="248"/>
      <c r="V205" s="247"/>
      <c r="W205" s="549"/>
      <c r="X205" s="248"/>
      <c r="Y205" s="247"/>
      <c r="Z205" s="549"/>
      <c r="AA205" s="248"/>
      <c r="AB205" s="247"/>
      <c r="AC205" s="549"/>
      <c r="AD205" s="248"/>
      <c r="AE205" s="247"/>
      <c r="AF205" s="549"/>
      <c r="AG205" s="248"/>
      <c r="AH205" s="247"/>
      <c r="AI205" s="549"/>
      <c r="AJ205" s="248"/>
      <c r="AK205" s="247"/>
      <c r="AL205" s="549"/>
      <c r="AM205" s="248"/>
      <c r="AN205" s="247"/>
      <c r="AO205" s="549"/>
      <c r="AP205" s="248"/>
      <c r="AQ205" s="247"/>
      <c r="AR205" s="549"/>
      <c r="AS205" s="248"/>
    </row>
    <row r="206" spans="2:45" hidden="1">
      <c r="B206" s="256" t="s">
        <v>728</v>
      </c>
      <c r="C206" s="33" t="str">
        <f t="shared" si="7"/>
        <v>BT Reigate</v>
      </c>
      <c r="D206" s="33" t="str">
        <f t="shared" si="8"/>
        <v>Correlator</v>
      </c>
      <c r="E206" s="33" t="e">
        <f>VLOOKUP(#REF!,'IPs - Production'!$A$10:$K$456,7,FALSE)</f>
        <v>#REF!</v>
      </c>
      <c r="F206" s="33" t="str">
        <f t="shared" si="9"/>
        <v>Ph1</v>
      </c>
      <c r="G206" s="247" t="s">
        <v>52</v>
      </c>
      <c r="H206" s="549" t="s">
        <v>486</v>
      </c>
      <c r="I206" s="248" t="s">
        <v>487</v>
      </c>
      <c r="J206" s="247" t="s">
        <v>488</v>
      </c>
      <c r="K206" s="549" t="s">
        <v>489</v>
      </c>
      <c r="L206" s="248" t="s">
        <v>490</v>
      </c>
      <c r="M206" s="247"/>
      <c r="N206" s="549"/>
      <c r="O206" s="248"/>
      <c r="P206" s="247"/>
      <c r="Q206" s="549"/>
      <c r="R206" s="248"/>
      <c r="S206" s="247"/>
      <c r="T206" s="549"/>
      <c r="U206" s="248"/>
      <c r="V206" s="247"/>
      <c r="W206" s="549"/>
      <c r="X206" s="248"/>
      <c r="Y206" s="247"/>
      <c r="Z206" s="549"/>
      <c r="AA206" s="248"/>
      <c r="AB206" s="247"/>
      <c r="AC206" s="549"/>
      <c r="AD206" s="248"/>
      <c r="AE206" s="247"/>
      <c r="AF206" s="549"/>
      <c r="AG206" s="248"/>
      <c r="AH206" s="247"/>
      <c r="AI206" s="549"/>
      <c r="AJ206" s="248"/>
      <c r="AK206" s="247"/>
      <c r="AL206" s="549"/>
      <c r="AM206" s="248"/>
      <c r="AN206" s="247"/>
      <c r="AO206" s="549"/>
      <c r="AP206" s="248"/>
      <c r="AQ206" s="247"/>
      <c r="AR206" s="549"/>
      <c r="AS206" s="248"/>
    </row>
    <row r="207" spans="2:45" hidden="1">
      <c r="B207" s="256" t="s">
        <v>729</v>
      </c>
      <c r="C207" s="33" t="str">
        <f t="shared" si="7"/>
        <v>BT Reigate</v>
      </c>
      <c r="D207" s="33" t="str">
        <f t="shared" si="8"/>
        <v>Correlator</v>
      </c>
      <c r="E207" s="33" t="e">
        <f>VLOOKUP(#REF!,'IPs - Production'!$A$10:$K$456,7,FALSE)</f>
        <v>#REF!</v>
      </c>
      <c r="F207" s="33" t="str">
        <f t="shared" si="9"/>
        <v>Ph1</v>
      </c>
      <c r="G207" s="247" t="s">
        <v>52</v>
      </c>
      <c r="H207" s="549" t="s">
        <v>486</v>
      </c>
      <c r="I207" s="248" t="s">
        <v>487</v>
      </c>
      <c r="J207" s="247" t="s">
        <v>488</v>
      </c>
      <c r="K207" s="549" t="s">
        <v>489</v>
      </c>
      <c r="L207" s="248" t="s">
        <v>490</v>
      </c>
      <c r="M207" s="247"/>
      <c r="N207" s="549"/>
      <c r="O207" s="248"/>
      <c r="P207" s="247"/>
      <c r="Q207" s="549"/>
      <c r="R207" s="248"/>
      <c r="S207" s="247"/>
      <c r="T207" s="549"/>
      <c r="U207" s="248"/>
      <c r="V207" s="247"/>
      <c r="W207" s="549"/>
      <c r="X207" s="248"/>
      <c r="Y207" s="247"/>
      <c r="Z207" s="549"/>
      <c r="AA207" s="248"/>
      <c r="AB207" s="247"/>
      <c r="AC207" s="549"/>
      <c r="AD207" s="248"/>
      <c r="AE207" s="247"/>
      <c r="AF207" s="549"/>
      <c r="AG207" s="248"/>
      <c r="AH207" s="247"/>
      <c r="AI207" s="549"/>
      <c r="AJ207" s="248"/>
      <c r="AK207" s="247"/>
      <c r="AL207" s="549"/>
      <c r="AM207" s="248"/>
      <c r="AN207" s="247"/>
      <c r="AO207" s="549"/>
      <c r="AP207" s="248"/>
      <c r="AQ207" s="247"/>
      <c r="AR207" s="549"/>
      <c r="AS207" s="248"/>
    </row>
    <row r="208" spans="2:45" hidden="1">
      <c r="B208" s="256" t="s">
        <v>730</v>
      </c>
      <c r="C208" s="33" t="str">
        <f t="shared" si="7"/>
        <v>BT Reigate</v>
      </c>
      <c r="D208" s="33" t="str">
        <f t="shared" si="8"/>
        <v>Correlator</v>
      </c>
      <c r="E208" s="33" t="e">
        <f>VLOOKUP(#REF!,'IPs - Production'!$A$10:$K$456,7,FALSE)</f>
        <v>#REF!</v>
      </c>
      <c r="F208" s="33" t="str">
        <f t="shared" si="9"/>
        <v>Ph1</v>
      </c>
      <c r="G208" s="247" t="s">
        <v>52</v>
      </c>
      <c r="H208" s="549" t="s">
        <v>486</v>
      </c>
      <c r="I208" s="248" t="s">
        <v>487</v>
      </c>
      <c r="J208" s="247" t="s">
        <v>488</v>
      </c>
      <c r="K208" s="549" t="s">
        <v>489</v>
      </c>
      <c r="L208" s="248" t="s">
        <v>490</v>
      </c>
      <c r="M208" s="247"/>
      <c r="N208" s="549"/>
      <c r="O208" s="248"/>
      <c r="P208" s="247"/>
      <c r="Q208" s="549"/>
      <c r="R208" s="248"/>
      <c r="S208" s="247"/>
      <c r="T208" s="549"/>
      <c r="U208" s="248"/>
      <c r="V208" s="247"/>
      <c r="W208" s="549"/>
      <c r="X208" s="248"/>
      <c r="Y208" s="247"/>
      <c r="Z208" s="549"/>
      <c r="AA208" s="248"/>
      <c r="AB208" s="247"/>
      <c r="AC208" s="549"/>
      <c r="AD208" s="248"/>
      <c r="AE208" s="247"/>
      <c r="AF208" s="549"/>
      <c r="AG208" s="248"/>
      <c r="AH208" s="247"/>
      <c r="AI208" s="549"/>
      <c r="AJ208" s="248"/>
      <c r="AK208" s="247"/>
      <c r="AL208" s="549"/>
      <c r="AM208" s="248"/>
      <c r="AN208" s="247"/>
      <c r="AO208" s="549"/>
      <c r="AP208" s="248"/>
      <c r="AQ208" s="247"/>
      <c r="AR208" s="549"/>
      <c r="AS208" s="248"/>
    </row>
    <row r="209" spans="2:45" hidden="1">
      <c r="B209" s="256" t="s">
        <v>731</v>
      </c>
      <c r="C209" s="33" t="str">
        <f t="shared" si="7"/>
        <v>BT Reigate</v>
      </c>
      <c r="D209" s="33" t="str">
        <f t="shared" si="8"/>
        <v>Correlator</v>
      </c>
      <c r="E209" s="33" t="e">
        <f>VLOOKUP(#REF!,'IPs - Production'!$A$10:$K$456,7,FALSE)</f>
        <v>#REF!</v>
      </c>
      <c r="F209" s="33" t="str">
        <f t="shared" si="9"/>
        <v>Ph1</v>
      </c>
      <c r="G209" s="247" t="s">
        <v>52</v>
      </c>
      <c r="H209" s="549" t="s">
        <v>486</v>
      </c>
      <c r="I209" s="248" t="s">
        <v>487</v>
      </c>
      <c r="J209" s="247" t="s">
        <v>488</v>
      </c>
      <c r="K209" s="549" t="s">
        <v>489</v>
      </c>
      <c r="L209" s="248" t="s">
        <v>490</v>
      </c>
      <c r="M209" s="247"/>
      <c r="N209" s="549"/>
      <c r="O209" s="248"/>
      <c r="P209" s="247"/>
      <c r="Q209" s="549"/>
      <c r="R209" s="248"/>
      <c r="S209" s="247"/>
      <c r="T209" s="549"/>
      <c r="U209" s="248"/>
      <c r="V209" s="247"/>
      <c r="W209" s="549"/>
      <c r="X209" s="248"/>
      <c r="Y209" s="247"/>
      <c r="Z209" s="549"/>
      <c r="AA209" s="248"/>
      <c r="AB209" s="247"/>
      <c r="AC209" s="549"/>
      <c r="AD209" s="248"/>
      <c r="AE209" s="247"/>
      <c r="AF209" s="549"/>
      <c r="AG209" s="248"/>
      <c r="AH209" s="247"/>
      <c r="AI209" s="549"/>
      <c r="AJ209" s="248"/>
      <c r="AK209" s="247"/>
      <c r="AL209" s="549"/>
      <c r="AM209" s="248"/>
      <c r="AN209" s="247"/>
      <c r="AO209" s="549"/>
      <c r="AP209" s="248"/>
      <c r="AQ209" s="247"/>
      <c r="AR209" s="549"/>
      <c r="AS209" s="248"/>
    </row>
    <row r="210" spans="2:45" ht="13.5" hidden="1" thickBot="1">
      <c r="B210" s="434" t="s">
        <v>732</v>
      </c>
      <c r="C210" s="435" t="str">
        <f t="shared" si="7"/>
        <v>BT Reigate</v>
      </c>
      <c r="D210" s="435" t="str">
        <f t="shared" si="8"/>
        <v>Correlator</v>
      </c>
      <c r="E210" s="435" t="e">
        <f>VLOOKUP(#REF!,'IPs - Production'!$A$10:$K$456,7,FALSE)</f>
        <v>#REF!</v>
      </c>
      <c r="F210" s="435" t="str">
        <f t="shared" si="9"/>
        <v>Ph2 - YE2019</v>
      </c>
      <c r="G210" s="436" t="s">
        <v>52</v>
      </c>
      <c r="H210" s="437" t="s">
        <v>733</v>
      </c>
      <c r="I210" s="438" t="s">
        <v>734</v>
      </c>
      <c r="J210" s="249" t="s">
        <v>488</v>
      </c>
      <c r="K210" s="250" t="s">
        <v>489</v>
      </c>
      <c r="L210" s="251" t="s">
        <v>490</v>
      </c>
      <c r="M210" s="249"/>
      <c r="N210" s="250"/>
      <c r="O210" s="251"/>
      <c r="P210" s="249"/>
      <c r="Q210" s="250"/>
      <c r="R210" s="251"/>
      <c r="S210" s="249"/>
      <c r="T210" s="250"/>
      <c r="U210" s="251"/>
      <c r="V210" s="249"/>
      <c r="W210" s="250"/>
      <c r="X210" s="251"/>
      <c r="Y210" s="249"/>
      <c r="Z210" s="250"/>
      <c r="AA210" s="251"/>
      <c r="AB210" s="249"/>
      <c r="AC210" s="250"/>
      <c r="AD210" s="251"/>
      <c r="AE210" s="249"/>
      <c r="AF210" s="250"/>
      <c r="AG210" s="251"/>
      <c r="AH210" s="249"/>
      <c r="AI210" s="250"/>
      <c r="AJ210" s="251"/>
      <c r="AK210" s="249"/>
      <c r="AL210" s="250"/>
      <c r="AM210" s="251"/>
      <c r="AN210" s="249"/>
      <c r="AO210" s="250"/>
      <c r="AP210" s="251"/>
      <c r="AQ210" s="249"/>
      <c r="AR210" s="250"/>
      <c r="AS210" s="251"/>
    </row>
    <row r="211" spans="2:45" hidden="1">
      <c r="B211" s="257" t="s">
        <v>735</v>
      </c>
      <c r="C211" s="125" t="str">
        <f t="shared" si="7"/>
        <v>WarwickPlace</v>
      </c>
      <c r="D211" s="125" t="str">
        <f t="shared" si="8"/>
        <v>GTPU + GTPC Probe</v>
      </c>
      <c r="E211" s="125" t="e">
        <f>VLOOKUP(#REF!,'IPs - Production'!$A$10:$K$456,7,FALSE)</f>
        <v>#REF!</v>
      </c>
      <c r="F211" s="125" t="str">
        <f t="shared" si="9"/>
        <v>Ph1</v>
      </c>
      <c r="G211" s="371" t="s">
        <v>52</v>
      </c>
      <c r="H211" s="77" t="s">
        <v>486</v>
      </c>
      <c r="I211" s="372" t="s">
        <v>487</v>
      </c>
      <c r="J211" s="371" t="s">
        <v>488</v>
      </c>
      <c r="K211" s="77" t="s">
        <v>489</v>
      </c>
      <c r="L211" s="372" t="s">
        <v>490</v>
      </c>
      <c r="M211" s="371"/>
      <c r="N211" s="77"/>
      <c r="O211" s="372"/>
      <c r="P211" s="371"/>
      <c r="Q211" s="77"/>
      <c r="R211" s="372"/>
      <c r="S211" s="371"/>
      <c r="T211" s="77"/>
      <c r="U211" s="372"/>
      <c r="V211" s="371"/>
      <c r="W211" s="77"/>
      <c r="X211" s="372"/>
      <c r="Y211" s="371"/>
      <c r="Z211" s="77"/>
      <c r="AA211" s="372"/>
      <c r="AB211" s="371"/>
      <c r="AC211" s="77"/>
      <c r="AD211" s="372"/>
      <c r="AE211" s="371"/>
      <c r="AF211" s="77"/>
      <c r="AG211" s="372"/>
      <c r="AH211" s="371"/>
      <c r="AI211" s="77"/>
      <c r="AJ211" s="372"/>
      <c r="AK211" s="371"/>
      <c r="AL211" s="77"/>
      <c r="AM211" s="372"/>
      <c r="AN211" s="371"/>
      <c r="AO211" s="77"/>
      <c r="AP211" s="372"/>
      <c r="AQ211" s="371"/>
      <c r="AR211" s="77"/>
      <c r="AS211" s="372"/>
    </row>
    <row r="212" spans="2:45" hidden="1">
      <c r="B212" s="257" t="s">
        <v>736</v>
      </c>
      <c r="C212" s="125" t="str">
        <f t="shared" si="7"/>
        <v>Luton</v>
      </c>
      <c r="D212" s="125" t="str">
        <f t="shared" si="8"/>
        <v>GTPU Probe</v>
      </c>
      <c r="E212" s="125" t="e">
        <f>VLOOKUP(#REF!,'IPs - Production'!$A$10:$K$456,7,FALSE)</f>
        <v>#REF!</v>
      </c>
      <c r="F212" s="125" t="str">
        <f t="shared" si="9"/>
        <v>Ph1</v>
      </c>
      <c r="G212" s="371" t="s">
        <v>52</v>
      </c>
      <c r="H212" s="77" t="s">
        <v>486</v>
      </c>
      <c r="I212" s="372" t="s">
        <v>487</v>
      </c>
      <c r="J212" s="371" t="s">
        <v>488</v>
      </c>
      <c r="K212" s="77" t="s">
        <v>489</v>
      </c>
      <c r="L212" s="372" t="s">
        <v>490</v>
      </c>
      <c r="M212" s="371"/>
      <c r="N212" s="77"/>
      <c r="O212" s="372"/>
      <c r="P212" s="371"/>
      <c r="Q212" s="77"/>
      <c r="R212" s="372"/>
      <c r="S212" s="371"/>
      <c r="T212" s="77"/>
      <c r="U212" s="372"/>
      <c r="V212" s="371"/>
      <c r="W212" s="77"/>
      <c r="X212" s="372"/>
      <c r="Y212" s="371"/>
      <c r="Z212" s="77"/>
      <c r="AA212" s="372"/>
      <c r="AB212" s="371"/>
      <c r="AC212" s="77"/>
      <c r="AD212" s="372"/>
      <c r="AE212" s="371"/>
      <c r="AF212" s="77"/>
      <c r="AG212" s="372"/>
      <c r="AH212" s="371"/>
      <c r="AI212" s="77"/>
      <c r="AJ212" s="372"/>
      <c r="AK212" s="371"/>
      <c r="AL212" s="77"/>
      <c r="AM212" s="372"/>
      <c r="AN212" s="371"/>
      <c r="AO212" s="77"/>
      <c r="AP212" s="372"/>
      <c r="AQ212" s="371"/>
      <c r="AR212" s="77"/>
      <c r="AS212" s="372"/>
    </row>
    <row r="213" spans="2:45" hidden="1">
      <c r="B213" s="256" t="s">
        <v>737</v>
      </c>
      <c r="C213" s="33" t="str">
        <f t="shared" si="7"/>
        <v>Luton</v>
      </c>
      <c r="D213" s="33" t="str">
        <f t="shared" si="8"/>
        <v>GTPU Probe</v>
      </c>
      <c r="E213" s="33" t="e">
        <f>VLOOKUP(#REF!,'IPs - Production'!$A$10:$K$456,7,FALSE)</f>
        <v>#REF!</v>
      </c>
      <c r="F213" s="33" t="str">
        <f t="shared" si="9"/>
        <v>Ph1</v>
      </c>
      <c r="G213" s="247" t="s">
        <v>52</v>
      </c>
      <c r="H213" s="549" t="s">
        <v>486</v>
      </c>
      <c r="I213" s="248" t="s">
        <v>487</v>
      </c>
      <c r="J213" s="247" t="s">
        <v>488</v>
      </c>
      <c r="K213" s="549" t="s">
        <v>489</v>
      </c>
      <c r="L213" s="248" t="s">
        <v>490</v>
      </c>
      <c r="M213" s="247"/>
      <c r="N213" s="549"/>
      <c r="O213" s="248"/>
      <c r="P213" s="247"/>
      <c r="Q213" s="549"/>
      <c r="R213" s="248"/>
      <c r="S213" s="247"/>
      <c r="T213" s="549"/>
      <c r="U213" s="248"/>
      <c r="V213" s="247"/>
      <c r="W213" s="549"/>
      <c r="X213" s="248"/>
      <c r="Y213" s="247"/>
      <c r="Z213" s="549"/>
      <c r="AA213" s="248"/>
      <c r="AB213" s="247"/>
      <c r="AC213" s="549"/>
      <c r="AD213" s="248"/>
      <c r="AE213" s="247"/>
      <c r="AF213" s="549"/>
      <c r="AG213" s="248"/>
      <c r="AH213" s="247"/>
      <c r="AI213" s="549"/>
      <c r="AJ213" s="248"/>
      <c r="AK213" s="247"/>
      <c r="AL213" s="549"/>
      <c r="AM213" s="248"/>
      <c r="AN213" s="247"/>
      <c r="AO213" s="549"/>
      <c r="AP213" s="248"/>
      <c r="AQ213" s="247"/>
      <c r="AR213" s="549"/>
      <c r="AS213" s="248"/>
    </row>
    <row r="214" spans="2:45" hidden="1">
      <c r="B214" s="256" t="s">
        <v>738</v>
      </c>
      <c r="C214" s="33" t="str">
        <f t="shared" si="7"/>
        <v>Luton</v>
      </c>
      <c r="D214" s="33" t="str">
        <f t="shared" si="8"/>
        <v>GTPU Probe</v>
      </c>
      <c r="E214" s="33" t="e">
        <f>VLOOKUP(#REF!,'IPs - Production'!$A$10:$K$456,7,FALSE)</f>
        <v>#REF!</v>
      </c>
      <c r="F214" s="33" t="str">
        <f t="shared" si="9"/>
        <v>Ph1</v>
      </c>
      <c r="G214" s="247" t="s">
        <v>52</v>
      </c>
      <c r="H214" s="549" t="s">
        <v>486</v>
      </c>
      <c r="I214" s="248" t="s">
        <v>487</v>
      </c>
      <c r="J214" s="247" t="s">
        <v>488</v>
      </c>
      <c r="K214" s="549" t="s">
        <v>489</v>
      </c>
      <c r="L214" s="248" t="s">
        <v>490</v>
      </c>
      <c r="M214" s="247"/>
      <c r="N214" s="549"/>
      <c r="O214" s="248"/>
      <c r="P214" s="247"/>
      <c r="Q214" s="549"/>
      <c r="R214" s="248"/>
      <c r="S214" s="247"/>
      <c r="T214" s="549"/>
      <c r="U214" s="248"/>
      <c r="V214" s="247"/>
      <c r="W214" s="549"/>
      <c r="X214" s="248"/>
      <c r="Y214" s="247"/>
      <c r="Z214" s="549"/>
      <c r="AA214" s="248"/>
      <c r="AB214" s="247"/>
      <c r="AC214" s="549"/>
      <c r="AD214" s="248"/>
      <c r="AE214" s="247"/>
      <c r="AF214" s="549"/>
      <c r="AG214" s="248"/>
      <c r="AH214" s="247"/>
      <c r="AI214" s="549"/>
      <c r="AJ214" s="248"/>
      <c r="AK214" s="247"/>
      <c r="AL214" s="549"/>
      <c r="AM214" s="248"/>
      <c r="AN214" s="247"/>
      <c r="AO214" s="549"/>
      <c r="AP214" s="248"/>
      <c r="AQ214" s="247"/>
      <c r="AR214" s="549"/>
      <c r="AS214" s="248"/>
    </row>
    <row r="215" spans="2:45" hidden="1">
      <c r="B215" s="256" t="s">
        <v>739</v>
      </c>
      <c r="C215" s="33" t="str">
        <f t="shared" si="7"/>
        <v>Luton</v>
      </c>
      <c r="D215" s="33" t="str">
        <f t="shared" si="8"/>
        <v>GTPU Probe</v>
      </c>
      <c r="E215" s="33" t="e">
        <f>VLOOKUP(#REF!,'IPs - Production'!$A$10:$K$456,7,FALSE)</f>
        <v>#REF!</v>
      </c>
      <c r="F215" s="33" t="str">
        <f t="shared" si="9"/>
        <v>Ph1</v>
      </c>
      <c r="G215" s="247" t="s">
        <v>52</v>
      </c>
      <c r="H215" s="549" t="s">
        <v>486</v>
      </c>
      <c r="I215" s="248" t="s">
        <v>487</v>
      </c>
      <c r="J215" s="247" t="s">
        <v>488</v>
      </c>
      <c r="K215" s="549" t="s">
        <v>489</v>
      </c>
      <c r="L215" s="248" t="s">
        <v>490</v>
      </c>
      <c r="M215" s="247"/>
      <c r="N215" s="549"/>
      <c r="O215" s="248"/>
      <c r="P215" s="247"/>
      <c r="Q215" s="549"/>
      <c r="R215" s="248"/>
      <c r="S215" s="247"/>
      <c r="T215" s="549"/>
      <c r="U215" s="248"/>
      <c r="V215" s="247"/>
      <c r="W215" s="549"/>
      <c r="X215" s="248"/>
      <c r="Y215" s="247"/>
      <c r="Z215" s="549"/>
      <c r="AA215" s="248"/>
      <c r="AB215" s="247"/>
      <c r="AC215" s="549"/>
      <c r="AD215" s="248"/>
      <c r="AE215" s="247"/>
      <c r="AF215" s="549"/>
      <c r="AG215" s="248"/>
      <c r="AH215" s="247"/>
      <c r="AI215" s="549"/>
      <c r="AJ215" s="248"/>
      <c r="AK215" s="247"/>
      <c r="AL215" s="549"/>
      <c r="AM215" s="248"/>
      <c r="AN215" s="247"/>
      <c r="AO215" s="549"/>
      <c r="AP215" s="248"/>
      <c r="AQ215" s="247"/>
      <c r="AR215" s="549"/>
      <c r="AS215" s="248"/>
    </row>
    <row r="216" spans="2:45" hidden="1">
      <c r="B216" s="256" t="s">
        <v>740</v>
      </c>
      <c r="C216" s="33" t="str">
        <f t="shared" si="7"/>
        <v>Luton</v>
      </c>
      <c r="D216" s="33" t="str">
        <f t="shared" si="8"/>
        <v>GTPU Probe</v>
      </c>
      <c r="E216" s="33" t="e">
        <f>VLOOKUP(#REF!,'IPs - Production'!$A$10:$K$456,7,FALSE)</f>
        <v>#REF!</v>
      </c>
      <c r="F216" s="33" t="str">
        <f t="shared" si="9"/>
        <v>Ph1</v>
      </c>
      <c r="G216" s="247" t="s">
        <v>52</v>
      </c>
      <c r="H216" s="549" t="s">
        <v>486</v>
      </c>
      <c r="I216" s="248" t="s">
        <v>487</v>
      </c>
      <c r="J216" s="247" t="s">
        <v>488</v>
      </c>
      <c r="K216" s="549" t="s">
        <v>489</v>
      </c>
      <c r="L216" s="248" t="s">
        <v>490</v>
      </c>
      <c r="M216" s="247"/>
      <c r="N216" s="549"/>
      <c r="O216" s="248"/>
      <c r="P216" s="247"/>
      <c r="Q216" s="549"/>
      <c r="R216" s="248"/>
      <c r="S216" s="247"/>
      <c r="T216" s="549"/>
      <c r="U216" s="248"/>
      <c r="V216" s="247"/>
      <c r="W216" s="549"/>
      <c r="X216" s="248"/>
      <c r="Y216" s="247"/>
      <c r="Z216" s="549"/>
      <c r="AA216" s="248"/>
      <c r="AB216" s="247"/>
      <c r="AC216" s="549"/>
      <c r="AD216" s="248"/>
      <c r="AE216" s="247"/>
      <c r="AF216" s="549"/>
      <c r="AG216" s="248"/>
      <c r="AH216" s="247"/>
      <c r="AI216" s="549"/>
      <c r="AJ216" s="248"/>
      <c r="AK216" s="247"/>
      <c r="AL216" s="549"/>
      <c r="AM216" s="248"/>
      <c r="AN216" s="247"/>
      <c r="AO216" s="549"/>
      <c r="AP216" s="248"/>
      <c r="AQ216" s="247"/>
      <c r="AR216" s="549"/>
      <c r="AS216" s="248"/>
    </row>
    <row r="217" spans="2:45" hidden="1">
      <c r="B217" s="256" t="s">
        <v>741</v>
      </c>
      <c r="C217" s="33" t="str">
        <f t="shared" ref="C217:C280" si="10">INDEX(Master_Full_Site_Name,MATCH(Password_Full_Short_Hostname,Master_Full_Short_Hostname,0))</f>
        <v>Luton</v>
      </c>
      <c r="D217" s="33" t="str">
        <f t="shared" ref="D217:D280" si="11">INDEX(Master_Full_Server_Type,MATCH(Password_Full_Short_Hostname,Master_Full_Short_Hostname,0))</f>
        <v>GTPU Probe</v>
      </c>
      <c r="E217" s="33" t="e">
        <f>VLOOKUP(#REF!,'IPs - Production'!$A$10:$K$456,7,FALSE)</f>
        <v>#REF!</v>
      </c>
      <c r="F217" s="33" t="str">
        <f t="shared" ref="F217:F280" si="12">INDEX(Master_Full_Deployment,MATCH(Password_Full_Short_Hostname,Master_Full_Short_Hostname,0))</f>
        <v>Ph1</v>
      </c>
      <c r="G217" s="247" t="s">
        <v>52</v>
      </c>
      <c r="H217" s="549" t="s">
        <v>486</v>
      </c>
      <c r="I217" s="248" t="s">
        <v>487</v>
      </c>
      <c r="J217" s="247" t="s">
        <v>488</v>
      </c>
      <c r="K217" s="549" t="s">
        <v>489</v>
      </c>
      <c r="L217" s="248" t="s">
        <v>490</v>
      </c>
      <c r="M217" s="247"/>
      <c r="N217" s="549"/>
      <c r="O217" s="248"/>
      <c r="P217" s="247"/>
      <c r="Q217" s="549"/>
      <c r="R217" s="248"/>
      <c r="S217" s="247"/>
      <c r="T217" s="549"/>
      <c r="U217" s="248"/>
      <c r="V217" s="247"/>
      <c r="W217" s="549"/>
      <c r="X217" s="248"/>
      <c r="Y217" s="247"/>
      <c r="Z217" s="549"/>
      <c r="AA217" s="248"/>
      <c r="AB217" s="247"/>
      <c r="AC217" s="549"/>
      <c r="AD217" s="248"/>
      <c r="AE217" s="247"/>
      <c r="AF217" s="549"/>
      <c r="AG217" s="248"/>
      <c r="AH217" s="247"/>
      <c r="AI217" s="549"/>
      <c r="AJ217" s="248"/>
      <c r="AK217" s="247"/>
      <c r="AL217" s="549"/>
      <c r="AM217" s="248"/>
      <c r="AN217" s="247"/>
      <c r="AO217" s="549"/>
      <c r="AP217" s="248"/>
      <c r="AQ217" s="247"/>
      <c r="AR217" s="549"/>
      <c r="AS217" s="248"/>
    </row>
    <row r="218" spans="2:45" hidden="1">
      <c r="B218" s="256" t="s">
        <v>742</v>
      </c>
      <c r="C218" s="33" t="str">
        <f t="shared" si="10"/>
        <v>Luton</v>
      </c>
      <c r="D218" s="33" t="str">
        <f t="shared" si="11"/>
        <v>GTPU Probe</v>
      </c>
      <c r="E218" s="33" t="e">
        <f>VLOOKUP(#REF!,'IPs - Production'!$A$10:$K$456,7,FALSE)</f>
        <v>#REF!</v>
      </c>
      <c r="F218" s="33" t="str">
        <f t="shared" si="12"/>
        <v>Ph1</v>
      </c>
      <c r="G218" s="247" t="s">
        <v>52</v>
      </c>
      <c r="H218" s="549" t="s">
        <v>486</v>
      </c>
      <c r="I218" s="248" t="s">
        <v>487</v>
      </c>
      <c r="J218" s="247" t="s">
        <v>488</v>
      </c>
      <c r="K218" s="549" t="s">
        <v>489</v>
      </c>
      <c r="L218" s="248" t="s">
        <v>490</v>
      </c>
      <c r="M218" s="247"/>
      <c r="N218" s="549"/>
      <c r="O218" s="248"/>
      <c r="P218" s="247"/>
      <c r="Q218" s="549"/>
      <c r="R218" s="248"/>
      <c r="S218" s="247"/>
      <c r="T218" s="549"/>
      <c r="U218" s="248"/>
      <c r="V218" s="247"/>
      <c r="W218" s="549"/>
      <c r="X218" s="248"/>
      <c r="Y218" s="247"/>
      <c r="Z218" s="549"/>
      <c r="AA218" s="248"/>
      <c r="AB218" s="247"/>
      <c r="AC218" s="549"/>
      <c r="AD218" s="248"/>
      <c r="AE218" s="247"/>
      <c r="AF218" s="549"/>
      <c r="AG218" s="248"/>
      <c r="AH218" s="247"/>
      <c r="AI218" s="549"/>
      <c r="AJ218" s="248"/>
      <c r="AK218" s="247"/>
      <c r="AL218" s="549"/>
      <c r="AM218" s="248"/>
      <c r="AN218" s="247"/>
      <c r="AO218" s="549"/>
      <c r="AP218" s="248"/>
      <c r="AQ218" s="247"/>
      <c r="AR218" s="549"/>
      <c r="AS218" s="248"/>
    </row>
    <row r="219" spans="2:45" hidden="1">
      <c r="B219" s="256" t="s">
        <v>743</v>
      </c>
      <c r="C219" s="33" t="str">
        <f t="shared" si="10"/>
        <v>Luton</v>
      </c>
      <c r="D219" s="33" t="str">
        <f t="shared" si="11"/>
        <v>GTPU Probe</v>
      </c>
      <c r="E219" s="33" t="e">
        <f>VLOOKUP(#REF!,'IPs - Production'!$A$10:$K$456,7,FALSE)</f>
        <v>#REF!</v>
      </c>
      <c r="F219" s="33" t="str">
        <f t="shared" si="12"/>
        <v>Ph1</v>
      </c>
      <c r="G219" s="247" t="s">
        <v>52</v>
      </c>
      <c r="H219" s="549" t="s">
        <v>486</v>
      </c>
      <c r="I219" s="248" t="s">
        <v>487</v>
      </c>
      <c r="J219" s="247" t="s">
        <v>488</v>
      </c>
      <c r="K219" s="549" t="s">
        <v>489</v>
      </c>
      <c r="L219" s="248" t="s">
        <v>490</v>
      </c>
      <c r="M219" s="247"/>
      <c r="N219" s="549"/>
      <c r="O219" s="248"/>
      <c r="P219" s="247"/>
      <c r="Q219" s="549"/>
      <c r="R219" s="248"/>
      <c r="S219" s="247"/>
      <c r="T219" s="549"/>
      <c r="U219" s="248"/>
      <c r="V219" s="247"/>
      <c r="W219" s="549"/>
      <c r="X219" s="248"/>
      <c r="Y219" s="247"/>
      <c r="Z219" s="549"/>
      <c r="AA219" s="248"/>
      <c r="AB219" s="247"/>
      <c r="AC219" s="549"/>
      <c r="AD219" s="248"/>
      <c r="AE219" s="247"/>
      <c r="AF219" s="549"/>
      <c r="AG219" s="248"/>
      <c r="AH219" s="247"/>
      <c r="AI219" s="549"/>
      <c r="AJ219" s="248"/>
      <c r="AK219" s="247"/>
      <c r="AL219" s="549"/>
      <c r="AM219" s="248"/>
      <c r="AN219" s="247"/>
      <c r="AO219" s="549"/>
      <c r="AP219" s="248"/>
      <c r="AQ219" s="247"/>
      <c r="AR219" s="549"/>
      <c r="AS219" s="248"/>
    </row>
    <row r="220" spans="2:45" hidden="1">
      <c r="B220" s="256" t="s">
        <v>744</v>
      </c>
      <c r="C220" s="33" t="str">
        <f t="shared" si="10"/>
        <v>Luton</v>
      </c>
      <c r="D220" s="33" t="str">
        <f t="shared" si="11"/>
        <v>GTPC Probe</v>
      </c>
      <c r="E220" s="33" t="e">
        <f>VLOOKUP(#REF!,'IPs - Production'!$A$10:$K$456,7,FALSE)</f>
        <v>#REF!</v>
      </c>
      <c r="F220" s="33" t="str">
        <f t="shared" si="12"/>
        <v>Ph1</v>
      </c>
      <c r="G220" s="247" t="s">
        <v>52</v>
      </c>
      <c r="H220" s="549" t="s">
        <v>486</v>
      </c>
      <c r="I220" s="248" t="s">
        <v>487</v>
      </c>
      <c r="J220" s="247" t="s">
        <v>488</v>
      </c>
      <c r="K220" s="549" t="s">
        <v>489</v>
      </c>
      <c r="L220" s="248" t="s">
        <v>490</v>
      </c>
      <c r="M220" s="247"/>
      <c r="N220" s="549"/>
      <c r="O220" s="248"/>
      <c r="P220" s="247"/>
      <c r="Q220" s="549"/>
      <c r="R220" s="248"/>
      <c r="S220" s="247"/>
      <c r="T220" s="549"/>
      <c r="U220" s="248"/>
      <c r="V220" s="247"/>
      <c r="W220" s="549"/>
      <c r="X220" s="248"/>
      <c r="Y220" s="247"/>
      <c r="Z220" s="549"/>
      <c r="AA220" s="248"/>
      <c r="AB220" s="247"/>
      <c r="AC220" s="549"/>
      <c r="AD220" s="248"/>
      <c r="AE220" s="247"/>
      <c r="AF220" s="549"/>
      <c r="AG220" s="248"/>
      <c r="AH220" s="247"/>
      <c r="AI220" s="549"/>
      <c r="AJ220" s="248"/>
      <c r="AK220" s="247"/>
      <c r="AL220" s="549"/>
      <c r="AM220" s="248"/>
      <c r="AN220" s="247"/>
      <c r="AO220" s="549"/>
      <c r="AP220" s="248"/>
      <c r="AQ220" s="247"/>
      <c r="AR220" s="549"/>
      <c r="AS220" s="248"/>
    </row>
    <row r="221" spans="2:45" hidden="1">
      <c r="B221" s="256" t="s">
        <v>745</v>
      </c>
      <c r="C221" s="33" t="str">
        <f t="shared" si="10"/>
        <v>Luton</v>
      </c>
      <c r="D221" s="33" t="str">
        <f t="shared" si="11"/>
        <v>GTPC Probe</v>
      </c>
      <c r="E221" s="33" t="e">
        <f>VLOOKUP(#REF!,'IPs - Production'!$A$10:$K$456,7,FALSE)</f>
        <v>#REF!</v>
      </c>
      <c r="F221" s="33" t="str">
        <f t="shared" si="12"/>
        <v>Ph1</v>
      </c>
      <c r="G221" s="247" t="s">
        <v>52</v>
      </c>
      <c r="H221" s="549" t="s">
        <v>486</v>
      </c>
      <c r="I221" s="248" t="s">
        <v>487</v>
      </c>
      <c r="J221" s="247" t="s">
        <v>488</v>
      </c>
      <c r="K221" s="549" t="s">
        <v>489</v>
      </c>
      <c r="L221" s="248" t="s">
        <v>490</v>
      </c>
      <c r="M221" s="247"/>
      <c r="N221" s="549"/>
      <c r="O221" s="248"/>
      <c r="P221" s="247"/>
      <c r="Q221" s="549"/>
      <c r="R221" s="248"/>
      <c r="S221" s="247"/>
      <c r="T221" s="549"/>
      <c r="U221" s="248"/>
      <c r="V221" s="247"/>
      <c r="W221" s="549"/>
      <c r="X221" s="248"/>
      <c r="Y221" s="247"/>
      <c r="Z221" s="549"/>
      <c r="AA221" s="248"/>
      <c r="AB221" s="247"/>
      <c r="AC221" s="549"/>
      <c r="AD221" s="248"/>
      <c r="AE221" s="247"/>
      <c r="AF221" s="549"/>
      <c r="AG221" s="248"/>
      <c r="AH221" s="247"/>
      <c r="AI221" s="549"/>
      <c r="AJ221" s="248"/>
      <c r="AK221" s="247"/>
      <c r="AL221" s="549"/>
      <c r="AM221" s="248"/>
      <c r="AN221" s="247"/>
      <c r="AO221" s="549"/>
      <c r="AP221" s="248"/>
      <c r="AQ221" s="247"/>
      <c r="AR221" s="549"/>
      <c r="AS221" s="248"/>
    </row>
    <row r="222" spans="2:45" hidden="1">
      <c r="B222" s="256" t="s">
        <v>746</v>
      </c>
      <c r="C222" s="33" t="str">
        <f t="shared" si="10"/>
        <v>Luton</v>
      </c>
      <c r="D222" s="33" t="str">
        <f t="shared" si="11"/>
        <v>GTPU Probe</v>
      </c>
      <c r="E222" s="33" t="e">
        <f>VLOOKUP(#REF!,'IPs - Production'!$A$10:$K$456,7,FALSE)</f>
        <v>#REF!</v>
      </c>
      <c r="F222" s="33" t="str">
        <f t="shared" si="12"/>
        <v>Ph2 - YE2019</v>
      </c>
      <c r="G222" s="247" t="s">
        <v>52</v>
      </c>
      <c r="H222" s="549" t="s">
        <v>486</v>
      </c>
      <c r="I222" s="248" t="s">
        <v>487</v>
      </c>
      <c r="J222" s="247" t="s">
        <v>488</v>
      </c>
      <c r="K222" s="549" t="s">
        <v>489</v>
      </c>
      <c r="L222" s="248" t="s">
        <v>490</v>
      </c>
      <c r="M222" s="247"/>
      <c r="N222" s="549"/>
      <c r="O222" s="248"/>
      <c r="P222" s="247"/>
      <c r="Q222" s="549"/>
      <c r="R222" s="248"/>
      <c r="S222" s="247"/>
      <c r="T222" s="549"/>
      <c r="U222" s="248"/>
      <c r="V222" s="247"/>
      <c r="W222" s="549"/>
      <c r="X222" s="248"/>
      <c r="Y222" s="247"/>
      <c r="Z222" s="549"/>
      <c r="AA222" s="248"/>
      <c r="AB222" s="247"/>
      <c r="AC222" s="549"/>
      <c r="AD222" s="248"/>
      <c r="AE222" s="247"/>
      <c r="AF222" s="549"/>
      <c r="AG222" s="248"/>
      <c r="AH222" s="247"/>
      <c r="AI222" s="549"/>
      <c r="AJ222" s="248"/>
      <c r="AK222" s="247"/>
      <c r="AL222" s="549"/>
      <c r="AM222" s="248"/>
      <c r="AN222" s="247"/>
      <c r="AO222" s="549"/>
      <c r="AP222" s="248"/>
      <c r="AQ222" s="247"/>
      <c r="AR222" s="549"/>
      <c r="AS222" s="248"/>
    </row>
    <row r="223" spans="2:45" hidden="1">
      <c r="B223" s="256" t="s">
        <v>747</v>
      </c>
      <c r="C223" s="33" t="str">
        <f t="shared" si="10"/>
        <v>Luton</v>
      </c>
      <c r="D223" s="33" t="str">
        <f t="shared" si="11"/>
        <v>GTPU Probe</v>
      </c>
      <c r="E223" s="33" t="e">
        <f>VLOOKUP(#REF!,'IPs - Production'!$A$10:$K$456,7,FALSE)</f>
        <v>#REF!</v>
      </c>
      <c r="F223" s="33" t="str">
        <f t="shared" si="12"/>
        <v>YE2020</v>
      </c>
      <c r="G223" s="247" t="s">
        <v>52</v>
      </c>
      <c r="H223" s="549"/>
      <c r="I223" s="248"/>
      <c r="J223" s="247" t="s">
        <v>488</v>
      </c>
      <c r="K223" s="549"/>
      <c r="L223" s="248"/>
      <c r="M223" s="247"/>
      <c r="N223" s="549"/>
      <c r="O223" s="248"/>
      <c r="P223" s="247"/>
      <c r="Q223" s="549"/>
      <c r="R223" s="248"/>
      <c r="S223" s="247"/>
      <c r="T223" s="549"/>
      <c r="U223" s="248"/>
      <c r="V223" s="247"/>
      <c r="W223" s="549"/>
      <c r="X223" s="248"/>
      <c r="Y223" s="247"/>
      <c r="Z223" s="549"/>
      <c r="AA223" s="248"/>
      <c r="AB223" s="247"/>
      <c r="AC223" s="549"/>
      <c r="AD223" s="248"/>
      <c r="AE223" s="247"/>
      <c r="AF223" s="549"/>
      <c r="AG223" s="248"/>
      <c r="AH223" s="247"/>
      <c r="AI223" s="549"/>
      <c r="AJ223" s="248"/>
      <c r="AK223" s="247"/>
      <c r="AL223" s="549"/>
      <c r="AM223" s="248"/>
      <c r="AN223" s="247"/>
      <c r="AO223" s="549"/>
      <c r="AP223" s="248"/>
      <c r="AQ223" s="247"/>
      <c r="AR223" s="549"/>
      <c r="AS223" s="248"/>
    </row>
    <row r="224" spans="2:45" hidden="1">
      <c r="B224" s="256" t="s">
        <v>748</v>
      </c>
      <c r="C224" s="33" t="str">
        <f t="shared" si="10"/>
        <v>Luton</v>
      </c>
      <c r="D224" s="33" t="str">
        <f t="shared" si="11"/>
        <v>GTPU Probe</v>
      </c>
      <c r="E224" s="33" t="e">
        <f>VLOOKUP(#REF!,'IPs - Production'!$A$10:$K$456,7,FALSE)</f>
        <v>#REF!</v>
      </c>
      <c r="F224" s="33" t="str">
        <f t="shared" si="12"/>
        <v>YE2020</v>
      </c>
      <c r="G224" s="247" t="s">
        <v>52</v>
      </c>
      <c r="H224" s="549"/>
      <c r="I224" s="248"/>
      <c r="J224" s="247" t="s">
        <v>488</v>
      </c>
      <c r="K224" s="549"/>
      <c r="L224" s="248"/>
      <c r="M224" s="247"/>
      <c r="N224" s="549"/>
      <c r="O224" s="248"/>
      <c r="P224" s="247"/>
      <c r="Q224" s="549"/>
      <c r="R224" s="248"/>
      <c r="S224" s="247"/>
      <c r="T224" s="549"/>
      <c r="U224" s="248"/>
      <c r="V224" s="247"/>
      <c r="W224" s="549"/>
      <c r="X224" s="248"/>
      <c r="Y224" s="247"/>
      <c r="Z224" s="549"/>
      <c r="AA224" s="248"/>
      <c r="AB224" s="247"/>
      <c r="AC224" s="549"/>
      <c r="AD224" s="248"/>
      <c r="AE224" s="247"/>
      <c r="AF224" s="549"/>
      <c r="AG224" s="248"/>
      <c r="AH224" s="247"/>
      <c r="AI224" s="549"/>
      <c r="AJ224" s="248"/>
      <c r="AK224" s="247"/>
      <c r="AL224" s="549"/>
      <c r="AM224" s="248"/>
      <c r="AN224" s="247"/>
      <c r="AO224" s="549"/>
      <c r="AP224" s="248"/>
      <c r="AQ224" s="247"/>
      <c r="AR224" s="549"/>
      <c r="AS224" s="248"/>
    </row>
    <row r="225" spans="2:45" hidden="1">
      <c r="B225" s="256" t="s">
        <v>749</v>
      </c>
      <c r="C225" s="33" t="str">
        <f t="shared" si="10"/>
        <v>Luton</v>
      </c>
      <c r="D225" s="33" t="str">
        <f t="shared" si="11"/>
        <v>GTPU Probe</v>
      </c>
      <c r="E225" s="33" t="e">
        <f>VLOOKUP(#REF!,'IPs - Production'!$A$10:$K$456,7,FALSE)</f>
        <v>#REF!</v>
      </c>
      <c r="F225" s="33" t="str">
        <f t="shared" si="12"/>
        <v>YE2021</v>
      </c>
      <c r="G225" s="247" t="s">
        <v>52</v>
      </c>
      <c r="H225" s="549"/>
      <c r="I225" s="248"/>
      <c r="J225" s="247" t="s">
        <v>488</v>
      </c>
      <c r="K225" s="549"/>
      <c r="L225" s="248"/>
      <c r="M225" s="247"/>
      <c r="N225" s="549"/>
      <c r="O225" s="248"/>
      <c r="P225" s="247"/>
      <c r="Q225" s="549"/>
      <c r="R225" s="248"/>
      <c r="S225" s="247"/>
      <c r="T225" s="549"/>
      <c r="U225" s="248"/>
      <c r="V225" s="247"/>
      <c r="W225" s="549"/>
      <c r="X225" s="248"/>
      <c r="Y225" s="247"/>
      <c r="Z225" s="549"/>
      <c r="AA225" s="248"/>
      <c r="AB225" s="247"/>
      <c r="AC225" s="549"/>
      <c r="AD225" s="248"/>
      <c r="AE225" s="247"/>
      <c r="AF225" s="549"/>
      <c r="AG225" s="248"/>
      <c r="AH225" s="247"/>
      <c r="AI225" s="549"/>
      <c r="AJ225" s="248"/>
      <c r="AK225" s="247"/>
      <c r="AL225" s="549"/>
      <c r="AM225" s="248"/>
      <c r="AN225" s="247"/>
      <c r="AO225" s="549"/>
      <c r="AP225" s="248"/>
      <c r="AQ225" s="247"/>
      <c r="AR225" s="549"/>
      <c r="AS225" s="248"/>
    </row>
    <row r="226" spans="2:45" hidden="1">
      <c r="B226" s="256" t="s">
        <v>750</v>
      </c>
      <c r="C226" s="33" t="str">
        <f t="shared" si="10"/>
        <v>Luton</v>
      </c>
      <c r="D226" s="33" t="str">
        <f t="shared" si="11"/>
        <v>GTPU Probe</v>
      </c>
      <c r="E226" s="33" t="e">
        <f>VLOOKUP(#REF!,'IPs - Production'!$A$10:$K$456,7,FALSE)</f>
        <v>#REF!</v>
      </c>
      <c r="F226" s="33" t="str">
        <f t="shared" si="12"/>
        <v>YE2021</v>
      </c>
      <c r="G226" s="247" t="s">
        <v>52</v>
      </c>
      <c r="H226" s="549"/>
      <c r="I226" s="248"/>
      <c r="J226" s="247" t="s">
        <v>488</v>
      </c>
      <c r="K226" s="549"/>
      <c r="L226" s="248"/>
      <c r="M226" s="247"/>
      <c r="N226" s="549"/>
      <c r="O226" s="248"/>
      <c r="P226" s="247"/>
      <c r="Q226" s="549"/>
      <c r="R226" s="248"/>
      <c r="S226" s="247"/>
      <c r="T226" s="549"/>
      <c r="U226" s="248"/>
      <c r="V226" s="247"/>
      <c r="W226" s="549"/>
      <c r="X226" s="248"/>
      <c r="Y226" s="247"/>
      <c r="Z226" s="549"/>
      <c r="AA226" s="248"/>
      <c r="AB226" s="247"/>
      <c r="AC226" s="549"/>
      <c r="AD226" s="248"/>
      <c r="AE226" s="247"/>
      <c r="AF226" s="549"/>
      <c r="AG226" s="248"/>
      <c r="AH226" s="247"/>
      <c r="AI226" s="549"/>
      <c r="AJ226" s="248"/>
      <c r="AK226" s="247"/>
      <c r="AL226" s="549"/>
      <c r="AM226" s="248"/>
      <c r="AN226" s="247"/>
      <c r="AO226" s="549"/>
      <c r="AP226" s="248"/>
      <c r="AQ226" s="247"/>
      <c r="AR226" s="549"/>
      <c r="AS226" s="248"/>
    </row>
    <row r="227" spans="2:45" hidden="1">
      <c r="B227" s="256" t="s">
        <v>751</v>
      </c>
      <c r="C227" s="33" t="str">
        <f t="shared" si="10"/>
        <v>Luton</v>
      </c>
      <c r="D227" s="33" t="str">
        <f t="shared" si="11"/>
        <v>GTPU Probe</v>
      </c>
      <c r="E227" s="33" t="e">
        <f>VLOOKUP(#REF!,'IPs - Production'!$A$10:$K$456,7,FALSE)</f>
        <v>#REF!</v>
      </c>
      <c r="F227" s="33" t="str">
        <f t="shared" si="12"/>
        <v>YE2021</v>
      </c>
      <c r="G227" s="247" t="s">
        <v>52</v>
      </c>
      <c r="H227" s="549"/>
      <c r="I227" s="248"/>
      <c r="J227" s="247" t="s">
        <v>488</v>
      </c>
      <c r="K227" s="549"/>
      <c r="L227" s="248"/>
      <c r="M227" s="247"/>
      <c r="N227" s="549"/>
      <c r="O227" s="248"/>
      <c r="P227" s="247"/>
      <c r="Q227" s="549"/>
      <c r="R227" s="248"/>
      <c r="S227" s="247"/>
      <c r="T227" s="549"/>
      <c r="U227" s="248"/>
      <c r="V227" s="247"/>
      <c r="W227" s="549"/>
      <c r="X227" s="248"/>
      <c r="Y227" s="247"/>
      <c r="Z227" s="549"/>
      <c r="AA227" s="248"/>
      <c r="AB227" s="247"/>
      <c r="AC227" s="549"/>
      <c r="AD227" s="248"/>
      <c r="AE227" s="247"/>
      <c r="AF227" s="549"/>
      <c r="AG227" s="248"/>
      <c r="AH227" s="247"/>
      <c r="AI227" s="549"/>
      <c r="AJ227" s="248"/>
      <c r="AK227" s="247"/>
      <c r="AL227" s="549"/>
      <c r="AM227" s="248"/>
      <c r="AN227" s="247"/>
      <c r="AO227" s="549"/>
      <c r="AP227" s="248"/>
      <c r="AQ227" s="247"/>
      <c r="AR227" s="549"/>
      <c r="AS227" s="248"/>
    </row>
    <row r="228" spans="2:45" hidden="1">
      <c r="B228" s="256" t="s">
        <v>752</v>
      </c>
      <c r="C228" s="33" t="str">
        <f t="shared" si="10"/>
        <v>Luton</v>
      </c>
      <c r="D228" s="33" t="str">
        <f t="shared" si="11"/>
        <v>GTPU Probe</v>
      </c>
      <c r="E228" s="33" t="e">
        <f>VLOOKUP(#REF!,'IPs - Production'!$A$10:$K$456,7,FALSE)</f>
        <v>#REF!</v>
      </c>
      <c r="F228" s="33" t="str">
        <f t="shared" si="12"/>
        <v>YE2021</v>
      </c>
      <c r="G228" s="247" t="s">
        <v>52</v>
      </c>
      <c r="H228" s="549"/>
      <c r="I228" s="248"/>
      <c r="J228" s="247" t="s">
        <v>488</v>
      </c>
      <c r="K228" s="549"/>
      <c r="L228" s="248"/>
      <c r="M228" s="247"/>
      <c r="N228" s="549"/>
      <c r="O228" s="248"/>
      <c r="P228" s="247"/>
      <c r="Q228" s="549"/>
      <c r="R228" s="248"/>
      <c r="S228" s="247"/>
      <c r="T228" s="549"/>
      <c r="U228" s="248"/>
      <c r="V228" s="247"/>
      <c r="W228" s="549"/>
      <c r="X228" s="248"/>
      <c r="Y228" s="247"/>
      <c r="Z228" s="549"/>
      <c r="AA228" s="248"/>
      <c r="AB228" s="247"/>
      <c r="AC228" s="549"/>
      <c r="AD228" s="248"/>
      <c r="AE228" s="247"/>
      <c r="AF228" s="549"/>
      <c r="AG228" s="248"/>
      <c r="AH228" s="247"/>
      <c r="AI228" s="549"/>
      <c r="AJ228" s="248"/>
      <c r="AK228" s="247"/>
      <c r="AL228" s="549"/>
      <c r="AM228" s="248"/>
      <c r="AN228" s="247"/>
      <c r="AO228" s="549"/>
      <c r="AP228" s="248"/>
      <c r="AQ228" s="247"/>
      <c r="AR228" s="549"/>
      <c r="AS228" s="248"/>
    </row>
    <row r="229" spans="2:45" hidden="1">
      <c r="B229" s="256" t="s">
        <v>753</v>
      </c>
      <c r="C229" s="33" t="str">
        <f t="shared" si="10"/>
        <v>Luton</v>
      </c>
      <c r="D229" s="33" t="str">
        <f t="shared" si="11"/>
        <v>GTPU Probe</v>
      </c>
      <c r="E229" s="33" t="e">
        <f>VLOOKUP(#REF!,'IPs - Production'!$A$10:$K$456,7,FALSE)</f>
        <v>#REF!</v>
      </c>
      <c r="F229" s="33" t="str">
        <f t="shared" si="12"/>
        <v>YE2021</v>
      </c>
      <c r="G229" s="247" t="s">
        <v>52</v>
      </c>
      <c r="H229" s="549"/>
      <c r="I229" s="248"/>
      <c r="J229" s="247" t="s">
        <v>488</v>
      </c>
      <c r="K229" s="549"/>
      <c r="L229" s="248"/>
      <c r="M229" s="247"/>
      <c r="N229" s="549"/>
      <c r="O229" s="248"/>
      <c r="P229" s="247"/>
      <c r="Q229" s="549"/>
      <c r="R229" s="248"/>
      <c r="S229" s="247"/>
      <c r="T229" s="549"/>
      <c r="U229" s="248"/>
      <c r="V229" s="247"/>
      <c r="W229" s="549"/>
      <c r="X229" s="248"/>
      <c r="Y229" s="247"/>
      <c r="Z229" s="549"/>
      <c r="AA229" s="248"/>
      <c r="AB229" s="247"/>
      <c r="AC229" s="549"/>
      <c r="AD229" s="248"/>
      <c r="AE229" s="247"/>
      <c r="AF229" s="549"/>
      <c r="AG229" s="248"/>
      <c r="AH229" s="247"/>
      <c r="AI229" s="549"/>
      <c r="AJ229" s="248"/>
      <c r="AK229" s="247"/>
      <c r="AL229" s="549"/>
      <c r="AM229" s="248"/>
      <c r="AN229" s="247"/>
      <c r="AO229" s="549"/>
      <c r="AP229" s="248"/>
      <c r="AQ229" s="247"/>
      <c r="AR229" s="549"/>
      <c r="AS229" s="248"/>
    </row>
    <row r="230" spans="2:45" hidden="1">
      <c r="B230" s="256" t="s">
        <v>754</v>
      </c>
      <c r="C230" s="33" t="str">
        <f t="shared" si="10"/>
        <v>Luton</v>
      </c>
      <c r="D230" s="33" t="str">
        <f t="shared" si="11"/>
        <v>GTPU Probe</v>
      </c>
      <c r="E230" s="33" t="e">
        <f>VLOOKUP(#REF!,'IPs - Production'!$A$10:$K$456,7,FALSE)</f>
        <v>#REF!</v>
      </c>
      <c r="F230" s="33" t="str">
        <f t="shared" si="12"/>
        <v>YE2021</v>
      </c>
      <c r="G230" s="247" t="s">
        <v>52</v>
      </c>
      <c r="H230" s="549"/>
      <c r="I230" s="248"/>
      <c r="J230" s="247" t="s">
        <v>488</v>
      </c>
      <c r="K230" s="549"/>
      <c r="L230" s="248"/>
      <c r="M230" s="247"/>
      <c r="N230" s="549"/>
      <c r="O230" s="248"/>
      <c r="P230" s="247"/>
      <c r="Q230" s="549"/>
      <c r="R230" s="248"/>
      <c r="S230" s="247"/>
      <c r="T230" s="549"/>
      <c r="U230" s="248"/>
      <c r="V230" s="247"/>
      <c r="W230" s="549"/>
      <c r="X230" s="248"/>
      <c r="Y230" s="247"/>
      <c r="Z230" s="549"/>
      <c r="AA230" s="248"/>
      <c r="AB230" s="247"/>
      <c r="AC230" s="549"/>
      <c r="AD230" s="248"/>
      <c r="AE230" s="247"/>
      <c r="AF230" s="549"/>
      <c r="AG230" s="248"/>
      <c r="AH230" s="247"/>
      <c r="AI230" s="549"/>
      <c r="AJ230" s="248"/>
      <c r="AK230" s="247"/>
      <c r="AL230" s="549"/>
      <c r="AM230" s="248"/>
      <c r="AN230" s="247"/>
      <c r="AO230" s="549"/>
      <c r="AP230" s="248"/>
      <c r="AQ230" s="247"/>
      <c r="AR230" s="549"/>
      <c r="AS230" s="248"/>
    </row>
    <row r="231" spans="2:45" hidden="1">
      <c r="B231" s="256" t="s">
        <v>755</v>
      </c>
      <c r="C231" s="33" t="str">
        <f t="shared" si="10"/>
        <v>Luton</v>
      </c>
      <c r="D231" s="33" t="str">
        <f t="shared" si="11"/>
        <v>GTPC Probe</v>
      </c>
      <c r="E231" s="33" t="e">
        <f>VLOOKUP(#REF!,'IPs - Production'!$A$10:$K$456,7,FALSE)</f>
        <v>#REF!</v>
      </c>
      <c r="F231" s="33" t="str">
        <f t="shared" si="12"/>
        <v>YE2021</v>
      </c>
      <c r="G231" s="247" t="s">
        <v>52</v>
      </c>
      <c r="H231" s="549"/>
      <c r="I231" s="248"/>
      <c r="J231" s="247" t="s">
        <v>488</v>
      </c>
      <c r="K231" s="549"/>
      <c r="L231" s="248"/>
      <c r="M231" s="247"/>
      <c r="N231" s="549"/>
      <c r="O231" s="248"/>
      <c r="P231" s="247"/>
      <c r="Q231" s="549"/>
      <c r="R231" s="248"/>
      <c r="S231" s="247"/>
      <c r="T231" s="549"/>
      <c r="U231" s="248"/>
      <c r="V231" s="247"/>
      <c r="W231" s="549"/>
      <c r="X231" s="248"/>
      <c r="Y231" s="247"/>
      <c r="Z231" s="549"/>
      <c r="AA231" s="248"/>
      <c r="AB231" s="247"/>
      <c r="AC231" s="549"/>
      <c r="AD231" s="248"/>
      <c r="AE231" s="247"/>
      <c r="AF231" s="549"/>
      <c r="AG231" s="248"/>
      <c r="AH231" s="247"/>
      <c r="AI231" s="549"/>
      <c r="AJ231" s="248"/>
      <c r="AK231" s="247"/>
      <c r="AL231" s="549"/>
      <c r="AM231" s="248"/>
      <c r="AN231" s="247"/>
      <c r="AO231" s="549"/>
      <c r="AP231" s="248"/>
      <c r="AQ231" s="247"/>
      <c r="AR231" s="549"/>
      <c r="AS231" s="248"/>
    </row>
    <row r="232" spans="2:45">
      <c r="B232" s="256" t="s">
        <v>756</v>
      </c>
      <c r="C232" s="33" t="str">
        <f t="shared" si="10"/>
        <v>Luton</v>
      </c>
      <c r="D232" s="33" t="str">
        <f t="shared" si="11"/>
        <v>IMS Probe</v>
      </c>
      <c r="E232" s="33" t="e">
        <f>VLOOKUP(#REF!,'IPs - Production'!$A$10:$K$456,7,FALSE)</f>
        <v>#REF!</v>
      </c>
      <c r="F232" s="33" t="str">
        <f t="shared" si="12"/>
        <v>Ph2 - YE2019</v>
      </c>
      <c r="G232" s="247" t="s">
        <v>52</v>
      </c>
      <c r="H232" s="549" t="s">
        <v>486</v>
      </c>
      <c r="I232" s="248" t="s">
        <v>487</v>
      </c>
      <c r="J232" s="247" t="s">
        <v>488</v>
      </c>
      <c r="K232" s="549" t="s">
        <v>489</v>
      </c>
      <c r="L232" s="248" t="s">
        <v>490</v>
      </c>
      <c r="M232" s="247"/>
      <c r="N232" s="549"/>
      <c r="O232" s="248"/>
      <c r="P232" s="247"/>
      <c r="Q232" s="549"/>
      <c r="R232" s="248"/>
      <c r="S232" s="247"/>
      <c r="T232" s="549"/>
      <c r="U232" s="248"/>
      <c r="V232" s="247"/>
      <c r="W232" s="549"/>
      <c r="X232" s="248"/>
      <c r="Y232" s="247"/>
      <c r="Z232" s="549"/>
      <c r="AA232" s="248"/>
      <c r="AB232" s="247"/>
      <c r="AC232" s="549"/>
      <c r="AD232" s="248"/>
      <c r="AE232" s="247"/>
      <c r="AF232" s="549"/>
      <c r="AG232" s="248"/>
      <c r="AH232" s="247"/>
      <c r="AI232" s="549"/>
      <c r="AJ232" s="248"/>
      <c r="AK232" s="247"/>
      <c r="AL232" s="549"/>
      <c r="AM232" s="248"/>
      <c r="AN232" s="247"/>
      <c r="AO232" s="549"/>
      <c r="AP232" s="248"/>
      <c r="AQ232" s="247"/>
      <c r="AR232" s="549"/>
      <c r="AS232" s="248"/>
    </row>
    <row r="233" spans="2:45">
      <c r="B233" s="256" t="s">
        <v>757</v>
      </c>
      <c r="C233" s="33" t="str">
        <f t="shared" si="10"/>
        <v>Luton</v>
      </c>
      <c r="D233" s="33" t="str">
        <f t="shared" si="11"/>
        <v>IMS Probe</v>
      </c>
      <c r="E233" s="33" t="e">
        <f>VLOOKUP(#REF!,'IPs - Production'!$A$10:$K$456,7,FALSE)</f>
        <v>#REF!</v>
      </c>
      <c r="F233" s="33" t="str">
        <f t="shared" si="12"/>
        <v>Ph2 - YE2019</v>
      </c>
      <c r="G233" s="247" t="s">
        <v>52</v>
      </c>
      <c r="H233" s="549" t="s">
        <v>486</v>
      </c>
      <c r="I233" s="248" t="s">
        <v>487</v>
      </c>
      <c r="J233" s="247" t="s">
        <v>488</v>
      </c>
      <c r="K233" s="549" t="s">
        <v>489</v>
      </c>
      <c r="L233" s="248" t="s">
        <v>490</v>
      </c>
      <c r="M233" s="247"/>
      <c r="N233" s="549"/>
      <c r="O233" s="248"/>
      <c r="P233" s="247"/>
      <c r="Q233" s="549"/>
      <c r="R233" s="248"/>
      <c r="S233" s="247"/>
      <c r="T233" s="549"/>
      <c r="U233" s="248"/>
      <c r="V233" s="247"/>
      <c r="W233" s="549"/>
      <c r="X233" s="248"/>
      <c r="Y233" s="247"/>
      <c r="Z233" s="549"/>
      <c r="AA233" s="248"/>
      <c r="AB233" s="247"/>
      <c r="AC233" s="549"/>
      <c r="AD233" s="248"/>
      <c r="AE233" s="247"/>
      <c r="AF233" s="549"/>
      <c r="AG233" s="248"/>
      <c r="AH233" s="247"/>
      <c r="AI233" s="549"/>
      <c r="AJ233" s="248"/>
      <c r="AK233" s="247"/>
      <c r="AL233" s="549"/>
      <c r="AM233" s="248"/>
      <c r="AN233" s="247"/>
      <c r="AO233" s="549"/>
      <c r="AP233" s="248"/>
      <c r="AQ233" s="247"/>
      <c r="AR233" s="549"/>
      <c r="AS233" s="248"/>
    </row>
    <row r="234" spans="2:45" hidden="1">
      <c r="B234" s="256" t="s">
        <v>758</v>
      </c>
      <c r="C234" s="33" t="e">
        <f t="shared" si="10"/>
        <v>#N/A</v>
      </c>
      <c r="D234" s="33" t="e">
        <f t="shared" si="11"/>
        <v>#N/A</v>
      </c>
      <c r="E234" s="33" t="e">
        <f>VLOOKUP(#REF!,'IPs - Production'!$A$10:$K$456,7,FALSE)</f>
        <v>#REF!</v>
      </c>
      <c r="F234" s="33" t="e">
        <f t="shared" si="12"/>
        <v>#N/A</v>
      </c>
      <c r="G234" s="247" t="s">
        <v>52</v>
      </c>
      <c r="H234" s="549" t="s">
        <v>733</v>
      </c>
      <c r="I234" s="248" t="s">
        <v>759</v>
      </c>
      <c r="J234" s="247" t="s">
        <v>488</v>
      </c>
      <c r="K234" s="549" t="s">
        <v>489</v>
      </c>
      <c r="L234" s="248" t="s">
        <v>490</v>
      </c>
      <c r="M234" s="247"/>
      <c r="N234" s="549"/>
      <c r="O234" s="248"/>
      <c r="P234" s="247"/>
      <c r="Q234" s="549"/>
      <c r="R234" s="248"/>
      <c r="S234" s="247"/>
      <c r="T234" s="549"/>
      <c r="U234" s="248"/>
      <c r="V234" s="247"/>
      <c r="W234" s="549"/>
      <c r="X234" s="248"/>
      <c r="Y234" s="247"/>
      <c r="Z234" s="549"/>
      <c r="AA234" s="248"/>
      <c r="AB234" s="247"/>
      <c r="AC234" s="549"/>
      <c r="AD234" s="248"/>
      <c r="AE234" s="247"/>
      <c r="AF234" s="549"/>
      <c r="AG234" s="248"/>
      <c r="AH234" s="247"/>
      <c r="AI234" s="549"/>
      <c r="AJ234" s="248"/>
      <c r="AK234" s="247"/>
      <c r="AL234" s="549"/>
      <c r="AM234" s="248"/>
      <c r="AN234" s="247"/>
      <c r="AO234" s="549"/>
      <c r="AP234" s="248"/>
      <c r="AQ234" s="247"/>
      <c r="AR234" s="549"/>
      <c r="AS234" s="248"/>
    </row>
    <row r="235" spans="2:45" hidden="1">
      <c r="B235" s="256" t="s">
        <v>760</v>
      </c>
      <c r="C235" s="33" t="e">
        <f t="shared" si="10"/>
        <v>#N/A</v>
      </c>
      <c r="D235" s="33" t="e">
        <f t="shared" si="11"/>
        <v>#N/A</v>
      </c>
      <c r="E235" s="33" t="e">
        <f>VLOOKUP(#REF!,'IPs - Production'!$A$10:$K$456,7,FALSE)</f>
        <v>#REF!</v>
      </c>
      <c r="F235" s="33" t="e">
        <f t="shared" si="12"/>
        <v>#N/A</v>
      </c>
      <c r="G235" s="247" t="s">
        <v>52</v>
      </c>
      <c r="H235" s="549"/>
      <c r="I235" s="248"/>
      <c r="J235" s="247" t="s">
        <v>488</v>
      </c>
      <c r="K235" s="549"/>
      <c r="L235" s="248"/>
      <c r="M235" s="247"/>
      <c r="N235" s="549"/>
      <c r="O235" s="248"/>
      <c r="P235" s="247"/>
      <c r="Q235" s="549"/>
      <c r="R235" s="248"/>
      <c r="S235" s="247"/>
      <c r="T235" s="549"/>
      <c r="U235" s="248"/>
      <c r="V235" s="247"/>
      <c r="W235" s="549"/>
      <c r="X235" s="248"/>
      <c r="Y235" s="247"/>
      <c r="Z235" s="549"/>
      <c r="AA235" s="248"/>
      <c r="AB235" s="247"/>
      <c r="AC235" s="549"/>
      <c r="AD235" s="248"/>
      <c r="AE235" s="247"/>
      <c r="AF235" s="549"/>
      <c r="AG235" s="248"/>
      <c r="AH235" s="247"/>
      <c r="AI235" s="549"/>
      <c r="AJ235" s="248"/>
      <c r="AK235" s="247"/>
      <c r="AL235" s="549"/>
      <c r="AM235" s="248"/>
      <c r="AN235" s="247"/>
      <c r="AO235" s="549"/>
      <c r="AP235" s="248"/>
      <c r="AQ235" s="247"/>
      <c r="AR235" s="549"/>
      <c r="AS235" s="248"/>
    </row>
    <row r="236" spans="2:45" hidden="1">
      <c r="B236" s="256" t="s">
        <v>761</v>
      </c>
      <c r="C236" s="33" t="e">
        <f t="shared" si="10"/>
        <v>#N/A</v>
      </c>
      <c r="D236" s="33" t="e">
        <f t="shared" si="11"/>
        <v>#N/A</v>
      </c>
      <c r="E236" s="33" t="e">
        <f>VLOOKUP(#REF!,'IPs - Production'!$A$10:$K$456,7,FALSE)</f>
        <v>#REF!</v>
      </c>
      <c r="F236" s="33" t="e">
        <f t="shared" si="12"/>
        <v>#N/A</v>
      </c>
      <c r="G236" s="247" t="s">
        <v>52</v>
      </c>
      <c r="H236" s="549"/>
      <c r="I236" s="248"/>
      <c r="J236" s="247" t="s">
        <v>488</v>
      </c>
      <c r="K236" s="549"/>
      <c r="L236" s="248"/>
      <c r="M236" s="247"/>
      <c r="N236" s="549"/>
      <c r="O236" s="248"/>
      <c r="P236" s="247"/>
      <c r="Q236" s="549"/>
      <c r="R236" s="248"/>
      <c r="S236" s="247"/>
      <c r="T236" s="549"/>
      <c r="U236" s="248"/>
      <c r="V236" s="247"/>
      <c r="W236" s="549"/>
      <c r="X236" s="248"/>
      <c r="Y236" s="247"/>
      <c r="Z236" s="549"/>
      <c r="AA236" s="248"/>
      <c r="AB236" s="247"/>
      <c r="AC236" s="549"/>
      <c r="AD236" s="248"/>
      <c r="AE236" s="247"/>
      <c r="AF236" s="549"/>
      <c r="AG236" s="248"/>
      <c r="AH236" s="247"/>
      <c r="AI236" s="549"/>
      <c r="AJ236" s="248"/>
      <c r="AK236" s="247"/>
      <c r="AL236" s="549"/>
      <c r="AM236" s="248"/>
      <c r="AN236" s="247"/>
      <c r="AO236" s="549"/>
      <c r="AP236" s="248"/>
      <c r="AQ236" s="247"/>
      <c r="AR236" s="549"/>
      <c r="AS236" s="248"/>
    </row>
    <row r="237" spans="2:45" hidden="1">
      <c r="B237" s="256" t="s">
        <v>762</v>
      </c>
      <c r="C237" s="33" t="e">
        <f t="shared" si="10"/>
        <v>#N/A</v>
      </c>
      <c r="D237" s="33" t="e">
        <f t="shared" si="11"/>
        <v>#N/A</v>
      </c>
      <c r="E237" s="33" t="e">
        <f>VLOOKUP(#REF!,'IPs - Production'!$A$10:$K$456,7,FALSE)</f>
        <v>#REF!</v>
      </c>
      <c r="F237" s="33" t="e">
        <f t="shared" si="12"/>
        <v>#N/A</v>
      </c>
      <c r="G237" s="247" t="s">
        <v>52</v>
      </c>
      <c r="H237" s="549"/>
      <c r="I237" s="248"/>
      <c r="J237" s="247" t="s">
        <v>488</v>
      </c>
      <c r="K237" s="549"/>
      <c r="L237" s="248"/>
      <c r="M237" s="247"/>
      <c r="N237" s="549"/>
      <c r="O237" s="248"/>
      <c r="P237" s="247"/>
      <c r="Q237" s="549"/>
      <c r="R237" s="248"/>
      <c r="S237" s="247"/>
      <c r="T237" s="549"/>
      <c r="U237" s="248"/>
      <c r="V237" s="247"/>
      <c r="W237" s="549"/>
      <c r="X237" s="248"/>
      <c r="Y237" s="247"/>
      <c r="Z237" s="549"/>
      <c r="AA237" s="248"/>
      <c r="AB237" s="247"/>
      <c r="AC237" s="549"/>
      <c r="AD237" s="248"/>
      <c r="AE237" s="247"/>
      <c r="AF237" s="549"/>
      <c r="AG237" s="248"/>
      <c r="AH237" s="247"/>
      <c r="AI237" s="549"/>
      <c r="AJ237" s="248"/>
      <c r="AK237" s="247"/>
      <c r="AL237" s="549"/>
      <c r="AM237" s="248"/>
      <c r="AN237" s="247"/>
      <c r="AO237" s="549"/>
      <c r="AP237" s="248"/>
      <c r="AQ237" s="247"/>
      <c r="AR237" s="549"/>
      <c r="AS237" s="248"/>
    </row>
    <row r="238" spans="2:45" hidden="1">
      <c r="B238" s="256" t="s">
        <v>763</v>
      </c>
      <c r="C238" s="33" t="e">
        <f t="shared" si="10"/>
        <v>#N/A</v>
      </c>
      <c r="D238" s="33" t="e">
        <f t="shared" si="11"/>
        <v>#N/A</v>
      </c>
      <c r="E238" s="33" t="e">
        <f>VLOOKUP(#REF!,'IPs - Production'!$A$10:$K$456,7,FALSE)</f>
        <v>#REF!</v>
      </c>
      <c r="F238" s="33" t="e">
        <f t="shared" si="12"/>
        <v>#N/A</v>
      </c>
      <c r="G238" s="247" t="s">
        <v>52</v>
      </c>
      <c r="H238" s="549"/>
      <c r="I238" s="248"/>
      <c r="J238" s="247" t="s">
        <v>488</v>
      </c>
      <c r="K238" s="549"/>
      <c r="L238" s="248"/>
      <c r="M238" s="247"/>
      <c r="N238" s="549"/>
      <c r="O238" s="248"/>
      <c r="P238" s="247"/>
      <c r="Q238" s="549"/>
      <c r="R238" s="248"/>
      <c r="S238" s="247"/>
      <c r="T238" s="549"/>
      <c r="U238" s="248"/>
      <c r="V238" s="247"/>
      <c r="W238" s="549"/>
      <c r="X238" s="248"/>
      <c r="Y238" s="247"/>
      <c r="Z238" s="549"/>
      <c r="AA238" s="248"/>
      <c r="AB238" s="247"/>
      <c r="AC238" s="549"/>
      <c r="AD238" s="248"/>
      <c r="AE238" s="247"/>
      <c r="AF238" s="549"/>
      <c r="AG238" s="248"/>
      <c r="AH238" s="247"/>
      <c r="AI238" s="549"/>
      <c r="AJ238" s="248"/>
      <c r="AK238" s="247"/>
      <c r="AL238" s="549"/>
      <c r="AM238" s="248"/>
      <c r="AN238" s="247"/>
      <c r="AO238" s="549"/>
      <c r="AP238" s="248"/>
      <c r="AQ238" s="247"/>
      <c r="AR238" s="549"/>
      <c r="AS238" s="248"/>
    </row>
    <row r="239" spans="2:45" hidden="1">
      <c r="B239" s="256" t="s">
        <v>764</v>
      </c>
      <c r="C239" s="33" t="e">
        <f t="shared" si="10"/>
        <v>#N/A</v>
      </c>
      <c r="D239" s="33" t="e">
        <f t="shared" si="11"/>
        <v>#N/A</v>
      </c>
      <c r="E239" s="33" t="e">
        <f>VLOOKUP(#REF!,'IPs - Production'!$A$10:$K$456,7,FALSE)</f>
        <v>#REF!</v>
      </c>
      <c r="F239" s="33" t="e">
        <f t="shared" si="12"/>
        <v>#N/A</v>
      </c>
      <c r="G239" s="247" t="s">
        <v>52</v>
      </c>
      <c r="H239" s="549"/>
      <c r="I239" s="248"/>
      <c r="J239" s="247" t="s">
        <v>488</v>
      </c>
      <c r="K239" s="549"/>
      <c r="L239" s="248"/>
      <c r="M239" s="247"/>
      <c r="N239" s="549"/>
      <c r="O239" s="248"/>
      <c r="P239" s="247"/>
      <c r="Q239" s="549"/>
      <c r="R239" s="248"/>
      <c r="S239" s="247"/>
      <c r="T239" s="549"/>
      <c r="U239" s="248"/>
      <c r="V239" s="247"/>
      <c r="W239" s="549"/>
      <c r="X239" s="248"/>
      <c r="Y239" s="247"/>
      <c r="Z239" s="549"/>
      <c r="AA239" s="248"/>
      <c r="AB239" s="247"/>
      <c r="AC239" s="549"/>
      <c r="AD239" s="248"/>
      <c r="AE239" s="247"/>
      <c r="AF239" s="549"/>
      <c r="AG239" s="248"/>
      <c r="AH239" s="247"/>
      <c r="AI239" s="549"/>
      <c r="AJ239" s="248"/>
      <c r="AK239" s="247"/>
      <c r="AL239" s="549"/>
      <c r="AM239" s="248"/>
      <c r="AN239" s="247"/>
      <c r="AO239" s="549"/>
      <c r="AP239" s="248"/>
      <c r="AQ239" s="247"/>
      <c r="AR239" s="549"/>
      <c r="AS239" s="248"/>
    </row>
    <row r="240" spans="2:45" hidden="1">
      <c r="B240" s="256" t="s">
        <v>765</v>
      </c>
      <c r="C240" s="33" t="e">
        <f t="shared" si="10"/>
        <v>#N/A</v>
      </c>
      <c r="D240" s="33" t="e">
        <f t="shared" si="11"/>
        <v>#N/A</v>
      </c>
      <c r="E240" s="33" t="e">
        <f>VLOOKUP(#REF!,'IPs - Production'!$A$10:$K$456,7,FALSE)</f>
        <v>#REF!</v>
      </c>
      <c r="F240" s="33" t="e">
        <f t="shared" si="12"/>
        <v>#N/A</v>
      </c>
      <c r="G240" s="247" t="s">
        <v>52</v>
      </c>
      <c r="H240" s="549"/>
      <c r="I240" s="248"/>
      <c r="J240" s="247" t="s">
        <v>488</v>
      </c>
      <c r="K240" s="549"/>
      <c r="L240" s="248"/>
      <c r="M240" s="247"/>
      <c r="N240" s="549"/>
      <c r="O240" s="248"/>
      <c r="P240" s="247"/>
      <c r="Q240" s="549"/>
      <c r="R240" s="248"/>
      <c r="S240" s="247"/>
      <c r="T240" s="549"/>
      <c r="U240" s="248"/>
      <c r="V240" s="247"/>
      <c r="W240" s="549"/>
      <c r="X240" s="248"/>
      <c r="Y240" s="247"/>
      <c r="Z240" s="549"/>
      <c r="AA240" s="248"/>
      <c r="AB240" s="247"/>
      <c r="AC240" s="549"/>
      <c r="AD240" s="248"/>
      <c r="AE240" s="247"/>
      <c r="AF240" s="549"/>
      <c r="AG240" s="248"/>
      <c r="AH240" s="247"/>
      <c r="AI240" s="549"/>
      <c r="AJ240" s="248"/>
      <c r="AK240" s="247"/>
      <c r="AL240" s="549"/>
      <c r="AM240" s="248"/>
      <c r="AN240" s="247"/>
      <c r="AO240" s="549"/>
      <c r="AP240" s="248"/>
      <c r="AQ240" s="247"/>
      <c r="AR240" s="549"/>
      <c r="AS240" s="248"/>
    </row>
    <row r="241" spans="2:45" hidden="1">
      <c r="B241" s="256" t="s">
        <v>766</v>
      </c>
      <c r="C241" s="33" t="e">
        <f t="shared" si="10"/>
        <v>#N/A</v>
      </c>
      <c r="D241" s="33" t="e">
        <f t="shared" si="11"/>
        <v>#N/A</v>
      </c>
      <c r="E241" s="33" t="e">
        <f>VLOOKUP(#REF!,'IPs - Production'!$A$10:$K$456,7,FALSE)</f>
        <v>#REF!</v>
      </c>
      <c r="F241" s="33" t="e">
        <f t="shared" si="12"/>
        <v>#N/A</v>
      </c>
      <c r="G241" s="247" t="s">
        <v>52</v>
      </c>
      <c r="H241" s="549"/>
      <c r="I241" s="248"/>
      <c r="J241" s="247" t="s">
        <v>488</v>
      </c>
      <c r="K241" s="549"/>
      <c r="L241" s="248"/>
      <c r="M241" s="247"/>
      <c r="N241" s="549"/>
      <c r="O241" s="248"/>
      <c r="P241" s="247"/>
      <c r="Q241" s="549"/>
      <c r="R241" s="248"/>
      <c r="S241" s="247"/>
      <c r="T241" s="549"/>
      <c r="U241" s="248"/>
      <c r="V241" s="247"/>
      <c r="W241" s="549"/>
      <c r="X241" s="248"/>
      <c r="Y241" s="247"/>
      <c r="Z241" s="549"/>
      <c r="AA241" s="248"/>
      <c r="AB241" s="247"/>
      <c r="AC241" s="549"/>
      <c r="AD241" s="248"/>
      <c r="AE241" s="247"/>
      <c r="AF241" s="549"/>
      <c r="AG241" s="248"/>
      <c r="AH241" s="247"/>
      <c r="AI241" s="549"/>
      <c r="AJ241" s="248"/>
      <c r="AK241" s="247"/>
      <c r="AL241" s="549"/>
      <c r="AM241" s="248"/>
      <c r="AN241" s="247"/>
      <c r="AO241" s="549"/>
      <c r="AP241" s="248"/>
      <c r="AQ241" s="247"/>
      <c r="AR241" s="549"/>
      <c r="AS241" s="248"/>
    </row>
    <row r="242" spans="2:45" hidden="1">
      <c r="B242" s="256" t="s">
        <v>767</v>
      </c>
      <c r="C242" s="33" t="e">
        <f t="shared" si="10"/>
        <v>#N/A</v>
      </c>
      <c r="D242" s="33" t="e">
        <f t="shared" si="11"/>
        <v>#N/A</v>
      </c>
      <c r="E242" s="33" t="e">
        <f>VLOOKUP(#REF!,'IPs - Production'!$A$10:$K$456,7,FALSE)</f>
        <v>#REF!</v>
      </c>
      <c r="F242" s="33" t="e">
        <f t="shared" si="12"/>
        <v>#N/A</v>
      </c>
      <c r="G242" s="247" t="s">
        <v>52</v>
      </c>
      <c r="H242" s="549"/>
      <c r="I242" s="248"/>
      <c r="J242" s="247" t="s">
        <v>488</v>
      </c>
      <c r="K242" s="549"/>
      <c r="L242" s="248"/>
      <c r="M242" s="247"/>
      <c r="N242" s="549"/>
      <c r="O242" s="248"/>
      <c r="P242" s="247"/>
      <c r="Q242" s="549"/>
      <c r="R242" s="248"/>
      <c r="S242" s="247"/>
      <c r="T242" s="549"/>
      <c r="U242" s="248"/>
      <c r="V242" s="247"/>
      <c r="W242" s="549"/>
      <c r="X242" s="248"/>
      <c r="Y242" s="247"/>
      <c r="Z242" s="549"/>
      <c r="AA242" s="248"/>
      <c r="AB242" s="247"/>
      <c r="AC242" s="549"/>
      <c r="AD242" s="248"/>
      <c r="AE242" s="247"/>
      <c r="AF242" s="549"/>
      <c r="AG242" s="248"/>
      <c r="AH242" s="247"/>
      <c r="AI242" s="549"/>
      <c r="AJ242" s="248"/>
      <c r="AK242" s="247"/>
      <c r="AL242" s="549"/>
      <c r="AM242" s="248"/>
      <c r="AN242" s="247"/>
      <c r="AO242" s="549"/>
      <c r="AP242" s="248"/>
      <c r="AQ242" s="247"/>
      <c r="AR242" s="549"/>
      <c r="AS242" s="248"/>
    </row>
    <row r="243" spans="2:45" hidden="1">
      <c r="B243" s="256" t="s">
        <v>768</v>
      </c>
      <c r="C243" s="33" t="e">
        <f t="shared" si="10"/>
        <v>#N/A</v>
      </c>
      <c r="D243" s="33" t="e">
        <f t="shared" si="11"/>
        <v>#N/A</v>
      </c>
      <c r="E243" s="33" t="e">
        <f>VLOOKUP(#REF!,'IPs - Production'!$A$10:$K$456,7,FALSE)</f>
        <v>#REF!</v>
      </c>
      <c r="F243" s="33" t="e">
        <f t="shared" si="12"/>
        <v>#N/A</v>
      </c>
      <c r="G243" s="247" t="s">
        <v>52</v>
      </c>
      <c r="H243" s="549"/>
      <c r="I243" s="248"/>
      <c r="J243" s="247" t="s">
        <v>488</v>
      </c>
      <c r="K243" s="549"/>
      <c r="L243" s="248"/>
      <c r="M243" s="247"/>
      <c r="N243" s="549"/>
      <c r="O243" s="248"/>
      <c r="P243" s="247"/>
      <c r="Q243" s="549"/>
      <c r="R243" s="248"/>
      <c r="S243" s="247"/>
      <c r="T243" s="549"/>
      <c r="U243" s="248"/>
      <c r="V243" s="247"/>
      <c r="W243" s="549"/>
      <c r="X243" s="248"/>
      <c r="Y243" s="247"/>
      <c r="Z243" s="549"/>
      <c r="AA243" s="248"/>
      <c r="AB243" s="247"/>
      <c r="AC243" s="549"/>
      <c r="AD243" s="248"/>
      <c r="AE243" s="247"/>
      <c r="AF243" s="549"/>
      <c r="AG243" s="248"/>
      <c r="AH243" s="247"/>
      <c r="AI243" s="549"/>
      <c r="AJ243" s="248"/>
      <c r="AK243" s="247"/>
      <c r="AL243" s="549"/>
      <c r="AM243" s="248"/>
      <c r="AN243" s="247"/>
      <c r="AO243" s="549"/>
      <c r="AP243" s="248"/>
      <c r="AQ243" s="247"/>
      <c r="AR243" s="549"/>
      <c r="AS243" s="248"/>
    </row>
    <row r="244" spans="2:45" hidden="1">
      <c r="B244" s="256" t="s">
        <v>769</v>
      </c>
      <c r="C244" s="33" t="e">
        <f t="shared" si="10"/>
        <v>#N/A</v>
      </c>
      <c r="D244" s="33" t="e">
        <f t="shared" si="11"/>
        <v>#N/A</v>
      </c>
      <c r="E244" s="33" t="e">
        <f>VLOOKUP(#REF!,'IPs - Production'!$A$10:$K$456,7,FALSE)</f>
        <v>#REF!</v>
      </c>
      <c r="F244" s="33" t="e">
        <f t="shared" si="12"/>
        <v>#N/A</v>
      </c>
      <c r="G244" s="247" t="s">
        <v>52</v>
      </c>
      <c r="H244" s="549"/>
      <c r="I244" s="248"/>
      <c r="J244" s="247" t="s">
        <v>488</v>
      </c>
      <c r="K244" s="549"/>
      <c r="L244" s="248"/>
      <c r="M244" s="247"/>
      <c r="N244" s="549"/>
      <c r="O244" s="248"/>
      <c r="P244" s="247"/>
      <c r="Q244" s="549"/>
      <c r="R244" s="248"/>
      <c r="S244" s="247"/>
      <c r="T244" s="549"/>
      <c r="U244" s="248"/>
      <c r="V244" s="247"/>
      <c r="W244" s="549"/>
      <c r="X244" s="248"/>
      <c r="Y244" s="247"/>
      <c r="Z244" s="549"/>
      <c r="AA244" s="248"/>
      <c r="AB244" s="247"/>
      <c r="AC244" s="549"/>
      <c r="AD244" s="248"/>
      <c r="AE244" s="247"/>
      <c r="AF244" s="549"/>
      <c r="AG244" s="248"/>
      <c r="AH244" s="247"/>
      <c r="AI244" s="549"/>
      <c r="AJ244" s="248"/>
      <c r="AK244" s="247"/>
      <c r="AL244" s="549"/>
      <c r="AM244" s="248"/>
      <c r="AN244" s="247"/>
      <c r="AO244" s="549"/>
      <c r="AP244" s="248"/>
      <c r="AQ244" s="247"/>
      <c r="AR244" s="549"/>
      <c r="AS244" s="248"/>
    </row>
    <row r="245" spans="2:45" hidden="1">
      <c r="B245" s="256" t="s">
        <v>770</v>
      </c>
      <c r="C245" s="33" t="e">
        <f t="shared" si="10"/>
        <v>#N/A</v>
      </c>
      <c r="D245" s="33" t="e">
        <f t="shared" si="11"/>
        <v>#N/A</v>
      </c>
      <c r="E245" s="33" t="e">
        <f>VLOOKUP(#REF!,'IPs - Production'!$A$10:$K$456,7,FALSE)</f>
        <v>#REF!</v>
      </c>
      <c r="F245" s="33" t="e">
        <f t="shared" si="12"/>
        <v>#N/A</v>
      </c>
      <c r="G245" s="247" t="s">
        <v>52</v>
      </c>
      <c r="H245" s="549"/>
      <c r="I245" s="248"/>
      <c r="J245" s="247" t="s">
        <v>488</v>
      </c>
      <c r="K245" s="549"/>
      <c r="L245" s="248"/>
      <c r="M245" s="247"/>
      <c r="N245" s="549"/>
      <c r="O245" s="248"/>
      <c r="P245" s="247"/>
      <c r="Q245" s="549"/>
      <c r="R245" s="248"/>
      <c r="S245" s="247"/>
      <c r="T245" s="549"/>
      <c r="U245" s="248"/>
      <c r="V245" s="247"/>
      <c r="W245" s="549"/>
      <c r="X245" s="248"/>
      <c r="Y245" s="247"/>
      <c r="Z245" s="549"/>
      <c r="AA245" s="248"/>
      <c r="AB245" s="247"/>
      <c r="AC245" s="549"/>
      <c r="AD245" s="248"/>
      <c r="AE245" s="247"/>
      <c r="AF245" s="549"/>
      <c r="AG245" s="248"/>
      <c r="AH245" s="247"/>
      <c r="AI245" s="549"/>
      <c r="AJ245" s="248"/>
      <c r="AK245" s="247"/>
      <c r="AL245" s="549"/>
      <c r="AM245" s="248"/>
      <c r="AN245" s="247"/>
      <c r="AO245" s="549"/>
      <c r="AP245" s="248"/>
      <c r="AQ245" s="247"/>
      <c r="AR245" s="549"/>
      <c r="AS245" s="248"/>
    </row>
    <row r="246" spans="2:45" hidden="1">
      <c r="B246" s="256" t="s">
        <v>771</v>
      </c>
      <c r="C246" s="33" t="e">
        <f t="shared" si="10"/>
        <v>#N/A</v>
      </c>
      <c r="D246" s="33" t="e">
        <f t="shared" si="11"/>
        <v>#N/A</v>
      </c>
      <c r="E246" s="33" t="e">
        <f>VLOOKUP(#REF!,'IPs - Production'!$A$10:$K$456,7,FALSE)</f>
        <v>#REF!</v>
      </c>
      <c r="F246" s="33" t="e">
        <f t="shared" si="12"/>
        <v>#N/A</v>
      </c>
      <c r="G246" s="247" t="s">
        <v>52</v>
      </c>
      <c r="H246" s="549"/>
      <c r="I246" s="248"/>
      <c r="J246" s="247" t="s">
        <v>488</v>
      </c>
      <c r="K246" s="549"/>
      <c r="L246" s="248"/>
      <c r="M246" s="247"/>
      <c r="N246" s="549"/>
      <c r="O246" s="248"/>
      <c r="P246" s="247"/>
      <c r="Q246" s="549"/>
      <c r="R246" s="248"/>
      <c r="S246" s="247"/>
      <c r="T246" s="549"/>
      <c r="U246" s="248"/>
      <c r="V246" s="247"/>
      <c r="W246" s="549"/>
      <c r="X246" s="248"/>
      <c r="Y246" s="247"/>
      <c r="Z246" s="549"/>
      <c r="AA246" s="248"/>
      <c r="AB246" s="247"/>
      <c r="AC246" s="549"/>
      <c r="AD246" s="248"/>
      <c r="AE246" s="247"/>
      <c r="AF246" s="549"/>
      <c r="AG246" s="248"/>
      <c r="AH246" s="247"/>
      <c r="AI246" s="549"/>
      <c r="AJ246" s="248"/>
      <c r="AK246" s="247"/>
      <c r="AL246" s="549"/>
      <c r="AM246" s="248"/>
      <c r="AN246" s="247"/>
      <c r="AO246" s="549"/>
      <c r="AP246" s="248"/>
      <c r="AQ246" s="247"/>
      <c r="AR246" s="549"/>
      <c r="AS246" s="248"/>
    </row>
    <row r="247" spans="2:45" hidden="1">
      <c r="B247" s="256" t="s">
        <v>772</v>
      </c>
      <c r="C247" s="33" t="str">
        <f t="shared" si="10"/>
        <v>Leeds</v>
      </c>
      <c r="D247" s="33" t="str">
        <f t="shared" si="11"/>
        <v>GTPU Probe</v>
      </c>
      <c r="E247" s="33" t="e">
        <f>VLOOKUP(#REF!,'IPs - Production'!$A$10:$K$456,7,FALSE)</f>
        <v>#REF!</v>
      </c>
      <c r="F247" s="33" t="str">
        <f t="shared" si="12"/>
        <v>Ph1</v>
      </c>
      <c r="G247" s="247" t="s">
        <v>52</v>
      </c>
      <c r="H247" s="549" t="s">
        <v>486</v>
      </c>
      <c r="I247" s="248" t="s">
        <v>487</v>
      </c>
      <c r="J247" s="247" t="s">
        <v>488</v>
      </c>
      <c r="K247" s="549" t="s">
        <v>489</v>
      </c>
      <c r="L247" s="248" t="s">
        <v>490</v>
      </c>
      <c r="M247" s="247"/>
      <c r="N247" s="549"/>
      <c r="O247" s="248"/>
      <c r="P247" s="247"/>
      <c r="Q247" s="549"/>
      <c r="R247" s="248"/>
      <c r="S247" s="247"/>
      <c r="T247" s="549"/>
      <c r="U247" s="248"/>
      <c r="V247" s="247"/>
      <c r="W247" s="549"/>
      <c r="X247" s="248"/>
      <c r="Y247" s="247"/>
      <c r="Z247" s="549"/>
      <c r="AA247" s="248"/>
      <c r="AB247" s="247"/>
      <c r="AC247" s="549"/>
      <c r="AD247" s="248"/>
      <c r="AE247" s="247"/>
      <c r="AF247" s="549"/>
      <c r="AG247" s="248"/>
      <c r="AH247" s="247"/>
      <c r="AI247" s="549"/>
      <c r="AJ247" s="248"/>
      <c r="AK247" s="247"/>
      <c r="AL247" s="549"/>
      <c r="AM247" s="248"/>
      <c r="AN247" s="247"/>
      <c r="AO247" s="549"/>
      <c r="AP247" s="248"/>
      <c r="AQ247" s="247"/>
      <c r="AR247" s="549"/>
      <c r="AS247" s="248"/>
    </row>
    <row r="248" spans="2:45" hidden="1">
      <c r="B248" s="256" t="s">
        <v>773</v>
      </c>
      <c r="C248" s="33" t="str">
        <f t="shared" si="10"/>
        <v>Leeds</v>
      </c>
      <c r="D248" s="33" t="str">
        <f t="shared" si="11"/>
        <v>GTPU Probe</v>
      </c>
      <c r="E248" s="33" t="e">
        <f>VLOOKUP(#REF!,'IPs - Production'!$A$10:$K$456,7,FALSE)</f>
        <v>#REF!</v>
      </c>
      <c r="F248" s="33" t="str">
        <f t="shared" si="12"/>
        <v>Ph1</v>
      </c>
      <c r="G248" s="247" t="s">
        <v>52</v>
      </c>
      <c r="H248" s="549" t="s">
        <v>486</v>
      </c>
      <c r="I248" s="248" t="s">
        <v>487</v>
      </c>
      <c r="J248" s="247" t="s">
        <v>488</v>
      </c>
      <c r="K248" s="549" t="s">
        <v>489</v>
      </c>
      <c r="L248" s="248" t="s">
        <v>490</v>
      </c>
      <c r="M248" s="247"/>
      <c r="N248" s="549"/>
      <c r="O248" s="248"/>
      <c r="P248" s="247"/>
      <c r="Q248" s="549"/>
      <c r="R248" s="248"/>
      <c r="S248" s="247"/>
      <c r="T248" s="549"/>
      <c r="U248" s="248"/>
      <c r="V248" s="247"/>
      <c r="W248" s="549"/>
      <c r="X248" s="248"/>
      <c r="Y248" s="247"/>
      <c r="Z248" s="549"/>
      <c r="AA248" s="248"/>
      <c r="AB248" s="247"/>
      <c r="AC248" s="549"/>
      <c r="AD248" s="248"/>
      <c r="AE248" s="247"/>
      <c r="AF248" s="549"/>
      <c r="AG248" s="248"/>
      <c r="AH248" s="247"/>
      <c r="AI248" s="549"/>
      <c r="AJ248" s="248"/>
      <c r="AK248" s="247"/>
      <c r="AL248" s="549"/>
      <c r="AM248" s="248"/>
      <c r="AN248" s="247"/>
      <c r="AO248" s="549"/>
      <c r="AP248" s="248"/>
      <c r="AQ248" s="247"/>
      <c r="AR248" s="549"/>
      <c r="AS248" s="248"/>
    </row>
    <row r="249" spans="2:45" hidden="1">
      <c r="B249" s="256" t="s">
        <v>774</v>
      </c>
      <c r="C249" s="33" t="str">
        <f t="shared" si="10"/>
        <v>Leeds</v>
      </c>
      <c r="D249" s="33" t="str">
        <f t="shared" si="11"/>
        <v>GTPU Probe</v>
      </c>
      <c r="E249" s="33" t="e">
        <f>VLOOKUP(#REF!,'IPs - Production'!$A$10:$K$456,7,FALSE)</f>
        <v>#REF!</v>
      </c>
      <c r="F249" s="33" t="str">
        <f t="shared" si="12"/>
        <v>Ph1</v>
      </c>
      <c r="G249" s="247" t="s">
        <v>52</v>
      </c>
      <c r="H249" s="549" t="s">
        <v>486</v>
      </c>
      <c r="I249" s="248" t="s">
        <v>487</v>
      </c>
      <c r="J249" s="247" t="s">
        <v>488</v>
      </c>
      <c r="K249" s="549" t="s">
        <v>489</v>
      </c>
      <c r="L249" s="248" t="s">
        <v>490</v>
      </c>
      <c r="M249" s="247"/>
      <c r="N249" s="549"/>
      <c r="O249" s="248"/>
      <c r="P249" s="247"/>
      <c r="Q249" s="549"/>
      <c r="R249" s="248"/>
      <c r="S249" s="247"/>
      <c r="T249" s="549"/>
      <c r="U249" s="248"/>
      <c r="V249" s="247"/>
      <c r="W249" s="549"/>
      <c r="X249" s="248"/>
      <c r="Y249" s="247"/>
      <c r="Z249" s="549"/>
      <c r="AA249" s="248"/>
      <c r="AB249" s="247"/>
      <c r="AC249" s="549"/>
      <c r="AD249" s="248"/>
      <c r="AE249" s="247"/>
      <c r="AF249" s="549"/>
      <c r="AG249" s="248"/>
      <c r="AH249" s="247"/>
      <c r="AI249" s="549"/>
      <c r="AJ249" s="248"/>
      <c r="AK249" s="247"/>
      <c r="AL249" s="549"/>
      <c r="AM249" s="248"/>
      <c r="AN249" s="247"/>
      <c r="AO249" s="549"/>
      <c r="AP249" s="248"/>
      <c r="AQ249" s="247"/>
      <c r="AR249" s="549"/>
      <c r="AS249" s="248"/>
    </row>
    <row r="250" spans="2:45" hidden="1">
      <c r="B250" s="256" t="s">
        <v>775</v>
      </c>
      <c r="C250" s="33" t="str">
        <f t="shared" si="10"/>
        <v>Leeds</v>
      </c>
      <c r="D250" s="33" t="str">
        <f t="shared" si="11"/>
        <v>GTPU Probe</v>
      </c>
      <c r="E250" s="33" t="e">
        <f>VLOOKUP(#REF!,'IPs - Production'!$A$10:$K$456,7,FALSE)</f>
        <v>#REF!</v>
      </c>
      <c r="F250" s="33" t="str">
        <f t="shared" si="12"/>
        <v>Ph1</v>
      </c>
      <c r="G250" s="247" t="s">
        <v>52</v>
      </c>
      <c r="H250" s="549" t="s">
        <v>486</v>
      </c>
      <c r="I250" s="248" t="s">
        <v>487</v>
      </c>
      <c r="J250" s="247" t="s">
        <v>488</v>
      </c>
      <c r="K250" s="549" t="s">
        <v>489</v>
      </c>
      <c r="L250" s="248" t="s">
        <v>490</v>
      </c>
      <c r="M250" s="247"/>
      <c r="N250" s="549"/>
      <c r="O250" s="248"/>
      <c r="P250" s="247"/>
      <c r="Q250" s="549"/>
      <c r="R250" s="248"/>
      <c r="S250" s="247"/>
      <c r="T250" s="549"/>
      <c r="U250" s="248"/>
      <c r="V250" s="247"/>
      <c r="W250" s="549"/>
      <c r="X250" s="248"/>
      <c r="Y250" s="247"/>
      <c r="Z250" s="549"/>
      <c r="AA250" s="248"/>
      <c r="AB250" s="247"/>
      <c r="AC250" s="549"/>
      <c r="AD250" s="248"/>
      <c r="AE250" s="247"/>
      <c r="AF250" s="549"/>
      <c r="AG250" s="248"/>
      <c r="AH250" s="247"/>
      <c r="AI250" s="549"/>
      <c r="AJ250" s="248"/>
      <c r="AK250" s="247"/>
      <c r="AL250" s="549"/>
      <c r="AM250" s="248"/>
      <c r="AN250" s="247"/>
      <c r="AO250" s="549"/>
      <c r="AP250" s="248"/>
      <c r="AQ250" s="247"/>
      <c r="AR250" s="549"/>
      <c r="AS250" s="248"/>
    </row>
    <row r="251" spans="2:45" hidden="1">
      <c r="B251" s="256" t="s">
        <v>776</v>
      </c>
      <c r="C251" s="33" t="str">
        <f t="shared" si="10"/>
        <v>Leeds</v>
      </c>
      <c r="D251" s="33" t="str">
        <f t="shared" si="11"/>
        <v>GTPU Probe</v>
      </c>
      <c r="E251" s="33" t="e">
        <f>VLOOKUP(#REF!,'IPs - Production'!$A$10:$K$456,7,FALSE)</f>
        <v>#REF!</v>
      </c>
      <c r="F251" s="33" t="str">
        <f t="shared" si="12"/>
        <v>Ph1</v>
      </c>
      <c r="G251" s="247" t="s">
        <v>52</v>
      </c>
      <c r="H251" s="549" t="s">
        <v>486</v>
      </c>
      <c r="I251" s="248" t="s">
        <v>487</v>
      </c>
      <c r="J251" s="247" t="s">
        <v>488</v>
      </c>
      <c r="K251" s="549" t="s">
        <v>489</v>
      </c>
      <c r="L251" s="248" t="s">
        <v>490</v>
      </c>
      <c r="M251" s="247"/>
      <c r="N251" s="549"/>
      <c r="O251" s="248"/>
      <c r="P251" s="247"/>
      <c r="Q251" s="549"/>
      <c r="R251" s="248"/>
      <c r="S251" s="247"/>
      <c r="T251" s="549"/>
      <c r="U251" s="248"/>
      <c r="V251" s="247"/>
      <c r="W251" s="549"/>
      <c r="X251" s="248"/>
      <c r="Y251" s="247"/>
      <c r="Z251" s="549"/>
      <c r="AA251" s="248"/>
      <c r="AB251" s="247"/>
      <c r="AC251" s="549"/>
      <c r="AD251" s="248"/>
      <c r="AE251" s="247"/>
      <c r="AF251" s="549"/>
      <c r="AG251" s="248"/>
      <c r="AH251" s="247"/>
      <c r="AI251" s="549"/>
      <c r="AJ251" s="248"/>
      <c r="AK251" s="247"/>
      <c r="AL251" s="549"/>
      <c r="AM251" s="248"/>
      <c r="AN251" s="247"/>
      <c r="AO251" s="549"/>
      <c r="AP251" s="248"/>
      <c r="AQ251" s="247"/>
      <c r="AR251" s="549"/>
      <c r="AS251" s="248"/>
    </row>
    <row r="252" spans="2:45" hidden="1">
      <c r="B252" s="256" t="s">
        <v>777</v>
      </c>
      <c r="C252" s="33" t="str">
        <f t="shared" si="10"/>
        <v>Leeds</v>
      </c>
      <c r="D252" s="33" t="str">
        <f t="shared" si="11"/>
        <v>GTPU Probe</v>
      </c>
      <c r="E252" s="33" t="e">
        <f>VLOOKUP(#REF!,'IPs - Production'!$A$10:$K$456,7,FALSE)</f>
        <v>#REF!</v>
      </c>
      <c r="F252" s="33" t="str">
        <f t="shared" si="12"/>
        <v>Ph1</v>
      </c>
      <c r="G252" s="247" t="s">
        <v>52</v>
      </c>
      <c r="H252" s="549" t="s">
        <v>486</v>
      </c>
      <c r="I252" s="248" t="s">
        <v>487</v>
      </c>
      <c r="J252" s="247" t="s">
        <v>488</v>
      </c>
      <c r="K252" s="549" t="s">
        <v>489</v>
      </c>
      <c r="L252" s="248" t="s">
        <v>490</v>
      </c>
      <c r="M252" s="247"/>
      <c r="N252" s="549"/>
      <c r="O252" s="248"/>
      <c r="P252" s="247"/>
      <c r="Q252" s="549"/>
      <c r="R252" s="248"/>
      <c r="S252" s="247"/>
      <c r="T252" s="549"/>
      <c r="U252" s="248"/>
      <c r="V252" s="247"/>
      <c r="W252" s="549"/>
      <c r="X252" s="248"/>
      <c r="Y252" s="247"/>
      <c r="Z252" s="549"/>
      <c r="AA252" s="248"/>
      <c r="AB252" s="247"/>
      <c r="AC252" s="549"/>
      <c r="AD252" s="248"/>
      <c r="AE252" s="247"/>
      <c r="AF252" s="549"/>
      <c r="AG252" s="248"/>
      <c r="AH252" s="247"/>
      <c r="AI252" s="549"/>
      <c r="AJ252" s="248"/>
      <c r="AK252" s="247"/>
      <c r="AL252" s="549"/>
      <c r="AM252" s="248"/>
      <c r="AN252" s="247"/>
      <c r="AO252" s="549"/>
      <c r="AP252" s="248"/>
      <c r="AQ252" s="247"/>
      <c r="AR252" s="549"/>
      <c r="AS252" s="248"/>
    </row>
    <row r="253" spans="2:45" hidden="1">
      <c r="B253" s="256" t="s">
        <v>778</v>
      </c>
      <c r="C253" s="33" t="str">
        <f t="shared" si="10"/>
        <v>Leeds</v>
      </c>
      <c r="D253" s="33" t="str">
        <f t="shared" si="11"/>
        <v>GTPU Probe</v>
      </c>
      <c r="E253" s="33" t="e">
        <f>VLOOKUP(#REF!,'IPs - Production'!$A$10:$K$456,7,FALSE)</f>
        <v>#REF!</v>
      </c>
      <c r="F253" s="33" t="str">
        <f t="shared" si="12"/>
        <v>Ph1</v>
      </c>
      <c r="G253" s="247" t="s">
        <v>52</v>
      </c>
      <c r="H253" s="549" t="s">
        <v>486</v>
      </c>
      <c r="I253" s="248" t="s">
        <v>487</v>
      </c>
      <c r="J253" s="247" t="s">
        <v>488</v>
      </c>
      <c r="K253" s="549" t="s">
        <v>489</v>
      </c>
      <c r="L253" s="248" t="s">
        <v>490</v>
      </c>
      <c r="M253" s="247"/>
      <c r="N253" s="549"/>
      <c r="O253" s="248"/>
      <c r="P253" s="247"/>
      <c r="Q253" s="549"/>
      <c r="R253" s="248"/>
      <c r="S253" s="247"/>
      <c r="T253" s="549"/>
      <c r="U253" s="248"/>
      <c r="V253" s="247"/>
      <c r="W253" s="549"/>
      <c r="X253" s="248"/>
      <c r="Y253" s="247"/>
      <c r="Z253" s="549"/>
      <c r="AA253" s="248"/>
      <c r="AB253" s="247"/>
      <c r="AC253" s="549"/>
      <c r="AD253" s="248"/>
      <c r="AE253" s="247"/>
      <c r="AF253" s="549"/>
      <c r="AG253" s="248"/>
      <c r="AH253" s="247"/>
      <c r="AI253" s="549"/>
      <c r="AJ253" s="248"/>
      <c r="AK253" s="247"/>
      <c r="AL253" s="549"/>
      <c r="AM253" s="248"/>
      <c r="AN253" s="247"/>
      <c r="AO253" s="549"/>
      <c r="AP253" s="248"/>
      <c r="AQ253" s="247"/>
      <c r="AR253" s="549"/>
      <c r="AS253" s="248"/>
    </row>
    <row r="254" spans="2:45" hidden="1">
      <c r="B254" s="256" t="s">
        <v>779</v>
      </c>
      <c r="C254" s="33" t="str">
        <f t="shared" si="10"/>
        <v>Leeds</v>
      </c>
      <c r="D254" s="33" t="str">
        <f t="shared" si="11"/>
        <v>GTPU Probe</v>
      </c>
      <c r="E254" s="33" t="e">
        <f>VLOOKUP(#REF!,'IPs - Production'!$A$10:$K$456,7,FALSE)</f>
        <v>#REF!</v>
      </c>
      <c r="F254" s="33" t="str">
        <f t="shared" si="12"/>
        <v>Ph1</v>
      </c>
      <c r="G254" s="247" t="s">
        <v>52</v>
      </c>
      <c r="H254" s="549" t="s">
        <v>486</v>
      </c>
      <c r="I254" s="248" t="s">
        <v>487</v>
      </c>
      <c r="J254" s="247" t="s">
        <v>488</v>
      </c>
      <c r="K254" s="549" t="s">
        <v>489</v>
      </c>
      <c r="L254" s="248" t="s">
        <v>490</v>
      </c>
      <c r="M254" s="247"/>
      <c r="N254" s="549"/>
      <c r="O254" s="248"/>
      <c r="P254" s="247"/>
      <c r="Q254" s="549"/>
      <c r="R254" s="248"/>
      <c r="S254" s="247"/>
      <c r="T254" s="549"/>
      <c r="U254" s="248"/>
      <c r="V254" s="247"/>
      <c r="W254" s="549"/>
      <c r="X254" s="248"/>
      <c r="Y254" s="247"/>
      <c r="Z254" s="549"/>
      <c r="AA254" s="248"/>
      <c r="AB254" s="247"/>
      <c r="AC254" s="549"/>
      <c r="AD254" s="248"/>
      <c r="AE254" s="247"/>
      <c r="AF254" s="549"/>
      <c r="AG254" s="248"/>
      <c r="AH254" s="247"/>
      <c r="AI254" s="549"/>
      <c r="AJ254" s="248"/>
      <c r="AK254" s="247"/>
      <c r="AL254" s="549"/>
      <c r="AM254" s="248"/>
      <c r="AN254" s="247"/>
      <c r="AO254" s="549"/>
      <c r="AP254" s="248"/>
      <c r="AQ254" s="247"/>
      <c r="AR254" s="549"/>
      <c r="AS254" s="248"/>
    </row>
    <row r="255" spans="2:45" hidden="1">
      <c r="B255" s="256" t="s">
        <v>780</v>
      </c>
      <c r="C255" s="33" t="str">
        <f t="shared" si="10"/>
        <v>Leeds</v>
      </c>
      <c r="D255" s="33" t="str">
        <f t="shared" si="11"/>
        <v>GTPC Probe</v>
      </c>
      <c r="E255" s="33" t="e">
        <f>VLOOKUP(#REF!,'IPs - Production'!$A$10:$K$456,7,FALSE)</f>
        <v>#REF!</v>
      </c>
      <c r="F255" s="33" t="str">
        <f t="shared" si="12"/>
        <v>Ph1</v>
      </c>
      <c r="G255" s="247" t="s">
        <v>52</v>
      </c>
      <c r="H255" s="549" t="s">
        <v>486</v>
      </c>
      <c r="I255" s="248" t="s">
        <v>487</v>
      </c>
      <c r="J255" s="247" t="s">
        <v>488</v>
      </c>
      <c r="K255" s="549" t="s">
        <v>489</v>
      </c>
      <c r="L255" s="248" t="s">
        <v>490</v>
      </c>
      <c r="M255" s="247"/>
      <c r="N255" s="549"/>
      <c r="O255" s="248"/>
      <c r="P255" s="247"/>
      <c r="Q255" s="549"/>
      <c r="R255" s="248"/>
      <c r="S255" s="247"/>
      <c r="T255" s="549"/>
      <c r="U255" s="248"/>
      <c r="V255" s="247"/>
      <c r="W255" s="549"/>
      <c r="X255" s="248"/>
      <c r="Y255" s="247"/>
      <c r="Z255" s="549"/>
      <c r="AA255" s="248"/>
      <c r="AB255" s="247"/>
      <c r="AC255" s="549"/>
      <c r="AD255" s="248"/>
      <c r="AE255" s="247"/>
      <c r="AF255" s="549"/>
      <c r="AG255" s="248"/>
      <c r="AH255" s="247"/>
      <c r="AI255" s="549"/>
      <c r="AJ255" s="248"/>
      <c r="AK255" s="247"/>
      <c r="AL255" s="549"/>
      <c r="AM255" s="248"/>
      <c r="AN255" s="247"/>
      <c r="AO255" s="549"/>
      <c r="AP255" s="248"/>
      <c r="AQ255" s="247"/>
      <c r="AR255" s="549"/>
      <c r="AS255" s="248"/>
    </row>
    <row r="256" spans="2:45" hidden="1">
      <c r="B256" s="256" t="s">
        <v>781</v>
      </c>
      <c r="C256" s="33" t="str">
        <f t="shared" si="10"/>
        <v>Leeds</v>
      </c>
      <c r="D256" s="33" t="str">
        <f t="shared" si="11"/>
        <v>GTPC Probe</v>
      </c>
      <c r="E256" s="33" t="e">
        <f>VLOOKUP(#REF!,'IPs - Production'!$A$10:$K$456,7,FALSE)</f>
        <v>#REF!</v>
      </c>
      <c r="F256" s="33" t="str">
        <f t="shared" si="12"/>
        <v>Ph1</v>
      </c>
      <c r="G256" s="247" t="s">
        <v>52</v>
      </c>
      <c r="H256" s="549" t="s">
        <v>486</v>
      </c>
      <c r="I256" s="248" t="s">
        <v>487</v>
      </c>
      <c r="J256" s="247" t="s">
        <v>488</v>
      </c>
      <c r="K256" s="549" t="s">
        <v>489</v>
      </c>
      <c r="L256" s="248" t="s">
        <v>490</v>
      </c>
      <c r="M256" s="247"/>
      <c r="N256" s="549"/>
      <c r="O256" s="248"/>
      <c r="P256" s="247"/>
      <c r="Q256" s="549"/>
      <c r="R256" s="248"/>
      <c r="S256" s="247"/>
      <c r="T256" s="549"/>
      <c r="U256" s="248"/>
      <c r="V256" s="247"/>
      <c r="W256" s="549"/>
      <c r="X256" s="248"/>
      <c r="Y256" s="247"/>
      <c r="Z256" s="549"/>
      <c r="AA256" s="248"/>
      <c r="AB256" s="247"/>
      <c r="AC256" s="549"/>
      <c r="AD256" s="248"/>
      <c r="AE256" s="247"/>
      <c r="AF256" s="549"/>
      <c r="AG256" s="248"/>
      <c r="AH256" s="247"/>
      <c r="AI256" s="549"/>
      <c r="AJ256" s="248"/>
      <c r="AK256" s="247"/>
      <c r="AL256" s="549"/>
      <c r="AM256" s="248"/>
      <c r="AN256" s="247"/>
      <c r="AO256" s="549"/>
      <c r="AP256" s="248"/>
      <c r="AQ256" s="247"/>
      <c r="AR256" s="549"/>
      <c r="AS256" s="248"/>
    </row>
    <row r="257" spans="2:45" hidden="1">
      <c r="B257" s="256" t="s">
        <v>782</v>
      </c>
      <c r="C257" s="33" t="str">
        <f t="shared" si="10"/>
        <v>Leeds</v>
      </c>
      <c r="D257" s="33" t="str">
        <f t="shared" si="11"/>
        <v>GTPU Probe</v>
      </c>
      <c r="E257" s="33" t="e">
        <f>VLOOKUP(#REF!,'IPs - Production'!$A$10:$K$456,7,FALSE)</f>
        <v>#REF!</v>
      </c>
      <c r="F257" s="33" t="str">
        <f t="shared" si="12"/>
        <v>Ph2 - YE2019</v>
      </c>
      <c r="G257" s="247" t="s">
        <v>52</v>
      </c>
      <c r="H257" s="549" t="s">
        <v>486</v>
      </c>
      <c r="I257" s="248" t="s">
        <v>487</v>
      </c>
      <c r="J257" s="247" t="s">
        <v>488</v>
      </c>
      <c r="K257" s="549" t="s">
        <v>489</v>
      </c>
      <c r="L257" s="248" t="s">
        <v>490</v>
      </c>
      <c r="M257" s="247"/>
      <c r="N257" s="549"/>
      <c r="O257" s="248"/>
      <c r="P257" s="247"/>
      <c r="Q257" s="549"/>
      <c r="R257" s="248"/>
      <c r="S257" s="247"/>
      <c r="T257" s="549"/>
      <c r="U257" s="248"/>
      <c r="V257" s="247"/>
      <c r="W257" s="549"/>
      <c r="X257" s="248"/>
      <c r="Y257" s="247"/>
      <c r="Z257" s="549"/>
      <c r="AA257" s="248"/>
      <c r="AB257" s="247"/>
      <c r="AC257" s="549"/>
      <c r="AD257" s="248"/>
      <c r="AE257" s="247"/>
      <c r="AF257" s="549"/>
      <c r="AG257" s="248"/>
      <c r="AH257" s="247"/>
      <c r="AI257" s="549"/>
      <c r="AJ257" s="248"/>
      <c r="AK257" s="247"/>
      <c r="AL257" s="549"/>
      <c r="AM257" s="248"/>
      <c r="AN257" s="247"/>
      <c r="AO257" s="549"/>
      <c r="AP257" s="248"/>
      <c r="AQ257" s="247"/>
      <c r="AR257" s="549"/>
      <c r="AS257" s="248"/>
    </row>
    <row r="258" spans="2:45" hidden="1">
      <c r="B258" s="256" t="s">
        <v>783</v>
      </c>
      <c r="C258" s="33" t="str">
        <f t="shared" si="10"/>
        <v>Leeds</v>
      </c>
      <c r="D258" s="33" t="str">
        <f t="shared" si="11"/>
        <v>GTPU Probe</v>
      </c>
      <c r="E258" s="33" t="e">
        <f>VLOOKUP(#REF!,'IPs - Production'!$A$10:$K$456,7,FALSE)</f>
        <v>#REF!</v>
      </c>
      <c r="F258" s="33" t="str">
        <f t="shared" si="12"/>
        <v>Ph2 - YE2019</v>
      </c>
      <c r="G258" s="247" t="s">
        <v>52</v>
      </c>
      <c r="H258" s="549" t="s">
        <v>486</v>
      </c>
      <c r="I258" s="248" t="s">
        <v>487</v>
      </c>
      <c r="J258" s="247" t="s">
        <v>488</v>
      </c>
      <c r="K258" s="549" t="s">
        <v>489</v>
      </c>
      <c r="L258" s="248" t="s">
        <v>490</v>
      </c>
      <c r="M258" s="247"/>
      <c r="N258" s="549"/>
      <c r="O258" s="248"/>
      <c r="P258" s="247"/>
      <c r="Q258" s="549"/>
      <c r="R258" s="248"/>
      <c r="S258" s="247"/>
      <c r="T258" s="549"/>
      <c r="U258" s="248"/>
      <c r="V258" s="247"/>
      <c r="W258" s="549"/>
      <c r="X258" s="248"/>
      <c r="Y258" s="247"/>
      <c r="Z258" s="549"/>
      <c r="AA258" s="248"/>
      <c r="AB258" s="247"/>
      <c r="AC258" s="549"/>
      <c r="AD258" s="248"/>
      <c r="AE258" s="247"/>
      <c r="AF258" s="549"/>
      <c r="AG258" s="248"/>
      <c r="AH258" s="247"/>
      <c r="AI258" s="549"/>
      <c r="AJ258" s="248"/>
      <c r="AK258" s="247"/>
      <c r="AL258" s="549"/>
      <c r="AM258" s="248"/>
      <c r="AN258" s="247"/>
      <c r="AO258" s="549"/>
      <c r="AP258" s="248"/>
      <c r="AQ258" s="247"/>
      <c r="AR258" s="549"/>
      <c r="AS258" s="248"/>
    </row>
    <row r="259" spans="2:45" hidden="1">
      <c r="B259" s="256" t="s">
        <v>784</v>
      </c>
      <c r="C259" s="33" t="str">
        <f t="shared" si="10"/>
        <v>Leeds</v>
      </c>
      <c r="D259" s="33" t="str">
        <f t="shared" si="11"/>
        <v>GTPU Probe</v>
      </c>
      <c r="E259" s="33" t="e">
        <f>VLOOKUP(#REF!,'IPs - Production'!$A$10:$K$456,7,FALSE)</f>
        <v>#REF!</v>
      </c>
      <c r="F259" s="33" t="str">
        <f t="shared" si="12"/>
        <v>YE2020</v>
      </c>
      <c r="G259" s="247" t="s">
        <v>52</v>
      </c>
      <c r="H259" s="549"/>
      <c r="I259" s="248"/>
      <c r="J259" s="247" t="s">
        <v>488</v>
      </c>
      <c r="K259" s="549"/>
      <c r="L259" s="248"/>
      <c r="M259" s="247"/>
      <c r="N259" s="549"/>
      <c r="O259" s="248"/>
      <c r="P259" s="247"/>
      <c r="Q259" s="549"/>
      <c r="R259" s="248"/>
      <c r="S259" s="247"/>
      <c r="T259" s="549"/>
      <c r="U259" s="248"/>
      <c r="V259" s="247"/>
      <c r="W259" s="549"/>
      <c r="X259" s="248"/>
      <c r="Y259" s="247"/>
      <c r="Z259" s="549"/>
      <c r="AA259" s="248"/>
      <c r="AB259" s="247"/>
      <c r="AC259" s="549"/>
      <c r="AD259" s="248"/>
      <c r="AE259" s="247"/>
      <c r="AF259" s="549"/>
      <c r="AG259" s="248"/>
      <c r="AH259" s="247"/>
      <c r="AI259" s="549"/>
      <c r="AJ259" s="248"/>
      <c r="AK259" s="247"/>
      <c r="AL259" s="549"/>
      <c r="AM259" s="248"/>
      <c r="AN259" s="247"/>
      <c r="AO259" s="549"/>
      <c r="AP259" s="248"/>
      <c r="AQ259" s="247"/>
      <c r="AR259" s="549"/>
      <c r="AS259" s="248"/>
    </row>
    <row r="260" spans="2:45" hidden="1">
      <c r="B260" s="256" t="s">
        <v>785</v>
      </c>
      <c r="C260" s="33" t="str">
        <f t="shared" si="10"/>
        <v>Leeds</v>
      </c>
      <c r="D260" s="33" t="str">
        <f t="shared" si="11"/>
        <v>GTPU Probe</v>
      </c>
      <c r="E260" s="33" t="e">
        <f>VLOOKUP(#REF!,'IPs - Production'!$A$10:$K$456,7,FALSE)</f>
        <v>#REF!</v>
      </c>
      <c r="F260" s="33" t="str">
        <f t="shared" si="12"/>
        <v>YE2020</v>
      </c>
      <c r="G260" s="247" t="s">
        <v>52</v>
      </c>
      <c r="H260" s="549"/>
      <c r="I260" s="248"/>
      <c r="J260" s="247" t="s">
        <v>488</v>
      </c>
      <c r="K260" s="549"/>
      <c r="L260" s="248"/>
      <c r="M260" s="247"/>
      <c r="N260" s="549"/>
      <c r="O260" s="248"/>
      <c r="P260" s="247"/>
      <c r="Q260" s="549"/>
      <c r="R260" s="248"/>
      <c r="S260" s="247"/>
      <c r="T260" s="549"/>
      <c r="U260" s="248"/>
      <c r="V260" s="247"/>
      <c r="W260" s="549"/>
      <c r="X260" s="248"/>
      <c r="Y260" s="247"/>
      <c r="Z260" s="549"/>
      <c r="AA260" s="248"/>
      <c r="AB260" s="247"/>
      <c r="AC260" s="549"/>
      <c r="AD260" s="248"/>
      <c r="AE260" s="247"/>
      <c r="AF260" s="549"/>
      <c r="AG260" s="248"/>
      <c r="AH260" s="247"/>
      <c r="AI260" s="549"/>
      <c r="AJ260" s="248"/>
      <c r="AK260" s="247"/>
      <c r="AL260" s="549"/>
      <c r="AM260" s="248"/>
      <c r="AN260" s="247"/>
      <c r="AO260" s="549"/>
      <c r="AP260" s="248"/>
      <c r="AQ260" s="247"/>
      <c r="AR260" s="549"/>
      <c r="AS260" s="248"/>
    </row>
    <row r="261" spans="2:45" hidden="1">
      <c r="B261" s="256" t="s">
        <v>786</v>
      </c>
      <c r="C261" s="33" t="str">
        <f t="shared" si="10"/>
        <v>Leeds</v>
      </c>
      <c r="D261" s="33" t="str">
        <f t="shared" si="11"/>
        <v>GTPU Probe</v>
      </c>
      <c r="E261" s="33" t="e">
        <f>VLOOKUP(#REF!,'IPs - Production'!$A$10:$K$456,7,FALSE)</f>
        <v>#REF!</v>
      </c>
      <c r="F261" s="33" t="str">
        <f t="shared" si="12"/>
        <v>YE2020</v>
      </c>
      <c r="G261" s="247" t="s">
        <v>52</v>
      </c>
      <c r="H261" s="549"/>
      <c r="I261" s="248"/>
      <c r="J261" s="247" t="s">
        <v>488</v>
      </c>
      <c r="K261" s="549"/>
      <c r="L261" s="248"/>
      <c r="M261" s="247"/>
      <c r="N261" s="549"/>
      <c r="O261" s="248"/>
      <c r="P261" s="247"/>
      <c r="Q261" s="549"/>
      <c r="R261" s="248"/>
      <c r="S261" s="247"/>
      <c r="T261" s="549"/>
      <c r="U261" s="248"/>
      <c r="V261" s="247"/>
      <c r="W261" s="549"/>
      <c r="X261" s="248"/>
      <c r="Y261" s="247"/>
      <c r="Z261" s="549"/>
      <c r="AA261" s="248"/>
      <c r="AB261" s="247"/>
      <c r="AC261" s="549"/>
      <c r="AD261" s="248"/>
      <c r="AE261" s="247"/>
      <c r="AF261" s="549"/>
      <c r="AG261" s="248"/>
      <c r="AH261" s="247"/>
      <c r="AI261" s="549"/>
      <c r="AJ261" s="248"/>
      <c r="AK261" s="247"/>
      <c r="AL261" s="549"/>
      <c r="AM261" s="248"/>
      <c r="AN261" s="247"/>
      <c r="AO261" s="549"/>
      <c r="AP261" s="248"/>
      <c r="AQ261" s="247"/>
      <c r="AR261" s="549"/>
      <c r="AS261" s="248"/>
    </row>
    <row r="262" spans="2:45" hidden="1">
      <c r="B262" s="256" t="s">
        <v>787</v>
      </c>
      <c r="C262" s="33" t="str">
        <f t="shared" si="10"/>
        <v>Leeds</v>
      </c>
      <c r="D262" s="33" t="str">
        <f t="shared" si="11"/>
        <v>GTPU Probe</v>
      </c>
      <c r="E262" s="33" t="e">
        <f>VLOOKUP(#REF!,'IPs - Production'!$A$10:$K$456,7,FALSE)</f>
        <v>#REF!</v>
      </c>
      <c r="F262" s="33" t="str">
        <f t="shared" si="12"/>
        <v>YE2021</v>
      </c>
      <c r="G262" s="247" t="s">
        <v>52</v>
      </c>
      <c r="H262" s="549"/>
      <c r="I262" s="248"/>
      <c r="J262" s="247" t="s">
        <v>488</v>
      </c>
      <c r="K262" s="549"/>
      <c r="L262" s="248"/>
      <c r="M262" s="247"/>
      <c r="N262" s="549"/>
      <c r="O262" s="248"/>
      <c r="P262" s="247"/>
      <c r="Q262" s="549"/>
      <c r="R262" s="248"/>
      <c r="S262" s="247"/>
      <c r="T262" s="549"/>
      <c r="U262" s="248"/>
      <c r="V262" s="247"/>
      <c r="W262" s="549"/>
      <c r="X262" s="248"/>
      <c r="Y262" s="247"/>
      <c r="Z262" s="549"/>
      <c r="AA262" s="248"/>
      <c r="AB262" s="247"/>
      <c r="AC262" s="549"/>
      <c r="AD262" s="248"/>
      <c r="AE262" s="247"/>
      <c r="AF262" s="549"/>
      <c r="AG262" s="248"/>
      <c r="AH262" s="247"/>
      <c r="AI262" s="549"/>
      <c r="AJ262" s="248"/>
      <c r="AK262" s="247"/>
      <c r="AL262" s="549"/>
      <c r="AM262" s="248"/>
      <c r="AN262" s="247"/>
      <c r="AO262" s="549"/>
      <c r="AP262" s="248"/>
      <c r="AQ262" s="247"/>
      <c r="AR262" s="549"/>
      <c r="AS262" s="248"/>
    </row>
    <row r="263" spans="2:45" hidden="1">
      <c r="B263" s="256" t="s">
        <v>788</v>
      </c>
      <c r="C263" s="33" t="str">
        <f t="shared" si="10"/>
        <v>Leeds</v>
      </c>
      <c r="D263" s="33" t="str">
        <f t="shared" si="11"/>
        <v>GTPU Probe</v>
      </c>
      <c r="E263" s="33" t="e">
        <f>VLOOKUP(#REF!,'IPs - Production'!$A$10:$K$456,7,FALSE)</f>
        <v>#REF!</v>
      </c>
      <c r="F263" s="33" t="str">
        <f t="shared" si="12"/>
        <v>YE2021</v>
      </c>
      <c r="G263" s="247" t="s">
        <v>52</v>
      </c>
      <c r="H263" s="549"/>
      <c r="I263" s="248"/>
      <c r="J263" s="247" t="s">
        <v>488</v>
      </c>
      <c r="K263" s="549"/>
      <c r="L263" s="248"/>
      <c r="M263" s="247"/>
      <c r="N263" s="549"/>
      <c r="O263" s="248"/>
      <c r="P263" s="247"/>
      <c r="Q263" s="549"/>
      <c r="R263" s="248"/>
      <c r="S263" s="247"/>
      <c r="T263" s="549"/>
      <c r="U263" s="248"/>
      <c r="V263" s="247"/>
      <c r="W263" s="549"/>
      <c r="X263" s="248"/>
      <c r="Y263" s="247"/>
      <c r="Z263" s="549"/>
      <c r="AA263" s="248"/>
      <c r="AB263" s="247"/>
      <c r="AC263" s="549"/>
      <c r="AD263" s="248"/>
      <c r="AE263" s="247"/>
      <c r="AF263" s="549"/>
      <c r="AG263" s="248"/>
      <c r="AH263" s="247"/>
      <c r="AI263" s="549"/>
      <c r="AJ263" s="248"/>
      <c r="AK263" s="247"/>
      <c r="AL263" s="549"/>
      <c r="AM263" s="248"/>
      <c r="AN263" s="247"/>
      <c r="AO263" s="549"/>
      <c r="AP263" s="248"/>
      <c r="AQ263" s="247"/>
      <c r="AR263" s="549"/>
      <c r="AS263" s="248"/>
    </row>
    <row r="264" spans="2:45" hidden="1">
      <c r="B264" s="256" t="s">
        <v>789</v>
      </c>
      <c r="C264" s="33" t="str">
        <f t="shared" si="10"/>
        <v>Leeds</v>
      </c>
      <c r="D264" s="33" t="str">
        <f t="shared" si="11"/>
        <v>GTPU Probe</v>
      </c>
      <c r="E264" s="33" t="e">
        <f>VLOOKUP(#REF!,'IPs - Production'!$A$10:$K$456,7,FALSE)</f>
        <v>#REF!</v>
      </c>
      <c r="F264" s="33" t="str">
        <f t="shared" si="12"/>
        <v>YE2021</v>
      </c>
      <c r="G264" s="247" t="s">
        <v>52</v>
      </c>
      <c r="H264" s="549"/>
      <c r="I264" s="248"/>
      <c r="J264" s="247" t="s">
        <v>488</v>
      </c>
      <c r="K264" s="549"/>
      <c r="L264" s="248"/>
      <c r="M264" s="247"/>
      <c r="N264" s="549"/>
      <c r="O264" s="248"/>
      <c r="P264" s="247"/>
      <c r="Q264" s="549"/>
      <c r="R264" s="248"/>
      <c r="S264" s="247"/>
      <c r="T264" s="549"/>
      <c r="U264" s="248"/>
      <c r="V264" s="247"/>
      <c r="W264" s="549"/>
      <c r="X264" s="248"/>
      <c r="Y264" s="247"/>
      <c r="Z264" s="549"/>
      <c r="AA264" s="248"/>
      <c r="AB264" s="247"/>
      <c r="AC264" s="549"/>
      <c r="AD264" s="248"/>
      <c r="AE264" s="247"/>
      <c r="AF264" s="549"/>
      <c r="AG264" s="248"/>
      <c r="AH264" s="247"/>
      <c r="AI264" s="549"/>
      <c r="AJ264" s="248"/>
      <c r="AK264" s="247"/>
      <c r="AL264" s="549"/>
      <c r="AM264" s="248"/>
      <c r="AN264" s="247"/>
      <c r="AO264" s="549"/>
      <c r="AP264" s="248"/>
      <c r="AQ264" s="247"/>
      <c r="AR264" s="549"/>
      <c r="AS264" s="248"/>
    </row>
    <row r="265" spans="2:45" hidden="1">
      <c r="B265" s="256" t="s">
        <v>790</v>
      </c>
      <c r="C265" s="33" t="str">
        <f t="shared" si="10"/>
        <v>Leeds</v>
      </c>
      <c r="D265" s="33" t="str">
        <f t="shared" si="11"/>
        <v>GTPU Probe</v>
      </c>
      <c r="E265" s="33" t="e">
        <f>VLOOKUP(#REF!,'IPs - Production'!$A$10:$K$456,7,FALSE)</f>
        <v>#REF!</v>
      </c>
      <c r="F265" s="33" t="str">
        <f t="shared" si="12"/>
        <v>YE2021</v>
      </c>
      <c r="G265" s="247" t="s">
        <v>52</v>
      </c>
      <c r="H265" s="549"/>
      <c r="I265" s="248"/>
      <c r="J265" s="247" t="s">
        <v>488</v>
      </c>
      <c r="K265" s="549"/>
      <c r="L265" s="248"/>
      <c r="M265" s="247"/>
      <c r="N265" s="549"/>
      <c r="O265" s="248"/>
      <c r="P265" s="247"/>
      <c r="Q265" s="549"/>
      <c r="R265" s="248"/>
      <c r="S265" s="247"/>
      <c r="T265" s="549"/>
      <c r="U265" s="248"/>
      <c r="V265" s="247"/>
      <c r="W265" s="549"/>
      <c r="X265" s="248"/>
      <c r="Y265" s="247"/>
      <c r="Z265" s="549"/>
      <c r="AA265" s="248"/>
      <c r="AB265" s="247"/>
      <c r="AC265" s="549"/>
      <c r="AD265" s="248"/>
      <c r="AE265" s="247"/>
      <c r="AF265" s="549"/>
      <c r="AG265" s="248"/>
      <c r="AH265" s="247"/>
      <c r="AI265" s="549"/>
      <c r="AJ265" s="248"/>
      <c r="AK265" s="247"/>
      <c r="AL265" s="549"/>
      <c r="AM265" s="248"/>
      <c r="AN265" s="247"/>
      <c r="AO265" s="549"/>
      <c r="AP265" s="248"/>
      <c r="AQ265" s="247"/>
      <c r="AR265" s="549"/>
      <c r="AS265" s="248"/>
    </row>
    <row r="266" spans="2:45" hidden="1">
      <c r="B266" s="256" t="s">
        <v>791</v>
      </c>
      <c r="C266" s="33" t="str">
        <f t="shared" si="10"/>
        <v>Leeds</v>
      </c>
      <c r="D266" s="33" t="str">
        <f t="shared" si="11"/>
        <v>GTPU Probe</v>
      </c>
      <c r="E266" s="33" t="e">
        <f>VLOOKUP(#REF!,'IPs - Production'!$A$10:$K$456,7,FALSE)</f>
        <v>#REF!</v>
      </c>
      <c r="F266" s="33" t="str">
        <f t="shared" si="12"/>
        <v>YE2021</v>
      </c>
      <c r="G266" s="247" t="s">
        <v>52</v>
      </c>
      <c r="H266" s="549"/>
      <c r="I266" s="248"/>
      <c r="J266" s="247" t="s">
        <v>488</v>
      </c>
      <c r="K266" s="549"/>
      <c r="L266" s="248"/>
      <c r="M266" s="247"/>
      <c r="N266" s="549"/>
      <c r="O266" s="248"/>
      <c r="P266" s="247"/>
      <c r="Q266" s="549"/>
      <c r="R266" s="248"/>
      <c r="S266" s="247"/>
      <c r="T266" s="549"/>
      <c r="U266" s="248"/>
      <c r="V266" s="247"/>
      <c r="W266" s="549"/>
      <c r="X266" s="248"/>
      <c r="Y266" s="247"/>
      <c r="Z266" s="549"/>
      <c r="AA266" s="248"/>
      <c r="AB266" s="247"/>
      <c r="AC266" s="549"/>
      <c r="AD266" s="248"/>
      <c r="AE266" s="247"/>
      <c r="AF266" s="549"/>
      <c r="AG266" s="248"/>
      <c r="AH266" s="247"/>
      <c r="AI266" s="549"/>
      <c r="AJ266" s="248"/>
      <c r="AK266" s="247"/>
      <c r="AL266" s="549"/>
      <c r="AM266" s="248"/>
      <c r="AN266" s="247"/>
      <c r="AO266" s="549"/>
      <c r="AP266" s="248"/>
      <c r="AQ266" s="247"/>
      <c r="AR266" s="549"/>
      <c r="AS266" s="248"/>
    </row>
    <row r="267" spans="2:45" hidden="1">
      <c r="B267" s="256" t="s">
        <v>792</v>
      </c>
      <c r="C267" s="33" t="str">
        <f t="shared" si="10"/>
        <v>Leeds</v>
      </c>
      <c r="D267" s="33" t="str">
        <f t="shared" si="11"/>
        <v>GTPU Probe</v>
      </c>
      <c r="E267" s="33" t="e">
        <f>VLOOKUP(#REF!,'IPs - Production'!$A$10:$K$456,7,FALSE)</f>
        <v>#REF!</v>
      </c>
      <c r="F267" s="33" t="str">
        <f t="shared" si="12"/>
        <v>YE2021</v>
      </c>
      <c r="G267" s="247" t="s">
        <v>52</v>
      </c>
      <c r="H267" s="549"/>
      <c r="I267" s="248"/>
      <c r="J267" s="247" t="s">
        <v>488</v>
      </c>
      <c r="K267" s="549"/>
      <c r="L267" s="248"/>
      <c r="M267" s="247"/>
      <c r="N267" s="549"/>
      <c r="O267" s="248"/>
      <c r="P267" s="247"/>
      <c r="Q267" s="549"/>
      <c r="R267" s="248"/>
      <c r="S267" s="247"/>
      <c r="T267" s="549"/>
      <c r="U267" s="248"/>
      <c r="V267" s="247"/>
      <c r="W267" s="549"/>
      <c r="X267" s="248"/>
      <c r="Y267" s="247"/>
      <c r="Z267" s="549"/>
      <c r="AA267" s="248"/>
      <c r="AB267" s="247"/>
      <c r="AC267" s="549"/>
      <c r="AD267" s="248"/>
      <c r="AE267" s="247"/>
      <c r="AF267" s="549"/>
      <c r="AG267" s="248"/>
      <c r="AH267" s="247"/>
      <c r="AI267" s="549"/>
      <c r="AJ267" s="248"/>
      <c r="AK267" s="247"/>
      <c r="AL267" s="549"/>
      <c r="AM267" s="248"/>
      <c r="AN267" s="247"/>
      <c r="AO267" s="549"/>
      <c r="AP267" s="248"/>
      <c r="AQ267" s="247"/>
      <c r="AR267" s="549"/>
      <c r="AS267" s="248"/>
    </row>
    <row r="268" spans="2:45" hidden="1">
      <c r="B268" s="256" t="s">
        <v>793</v>
      </c>
      <c r="C268" s="33" t="str">
        <f t="shared" si="10"/>
        <v>Leeds</v>
      </c>
      <c r="D268" s="33" t="str">
        <f t="shared" si="11"/>
        <v>GTPC Probe</v>
      </c>
      <c r="E268" s="33" t="e">
        <f>VLOOKUP(#REF!,'IPs - Production'!$A$10:$K$456,7,FALSE)</f>
        <v>#REF!</v>
      </c>
      <c r="F268" s="33" t="str">
        <f t="shared" si="12"/>
        <v>YE2021</v>
      </c>
      <c r="G268" s="247" t="s">
        <v>52</v>
      </c>
      <c r="H268" s="549"/>
      <c r="I268" s="248"/>
      <c r="J268" s="247" t="s">
        <v>488</v>
      </c>
      <c r="K268" s="549"/>
      <c r="L268" s="248"/>
      <c r="M268" s="247"/>
      <c r="N268" s="549"/>
      <c r="O268" s="248"/>
      <c r="P268" s="247"/>
      <c r="Q268" s="549"/>
      <c r="R268" s="248"/>
      <c r="S268" s="247"/>
      <c r="T268" s="549"/>
      <c r="U268" s="248"/>
      <c r="V268" s="247"/>
      <c r="W268" s="549"/>
      <c r="X268" s="248"/>
      <c r="Y268" s="247"/>
      <c r="Z268" s="549"/>
      <c r="AA268" s="248"/>
      <c r="AB268" s="247"/>
      <c r="AC268" s="549"/>
      <c r="AD268" s="248"/>
      <c r="AE268" s="247"/>
      <c r="AF268" s="549"/>
      <c r="AG268" s="248"/>
      <c r="AH268" s="247"/>
      <c r="AI268" s="549"/>
      <c r="AJ268" s="248"/>
      <c r="AK268" s="247"/>
      <c r="AL268" s="549"/>
      <c r="AM268" s="248"/>
      <c r="AN268" s="247"/>
      <c r="AO268" s="549"/>
      <c r="AP268" s="248"/>
      <c r="AQ268" s="247"/>
      <c r="AR268" s="549"/>
      <c r="AS268" s="248"/>
    </row>
    <row r="269" spans="2:45" hidden="1">
      <c r="B269" s="256" t="s">
        <v>794</v>
      </c>
      <c r="C269" s="33" t="str">
        <f t="shared" si="10"/>
        <v>Mansfield</v>
      </c>
      <c r="D269" s="33" t="str">
        <f t="shared" si="11"/>
        <v>GTPU Probe</v>
      </c>
      <c r="E269" s="33" t="e">
        <f>VLOOKUP(#REF!,'IPs - Production'!$A$10:$K$456,7,FALSE)</f>
        <v>#REF!</v>
      </c>
      <c r="F269" s="33" t="str">
        <f t="shared" si="12"/>
        <v>Ph1</v>
      </c>
      <c r="G269" s="247" t="s">
        <v>52</v>
      </c>
      <c r="H269" s="549" t="s">
        <v>486</v>
      </c>
      <c r="I269" s="248" t="s">
        <v>487</v>
      </c>
      <c r="J269" s="247" t="s">
        <v>488</v>
      </c>
      <c r="K269" s="549" t="s">
        <v>489</v>
      </c>
      <c r="L269" s="248" t="s">
        <v>490</v>
      </c>
      <c r="M269" s="247"/>
      <c r="N269" s="549"/>
      <c r="O269" s="248"/>
      <c r="P269" s="247"/>
      <c r="Q269" s="549"/>
      <c r="R269" s="248"/>
      <c r="S269" s="247"/>
      <c r="T269" s="549"/>
      <c r="U269" s="248"/>
      <c r="V269" s="247"/>
      <c r="W269" s="549"/>
      <c r="X269" s="248"/>
      <c r="Y269" s="247"/>
      <c r="Z269" s="549"/>
      <c r="AA269" s="248"/>
      <c r="AB269" s="247"/>
      <c r="AC269" s="549"/>
      <c r="AD269" s="248"/>
      <c r="AE269" s="247"/>
      <c r="AF269" s="549"/>
      <c r="AG269" s="248"/>
      <c r="AH269" s="247"/>
      <c r="AI269" s="549"/>
      <c r="AJ269" s="248"/>
      <c r="AK269" s="247"/>
      <c r="AL269" s="549"/>
      <c r="AM269" s="248"/>
      <c r="AN269" s="247"/>
      <c r="AO269" s="549"/>
      <c r="AP269" s="248"/>
      <c r="AQ269" s="247"/>
      <c r="AR269" s="549"/>
      <c r="AS269" s="248"/>
    </row>
    <row r="270" spans="2:45" hidden="1">
      <c r="B270" s="256" t="s">
        <v>795</v>
      </c>
      <c r="C270" s="33" t="str">
        <f t="shared" si="10"/>
        <v>Mansfield</v>
      </c>
      <c r="D270" s="33" t="str">
        <f t="shared" si="11"/>
        <v>GTPU Probe</v>
      </c>
      <c r="E270" s="33" t="e">
        <f>VLOOKUP(#REF!,'IPs - Production'!$A$10:$K$456,7,FALSE)</f>
        <v>#REF!</v>
      </c>
      <c r="F270" s="33" t="str">
        <f t="shared" si="12"/>
        <v>Ph1</v>
      </c>
      <c r="G270" s="247" t="s">
        <v>52</v>
      </c>
      <c r="H270" s="549" t="s">
        <v>486</v>
      </c>
      <c r="I270" s="248" t="s">
        <v>487</v>
      </c>
      <c r="J270" s="247" t="s">
        <v>488</v>
      </c>
      <c r="K270" s="549" t="s">
        <v>489</v>
      </c>
      <c r="L270" s="248" t="s">
        <v>490</v>
      </c>
      <c r="M270" s="247"/>
      <c r="N270" s="549"/>
      <c r="O270" s="248"/>
      <c r="P270" s="247"/>
      <c r="Q270" s="549"/>
      <c r="R270" s="248"/>
      <c r="S270" s="247"/>
      <c r="T270" s="549"/>
      <c r="U270" s="248"/>
      <c r="V270" s="247"/>
      <c r="W270" s="549"/>
      <c r="X270" s="248"/>
      <c r="Y270" s="247"/>
      <c r="Z270" s="549"/>
      <c r="AA270" s="248"/>
      <c r="AB270" s="247"/>
      <c r="AC270" s="549"/>
      <c r="AD270" s="248"/>
      <c r="AE270" s="247"/>
      <c r="AF270" s="549"/>
      <c r="AG270" s="248"/>
      <c r="AH270" s="247"/>
      <c r="AI270" s="549"/>
      <c r="AJ270" s="248"/>
      <c r="AK270" s="247"/>
      <c r="AL270" s="549"/>
      <c r="AM270" s="248"/>
      <c r="AN270" s="247"/>
      <c r="AO270" s="549"/>
      <c r="AP270" s="248"/>
      <c r="AQ270" s="247"/>
      <c r="AR270" s="549"/>
      <c r="AS270" s="248"/>
    </row>
    <row r="271" spans="2:45" hidden="1">
      <c r="B271" s="256" t="s">
        <v>796</v>
      </c>
      <c r="C271" s="33" t="str">
        <f t="shared" si="10"/>
        <v>Mansfield</v>
      </c>
      <c r="D271" s="33" t="str">
        <f t="shared" si="11"/>
        <v>GTPU Probe</v>
      </c>
      <c r="E271" s="33" t="e">
        <f>VLOOKUP(#REF!,'IPs - Production'!$A$10:$K$456,7,FALSE)</f>
        <v>#REF!</v>
      </c>
      <c r="F271" s="33" t="str">
        <f t="shared" si="12"/>
        <v>Ph1</v>
      </c>
      <c r="G271" s="247" t="s">
        <v>52</v>
      </c>
      <c r="H271" s="549" t="s">
        <v>486</v>
      </c>
      <c r="I271" s="248" t="s">
        <v>487</v>
      </c>
      <c r="J271" s="247" t="s">
        <v>488</v>
      </c>
      <c r="K271" s="549" t="s">
        <v>489</v>
      </c>
      <c r="L271" s="248" t="s">
        <v>490</v>
      </c>
      <c r="M271" s="247"/>
      <c r="N271" s="549"/>
      <c r="O271" s="248"/>
      <c r="P271" s="247"/>
      <c r="Q271" s="549"/>
      <c r="R271" s="248"/>
      <c r="S271" s="247"/>
      <c r="T271" s="549"/>
      <c r="U271" s="248"/>
      <c r="V271" s="247"/>
      <c r="W271" s="549"/>
      <c r="X271" s="248"/>
      <c r="Y271" s="247"/>
      <c r="Z271" s="549"/>
      <c r="AA271" s="248"/>
      <c r="AB271" s="247"/>
      <c r="AC271" s="549"/>
      <c r="AD271" s="248"/>
      <c r="AE271" s="247"/>
      <c r="AF271" s="549"/>
      <c r="AG271" s="248"/>
      <c r="AH271" s="247"/>
      <c r="AI271" s="549"/>
      <c r="AJ271" s="248"/>
      <c r="AK271" s="247"/>
      <c r="AL271" s="549"/>
      <c r="AM271" s="248"/>
      <c r="AN271" s="247"/>
      <c r="AO271" s="549"/>
      <c r="AP271" s="248"/>
      <c r="AQ271" s="247"/>
      <c r="AR271" s="549"/>
      <c r="AS271" s="248"/>
    </row>
    <row r="272" spans="2:45" hidden="1">
      <c r="B272" s="256" t="s">
        <v>797</v>
      </c>
      <c r="C272" s="33" t="str">
        <f t="shared" si="10"/>
        <v>Mansfield</v>
      </c>
      <c r="D272" s="33" t="str">
        <f t="shared" si="11"/>
        <v>GTPU Probe</v>
      </c>
      <c r="E272" s="33" t="e">
        <f>VLOOKUP(#REF!,'IPs - Production'!$A$10:$K$456,7,FALSE)</f>
        <v>#REF!</v>
      </c>
      <c r="F272" s="33" t="str">
        <f t="shared" si="12"/>
        <v>Ph1</v>
      </c>
      <c r="G272" s="247" t="s">
        <v>52</v>
      </c>
      <c r="H272" s="549" t="s">
        <v>486</v>
      </c>
      <c r="I272" s="248" t="s">
        <v>487</v>
      </c>
      <c r="J272" s="247" t="s">
        <v>488</v>
      </c>
      <c r="K272" s="549" t="s">
        <v>489</v>
      </c>
      <c r="L272" s="248" t="s">
        <v>490</v>
      </c>
      <c r="M272" s="247"/>
      <c r="N272" s="549"/>
      <c r="O272" s="248"/>
      <c r="P272" s="247"/>
      <c r="Q272" s="549"/>
      <c r="R272" s="248"/>
      <c r="S272" s="247"/>
      <c r="T272" s="549"/>
      <c r="U272" s="248"/>
      <c r="V272" s="247"/>
      <c r="W272" s="549"/>
      <c r="X272" s="248"/>
      <c r="Y272" s="247"/>
      <c r="Z272" s="549"/>
      <c r="AA272" s="248"/>
      <c r="AB272" s="247"/>
      <c r="AC272" s="549"/>
      <c r="AD272" s="248"/>
      <c r="AE272" s="247"/>
      <c r="AF272" s="549"/>
      <c r="AG272" s="248"/>
      <c r="AH272" s="247"/>
      <c r="AI272" s="549"/>
      <c r="AJ272" s="248"/>
      <c r="AK272" s="247"/>
      <c r="AL272" s="549"/>
      <c r="AM272" s="248"/>
      <c r="AN272" s="247"/>
      <c r="AO272" s="549"/>
      <c r="AP272" s="248"/>
      <c r="AQ272" s="247"/>
      <c r="AR272" s="549"/>
      <c r="AS272" s="248"/>
    </row>
    <row r="273" spans="2:45" hidden="1">
      <c r="B273" s="256" t="s">
        <v>798</v>
      </c>
      <c r="C273" s="33" t="str">
        <f t="shared" si="10"/>
        <v>Mansfield</v>
      </c>
      <c r="D273" s="33" t="str">
        <f t="shared" si="11"/>
        <v>GTPU Probe</v>
      </c>
      <c r="E273" s="33" t="e">
        <f>VLOOKUP(#REF!,'IPs - Production'!$A$10:$K$456,7,FALSE)</f>
        <v>#REF!</v>
      </c>
      <c r="F273" s="33" t="str">
        <f t="shared" si="12"/>
        <v>Ph1</v>
      </c>
      <c r="G273" s="247" t="s">
        <v>52</v>
      </c>
      <c r="H273" s="549" t="s">
        <v>486</v>
      </c>
      <c r="I273" s="248" t="s">
        <v>487</v>
      </c>
      <c r="J273" s="247" t="s">
        <v>488</v>
      </c>
      <c r="K273" s="549" t="s">
        <v>489</v>
      </c>
      <c r="L273" s="248" t="s">
        <v>490</v>
      </c>
      <c r="M273" s="247"/>
      <c r="N273" s="549"/>
      <c r="O273" s="248"/>
      <c r="P273" s="247"/>
      <c r="Q273" s="549"/>
      <c r="R273" s="248"/>
      <c r="S273" s="247"/>
      <c r="T273" s="549"/>
      <c r="U273" s="248"/>
      <c r="V273" s="247"/>
      <c r="W273" s="549"/>
      <c r="X273" s="248"/>
      <c r="Y273" s="247"/>
      <c r="Z273" s="549"/>
      <c r="AA273" s="248"/>
      <c r="AB273" s="247"/>
      <c r="AC273" s="549"/>
      <c r="AD273" s="248"/>
      <c r="AE273" s="247"/>
      <c r="AF273" s="549"/>
      <c r="AG273" s="248"/>
      <c r="AH273" s="247"/>
      <c r="AI273" s="549"/>
      <c r="AJ273" s="248"/>
      <c r="AK273" s="247"/>
      <c r="AL273" s="549"/>
      <c r="AM273" s="248"/>
      <c r="AN273" s="247"/>
      <c r="AO273" s="549"/>
      <c r="AP273" s="248"/>
      <c r="AQ273" s="247"/>
      <c r="AR273" s="549"/>
      <c r="AS273" s="248"/>
    </row>
    <row r="274" spans="2:45" hidden="1">
      <c r="B274" s="256" t="s">
        <v>799</v>
      </c>
      <c r="C274" s="33" t="str">
        <f t="shared" si="10"/>
        <v>Mansfield</v>
      </c>
      <c r="D274" s="33" t="str">
        <f t="shared" si="11"/>
        <v>GTPU Probe</v>
      </c>
      <c r="E274" s="33" t="e">
        <f>VLOOKUP(#REF!,'IPs - Production'!$A$10:$K$456,7,FALSE)</f>
        <v>#REF!</v>
      </c>
      <c r="F274" s="33" t="str">
        <f t="shared" si="12"/>
        <v>Ph1</v>
      </c>
      <c r="G274" s="247" t="s">
        <v>52</v>
      </c>
      <c r="H274" s="549" t="s">
        <v>486</v>
      </c>
      <c r="I274" s="248" t="s">
        <v>487</v>
      </c>
      <c r="J274" s="247" t="s">
        <v>488</v>
      </c>
      <c r="K274" s="549" t="s">
        <v>489</v>
      </c>
      <c r="L274" s="248" t="s">
        <v>490</v>
      </c>
      <c r="M274" s="247"/>
      <c r="N274" s="549"/>
      <c r="O274" s="248"/>
      <c r="P274" s="247"/>
      <c r="Q274" s="549"/>
      <c r="R274" s="248"/>
      <c r="S274" s="247"/>
      <c r="T274" s="549"/>
      <c r="U274" s="248"/>
      <c r="V274" s="247"/>
      <c r="W274" s="549"/>
      <c r="X274" s="248"/>
      <c r="Y274" s="247"/>
      <c r="Z274" s="549"/>
      <c r="AA274" s="248"/>
      <c r="AB274" s="247"/>
      <c r="AC274" s="549"/>
      <c r="AD274" s="248"/>
      <c r="AE274" s="247"/>
      <c r="AF274" s="549"/>
      <c r="AG274" s="248"/>
      <c r="AH274" s="247"/>
      <c r="AI274" s="549"/>
      <c r="AJ274" s="248"/>
      <c r="AK274" s="247"/>
      <c r="AL274" s="549"/>
      <c r="AM274" s="248"/>
      <c r="AN274" s="247"/>
      <c r="AO274" s="549"/>
      <c r="AP274" s="248"/>
      <c r="AQ274" s="247"/>
      <c r="AR274" s="549"/>
      <c r="AS274" s="248"/>
    </row>
    <row r="275" spans="2:45" hidden="1">
      <c r="B275" s="256" t="s">
        <v>800</v>
      </c>
      <c r="C275" s="33" t="str">
        <f t="shared" si="10"/>
        <v>Mansfield</v>
      </c>
      <c r="D275" s="33" t="str">
        <f t="shared" si="11"/>
        <v>GTPU Probe</v>
      </c>
      <c r="E275" s="33" t="e">
        <f>VLOOKUP(#REF!,'IPs - Production'!$A$10:$K$456,7,FALSE)</f>
        <v>#REF!</v>
      </c>
      <c r="F275" s="33" t="str">
        <f t="shared" si="12"/>
        <v>Ph1</v>
      </c>
      <c r="G275" s="247" t="s">
        <v>52</v>
      </c>
      <c r="H275" s="549" t="s">
        <v>486</v>
      </c>
      <c r="I275" s="248" t="s">
        <v>487</v>
      </c>
      <c r="J275" s="247" t="s">
        <v>488</v>
      </c>
      <c r="K275" s="549" t="s">
        <v>489</v>
      </c>
      <c r="L275" s="248" t="s">
        <v>490</v>
      </c>
      <c r="M275" s="247"/>
      <c r="N275" s="549"/>
      <c r="O275" s="248"/>
      <c r="P275" s="247"/>
      <c r="Q275" s="549"/>
      <c r="R275" s="248"/>
      <c r="S275" s="247"/>
      <c r="T275" s="549"/>
      <c r="U275" s="248"/>
      <c r="V275" s="247"/>
      <c r="W275" s="549"/>
      <c r="X275" s="248"/>
      <c r="Y275" s="247"/>
      <c r="Z275" s="549"/>
      <c r="AA275" s="248"/>
      <c r="AB275" s="247"/>
      <c r="AC275" s="549"/>
      <c r="AD275" s="248"/>
      <c r="AE275" s="247"/>
      <c r="AF275" s="549"/>
      <c r="AG275" s="248"/>
      <c r="AH275" s="247"/>
      <c r="AI275" s="549"/>
      <c r="AJ275" s="248"/>
      <c r="AK275" s="247"/>
      <c r="AL275" s="549"/>
      <c r="AM275" s="248"/>
      <c r="AN275" s="247"/>
      <c r="AO275" s="549"/>
      <c r="AP275" s="248"/>
      <c r="AQ275" s="247"/>
      <c r="AR275" s="549"/>
      <c r="AS275" s="248"/>
    </row>
    <row r="276" spans="2:45" hidden="1">
      <c r="B276" s="256" t="s">
        <v>801</v>
      </c>
      <c r="C276" s="33" t="str">
        <f t="shared" si="10"/>
        <v>Mansfield</v>
      </c>
      <c r="D276" s="33" t="str">
        <f t="shared" si="11"/>
        <v>GTPU Probe</v>
      </c>
      <c r="E276" s="33" t="e">
        <f>VLOOKUP(#REF!,'IPs - Production'!$A$10:$K$456,7,FALSE)</f>
        <v>#REF!</v>
      </c>
      <c r="F276" s="33" t="str">
        <f t="shared" si="12"/>
        <v>Ph1</v>
      </c>
      <c r="G276" s="247" t="s">
        <v>52</v>
      </c>
      <c r="H276" s="549" t="s">
        <v>486</v>
      </c>
      <c r="I276" s="248" t="s">
        <v>487</v>
      </c>
      <c r="J276" s="247" t="s">
        <v>488</v>
      </c>
      <c r="K276" s="549" t="s">
        <v>489</v>
      </c>
      <c r="L276" s="248" t="s">
        <v>490</v>
      </c>
      <c r="M276" s="247"/>
      <c r="N276" s="549"/>
      <c r="O276" s="248"/>
      <c r="P276" s="247"/>
      <c r="Q276" s="549"/>
      <c r="R276" s="248"/>
      <c r="S276" s="247"/>
      <c r="T276" s="549"/>
      <c r="U276" s="248"/>
      <c r="V276" s="247"/>
      <c r="W276" s="549"/>
      <c r="X276" s="248"/>
      <c r="Y276" s="247"/>
      <c r="Z276" s="549"/>
      <c r="AA276" s="248"/>
      <c r="AB276" s="247"/>
      <c r="AC276" s="549"/>
      <c r="AD276" s="248"/>
      <c r="AE276" s="247"/>
      <c r="AF276" s="549"/>
      <c r="AG276" s="248"/>
      <c r="AH276" s="247"/>
      <c r="AI276" s="549"/>
      <c r="AJ276" s="248"/>
      <c r="AK276" s="247"/>
      <c r="AL276" s="549"/>
      <c r="AM276" s="248"/>
      <c r="AN276" s="247"/>
      <c r="AO276" s="549"/>
      <c r="AP276" s="248"/>
      <c r="AQ276" s="247"/>
      <c r="AR276" s="549"/>
      <c r="AS276" s="248"/>
    </row>
    <row r="277" spans="2:45" hidden="1">
      <c r="B277" s="256" t="s">
        <v>802</v>
      </c>
      <c r="C277" s="33" t="str">
        <f t="shared" si="10"/>
        <v>Mansfield</v>
      </c>
      <c r="D277" s="33" t="str">
        <f t="shared" si="11"/>
        <v>GTPC Probe</v>
      </c>
      <c r="E277" s="33" t="e">
        <f>VLOOKUP(#REF!,'IPs - Production'!$A$10:$K$456,7,FALSE)</f>
        <v>#REF!</v>
      </c>
      <c r="F277" s="33" t="str">
        <f t="shared" si="12"/>
        <v>Ph1</v>
      </c>
      <c r="G277" s="247" t="s">
        <v>52</v>
      </c>
      <c r="H277" s="549" t="s">
        <v>486</v>
      </c>
      <c r="I277" s="248" t="s">
        <v>487</v>
      </c>
      <c r="J277" s="247" t="s">
        <v>488</v>
      </c>
      <c r="K277" s="549" t="s">
        <v>489</v>
      </c>
      <c r="L277" s="248" t="s">
        <v>490</v>
      </c>
      <c r="M277" s="247"/>
      <c r="N277" s="549"/>
      <c r="O277" s="248"/>
      <c r="P277" s="247"/>
      <c r="Q277" s="549"/>
      <c r="R277" s="248"/>
      <c r="S277" s="247"/>
      <c r="T277" s="549"/>
      <c r="U277" s="248"/>
      <c r="V277" s="247"/>
      <c r="W277" s="549"/>
      <c r="X277" s="248"/>
      <c r="Y277" s="247"/>
      <c r="Z277" s="549"/>
      <c r="AA277" s="248"/>
      <c r="AB277" s="247"/>
      <c r="AC277" s="549"/>
      <c r="AD277" s="248"/>
      <c r="AE277" s="247"/>
      <c r="AF277" s="549"/>
      <c r="AG277" s="248"/>
      <c r="AH277" s="247"/>
      <c r="AI277" s="549"/>
      <c r="AJ277" s="248"/>
      <c r="AK277" s="247"/>
      <c r="AL277" s="549"/>
      <c r="AM277" s="248"/>
      <c r="AN277" s="247"/>
      <c r="AO277" s="549"/>
      <c r="AP277" s="248"/>
      <c r="AQ277" s="247"/>
      <c r="AR277" s="549"/>
      <c r="AS277" s="248"/>
    </row>
    <row r="278" spans="2:45" hidden="1">
      <c r="B278" s="256" t="s">
        <v>803</v>
      </c>
      <c r="C278" s="33" t="str">
        <f t="shared" si="10"/>
        <v>Mansfield</v>
      </c>
      <c r="D278" s="33" t="str">
        <f t="shared" si="11"/>
        <v>GTPC Probe</v>
      </c>
      <c r="E278" s="33" t="e">
        <f>VLOOKUP(#REF!,'IPs - Production'!$A$10:$K$456,7,FALSE)</f>
        <v>#REF!</v>
      </c>
      <c r="F278" s="33" t="str">
        <f t="shared" si="12"/>
        <v>Ph1</v>
      </c>
      <c r="G278" s="247" t="s">
        <v>52</v>
      </c>
      <c r="H278" s="549" t="s">
        <v>486</v>
      </c>
      <c r="I278" s="248" t="s">
        <v>487</v>
      </c>
      <c r="J278" s="247" t="s">
        <v>488</v>
      </c>
      <c r="K278" s="549" t="s">
        <v>489</v>
      </c>
      <c r="L278" s="248" t="s">
        <v>490</v>
      </c>
      <c r="M278" s="247"/>
      <c r="N278" s="549"/>
      <c r="O278" s="248"/>
      <c r="P278" s="247"/>
      <c r="Q278" s="549"/>
      <c r="R278" s="248"/>
      <c r="S278" s="247"/>
      <c r="T278" s="549"/>
      <c r="U278" s="248"/>
      <c r="V278" s="247"/>
      <c r="W278" s="549"/>
      <c r="X278" s="248"/>
      <c r="Y278" s="247"/>
      <c r="Z278" s="549"/>
      <c r="AA278" s="248"/>
      <c r="AB278" s="247"/>
      <c r="AC278" s="549"/>
      <c r="AD278" s="248"/>
      <c r="AE278" s="247"/>
      <c r="AF278" s="549"/>
      <c r="AG278" s="248"/>
      <c r="AH278" s="247"/>
      <c r="AI278" s="549"/>
      <c r="AJ278" s="248"/>
      <c r="AK278" s="247"/>
      <c r="AL278" s="549"/>
      <c r="AM278" s="248"/>
      <c r="AN278" s="247"/>
      <c r="AO278" s="549"/>
      <c r="AP278" s="248"/>
      <c r="AQ278" s="247"/>
      <c r="AR278" s="549"/>
      <c r="AS278" s="248"/>
    </row>
    <row r="279" spans="2:45" hidden="1">
      <c r="B279" s="256" t="s">
        <v>804</v>
      </c>
      <c r="C279" s="33" t="str">
        <f t="shared" si="10"/>
        <v>Mansfield</v>
      </c>
      <c r="D279" s="33" t="str">
        <f t="shared" si="11"/>
        <v>GTPU Probe</v>
      </c>
      <c r="E279" s="33" t="e">
        <f>VLOOKUP(#REF!,'IPs - Production'!$A$10:$K$456,7,FALSE)</f>
        <v>#REF!</v>
      </c>
      <c r="F279" s="33" t="str">
        <f t="shared" si="12"/>
        <v>Ph2 - YE2019</v>
      </c>
      <c r="G279" s="247" t="s">
        <v>52</v>
      </c>
      <c r="H279" s="549" t="s">
        <v>486</v>
      </c>
      <c r="I279" s="248" t="s">
        <v>487</v>
      </c>
      <c r="J279" s="247" t="s">
        <v>488</v>
      </c>
      <c r="K279" s="549" t="s">
        <v>489</v>
      </c>
      <c r="L279" s="248" t="s">
        <v>490</v>
      </c>
      <c r="M279" s="247"/>
      <c r="N279" s="549"/>
      <c r="O279" s="248"/>
      <c r="P279" s="247"/>
      <c r="Q279" s="549"/>
      <c r="R279" s="248"/>
      <c r="S279" s="247"/>
      <c r="T279" s="549"/>
      <c r="U279" s="248"/>
      <c r="V279" s="247"/>
      <c r="W279" s="549"/>
      <c r="X279" s="248"/>
      <c r="Y279" s="247"/>
      <c r="Z279" s="549"/>
      <c r="AA279" s="248"/>
      <c r="AB279" s="247"/>
      <c r="AC279" s="549"/>
      <c r="AD279" s="248"/>
      <c r="AE279" s="247"/>
      <c r="AF279" s="549"/>
      <c r="AG279" s="248"/>
      <c r="AH279" s="247"/>
      <c r="AI279" s="549"/>
      <c r="AJ279" s="248"/>
      <c r="AK279" s="247"/>
      <c r="AL279" s="549"/>
      <c r="AM279" s="248"/>
      <c r="AN279" s="247"/>
      <c r="AO279" s="549"/>
      <c r="AP279" s="248"/>
      <c r="AQ279" s="247"/>
      <c r="AR279" s="549"/>
      <c r="AS279" s="248"/>
    </row>
    <row r="280" spans="2:45" hidden="1">
      <c r="B280" s="256" t="s">
        <v>805</v>
      </c>
      <c r="C280" s="33" t="str">
        <f t="shared" si="10"/>
        <v>Mansfield</v>
      </c>
      <c r="D280" s="33" t="str">
        <f t="shared" si="11"/>
        <v>GTPU Probe</v>
      </c>
      <c r="E280" s="33" t="e">
        <f>VLOOKUP(#REF!,'IPs - Production'!$A$10:$K$456,7,FALSE)</f>
        <v>#REF!</v>
      </c>
      <c r="F280" s="33" t="str">
        <f t="shared" si="12"/>
        <v>Ph2 - YE2019</v>
      </c>
      <c r="G280" s="247" t="s">
        <v>52</v>
      </c>
      <c r="H280" s="549" t="s">
        <v>486</v>
      </c>
      <c r="I280" s="248" t="s">
        <v>487</v>
      </c>
      <c r="J280" s="247" t="s">
        <v>488</v>
      </c>
      <c r="K280" s="549" t="s">
        <v>489</v>
      </c>
      <c r="L280" s="248" t="s">
        <v>490</v>
      </c>
      <c r="M280" s="247"/>
      <c r="N280" s="549"/>
      <c r="O280" s="248"/>
      <c r="P280" s="247"/>
      <c r="Q280" s="549"/>
      <c r="R280" s="248"/>
      <c r="S280" s="247"/>
      <c r="T280" s="549"/>
      <c r="U280" s="248"/>
      <c r="V280" s="247"/>
      <c r="W280" s="549"/>
      <c r="X280" s="248"/>
      <c r="Y280" s="247"/>
      <c r="Z280" s="549"/>
      <c r="AA280" s="248"/>
      <c r="AB280" s="247"/>
      <c r="AC280" s="549"/>
      <c r="AD280" s="248"/>
      <c r="AE280" s="247"/>
      <c r="AF280" s="549"/>
      <c r="AG280" s="248"/>
      <c r="AH280" s="247"/>
      <c r="AI280" s="549"/>
      <c r="AJ280" s="248"/>
      <c r="AK280" s="247"/>
      <c r="AL280" s="549"/>
      <c r="AM280" s="248"/>
      <c r="AN280" s="247"/>
      <c r="AO280" s="549"/>
      <c r="AP280" s="248"/>
      <c r="AQ280" s="247"/>
      <c r="AR280" s="549"/>
      <c r="AS280" s="248"/>
    </row>
    <row r="281" spans="2:45" hidden="1">
      <c r="B281" s="256" t="s">
        <v>806</v>
      </c>
      <c r="C281" s="33" t="str">
        <f t="shared" ref="C281:C344" si="13">INDEX(Master_Full_Site_Name,MATCH(Password_Full_Short_Hostname,Master_Full_Short_Hostname,0))</f>
        <v>Mansfield</v>
      </c>
      <c r="D281" s="33" t="str">
        <f t="shared" ref="D281:D344" si="14">INDEX(Master_Full_Server_Type,MATCH(Password_Full_Short_Hostname,Master_Full_Short_Hostname,0))</f>
        <v>GTPU Probe</v>
      </c>
      <c r="E281" s="33" t="e">
        <f>VLOOKUP(#REF!,'IPs - Production'!$A$10:$K$456,7,FALSE)</f>
        <v>#REF!</v>
      </c>
      <c r="F281" s="33" t="str">
        <f t="shared" ref="F281:F344" si="15">INDEX(Master_Full_Deployment,MATCH(Password_Full_Short_Hostname,Master_Full_Short_Hostname,0))</f>
        <v>YE2020</v>
      </c>
      <c r="G281" s="247" t="s">
        <v>52</v>
      </c>
      <c r="H281" s="549"/>
      <c r="I281" s="248"/>
      <c r="J281" s="247" t="s">
        <v>488</v>
      </c>
      <c r="K281" s="549"/>
      <c r="L281" s="248"/>
      <c r="M281" s="247"/>
      <c r="N281" s="549"/>
      <c r="O281" s="248"/>
      <c r="P281" s="247"/>
      <c r="Q281" s="549"/>
      <c r="R281" s="248"/>
      <c r="S281" s="247"/>
      <c r="T281" s="549"/>
      <c r="U281" s="248"/>
      <c r="V281" s="247"/>
      <c r="W281" s="549"/>
      <c r="X281" s="248"/>
      <c r="Y281" s="247"/>
      <c r="Z281" s="549"/>
      <c r="AA281" s="248"/>
      <c r="AB281" s="247"/>
      <c r="AC281" s="549"/>
      <c r="AD281" s="248"/>
      <c r="AE281" s="247"/>
      <c r="AF281" s="549"/>
      <c r="AG281" s="248"/>
      <c r="AH281" s="247"/>
      <c r="AI281" s="549"/>
      <c r="AJ281" s="248"/>
      <c r="AK281" s="247"/>
      <c r="AL281" s="549"/>
      <c r="AM281" s="248"/>
      <c r="AN281" s="247"/>
      <c r="AO281" s="549"/>
      <c r="AP281" s="248"/>
      <c r="AQ281" s="247"/>
      <c r="AR281" s="549"/>
      <c r="AS281" s="248"/>
    </row>
    <row r="282" spans="2:45" hidden="1">
      <c r="B282" s="256" t="s">
        <v>807</v>
      </c>
      <c r="C282" s="33" t="str">
        <f t="shared" si="13"/>
        <v>Mansfield</v>
      </c>
      <c r="D282" s="33" t="str">
        <f t="shared" si="14"/>
        <v>GTPU Probe</v>
      </c>
      <c r="E282" s="33" t="e">
        <f>VLOOKUP(#REF!,'IPs - Production'!$A$10:$K$456,7,FALSE)</f>
        <v>#REF!</v>
      </c>
      <c r="F282" s="33" t="str">
        <f t="shared" si="15"/>
        <v>YE2020</v>
      </c>
      <c r="G282" s="247" t="s">
        <v>52</v>
      </c>
      <c r="H282" s="549"/>
      <c r="I282" s="248"/>
      <c r="J282" s="247" t="s">
        <v>488</v>
      </c>
      <c r="K282" s="549"/>
      <c r="L282" s="248"/>
      <c r="M282" s="247"/>
      <c r="N282" s="549"/>
      <c r="O282" s="248"/>
      <c r="P282" s="247"/>
      <c r="Q282" s="549"/>
      <c r="R282" s="248"/>
      <c r="S282" s="247"/>
      <c r="T282" s="549"/>
      <c r="U282" s="248"/>
      <c r="V282" s="247"/>
      <c r="W282" s="549"/>
      <c r="X282" s="248"/>
      <c r="Y282" s="247"/>
      <c r="Z282" s="549"/>
      <c r="AA282" s="248"/>
      <c r="AB282" s="247"/>
      <c r="AC282" s="549"/>
      <c r="AD282" s="248"/>
      <c r="AE282" s="247"/>
      <c r="AF282" s="549"/>
      <c r="AG282" s="248"/>
      <c r="AH282" s="247"/>
      <c r="AI282" s="549"/>
      <c r="AJ282" s="248"/>
      <c r="AK282" s="247"/>
      <c r="AL282" s="549"/>
      <c r="AM282" s="248"/>
      <c r="AN282" s="247"/>
      <c r="AO282" s="549"/>
      <c r="AP282" s="248"/>
      <c r="AQ282" s="247"/>
      <c r="AR282" s="549"/>
      <c r="AS282" s="248"/>
    </row>
    <row r="283" spans="2:45" hidden="1">
      <c r="B283" s="256" t="s">
        <v>808</v>
      </c>
      <c r="C283" s="33" t="str">
        <f t="shared" si="13"/>
        <v>Mansfield</v>
      </c>
      <c r="D283" s="33" t="str">
        <f t="shared" si="14"/>
        <v>GTPU Probe</v>
      </c>
      <c r="E283" s="33" t="e">
        <f>VLOOKUP(#REF!,'IPs - Production'!$A$10:$K$456,7,FALSE)</f>
        <v>#REF!</v>
      </c>
      <c r="F283" s="33" t="str">
        <f t="shared" si="15"/>
        <v>YE2020</v>
      </c>
      <c r="G283" s="247" t="s">
        <v>52</v>
      </c>
      <c r="H283" s="549"/>
      <c r="I283" s="248"/>
      <c r="J283" s="247" t="s">
        <v>488</v>
      </c>
      <c r="K283" s="549"/>
      <c r="L283" s="248"/>
      <c r="M283" s="247"/>
      <c r="N283" s="549"/>
      <c r="O283" s="248"/>
      <c r="P283" s="247"/>
      <c r="Q283" s="549"/>
      <c r="R283" s="248"/>
      <c r="S283" s="247"/>
      <c r="T283" s="549"/>
      <c r="U283" s="248"/>
      <c r="V283" s="247"/>
      <c r="W283" s="549"/>
      <c r="X283" s="248"/>
      <c r="Y283" s="247"/>
      <c r="Z283" s="549"/>
      <c r="AA283" s="248"/>
      <c r="AB283" s="247"/>
      <c r="AC283" s="549"/>
      <c r="AD283" s="248"/>
      <c r="AE283" s="247"/>
      <c r="AF283" s="549"/>
      <c r="AG283" s="248"/>
      <c r="AH283" s="247"/>
      <c r="AI283" s="549"/>
      <c r="AJ283" s="248"/>
      <c r="AK283" s="247"/>
      <c r="AL283" s="549"/>
      <c r="AM283" s="248"/>
      <c r="AN283" s="247"/>
      <c r="AO283" s="549"/>
      <c r="AP283" s="248"/>
      <c r="AQ283" s="247"/>
      <c r="AR283" s="549"/>
      <c r="AS283" s="248"/>
    </row>
    <row r="284" spans="2:45" hidden="1">
      <c r="B284" s="256" t="s">
        <v>809</v>
      </c>
      <c r="C284" s="33" t="str">
        <f t="shared" si="13"/>
        <v>Mansfield</v>
      </c>
      <c r="D284" s="33" t="str">
        <f t="shared" si="14"/>
        <v>GTPU Probe</v>
      </c>
      <c r="E284" s="33" t="e">
        <f>VLOOKUP(#REF!,'IPs - Production'!$A$10:$K$456,7,FALSE)</f>
        <v>#REF!</v>
      </c>
      <c r="F284" s="33" t="str">
        <f t="shared" si="15"/>
        <v>YE2021</v>
      </c>
      <c r="G284" s="247" t="s">
        <v>52</v>
      </c>
      <c r="H284" s="549"/>
      <c r="I284" s="248"/>
      <c r="J284" s="247" t="s">
        <v>488</v>
      </c>
      <c r="K284" s="549"/>
      <c r="L284" s="248"/>
      <c r="M284" s="247"/>
      <c r="N284" s="549"/>
      <c r="O284" s="248"/>
      <c r="P284" s="247"/>
      <c r="Q284" s="549"/>
      <c r="R284" s="248"/>
      <c r="S284" s="247"/>
      <c r="T284" s="549"/>
      <c r="U284" s="248"/>
      <c r="V284" s="247"/>
      <c r="W284" s="549"/>
      <c r="X284" s="248"/>
      <c r="Y284" s="247"/>
      <c r="Z284" s="549"/>
      <c r="AA284" s="248"/>
      <c r="AB284" s="247"/>
      <c r="AC284" s="549"/>
      <c r="AD284" s="248"/>
      <c r="AE284" s="247"/>
      <c r="AF284" s="549"/>
      <c r="AG284" s="248"/>
      <c r="AH284" s="247"/>
      <c r="AI284" s="549"/>
      <c r="AJ284" s="248"/>
      <c r="AK284" s="247"/>
      <c r="AL284" s="549"/>
      <c r="AM284" s="248"/>
      <c r="AN284" s="247"/>
      <c r="AO284" s="549"/>
      <c r="AP284" s="248"/>
      <c r="AQ284" s="247"/>
      <c r="AR284" s="549"/>
      <c r="AS284" s="248"/>
    </row>
    <row r="285" spans="2:45" hidden="1">
      <c r="B285" s="256" t="s">
        <v>810</v>
      </c>
      <c r="C285" s="33" t="str">
        <f t="shared" si="13"/>
        <v>Mansfield</v>
      </c>
      <c r="D285" s="33" t="str">
        <f t="shared" si="14"/>
        <v>GTPU Probe</v>
      </c>
      <c r="E285" s="33" t="e">
        <f>VLOOKUP(#REF!,'IPs - Production'!$A$10:$K$456,7,FALSE)</f>
        <v>#REF!</v>
      </c>
      <c r="F285" s="33" t="str">
        <f t="shared" si="15"/>
        <v>YE2021</v>
      </c>
      <c r="G285" s="247" t="s">
        <v>52</v>
      </c>
      <c r="H285" s="549"/>
      <c r="I285" s="248"/>
      <c r="J285" s="247" t="s">
        <v>488</v>
      </c>
      <c r="K285" s="549"/>
      <c r="L285" s="248"/>
      <c r="M285" s="247"/>
      <c r="N285" s="549"/>
      <c r="O285" s="248"/>
      <c r="P285" s="247"/>
      <c r="Q285" s="549"/>
      <c r="R285" s="248"/>
      <c r="S285" s="247"/>
      <c r="T285" s="549"/>
      <c r="U285" s="248"/>
      <c r="V285" s="247"/>
      <c r="W285" s="549"/>
      <c r="X285" s="248"/>
      <c r="Y285" s="247"/>
      <c r="Z285" s="549"/>
      <c r="AA285" s="248"/>
      <c r="AB285" s="247"/>
      <c r="AC285" s="549"/>
      <c r="AD285" s="248"/>
      <c r="AE285" s="247"/>
      <c r="AF285" s="549"/>
      <c r="AG285" s="248"/>
      <c r="AH285" s="247"/>
      <c r="AI285" s="549"/>
      <c r="AJ285" s="248"/>
      <c r="AK285" s="247"/>
      <c r="AL285" s="549"/>
      <c r="AM285" s="248"/>
      <c r="AN285" s="247"/>
      <c r="AO285" s="549"/>
      <c r="AP285" s="248"/>
      <c r="AQ285" s="247"/>
      <c r="AR285" s="549"/>
      <c r="AS285" s="248"/>
    </row>
    <row r="286" spans="2:45" hidden="1">
      <c r="B286" s="256" t="s">
        <v>811</v>
      </c>
      <c r="C286" s="33" t="str">
        <f t="shared" si="13"/>
        <v>Mansfield</v>
      </c>
      <c r="D286" s="33" t="str">
        <f t="shared" si="14"/>
        <v>GTPU Probe</v>
      </c>
      <c r="E286" s="33" t="e">
        <f>VLOOKUP(#REF!,'IPs - Production'!$A$10:$K$456,7,FALSE)</f>
        <v>#REF!</v>
      </c>
      <c r="F286" s="33" t="str">
        <f t="shared" si="15"/>
        <v>YE2021</v>
      </c>
      <c r="G286" s="247" t="s">
        <v>52</v>
      </c>
      <c r="H286" s="549"/>
      <c r="I286" s="248"/>
      <c r="J286" s="247" t="s">
        <v>488</v>
      </c>
      <c r="K286" s="549"/>
      <c r="L286" s="248"/>
      <c r="M286" s="247"/>
      <c r="N286" s="549"/>
      <c r="O286" s="248"/>
      <c r="P286" s="247"/>
      <c r="Q286" s="549"/>
      <c r="R286" s="248"/>
      <c r="S286" s="247"/>
      <c r="T286" s="549"/>
      <c r="U286" s="248"/>
      <c r="V286" s="247"/>
      <c r="W286" s="549"/>
      <c r="X286" s="248"/>
      <c r="Y286" s="247"/>
      <c r="Z286" s="549"/>
      <c r="AA286" s="248"/>
      <c r="AB286" s="247"/>
      <c r="AC286" s="549"/>
      <c r="AD286" s="248"/>
      <c r="AE286" s="247"/>
      <c r="AF286" s="549"/>
      <c r="AG286" s="248"/>
      <c r="AH286" s="247"/>
      <c r="AI286" s="549"/>
      <c r="AJ286" s="248"/>
      <c r="AK286" s="247"/>
      <c r="AL286" s="549"/>
      <c r="AM286" s="248"/>
      <c r="AN286" s="247"/>
      <c r="AO286" s="549"/>
      <c r="AP286" s="248"/>
      <c r="AQ286" s="247"/>
      <c r="AR286" s="549"/>
      <c r="AS286" s="248"/>
    </row>
    <row r="287" spans="2:45" hidden="1">
      <c r="B287" s="256" t="s">
        <v>812</v>
      </c>
      <c r="C287" s="33" t="str">
        <f t="shared" si="13"/>
        <v>Mansfield</v>
      </c>
      <c r="D287" s="33" t="str">
        <f t="shared" si="14"/>
        <v>GTPU Probe</v>
      </c>
      <c r="E287" s="33" t="e">
        <f>VLOOKUP(#REF!,'IPs - Production'!$A$10:$K$456,7,FALSE)</f>
        <v>#REF!</v>
      </c>
      <c r="F287" s="33" t="str">
        <f t="shared" si="15"/>
        <v>YE2021</v>
      </c>
      <c r="G287" s="247" t="s">
        <v>52</v>
      </c>
      <c r="H287" s="549"/>
      <c r="I287" s="248"/>
      <c r="J287" s="247" t="s">
        <v>488</v>
      </c>
      <c r="K287" s="549"/>
      <c r="L287" s="248"/>
      <c r="M287" s="247"/>
      <c r="N287" s="549"/>
      <c r="O287" s="248"/>
      <c r="P287" s="247"/>
      <c r="Q287" s="549"/>
      <c r="R287" s="248"/>
      <c r="S287" s="247"/>
      <c r="T287" s="549"/>
      <c r="U287" s="248"/>
      <c r="V287" s="247"/>
      <c r="W287" s="549"/>
      <c r="X287" s="248"/>
      <c r="Y287" s="247"/>
      <c r="Z287" s="549"/>
      <c r="AA287" s="248"/>
      <c r="AB287" s="247"/>
      <c r="AC287" s="549"/>
      <c r="AD287" s="248"/>
      <c r="AE287" s="247"/>
      <c r="AF287" s="549"/>
      <c r="AG287" s="248"/>
      <c r="AH287" s="247"/>
      <c r="AI287" s="549"/>
      <c r="AJ287" s="248"/>
      <c r="AK287" s="247"/>
      <c r="AL287" s="549"/>
      <c r="AM287" s="248"/>
      <c r="AN287" s="247"/>
      <c r="AO287" s="549"/>
      <c r="AP287" s="248"/>
      <c r="AQ287" s="247"/>
      <c r="AR287" s="549"/>
      <c r="AS287" s="248"/>
    </row>
    <row r="288" spans="2:45" hidden="1">
      <c r="B288" s="256" t="s">
        <v>813</v>
      </c>
      <c r="C288" s="33" t="str">
        <f t="shared" si="13"/>
        <v>Mansfield</v>
      </c>
      <c r="D288" s="33" t="str">
        <f t="shared" si="14"/>
        <v>GTPU Probe</v>
      </c>
      <c r="E288" s="33" t="e">
        <f>VLOOKUP(#REF!,'IPs - Production'!$A$10:$K$456,7,FALSE)</f>
        <v>#REF!</v>
      </c>
      <c r="F288" s="33" t="str">
        <f t="shared" si="15"/>
        <v>YE2021</v>
      </c>
      <c r="G288" s="247" t="s">
        <v>52</v>
      </c>
      <c r="H288" s="549"/>
      <c r="I288" s="248"/>
      <c r="J288" s="247" t="s">
        <v>488</v>
      </c>
      <c r="K288" s="549"/>
      <c r="L288" s="248"/>
      <c r="M288" s="247"/>
      <c r="N288" s="549"/>
      <c r="O288" s="248"/>
      <c r="P288" s="247"/>
      <c r="Q288" s="549"/>
      <c r="R288" s="248"/>
      <c r="S288" s="247"/>
      <c r="T288" s="549"/>
      <c r="U288" s="248"/>
      <c r="V288" s="247"/>
      <c r="W288" s="549"/>
      <c r="X288" s="248"/>
      <c r="Y288" s="247"/>
      <c r="Z288" s="549"/>
      <c r="AA288" s="248"/>
      <c r="AB288" s="247"/>
      <c r="AC288" s="549"/>
      <c r="AD288" s="248"/>
      <c r="AE288" s="247"/>
      <c r="AF288" s="549"/>
      <c r="AG288" s="248"/>
      <c r="AH288" s="247"/>
      <c r="AI288" s="549"/>
      <c r="AJ288" s="248"/>
      <c r="AK288" s="247"/>
      <c r="AL288" s="549"/>
      <c r="AM288" s="248"/>
      <c r="AN288" s="247"/>
      <c r="AO288" s="549"/>
      <c r="AP288" s="248"/>
      <c r="AQ288" s="247"/>
      <c r="AR288" s="549"/>
      <c r="AS288" s="248"/>
    </row>
    <row r="289" spans="2:45" hidden="1">
      <c r="B289" s="256" t="s">
        <v>814</v>
      </c>
      <c r="C289" s="33" t="str">
        <f t="shared" si="13"/>
        <v>Mansfield</v>
      </c>
      <c r="D289" s="33" t="str">
        <f t="shared" si="14"/>
        <v>GTPU Probe</v>
      </c>
      <c r="E289" s="33" t="e">
        <f>VLOOKUP(#REF!,'IPs - Production'!$A$10:$K$456,7,FALSE)</f>
        <v>#REF!</v>
      </c>
      <c r="F289" s="33" t="str">
        <f t="shared" si="15"/>
        <v>YE2021</v>
      </c>
      <c r="G289" s="247" t="s">
        <v>52</v>
      </c>
      <c r="H289" s="549"/>
      <c r="I289" s="248"/>
      <c r="J289" s="247" t="s">
        <v>488</v>
      </c>
      <c r="K289" s="549"/>
      <c r="L289" s="248"/>
      <c r="M289" s="247"/>
      <c r="N289" s="549"/>
      <c r="O289" s="248"/>
      <c r="P289" s="247"/>
      <c r="Q289" s="549"/>
      <c r="R289" s="248"/>
      <c r="S289" s="247"/>
      <c r="T289" s="549"/>
      <c r="U289" s="248"/>
      <c r="V289" s="247"/>
      <c r="W289" s="549"/>
      <c r="X289" s="248"/>
      <c r="Y289" s="247"/>
      <c r="Z289" s="549"/>
      <c r="AA289" s="248"/>
      <c r="AB289" s="247"/>
      <c r="AC289" s="549"/>
      <c r="AD289" s="248"/>
      <c r="AE289" s="247"/>
      <c r="AF289" s="549"/>
      <c r="AG289" s="248"/>
      <c r="AH289" s="247"/>
      <c r="AI289" s="549"/>
      <c r="AJ289" s="248"/>
      <c r="AK289" s="247"/>
      <c r="AL289" s="549"/>
      <c r="AM289" s="248"/>
      <c r="AN289" s="247"/>
      <c r="AO289" s="549"/>
      <c r="AP289" s="248"/>
      <c r="AQ289" s="247"/>
      <c r="AR289" s="549"/>
      <c r="AS289" s="248"/>
    </row>
    <row r="290" spans="2:45" hidden="1">
      <c r="B290" s="256" t="s">
        <v>815</v>
      </c>
      <c r="C290" s="33" t="str">
        <f t="shared" si="13"/>
        <v>Mansfield</v>
      </c>
      <c r="D290" s="33" t="str">
        <f t="shared" si="14"/>
        <v>GTPC Probe</v>
      </c>
      <c r="E290" s="33" t="e">
        <f>VLOOKUP(#REF!,'IPs - Production'!$A$10:$K$456,7,FALSE)</f>
        <v>#REF!</v>
      </c>
      <c r="F290" s="33" t="str">
        <f t="shared" si="15"/>
        <v>YE2021</v>
      </c>
      <c r="G290" s="247" t="s">
        <v>52</v>
      </c>
      <c r="H290" s="549"/>
      <c r="I290" s="248"/>
      <c r="J290" s="247" t="s">
        <v>488</v>
      </c>
      <c r="K290" s="549"/>
      <c r="L290" s="248"/>
      <c r="M290" s="247"/>
      <c r="N290" s="549"/>
      <c r="O290" s="248"/>
      <c r="P290" s="247"/>
      <c r="Q290" s="549"/>
      <c r="R290" s="248"/>
      <c r="S290" s="247"/>
      <c r="T290" s="549"/>
      <c r="U290" s="248"/>
      <c r="V290" s="247"/>
      <c r="W290" s="549"/>
      <c r="X290" s="248"/>
      <c r="Y290" s="247"/>
      <c r="Z290" s="549"/>
      <c r="AA290" s="248"/>
      <c r="AB290" s="247"/>
      <c r="AC290" s="549"/>
      <c r="AD290" s="248"/>
      <c r="AE290" s="247"/>
      <c r="AF290" s="549"/>
      <c r="AG290" s="248"/>
      <c r="AH290" s="247"/>
      <c r="AI290" s="549"/>
      <c r="AJ290" s="248"/>
      <c r="AK290" s="247"/>
      <c r="AL290" s="549"/>
      <c r="AM290" s="248"/>
      <c r="AN290" s="247"/>
      <c r="AO290" s="549"/>
      <c r="AP290" s="248"/>
      <c r="AQ290" s="247"/>
      <c r="AR290" s="549"/>
      <c r="AS290" s="248"/>
    </row>
    <row r="291" spans="2:45">
      <c r="B291" s="256" t="s">
        <v>816</v>
      </c>
      <c r="C291" s="33" t="str">
        <f t="shared" si="13"/>
        <v>Mansfield</v>
      </c>
      <c r="D291" s="33" t="str">
        <f t="shared" si="14"/>
        <v>IMS Probe</v>
      </c>
      <c r="E291" s="33" t="e">
        <f>VLOOKUP(#REF!,'IPs - Production'!$A$10:$K$456,7,FALSE)</f>
        <v>#REF!</v>
      </c>
      <c r="F291" s="33" t="str">
        <f t="shared" si="15"/>
        <v>Ph2 - YE2019</v>
      </c>
      <c r="G291" s="247" t="s">
        <v>52</v>
      </c>
      <c r="H291" s="549" t="s">
        <v>486</v>
      </c>
      <c r="I291" s="248" t="s">
        <v>487</v>
      </c>
      <c r="J291" s="247" t="s">
        <v>488</v>
      </c>
      <c r="K291" s="549" t="s">
        <v>489</v>
      </c>
      <c r="L291" s="248" t="s">
        <v>490</v>
      </c>
      <c r="M291" s="247"/>
      <c r="N291" s="549"/>
      <c r="O291" s="248"/>
      <c r="P291" s="247"/>
      <c r="Q291" s="549"/>
      <c r="R291" s="248"/>
      <c r="S291" s="247"/>
      <c r="T291" s="549"/>
      <c r="U291" s="248"/>
      <c r="V291" s="247"/>
      <c r="W291" s="549"/>
      <c r="X291" s="248"/>
      <c r="Y291" s="247"/>
      <c r="Z291" s="549"/>
      <c r="AA291" s="248"/>
      <c r="AB291" s="247"/>
      <c r="AC291" s="549"/>
      <c r="AD291" s="248"/>
      <c r="AE291" s="247"/>
      <c r="AF291" s="549"/>
      <c r="AG291" s="248"/>
      <c r="AH291" s="247"/>
      <c r="AI291" s="549"/>
      <c r="AJ291" s="248"/>
      <c r="AK291" s="247"/>
      <c r="AL291" s="549"/>
      <c r="AM291" s="248"/>
      <c r="AN291" s="247"/>
      <c r="AO291" s="549"/>
      <c r="AP291" s="248"/>
      <c r="AQ291" s="247"/>
      <c r="AR291" s="549"/>
      <c r="AS291" s="248"/>
    </row>
    <row r="292" spans="2:45">
      <c r="B292" s="256" t="s">
        <v>817</v>
      </c>
      <c r="C292" s="33" t="str">
        <f t="shared" si="13"/>
        <v>Mansfield</v>
      </c>
      <c r="D292" s="33" t="str">
        <f t="shared" si="14"/>
        <v>IMS Probe</v>
      </c>
      <c r="E292" s="33" t="e">
        <f>VLOOKUP(#REF!,'IPs - Production'!$A$10:$K$456,7,FALSE)</f>
        <v>#REF!</v>
      </c>
      <c r="F292" s="33" t="str">
        <f t="shared" si="15"/>
        <v>Ph2 - YE2019</v>
      </c>
      <c r="G292" s="247" t="s">
        <v>52</v>
      </c>
      <c r="H292" s="549" t="s">
        <v>486</v>
      </c>
      <c r="I292" s="248" t="s">
        <v>487</v>
      </c>
      <c r="J292" s="247" t="s">
        <v>488</v>
      </c>
      <c r="K292" s="549" t="s">
        <v>489</v>
      </c>
      <c r="L292" s="248" t="s">
        <v>490</v>
      </c>
      <c r="M292" s="247"/>
      <c r="N292" s="549"/>
      <c r="O292" s="248"/>
      <c r="P292" s="247"/>
      <c r="Q292" s="549"/>
      <c r="R292" s="248"/>
      <c r="S292" s="247"/>
      <c r="T292" s="549"/>
      <c r="U292" s="248"/>
      <c r="V292" s="247"/>
      <c r="W292" s="549"/>
      <c r="X292" s="248"/>
      <c r="Y292" s="247"/>
      <c r="Z292" s="549"/>
      <c r="AA292" s="248"/>
      <c r="AB292" s="247"/>
      <c r="AC292" s="549"/>
      <c r="AD292" s="248"/>
      <c r="AE292" s="247"/>
      <c r="AF292" s="549"/>
      <c r="AG292" s="248"/>
      <c r="AH292" s="247"/>
      <c r="AI292" s="549"/>
      <c r="AJ292" s="248"/>
      <c r="AK292" s="247"/>
      <c r="AL292" s="549"/>
      <c r="AM292" s="248"/>
      <c r="AN292" s="247"/>
      <c r="AO292" s="549"/>
      <c r="AP292" s="248"/>
      <c r="AQ292" s="247"/>
      <c r="AR292" s="549"/>
      <c r="AS292" s="248"/>
    </row>
    <row r="293" spans="2:45" hidden="1">
      <c r="B293" s="256" t="s">
        <v>818</v>
      </c>
      <c r="C293" s="33" t="str">
        <f t="shared" si="13"/>
        <v>West Brom</v>
      </c>
      <c r="D293" s="33" t="str">
        <f t="shared" si="14"/>
        <v>GTPU Probe</v>
      </c>
      <c r="E293" s="33" t="e">
        <f>VLOOKUP(#REF!,'IPs - Production'!$A$10:$K$456,7,FALSE)</f>
        <v>#REF!</v>
      </c>
      <c r="F293" s="33" t="str">
        <f t="shared" si="15"/>
        <v>Ph1</v>
      </c>
      <c r="G293" s="247" t="s">
        <v>52</v>
      </c>
      <c r="H293" s="549" t="s">
        <v>486</v>
      </c>
      <c r="I293" s="248" t="s">
        <v>487</v>
      </c>
      <c r="J293" s="247" t="s">
        <v>488</v>
      </c>
      <c r="K293" s="549" t="s">
        <v>489</v>
      </c>
      <c r="L293" s="248" t="s">
        <v>490</v>
      </c>
      <c r="M293" s="247"/>
      <c r="N293" s="549"/>
      <c r="O293" s="248"/>
      <c r="P293" s="247"/>
      <c r="Q293" s="549"/>
      <c r="R293" s="248"/>
      <c r="S293" s="247"/>
      <c r="T293" s="549"/>
      <c r="U293" s="248"/>
      <c r="V293" s="247"/>
      <c r="W293" s="549"/>
      <c r="X293" s="248"/>
      <c r="Y293" s="247"/>
      <c r="Z293" s="549"/>
      <c r="AA293" s="248"/>
      <c r="AB293" s="247"/>
      <c r="AC293" s="549"/>
      <c r="AD293" s="248"/>
      <c r="AE293" s="247"/>
      <c r="AF293" s="549"/>
      <c r="AG293" s="248"/>
      <c r="AH293" s="247"/>
      <c r="AI293" s="549"/>
      <c r="AJ293" s="248"/>
      <c r="AK293" s="247"/>
      <c r="AL293" s="549"/>
      <c r="AM293" s="248"/>
      <c r="AN293" s="247"/>
      <c r="AO293" s="549"/>
      <c r="AP293" s="248"/>
      <c r="AQ293" s="247"/>
      <c r="AR293" s="549"/>
      <c r="AS293" s="248"/>
    </row>
    <row r="294" spans="2:45" hidden="1">
      <c r="B294" s="256" t="s">
        <v>819</v>
      </c>
      <c r="C294" s="33" t="str">
        <f t="shared" si="13"/>
        <v>West Brom</v>
      </c>
      <c r="D294" s="33" t="str">
        <f t="shared" si="14"/>
        <v>GTPU Probe</v>
      </c>
      <c r="E294" s="33" t="e">
        <f>VLOOKUP(#REF!,'IPs - Production'!$A$10:$K$456,7,FALSE)</f>
        <v>#REF!</v>
      </c>
      <c r="F294" s="33" t="str">
        <f t="shared" si="15"/>
        <v>Ph1</v>
      </c>
      <c r="G294" s="247" t="s">
        <v>52</v>
      </c>
      <c r="H294" s="549" t="s">
        <v>486</v>
      </c>
      <c r="I294" s="248" t="s">
        <v>487</v>
      </c>
      <c r="J294" s="247" t="s">
        <v>488</v>
      </c>
      <c r="K294" s="549" t="s">
        <v>489</v>
      </c>
      <c r="L294" s="248" t="s">
        <v>490</v>
      </c>
      <c r="M294" s="247"/>
      <c r="N294" s="549"/>
      <c r="O294" s="248"/>
      <c r="P294" s="247"/>
      <c r="Q294" s="549"/>
      <c r="R294" s="248"/>
      <c r="S294" s="247"/>
      <c r="T294" s="549"/>
      <c r="U294" s="248"/>
      <c r="V294" s="247"/>
      <c r="W294" s="549"/>
      <c r="X294" s="248"/>
      <c r="Y294" s="247"/>
      <c r="Z294" s="549"/>
      <c r="AA294" s="248"/>
      <c r="AB294" s="247"/>
      <c r="AC294" s="549"/>
      <c r="AD294" s="248"/>
      <c r="AE294" s="247"/>
      <c r="AF294" s="549"/>
      <c r="AG294" s="248"/>
      <c r="AH294" s="247"/>
      <c r="AI294" s="549"/>
      <c r="AJ294" s="248"/>
      <c r="AK294" s="247"/>
      <c r="AL294" s="549"/>
      <c r="AM294" s="248"/>
      <c r="AN294" s="247"/>
      <c r="AO294" s="549"/>
      <c r="AP294" s="248"/>
      <c r="AQ294" s="247"/>
      <c r="AR294" s="549"/>
      <c r="AS294" s="248"/>
    </row>
    <row r="295" spans="2:45" hidden="1">
      <c r="B295" s="256" t="s">
        <v>820</v>
      </c>
      <c r="C295" s="33" t="str">
        <f t="shared" si="13"/>
        <v>West Brom</v>
      </c>
      <c r="D295" s="33" t="str">
        <f t="shared" si="14"/>
        <v>GTPU Probe</v>
      </c>
      <c r="E295" s="33" t="e">
        <f>VLOOKUP(#REF!,'IPs - Production'!$A$10:$K$456,7,FALSE)</f>
        <v>#REF!</v>
      </c>
      <c r="F295" s="33" t="str">
        <f t="shared" si="15"/>
        <v>Ph1</v>
      </c>
      <c r="G295" s="247" t="s">
        <v>52</v>
      </c>
      <c r="H295" s="549" t="s">
        <v>486</v>
      </c>
      <c r="I295" s="248" t="s">
        <v>487</v>
      </c>
      <c r="J295" s="247" t="s">
        <v>488</v>
      </c>
      <c r="K295" s="549" t="s">
        <v>489</v>
      </c>
      <c r="L295" s="248" t="s">
        <v>490</v>
      </c>
      <c r="M295" s="247"/>
      <c r="N295" s="549"/>
      <c r="O295" s="248"/>
      <c r="P295" s="247"/>
      <c r="Q295" s="549"/>
      <c r="R295" s="248"/>
      <c r="S295" s="247"/>
      <c r="T295" s="549"/>
      <c r="U295" s="248"/>
      <c r="V295" s="247"/>
      <c r="W295" s="549"/>
      <c r="X295" s="248"/>
      <c r="Y295" s="247"/>
      <c r="Z295" s="549"/>
      <c r="AA295" s="248"/>
      <c r="AB295" s="247"/>
      <c r="AC295" s="549"/>
      <c r="AD295" s="248"/>
      <c r="AE295" s="247"/>
      <c r="AF295" s="549"/>
      <c r="AG295" s="248"/>
      <c r="AH295" s="247"/>
      <c r="AI295" s="549"/>
      <c r="AJ295" s="248"/>
      <c r="AK295" s="247"/>
      <c r="AL295" s="549"/>
      <c r="AM295" s="248"/>
      <c r="AN295" s="247"/>
      <c r="AO295" s="549"/>
      <c r="AP295" s="248"/>
      <c r="AQ295" s="247"/>
      <c r="AR295" s="549"/>
      <c r="AS295" s="248"/>
    </row>
    <row r="296" spans="2:45" hidden="1">
      <c r="B296" s="256" t="s">
        <v>821</v>
      </c>
      <c r="C296" s="33" t="str">
        <f t="shared" si="13"/>
        <v>West Brom</v>
      </c>
      <c r="D296" s="33" t="str">
        <f t="shared" si="14"/>
        <v>GTPU Probe</v>
      </c>
      <c r="E296" s="33" t="e">
        <f>VLOOKUP(#REF!,'IPs - Production'!$A$10:$K$456,7,FALSE)</f>
        <v>#REF!</v>
      </c>
      <c r="F296" s="33" t="str">
        <f t="shared" si="15"/>
        <v>Ph1</v>
      </c>
      <c r="G296" s="247" t="s">
        <v>52</v>
      </c>
      <c r="H296" s="549" t="s">
        <v>486</v>
      </c>
      <c r="I296" s="248" t="s">
        <v>487</v>
      </c>
      <c r="J296" s="247" t="s">
        <v>488</v>
      </c>
      <c r="K296" s="549" t="s">
        <v>489</v>
      </c>
      <c r="L296" s="248" t="s">
        <v>490</v>
      </c>
      <c r="M296" s="247"/>
      <c r="N296" s="549"/>
      <c r="O296" s="248"/>
      <c r="P296" s="247"/>
      <c r="Q296" s="549"/>
      <c r="R296" s="248"/>
      <c r="S296" s="247"/>
      <c r="T296" s="549"/>
      <c r="U296" s="248"/>
      <c r="V296" s="247"/>
      <c r="W296" s="549"/>
      <c r="X296" s="248"/>
      <c r="Y296" s="247"/>
      <c r="Z296" s="549"/>
      <c r="AA296" s="248"/>
      <c r="AB296" s="247"/>
      <c r="AC296" s="549"/>
      <c r="AD296" s="248"/>
      <c r="AE296" s="247"/>
      <c r="AF296" s="549"/>
      <c r="AG296" s="248"/>
      <c r="AH296" s="247"/>
      <c r="AI296" s="549"/>
      <c r="AJ296" s="248"/>
      <c r="AK296" s="247"/>
      <c r="AL296" s="549"/>
      <c r="AM296" s="248"/>
      <c r="AN296" s="247"/>
      <c r="AO296" s="549"/>
      <c r="AP296" s="248"/>
      <c r="AQ296" s="247"/>
      <c r="AR296" s="549"/>
      <c r="AS296" s="248"/>
    </row>
    <row r="297" spans="2:45" hidden="1">
      <c r="B297" s="256" t="s">
        <v>822</v>
      </c>
      <c r="C297" s="33" t="str">
        <f t="shared" si="13"/>
        <v>West Brom</v>
      </c>
      <c r="D297" s="33" t="str">
        <f t="shared" si="14"/>
        <v>GTPU Probe</v>
      </c>
      <c r="E297" s="33" t="e">
        <f>VLOOKUP(#REF!,'IPs - Production'!$A$10:$K$456,7,FALSE)</f>
        <v>#REF!</v>
      </c>
      <c r="F297" s="33" t="str">
        <f t="shared" si="15"/>
        <v>Ph1</v>
      </c>
      <c r="G297" s="247" t="s">
        <v>52</v>
      </c>
      <c r="H297" s="549" t="s">
        <v>486</v>
      </c>
      <c r="I297" s="248" t="s">
        <v>487</v>
      </c>
      <c r="J297" s="247" t="s">
        <v>488</v>
      </c>
      <c r="K297" s="549" t="s">
        <v>489</v>
      </c>
      <c r="L297" s="248" t="s">
        <v>490</v>
      </c>
      <c r="M297" s="247"/>
      <c r="N297" s="549"/>
      <c r="O297" s="248"/>
      <c r="P297" s="247"/>
      <c r="Q297" s="549"/>
      <c r="R297" s="248"/>
      <c r="S297" s="247"/>
      <c r="T297" s="549"/>
      <c r="U297" s="248"/>
      <c r="V297" s="247"/>
      <c r="W297" s="549"/>
      <c r="X297" s="248"/>
      <c r="Y297" s="247"/>
      <c r="Z297" s="549"/>
      <c r="AA297" s="248"/>
      <c r="AB297" s="247"/>
      <c r="AC297" s="549"/>
      <c r="AD297" s="248"/>
      <c r="AE297" s="247"/>
      <c r="AF297" s="549"/>
      <c r="AG297" s="248"/>
      <c r="AH297" s="247"/>
      <c r="AI297" s="549"/>
      <c r="AJ297" s="248"/>
      <c r="AK297" s="247"/>
      <c r="AL297" s="549"/>
      <c r="AM297" s="248"/>
      <c r="AN297" s="247"/>
      <c r="AO297" s="549"/>
      <c r="AP297" s="248"/>
      <c r="AQ297" s="247"/>
      <c r="AR297" s="549"/>
      <c r="AS297" s="248"/>
    </row>
    <row r="298" spans="2:45" hidden="1">
      <c r="B298" s="256" t="s">
        <v>823</v>
      </c>
      <c r="C298" s="33" t="str">
        <f t="shared" si="13"/>
        <v>West Brom</v>
      </c>
      <c r="D298" s="33" t="str">
        <f t="shared" si="14"/>
        <v>GTPU Probe</v>
      </c>
      <c r="E298" s="33" t="e">
        <f>VLOOKUP(#REF!,'IPs - Production'!$A$10:$K$456,7,FALSE)</f>
        <v>#REF!</v>
      </c>
      <c r="F298" s="33" t="str">
        <f t="shared" si="15"/>
        <v>Ph1</v>
      </c>
      <c r="G298" s="247" t="s">
        <v>52</v>
      </c>
      <c r="H298" s="549" t="s">
        <v>486</v>
      </c>
      <c r="I298" s="248" t="s">
        <v>487</v>
      </c>
      <c r="J298" s="247" t="s">
        <v>488</v>
      </c>
      <c r="K298" s="549" t="s">
        <v>489</v>
      </c>
      <c r="L298" s="248" t="s">
        <v>490</v>
      </c>
      <c r="M298" s="247"/>
      <c r="N298" s="549"/>
      <c r="O298" s="248"/>
      <c r="P298" s="247"/>
      <c r="Q298" s="549"/>
      <c r="R298" s="248"/>
      <c r="S298" s="247"/>
      <c r="T298" s="549"/>
      <c r="U298" s="248"/>
      <c r="V298" s="247"/>
      <c r="W298" s="549"/>
      <c r="X298" s="248"/>
      <c r="Y298" s="247"/>
      <c r="Z298" s="549"/>
      <c r="AA298" s="248"/>
      <c r="AB298" s="247"/>
      <c r="AC298" s="549"/>
      <c r="AD298" s="248"/>
      <c r="AE298" s="247"/>
      <c r="AF298" s="549"/>
      <c r="AG298" s="248"/>
      <c r="AH298" s="247"/>
      <c r="AI298" s="549"/>
      <c r="AJ298" s="248"/>
      <c r="AK298" s="247"/>
      <c r="AL298" s="549"/>
      <c r="AM298" s="248"/>
      <c r="AN298" s="247"/>
      <c r="AO298" s="549"/>
      <c r="AP298" s="248"/>
      <c r="AQ298" s="247"/>
      <c r="AR298" s="549"/>
      <c r="AS298" s="248"/>
    </row>
    <row r="299" spans="2:45" hidden="1">
      <c r="B299" s="256" t="s">
        <v>824</v>
      </c>
      <c r="C299" s="33" t="str">
        <f t="shared" si="13"/>
        <v>West Brom</v>
      </c>
      <c r="D299" s="33" t="str">
        <f t="shared" si="14"/>
        <v>GTPU Probe</v>
      </c>
      <c r="E299" s="33" t="e">
        <f>VLOOKUP(#REF!,'IPs - Production'!$A$10:$K$456,7,FALSE)</f>
        <v>#REF!</v>
      </c>
      <c r="F299" s="33" t="str">
        <f t="shared" si="15"/>
        <v>Ph1</v>
      </c>
      <c r="G299" s="247" t="s">
        <v>52</v>
      </c>
      <c r="H299" s="549" t="s">
        <v>486</v>
      </c>
      <c r="I299" s="248" t="s">
        <v>487</v>
      </c>
      <c r="J299" s="247" t="s">
        <v>488</v>
      </c>
      <c r="K299" s="549" t="s">
        <v>489</v>
      </c>
      <c r="L299" s="248" t="s">
        <v>490</v>
      </c>
      <c r="M299" s="247"/>
      <c r="N299" s="549"/>
      <c r="O299" s="248"/>
      <c r="P299" s="247"/>
      <c r="Q299" s="549"/>
      <c r="R299" s="248"/>
      <c r="S299" s="247"/>
      <c r="T299" s="549"/>
      <c r="U299" s="248"/>
      <c r="V299" s="247"/>
      <c r="W299" s="549"/>
      <c r="X299" s="248"/>
      <c r="Y299" s="247"/>
      <c r="Z299" s="549"/>
      <c r="AA299" s="248"/>
      <c r="AB299" s="247"/>
      <c r="AC299" s="549"/>
      <c r="AD299" s="248"/>
      <c r="AE299" s="247"/>
      <c r="AF299" s="549"/>
      <c r="AG299" s="248"/>
      <c r="AH299" s="247"/>
      <c r="AI299" s="549"/>
      <c r="AJ299" s="248"/>
      <c r="AK299" s="247"/>
      <c r="AL299" s="549"/>
      <c r="AM299" s="248"/>
      <c r="AN299" s="247"/>
      <c r="AO299" s="549"/>
      <c r="AP299" s="248"/>
      <c r="AQ299" s="247"/>
      <c r="AR299" s="549"/>
      <c r="AS299" s="248"/>
    </row>
    <row r="300" spans="2:45" hidden="1">
      <c r="B300" s="256" t="s">
        <v>825</v>
      </c>
      <c r="C300" s="33" t="str">
        <f t="shared" si="13"/>
        <v>West Brom</v>
      </c>
      <c r="D300" s="33" t="str">
        <f t="shared" si="14"/>
        <v>GTPU Probe</v>
      </c>
      <c r="E300" s="33" t="e">
        <f>VLOOKUP(#REF!,'IPs - Production'!$A$10:$K$456,7,FALSE)</f>
        <v>#REF!</v>
      </c>
      <c r="F300" s="33" t="str">
        <f t="shared" si="15"/>
        <v>Ph1</v>
      </c>
      <c r="G300" s="247" t="s">
        <v>52</v>
      </c>
      <c r="H300" s="549" t="s">
        <v>486</v>
      </c>
      <c r="I300" s="248" t="s">
        <v>487</v>
      </c>
      <c r="J300" s="247" t="s">
        <v>488</v>
      </c>
      <c r="K300" s="549" t="s">
        <v>489</v>
      </c>
      <c r="L300" s="248" t="s">
        <v>490</v>
      </c>
      <c r="M300" s="247"/>
      <c r="N300" s="549"/>
      <c r="O300" s="248"/>
      <c r="P300" s="247"/>
      <c r="Q300" s="549"/>
      <c r="R300" s="248"/>
      <c r="S300" s="247"/>
      <c r="T300" s="549"/>
      <c r="U300" s="248"/>
      <c r="V300" s="247"/>
      <c r="W300" s="549"/>
      <c r="X300" s="248"/>
      <c r="Y300" s="247"/>
      <c r="Z300" s="549"/>
      <c r="AA300" s="248"/>
      <c r="AB300" s="247"/>
      <c r="AC300" s="549"/>
      <c r="AD300" s="248"/>
      <c r="AE300" s="247"/>
      <c r="AF300" s="549"/>
      <c r="AG300" s="248"/>
      <c r="AH300" s="247"/>
      <c r="AI300" s="549"/>
      <c r="AJ300" s="248"/>
      <c r="AK300" s="247"/>
      <c r="AL300" s="549"/>
      <c r="AM300" s="248"/>
      <c r="AN300" s="247"/>
      <c r="AO300" s="549"/>
      <c r="AP300" s="248"/>
      <c r="AQ300" s="247"/>
      <c r="AR300" s="549"/>
      <c r="AS300" s="248"/>
    </row>
    <row r="301" spans="2:45" hidden="1">
      <c r="B301" s="256" t="s">
        <v>826</v>
      </c>
      <c r="C301" s="33" t="str">
        <f t="shared" si="13"/>
        <v>West Brom</v>
      </c>
      <c r="D301" s="33" t="str">
        <f t="shared" si="14"/>
        <v>GTPC Probe</v>
      </c>
      <c r="E301" s="33" t="e">
        <f>VLOOKUP(#REF!,'IPs - Production'!$A$10:$K$456,7,FALSE)</f>
        <v>#REF!</v>
      </c>
      <c r="F301" s="33" t="str">
        <f t="shared" si="15"/>
        <v>Ph1</v>
      </c>
      <c r="G301" s="247" t="s">
        <v>52</v>
      </c>
      <c r="H301" s="549" t="s">
        <v>486</v>
      </c>
      <c r="I301" s="248" t="s">
        <v>487</v>
      </c>
      <c r="J301" s="247" t="s">
        <v>488</v>
      </c>
      <c r="K301" s="549" t="s">
        <v>489</v>
      </c>
      <c r="L301" s="248" t="s">
        <v>490</v>
      </c>
      <c r="M301" s="247"/>
      <c r="N301" s="549"/>
      <c r="O301" s="248"/>
      <c r="P301" s="247"/>
      <c r="Q301" s="549"/>
      <c r="R301" s="248"/>
      <c r="S301" s="247"/>
      <c r="T301" s="549"/>
      <c r="U301" s="248"/>
      <c r="V301" s="247"/>
      <c r="W301" s="549"/>
      <c r="X301" s="248"/>
      <c r="Y301" s="247"/>
      <c r="Z301" s="549"/>
      <c r="AA301" s="248"/>
      <c r="AB301" s="247"/>
      <c r="AC301" s="549"/>
      <c r="AD301" s="248"/>
      <c r="AE301" s="247"/>
      <c r="AF301" s="549"/>
      <c r="AG301" s="248"/>
      <c r="AH301" s="247"/>
      <c r="AI301" s="549"/>
      <c r="AJ301" s="248"/>
      <c r="AK301" s="247"/>
      <c r="AL301" s="549"/>
      <c r="AM301" s="248"/>
      <c r="AN301" s="247"/>
      <c r="AO301" s="549"/>
      <c r="AP301" s="248"/>
      <c r="AQ301" s="247"/>
      <c r="AR301" s="549"/>
      <c r="AS301" s="248"/>
    </row>
    <row r="302" spans="2:45" hidden="1">
      <c r="B302" s="256" t="s">
        <v>827</v>
      </c>
      <c r="C302" s="33" t="str">
        <f t="shared" si="13"/>
        <v>West Brom</v>
      </c>
      <c r="D302" s="33" t="str">
        <f t="shared" si="14"/>
        <v>GTPC Probe</v>
      </c>
      <c r="E302" s="33" t="e">
        <f>VLOOKUP(#REF!,'IPs - Production'!$A$10:$K$456,7,FALSE)</f>
        <v>#REF!</v>
      </c>
      <c r="F302" s="33" t="str">
        <f t="shared" si="15"/>
        <v>Ph1</v>
      </c>
      <c r="G302" s="247" t="s">
        <v>52</v>
      </c>
      <c r="H302" s="549" t="s">
        <v>486</v>
      </c>
      <c r="I302" s="248" t="s">
        <v>487</v>
      </c>
      <c r="J302" s="247" t="s">
        <v>488</v>
      </c>
      <c r="K302" s="549" t="s">
        <v>489</v>
      </c>
      <c r="L302" s="248" t="s">
        <v>490</v>
      </c>
      <c r="M302" s="247"/>
      <c r="N302" s="549"/>
      <c r="O302" s="248"/>
      <c r="P302" s="247"/>
      <c r="Q302" s="549"/>
      <c r="R302" s="248"/>
      <c r="S302" s="247"/>
      <c r="T302" s="549"/>
      <c r="U302" s="248"/>
      <c r="V302" s="247"/>
      <c r="W302" s="549"/>
      <c r="X302" s="248"/>
      <c r="Y302" s="247"/>
      <c r="Z302" s="549"/>
      <c r="AA302" s="248"/>
      <c r="AB302" s="247"/>
      <c r="AC302" s="549"/>
      <c r="AD302" s="248"/>
      <c r="AE302" s="247"/>
      <c r="AF302" s="549"/>
      <c r="AG302" s="248"/>
      <c r="AH302" s="247"/>
      <c r="AI302" s="549"/>
      <c r="AJ302" s="248"/>
      <c r="AK302" s="247"/>
      <c r="AL302" s="549"/>
      <c r="AM302" s="248"/>
      <c r="AN302" s="247"/>
      <c r="AO302" s="549"/>
      <c r="AP302" s="248"/>
      <c r="AQ302" s="247"/>
      <c r="AR302" s="549"/>
      <c r="AS302" s="248"/>
    </row>
    <row r="303" spans="2:45" hidden="1">
      <c r="B303" s="256" t="s">
        <v>828</v>
      </c>
      <c r="C303" s="33" t="str">
        <f t="shared" si="13"/>
        <v>West Brom</v>
      </c>
      <c r="D303" s="33" t="str">
        <f t="shared" si="14"/>
        <v>GTPU Probe</v>
      </c>
      <c r="E303" s="33" t="e">
        <f>VLOOKUP(#REF!,'IPs - Production'!$A$10:$K$456,7,FALSE)</f>
        <v>#REF!</v>
      </c>
      <c r="F303" s="33" t="str">
        <f t="shared" si="15"/>
        <v>Ph2 - YE2019</v>
      </c>
      <c r="G303" s="247" t="s">
        <v>52</v>
      </c>
      <c r="H303" s="549" t="s">
        <v>486</v>
      </c>
      <c r="I303" s="248" t="s">
        <v>487</v>
      </c>
      <c r="J303" s="247" t="s">
        <v>488</v>
      </c>
      <c r="K303" s="549" t="s">
        <v>489</v>
      </c>
      <c r="L303" s="248" t="s">
        <v>490</v>
      </c>
      <c r="M303" s="247"/>
      <c r="N303" s="549"/>
      <c r="O303" s="248"/>
      <c r="P303" s="247"/>
      <c r="Q303" s="549"/>
      <c r="R303" s="248"/>
      <c r="S303" s="247"/>
      <c r="T303" s="549"/>
      <c r="U303" s="248"/>
      <c r="V303" s="247"/>
      <c r="W303" s="549"/>
      <c r="X303" s="248"/>
      <c r="Y303" s="247"/>
      <c r="Z303" s="549"/>
      <c r="AA303" s="248"/>
      <c r="AB303" s="247"/>
      <c r="AC303" s="549"/>
      <c r="AD303" s="248"/>
      <c r="AE303" s="247"/>
      <c r="AF303" s="549"/>
      <c r="AG303" s="248"/>
      <c r="AH303" s="247"/>
      <c r="AI303" s="549"/>
      <c r="AJ303" s="248"/>
      <c r="AK303" s="247"/>
      <c r="AL303" s="549"/>
      <c r="AM303" s="248"/>
      <c r="AN303" s="247"/>
      <c r="AO303" s="549"/>
      <c r="AP303" s="248"/>
      <c r="AQ303" s="247"/>
      <c r="AR303" s="549"/>
      <c r="AS303" s="248"/>
    </row>
    <row r="304" spans="2:45" hidden="1">
      <c r="B304" s="256" t="s">
        <v>829</v>
      </c>
      <c r="C304" s="33" t="str">
        <f t="shared" si="13"/>
        <v>West Brom</v>
      </c>
      <c r="D304" s="33" t="str">
        <f t="shared" si="14"/>
        <v>GTPU Probe</v>
      </c>
      <c r="E304" s="33" t="e">
        <f>VLOOKUP(#REF!,'IPs - Production'!$A$10:$K$456,7,FALSE)</f>
        <v>#REF!</v>
      </c>
      <c r="F304" s="33" t="str">
        <f t="shared" si="15"/>
        <v>Ph2 - YE2019</v>
      </c>
      <c r="G304" s="247" t="s">
        <v>52</v>
      </c>
      <c r="H304" s="549" t="s">
        <v>486</v>
      </c>
      <c r="I304" s="248" t="s">
        <v>487</v>
      </c>
      <c r="J304" s="247" t="s">
        <v>488</v>
      </c>
      <c r="K304" s="549" t="s">
        <v>489</v>
      </c>
      <c r="L304" s="248" t="s">
        <v>490</v>
      </c>
      <c r="M304" s="247"/>
      <c r="N304" s="549"/>
      <c r="O304" s="248"/>
      <c r="P304" s="247"/>
      <c r="Q304" s="549"/>
      <c r="R304" s="248"/>
      <c r="S304" s="247"/>
      <c r="T304" s="549"/>
      <c r="U304" s="248"/>
      <c r="V304" s="247"/>
      <c r="W304" s="549"/>
      <c r="X304" s="248"/>
      <c r="Y304" s="247"/>
      <c r="Z304" s="549"/>
      <c r="AA304" s="248"/>
      <c r="AB304" s="247"/>
      <c r="AC304" s="549"/>
      <c r="AD304" s="248"/>
      <c r="AE304" s="247"/>
      <c r="AF304" s="549"/>
      <c r="AG304" s="248"/>
      <c r="AH304" s="247"/>
      <c r="AI304" s="549"/>
      <c r="AJ304" s="248"/>
      <c r="AK304" s="247"/>
      <c r="AL304" s="549"/>
      <c r="AM304" s="248"/>
      <c r="AN304" s="247"/>
      <c r="AO304" s="549"/>
      <c r="AP304" s="248"/>
      <c r="AQ304" s="247"/>
      <c r="AR304" s="549"/>
      <c r="AS304" s="248"/>
    </row>
    <row r="305" spans="2:45" hidden="1">
      <c r="B305" s="256" t="s">
        <v>830</v>
      </c>
      <c r="C305" s="33" t="str">
        <f t="shared" si="13"/>
        <v>West Brom</v>
      </c>
      <c r="D305" s="33" t="str">
        <f t="shared" si="14"/>
        <v>GTPU Probe</v>
      </c>
      <c r="E305" s="33" t="e">
        <f>VLOOKUP(#REF!,'IPs - Production'!$A$10:$K$456,7,FALSE)</f>
        <v>#REF!</v>
      </c>
      <c r="F305" s="33" t="str">
        <f t="shared" si="15"/>
        <v>YE2020</v>
      </c>
      <c r="G305" s="247" t="s">
        <v>52</v>
      </c>
      <c r="H305" s="549"/>
      <c r="I305" s="248"/>
      <c r="J305" s="247" t="s">
        <v>488</v>
      </c>
      <c r="K305" s="549"/>
      <c r="L305" s="248"/>
      <c r="M305" s="247"/>
      <c r="N305" s="549"/>
      <c r="O305" s="248"/>
      <c r="P305" s="247"/>
      <c r="Q305" s="549"/>
      <c r="R305" s="248"/>
      <c r="S305" s="247"/>
      <c r="T305" s="549"/>
      <c r="U305" s="248"/>
      <c r="V305" s="247"/>
      <c r="W305" s="549"/>
      <c r="X305" s="248"/>
      <c r="Y305" s="247"/>
      <c r="Z305" s="549"/>
      <c r="AA305" s="248"/>
      <c r="AB305" s="247"/>
      <c r="AC305" s="549"/>
      <c r="AD305" s="248"/>
      <c r="AE305" s="247"/>
      <c r="AF305" s="549"/>
      <c r="AG305" s="248"/>
      <c r="AH305" s="247"/>
      <c r="AI305" s="549"/>
      <c r="AJ305" s="248"/>
      <c r="AK305" s="247"/>
      <c r="AL305" s="549"/>
      <c r="AM305" s="248"/>
      <c r="AN305" s="247"/>
      <c r="AO305" s="549"/>
      <c r="AP305" s="248"/>
      <c r="AQ305" s="247"/>
      <c r="AR305" s="549"/>
      <c r="AS305" s="248"/>
    </row>
    <row r="306" spans="2:45" hidden="1">
      <c r="B306" s="256" t="s">
        <v>831</v>
      </c>
      <c r="C306" s="33" t="str">
        <f t="shared" si="13"/>
        <v>West Brom</v>
      </c>
      <c r="D306" s="33" t="str">
        <f t="shared" si="14"/>
        <v>GTPU Probe</v>
      </c>
      <c r="E306" s="33" t="e">
        <f>VLOOKUP(#REF!,'IPs - Production'!$A$10:$K$456,7,FALSE)</f>
        <v>#REF!</v>
      </c>
      <c r="F306" s="33" t="str">
        <f t="shared" si="15"/>
        <v>YE2020</v>
      </c>
      <c r="G306" s="247" t="s">
        <v>52</v>
      </c>
      <c r="H306" s="549"/>
      <c r="I306" s="248"/>
      <c r="J306" s="247" t="s">
        <v>488</v>
      </c>
      <c r="K306" s="549"/>
      <c r="L306" s="248"/>
      <c r="M306" s="247"/>
      <c r="N306" s="549"/>
      <c r="O306" s="248"/>
      <c r="P306" s="247"/>
      <c r="Q306" s="549"/>
      <c r="R306" s="248"/>
      <c r="S306" s="247"/>
      <c r="T306" s="549"/>
      <c r="U306" s="248"/>
      <c r="V306" s="247"/>
      <c r="W306" s="549"/>
      <c r="X306" s="248"/>
      <c r="Y306" s="247"/>
      <c r="Z306" s="549"/>
      <c r="AA306" s="248"/>
      <c r="AB306" s="247"/>
      <c r="AC306" s="549"/>
      <c r="AD306" s="248"/>
      <c r="AE306" s="247"/>
      <c r="AF306" s="549"/>
      <c r="AG306" s="248"/>
      <c r="AH306" s="247"/>
      <c r="AI306" s="549"/>
      <c r="AJ306" s="248"/>
      <c r="AK306" s="247"/>
      <c r="AL306" s="549"/>
      <c r="AM306" s="248"/>
      <c r="AN306" s="247"/>
      <c r="AO306" s="549"/>
      <c r="AP306" s="248"/>
      <c r="AQ306" s="247"/>
      <c r="AR306" s="549"/>
      <c r="AS306" s="248"/>
    </row>
    <row r="307" spans="2:45" hidden="1">
      <c r="B307" s="256" t="s">
        <v>832</v>
      </c>
      <c r="C307" s="33" t="str">
        <f t="shared" si="13"/>
        <v>West Brom</v>
      </c>
      <c r="D307" s="33" t="str">
        <f t="shared" si="14"/>
        <v>GTPU Probe</v>
      </c>
      <c r="E307" s="33" t="e">
        <f>VLOOKUP(#REF!,'IPs - Production'!$A$10:$K$456,7,FALSE)</f>
        <v>#REF!</v>
      </c>
      <c r="F307" s="33" t="str">
        <f t="shared" si="15"/>
        <v>YE2020</v>
      </c>
      <c r="G307" s="247" t="s">
        <v>52</v>
      </c>
      <c r="H307" s="549"/>
      <c r="I307" s="248"/>
      <c r="J307" s="247" t="s">
        <v>488</v>
      </c>
      <c r="K307" s="549"/>
      <c r="L307" s="248"/>
      <c r="M307" s="247"/>
      <c r="N307" s="549"/>
      <c r="O307" s="248"/>
      <c r="P307" s="247"/>
      <c r="Q307" s="549"/>
      <c r="R307" s="248"/>
      <c r="S307" s="247"/>
      <c r="T307" s="549"/>
      <c r="U307" s="248"/>
      <c r="V307" s="247"/>
      <c r="W307" s="549"/>
      <c r="X307" s="248"/>
      <c r="Y307" s="247"/>
      <c r="Z307" s="549"/>
      <c r="AA307" s="248"/>
      <c r="AB307" s="247"/>
      <c r="AC307" s="549"/>
      <c r="AD307" s="248"/>
      <c r="AE307" s="247"/>
      <c r="AF307" s="549"/>
      <c r="AG307" s="248"/>
      <c r="AH307" s="247"/>
      <c r="AI307" s="549"/>
      <c r="AJ307" s="248"/>
      <c r="AK307" s="247"/>
      <c r="AL307" s="549"/>
      <c r="AM307" s="248"/>
      <c r="AN307" s="247"/>
      <c r="AO307" s="549"/>
      <c r="AP307" s="248"/>
      <c r="AQ307" s="247"/>
      <c r="AR307" s="549"/>
      <c r="AS307" s="248"/>
    </row>
    <row r="308" spans="2:45" hidden="1">
      <c r="B308" s="256" t="s">
        <v>833</v>
      </c>
      <c r="C308" s="33" t="str">
        <f t="shared" si="13"/>
        <v>West Brom</v>
      </c>
      <c r="D308" s="33" t="str">
        <f t="shared" si="14"/>
        <v>GTPU Probe</v>
      </c>
      <c r="E308" s="33" t="e">
        <f>VLOOKUP(#REF!,'IPs - Production'!$A$10:$K$456,7,FALSE)</f>
        <v>#REF!</v>
      </c>
      <c r="F308" s="33" t="str">
        <f t="shared" si="15"/>
        <v>YE2021</v>
      </c>
      <c r="G308" s="247" t="s">
        <v>52</v>
      </c>
      <c r="H308" s="549"/>
      <c r="I308" s="248"/>
      <c r="J308" s="247" t="s">
        <v>488</v>
      </c>
      <c r="K308" s="549"/>
      <c r="L308" s="248"/>
      <c r="M308" s="247"/>
      <c r="N308" s="549"/>
      <c r="O308" s="248"/>
      <c r="P308" s="247"/>
      <c r="Q308" s="549"/>
      <c r="R308" s="248"/>
      <c r="S308" s="247"/>
      <c r="T308" s="549"/>
      <c r="U308" s="248"/>
      <c r="V308" s="247"/>
      <c r="W308" s="549"/>
      <c r="X308" s="248"/>
      <c r="Y308" s="247"/>
      <c r="Z308" s="549"/>
      <c r="AA308" s="248"/>
      <c r="AB308" s="247"/>
      <c r="AC308" s="549"/>
      <c r="AD308" s="248"/>
      <c r="AE308" s="247"/>
      <c r="AF308" s="549"/>
      <c r="AG308" s="248"/>
      <c r="AH308" s="247"/>
      <c r="AI308" s="549"/>
      <c r="AJ308" s="248"/>
      <c r="AK308" s="247"/>
      <c r="AL308" s="549"/>
      <c r="AM308" s="248"/>
      <c r="AN308" s="247"/>
      <c r="AO308" s="549"/>
      <c r="AP308" s="248"/>
      <c r="AQ308" s="247"/>
      <c r="AR308" s="549"/>
      <c r="AS308" s="248"/>
    </row>
    <row r="309" spans="2:45" hidden="1">
      <c r="B309" s="256" t="s">
        <v>834</v>
      </c>
      <c r="C309" s="33" t="str">
        <f t="shared" si="13"/>
        <v>West Brom</v>
      </c>
      <c r="D309" s="33" t="str">
        <f t="shared" si="14"/>
        <v>GTPU Probe</v>
      </c>
      <c r="E309" s="33" t="e">
        <f>VLOOKUP(#REF!,'IPs - Production'!$A$10:$K$456,7,FALSE)</f>
        <v>#REF!</v>
      </c>
      <c r="F309" s="33" t="str">
        <f t="shared" si="15"/>
        <v>YE2021</v>
      </c>
      <c r="G309" s="247" t="s">
        <v>52</v>
      </c>
      <c r="H309" s="549"/>
      <c r="I309" s="248"/>
      <c r="J309" s="247" t="s">
        <v>488</v>
      </c>
      <c r="K309" s="549"/>
      <c r="L309" s="248"/>
      <c r="M309" s="247"/>
      <c r="N309" s="549"/>
      <c r="O309" s="248"/>
      <c r="P309" s="247"/>
      <c r="Q309" s="549"/>
      <c r="R309" s="248"/>
      <c r="S309" s="247"/>
      <c r="T309" s="549"/>
      <c r="U309" s="248"/>
      <c r="V309" s="247"/>
      <c r="W309" s="549"/>
      <c r="X309" s="248"/>
      <c r="Y309" s="247"/>
      <c r="Z309" s="549"/>
      <c r="AA309" s="248"/>
      <c r="AB309" s="247"/>
      <c r="AC309" s="549"/>
      <c r="AD309" s="248"/>
      <c r="AE309" s="247"/>
      <c r="AF309" s="549"/>
      <c r="AG309" s="248"/>
      <c r="AH309" s="247"/>
      <c r="AI309" s="549"/>
      <c r="AJ309" s="248"/>
      <c r="AK309" s="247"/>
      <c r="AL309" s="549"/>
      <c r="AM309" s="248"/>
      <c r="AN309" s="247"/>
      <c r="AO309" s="549"/>
      <c r="AP309" s="248"/>
      <c r="AQ309" s="247"/>
      <c r="AR309" s="549"/>
      <c r="AS309" s="248"/>
    </row>
    <row r="310" spans="2:45" hidden="1">
      <c r="B310" s="256" t="s">
        <v>835</v>
      </c>
      <c r="C310" s="33" t="str">
        <f t="shared" si="13"/>
        <v>West Brom</v>
      </c>
      <c r="D310" s="33" t="str">
        <f t="shared" si="14"/>
        <v>GTPU Probe</v>
      </c>
      <c r="E310" s="33" t="e">
        <f>VLOOKUP(#REF!,'IPs - Production'!$A$10:$K$456,7,FALSE)</f>
        <v>#REF!</v>
      </c>
      <c r="F310" s="33" t="str">
        <f t="shared" si="15"/>
        <v>YE2021</v>
      </c>
      <c r="G310" s="247" t="s">
        <v>52</v>
      </c>
      <c r="H310" s="549"/>
      <c r="I310" s="248"/>
      <c r="J310" s="247" t="s">
        <v>488</v>
      </c>
      <c r="K310" s="549"/>
      <c r="L310" s="248"/>
      <c r="M310" s="247"/>
      <c r="N310" s="549"/>
      <c r="O310" s="248"/>
      <c r="P310" s="247"/>
      <c r="Q310" s="549"/>
      <c r="R310" s="248"/>
      <c r="S310" s="247"/>
      <c r="T310" s="549"/>
      <c r="U310" s="248"/>
      <c r="V310" s="247"/>
      <c r="W310" s="549"/>
      <c r="X310" s="248"/>
      <c r="Y310" s="247"/>
      <c r="Z310" s="549"/>
      <c r="AA310" s="248"/>
      <c r="AB310" s="247"/>
      <c r="AC310" s="549"/>
      <c r="AD310" s="248"/>
      <c r="AE310" s="247"/>
      <c r="AF310" s="549"/>
      <c r="AG310" s="248"/>
      <c r="AH310" s="247"/>
      <c r="AI310" s="549"/>
      <c r="AJ310" s="248"/>
      <c r="AK310" s="247"/>
      <c r="AL310" s="549"/>
      <c r="AM310" s="248"/>
      <c r="AN310" s="247"/>
      <c r="AO310" s="549"/>
      <c r="AP310" s="248"/>
      <c r="AQ310" s="247"/>
      <c r="AR310" s="549"/>
      <c r="AS310" s="248"/>
    </row>
    <row r="311" spans="2:45" hidden="1">
      <c r="B311" s="256" t="s">
        <v>836</v>
      </c>
      <c r="C311" s="33" t="str">
        <f t="shared" si="13"/>
        <v>West Brom</v>
      </c>
      <c r="D311" s="33" t="str">
        <f t="shared" si="14"/>
        <v>GTPU Probe</v>
      </c>
      <c r="E311" s="33" t="e">
        <f>VLOOKUP(#REF!,'IPs - Production'!$A$10:$K$456,7,FALSE)</f>
        <v>#REF!</v>
      </c>
      <c r="F311" s="33" t="str">
        <f t="shared" si="15"/>
        <v>YE2021</v>
      </c>
      <c r="G311" s="247" t="s">
        <v>52</v>
      </c>
      <c r="H311" s="549"/>
      <c r="I311" s="248"/>
      <c r="J311" s="247" t="s">
        <v>488</v>
      </c>
      <c r="K311" s="549"/>
      <c r="L311" s="248"/>
      <c r="M311" s="247"/>
      <c r="N311" s="549"/>
      <c r="O311" s="248"/>
      <c r="P311" s="247"/>
      <c r="Q311" s="549"/>
      <c r="R311" s="248"/>
      <c r="S311" s="247"/>
      <c r="T311" s="549"/>
      <c r="U311" s="248"/>
      <c r="V311" s="247"/>
      <c r="W311" s="549"/>
      <c r="X311" s="248"/>
      <c r="Y311" s="247"/>
      <c r="Z311" s="549"/>
      <c r="AA311" s="248"/>
      <c r="AB311" s="247"/>
      <c r="AC311" s="549"/>
      <c r="AD311" s="248"/>
      <c r="AE311" s="247"/>
      <c r="AF311" s="549"/>
      <c r="AG311" s="248"/>
      <c r="AH311" s="247"/>
      <c r="AI311" s="549"/>
      <c r="AJ311" s="248"/>
      <c r="AK311" s="247"/>
      <c r="AL311" s="549"/>
      <c r="AM311" s="248"/>
      <c r="AN311" s="247"/>
      <c r="AO311" s="549"/>
      <c r="AP311" s="248"/>
      <c r="AQ311" s="247"/>
      <c r="AR311" s="549"/>
      <c r="AS311" s="248"/>
    </row>
    <row r="312" spans="2:45" hidden="1">
      <c r="B312" s="256" t="s">
        <v>837</v>
      </c>
      <c r="C312" s="33" t="str">
        <f t="shared" si="13"/>
        <v>West Brom</v>
      </c>
      <c r="D312" s="33" t="str">
        <f t="shared" si="14"/>
        <v>GTPU Probe</v>
      </c>
      <c r="E312" s="33" t="e">
        <f>VLOOKUP(#REF!,'IPs - Production'!$A$10:$K$456,7,FALSE)</f>
        <v>#REF!</v>
      </c>
      <c r="F312" s="33" t="str">
        <f t="shared" si="15"/>
        <v>YE2021</v>
      </c>
      <c r="G312" s="247" t="s">
        <v>52</v>
      </c>
      <c r="H312" s="549"/>
      <c r="I312" s="248"/>
      <c r="J312" s="247" t="s">
        <v>488</v>
      </c>
      <c r="K312" s="549"/>
      <c r="L312" s="248"/>
      <c r="M312" s="247"/>
      <c r="N312" s="549"/>
      <c r="O312" s="248"/>
      <c r="P312" s="247"/>
      <c r="Q312" s="549"/>
      <c r="R312" s="248"/>
      <c r="S312" s="247"/>
      <c r="T312" s="549"/>
      <c r="U312" s="248"/>
      <c r="V312" s="247"/>
      <c r="W312" s="549"/>
      <c r="X312" s="248"/>
      <c r="Y312" s="247"/>
      <c r="Z312" s="549"/>
      <c r="AA312" s="248"/>
      <c r="AB312" s="247"/>
      <c r="AC312" s="549"/>
      <c r="AD312" s="248"/>
      <c r="AE312" s="247"/>
      <c r="AF312" s="549"/>
      <c r="AG312" s="248"/>
      <c r="AH312" s="247"/>
      <c r="AI312" s="549"/>
      <c r="AJ312" s="248"/>
      <c r="AK312" s="247"/>
      <c r="AL312" s="549"/>
      <c r="AM312" s="248"/>
      <c r="AN312" s="247"/>
      <c r="AO312" s="549"/>
      <c r="AP312" s="248"/>
      <c r="AQ312" s="247"/>
      <c r="AR312" s="549"/>
      <c r="AS312" s="248"/>
    </row>
    <row r="313" spans="2:45" hidden="1">
      <c r="B313" s="256" t="s">
        <v>838</v>
      </c>
      <c r="C313" s="33" t="str">
        <f t="shared" si="13"/>
        <v>West Brom</v>
      </c>
      <c r="D313" s="33" t="str">
        <f t="shared" si="14"/>
        <v>GTPU Probe</v>
      </c>
      <c r="E313" s="33" t="e">
        <f>VLOOKUP(#REF!,'IPs - Production'!$A$10:$K$456,7,FALSE)</f>
        <v>#REF!</v>
      </c>
      <c r="F313" s="33" t="str">
        <f t="shared" si="15"/>
        <v>YE2021</v>
      </c>
      <c r="G313" s="247" t="s">
        <v>52</v>
      </c>
      <c r="H313" s="549"/>
      <c r="I313" s="248"/>
      <c r="J313" s="247" t="s">
        <v>488</v>
      </c>
      <c r="K313" s="549"/>
      <c r="L313" s="248"/>
      <c r="M313" s="247"/>
      <c r="N313" s="549"/>
      <c r="O313" s="248"/>
      <c r="P313" s="247"/>
      <c r="Q313" s="549"/>
      <c r="R313" s="248"/>
      <c r="S313" s="247"/>
      <c r="T313" s="549"/>
      <c r="U313" s="248"/>
      <c r="V313" s="247"/>
      <c r="W313" s="549"/>
      <c r="X313" s="248"/>
      <c r="Y313" s="247"/>
      <c r="Z313" s="549"/>
      <c r="AA313" s="248"/>
      <c r="AB313" s="247"/>
      <c r="AC313" s="549"/>
      <c r="AD313" s="248"/>
      <c r="AE313" s="247"/>
      <c r="AF313" s="549"/>
      <c r="AG313" s="248"/>
      <c r="AH313" s="247"/>
      <c r="AI313" s="549"/>
      <c r="AJ313" s="248"/>
      <c r="AK313" s="247"/>
      <c r="AL313" s="549"/>
      <c r="AM313" s="248"/>
      <c r="AN313" s="247"/>
      <c r="AO313" s="549"/>
      <c r="AP313" s="248"/>
      <c r="AQ313" s="247"/>
      <c r="AR313" s="549"/>
      <c r="AS313" s="248"/>
    </row>
    <row r="314" spans="2:45" hidden="1">
      <c r="B314" s="256" t="s">
        <v>839</v>
      </c>
      <c r="C314" s="33" t="str">
        <f t="shared" si="13"/>
        <v>West Brom</v>
      </c>
      <c r="D314" s="33" t="str">
        <f t="shared" si="14"/>
        <v>GTPC Probe</v>
      </c>
      <c r="E314" s="33" t="e">
        <f>VLOOKUP(#REF!,'IPs - Production'!$A$10:$K$456,7,FALSE)</f>
        <v>#REF!</v>
      </c>
      <c r="F314" s="33" t="str">
        <f t="shared" si="15"/>
        <v>YE2021</v>
      </c>
      <c r="G314" s="247" t="s">
        <v>52</v>
      </c>
      <c r="H314" s="549"/>
      <c r="I314" s="248"/>
      <c r="J314" s="247" t="s">
        <v>488</v>
      </c>
      <c r="K314" s="549"/>
      <c r="L314" s="248"/>
      <c r="M314" s="247"/>
      <c r="N314" s="549"/>
      <c r="O314" s="248"/>
      <c r="P314" s="247"/>
      <c r="Q314" s="549"/>
      <c r="R314" s="248"/>
      <c r="S314" s="247"/>
      <c r="T314" s="549"/>
      <c r="U314" s="248"/>
      <c r="V314" s="247"/>
      <c r="W314" s="549"/>
      <c r="X314" s="248"/>
      <c r="Y314" s="247"/>
      <c r="Z314" s="549"/>
      <c r="AA314" s="248"/>
      <c r="AB314" s="247"/>
      <c r="AC314" s="549"/>
      <c r="AD314" s="248"/>
      <c r="AE314" s="247"/>
      <c r="AF314" s="549"/>
      <c r="AG314" s="248"/>
      <c r="AH314" s="247"/>
      <c r="AI314" s="549"/>
      <c r="AJ314" s="248"/>
      <c r="AK314" s="247"/>
      <c r="AL314" s="549"/>
      <c r="AM314" s="248"/>
      <c r="AN314" s="247"/>
      <c r="AO314" s="549"/>
      <c r="AP314" s="248"/>
      <c r="AQ314" s="247"/>
      <c r="AR314" s="549"/>
      <c r="AS314" s="248"/>
    </row>
    <row r="315" spans="2:45">
      <c r="B315" s="256" t="s">
        <v>840</v>
      </c>
      <c r="C315" s="33" t="str">
        <f t="shared" si="13"/>
        <v>West Brom</v>
      </c>
      <c r="D315" s="33" t="str">
        <f t="shared" si="14"/>
        <v>IMS Probe</v>
      </c>
      <c r="E315" s="33" t="e">
        <f>VLOOKUP(#REF!,'IPs - Production'!$A$10:$K$456,7,FALSE)</f>
        <v>#REF!</v>
      </c>
      <c r="F315" s="33" t="str">
        <f t="shared" si="15"/>
        <v>Ph2 - YE2019</v>
      </c>
      <c r="G315" s="247" t="s">
        <v>52</v>
      </c>
      <c r="H315" s="549" t="s">
        <v>486</v>
      </c>
      <c r="I315" s="248" t="s">
        <v>487</v>
      </c>
      <c r="J315" s="247" t="s">
        <v>488</v>
      </c>
      <c r="K315" s="549" t="s">
        <v>489</v>
      </c>
      <c r="L315" s="248" t="s">
        <v>490</v>
      </c>
      <c r="M315" s="247"/>
      <c r="N315" s="549"/>
      <c r="O315" s="248"/>
      <c r="P315" s="247"/>
      <c r="Q315" s="549"/>
      <c r="R315" s="248"/>
      <c r="S315" s="247"/>
      <c r="T315" s="549"/>
      <c r="U315" s="248"/>
      <c r="V315" s="247"/>
      <c r="W315" s="549"/>
      <c r="X315" s="248"/>
      <c r="Y315" s="247"/>
      <c r="Z315" s="549"/>
      <c r="AA315" s="248"/>
      <c r="AB315" s="247"/>
      <c r="AC315" s="549"/>
      <c r="AD315" s="248"/>
      <c r="AE315" s="247"/>
      <c r="AF315" s="549"/>
      <c r="AG315" s="248"/>
      <c r="AH315" s="247"/>
      <c r="AI315" s="549"/>
      <c r="AJ315" s="248"/>
      <c r="AK315" s="247"/>
      <c r="AL315" s="549"/>
      <c r="AM315" s="248"/>
      <c r="AN315" s="247"/>
      <c r="AO315" s="549"/>
      <c r="AP315" s="248"/>
      <c r="AQ315" s="247"/>
      <c r="AR315" s="549"/>
      <c r="AS315" s="248"/>
    </row>
    <row r="316" spans="2:45">
      <c r="B316" s="256" t="s">
        <v>841</v>
      </c>
      <c r="C316" s="33" t="str">
        <f t="shared" si="13"/>
        <v>West Brom</v>
      </c>
      <c r="D316" s="33" t="str">
        <f t="shared" si="14"/>
        <v>IMS Probe</v>
      </c>
      <c r="E316" s="33" t="e">
        <f>VLOOKUP(#REF!,'IPs - Production'!$A$10:$K$456,7,FALSE)</f>
        <v>#REF!</v>
      </c>
      <c r="F316" s="33" t="str">
        <f t="shared" si="15"/>
        <v>Ph2 - YE2019</v>
      </c>
      <c r="G316" s="247" t="s">
        <v>52</v>
      </c>
      <c r="H316" s="549" t="s">
        <v>486</v>
      </c>
      <c r="I316" s="248" t="s">
        <v>487</v>
      </c>
      <c r="J316" s="247" t="s">
        <v>488</v>
      </c>
      <c r="K316" s="549" t="s">
        <v>489</v>
      </c>
      <c r="L316" s="248" t="s">
        <v>490</v>
      </c>
      <c r="M316" s="247"/>
      <c r="N316" s="549"/>
      <c r="O316" s="248"/>
      <c r="P316" s="247"/>
      <c r="Q316" s="549"/>
      <c r="R316" s="248"/>
      <c r="S316" s="247"/>
      <c r="T316" s="549"/>
      <c r="U316" s="248"/>
      <c r="V316" s="247"/>
      <c r="W316" s="549"/>
      <c r="X316" s="248"/>
      <c r="Y316" s="247"/>
      <c r="Z316" s="549"/>
      <c r="AA316" s="248"/>
      <c r="AB316" s="247"/>
      <c r="AC316" s="549"/>
      <c r="AD316" s="248"/>
      <c r="AE316" s="247"/>
      <c r="AF316" s="549"/>
      <c r="AG316" s="248"/>
      <c r="AH316" s="247"/>
      <c r="AI316" s="549"/>
      <c r="AJ316" s="248"/>
      <c r="AK316" s="247"/>
      <c r="AL316" s="549"/>
      <c r="AM316" s="248"/>
      <c r="AN316" s="247"/>
      <c r="AO316" s="549"/>
      <c r="AP316" s="248"/>
      <c r="AQ316" s="247"/>
      <c r="AR316" s="549"/>
      <c r="AS316" s="248"/>
    </row>
    <row r="317" spans="2:45" hidden="1">
      <c r="B317" s="256" t="s">
        <v>842</v>
      </c>
      <c r="C317" s="33" t="str">
        <f t="shared" si="13"/>
        <v>Beckton</v>
      </c>
      <c r="D317" s="33" t="str">
        <f t="shared" si="14"/>
        <v>Admin/SUF</v>
      </c>
      <c r="E317" s="33" t="e">
        <f>VLOOKUP(#REF!,'IPs - Production'!$A$10:$K$456,7,FALSE)</f>
        <v>#REF!</v>
      </c>
      <c r="F317" s="33" t="str">
        <f t="shared" si="15"/>
        <v>Ph1</v>
      </c>
      <c r="G317" s="247" t="s">
        <v>52</v>
      </c>
      <c r="H317" s="549" t="s">
        <v>486</v>
      </c>
      <c r="I317" s="248" t="s">
        <v>487</v>
      </c>
      <c r="J317" s="247" t="s">
        <v>488</v>
      </c>
      <c r="K317" s="549" t="s">
        <v>489</v>
      </c>
      <c r="L317" s="248" t="s">
        <v>490</v>
      </c>
      <c r="M317" s="247"/>
      <c r="N317" s="549"/>
      <c r="O317" s="248"/>
      <c r="P317" s="247"/>
      <c r="Q317" s="549"/>
      <c r="R317" s="248"/>
      <c r="S317" s="247"/>
      <c r="T317" s="549"/>
      <c r="U317" s="248"/>
      <c r="V317" s="247"/>
      <c r="W317" s="549"/>
      <c r="X317" s="248"/>
      <c r="Y317" s="247"/>
      <c r="Z317" s="549"/>
      <c r="AA317" s="248"/>
      <c r="AB317" s="247"/>
      <c r="AC317" s="549"/>
      <c r="AD317" s="248"/>
      <c r="AE317" s="247"/>
      <c r="AF317" s="549"/>
      <c r="AG317" s="248"/>
      <c r="AH317" s="247"/>
      <c r="AI317" s="549"/>
      <c r="AJ317" s="248"/>
      <c r="AK317" s="247"/>
      <c r="AL317" s="549"/>
      <c r="AM317" s="248"/>
      <c r="AN317" s="247"/>
      <c r="AO317" s="549"/>
      <c r="AP317" s="248"/>
      <c r="AQ317" s="247"/>
      <c r="AR317" s="549"/>
      <c r="AS317" s="248"/>
    </row>
    <row r="318" spans="2:45" hidden="1">
      <c r="B318" s="256" t="s">
        <v>843</v>
      </c>
      <c r="C318" s="33" t="str">
        <f t="shared" si="13"/>
        <v>Beckton</v>
      </c>
      <c r="D318" s="33" t="str">
        <f t="shared" si="14"/>
        <v>GTPU Probe</v>
      </c>
      <c r="E318" s="33" t="e">
        <f>VLOOKUP(#REF!,'IPs - Production'!$A$10:$K$456,7,FALSE)</f>
        <v>#REF!</v>
      </c>
      <c r="F318" s="33" t="str">
        <f t="shared" si="15"/>
        <v>Ph1</v>
      </c>
      <c r="G318" s="247" t="s">
        <v>52</v>
      </c>
      <c r="H318" s="549" t="s">
        <v>486</v>
      </c>
      <c r="I318" s="248" t="s">
        <v>487</v>
      </c>
      <c r="J318" s="247" t="s">
        <v>488</v>
      </c>
      <c r="K318" s="549" t="s">
        <v>489</v>
      </c>
      <c r="L318" s="248" t="s">
        <v>490</v>
      </c>
      <c r="M318" s="247"/>
      <c r="N318" s="549"/>
      <c r="O318" s="248"/>
      <c r="P318" s="247"/>
      <c r="Q318" s="549"/>
      <c r="R318" s="248"/>
      <c r="S318" s="247"/>
      <c r="T318" s="549"/>
      <c r="U318" s="248"/>
      <c r="V318" s="247"/>
      <c r="W318" s="549"/>
      <c r="X318" s="248"/>
      <c r="Y318" s="247"/>
      <c r="Z318" s="549"/>
      <c r="AA318" s="248"/>
      <c r="AB318" s="247"/>
      <c r="AC318" s="549"/>
      <c r="AD318" s="248"/>
      <c r="AE318" s="247"/>
      <c r="AF318" s="549"/>
      <c r="AG318" s="248"/>
      <c r="AH318" s="247"/>
      <c r="AI318" s="549"/>
      <c r="AJ318" s="248"/>
      <c r="AK318" s="247"/>
      <c r="AL318" s="549"/>
      <c r="AM318" s="248"/>
      <c r="AN318" s="247"/>
      <c r="AO318" s="549"/>
      <c r="AP318" s="248"/>
      <c r="AQ318" s="247"/>
      <c r="AR318" s="549"/>
      <c r="AS318" s="248"/>
    </row>
    <row r="319" spans="2:45" hidden="1">
      <c r="B319" s="256" t="s">
        <v>844</v>
      </c>
      <c r="C319" s="33" t="str">
        <f t="shared" si="13"/>
        <v>Beckton</v>
      </c>
      <c r="D319" s="33" t="str">
        <f t="shared" si="14"/>
        <v>GTPU Probe</v>
      </c>
      <c r="E319" s="33" t="e">
        <f>VLOOKUP(#REF!,'IPs - Production'!$A$10:$K$456,7,FALSE)</f>
        <v>#REF!</v>
      </c>
      <c r="F319" s="33" t="str">
        <f t="shared" si="15"/>
        <v>Ph1</v>
      </c>
      <c r="G319" s="247" t="s">
        <v>52</v>
      </c>
      <c r="H319" s="549" t="s">
        <v>486</v>
      </c>
      <c r="I319" s="248" t="s">
        <v>487</v>
      </c>
      <c r="J319" s="247" t="s">
        <v>488</v>
      </c>
      <c r="K319" s="549" t="s">
        <v>489</v>
      </c>
      <c r="L319" s="248" t="s">
        <v>490</v>
      </c>
      <c r="M319" s="247"/>
      <c r="N319" s="549"/>
      <c r="O319" s="248"/>
      <c r="P319" s="247"/>
      <c r="Q319" s="549"/>
      <c r="R319" s="248"/>
      <c r="S319" s="247"/>
      <c r="T319" s="549"/>
      <c r="U319" s="248"/>
      <c r="V319" s="247"/>
      <c r="W319" s="549"/>
      <c r="X319" s="248"/>
      <c r="Y319" s="247"/>
      <c r="Z319" s="549"/>
      <c r="AA319" s="248"/>
      <c r="AB319" s="247"/>
      <c r="AC319" s="549"/>
      <c r="AD319" s="248"/>
      <c r="AE319" s="247"/>
      <c r="AF319" s="549"/>
      <c r="AG319" s="248"/>
      <c r="AH319" s="247"/>
      <c r="AI319" s="549"/>
      <c r="AJ319" s="248"/>
      <c r="AK319" s="247"/>
      <c r="AL319" s="549"/>
      <c r="AM319" s="248"/>
      <c r="AN319" s="247"/>
      <c r="AO319" s="549"/>
      <c r="AP319" s="248"/>
      <c r="AQ319" s="247"/>
      <c r="AR319" s="549"/>
      <c r="AS319" s="248"/>
    </row>
    <row r="320" spans="2:45" hidden="1">
      <c r="B320" s="256" t="s">
        <v>845</v>
      </c>
      <c r="C320" s="33" t="str">
        <f t="shared" si="13"/>
        <v>Beckton</v>
      </c>
      <c r="D320" s="33" t="str">
        <f t="shared" si="14"/>
        <v>GTPU Probe</v>
      </c>
      <c r="E320" s="33" t="e">
        <f>VLOOKUP(#REF!,'IPs - Production'!$A$10:$K$456,7,FALSE)</f>
        <v>#REF!</v>
      </c>
      <c r="F320" s="33" t="str">
        <f t="shared" si="15"/>
        <v>Ph1</v>
      </c>
      <c r="G320" s="247" t="s">
        <v>52</v>
      </c>
      <c r="H320" s="549" t="s">
        <v>486</v>
      </c>
      <c r="I320" s="248" t="s">
        <v>487</v>
      </c>
      <c r="J320" s="247" t="s">
        <v>488</v>
      </c>
      <c r="K320" s="549" t="s">
        <v>489</v>
      </c>
      <c r="L320" s="248" t="s">
        <v>490</v>
      </c>
      <c r="M320" s="247"/>
      <c r="N320" s="549"/>
      <c r="O320" s="248"/>
      <c r="P320" s="247"/>
      <c r="Q320" s="549"/>
      <c r="R320" s="248"/>
      <c r="S320" s="247"/>
      <c r="T320" s="549"/>
      <c r="U320" s="248"/>
      <c r="V320" s="247"/>
      <c r="W320" s="549"/>
      <c r="X320" s="248"/>
      <c r="Y320" s="247"/>
      <c r="Z320" s="549"/>
      <c r="AA320" s="248"/>
      <c r="AB320" s="247"/>
      <c r="AC320" s="549"/>
      <c r="AD320" s="248"/>
      <c r="AE320" s="247"/>
      <c r="AF320" s="549"/>
      <c r="AG320" s="248"/>
      <c r="AH320" s="247"/>
      <c r="AI320" s="549"/>
      <c r="AJ320" s="248"/>
      <c r="AK320" s="247"/>
      <c r="AL320" s="549"/>
      <c r="AM320" s="248"/>
      <c r="AN320" s="247"/>
      <c r="AO320" s="549"/>
      <c r="AP320" s="248"/>
      <c r="AQ320" s="247"/>
      <c r="AR320" s="549"/>
      <c r="AS320" s="248"/>
    </row>
    <row r="321" spans="2:45" hidden="1">
      <c r="B321" s="256" t="s">
        <v>846</v>
      </c>
      <c r="C321" s="33" t="str">
        <f t="shared" si="13"/>
        <v>Beckton</v>
      </c>
      <c r="D321" s="33" t="str">
        <f t="shared" si="14"/>
        <v>GTPU Probe</v>
      </c>
      <c r="E321" s="33" t="e">
        <f>VLOOKUP(#REF!,'IPs - Production'!$A$10:$K$456,7,FALSE)</f>
        <v>#REF!</v>
      </c>
      <c r="F321" s="33" t="str">
        <f t="shared" si="15"/>
        <v>Ph1</v>
      </c>
      <c r="G321" s="247" t="s">
        <v>52</v>
      </c>
      <c r="H321" s="549" t="s">
        <v>486</v>
      </c>
      <c r="I321" s="248" t="s">
        <v>487</v>
      </c>
      <c r="J321" s="247" t="s">
        <v>488</v>
      </c>
      <c r="K321" s="549" t="s">
        <v>489</v>
      </c>
      <c r="L321" s="248" t="s">
        <v>490</v>
      </c>
      <c r="M321" s="247"/>
      <c r="N321" s="549"/>
      <c r="O321" s="248"/>
      <c r="P321" s="247"/>
      <c r="Q321" s="549"/>
      <c r="R321" s="248"/>
      <c r="S321" s="247"/>
      <c r="T321" s="549"/>
      <c r="U321" s="248"/>
      <c r="V321" s="247"/>
      <c r="W321" s="549"/>
      <c r="X321" s="248"/>
      <c r="Y321" s="247"/>
      <c r="Z321" s="549"/>
      <c r="AA321" s="248"/>
      <c r="AB321" s="247"/>
      <c r="AC321" s="549"/>
      <c r="AD321" s="248"/>
      <c r="AE321" s="247"/>
      <c r="AF321" s="549"/>
      <c r="AG321" s="248"/>
      <c r="AH321" s="247"/>
      <c r="AI321" s="549"/>
      <c r="AJ321" s="248"/>
      <c r="AK321" s="247"/>
      <c r="AL321" s="549"/>
      <c r="AM321" s="248"/>
      <c r="AN321" s="247"/>
      <c r="AO321" s="549"/>
      <c r="AP321" s="248"/>
      <c r="AQ321" s="247"/>
      <c r="AR321" s="549"/>
      <c r="AS321" s="248"/>
    </row>
    <row r="322" spans="2:45" hidden="1">
      <c r="B322" s="256" t="s">
        <v>847</v>
      </c>
      <c r="C322" s="33" t="str">
        <f t="shared" si="13"/>
        <v>Beckton</v>
      </c>
      <c r="D322" s="33" t="str">
        <f t="shared" si="14"/>
        <v>GTPU Probe</v>
      </c>
      <c r="E322" s="33" t="e">
        <f>VLOOKUP(#REF!,'IPs - Production'!$A$10:$K$456,7,FALSE)</f>
        <v>#REF!</v>
      </c>
      <c r="F322" s="33" t="str">
        <f t="shared" si="15"/>
        <v>Ph1</v>
      </c>
      <c r="G322" s="247" t="s">
        <v>52</v>
      </c>
      <c r="H322" s="549" t="s">
        <v>486</v>
      </c>
      <c r="I322" s="248" t="s">
        <v>487</v>
      </c>
      <c r="J322" s="247" t="s">
        <v>488</v>
      </c>
      <c r="K322" s="549" t="s">
        <v>489</v>
      </c>
      <c r="L322" s="248" t="s">
        <v>490</v>
      </c>
      <c r="M322" s="247"/>
      <c r="N322" s="549"/>
      <c r="O322" s="248"/>
      <c r="P322" s="247"/>
      <c r="Q322" s="549"/>
      <c r="R322" s="248"/>
      <c r="S322" s="247"/>
      <c r="T322" s="549"/>
      <c r="U322" s="248"/>
      <c r="V322" s="247"/>
      <c r="W322" s="549"/>
      <c r="X322" s="248"/>
      <c r="Y322" s="247"/>
      <c r="Z322" s="549"/>
      <c r="AA322" s="248"/>
      <c r="AB322" s="247"/>
      <c r="AC322" s="549"/>
      <c r="AD322" s="248"/>
      <c r="AE322" s="247"/>
      <c r="AF322" s="549"/>
      <c r="AG322" s="248"/>
      <c r="AH322" s="247"/>
      <c r="AI322" s="549"/>
      <c r="AJ322" s="248"/>
      <c r="AK322" s="247"/>
      <c r="AL322" s="549"/>
      <c r="AM322" s="248"/>
      <c r="AN322" s="247"/>
      <c r="AO322" s="549"/>
      <c r="AP322" s="248"/>
      <c r="AQ322" s="247"/>
      <c r="AR322" s="549"/>
      <c r="AS322" s="248"/>
    </row>
    <row r="323" spans="2:45" hidden="1">
      <c r="B323" s="256" t="s">
        <v>848</v>
      </c>
      <c r="C323" s="33" t="str">
        <f t="shared" si="13"/>
        <v>Beckton</v>
      </c>
      <c r="D323" s="33" t="str">
        <f t="shared" si="14"/>
        <v>GTPU Probe</v>
      </c>
      <c r="E323" s="33" t="e">
        <f>VLOOKUP(#REF!,'IPs - Production'!$A$10:$K$456,7,FALSE)</f>
        <v>#REF!</v>
      </c>
      <c r="F323" s="33" t="str">
        <f t="shared" si="15"/>
        <v>Ph1</v>
      </c>
      <c r="G323" s="247" t="s">
        <v>52</v>
      </c>
      <c r="H323" s="549" t="s">
        <v>486</v>
      </c>
      <c r="I323" s="248" t="s">
        <v>487</v>
      </c>
      <c r="J323" s="247" t="s">
        <v>488</v>
      </c>
      <c r="K323" s="549" t="s">
        <v>489</v>
      </c>
      <c r="L323" s="248" t="s">
        <v>490</v>
      </c>
      <c r="M323" s="247"/>
      <c r="N323" s="549"/>
      <c r="O323" s="248"/>
      <c r="P323" s="247"/>
      <c r="Q323" s="549"/>
      <c r="R323" s="248"/>
      <c r="S323" s="247"/>
      <c r="T323" s="549"/>
      <c r="U323" s="248"/>
      <c r="V323" s="247"/>
      <c r="W323" s="549"/>
      <c r="X323" s="248"/>
      <c r="Y323" s="247"/>
      <c r="Z323" s="549"/>
      <c r="AA323" s="248"/>
      <c r="AB323" s="247"/>
      <c r="AC323" s="549"/>
      <c r="AD323" s="248"/>
      <c r="AE323" s="247"/>
      <c r="AF323" s="549"/>
      <c r="AG323" s="248"/>
      <c r="AH323" s="247"/>
      <c r="AI323" s="549"/>
      <c r="AJ323" s="248"/>
      <c r="AK323" s="247"/>
      <c r="AL323" s="549"/>
      <c r="AM323" s="248"/>
      <c r="AN323" s="247"/>
      <c r="AO323" s="549"/>
      <c r="AP323" s="248"/>
      <c r="AQ323" s="247"/>
      <c r="AR323" s="549"/>
      <c r="AS323" s="248"/>
    </row>
    <row r="324" spans="2:45" hidden="1">
      <c r="B324" s="256" t="s">
        <v>849</v>
      </c>
      <c r="C324" s="33" t="str">
        <f t="shared" si="13"/>
        <v>Beckton</v>
      </c>
      <c r="D324" s="33" t="str">
        <f t="shared" si="14"/>
        <v>GTPU Probe</v>
      </c>
      <c r="E324" s="33" t="e">
        <f>VLOOKUP(#REF!,'IPs - Production'!$A$10:$K$456,7,FALSE)</f>
        <v>#REF!</v>
      </c>
      <c r="F324" s="33" t="str">
        <f t="shared" si="15"/>
        <v>Ph1</v>
      </c>
      <c r="G324" s="247" t="s">
        <v>52</v>
      </c>
      <c r="H324" s="549" t="s">
        <v>486</v>
      </c>
      <c r="I324" s="248" t="s">
        <v>487</v>
      </c>
      <c r="J324" s="247" t="s">
        <v>488</v>
      </c>
      <c r="K324" s="549" t="s">
        <v>489</v>
      </c>
      <c r="L324" s="248" t="s">
        <v>490</v>
      </c>
      <c r="M324" s="247"/>
      <c r="N324" s="549"/>
      <c r="O324" s="248"/>
      <c r="P324" s="247"/>
      <c r="Q324" s="549"/>
      <c r="R324" s="248"/>
      <c r="S324" s="247"/>
      <c r="T324" s="549"/>
      <c r="U324" s="248"/>
      <c r="V324" s="247"/>
      <c r="W324" s="549"/>
      <c r="X324" s="248"/>
      <c r="Y324" s="247"/>
      <c r="Z324" s="549"/>
      <c r="AA324" s="248"/>
      <c r="AB324" s="247"/>
      <c r="AC324" s="549"/>
      <c r="AD324" s="248"/>
      <c r="AE324" s="247"/>
      <c r="AF324" s="549"/>
      <c r="AG324" s="248"/>
      <c r="AH324" s="247"/>
      <c r="AI324" s="549"/>
      <c r="AJ324" s="248"/>
      <c r="AK324" s="247"/>
      <c r="AL324" s="549"/>
      <c r="AM324" s="248"/>
      <c r="AN324" s="247"/>
      <c r="AO324" s="549"/>
      <c r="AP324" s="248"/>
      <c r="AQ324" s="247"/>
      <c r="AR324" s="549"/>
      <c r="AS324" s="248"/>
    </row>
    <row r="325" spans="2:45" hidden="1">
      <c r="B325" s="256" t="s">
        <v>850</v>
      </c>
      <c r="C325" s="33" t="str">
        <f t="shared" si="13"/>
        <v>Beckton</v>
      </c>
      <c r="D325" s="33" t="str">
        <f t="shared" si="14"/>
        <v>GTPU Probe</v>
      </c>
      <c r="E325" s="33" t="e">
        <f>VLOOKUP(#REF!,'IPs - Production'!$A$10:$K$456,7,FALSE)</f>
        <v>#REF!</v>
      </c>
      <c r="F325" s="33" t="str">
        <f t="shared" si="15"/>
        <v>Ph1</v>
      </c>
      <c r="G325" s="247" t="s">
        <v>52</v>
      </c>
      <c r="H325" s="549" t="s">
        <v>486</v>
      </c>
      <c r="I325" s="248" t="s">
        <v>487</v>
      </c>
      <c r="J325" s="247" t="s">
        <v>488</v>
      </c>
      <c r="K325" s="549" t="s">
        <v>489</v>
      </c>
      <c r="L325" s="248" t="s">
        <v>490</v>
      </c>
      <c r="M325" s="247"/>
      <c r="N325" s="549"/>
      <c r="O325" s="248"/>
      <c r="P325" s="247"/>
      <c r="Q325" s="549"/>
      <c r="R325" s="248"/>
      <c r="S325" s="247"/>
      <c r="T325" s="549"/>
      <c r="U325" s="248"/>
      <c r="V325" s="247"/>
      <c r="W325" s="549"/>
      <c r="X325" s="248"/>
      <c r="Y325" s="247"/>
      <c r="Z325" s="549"/>
      <c r="AA325" s="248"/>
      <c r="AB325" s="247"/>
      <c r="AC325" s="549"/>
      <c r="AD325" s="248"/>
      <c r="AE325" s="247"/>
      <c r="AF325" s="549"/>
      <c r="AG325" s="248"/>
      <c r="AH325" s="247"/>
      <c r="AI325" s="549"/>
      <c r="AJ325" s="248"/>
      <c r="AK325" s="247"/>
      <c r="AL325" s="549"/>
      <c r="AM325" s="248"/>
      <c r="AN325" s="247"/>
      <c r="AO325" s="549"/>
      <c r="AP325" s="248"/>
      <c r="AQ325" s="247"/>
      <c r="AR325" s="549"/>
      <c r="AS325" s="248"/>
    </row>
    <row r="326" spans="2:45" hidden="1">
      <c r="B326" s="256" t="s">
        <v>851</v>
      </c>
      <c r="C326" s="33" t="str">
        <f t="shared" si="13"/>
        <v>Beckton</v>
      </c>
      <c r="D326" s="33" t="str">
        <f t="shared" si="14"/>
        <v>GTPC Probe</v>
      </c>
      <c r="E326" s="33" t="e">
        <f>VLOOKUP(#REF!,'IPs - Production'!$A$10:$K$456,7,FALSE)</f>
        <v>#REF!</v>
      </c>
      <c r="F326" s="33" t="str">
        <f t="shared" si="15"/>
        <v>Ph1</v>
      </c>
      <c r="G326" s="247" t="s">
        <v>52</v>
      </c>
      <c r="H326" s="549" t="s">
        <v>486</v>
      </c>
      <c r="I326" s="248" t="s">
        <v>487</v>
      </c>
      <c r="J326" s="247" t="s">
        <v>488</v>
      </c>
      <c r="K326" s="549" t="s">
        <v>489</v>
      </c>
      <c r="L326" s="248" t="s">
        <v>490</v>
      </c>
      <c r="M326" s="247"/>
      <c r="N326" s="549"/>
      <c r="O326" s="248"/>
      <c r="P326" s="247"/>
      <c r="Q326" s="549"/>
      <c r="R326" s="248"/>
      <c r="S326" s="247"/>
      <c r="T326" s="549"/>
      <c r="U326" s="248"/>
      <c r="V326" s="247"/>
      <c r="W326" s="549"/>
      <c r="X326" s="248"/>
      <c r="Y326" s="247"/>
      <c r="Z326" s="549"/>
      <c r="AA326" s="248"/>
      <c r="AB326" s="247"/>
      <c r="AC326" s="549"/>
      <c r="AD326" s="248"/>
      <c r="AE326" s="247"/>
      <c r="AF326" s="549"/>
      <c r="AG326" s="248"/>
      <c r="AH326" s="247"/>
      <c r="AI326" s="549"/>
      <c r="AJ326" s="248"/>
      <c r="AK326" s="247"/>
      <c r="AL326" s="549"/>
      <c r="AM326" s="248"/>
      <c r="AN326" s="247"/>
      <c r="AO326" s="549"/>
      <c r="AP326" s="248"/>
      <c r="AQ326" s="247"/>
      <c r="AR326" s="549"/>
      <c r="AS326" s="248"/>
    </row>
    <row r="327" spans="2:45" hidden="1">
      <c r="B327" s="256" t="s">
        <v>852</v>
      </c>
      <c r="C327" s="33" t="str">
        <f t="shared" si="13"/>
        <v>Beckton</v>
      </c>
      <c r="D327" s="33" t="str">
        <f t="shared" si="14"/>
        <v>GTPC Probe</v>
      </c>
      <c r="E327" s="33" t="e">
        <f>VLOOKUP(#REF!,'IPs - Production'!$A$10:$K$456,7,FALSE)</f>
        <v>#REF!</v>
      </c>
      <c r="F327" s="33" t="str">
        <f t="shared" si="15"/>
        <v>Ph1</v>
      </c>
      <c r="G327" s="247" t="s">
        <v>52</v>
      </c>
      <c r="H327" s="549" t="s">
        <v>486</v>
      </c>
      <c r="I327" s="248" t="s">
        <v>487</v>
      </c>
      <c r="J327" s="247" t="s">
        <v>488</v>
      </c>
      <c r="K327" s="549" t="s">
        <v>489</v>
      </c>
      <c r="L327" s="248" t="s">
        <v>490</v>
      </c>
      <c r="M327" s="247"/>
      <c r="N327" s="549"/>
      <c r="O327" s="248"/>
      <c r="P327" s="247"/>
      <c r="Q327" s="549"/>
      <c r="R327" s="248"/>
      <c r="S327" s="247"/>
      <c r="T327" s="549"/>
      <c r="U327" s="248"/>
      <c r="V327" s="247"/>
      <c r="W327" s="549"/>
      <c r="X327" s="248"/>
      <c r="Y327" s="247"/>
      <c r="Z327" s="549"/>
      <c r="AA327" s="248"/>
      <c r="AB327" s="247"/>
      <c r="AC327" s="549"/>
      <c r="AD327" s="248"/>
      <c r="AE327" s="247"/>
      <c r="AF327" s="549"/>
      <c r="AG327" s="248"/>
      <c r="AH327" s="247"/>
      <c r="AI327" s="549"/>
      <c r="AJ327" s="248"/>
      <c r="AK327" s="247"/>
      <c r="AL327" s="549"/>
      <c r="AM327" s="248"/>
      <c r="AN327" s="247"/>
      <c r="AO327" s="549"/>
      <c r="AP327" s="248"/>
      <c r="AQ327" s="247"/>
      <c r="AR327" s="549"/>
      <c r="AS327" s="248"/>
    </row>
    <row r="328" spans="2:45" hidden="1">
      <c r="B328" s="256" t="s">
        <v>853</v>
      </c>
      <c r="C328" s="33" t="str">
        <f t="shared" si="13"/>
        <v>Beckton</v>
      </c>
      <c r="D328" s="33" t="str">
        <f t="shared" si="14"/>
        <v>GTPU Probe</v>
      </c>
      <c r="E328" s="33" t="e">
        <f>VLOOKUP(#REF!,'IPs - Production'!$A$10:$K$456,7,FALSE)</f>
        <v>#REF!</v>
      </c>
      <c r="F328" s="33" t="str">
        <f t="shared" si="15"/>
        <v>Ph2 - YE2019</v>
      </c>
      <c r="G328" s="247" t="s">
        <v>52</v>
      </c>
      <c r="H328" s="549" t="s">
        <v>486</v>
      </c>
      <c r="I328" s="248" t="s">
        <v>487</v>
      </c>
      <c r="J328" s="247" t="s">
        <v>488</v>
      </c>
      <c r="K328" s="549" t="s">
        <v>489</v>
      </c>
      <c r="L328" s="248" t="s">
        <v>490</v>
      </c>
      <c r="M328" s="247"/>
      <c r="N328" s="549"/>
      <c r="O328" s="248"/>
      <c r="P328" s="247"/>
      <c r="Q328" s="549"/>
      <c r="R328" s="248"/>
      <c r="S328" s="247"/>
      <c r="T328" s="549"/>
      <c r="U328" s="248"/>
      <c r="V328" s="247"/>
      <c r="W328" s="549"/>
      <c r="X328" s="248"/>
      <c r="Y328" s="247"/>
      <c r="Z328" s="549"/>
      <c r="AA328" s="248"/>
      <c r="AB328" s="247"/>
      <c r="AC328" s="549"/>
      <c r="AD328" s="248"/>
      <c r="AE328" s="247"/>
      <c r="AF328" s="549"/>
      <c r="AG328" s="248"/>
      <c r="AH328" s="247"/>
      <c r="AI328" s="549"/>
      <c r="AJ328" s="248"/>
      <c r="AK328" s="247"/>
      <c r="AL328" s="549"/>
      <c r="AM328" s="248"/>
      <c r="AN328" s="247"/>
      <c r="AO328" s="549"/>
      <c r="AP328" s="248"/>
      <c r="AQ328" s="247"/>
      <c r="AR328" s="549"/>
      <c r="AS328" s="248"/>
    </row>
    <row r="329" spans="2:45" hidden="1">
      <c r="B329" s="256" t="s">
        <v>854</v>
      </c>
      <c r="C329" s="33" t="str">
        <f t="shared" si="13"/>
        <v>Beckton</v>
      </c>
      <c r="D329" s="33" t="str">
        <f t="shared" si="14"/>
        <v>GTPU Probe</v>
      </c>
      <c r="E329" s="33" t="e">
        <f>VLOOKUP(#REF!,'IPs - Production'!$A$10:$K$456,7,FALSE)</f>
        <v>#REF!</v>
      </c>
      <c r="F329" s="33" t="str">
        <f t="shared" si="15"/>
        <v>YE2020</v>
      </c>
      <c r="G329" s="247" t="s">
        <v>52</v>
      </c>
      <c r="H329" s="549"/>
      <c r="I329" s="248"/>
      <c r="J329" s="247" t="s">
        <v>488</v>
      </c>
      <c r="K329" s="549"/>
      <c r="L329" s="248"/>
      <c r="M329" s="247"/>
      <c r="N329" s="549"/>
      <c r="O329" s="248"/>
      <c r="P329" s="247"/>
      <c r="Q329" s="549"/>
      <c r="R329" s="248"/>
      <c r="S329" s="247"/>
      <c r="T329" s="549"/>
      <c r="U329" s="248"/>
      <c r="V329" s="247"/>
      <c r="W329" s="549"/>
      <c r="X329" s="248"/>
      <c r="Y329" s="247"/>
      <c r="Z329" s="549"/>
      <c r="AA329" s="248"/>
      <c r="AB329" s="247"/>
      <c r="AC329" s="549"/>
      <c r="AD329" s="248"/>
      <c r="AE329" s="247"/>
      <c r="AF329" s="549"/>
      <c r="AG329" s="248"/>
      <c r="AH329" s="247"/>
      <c r="AI329" s="549"/>
      <c r="AJ329" s="248"/>
      <c r="AK329" s="247"/>
      <c r="AL329" s="549"/>
      <c r="AM329" s="248"/>
      <c r="AN329" s="247"/>
      <c r="AO329" s="549"/>
      <c r="AP329" s="248"/>
      <c r="AQ329" s="247"/>
      <c r="AR329" s="549"/>
      <c r="AS329" s="248"/>
    </row>
    <row r="330" spans="2:45" hidden="1">
      <c r="B330" s="256" t="s">
        <v>855</v>
      </c>
      <c r="C330" s="33" t="str">
        <f t="shared" si="13"/>
        <v>Beckton</v>
      </c>
      <c r="D330" s="33" t="str">
        <f t="shared" si="14"/>
        <v>GTPU Probe</v>
      </c>
      <c r="E330" s="33" t="e">
        <f>VLOOKUP(#REF!,'IPs - Production'!$A$10:$K$456,7,FALSE)</f>
        <v>#REF!</v>
      </c>
      <c r="F330" s="33" t="str">
        <f t="shared" si="15"/>
        <v>YE2020</v>
      </c>
      <c r="G330" s="247" t="s">
        <v>52</v>
      </c>
      <c r="H330" s="549"/>
      <c r="I330" s="248"/>
      <c r="J330" s="247" t="s">
        <v>488</v>
      </c>
      <c r="K330" s="549"/>
      <c r="L330" s="248"/>
      <c r="M330" s="247"/>
      <c r="N330" s="549"/>
      <c r="O330" s="248"/>
      <c r="P330" s="247"/>
      <c r="Q330" s="549"/>
      <c r="R330" s="248"/>
      <c r="S330" s="247"/>
      <c r="T330" s="549"/>
      <c r="U330" s="248"/>
      <c r="V330" s="247"/>
      <c r="W330" s="549"/>
      <c r="X330" s="248"/>
      <c r="Y330" s="247"/>
      <c r="Z330" s="549"/>
      <c r="AA330" s="248"/>
      <c r="AB330" s="247"/>
      <c r="AC330" s="549"/>
      <c r="AD330" s="248"/>
      <c r="AE330" s="247"/>
      <c r="AF330" s="549"/>
      <c r="AG330" s="248"/>
      <c r="AH330" s="247"/>
      <c r="AI330" s="549"/>
      <c r="AJ330" s="248"/>
      <c r="AK330" s="247"/>
      <c r="AL330" s="549"/>
      <c r="AM330" s="248"/>
      <c r="AN330" s="247"/>
      <c r="AO330" s="549"/>
      <c r="AP330" s="248"/>
      <c r="AQ330" s="247"/>
      <c r="AR330" s="549"/>
      <c r="AS330" s="248"/>
    </row>
    <row r="331" spans="2:45" hidden="1">
      <c r="B331" s="256" t="s">
        <v>856</v>
      </c>
      <c r="C331" s="33" t="str">
        <f t="shared" si="13"/>
        <v>Beckton</v>
      </c>
      <c r="D331" s="33" t="str">
        <f t="shared" si="14"/>
        <v>GTPU Probe</v>
      </c>
      <c r="E331" s="33" t="e">
        <f>VLOOKUP(#REF!,'IPs - Production'!$A$10:$K$456,7,FALSE)</f>
        <v>#REF!</v>
      </c>
      <c r="F331" s="33" t="str">
        <f t="shared" si="15"/>
        <v>YE2021</v>
      </c>
      <c r="G331" s="247" t="s">
        <v>52</v>
      </c>
      <c r="H331" s="549"/>
      <c r="I331" s="248"/>
      <c r="J331" s="247" t="s">
        <v>488</v>
      </c>
      <c r="K331" s="549"/>
      <c r="L331" s="248"/>
      <c r="M331" s="247"/>
      <c r="N331" s="549"/>
      <c r="O331" s="248"/>
      <c r="P331" s="247"/>
      <c r="Q331" s="549"/>
      <c r="R331" s="248"/>
      <c r="S331" s="247"/>
      <c r="T331" s="549"/>
      <c r="U331" s="248"/>
      <c r="V331" s="247"/>
      <c r="W331" s="549"/>
      <c r="X331" s="248"/>
      <c r="Y331" s="247"/>
      <c r="Z331" s="549"/>
      <c r="AA331" s="248"/>
      <c r="AB331" s="247"/>
      <c r="AC331" s="549"/>
      <c r="AD331" s="248"/>
      <c r="AE331" s="247"/>
      <c r="AF331" s="549"/>
      <c r="AG331" s="248"/>
      <c r="AH331" s="247"/>
      <c r="AI331" s="549"/>
      <c r="AJ331" s="248"/>
      <c r="AK331" s="247"/>
      <c r="AL331" s="549"/>
      <c r="AM331" s="248"/>
      <c r="AN331" s="247"/>
      <c r="AO331" s="549"/>
      <c r="AP331" s="248"/>
      <c r="AQ331" s="247"/>
      <c r="AR331" s="549"/>
      <c r="AS331" s="248"/>
    </row>
    <row r="332" spans="2:45" hidden="1">
      <c r="B332" s="256" t="s">
        <v>857</v>
      </c>
      <c r="C332" s="33" t="str">
        <f t="shared" si="13"/>
        <v>Beckton</v>
      </c>
      <c r="D332" s="33" t="str">
        <f t="shared" si="14"/>
        <v>GTPU Probe</v>
      </c>
      <c r="E332" s="33" t="e">
        <f>VLOOKUP(#REF!,'IPs - Production'!$A$10:$K$456,7,FALSE)</f>
        <v>#REF!</v>
      </c>
      <c r="F332" s="33" t="str">
        <f t="shared" si="15"/>
        <v>YE2021</v>
      </c>
      <c r="G332" s="247" t="s">
        <v>52</v>
      </c>
      <c r="H332" s="549"/>
      <c r="I332" s="248"/>
      <c r="J332" s="247" t="s">
        <v>488</v>
      </c>
      <c r="K332" s="549"/>
      <c r="L332" s="248"/>
      <c r="M332" s="247"/>
      <c r="N332" s="549"/>
      <c r="O332" s="248"/>
      <c r="P332" s="247"/>
      <c r="Q332" s="549"/>
      <c r="R332" s="248"/>
      <c r="S332" s="247"/>
      <c r="T332" s="549"/>
      <c r="U332" s="248"/>
      <c r="V332" s="247"/>
      <c r="W332" s="549"/>
      <c r="X332" s="248"/>
      <c r="Y332" s="247"/>
      <c r="Z332" s="549"/>
      <c r="AA332" s="248"/>
      <c r="AB332" s="247"/>
      <c r="AC332" s="549"/>
      <c r="AD332" s="248"/>
      <c r="AE332" s="247"/>
      <c r="AF332" s="549"/>
      <c r="AG332" s="248"/>
      <c r="AH332" s="247"/>
      <c r="AI332" s="549"/>
      <c r="AJ332" s="248"/>
      <c r="AK332" s="247"/>
      <c r="AL332" s="549"/>
      <c r="AM332" s="248"/>
      <c r="AN332" s="247"/>
      <c r="AO332" s="549"/>
      <c r="AP332" s="248"/>
      <c r="AQ332" s="247"/>
      <c r="AR332" s="549"/>
      <c r="AS332" s="248"/>
    </row>
    <row r="333" spans="2:45" hidden="1">
      <c r="B333" s="256" t="s">
        <v>858</v>
      </c>
      <c r="C333" s="33" t="str">
        <f t="shared" si="13"/>
        <v>Beckton</v>
      </c>
      <c r="D333" s="33" t="str">
        <f t="shared" si="14"/>
        <v>GTPU Probe</v>
      </c>
      <c r="E333" s="33" t="e">
        <f>VLOOKUP(#REF!,'IPs - Production'!$A$10:$K$456,7,FALSE)</f>
        <v>#REF!</v>
      </c>
      <c r="F333" s="33" t="str">
        <f t="shared" si="15"/>
        <v>YE2021</v>
      </c>
      <c r="G333" s="247" t="s">
        <v>52</v>
      </c>
      <c r="H333" s="549"/>
      <c r="I333" s="248"/>
      <c r="J333" s="247" t="s">
        <v>488</v>
      </c>
      <c r="K333" s="549"/>
      <c r="L333" s="248"/>
      <c r="M333" s="247"/>
      <c r="N333" s="549"/>
      <c r="O333" s="248"/>
      <c r="P333" s="247"/>
      <c r="Q333" s="549"/>
      <c r="R333" s="248"/>
      <c r="S333" s="247"/>
      <c r="T333" s="549"/>
      <c r="U333" s="248"/>
      <c r="V333" s="247"/>
      <c r="W333" s="549"/>
      <c r="X333" s="248"/>
      <c r="Y333" s="247"/>
      <c r="Z333" s="549"/>
      <c r="AA333" s="248"/>
      <c r="AB333" s="247"/>
      <c r="AC333" s="549"/>
      <c r="AD333" s="248"/>
      <c r="AE333" s="247"/>
      <c r="AF333" s="549"/>
      <c r="AG333" s="248"/>
      <c r="AH333" s="247"/>
      <c r="AI333" s="549"/>
      <c r="AJ333" s="248"/>
      <c r="AK333" s="247"/>
      <c r="AL333" s="549"/>
      <c r="AM333" s="248"/>
      <c r="AN333" s="247"/>
      <c r="AO333" s="549"/>
      <c r="AP333" s="248"/>
      <c r="AQ333" s="247"/>
      <c r="AR333" s="549"/>
      <c r="AS333" s="248"/>
    </row>
    <row r="334" spans="2:45" hidden="1">
      <c r="B334" s="256" t="s">
        <v>859</v>
      </c>
      <c r="C334" s="33" t="str">
        <f t="shared" si="13"/>
        <v>Beckton</v>
      </c>
      <c r="D334" s="33" t="str">
        <f t="shared" si="14"/>
        <v>GTPU Probe</v>
      </c>
      <c r="E334" s="33" t="e">
        <f>VLOOKUP(#REF!,'IPs - Production'!$A$10:$K$456,7,FALSE)</f>
        <v>#REF!</v>
      </c>
      <c r="F334" s="33" t="str">
        <f t="shared" si="15"/>
        <v>YE2021</v>
      </c>
      <c r="G334" s="247" t="s">
        <v>52</v>
      </c>
      <c r="H334" s="549"/>
      <c r="I334" s="248"/>
      <c r="J334" s="247" t="s">
        <v>488</v>
      </c>
      <c r="K334" s="549"/>
      <c r="L334" s="248"/>
      <c r="M334" s="247"/>
      <c r="N334" s="549"/>
      <c r="O334" s="248"/>
      <c r="P334" s="247"/>
      <c r="Q334" s="549"/>
      <c r="R334" s="248"/>
      <c r="S334" s="247"/>
      <c r="T334" s="549"/>
      <c r="U334" s="248"/>
      <c r="V334" s="247"/>
      <c r="W334" s="549"/>
      <c r="X334" s="248"/>
      <c r="Y334" s="247"/>
      <c r="Z334" s="549"/>
      <c r="AA334" s="248"/>
      <c r="AB334" s="247"/>
      <c r="AC334" s="549"/>
      <c r="AD334" s="248"/>
      <c r="AE334" s="247"/>
      <c r="AF334" s="549"/>
      <c r="AG334" s="248"/>
      <c r="AH334" s="247"/>
      <c r="AI334" s="549"/>
      <c r="AJ334" s="248"/>
      <c r="AK334" s="247"/>
      <c r="AL334" s="549"/>
      <c r="AM334" s="248"/>
      <c r="AN334" s="247"/>
      <c r="AO334" s="549"/>
      <c r="AP334" s="248"/>
      <c r="AQ334" s="247"/>
      <c r="AR334" s="549"/>
      <c r="AS334" s="248"/>
    </row>
    <row r="335" spans="2:45" hidden="1">
      <c r="B335" s="256" t="s">
        <v>860</v>
      </c>
      <c r="C335" s="33" t="str">
        <f t="shared" si="13"/>
        <v>Beckton</v>
      </c>
      <c r="D335" s="33" t="str">
        <f t="shared" si="14"/>
        <v>GTPU Probe</v>
      </c>
      <c r="E335" s="33" t="e">
        <f>VLOOKUP(#REF!,'IPs - Production'!$A$10:$K$456,7,FALSE)</f>
        <v>#REF!</v>
      </c>
      <c r="F335" s="33" t="str">
        <f t="shared" si="15"/>
        <v>YE2021</v>
      </c>
      <c r="G335" s="247" t="s">
        <v>52</v>
      </c>
      <c r="H335" s="549"/>
      <c r="I335" s="248"/>
      <c r="J335" s="247" t="s">
        <v>488</v>
      </c>
      <c r="K335" s="549"/>
      <c r="L335" s="248"/>
      <c r="M335" s="247"/>
      <c r="N335" s="549"/>
      <c r="O335" s="248"/>
      <c r="P335" s="247"/>
      <c r="Q335" s="549"/>
      <c r="R335" s="248"/>
      <c r="S335" s="247"/>
      <c r="T335" s="549"/>
      <c r="U335" s="248"/>
      <c r="V335" s="247"/>
      <c r="W335" s="549"/>
      <c r="X335" s="248"/>
      <c r="Y335" s="247"/>
      <c r="Z335" s="549"/>
      <c r="AA335" s="248"/>
      <c r="AB335" s="247"/>
      <c r="AC335" s="549"/>
      <c r="AD335" s="248"/>
      <c r="AE335" s="247"/>
      <c r="AF335" s="549"/>
      <c r="AG335" s="248"/>
      <c r="AH335" s="247"/>
      <c r="AI335" s="549"/>
      <c r="AJ335" s="248"/>
      <c r="AK335" s="247"/>
      <c r="AL335" s="549"/>
      <c r="AM335" s="248"/>
      <c r="AN335" s="247"/>
      <c r="AO335" s="549"/>
      <c r="AP335" s="248"/>
      <c r="AQ335" s="247"/>
      <c r="AR335" s="549"/>
      <c r="AS335" s="248"/>
    </row>
    <row r="336" spans="2:45" hidden="1">
      <c r="B336" s="256" t="s">
        <v>861</v>
      </c>
      <c r="C336" s="33" t="str">
        <f t="shared" si="13"/>
        <v>Beckton</v>
      </c>
      <c r="D336" s="33" t="str">
        <f t="shared" si="14"/>
        <v>GTPU Probe</v>
      </c>
      <c r="E336" s="33" t="e">
        <f>VLOOKUP(#REF!,'IPs - Production'!$A$10:$K$456,7,FALSE)</f>
        <v>#REF!</v>
      </c>
      <c r="F336" s="33" t="str">
        <f t="shared" si="15"/>
        <v>YE2021</v>
      </c>
      <c r="G336" s="247" t="s">
        <v>52</v>
      </c>
      <c r="H336" s="549"/>
      <c r="I336" s="248"/>
      <c r="J336" s="247" t="s">
        <v>488</v>
      </c>
      <c r="K336" s="549"/>
      <c r="L336" s="248"/>
      <c r="M336" s="247"/>
      <c r="N336" s="549"/>
      <c r="O336" s="248"/>
      <c r="P336" s="247"/>
      <c r="Q336" s="549"/>
      <c r="R336" s="248"/>
      <c r="S336" s="247"/>
      <c r="T336" s="549"/>
      <c r="U336" s="248"/>
      <c r="V336" s="247"/>
      <c r="W336" s="549"/>
      <c r="X336" s="248"/>
      <c r="Y336" s="247"/>
      <c r="Z336" s="549"/>
      <c r="AA336" s="248"/>
      <c r="AB336" s="247"/>
      <c r="AC336" s="549"/>
      <c r="AD336" s="248"/>
      <c r="AE336" s="247"/>
      <c r="AF336" s="549"/>
      <c r="AG336" s="248"/>
      <c r="AH336" s="247"/>
      <c r="AI336" s="549"/>
      <c r="AJ336" s="248"/>
      <c r="AK336" s="247"/>
      <c r="AL336" s="549"/>
      <c r="AM336" s="248"/>
      <c r="AN336" s="247"/>
      <c r="AO336" s="549"/>
      <c r="AP336" s="248"/>
      <c r="AQ336" s="247"/>
      <c r="AR336" s="549"/>
      <c r="AS336" s="248"/>
    </row>
    <row r="337" spans="2:45" hidden="1">
      <c r="B337" s="256" t="s">
        <v>862</v>
      </c>
      <c r="C337" s="33" t="str">
        <f t="shared" si="13"/>
        <v>Beckton</v>
      </c>
      <c r="D337" s="33" t="str">
        <f t="shared" si="14"/>
        <v>GTPU Probe</v>
      </c>
      <c r="E337" s="33" t="e">
        <f>VLOOKUP(#REF!,'IPs - Production'!$A$10:$K$456,7,FALSE)</f>
        <v>#REF!</v>
      </c>
      <c r="F337" s="33" t="str">
        <f t="shared" si="15"/>
        <v>YE2021</v>
      </c>
      <c r="G337" s="247" t="s">
        <v>52</v>
      </c>
      <c r="H337" s="549"/>
      <c r="I337" s="248"/>
      <c r="J337" s="247" t="s">
        <v>488</v>
      </c>
      <c r="K337" s="549"/>
      <c r="L337" s="248"/>
      <c r="M337" s="247"/>
      <c r="N337" s="549"/>
      <c r="O337" s="248"/>
      <c r="P337" s="247"/>
      <c r="Q337" s="549"/>
      <c r="R337" s="248"/>
      <c r="S337" s="247"/>
      <c r="T337" s="549"/>
      <c r="U337" s="248"/>
      <c r="V337" s="247"/>
      <c r="W337" s="549"/>
      <c r="X337" s="248"/>
      <c r="Y337" s="247"/>
      <c r="Z337" s="549"/>
      <c r="AA337" s="248"/>
      <c r="AB337" s="247"/>
      <c r="AC337" s="549"/>
      <c r="AD337" s="248"/>
      <c r="AE337" s="247"/>
      <c r="AF337" s="549"/>
      <c r="AG337" s="248"/>
      <c r="AH337" s="247"/>
      <c r="AI337" s="549"/>
      <c r="AJ337" s="248"/>
      <c r="AK337" s="247"/>
      <c r="AL337" s="549"/>
      <c r="AM337" s="248"/>
      <c r="AN337" s="247"/>
      <c r="AO337" s="549"/>
      <c r="AP337" s="248"/>
      <c r="AQ337" s="247"/>
      <c r="AR337" s="549"/>
      <c r="AS337" s="248"/>
    </row>
    <row r="338" spans="2:45" hidden="1">
      <c r="B338" s="256" t="s">
        <v>863</v>
      </c>
      <c r="C338" s="33" t="str">
        <f t="shared" si="13"/>
        <v>Beckton</v>
      </c>
      <c r="D338" s="33" t="str">
        <f t="shared" si="14"/>
        <v>GTPC Probe</v>
      </c>
      <c r="E338" s="33" t="e">
        <f>VLOOKUP(#REF!,'IPs - Production'!$A$10:$K$456,7,FALSE)</f>
        <v>#REF!</v>
      </c>
      <c r="F338" s="33" t="str">
        <f t="shared" si="15"/>
        <v>YE2021</v>
      </c>
      <c r="G338" s="247" t="s">
        <v>52</v>
      </c>
      <c r="H338" s="549"/>
      <c r="I338" s="248"/>
      <c r="J338" s="247" t="s">
        <v>488</v>
      </c>
      <c r="K338" s="549"/>
      <c r="L338" s="248"/>
      <c r="M338" s="247"/>
      <c r="N338" s="549"/>
      <c r="O338" s="248"/>
      <c r="P338" s="247"/>
      <c r="Q338" s="549"/>
      <c r="R338" s="248"/>
      <c r="S338" s="247"/>
      <c r="T338" s="549"/>
      <c r="U338" s="248"/>
      <c r="V338" s="247"/>
      <c r="W338" s="549"/>
      <c r="X338" s="248"/>
      <c r="Y338" s="247"/>
      <c r="Z338" s="549"/>
      <c r="AA338" s="248"/>
      <c r="AB338" s="247"/>
      <c r="AC338" s="549"/>
      <c r="AD338" s="248"/>
      <c r="AE338" s="247"/>
      <c r="AF338" s="549"/>
      <c r="AG338" s="248"/>
      <c r="AH338" s="247"/>
      <c r="AI338" s="549"/>
      <c r="AJ338" s="248"/>
      <c r="AK338" s="247"/>
      <c r="AL338" s="549"/>
      <c r="AM338" s="248"/>
      <c r="AN338" s="247"/>
      <c r="AO338" s="549"/>
      <c r="AP338" s="248"/>
      <c r="AQ338" s="247"/>
      <c r="AR338" s="549"/>
      <c r="AS338" s="248"/>
    </row>
    <row r="339" spans="2:45" hidden="1">
      <c r="B339" s="256" t="s">
        <v>864</v>
      </c>
      <c r="C339" s="33" t="str">
        <f t="shared" si="13"/>
        <v>Croydon</v>
      </c>
      <c r="D339" s="33" t="str">
        <f t="shared" si="14"/>
        <v>GTPU Probe</v>
      </c>
      <c r="E339" s="33" t="e">
        <f>VLOOKUP(#REF!,'IPs - Production'!$A$10:$K$456,7,FALSE)</f>
        <v>#REF!</v>
      </c>
      <c r="F339" s="33" t="str">
        <f t="shared" si="15"/>
        <v>Ph1</v>
      </c>
      <c r="G339" s="247" t="s">
        <v>52</v>
      </c>
      <c r="H339" s="549" t="s">
        <v>486</v>
      </c>
      <c r="I339" s="248" t="s">
        <v>487</v>
      </c>
      <c r="J339" s="247" t="s">
        <v>488</v>
      </c>
      <c r="K339" s="549" t="s">
        <v>489</v>
      </c>
      <c r="L339" s="248" t="s">
        <v>490</v>
      </c>
      <c r="M339" s="247"/>
      <c r="N339" s="549"/>
      <c r="O339" s="248"/>
      <c r="P339" s="247"/>
      <c r="Q339" s="549"/>
      <c r="R339" s="248"/>
      <c r="S339" s="247"/>
      <c r="T339" s="549"/>
      <c r="U339" s="248"/>
      <c r="V339" s="247"/>
      <c r="W339" s="549"/>
      <c r="X339" s="248"/>
      <c r="Y339" s="247"/>
      <c r="Z339" s="549"/>
      <c r="AA339" s="248"/>
      <c r="AB339" s="247"/>
      <c r="AC339" s="549"/>
      <c r="AD339" s="248"/>
      <c r="AE339" s="247"/>
      <c r="AF339" s="549"/>
      <c r="AG339" s="248"/>
      <c r="AH339" s="247"/>
      <c r="AI339" s="549"/>
      <c r="AJ339" s="248"/>
      <c r="AK339" s="247"/>
      <c r="AL339" s="549"/>
      <c r="AM339" s="248"/>
      <c r="AN339" s="247"/>
      <c r="AO339" s="549"/>
      <c r="AP339" s="248"/>
      <c r="AQ339" s="247"/>
      <c r="AR339" s="549"/>
      <c r="AS339" s="248"/>
    </row>
    <row r="340" spans="2:45" hidden="1">
      <c r="B340" s="256" t="s">
        <v>865</v>
      </c>
      <c r="C340" s="33" t="str">
        <f t="shared" si="13"/>
        <v>Croydon</v>
      </c>
      <c r="D340" s="33" t="str">
        <f t="shared" si="14"/>
        <v>GTPU Probe</v>
      </c>
      <c r="E340" s="33" t="e">
        <f>VLOOKUP(#REF!,'IPs - Production'!$A$10:$K$456,7,FALSE)</f>
        <v>#REF!</v>
      </c>
      <c r="F340" s="33" t="str">
        <f t="shared" si="15"/>
        <v>Ph1</v>
      </c>
      <c r="G340" s="247" t="s">
        <v>52</v>
      </c>
      <c r="H340" s="549" t="s">
        <v>486</v>
      </c>
      <c r="I340" s="248" t="s">
        <v>487</v>
      </c>
      <c r="J340" s="247" t="s">
        <v>488</v>
      </c>
      <c r="K340" s="549" t="s">
        <v>489</v>
      </c>
      <c r="L340" s="248" t="s">
        <v>490</v>
      </c>
      <c r="M340" s="247"/>
      <c r="N340" s="549"/>
      <c r="O340" s="248"/>
      <c r="P340" s="247"/>
      <c r="Q340" s="549"/>
      <c r="R340" s="248"/>
      <c r="S340" s="247"/>
      <c r="T340" s="549"/>
      <c r="U340" s="248"/>
      <c r="V340" s="247"/>
      <c r="W340" s="549"/>
      <c r="X340" s="248"/>
      <c r="Y340" s="247"/>
      <c r="Z340" s="549"/>
      <c r="AA340" s="248"/>
      <c r="AB340" s="247"/>
      <c r="AC340" s="549"/>
      <c r="AD340" s="248"/>
      <c r="AE340" s="247"/>
      <c r="AF340" s="549"/>
      <c r="AG340" s="248"/>
      <c r="AH340" s="247"/>
      <c r="AI340" s="549"/>
      <c r="AJ340" s="248"/>
      <c r="AK340" s="247"/>
      <c r="AL340" s="549"/>
      <c r="AM340" s="248"/>
      <c r="AN340" s="247"/>
      <c r="AO340" s="549"/>
      <c r="AP340" s="248"/>
      <c r="AQ340" s="247"/>
      <c r="AR340" s="549"/>
      <c r="AS340" s="248"/>
    </row>
    <row r="341" spans="2:45" hidden="1">
      <c r="B341" s="256" t="s">
        <v>866</v>
      </c>
      <c r="C341" s="33" t="str">
        <f t="shared" si="13"/>
        <v>Croydon</v>
      </c>
      <c r="D341" s="33" t="str">
        <f t="shared" si="14"/>
        <v>GTPU Probe</v>
      </c>
      <c r="E341" s="33" t="e">
        <f>VLOOKUP(#REF!,'IPs - Production'!$A$10:$K$456,7,FALSE)</f>
        <v>#REF!</v>
      </c>
      <c r="F341" s="33" t="str">
        <f t="shared" si="15"/>
        <v>Ph1</v>
      </c>
      <c r="G341" s="247" t="s">
        <v>52</v>
      </c>
      <c r="H341" s="549" t="s">
        <v>486</v>
      </c>
      <c r="I341" s="248" t="s">
        <v>487</v>
      </c>
      <c r="J341" s="247" t="s">
        <v>488</v>
      </c>
      <c r="K341" s="549" t="s">
        <v>489</v>
      </c>
      <c r="L341" s="248" t="s">
        <v>490</v>
      </c>
      <c r="M341" s="247"/>
      <c r="N341" s="549"/>
      <c r="O341" s="248"/>
      <c r="P341" s="247"/>
      <c r="Q341" s="549"/>
      <c r="R341" s="248"/>
      <c r="S341" s="247"/>
      <c r="T341" s="549"/>
      <c r="U341" s="248"/>
      <c r="V341" s="247"/>
      <c r="W341" s="549"/>
      <c r="X341" s="248"/>
      <c r="Y341" s="247"/>
      <c r="Z341" s="549"/>
      <c r="AA341" s="248"/>
      <c r="AB341" s="247"/>
      <c r="AC341" s="549"/>
      <c r="AD341" s="248"/>
      <c r="AE341" s="247"/>
      <c r="AF341" s="549"/>
      <c r="AG341" s="248"/>
      <c r="AH341" s="247"/>
      <c r="AI341" s="549"/>
      <c r="AJ341" s="248"/>
      <c r="AK341" s="247"/>
      <c r="AL341" s="549"/>
      <c r="AM341" s="248"/>
      <c r="AN341" s="247"/>
      <c r="AO341" s="549"/>
      <c r="AP341" s="248"/>
      <c r="AQ341" s="247"/>
      <c r="AR341" s="549"/>
      <c r="AS341" s="248"/>
    </row>
    <row r="342" spans="2:45" hidden="1">
      <c r="B342" s="256" t="s">
        <v>867</v>
      </c>
      <c r="C342" s="33" t="str">
        <f t="shared" si="13"/>
        <v>Croydon</v>
      </c>
      <c r="D342" s="33" t="str">
        <f t="shared" si="14"/>
        <v>GTPU Probe</v>
      </c>
      <c r="E342" s="33" t="e">
        <f>VLOOKUP(#REF!,'IPs - Production'!$A$10:$K$456,7,FALSE)</f>
        <v>#REF!</v>
      </c>
      <c r="F342" s="33" t="str">
        <f t="shared" si="15"/>
        <v>Ph1</v>
      </c>
      <c r="G342" s="247" t="s">
        <v>52</v>
      </c>
      <c r="H342" s="549" t="s">
        <v>486</v>
      </c>
      <c r="I342" s="248" t="s">
        <v>487</v>
      </c>
      <c r="J342" s="247" t="s">
        <v>488</v>
      </c>
      <c r="K342" s="549" t="s">
        <v>489</v>
      </c>
      <c r="L342" s="248" t="s">
        <v>490</v>
      </c>
      <c r="M342" s="247"/>
      <c r="N342" s="549"/>
      <c r="O342" s="248"/>
      <c r="P342" s="247"/>
      <c r="Q342" s="549"/>
      <c r="R342" s="248"/>
      <c r="S342" s="247"/>
      <c r="T342" s="549"/>
      <c r="U342" s="248"/>
      <c r="V342" s="247"/>
      <c r="W342" s="549"/>
      <c r="X342" s="248"/>
      <c r="Y342" s="247"/>
      <c r="Z342" s="549"/>
      <c r="AA342" s="248"/>
      <c r="AB342" s="247"/>
      <c r="AC342" s="549"/>
      <c r="AD342" s="248"/>
      <c r="AE342" s="247"/>
      <c r="AF342" s="549"/>
      <c r="AG342" s="248"/>
      <c r="AH342" s="247"/>
      <c r="AI342" s="549"/>
      <c r="AJ342" s="248"/>
      <c r="AK342" s="247"/>
      <c r="AL342" s="549"/>
      <c r="AM342" s="248"/>
      <c r="AN342" s="247"/>
      <c r="AO342" s="549"/>
      <c r="AP342" s="248"/>
      <c r="AQ342" s="247"/>
      <c r="AR342" s="549"/>
      <c r="AS342" s="248"/>
    </row>
    <row r="343" spans="2:45" hidden="1">
      <c r="B343" s="256" t="s">
        <v>868</v>
      </c>
      <c r="C343" s="33" t="str">
        <f t="shared" si="13"/>
        <v>Croydon</v>
      </c>
      <c r="D343" s="33" t="str">
        <f t="shared" si="14"/>
        <v>GTPU Probe</v>
      </c>
      <c r="E343" s="33" t="e">
        <f>VLOOKUP(#REF!,'IPs - Production'!$A$10:$K$456,7,FALSE)</f>
        <v>#REF!</v>
      </c>
      <c r="F343" s="33" t="str">
        <f t="shared" si="15"/>
        <v>Ph1</v>
      </c>
      <c r="G343" s="247" t="s">
        <v>52</v>
      </c>
      <c r="H343" s="549" t="s">
        <v>486</v>
      </c>
      <c r="I343" s="248" t="s">
        <v>487</v>
      </c>
      <c r="J343" s="247" t="s">
        <v>488</v>
      </c>
      <c r="K343" s="549" t="s">
        <v>489</v>
      </c>
      <c r="L343" s="248" t="s">
        <v>490</v>
      </c>
      <c r="M343" s="247"/>
      <c r="N343" s="549"/>
      <c r="O343" s="248"/>
      <c r="P343" s="247"/>
      <c r="Q343" s="549"/>
      <c r="R343" s="248"/>
      <c r="S343" s="247"/>
      <c r="T343" s="549"/>
      <c r="U343" s="248"/>
      <c r="V343" s="247"/>
      <c r="W343" s="549"/>
      <c r="X343" s="248"/>
      <c r="Y343" s="247"/>
      <c r="Z343" s="549"/>
      <c r="AA343" s="248"/>
      <c r="AB343" s="247"/>
      <c r="AC343" s="549"/>
      <c r="AD343" s="248"/>
      <c r="AE343" s="247"/>
      <c r="AF343" s="549"/>
      <c r="AG343" s="248"/>
      <c r="AH343" s="247"/>
      <c r="AI343" s="549"/>
      <c r="AJ343" s="248"/>
      <c r="AK343" s="247"/>
      <c r="AL343" s="549"/>
      <c r="AM343" s="248"/>
      <c r="AN343" s="247"/>
      <c r="AO343" s="549"/>
      <c r="AP343" s="248"/>
      <c r="AQ343" s="247"/>
      <c r="AR343" s="549"/>
      <c r="AS343" s="248"/>
    </row>
    <row r="344" spans="2:45" hidden="1">
      <c r="B344" s="256" t="s">
        <v>869</v>
      </c>
      <c r="C344" s="33" t="str">
        <f t="shared" si="13"/>
        <v>Croydon</v>
      </c>
      <c r="D344" s="33" t="str">
        <f t="shared" si="14"/>
        <v>GTPU Probe</v>
      </c>
      <c r="E344" s="33" t="e">
        <f>VLOOKUP(#REF!,'IPs - Production'!$A$10:$K$456,7,FALSE)</f>
        <v>#REF!</v>
      </c>
      <c r="F344" s="33" t="str">
        <f t="shared" si="15"/>
        <v>Ph1</v>
      </c>
      <c r="G344" s="247" t="s">
        <v>52</v>
      </c>
      <c r="H344" s="549" t="s">
        <v>486</v>
      </c>
      <c r="I344" s="248" t="s">
        <v>487</v>
      </c>
      <c r="J344" s="247" t="s">
        <v>488</v>
      </c>
      <c r="K344" s="549" t="s">
        <v>489</v>
      </c>
      <c r="L344" s="248" t="s">
        <v>490</v>
      </c>
      <c r="M344" s="247"/>
      <c r="N344" s="549"/>
      <c r="O344" s="248"/>
      <c r="P344" s="247"/>
      <c r="Q344" s="549"/>
      <c r="R344" s="248"/>
      <c r="S344" s="247"/>
      <c r="T344" s="549"/>
      <c r="U344" s="248"/>
      <c r="V344" s="247"/>
      <c r="W344" s="549"/>
      <c r="X344" s="248"/>
      <c r="Y344" s="247"/>
      <c r="Z344" s="549"/>
      <c r="AA344" s="248"/>
      <c r="AB344" s="247"/>
      <c r="AC344" s="549"/>
      <c r="AD344" s="248"/>
      <c r="AE344" s="247"/>
      <c r="AF344" s="549"/>
      <c r="AG344" s="248"/>
      <c r="AH344" s="247"/>
      <c r="AI344" s="549"/>
      <c r="AJ344" s="248"/>
      <c r="AK344" s="247"/>
      <c r="AL344" s="549"/>
      <c r="AM344" s="248"/>
      <c r="AN344" s="247"/>
      <c r="AO344" s="549"/>
      <c r="AP344" s="248"/>
      <c r="AQ344" s="247"/>
      <c r="AR344" s="549"/>
      <c r="AS344" s="248"/>
    </row>
    <row r="345" spans="2:45" hidden="1">
      <c r="B345" s="256" t="s">
        <v>870</v>
      </c>
      <c r="C345" s="33" t="str">
        <f t="shared" ref="C345:C390" si="16">INDEX(Master_Full_Site_Name,MATCH(Password_Full_Short_Hostname,Master_Full_Short_Hostname,0))</f>
        <v>Croydon</v>
      </c>
      <c r="D345" s="33" t="str">
        <f t="shared" ref="D345:D390" si="17">INDEX(Master_Full_Server_Type,MATCH(Password_Full_Short_Hostname,Master_Full_Short_Hostname,0))</f>
        <v>GTPU Probe</v>
      </c>
      <c r="E345" s="33" t="e">
        <f>VLOOKUP(#REF!,'IPs - Production'!$A$10:$K$456,7,FALSE)</f>
        <v>#REF!</v>
      </c>
      <c r="F345" s="33" t="str">
        <f t="shared" ref="F345:F390" si="18">INDEX(Master_Full_Deployment,MATCH(Password_Full_Short_Hostname,Master_Full_Short_Hostname,0))</f>
        <v>Ph1</v>
      </c>
      <c r="G345" s="247" t="s">
        <v>52</v>
      </c>
      <c r="H345" s="549" t="s">
        <v>486</v>
      </c>
      <c r="I345" s="248" t="s">
        <v>487</v>
      </c>
      <c r="J345" s="247" t="s">
        <v>488</v>
      </c>
      <c r="K345" s="549" t="s">
        <v>489</v>
      </c>
      <c r="L345" s="248" t="s">
        <v>490</v>
      </c>
      <c r="M345" s="247"/>
      <c r="N345" s="549"/>
      <c r="O345" s="248"/>
      <c r="P345" s="247"/>
      <c r="Q345" s="549"/>
      <c r="R345" s="248"/>
      <c r="S345" s="247"/>
      <c r="T345" s="549"/>
      <c r="U345" s="248"/>
      <c r="V345" s="247"/>
      <c r="W345" s="549"/>
      <c r="X345" s="248"/>
      <c r="Y345" s="247"/>
      <c r="Z345" s="549"/>
      <c r="AA345" s="248"/>
      <c r="AB345" s="247"/>
      <c r="AC345" s="549"/>
      <c r="AD345" s="248"/>
      <c r="AE345" s="247"/>
      <c r="AF345" s="549"/>
      <c r="AG345" s="248"/>
      <c r="AH345" s="247"/>
      <c r="AI345" s="549"/>
      <c r="AJ345" s="248"/>
      <c r="AK345" s="247"/>
      <c r="AL345" s="549"/>
      <c r="AM345" s="248"/>
      <c r="AN345" s="247"/>
      <c r="AO345" s="549"/>
      <c r="AP345" s="248"/>
      <c r="AQ345" s="247"/>
      <c r="AR345" s="549"/>
      <c r="AS345" s="248"/>
    </row>
    <row r="346" spans="2:45" hidden="1">
      <c r="B346" s="256" t="s">
        <v>871</v>
      </c>
      <c r="C346" s="33" t="str">
        <f t="shared" si="16"/>
        <v>Croydon</v>
      </c>
      <c r="D346" s="33" t="str">
        <f t="shared" si="17"/>
        <v>GTPU Probe</v>
      </c>
      <c r="E346" s="33" t="e">
        <f>VLOOKUP(#REF!,'IPs - Production'!$A$10:$K$456,7,FALSE)</f>
        <v>#REF!</v>
      </c>
      <c r="F346" s="33" t="str">
        <f t="shared" si="18"/>
        <v>Ph1</v>
      </c>
      <c r="G346" s="247" t="s">
        <v>52</v>
      </c>
      <c r="H346" s="549" t="s">
        <v>486</v>
      </c>
      <c r="I346" s="248" t="s">
        <v>487</v>
      </c>
      <c r="J346" s="247" t="s">
        <v>488</v>
      </c>
      <c r="K346" s="549" t="s">
        <v>489</v>
      </c>
      <c r="L346" s="248" t="s">
        <v>490</v>
      </c>
      <c r="M346" s="247"/>
      <c r="N346" s="549"/>
      <c r="O346" s="248"/>
      <c r="P346" s="247"/>
      <c r="Q346" s="549"/>
      <c r="R346" s="248"/>
      <c r="S346" s="247"/>
      <c r="T346" s="549"/>
      <c r="U346" s="248"/>
      <c r="V346" s="247"/>
      <c r="W346" s="549"/>
      <c r="X346" s="248"/>
      <c r="Y346" s="247"/>
      <c r="Z346" s="549"/>
      <c r="AA346" s="248"/>
      <c r="AB346" s="247"/>
      <c r="AC346" s="549"/>
      <c r="AD346" s="248"/>
      <c r="AE346" s="247"/>
      <c r="AF346" s="549"/>
      <c r="AG346" s="248"/>
      <c r="AH346" s="247"/>
      <c r="AI346" s="549"/>
      <c r="AJ346" s="248"/>
      <c r="AK346" s="247"/>
      <c r="AL346" s="549"/>
      <c r="AM346" s="248"/>
      <c r="AN346" s="247"/>
      <c r="AO346" s="549"/>
      <c r="AP346" s="248"/>
      <c r="AQ346" s="247"/>
      <c r="AR346" s="549"/>
      <c r="AS346" s="248"/>
    </row>
    <row r="347" spans="2:45" hidden="1">
      <c r="B347" s="256" t="s">
        <v>872</v>
      </c>
      <c r="C347" s="33" t="str">
        <f t="shared" si="16"/>
        <v>Croydon</v>
      </c>
      <c r="D347" s="33" t="str">
        <f t="shared" si="17"/>
        <v>GTPC Probe</v>
      </c>
      <c r="E347" s="33" t="e">
        <f>VLOOKUP(#REF!,'IPs - Production'!$A$10:$K$456,7,FALSE)</f>
        <v>#REF!</v>
      </c>
      <c r="F347" s="33" t="str">
        <f t="shared" si="18"/>
        <v>Ph1</v>
      </c>
      <c r="G347" s="247" t="s">
        <v>52</v>
      </c>
      <c r="H347" s="549" t="s">
        <v>486</v>
      </c>
      <c r="I347" s="248" t="s">
        <v>487</v>
      </c>
      <c r="J347" s="247" t="s">
        <v>488</v>
      </c>
      <c r="K347" s="549" t="s">
        <v>489</v>
      </c>
      <c r="L347" s="248" t="s">
        <v>490</v>
      </c>
      <c r="M347" s="247"/>
      <c r="N347" s="549"/>
      <c r="O347" s="248"/>
      <c r="P347" s="247"/>
      <c r="Q347" s="549"/>
      <c r="R347" s="248"/>
      <c r="S347" s="247"/>
      <c r="T347" s="549"/>
      <c r="U347" s="248"/>
      <c r="V347" s="247"/>
      <c r="W347" s="549"/>
      <c r="X347" s="248"/>
      <c r="Y347" s="247"/>
      <c r="Z347" s="549"/>
      <c r="AA347" s="248"/>
      <c r="AB347" s="247"/>
      <c r="AC347" s="549"/>
      <c r="AD347" s="248"/>
      <c r="AE347" s="247"/>
      <c r="AF347" s="549"/>
      <c r="AG347" s="248"/>
      <c r="AH347" s="247"/>
      <c r="AI347" s="549"/>
      <c r="AJ347" s="248"/>
      <c r="AK347" s="247"/>
      <c r="AL347" s="549"/>
      <c r="AM347" s="248"/>
      <c r="AN347" s="247"/>
      <c r="AO347" s="549"/>
      <c r="AP347" s="248"/>
      <c r="AQ347" s="247"/>
      <c r="AR347" s="549"/>
      <c r="AS347" s="248"/>
    </row>
    <row r="348" spans="2:45" hidden="1">
      <c r="B348" s="256" t="s">
        <v>873</v>
      </c>
      <c r="C348" s="33" t="str">
        <f t="shared" si="16"/>
        <v>Croydon</v>
      </c>
      <c r="D348" s="33" t="str">
        <f t="shared" si="17"/>
        <v>GTPC Probe</v>
      </c>
      <c r="E348" s="33" t="e">
        <f>VLOOKUP(#REF!,'IPs - Production'!$A$10:$K$456,7,FALSE)</f>
        <v>#REF!</v>
      </c>
      <c r="F348" s="33" t="str">
        <f t="shared" si="18"/>
        <v>Ph1</v>
      </c>
      <c r="G348" s="247" t="s">
        <v>52</v>
      </c>
      <c r="H348" s="549" t="s">
        <v>486</v>
      </c>
      <c r="I348" s="248" t="s">
        <v>487</v>
      </c>
      <c r="J348" s="247" t="s">
        <v>488</v>
      </c>
      <c r="K348" s="549" t="s">
        <v>489</v>
      </c>
      <c r="L348" s="248" t="s">
        <v>490</v>
      </c>
      <c r="M348" s="247"/>
      <c r="N348" s="549"/>
      <c r="O348" s="248"/>
      <c r="P348" s="247"/>
      <c r="Q348" s="549"/>
      <c r="R348" s="248"/>
      <c r="S348" s="247"/>
      <c r="T348" s="549"/>
      <c r="U348" s="248"/>
      <c r="V348" s="247"/>
      <c r="W348" s="549"/>
      <c r="X348" s="248"/>
      <c r="Y348" s="247"/>
      <c r="Z348" s="549"/>
      <c r="AA348" s="248"/>
      <c r="AB348" s="247"/>
      <c r="AC348" s="549"/>
      <c r="AD348" s="248"/>
      <c r="AE348" s="247"/>
      <c r="AF348" s="549"/>
      <c r="AG348" s="248"/>
      <c r="AH348" s="247"/>
      <c r="AI348" s="549"/>
      <c r="AJ348" s="248"/>
      <c r="AK348" s="247"/>
      <c r="AL348" s="549"/>
      <c r="AM348" s="248"/>
      <c r="AN348" s="247"/>
      <c r="AO348" s="549"/>
      <c r="AP348" s="248"/>
      <c r="AQ348" s="247"/>
      <c r="AR348" s="549"/>
      <c r="AS348" s="248"/>
    </row>
    <row r="349" spans="2:45" hidden="1">
      <c r="B349" s="256" t="s">
        <v>874</v>
      </c>
      <c r="C349" s="33" t="str">
        <f t="shared" si="16"/>
        <v>Croydon</v>
      </c>
      <c r="D349" s="33" t="str">
        <f t="shared" si="17"/>
        <v>GTPU Probe</v>
      </c>
      <c r="E349" s="33" t="e">
        <f>VLOOKUP(#REF!,'IPs - Production'!$A$10:$K$456,7,FALSE)</f>
        <v>#REF!</v>
      </c>
      <c r="F349" s="33" t="str">
        <f t="shared" si="18"/>
        <v>Ph2 - YE2019</v>
      </c>
      <c r="G349" s="247" t="s">
        <v>52</v>
      </c>
      <c r="H349" s="549" t="s">
        <v>486</v>
      </c>
      <c r="I349" s="248" t="s">
        <v>487</v>
      </c>
      <c r="J349" s="247" t="s">
        <v>488</v>
      </c>
      <c r="K349" s="549" t="s">
        <v>489</v>
      </c>
      <c r="L349" s="248" t="s">
        <v>490</v>
      </c>
      <c r="M349" s="247"/>
      <c r="N349" s="549"/>
      <c r="O349" s="248"/>
      <c r="P349" s="247"/>
      <c r="Q349" s="549"/>
      <c r="R349" s="248"/>
      <c r="S349" s="247"/>
      <c r="T349" s="549"/>
      <c r="U349" s="248"/>
      <c r="V349" s="247"/>
      <c r="W349" s="549"/>
      <c r="X349" s="248"/>
      <c r="Y349" s="247"/>
      <c r="Z349" s="549"/>
      <c r="AA349" s="248"/>
      <c r="AB349" s="247"/>
      <c r="AC349" s="549"/>
      <c r="AD349" s="248"/>
      <c r="AE349" s="247"/>
      <c r="AF349" s="549"/>
      <c r="AG349" s="248"/>
      <c r="AH349" s="247"/>
      <c r="AI349" s="549"/>
      <c r="AJ349" s="248"/>
      <c r="AK349" s="247"/>
      <c r="AL349" s="549"/>
      <c r="AM349" s="248"/>
      <c r="AN349" s="247"/>
      <c r="AO349" s="549"/>
      <c r="AP349" s="248"/>
      <c r="AQ349" s="247"/>
      <c r="AR349" s="549"/>
      <c r="AS349" s="248"/>
    </row>
    <row r="350" spans="2:45" hidden="1">
      <c r="B350" s="256" t="s">
        <v>875</v>
      </c>
      <c r="C350" s="33" t="str">
        <f t="shared" si="16"/>
        <v>Croydon</v>
      </c>
      <c r="D350" s="33" t="str">
        <f t="shared" si="17"/>
        <v>GTPU Probe</v>
      </c>
      <c r="E350" s="33" t="e">
        <f>VLOOKUP(#REF!,'IPs - Production'!$A$10:$K$456,7,FALSE)</f>
        <v>#REF!</v>
      </c>
      <c r="F350" s="33" t="str">
        <f t="shared" si="18"/>
        <v>YE2020</v>
      </c>
      <c r="G350" s="247" t="s">
        <v>52</v>
      </c>
      <c r="H350" s="549"/>
      <c r="I350" s="248"/>
      <c r="J350" s="247" t="s">
        <v>488</v>
      </c>
      <c r="K350" s="549"/>
      <c r="L350" s="248"/>
      <c r="M350" s="247"/>
      <c r="N350" s="549"/>
      <c r="O350" s="248"/>
      <c r="P350" s="247"/>
      <c r="Q350" s="549"/>
      <c r="R350" s="248"/>
      <c r="S350" s="247"/>
      <c r="T350" s="549"/>
      <c r="U350" s="248"/>
      <c r="V350" s="247"/>
      <c r="W350" s="549"/>
      <c r="X350" s="248"/>
      <c r="Y350" s="247"/>
      <c r="Z350" s="549"/>
      <c r="AA350" s="248"/>
      <c r="AB350" s="247"/>
      <c r="AC350" s="549"/>
      <c r="AD350" s="248"/>
      <c r="AE350" s="247"/>
      <c r="AF350" s="549"/>
      <c r="AG350" s="248"/>
      <c r="AH350" s="247"/>
      <c r="AI350" s="549"/>
      <c r="AJ350" s="248"/>
      <c r="AK350" s="247"/>
      <c r="AL350" s="549"/>
      <c r="AM350" s="248"/>
      <c r="AN350" s="247"/>
      <c r="AO350" s="549"/>
      <c r="AP350" s="248"/>
      <c r="AQ350" s="247"/>
      <c r="AR350" s="549"/>
      <c r="AS350" s="248"/>
    </row>
    <row r="351" spans="2:45" hidden="1">
      <c r="B351" s="256" t="s">
        <v>876</v>
      </c>
      <c r="C351" s="33" t="str">
        <f t="shared" si="16"/>
        <v>Croydon</v>
      </c>
      <c r="D351" s="33" t="str">
        <f t="shared" si="17"/>
        <v>GTPU Probe</v>
      </c>
      <c r="E351" s="33" t="e">
        <f>VLOOKUP(#REF!,'IPs - Production'!$A$10:$K$456,7,FALSE)</f>
        <v>#REF!</v>
      </c>
      <c r="F351" s="33" t="str">
        <f t="shared" si="18"/>
        <v>YE2020</v>
      </c>
      <c r="G351" s="247" t="s">
        <v>52</v>
      </c>
      <c r="H351" s="549"/>
      <c r="I351" s="248"/>
      <c r="J351" s="247" t="s">
        <v>488</v>
      </c>
      <c r="K351" s="549"/>
      <c r="L351" s="248"/>
      <c r="M351" s="247"/>
      <c r="N351" s="549"/>
      <c r="O351" s="248"/>
      <c r="P351" s="247"/>
      <c r="Q351" s="549"/>
      <c r="R351" s="248"/>
      <c r="S351" s="247"/>
      <c r="T351" s="549"/>
      <c r="U351" s="248"/>
      <c r="V351" s="247"/>
      <c r="W351" s="549"/>
      <c r="X351" s="248"/>
      <c r="Y351" s="247"/>
      <c r="Z351" s="549"/>
      <c r="AA351" s="248"/>
      <c r="AB351" s="247"/>
      <c r="AC351" s="549"/>
      <c r="AD351" s="248"/>
      <c r="AE351" s="247"/>
      <c r="AF351" s="549"/>
      <c r="AG351" s="248"/>
      <c r="AH351" s="247"/>
      <c r="AI351" s="549"/>
      <c r="AJ351" s="248"/>
      <c r="AK351" s="247"/>
      <c r="AL351" s="549"/>
      <c r="AM351" s="248"/>
      <c r="AN351" s="247"/>
      <c r="AO351" s="549"/>
      <c r="AP351" s="248"/>
      <c r="AQ351" s="247"/>
      <c r="AR351" s="549"/>
      <c r="AS351" s="248"/>
    </row>
    <row r="352" spans="2:45" hidden="1">
      <c r="B352" s="256" t="s">
        <v>877</v>
      </c>
      <c r="C352" s="33" t="str">
        <f t="shared" si="16"/>
        <v>Croydon</v>
      </c>
      <c r="D352" s="33" t="str">
        <f t="shared" si="17"/>
        <v>GTPU Probe</v>
      </c>
      <c r="E352" s="33" t="e">
        <f>VLOOKUP(#REF!,'IPs - Production'!$A$10:$K$456,7,FALSE)</f>
        <v>#REF!</v>
      </c>
      <c r="F352" s="33" t="str">
        <f t="shared" si="18"/>
        <v>YE2021</v>
      </c>
      <c r="G352" s="247" t="s">
        <v>52</v>
      </c>
      <c r="H352" s="549"/>
      <c r="I352" s="248"/>
      <c r="J352" s="247" t="s">
        <v>488</v>
      </c>
      <c r="K352" s="549"/>
      <c r="L352" s="248"/>
      <c r="M352" s="247"/>
      <c r="N352" s="549"/>
      <c r="O352" s="248"/>
      <c r="P352" s="247"/>
      <c r="Q352" s="549"/>
      <c r="R352" s="248"/>
      <c r="S352" s="247"/>
      <c r="T352" s="549"/>
      <c r="U352" s="248"/>
      <c r="V352" s="247"/>
      <c r="W352" s="549"/>
      <c r="X352" s="248"/>
      <c r="Y352" s="247"/>
      <c r="Z352" s="549"/>
      <c r="AA352" s="248"/>
      <c r="AB352" s="247"/>
      <c r="AC352" s="549"/>
      <c r="AD352" s="248"/>
      <c r="AE352" s="247"/>
      <c r="AF352" s="549"/>
      <c r="AG352" s="248"/>
      <c r="AH352" s="247"/>
      <c r="AI352" s="549"/>
      <c r="AJ352" s="248"/>
      <c r="AK352" s="247"/>
      <c r="AL352" s="549"/>
      <c r="AM352" s="248"/>
      <c r="AN352" s="247"/>
      <c r="AO352" s="549"/>
      <c r="AP352" s="248"/>
      <c r="AQ352" s="247"/>
      <c r="AR352" s="549"/>
      <c r="AS352" s="248"/>
    </row>
    <row r="353" spans="2:45" hidden="1">
      <c r="B353" s="256" t="s">
        <v>878</v>
      </c>
      <c r="C353" s="33" t="str">
        <f t="shared" si="16"/>
        <v>Croydon</v>
      </c>
      <c r="D353" s="33" t="str">
        <f t="shared" si="17"/>
        <v>GTPU Probe</v>
      </c>
      <c r="E353" s="33" t="e">
        <f>VLOOKUP(#REF!,'IPs - Production'!$A$10:$K$456,7,FALSE)</f>
        <v>#REF!</v>
      </c>
      <c r="F353" s="33" t="str">
        <f t="shared" si="18"/>
        <v>YE2021</v>
      </c>
      <c r="G353" s="247" t="s">
        <v>52</v>
      </c>
      <c r="H353" s="549"/>
      <c r="I353" s="248"/>
      <c r="J353" s="247" t="s">
        <v>488</v>
      </c>
      <c r="K353" s="549"/>
      <c r="L353" s="248"/>
      <c r="M353" s="247"/>
      <c r="N353" s="549"/>
      <c r="O353" s="248"/>
      <c r="P353" s="247"/>
      <c r="Q353" s="549"/>
      <c r="R353" s="248"/>
      <c r="S353" s="247"/>
      <c r="T353" s="549"/>
      <c r="U353" s="248"/>
      <c r="V353" s="247"/>
      <c r="W353" s="549"/>
      <c r="X353" s="248"/>
      <c r="Y353" s="247"/>
      <c r="Z353" s="549"/>
      <c r="AA353" s="248"/>
      <c r="AB353" s="247"/>
      <c r="AC353" s="549"/>
      <c r="AD353" s="248"/>
      <c r="AE353" s="247"/>
      <c r="AF353" s="549"/>
      <c r="AG353" s="248"/>
      <c r="AH353" s="247"/>
      <c r="AI353" s="549"/>
      <c r="AJ353" s="248"/>
      <c r="AK353" s="247"/>
      <c r="AL353" s="549"/>
      <c r="AM353" s="248"/>
      <c r="AN353" s="247"/>
      <c r="AO353" s="549"/>
      <c r="AP353" s="248"/>
      <c r="AQ353" s="247"/>
      <c r="AR353" s="549"/>
      <c r="AS353" s="248"/>
    </row>
    <row r="354" spans="2:45" hidden="1">
      <c r="B354" s="256" t="s">
        <v>879</v>
      </c>
      <c r="C354" s="33" t="str">
        <f t="shared" si="16"/>
        <v>Croydon</v>
      </c>
      <c r="D354" s="33" t="str">
        <f t="shared" si="17"/>
        <v>GTPU Probe</v>
      </c>
      <c r="E354" s="33" t="e">
        <f>VLOOKUP(#REF!,'IPs - Production'!$A$10:$K$456,7,FALSE)</f>
        <v>#REF!</v>
      </c>
      <c r="F354" s="33" t="str">
        <f t="shared" si="18"/>
        <v>YE2021</v>
      </c>
      <c r="G354" s="247" t="s">
        <v>52</v>
      </c>
      <c r="H354" s="549"/>
      <c r="I354" s="248"/>
      <c r="J354" s="247" t="s">
        <v>488</v>
      </c>
      <c r="K354" s="549"/>
      <c r="L354" s="248"/>
      <c r="M354" s="247"/>
      <c r="N354" s="549"/>
      <c r="O354" s="248"/>
      <c r="P354" s="247"/>
      <c r="Q354" s="549"/>
      <c r="R354" s="248"/>
      <c r="S354" s="247"/>
      <c r="T354" s="549"/>
      <c r="U354" s="248"/>
      <c r="V354" s="247"/>
      <c r="W354" s="549"/>
      <c r="X354" s="248"/>
      <c r="Y354" s="247"/>
      <c r="Z354" s="549"/>
      <c r="AA354" s="248"/>
      <c r="AB354" s="247"/>
      <c r="AC354" s="549"/>
      <c r="AD354" s="248"/>
      <c r="AE354" s="247"/>
      <c r="AF354" s="549"/>
      <c r="AG354" s="248"/>
      <c r="AH354" s="247"/>
      <c r="AI354" s="549"/>
      <c r="AJ354" s="248"/>
      <c r="AK354" s="247"/>
      <c r="AL354" s="549"/>
      <c r="AM354" s="248"/>
      <c r="AN354" s="247"/>
      <c r="AO354" s="549"/>
      <c r="AP354" s="248"/>
      <c r="AQ354" s="247"/>
      <c r="AR354" s="549"/>
      <c r="AS354" s="248"/>
    </row>
    <row r="355" spans="2:45" hidden="1">
      <c r="B355" s="256" t="s">
        <v>880</v>
      </c>
      <c r="C355" s="33" t="str">
        <f t="shared" si="16"/>
        <v>Croydon</v>
      </c>
      <c r="D355" s="33" t="str">
        <f t="shared" si="17"/>
        <v>GTPU Probe</v>
      </c>
      <c r="E355" s="33" t="e">
        <f>VLOOKUP(#REF!,'IPs - Production'!$A$10:$K$456,7,FALSE)</f>
        <v>#REF!</v>
      </c>
      <c r="F355" s="33" t="str">
        <f t="shared" si="18"/>
        <v>YE2021</v>
      </c>
      <c r="G355" s="247" t="s">
        <v>52</v>
      </c>
      <c r="H355" s="549"/>
      <c r="I355" s="248"/>
      <c r="J355" s="247" t="s">
        <v>488</v>
      </c>
      <c r="K355" s="549"/>
      <c r="L355" s="248"/>
      <c r="M355" s="247"/>
      <c r="N355" s="549"/>
      <c r="O355" s="248"/>
      <c r="P355" s="247"/>
      <c r="Q355" s="549"/>
      <c r="R355" s="248"/>
      <c r="S355" s="247"/>
      <c r="T355" s="549"/>
      <c r="U355" s="248"/>
      <c r="V355" s="247"/>
      <c r="W355" s="549"/>
      <c r="X355" s="248"/>
      <c r="Y355" s="247"/>
      <c r="Z355" s="549"/>
      <c r="AA355" s="248"/>
      <c r="AB355" s="247"/>
      <c r="AC355" s="549"/>
      <c r="AD355" s="248"/>
      <c r="AE355" s="247"/>
      <c r="AF355" s="549"/>
      <c r="AG355" s="248"/>
      <c r="AH355" s="247"/>
      <c r="AI355" s="549"/>
      <c r="AJ355" s="248"/>
      <c r="AK355" s="247"/>
      <c r="AL355" s="549"/>
      <c r="AM355" s="248"/>
      <c r="AN355" s="247"/>
      <c r="AO355" s="549"/>
      <c r="AP355" s="248"/>
      <c r="AQ355" s="247"/>
      <c r="AR355" s="549"/>
      <c r="AS355" s="248"/>
    </row>
    <row r="356" spans="2:45" hidden="1">
      <c r="B356" s="256" t="s">
        <v>881</v>
      </c>
      <c r="C356" s="33" t="str">
        <f t="shared" si="16"/>
        <v>Croydon</v>
      </c>
      <c r="D356" s="33" t="str">
        <f t="shared" si="17"/>
        <v>GTPU Probe</v>
      </c>
      <c r="E356" s="33" t="e">
        <f>VLOOKUP(#REF!,'IPs - Production'!$A$10:$K$456,7,FALSE)</f>
        <v>#REF!</v>
      </c>
      <c r="F356" s="33" t="str">
        <f t="shared" si="18"/>
        <v>YE2021</v>
      </c>
      <c r="G356" s="247" t="s">
        <v>52</v>
      </c>
      <c r="H356" s="549"/>
      <c r="I356" s="248"/>
      <c r="J356" s="247" t="s">
        <v>488</v>
      </c>
      <c r="K356" s="549"/>
      <c r="L356" s="248"/>
      <c r="M356" s="247"/>
      <c r="N356" s="549"/>
      <c r="O356" s="248"/>
      <c r="P356" s="247"/>
      <c r="Q356" s="549"/>
      <c r="R356" s="248"/>
      <c r="S356" s="247"/>
      <c r="T356" s="549"/>
      <c r="U356" s="248"/>
      <c r="V356" s="247"/>
      <c r="W356" s="549"/>
      <c r="X356" s="248"/>
      <c r="Y356" s="247"/>
      <c r="Z356" s="549"/>
      <c r="AA356" s="248"/>
      <c r="AB356" s="247"/>
      <c r="AC356" s="549"/>
      <c r="AD356" s="248"/>
      <c r="AE356" s="247"/>
      <c r="AF356" s="549"/>
      <c r="AG356" s="248"/>
      <c r="AH356" s="247"/>
      <c r="AI356" s="549"/>
      <c r="AJ356" s="248"/>
      <c r="AK356" s="247"/>
      <c r="AL356" s="549"/>
      <c r="AM356" s="248"/>
      <c r="AN356" s="247"/>
      <c r="AO356" s="549"/>
      <c r="AP356" s="248"/>
      <c r="AQ356" s="247"/>
      <c r="AR356" s="549"/>
      <c r="AS356" s="248"/>
    </row>
    <row r="357" spans="2:45" hidden="1">
      <c r="B357" s="256" t="s">
        <v>882</v>
      </c>
      <c r="C357" s="33" t="str">
        <f t="shared" si="16"/>
        <v>Croydon</v>
      </c>
      <c r="D357" s="33" t="str">
        <f t="shared" si="17"/>
        <v>GTPU Probe</v>
      </c>
      <c r="E357" s="33" t="e">
        <f>VLOOKUP(#REF!,'IPs - Production'!$A$10:$K$456,7,FALSE)</f>
        <v>#REF!</v>
      </c>
      <c r="F357" s="33" t="str">
        <f t="shared" si="18"/>
        <v>YE2021</v>
      </c>
      <c r="G357" s="247" t="s">
        <v>52</v>
      </c>
      <c r="H357" s="549"/>
      <c r="I357" s="248"/>
      <c r="J357" s="247" t="s">
        <v>488</v>
      </c>
      <c r="K357" s="549"/>
      <c r="L357" s="248"/>
      <c r="M357" s="247"/>
      <c r="N357" s="549"/>
      <c r="O357" s="248"/>
      <c r="P357" s="247"/>
      <c r="Q357" s="549"/>
      <c r="R357" s="248"/>
      <c r="S357" s="247"/>
      <c r="T357" s="549"/>
      <c r="U357" s="248"/>
      <c r="V357" s="247"/>
      <c r="W357" s="549"/>
      <c r="X357" s="248"/>
      <c r="Y357" s="247"/>
      <c r="Z357" s="549"/>
      <c r="AA357" s="248"/>
      <c r="AB357" s="247"/>
      <c r="AC357" s="549"/>
      <c r="AD357" s="248"/>
      <c r="AE357" s="247"/>
      <c r="AF357" s="549"/>
      <c r="AG357" s="248"/>
      <c r="AH357" s="247"/>
      <c r="AI357" s="549"/>
      <c r="AJ357" s="248"/>
      <c r="AK357" s="247"/>
      <c r="AL357" s="549"/>
      <c r="AM357" s="248"/>
      <c r="AN357" s="247"/>
      <c r="AO357" s="549"/>
      <c r="AP357" s="248"/>
      <c r="AQ357" s="247"/>
      <c r="AR357" s="549"/>
      <c r="AS357" s="248"/>
    </row>
    <row r="358" spans="2:45" hidden="1">
      <c r="B358" s="256" t="s">
        <v>883</v>
      </c>
      <c r="C358" s="33" t="str">
        <f t="shared" si="16"/>
        <v>Croydon</v>
      </c>
      <c r="D358" s="33" t="str">
        <f t="shared" si="17"/>
        <v>GTPC Probe</v>
      </c>
      <c r="E358" s="33" t="e">
        <f>VLOOKUP(#REF!,'IPs - Production'!$A$10:$K$456,7,FALSE)</f>
        <v>#REF!</v>
      </c>
      <c r="F358" s="33" t="str">
        <f t="shared" si="18"/>
        <v>YE2021</v>
      </c>
      <c r="G358" s="247" t="s">
        <v>52</v>
      </c>
      <c r="H358" s="549"/>
      <c r="I358" s="248"/>
      <c r="J358" s="247" t="s">
        <v>488</v>
      </c>
      <c r="K358" s="549"/>
      <c r="L358" s="248"/>
      <c r="M358" s="247"/>
      <c r="N358" s="549"/>
      <c r="O358" s="248"/>
      <c r="P358" s="247"/>
      <c r="Q358" s="549"/>
      <c r="R358" s="248"/>
      <c r="S358" s="247"/>
      <c r="T358" s="549"/>
      <c r="U358" s="248"/>
      <c r="V358" s="247"/>
      <c r="W358" s="549"/>
      <c r="X358" s="248"/>
      <c r="Y358" s="247"/>
      <c r="Z358" s="549"/>
      <c r="AA358" s="248"/>
      <c r="AB358" s="247"/>
      <c r="AC358" s="549"/>
      <c r="AD358" s="248"/>
      <c r="AE358" s="247"/>
      <c r="AF358" s="549"/>
      <c r="AG358" s="248"/>
      <c r="AH358" s="247"/>
      <c r="AI358" s="549"/>
      <c r="AJ358" s="248"/>
      <c r="AK358" s="247"/>
      <c r="AL358" s="549"/>
      <c r="AM358" s="248"/>
      <c r="AN358" s="247"/>
      <c r="AO358" s="549"/>
      <c r="AP358" s="248"/>
      <c r="AQ358" s="247"/>
      <c r="AR358" s="549"/>
      <c r="AS358" s="248"/>
    </row>
    <row r="359" spans="2:45">
      <c r="B359" s="256" t="s">
        <v>884</v>
      </c>
      <c r="C359" s="33" t="str">
        <f t="shared" si="16"/>
        <v>Croydon</v>
      </c>
      <c r="D359" s="33" t="str">
        <f t="shared" si="17"/>
        <v>IMS Probe</v>
      </c>
      <c r="E359" s="33" t="e">
        <f>VLOOKUP(#REF!,'IPs - Production'!$A$10:$K$456,7,FALSE)</f>
        <v>#REF!</v>
      </c>
      <c r="F359" s="33" t="str">
        <f t="shared" si="18"/>
        <v>Ph2 - YE2019</v>
      </c>
      <c r="G359" s="247" t="s">
        <v>52</v>
      </c>
      <c r="H359" s="549" t="s">
        <v>486</v>
      </c>
      <c r="I359" s="248" t="s">
        <v>487</v>
      </c>
      <c r="J359" s="247" t="s">
        <v>488</v>
      </c>
      <c r="K359" s="549" t="s">
        <v>489</v>
      </c>
      <c r="L359" s="248" t="s">
        <v>490</v>
      </c>
      <c r="M359" s="247"/>
      <c r="N359" s="549"/>
      <c r="O359" s="248"/>
      <c r="P359" s="247"/>
      <c r="Q359" s="549"/>
      <c r="R359" s="248"/>
      <c r="S359" s="247"/>
      <c r="T359" s="549"/>
      <c r="U359" s="248"/>
      <c r="V359" s="247"/>
      <c r="W359" s="549"/>
      <c r="X359" s="248"/>
      <c r="Y359" s="247"/>
      <c r="Z359" s="549"/>
      <c r="AA359" s="248"/>
      <c r="AB359" s="247"/>
      <c r="AC359" s="549"/>
      <c r="AD359" s="248"/>
      <c r="AE359" s="247"/>
      <c r="AF359" s="549"/>
      <c r="AG359" s="248"/>
      <c r="AH359" s="247"/>
      <c r="AI359" s="549"/>
      <c r="AJ359" s="248"/>
      <c r="AK359" s="247"/>
      <c r="AL359" s="549"/>
      <c r="AM359" s="248"/>
      <c r="AN359" s="247"/>
      <c r="AO359" s="549"/>
      <c r="AP359" s="248"/>
      <c r="AQ359" s="247"/>
      <c r="AR359" s="549"/>
      <c r="AS359" s="248"/>
    </row>
    <row r="360" spans="2:45">
      <c r="B360" s="256" t="s">
        <v>885</v>
      </c>
      <c r="C360" s="33" t="str">
        <f t="shared" si="16"/>
        <v>Croydon</v>
      </c>
      <c r="D360" s="33" t="str">
        <f t="shared" si="17"/>
        <v>IMS Probe</v>
      </c>
      <c r="E360" s="33" t="e">
        <f>VLOOKUP(#REF!,'IPs - Production'!$A$10:$K$456,7,FALSE)</f>
        <v>#REF!</v>
      </c>
      <c r="F360" s="33" t="str">
        <f t="shared" si="18"/>
        <v>Ph2 - YE2019</v>
      </c>
      <c r="G360" s="247" t="s">
        <v>52</v>
      </c>
      <c r="H360" s="549" t="s">
        <v>486</v>
      </c>
      <c r="I360" s="248" t="s">
        <v>487</v>
      </c>
      <c r="J360" s="247" t="s">
        <v>488</v>
      </c>
      <c r="K360" s="549" t="s">
        <v>489</v>
      </c>
      <c r="L360" s="248" t="s">
        <v>490</v>
      </c>
      <c r="M360" s="247"/>
      <c r="N360" s="549"/>
      <c r="O360" s="248"/>
      <c r="P360" s="247"/>
      <c r="Q360" s="549"/>
      <c r="R360" s="248"/>
      <c r="S360" s="247"/>
      <c r="T360" s="549"/>
      <c r="U360" s="248"/>
      <c r="V360" s="247"/>
      <c r="W360" s="549"/>
      <c r="X360" s="248"/>
      <c r="Y360" s="247"/>
      <c r="Z360" s="549"/>
      <c r="AA360" s="248"/>
      <c r="AB360" s="247"/>
      <c r="AC360" s="549"/>
      <c r="AD360" s="248"/>
      <c r="AE360" s="247"/>
      <c r="AF360" s="549"/>
      <c r="AG360" s="248"/>
      <c r="AH360" s="247"/>
      <c r="AI360" s="549"/>
      <c r="AJ360" s="248"/>
      <c r="AK360" s="247"/>
      <c r="AL360" s="549"/>
      <c r="AM360" s="248"/>
      <c r="AN360" s="247"/>
      <c r="AO360" s="549"/>
      <c r="AP360" s="248"/>
      <c r="AQ360" s="247"/>
      <c r="AR360" s="549"/>
      <c r="AS360" s="248"/>
    </row>
    <row r="361" spans="2:45" hidden="1">
      <c r="B361" s="256" t="s">
        <v>886</v>
      </c>
      <c r="C361" s="33" t="str">
        <f t="shared" si="16"/>
        <v>Luton</v>
      </c>
      <c r="D361" s="33" t="str">
        <f t="shared" si="17"/>
        <v>Flow Balancer</v>
      </c>
      <c r="E361" s="33" t="e">
        <f>VLOOKUP(#REF!,'IPs - Production'!$A$10:$K$456,7,FALSE)</f>
        <v>#REF!</v>
      </c>
      <c r="F361" s="33" t="str">
        <f t="shared" si="18"/>
        <v>Ph1</v>
      </c>
      <c r="G361" s="247" t="s">
        <v>52</v>
      </c>
      <c r="H361" s="549" t="s">
        <v>486</v>
      </c>
      <c r="I361" s="248" t="s">
        <v>487</v>
      </c>
      <c r="J361" s="247" t="s">
        <v>488</v>
      </c>
      <c r="K361" s="549" t="s">
        <v>489</v>
      </c>
      <c r="L361" s="248" t="s">
        <v>490</v>
      </c>
      <c r="M361" s="247"/>
      <c r="N361" s="549"/>
      <c r="O361" s="248"/>
      <c r="P361" s="247"/>
      <c r="Q361" s="549"/>
      <c r="R361" s="248"/>
      <c r="S361" s="247"/>
      <c r="T361" s="549"/>
      <c r="U361" s="248"/>
      <c r="V361" s="247"/>
      <c r="W361" s="549"/>
      <c r="X361" s="248"/>
      <c r="Y361" s="247"/>
      <c r="Z361" s="549"/>
      <c r="AA361" s="248"/>
      <c r="AB361" s="247"/>
      <c r="AC361" s="549"/>
      <c r="AD361" s="248"/>
      <c r="AE361" s="247"/>
      <c r="AF361" s="549"/>
      <c r="AG361" s="248"/>
      <c r="AH361" s="247"/>
      <c r="AI361" s="549"/>
      <c r="AJ361" s="248"/>
      <c r="AK361" s="247"/>
      <c r="AL361" s="549"/>
      <c r="AM361" s="248"/>
      <c r="AN361" s="247"/>
      <c r="AO361" s="549"/>
      <c r="AP361" s="248"/>
      <c r="AQ361" s="247"/>
      <c r="AR361" s="549"/>
      <c r="AS361" s="248"/>
    </row>
    <row r="362" spans="2:45" hidden="1">
      <c r="B362" s="256" t="s">
        <v>887</v>
      </c>
      <c r="C362" s="33" t="str">
        <f t="shared" si="16"/>
        <v>Luton</v>
      </c>
      <c r="D362" s="33" t="str">
        <f t="shared" si="17"/>
        <v>Flow Balancer</v>
      </c>
      <c r="E362" s="33" t="e">
        <f>VLOOKUP(#REF!,'IPs - Production'!$A$10:$K$456,7,FALSE)</f>
        <v>#REF!</v>
      </c>
      <c r="F362" s="33" t="str">
        <f t="shared" si="18"/>
        <v>Ph1</v>
      </c>
      <c r="G362" s="247" t="s">
        <v>52</v>
      </c>
      <c r="H362" s="549" t="s">
        <v>486</v>
      </c>
      <c r="I362" s="248" t="s">
        <v>487</v>
      </c>
      <c r="J362" s="247" t="s">
        <v>488</v>
      </c>
      <c r="K362" s="549" t="s">
        <v>489</v>
      </c>
      <c r="L362" s="248" t="s">
        <v>490</v>
      </c>
      <c r="M362" s="247"/>
      <c r="N362" s="549"/>
      <c r="O362" s="248"/>
      <c r="P362" s="247"/>
      <c r="Q362" s="549"/>
      <c r="R362" s="248"/>
      <c r="S362" s="247"/>
      <c r="T362" s="549"/>
      <c r="U362" s="248"/>
      <c r="V362" s="247"/>
      <c r="W362" s="549"/>
      <c r="X362" s="248"/>
      <c r="Y362" s="247"/>
      <c r="Z362" s="549"/>
      <c r="AA362" s="248"/>
      <c r="AB362" s="247"/>
      <c r="AC362" s="549"/>
      <c r="AD362" s="248"/>
      <c r="AE362" s="247"/>
      <c r="AF362" s="549"/>
      <c r="AG362" s="248"/>
      <c r="AH362" s="247"/>
      <c r="AI362" s="549"/>
      <c r="AJ362" s="248"/>
      <c r="AK362" s="247"/>
      <c r="AL362" s="549"/>
      <c r="AM362" s="248"/>
      <c r="AN362" s="247"/>
      <c r="AO362" s="549"/>
      <c r="AP362" s="248"/>
      <c r="AQ362" s="247"/>
      <c r="AR362" s="549"/>
      <c r="AS362" s="248"/>
    </row>
    <row r="363" spans="2:45" hidden="1">
      <c r="B363" s="256" t="s">
        <v>888</v>
      </c>
      <c r="C363" s="33" t="str">
        <f t="shared" si="16"/>
        <v>Luton</v>
      </c>
      <c r="D363" s="33" t="str">
        <f t="shared" si="17"/>
        <v>Flow Balancer</v>
      </c>
      <c r="E363" s="33" t="e">
        <f>VLOOKUP(#REF!,'IPs - Production'!$A$10:$K$456,7,FALSE)</f>
        <v>#REF!</v>
      </c>
      <c r="F363" s="33" t="str">
        <f t="shared" si="18"/>
        <v>Ph1</v>
      </c>
      <c r="G363" s="247" t="s">
        <v>52</v>
      </c>
      <c r="H363" s="549" t="s">
        <v>486</v>
      </c>
      <c r="I363" s="248" t="s">
        <v>487</v>
      </c>
      <c r="J363" s="247" t="s">
        <v>488</v>
      </c>
      <c r="K363" s="549" t="s">
        <v>489</v>
      </c>
      <c r="L363" s="248" t="s">
        <v>490</v>
      </c>
      <c r="M363" s="247"/>
      <c r="N363" s="549"/>
      <c r="O363" s="248"/>
      <c r="P363" s="247"/>
      <c r="Q363" s="549"/>
      <c r="R363" s="248"/>
      <c r="S363" s="247"/>
      <c r="T363" s="549"/>
      <c r="U363" s="248"/>
      <c r="V363" s="247"/>
      <c r="W363" s="549"/>
      <c r="X363" s="248"/>
      <c r="Y363" s="247"/>
      <c r="Z363" s="549"/>
      <c r="AA363" s="248"/>
      <c r="AB363" s="247"/>
      <c r="AC363" s="549"/>
      <c r="AD363" s="248"/>
      <c r="AE363" s="247"/>
      <c r="AF363" s="549"/>
      <c r="AG363" s="248"/>
      <c r="AH363" s="247"/>
      <c r="AI363" s="549"/>
      <c r="AJ363" s="248"/>
      <c r="AK363" s="247"/>
      <c r="AL363" s="549"/>
      <c r="AM363" s="248"/>
      <c r="AN363" s="247"/>
      <c r="AO363" s="549"/>
      <c r="AP363" s="248"/>
      <c r="AQ363" s="247"/>
      <c r="AR363" s="549"/>
      <c r="AS363" s="248"/>
    </row>
    <row r="364" spans="2:45" hidden="1">
      <c r="B364" s="256" t="s">
        <v>889</v>
      </c>
      <c r="C364" s="33" t="str">
        <f t="shared" si="16"/>
        <v>Leeds</v>
      </c>
      <c r="D364" s="33" t="str">
        <f t="shared" si="17"/>
        <v>Flow Balancer</v>
      </c>
      <c r="E364" s="33" t="e">
        <f>VLOOKUP(#REF!,'IPs - Production'!$A$10:$K$456,7,FALSE)</f>
        <v>#REF!</v>
      </c>
      <c r="F364" s="33" t="str">
        <f t="shared" si="18"/>
        <v>Ph1</v>
      </c>
      <c r="G364" s="247" t="s">
        <v>52</v>
      </c>
      <c r="H364" s="549" t="s">
        <v>486</v>
      </c>
      <c r="I364" s="248" t="s">
        <v>487</v>
      </c>
      <c r="J364" s="247" t="s">
        <v>488</v>
      </c>
      <c r="K364" s="549" t="s">
        <v>489</v>
      </c>
      <c r="L364" s="248" t="s">
        <v>490</v>
      </c>
      <c r="M364" s="247"/>
      <c r="N364" s="549"/>
      <c r="O364" s="248"/>
      <c r="P364" s="247"/>
      <c r="Q364" s="549"/>
      <c r="R364" s="248"/>
      <c r="S364" s="247"/>
      <c r="T364" s="549"/>
      <c r="U364" s="248"/>
      <c r="V364" s="247"/>
      <c r="W364" s="549"/>
      <c r="X364" s="248"/>
      <c r="Y364" s="247"/>
      <c r="Z364" s="549"/>
      <c r="AA364" s="248"/>
      <c r="AB364" s="247"/>
      <c r="AC364" s="549"/>
      <c r="AD364" s="248"/>
      <c r="AE364" s="247"/>
      <c r="AF364" s="549"/>
      <c r="AG364" s="248"/>
      <c r="AH364" s="247"/>
      <c r="AI364" s="549"/>
      <c r="AJ364" s="248"/>
      <c r="AK364" s="247"/>
      <c r="AL364" s="549"/>
      <c r="AM364" s="248"/>
      <c r="AN364" s="247"/>
      <c r="AO364" s="549"/>
      <c r="AP364" s="248"/>
      <c r="AQ364" s="247"/>
      <c r="AR364" s="549"/>
      <c r="AS364" s="248"/>
    </row>
    <row r="365" spans="2:45" hidden="1">
      <c r="B365" s="256" t="s">
        <v>890</v>
      </c>
      <c r="C365" s="33" t="str">
        <f t="shared" si="16"/>
        <v>Leeds</v>
      </c>
      <c r="D365" s="33" t="str">
        <f t="shared" si="17"/>
        <v>Flow Balancer</v>
      </c>
      <c r="E365" s="33" t="e">
        <f>VLOOKUP(#REF!,'IPs - Production'!$A$10:$K$456,7,FALSE)</f>
        <v>#REF!</v>
      </c>
      <c r="F365" s="33" t="str">
        <f t="shared" si="18"/>
        <v>Ph1</v>
      </c>
      <c r="G365" s="247" t="s">
        <v>52</v>
      </c>
      <c r="H365" s="549" t="s">
        <v>486</v>
      </c>
      <c r="I365" s="248" t="s">
        <v>487</v>
      </c>
      <c r="J365" s="247" t="s">
        <v>488</v>
      </c>
      <c r="K365" s="549" t="s">
        <v>489</v>
      </c>
      <c r="L365" s="248" t="s">
        <v>490</v>
      </c>
      <c r="M365" s="247"/>
      <c r="N365" s="549"/>
      <c r="O365" s="248"/>
      <c r="P365" s="247"/>
      <c r="Q365" s="549"/>
      <c r="R365" s="248"/>
      <c r="S365" s="247"/>
      <c r="T365" s="549"/>
      <c r="U365" s="248"/>
      <c r="V365" s="247"/>
      <c r="W365" s="549"/>
      <c r="X365" s="248"/>
      <c r="Y365" s="247"/>
      <c r="Z365" s="549"/>
      <c r="AA365" s="248"/>
      <c r="AB365" s="247"/>
      <c r="AC365" s="549"/>
      <c r="AD365" s="248"/>
      <c r="AE365" s="247"/>
      <c r="AF365" s="549"/>
      <c r="AG365" s="248"/>
      <c r="AH365" s="247"/>
      <c r="AI365" s="549"/>
      <c r="AJ365" s="248"/>
      <c r="AK365" s="247"/>
      <c r="AL365" s="549"/>
      <c r="AM365" s="248"/>
      <c r="AN365" s="247"/>
      <c r="AO365" s="549"/>
      <c r="AP365" s="248"/>
      <c r="AQ365" s="247"/>
      <c r="AR365" s="549"/>
      <c r="AS365" s="248"/>
    </row>
    <row r="366" spans="2:45" hidden="1">
      <c r="B366" s="256" t="s">
        <v>891</v>
      </c>
      <c r="C366" s="33" t="str">
        <f t="shared" si="16"/>
        <v>Leeds</v>
      </c>
      <c r="D366" s="33" t="str">
        <f t="shared" si="17"/>
        <v>Flow Balancer</v>
      </c>
      <c r="E366" s="33" t="e">
        <f>VLOOKUP(#REF!,'IPs - Production'!$A$10:$K$456,7,FALSE)</f>
        <v>#REF!</v>
      </c>
      <c r="F366" s="33" t="str">
        <f t="shared" si="18"/>
        <v>Ph1</v>
      </c>
      <c r="G366" s="247" t="s">
        <v>52</v>
      </c>
      <c r="H366" s="549" t="s">
        <v>486</v>
      </c>
      <c r="I366" s="248" t="s">
        <v>487</v>
      </c>
      <c r="J366" s="247" t="s">
        <v>488</v>
      </c>
      <c r="K366" s="549" t="s">
        <v>489</v>
      </c>
      <c r="L366" s="248" t="s">
        <v>490</v>
      </c>
      <c r="M366" s="247"/>
      <c r="N366" s="549"/>
      <c r="O366" s="248"/>
      <c r="P366" s="247"/>
      <c r="Q366" s="549"/>
      <c r="R366" s="248"/>
      <c r="S366" s="247"/>
      <c r="T366" s="549"/>
      <c r="U366" s="248"/>
      <c r="V366" s="247"/>
      <c r="W366" s="549"/>
      <c r="X366" s="248"/>
      <c r="Y366" s="247"/>
      <c r="Z366" s="549"/>
      <c r="AA366" s="248"/>
      <c r="AB366" s="247"/>
      <c r="AC366" s="549"/>
      <c r="AD366" s="248"/>
      <c r="AE366" s="247"/>
      <c r="AF366" s="549"/>
      <c r="AG366" s="248"/>
      <c r="AH366" s="247"/>
      <c r="AI366" s="549"/>
      <c r="AJ366" s="248"/>
      <c r="AK366" s="247"/>
      <c r="AL366" s="549"/>
      <c r="AM366" s="248"/>
      <c r="AN366" s="247"/>
      <c r="AO366" s="549"/>
      <c r="AP366" s="248"/>
      <c r="AQ366" s="247"/>
      <c r="AR366" s="549"/>
      <c r="AS366" s="248"/>
    </row>
    <row r="367" spans="2:45" hidden="1">
      <c r="B367" s="256" t="s">
        <v>892</v>
      </c>
      <c r="C367" s="33" t="str">
        <f t="shared" si="16"/>
        <v>Mansfield</v>
      </c>
      <c r="D367" s="33" t="str">
        <f t="shared" si="17"/>
        <v>Flow Balancer</v>
      </c>
      <c r="E367" s="33" t="e">
        <f>VLOOKUP(#REF!,'IPs - Production'!$A$10:$K$456,7,FALSE)</f>
        <v>#REF!</v>
      </c>
      <c r="F367" s="33" t="str">
        <f t="shared" si="18"/>
        <v>Ph1</v>
      </c>
      <c r="G367" s="247" t="s">
        <v>52</v>
      </c>
      <c r="H367" s="549" t="s">
        <v>486</v>
      </c>
      <c r="I367" s="248" t="s">
        <v>487</v>
      </c>
      <c r="J367" s="247" t="s">
        <v>488</v>
      </c>
      <c r="K367" s="549" t="s">
        <v>489</v>
      </c>
      <c r="L367" s="248" t="s">
        <v>490</v>
      </c>
      <c r="M367" s="247"/>
      <c r="N367" s="549"/>
      <c r="O367" s="248"/>
      <c r="P367" s="247"/>
      <c r="Q367" s="549"/>
      <c r="R367" s="248"/>
      <c r="S367" s="247"/>
      <c r="T367" s="549"/>
      <c r="U367" s="248"/>
      <c r="V367" s="247"/>
      <c r="W367" s="549"/>
      <c r="X367" s="248"/>
      <c r="Y367" s="247"/>
      <c r="Z367" s="549"/>
      <c r="AA367" s="248"/>
      <c r="AB367" s="247"/>
      <c r="AC367" s="549"/>
      <c r="AD367" s="248"/>
      <c r="AE367" s="247"/>
      <c r="AF367" s="549"/>
      <c r="AG367" s="248"/>
      <c r="AH367" s="247"/>
      <c r="AI367" s="549"/>
      <c r="AJ367" s="248"/>
      <c r="AK367" s="247"/>
      <c r="AL367" s="549"/>
      <c r="AM367" s="248"/>
      <c r="AN367" s="247"/>
      <c r="AO367" s="549"/>
      <c r="AP367" s="248"/>
      <c r="AQ367" s="247"/>
      <c r="AR367" s="549"/>
      <c r="AS367" s="248"/>
    </row>
    <row r="368" spans="2:45" hidden="1">
      <c r="B368" s="256" t="s">
        <v>893</v>
      </c>
      <c r="C368" s="33" t="str">
        <f t="shared" si="16"/>
        <v>Mansfield</v>
      </c>
      <c r="D368" s="33" t="str">
        <f t="shared" si="17"/>
        <v>Flow Balancer</v>
      </c>
      <c r="E368" s="33" t="e">
        <f>VLOOKUP(#REF!,'IPs - Production'!$A$10:$K$456,7,FALSE)</f>
        <v>#REF!</v>
      </c>
      <c r="F368" s="33" t="str">
        <f t="shared" si="18"/>
        <v>Ph1</v>
      </c>
      <c r="G368" s="247" t="s">
        <v>52</v>
      </c>
      <c r="H368" s="549" t="s">
        <v>486</v>
      </c>
      <c r="I368" s="248" t="s">
        <v>487</v>
      </c>
      <c r="J368" s="247" t="s">
        <v>488</v>
      </c>
      <c r="K368" s="549" t="s">
        <v>489</v>
      </c>
      <c r="L368" s="248" t="s">
        <v>490</v>
      </c>
      <c r="M368" s="247"/>
      <c r="N368" s="549"/>
      <c r="O368" s="248"/>
      <c r="P368" s="247"/>
      <c r="Q368" s="549"/>
      <c r="R368" s="248"/>
      <c r="S368" s="247"/>
      <c r="T368" s="549"/>
      <c r="U368" s="248"/>
      <c r="V368" s="247"/>
      <c r="W368" s="549"/>
      <c r="X368" s="248"/>
      <c r="Y368" s="247"/>
      <c r="Z368" s="549"/>
      <c r="AA368" s="248"/>
      <c r="AB368" s="247"/>
      <c r="AC368" s="549"/>
      <c r="AD368" s="248"/>
      <c r="AE368" s="247"/>
      <c r="AF368" s="549"/>
      <c r="AG368" s="248"/>
      <c r="AH368" s="247"/>
      <c r="AI368" s="549"/>
      <c r="AJ368" s="248"/>
      <c r="AK368" s="247"/>
      <c r="AL368" s="549"/>
      <c r="AM368" s="248"/>
      <c r="AN368" s="247"/>
      <c r="AO368" s="549"/>
      <c r="AP368" s="248"/>
      <c r="AQ368" s="247"/>
      <c r="AR368" s="549"/>
      <c r="AS368" s="248"/>
    </row>
    <row r="369" spans="2:45" hidden="1">
      <c r="B369" s="256" t="s">
        <v>894</v>
      </c>
      <c r="C369" s="33" t="str">
        <f t="shared" si="16"/>
        <v>Mansfield</v>
      </c>
      <c r="D369" s="33" t="str">
        <f t="shared" si="17"/>
        <v>Flow Balancer</v>
      </c>
      <c r="E369" s="33" t="e">
        <f>VLOOKUP(#REF!,'IPs - Production'!$A$10:$K$456,7,FALSE)</f>
        <v>#REF!</v>
      </c>
      <c r="F369" s="33" t="str">
        <f t="shared" si="18"/>
        <v>Ph1</v>
      </c>
      <c r="G369" s="247" t="s">
        <v>52</v>
      </c>
      <c r="H369" s="549" t="s">
        <v>486</v>
      </c>
      <c r="I369" s="248" t="s">
        <v>487</v>
      </c>
      <c r="J369" s="247" t="s">
        <v>488</v>
      </c>
      <c r="K369" s="549" t="s">
        <v>489</v>
      </c>
      <c r="L369" s="248" t="s">
        <v>490</v>
      </c>
      <c r="M369" s="247"/>
      <c r="N369" s="549"/>
      <c r="O369" s="248"/>
      <c r="P369" s="247"/>
      <c r="Q369" s="549"/>
      <c r="R369" s="248"/>
      <c r="S369" s="247"/>
      <c r="T369" s="549"/>
      <c r="U369" s="248"/>
      <c r="V369" s="247"/>
      <c r="W369" s="549"/>
      <c r="X369" s="248"/>
      <c r="Y369" s="247"/>
      <c r="Z369" s="549"/>
      <c r="AA369" s="248"/>
      <c r="AB369" s="247"/>
      <c r="AC369" s="549"/>
      <c r="AD369" s="248"/>
      <c r="AE369" s="247"/>
      <c r="AF369" s="549"/>
      <c r="AG369" s="248"/>
      <c r="AH369" s="247"/>
      <c r="AI369" s="549"/>
      <c r="AJ369" s="248"/>
      <c r="AK369" s="247"/>
      <c r="AL369" s="549"/>
      <c r="AM369" s="248"/>
      <c r="AN369" s="247"/>
      <c r="AO369" s="549"/>
      <c r="AP369" s="248"/>
      <c r="AQ369" s="247"/>
      <c r="AR369" s="549"/>
      <c r="AS369" s="248"/>
    </row>
    <row r="370" spans="2:45" hidden="1">
      <c r="B370" s="256" t="s">
        <v>895</v>
      </c>
      <c r="C370" s="33" t="str">
        <f t="shared" si="16"/>
        <v>West Brom</v>
      </c>
      <c r="D370" s="33" t="str">
        <f t="shared" si="17"/>
        <v>Flow Balancer</v>
      </c>
      <c r="E370" s="33" t="e">
        <f>VLOOKUP(#REF!,'IPs - Production'!$A$10:$K$456,7,FALSE)</f>
        <v>#REF!</v>
      </c>
      <c r="F370" s="33" t="str">
        <f t="shared" si="18"/>
        <v>Ph1</v>
      </c>
      <c r="G370" s="247" t="s">
        <v>52</v>
      </c>
      <c r="H370" s="549" t="s">
        <v>486</v>
      </c>
      <c r="I370" s="248" t="s">
        <v>487</v>
      </c>
      <c r="J370" s="247" t="s">
        <v>488</v>
      </c>
      <c r="K370" s="549" t="s">
        <v>489</v>
      </c>
      <c r="L370" s="248" t="s">
        <v>490</v>
      </c>
      <c r="M370" s="247"/>
      <c r="N370" s="549"/>
      <c r="O370" s="248"/>
      <c r="P370" s="247"/>
      <c r="Q370" s="549"/>
      <c r="R370" s="248"/>
      <c r="S370" s="247"/>
      <c r="T370" s="549"/>
      <c r="U370" s="248"/>
      <c r="V370" s="247"/>
      <c r="W370" s="549"/>
      <c r="X370" s="248"/>
      <c r="Y370" s="247"/>
      <c r="Z370" s="549"/>
      <c r="AA370" s="248"/>
      <c r="AB370" s="247"/>
      <c r="AC370" s="549"/>
      <c r="AD370" s="248"/>
      <c r="AE370" s="247"/>
      <c r="AF370" s="549"/>
      <c r="AG370" s="248"/>
      <c r="AH370" s="247"/>
      <c r="AI370" s="549"/>
      <c r="AJ370" s="248"/>
      <c r="AK370" s="247"/>
      <c r="AL370" s="549"/>
      <c r="AM370" s="248"/>
      <c r="AN370" s="247"/>
      <c r="AO370" s="549"/>
      <c r="AP370" s="248"/>
      <c r="AQ370" s="247"/>
      <c r="AR370" s="549"/>
      <c r="AS370" s="248"/>
    </row>
    <row r="371" spans="2:45" hidden="1">
      <c r="B371" s="256" t="s">
        <v>896</v>
      </c>
      <c r="C371" s="33" t="str">
        <f t="shared" si="16"/>
        <v>West Brom</v>
      </c>
      <c r="D371" s="33" t="str">
        <f t="shared" si="17"/>
        <v>Flow Balancer</v>
      </c>
      <c r="E371" s="33" t="e">
        <f>VLOOKUP(#REF!,'IPs - Production'!$A$10:$K$456,7,FALSE)</f>
        <v>#REF!</v>
      </c>
      <c r="F371" s="33" t="str">
        <f t="shared" si="18"/>
        <v>Ph1</v>
      </c>
      <c r="G371" s="247" t="s">
        <v>52</v>
      </c>
      <c r="H371" s="549" t="s">
        <v>486</v>
      </c>
      <c r="I371" s="248" t="s">
        <v>487</v>
      </c>
      <c r="J371" s="247" t="s">
        <v>488</v>
      </c>
      <c r="K371" s="549" t="s">
        <v>489</v>
      </c>
      <c r="L371" s="248" t="s">
        <v>490</v>
      </c>
      <c r="M371" s="247"/>
      <c r="N371" s="549"/>
      <c r="O371" s="248"/>
      <c r="P371" s="247"/>
      <c r="Q371" s="549"/>
      <c r="R371" s="248"/>
      <c r="S371" s="247"/>
      <c r="T371" s="549"/>
      <c r="U371" s="248"/>
      <c r="V371" s="247"/>
      <c r="W371" s="549"/>
      <c r="X371" s="248"/>
      <c r="Y371" s="247"/>
      <c r="Z371" s="549"/>
      <c r="AA371" s="248"/>
      <c r="AB371" s="247"/>
      <c r="AC371" s="549"/>
      <c r="AD371" s="248"/>
      <c r="AE371" s="247"/>
      <c r="AF371" s="549"/>
      <c r="AG371" s="248"/>
      <c r="AH371" s="247"/>
      <c r="AI371" s="549"/>
      <c r="AJ371" s="248"/>
      <c r="AK371" s="247"/>
      <c r="AL371" s="549"/>
      <c r="AM371" s="248"/>
      <c r="AN371" s="247"/>
      <c r="AO371" s="549"/>
      <c r="AP371" s="248"/>
      <c r="AQ371" s="247"/>
      <c r="AR371" s="549"/>
      <c r="AS371" s="248"/>
    </row>
    <row r="372" spans="2:45" hidden="1">
      <c r="B372" s="256" t="s">
        <v>897</v>
      </c>
      <c r="C372" s="33" t="str">
        <f t="shared" si="16"/>
        <v>West Brom</v>
      </c>
      <c r="D372" s="33" t="str">
        <f t="shared" si="17"/>
        <v>Flow Balancer</v>
      </c>
      <c r="E372" s="33" t="e">
        <f>VLOOKUP(#REF!,'IPs - Production'!$A$10:$K$456,7,FALSE)</f>
        <v>#REF!</v>
      </c>
      <c r="F372" s="33" t="str">
        <f t="shared" si="18"/>
        <v>Ph1</v>
      </c>
      <c r="G372" s="247" t="s">
        <v>52</v>
      </c>
      <c r="H372" s="549" t="s">
        <v>486</v>
      </c>
      <c r="I372" s="248" t="s">
        <v>487</v>
      </c>
      <c r="J372" s="247" t="s">
        <v>488</v>
      </c>
      <c r="K372" s="549" t="s">
        <v>489</v>
      </c>
      <c r="L372" s="248" t="s">
        <v>490</v>
      </c>
      <c r="M372" s="247"/>
      <c r="N372" s="549"/>
      <c r="O372" s="248"/>
      <c r="P372" s="247"/>
      <c r="Q372" s="549"/>
      <c r="R372" s="248"/>
      <c r="S372" s="247"/>
      <c r="T372" s="549"/>
      <c r="U372" s="248"/>
      <c r="V372" s="247"/>
      <c r="W372" s="549"/>
      <c r="X372" s="248"/>
      <c r="Y372" s="247"/>
      <c r="Z372" s="549"/>
      <c r="AA372" s="248"/>
      <c r="AB372" s="247"/>
      <c r="AC372" s="549"/>
      <c r="AD372" s="248"/>
      <c r="AE372" s="247"/>
      <c r="AF372" s="549"/>
      <c r="AG372" s="248"/>
      <c r="AH372" s="247"/>
      <c r="AI372" s="549"/>
      <c r="AJ372" s="248"/>
      <c r="AK372" s="247"/>
      <c r="AL372" s="549"/>
      <c r="AM372" s="248"/>
      <c r="AN372" s="247"/>
      <c r="AO372" s="549"/>
      <c r="AP372" s="248"/>
      <c r="AQ372" s="247"/>
      <c r="AR372" s="549"/>
      <c r="AS372" s="248"/>
    </row>
    <row r="373" spans="2:45" hidden="1">
      <c r="B373" s="256" t="s">
        <v>898</v>
      </c>
      <c r="C373" s="33" t="str">
        <f t="shared" si="16"/>
        <v>Beckton</v>
      </c>
      <c r="D373" s="33" t="str">
        <f t="shared" si="17"/>
        <v>Flow Balancer</v>
      </c>
      <c r="E373" s="33" t="e">
        <f>VLOOKUP(#REF!,'IPs - Production'!$A$10:$K$456,7,FALSE)</f>
        <v>#REF!</v>
      </c>
      <c r="F373" s="33" t="str">
        <f t="shared" si="18"/>
        <v>Ph1</v>
      </c>
      <c r="G373" s="247" t="s">
        <v>52</v>
      </c>
      <c r="H373" s="549" t="s">
        <v>486</v>
      </c>
      <c r="I373" s="248" t="s">
        <v>487</v>
      </c>
      <c r="J373" s="247" t="s">
        <v>488</v>
      </c>
      <c r="K373" s="549" t="s">
        <v>489</v>
      </c>
      <c r="L373" s="248" t="s">
        <v>490</v>
      </c>
      <c r="M373" s="247"/>
      <c r="N373" s="549"/>
      <c r="O373" s="248"/>
      <c r="P373" s="247"/>
      <c r="Q373" s="549"/>
      <c r="R373" s="248"/>
      <c r="S373" s="247"/>
      <c r="T373" s="549"/>
      <c r="U373" s="248"/>
      <c r="V373" s="247"/>
      <c r="W373" s="549"/>
      <c r="X373" s="248"/>
      <c r="Y373" s="247"/>
      <c r="Z373" s="549"/>
      <c r="AA373" s="248"/>
      <c r="AB373" s="247"/>
      <c r="AC373" s="549"/>
      <c r="AD373" s="248"/>
      <c r="AE373" s="247"/>
      <c r="AF373" s="549"/>
      <c r="AG373" s="248"/>
      <c r="AH373" s="247"/>
      <c r="AI373" s="549"/>
      <c r="AJ373" s="248"/>
      <c r="AK373" s="247"/>
      <c r="AL373" s="549"/>
      <c r="AM373" s="248"/>
      <c r="AN373" s="247"/>
      <c r="AO373" s="549"/>
      <c r="AP373" s="248"/>
      <c r="AQ373" s="247"/>
      <c r="AR373" s="549"/>
      <c r="AS373" s="248"/>
    </row>
    <row r="374" spans="2:45" hidden="1">
      <c r="B374" s="256" t="s">
        <v>899</v>
      </c>
      <c r="C374" s="33" t="str">
        <f t="shared" si="16"/>
        <v>Beckton</v>
      </c>
      <c r="D374" s="33" t="str">
        <f t="shared" si="17"/>
        <v>Flow Balancer</v>
      </c>
      <c r="E374" s="33" t="e">
        <f>VLOOKUP(#REF!,'IPs - Production'!$A$10:$K$456,7,FALSE)</f>
        <v>#REF!</v>
      </c>
      <c r="F374" s="33" t="str">
        <f t="shared" si="18"/>
        <v>Ph1</v>
      </c>
      <c r="G374" s="247" t="s">
        <v>52</v>
      </c>
      <c r="H374" s="549" t="s">
        <v>486</v>
      </c>
      <c r="I374" s="248" t="s">
        <v>487</v>
      </c>
      <c r="J374" s="247" t="s">
        <v>488</v>
      </c>
      <c r="K374" s="549" t="s">
        <v>489</v>
      </c>
      <c r="L374" s="248" t="s">
        <v>490</v>
      </c>
      <c r="M374" s="247"/>
      <c r="N374" s="549"/>
      <c r="O374" s="248"/>
      <c r="P374" s="247"/>
      <c r="Q374" s="549"/>
      <c r="R374" s="248"/>
      <c r="S374" s="247"/>
      <c r="T374" s="549"/>
      <c r="U374" s="248"/>
      <c r="V374" s="247"/>
      <c r="W374" s="549"/>
      <c r="X374" s="248"/>
      <c r="Y374" s="247"/>
      <c r="Z374" s="549"/>
      <c r="AA374" s="248"/>
      <c r="AB374" s="247"/>
      <c r="AC374" s="549"/>
      <c r="AD374" s="248"/>
      <c r="AE374" s="247"/>
      <c r="AF374" s="549"/>
      <c r="AG374" s="248"/>
      <c r="AH374" s="247"/>
      <c r="AI374" s="549"/>
      <c r="AJ374" s="248"/>
      <c r="AK374" s="247"/>
      <c r="AL374" s="549"/>
      <c r="AM374" s="248"/>
      <c r="AN374" s="247"/>
      <c r="AO374" s="549"/>
      <c r="AP374" s="248"/>
      <c r="AQ374" s="247"/>
      <c r="AR374" s="549"/>
      <c r="AS374" s="248"/>
    </row>
    <row r="375" spans="2:45" hidden="1">
      <c r="B375" s="256" t="s">
        <v>900</v>
      </c>
      <c r="C375" s="33" t="str">
        <f t="shared" si="16"/>
        <v>Beckton</v>
      </c>
      <c r="D375" s="33" t="str">
        <f t="shared" si="17"/>
        <v>Flow Balancer</v>
      </c>
      <c r="E375" s="33" t="e">
        <f>VLOOKUP(#REF!,'IPs - Production'!$A$10:$K$456,7,FALSE)</f>
        <v>#REF!</v>
      </c>
      <c r="F375" s="33" t="str">
        <f t="shared" si="18"/>
        <v>Ph1</v>
      </c>
      <c r="G375" s="247" t="s">
        <v>52</v>
      </c>
      <c r="H375" s="549" t="s">
        <v>486</v>
      </c>
      <c r="I375" s="248" t="s">
        <v>487</v>
      </c>
      <c r="J375" s="247" t="s">
        <v>488</v>
      </c>
      <c r="K375" s="549" t="s">
        <v>489</v>
      </c>
      <c r="L375" s="248" t="s">
        <v>490</v>
      </c>
      <c r="M375" s="247"/>
      <c r="N375" s="549"/>
      <c r="O375" s="248"/>
      <c r="P375" s="247"/>
      <c r="Q375" s="549"/>
      <c r="R375" s="248"/>
      <c r="S375" s="247"/>
      <c r="T375" s="549"/>
      <c r="U375" s="248"/>
      <c r="V375" s="247"/>
      <c r="W375" s="549"/>
      <c r="X375" s="248"/>
      <c r="Y375" s="247"/>
      <c r="Z375" s="549"/>
      <c r="AA375" s="248"/>
      <c r="AB375" s="247"/>
      <c r="AC375" s="549"/>
      <c r="AD375" s="248"/>
      <c r="AE375" s="247"/>
      <c r="AF375" s="549"/>
      <c r="AG375" s="248"/>
      <c r="AH375" s="247"/>
      <c r="AI375" s="549"/>
      <c r="AJ375" s="248"/>
      <c r="AK375" s="247"/>
      <c r="AL375" s="549"/>
      <c r="AM375" s="248"/>
      <c r="AN375" s="247"/>
      <c r="AO375" s="549"/>
      <c r="AP375" s="248"/>
      <c r="AQ375" s="247"/>
      <c r="AR375" s="549"/>
      <c r="AS375" s="248"/>
    </row>
    <row r="376" spans="2:45" hidden="1">
      <c r="B376" s="256" t="s">
        <v>901</v>
      </c>
      <c r="C376" s="33" t="str">
        <f t="shared" si="16"/>
        <v>Croydon</v>
      </c>
      <c r="D376" s="33" t="str">
        <f t="shared" si="17"/>
        <v>Flow Balancer</v>
      </c>
      <c r="E376" s="33" t="e">
        <f>VLOOKUP(#REF!,'IPs - Production'!$A$10:$K$456,7,FALSE)</f>
        <v>#REF!</v>
      </c>
      <c r="F376" s="33" t="str">
        <f t="shared" si="18"/>
        <v>Ph1</v>
      </c>
      <c r="G376" s="247" t="s">
        <v>52</v>
      </c>
      <c r="H376" s="549" t="s">
        <v>486</v>
      </c>
      <c r="I376" s="248" t="s">
        <v>487</v>
      </c>
      <c r="J376" s="247" t="s">
        <v>488</v>
      </c>
      <c r="K376" s="549" t="s">
        <v>489</v>
      </c>
      <c r="L376" s="248" t="s">
        <v>490</v>
      </c>
      <c r="M376" s="247"/>
      <c r="N376" s="549"/>
      <c r="O376" s="248"/>
      <c r="P376" s="247"/>
      <c r="Q376" s="549"/>
      <c r="R376" s="248"/>
      <c r="S376" s="247"/>
      <c r="T376" s="549"/>
      <c r="U376" s="248"/>
      <c r="V376" s="247"/>
      <c r="W376" s="549"/>
      <c r="X376" s="248"/>
      <c r="Y376" s="247"/>
      <c r="Z376" s="549"/>
      <c r="AA376" s="248"/>
      <c r="AB376" s="247"/>
      <c r="AC376" s="549"/>
      <c r="AD376" s="248"/>
      <c r="AE376" s="247"/>
      <c r="AF376" s="549"/>
      <c r="AG376" s="248"/>
      <c r="AH376" s="247"/>
      <c r="AI376" s="549"/>
      <c r="AJ376" s="248"/>
      <c r="AK376" s="247"/>
      <c r="AL376" s="549"/>
      <c r="AM376" s="248"/>
      <c r="AN376" s="247"/>
      <c r="AO376" s="549"/>
      <c r="AP376" s="248"/>
      <c r="AQ376" s="247"/>
      <c r="AR376" s="549"/>
      <c r="AS376" s="248"/>
    </row>
    <row r="377" spans="2:45" hidden="1">
      <c r="B377" s="256" t="s">
        <v>902</v>
      </c>
      <c r="C377" s="33" t="str">
        <f t="shared" si="16"/>
        <v>Croydon</v>
      </c>
      <c r="D377" s="33" t="str">
        <f t="shared" si="17"/>
        <v>Flow Balancer</v>
      </c>
      <c r="E377" s="33" t="e">
        <f>VLOOKUP(#REF!,'IPs - Production'!$A$10:$K$456,7,FALSE)</f>
        <v>#REF!</v>
      </c>
      <c r="F377" s="33" t="str">
        <f t="shared" si="18"/>
        <v>Ph1</v>
      </c>
      <c r="G377" s="247" t="s">
        <v>52</v>
      </c>
      <c r="H377" s="549" t="s">
        <v>486</v>
      </c>
      <c r="I377" s="248" t="s">
        <v>487</v>
      </c>
      <c r="J377" s="247" t="s">
        <v>488</v>
      </c>
      <c r="K377" s="549" t="s">
        <v>489</v>
      </c>
      <c r="L377" s="248" t="s">
        <v>490</v>
      </c>
      <c r="M377" s="247"/>
      <c r="N377" s="549"/>
      <c r="O377" s="248"/>
      <c r="P377" s="247"/>
      <c r="Q377" s="549"/>
      <c r="R377" s="248"/>
      <c r="S377" s="247"/>
      <c r="T377" s="549"/>
      <c r="U377" s="248"/>
      <c r="V377" s="247"/>
      <c r="W377" s="549"/>
      <c r="X377" s="248"/>
      <c r="Y377" s="247"/>
      <c r="Z377" s="549"/>
      <c r="AA377" s="248"/>
      <c r="AB377" s="247"/>
      <c r="AC377" s="549"/>
      <c r="AD377" s="248"/>
      <c r="AE377" s="247"/>
      <c r="AF377" s="549"/>
      <c r="AG377" s="248"/>
      <c r="AH377" s="247"/>
      <c r="AI377" s="549"/>
      <c r="AJ377" s="248"/>
      <c r="AK377" s="247"/>
      <c r="AL377" s="549"/>
      <c r="AM377" s="248"/>
      <c r="AN377" s="247"/>
      <c r="AO377" s="549"/>
      <c r="AP377" s="248"/>
      <c r="AQ377" s="247"/>
      <c r="AR377" s="549"/>
      <c r="AS377" s="248"/>
    </row>
    <row r="378" spans="2:45" hidden="1">
      <c r="B378" s="256" t="s">
        <v>903</v>
      </c>
      <c r="C378" s="33" t="str">
        <f t="shared" si="16"/>
        <v>Croydon</v>
      </c>
      <c r="D378" s="33" t="str">
        <f t="shared" si="17"/>
        <v>Flow Balancer</v>
      </c>
      <c r="E378" s="33" t="e">
        <f>VLOOKUP(#REF!,'IPs - Production'!$A$10:$K$456,7,FALSE)</f>
        <v>#REF!</v>
      </c>
      <c r="F378" s="33" t="str">
        <f t="shared" si="18"/>
        <v>Ph1</v>
      </c>
      <c r="G378" s="247" t="s">
        <v>52</v>
      </c>
      <c r="H378" s="549" t="s">
        <v>486</v>
      </c>
      <c r="I378" s="248" t="s">
        <v>487</v>
      </c>
      <c r="J378" s="247" t="s">
        <v>488</v>
      </c>
      <c r="K378" s="549" t="s">
        <v>489</v>
      </c>
      <c r="L378" s="248" t="s">
        <v>490</v>
      </c>
      <c r="M378" s="247"/>
      <c r="N378" s="549"/>
      <c r="O378" s="248"/>
      <c r="P378" s="247"/>
      <c r="Q378" s="549"/>
      <c r="R378" s="248"/>
      <c r="S378" s="247"/>
      <c r="T378" s="549"/>
      <c r="U378" s="248"/>
      <c r="V378" s="247"/>
      <c r="W378" s="549"/>
      <c r="X378" s="248"/>
      <c r="Y378" s="247"/>
      <c r="Z378" s="549"/>
      <c r="AA378" s="248"/>
      <c r="AB378" s="247"/>
      <c r="AC378" s="549"/>
      <c r="AD378" s="248"/>
      <c r="AE378" s="247"/>
      <c r="AF378" s="549"/>
      <c r="AG378" s="248"/>
      <c r="AH378" s="247"/>
      <c r="AI378" s="549"/>
      <c r="AJ378" s="248"/>
      <c r="AK378" s="247"/>
      <c r="AL378" s="549"/>
      <c r="AM378" s="248"/>
      <c r="AN378" s="247"/>
      <c r="AO378" s="549"/>
      <c r="AP378" s="248"/>
      <c r="AQ378" s="247"/>
      <c r="AR378" s="549"/>
      <c r="AS378" s="248"/>
    </row>
    <row r="379" spans="2:45" hidden="1">
      <c r="B379" s="256" t="s">
        <v>904</v>
      </c>
      <c r="C379" s="33" t="str">
        <f t="shared" si="16"/>
        <v>Luton</v>
      </c>
      <c r="D379" s="33" t="str">
        <f t="shared" si="17"/>
        <v>Extreme Switch</v>
      </c>
      <c r="E379" s="33" t="e">
        <f>VLOOKUP(#REF!,'IPs - Production'!$A$10:$K$456,7,FALSE)</f>
        <v>#REF!</v>
      </c>
      <c r="F379" s="33" t="str">
        <f t="shared" si="18"/>
        <v>Ph1</v>
      </c>
      <c r="G379" s="247" t="s">
        <v>52</v>
      </c>
      <c r="H379" s="549" t="s">
        <v>466</v>
      </c>
      <c r="I379" s="248" t="s">
        <v>466</v>
      </c>
      <c r="J379" s="247" t="s">
        <v>905</v>
      </c>
      <c r="K379" s="549" t="s">
        <v>906</v>
      </c>
      <c r="L379" s="248" t="s">
        <v>907</v>
      </c>
      <c r="M379" s="247"/>
      <c r="N379" s="549"/>
      <c r="O379" s="248"/>
      <c r="P379" s="247"/>
      <c r="Q379" s="549"/>
      <c r="R379" s="248"/>
      <c r="S379" s="247"/>
      <c r="T379" s="549"/>
      <c r="U379" s="248"/>
      <c r="V379" s="247"/>
      <c r="W379" s="549"/>
      <c r="X379" s="248"/>
      <c r="Y379" s="247"/>
      <c r="Z379" s="549"/>
      <c r="AA379" s="248"/>
      <c r="AB379" s="247"/>
      <c r="AC379" s="549"/>
      <c r="AD379" s="248"/>
      <c r="AE379" s="247"/>
      <c r="AF379" s="549"/>
      <c r="AG379" s="248"/>
      <c r="AH379" s="247"/>
      <c r="AI379" s="549"/>
      <c r="AJ379" s="248"/>
      <c r="AK379" s="247"/>
      <c r="AL379" s="549"/>
      <c r="AM379" s="248"/>
      <c r="AN379" s="247"/>
      <c r="AO379" s="549"/>
      <c r="AP379" s="248"/>
      <c r="AQ379" s="247"/>
      <c r="AR379" s="549"/>
      <c r="AS379" s="248"/>
    </row>
    <row r="380" spans="2:45" hidden="1">
      <c r="B380" s="256" t="s">
        <v>908</v>
      </c>
      <c r="C380" s="33" t="str">
        <f t="shared" si="16"/>
        <v>Luton</v>
      </c>
      <c r="D380" s="33" t="str">
        <f t="shared" si="17"/>
        <v>Extreme Switch</v>
      </c>
      <c r="E380" s="33" t="e">
        <f>VLOOKUP(#REF!,'IPs - Production'!$A$10:$K$456,7,FALSE)</f>
        <v>#REF!</v>
      </c>
      <c r="F380" s="33" t="str">
        <f t="shared" si="18"/>
        <v>Ph1</v>
      </c>
      <c r="G380" s="247" t="s">
        <v>52</v>
      </c>
      <c r="H380" s="549" t="s">
        <v>466</v>
      </c>
      <c r="I380" s="248" t="s">
        <v>466</v>
      </c>
      <c r="J380" s="247" t="s">
        <v>905</v>
      </c>
      <c r="K380" s="549" t="s">
        <v>906</v>
      </c>
      <c r="L380" s="248" t="s">
        <v>907</v>
      </c>
      <c r="M380" s="247"/>
      <c r="N380" s="549"/>
      <c r="O380" s="248"/>
      <c r="P380" s="247"/>
      <c r="Q380" s="549"/>
      <c r="R380" s="248"/>
      <c r="S380" s="247"/>
      <c r="T380" s="549"/>
      <c r="U380" s="248"/>
      <c r="V380" s="247"/>
      <c r="W380" s="549"/>
      <c r="X380" s="248"/>
      <c r="Y380" s="247"/>
      <c r="Z380" s="549"/>
      <c r="AA380" s="248"/>
      <c r="AB380" s="247"/>
      <c r="AC380" s="549"/>
      <c r="AD380" s="248"/>
      <c r="AE380" s="247"/>
      <c r="AF380" s="549"/>
      <c r="AG380" s="248"/>
      <c r="AH380" s="247"/>
      <c r="AI380" s="549"/>
      <c r="AJ380" s="248"/>
      <c r="AK380" s="247"/>
      <c r="AL380" s="549"/>
      <c r="AM380" s="248"/>
      <c r="AN380" s="247"/>
      <c r="AO380" s="549"/>
      <c r="AP380" s="248"/>
      <c r="AQ380" s="247"/>
      <c r="AR380" s="549"/>
      <c r="AS380" s="248"/>
    </row>
    <row r="381" spans="2:45" hidden="1">
      <c r="B381" s="256" t="s">
        <v>909</v>
      </c>
      <c r="C381" s="33" t="str">
        <f t="shared" si="16"/>
        <v>Leeds</v>
      </c>
      <c r="D381" s="33" t="str">
        <f t="shared" si="17"/>
        <v>Extreme Switch</v>
      </c>
      <c r="E381" s="33" t="e">
        <f>VLOOKUP(#REF!,'IPs - Production'!$A$10:$K$456,7,FALSE)</f>
        <v>#REF!</v>
      </c>
      <c r="F381" s="33" t="str">
        <f t="shared" si="18"/>
        <v>Ph1</v>
      </c>
      <c r="G381" s="247" t="s">
        <v>52</v>
      </c>
      <c r="H381" s="549" t="s">
        <v>466</v>
      </c>
      <c r="I381" s="248" t="s">
        <v>466</v>
      </c>
      <c r="J381" s="247" t="s">
        <v>905</v>
      </c>
      <c r="K381" s="549" t="s">
        <v>906</v>
      </c>
      <c r="L381" s="248" t="s">
        <v>907</v>
      </c>
      <c r="M381" s="247"/>
      <c r="N381" s="549"/>
      <c r="O381" s="248"/>
      <c r="P381" s="247"/>
      <c r="Q381" s="549"/>
      <c r="R381" s="248"/>
      <c r="S381" s="247"/>
      <c r="T381" s="549"/>
      <c r="U381" s="248"/>
      <c r="V381" s="247"/>
      <c r="W381" s="549"/>
      <c r="X381" s="248"/>
      <c r="Y381" s="247"/>
      <c r="Z381" s="549"/>
      <c r="AA381" s="248"/>
      <c r="AB381" s="247"/>
      <c r="AC381" s="549"/>
      <c r="AD381" s="248"/>
      <c r="AE381" s="247"/>
      <c r="AF381" s="549"/>
      <c r="AG381" s="248"/>
      <c r="AH381" s="247"/>
      <c r="AI381" s="549"/>
      <c r="AJ381" s="248"/>
      <c r="AK381" s="247"/>
      <c r="AL381" s="549"/>
      <c r="AM381" s="248"/>
      <c r="AN381" s="247"/>
      <c r="AO381" s="549"/>
      <c r="AP381" s="248"/>
      <c r="AQ381" s="247"/>
      <c r="AR381" s="549"/>
      <c r="AS381" s="248"/>
    </row>
    <row r="382" spans="2:45" hidden="1">
      <c r="B382" s="256" t="s">
        <v>910</v>
      </c>
      <c r="C382" s="33" t="str">
        <f t="shared" si="16"/>
        <v>Leeds</v>
      </c>
      <c r="D382" s="33" t="str">
        <f t="shared" si="17"/>
        <v>Extreme Switch</v>
      </c>
      <c r="E382" s="33" t="e">
        <f>VLOOKUP(#REF!,'IPs - Production'!$A$10:$K$456,7,FALSE)</f>
        <v>#REF!</v>
      </c>
      <c r="F382" s="33" t="str">
        <f t="shared" si="18"/>
        <v>Ph1</v>
      </c>
      <c r="G382" s="247" t="s">
        <v>52</v>
      </c>
      <c r="H382" s="549" t="s">
        <v>466</v>
      </c>
      <c r="I382" s="248" t="s">
        <v>466</v>
      </c>
      <c r="J382" s="247" t="s">
        <v>905</v>
      </c>
      <c r="K382" s="549" t="s">
        <v>906</v>
      </c>
      <c r="L382" s="248" t="s">
        <v>907</v>
      </c>
      <c r="M382" s="247"/>
      <c r="N382" s="549"/>
      <c r="O382" s="248"/>
      <c r="P382" s="247"/>
      <c r="Q382" s="549"/>
      <c r="R382" s="248"/>
      <c r="S382" s="247"/>
      <c r="T382" s="549"/>
      <c r="U382" s="248"/>
      <c r="V382" s="247"/>
      <c r="W382" s="549"/>
      <c r="X382" s="248"/>
      <c r="Y382" s="247"/>
      <c r="Z382" s="549"/>
      <c r="AA382" s="248"/>
      <c r="AB382" s="247"/>
      <c r="AC382" s="549"/>
      <c r="AD382" s="248"/>
      <c r="AE382" s="247"/>
      <c r="AF382" s="549"/>
      <c r="AG382" s="248"/>
      <c r="AH382" s="247"/>
      <c r="AI382" s="549"/>
      <c r="AJ382" s="248"/>
      <c r="AK382" s="247"/>
      <c r="AL382" s="549"/>
      <c r="AM382" s="248"/>
      <c r="AN382" s="247"/>
      <c r="AO382" s="549"/>
      <c r="AP382" s="248"/>
      <c r="AQ382" s="247"/>
      <c r="AR382" s="549"/>
      <c r="AS382" s="248"/>
    </row>
    <row r="383" spans="2:45" hidden="1">
      <c r="B383" s="256" t="s">
        <v>911</v>
      </c>
      <c r="C383" s="33" t="str">
        <f t="shared" si="16"/>
        <v>Mansfield</v>
      </c>
      <c r="D383" s="33" t="str">
        <f t="shared" si="17"/>
        <v>Extreme Switch</v>
      </c>
      <c r="E383" s="33" t="e">
        <f>VLOOKUP(#REF!,'IPs - Production'!$A$10:$K$456,7,FALSE)</f>
        <v>#REF!</v>
      </c>
      <c r="F383" s="33" t="str">
        <f t="shared" si="18"/>
        <v>Ph1</v>
      </c>
      <c r="G383" s="247" t="s">
        <v>52</v>
      </c>
      <c r="H383" s="549" t="s">
        <v>466</v>
      </c>
      <c r="I383" s="248" t="s">
        <v>466</v>
      </c>
      <c r="J383" s="247" t="s">
        <v>905</v>
      </c>
      <c r="K383" s="549" t="s">
        <v>906</v>
      </c>
      <c r="L383" s="248" t="s">
        <v>907</v>
      </c>
      <c r="M383" s="247"/>
      <c r="N383" s="549"/>
      <c r="O383" s="248"/>
      <c r="P383" s="247"/>
      <c r="Q383" s="549"/>
      <c r="R383" s="248"/>
      <c r="S383" s="247"/>
      <c r="T383" s="549"/>
      <c r="U383" s="248"/>
      <c r="V383" s="247"/>
      <c r="W383" s="549"/>
      <c r="X383" s="248"/>
      <c r="Y383" s="247"/>
      <c r="Z383" s="549"/>
      <c r="AA383" s="248"/>
      <c r="AB383" s="247"/>
      <c r="AC383" s="549"/>
      <c r="AD383" s="248"/>
      <c r="AE383" s="247"/>
      <c r="AF383" s="549"/>
      <c r="AG383" s="248"/>
      <c r="AH383" s="247"/>
      <c r="AI383" s="549"/>
      <c r="AJ383" s="248"/>
      <c r="AK383" s="247"/>
      <c r="AL383" s="549"/>
      <c r="AM383" s="248"/>
      <c r="AN383" s="247"/>
      <c r="AO383" s="549"/>
      <c r="AP383" s="248"/>
      <c r="AQ383" s="247"/>
      <c r="AR383" s="549"/>
      <c r="AS383" s="248"/>
    </row>
    <row r="384" spans="2:45" hidden="1">
      <c r="B384" s="256" t="s">
        <v>912</v>
      </c>
      <c r="C384" s="33" t="str">
        <f t="shared" si="16"/>
        <v>Mansfield</v>
      </c>
      <c r="D384" s="33" t="str">
        <f t="shared" si="17"/>
        <v>Extreme Switch</v>
      </c>
      <c r="E384" s="33" t="e">
        <f>VLOOKUP(#REF!,'IPs - Production'!$A$10:$K$456,7,FALSE)</f>
        <v>#REF!</v>
      </c>
      <c r="F384" s="33" t="str">
        <f t="shared" si="18"/>
        <v>Ph1</v>
      </c>
      <c r="G384" s="247" t="s">
        <v>52</v>
      </c>
      <c r="H384" s="549" t="s">
        <v>466</v>
      </c>
      <c r="I384" s="248" t="s">
        <v>466</v>
      </c>
      <c r="J384" s="247" t="s">
        <v>905</v>
      </c>
      <c r="K384" s="549" t="s">
        <v>906</v>
      </c>
      <c r="L384" s="248" t="s">
        <v>907</v>
      </c>
      <c r="M384" s="247"/>
      <c r="N384" s="549"/>
      <c r="O384" s="248"/>
      <c r="P384" s="247"/>
      <c r="Q384" s="549"/>
      <c r="R384" s="248"/>
      <c r="S384" s="247"/>
      <c r="T384" s="549"/>
      <c r="U384" s="248"/>
      <c r="V384" s="247"/>
      <c r="W384" s="549"/>
      <c r="X384" s="248"/>
      <c r="Y384" s="247"/>
      <c r="Z384" s="549"/>
      <c r="AA384" s="248"/>
      <c r="AB384" s="247"/>
      <c r="AC384" s="549"/>
      <c r="AD384" s="248"/>
      <c r="AE384" s="247"/>
      <c r="AF384" s="549"/>
      <c r="AG384" s="248"/>
      <c r="AH384" s="247"/>
      <c r="AI384" s="549"/>
      <c r="AJ384" s="248"/>
      <c r="AK384" s="247"/>
      <c r="AL384" s="549"/>
      <c r="AM384" s="248"/>
      <c r="AN384" s="247"/>
      <c r="AO384" s="549"/>
      <c r="AP384" s="248"/>
      <c r="AQ384" s="247"/>
      <c r="AR384" s="549"/>
      <c r="AS384" s="248"/>
    </row>
    <row r="385" spans="2:45" hidden="1">
      <c r="B385" s="256" t="s">
        <v>913</v>
      </c>
      <c r="C385" s="33" t="str">
        <f t="shared" si="16"/>
        <v>West Brom</v>
      </c>
      <c r="D385" s="33" t="str">
        <f t="shared" si="17"/>
        <v>Extreme Switch</v>
      </c>
      <c r="E385" s="33" t="e">
        <f>VLOOKUP(#REF!,'IPs - Production'!$A$10:$K$456,7,FALSE)</f>
        <v>#REF!</v>
      </c>
      <c r="F385" s="33" t="str">
        <f t="shared" si="18"/>
        <v>Ph1</v>
      </c>
      <c r="G385" s="247" t="s">
        <v>52</v>
      </c>
      <c r="H385" s="549" t="s">
        <v>466</v>
      </c>
      <c r="I385" s="248" t="s">
        <v>466</v>
      </c>
      <c r="J385" s="247" t="s">
        <v>905</v>
      </c>
      <c r="K385" s="549" t="s">
        <v>906</v>
      </c>
      <c r="L385" s="248" t="s">
        <v>907</v>
      </c>
      <c r="M385" s="247"/>
      <c r="N385" s="549"/>
      <c r="O385" s="248"/>
      <c r="P385" s="247"/>
      <c r="Q385" s="549"/>
      <c r="R385" s="248"/>
      <c r="S385" s="247"/>
      <c r="T385" s="549"/>
      <c r="U385" s="248"/>
      <c r="V385" s="247"/>
      <c r="W385" s="549"/>
      <c r="X385" s="248"/>
      <c r="Y385" s="247"/>
      <c r="Z385" s="549"/>
      <c r="AA385" s="248"/>
      <c r="AB385" s="247"/>
      <c r="AC385" s="549"/>
      <c r="AD385" s="248"/>
      <c r="AE385" s="247"/>
      <c r="AF385" s="549"/>
      <c r="AG385" s="248"/>
      <c r="AH385" s="247"/>
      <c r="AI385" s="549"/>
      <c r="AJ385" s="248"/>
      <c r="AK385" s="247"/>
      <c r="AL385" s="549"/>
      <c r="AM385" s="248"/>
      <c r="AN385" s="247"/>
      <c r="AO385" s="549"/>
      <c r="AP385" s="248"/>
      <c r="AQ385" s="247"/>
      <c r="AR385" s="549"/>
      <c r="AS385" s="248"/>
    </row>
    <row r="386" spans="2:45" hidden="1">
      <c r="B386" s="256" t="s">
        <v>914</v>
      </c>
      <c r="C386" s="33" t="str">
        <f t="shared" si="16"/>
        <v>West Brom</v>
      </c>
      <c r="D386" s="33" t="str">
        <f t="shared" si="17"/>
        <v>Extreme Switch</v>
      </c>
      <c r="E386" s="33" t="e">
        <f>VLOOKUP(#REF!,'IPs - Production'!$A$10:$K$456,7,FALSE)</f>
        <v>#REF!</v>
      </c>
      <c r="F386" s="33" t="str">
        <f t="shared" si="18"/>
        <v>Ph1</v>
      </c>
      <c r="G386" s="247" t="s">
        <v>52</v>
      </c>
      <c r="H386" s="549" t="s">
        <v>466</v>
      </c>
      <c r="I386" s="248" t="s">
        <v>466</v>
      </c>
      <c r="J386" s="247" t="s">
        <v>905</v>
      </c>
      <c r="K386" s="549" t="s">
        <v>906</v>
      </c>
      <c r="L386" s="248" t="s">
        <v>907</v>
      </c>
      <c r="M386" s="247"/>
      <c r="N386" s="549"/>
      <c r="O386" s="248"/>
      <c r="P386" s="247"/>
      <c r="Q386" s="549"/>
      <c r="R386" s="248"/>
      <c r="S386" s="247"/>
      <c r="T386" s="549"/>
      <c r="U386" s="248"/>
      <c r="V386" s="247"/>
      <c r="W386" s="549"/>
      <c r="X386" s="248"/>
      <c r="Y386" s="247"/>
      <c r="Z386" s="549"/>
      <c r="AA386" s="248"/>
      <c r="AB386" s="247"/>
      <c r="AC386" s="549"/>
      <c r="AD386" s="248"/>
      <c r="AE386" s="247"/>
      <c r="AF386" s="549"/>
      <c r="AG386" s="248"/>
      <c r="AH386" s="247"/>
      <c r="AI386" s="549"/>
      <c r="AJ386" s="248"/>
      <c r="AK386" s="247"/>
      <c r="AL386" s="549"/>
      <c r="AM386" s="248"/>
      <c r="AN386" s="247"/>
      <c r="AO386" s="549"/>
      <c r="AP386" s="248"/>
      <c r="AQ386" s="247"/>
      <c r="AR386" s="549"/>
      <c r="AS386" s="248"/>
    </row>
    <row r="387" spans="2:45" hidden="1">
      <c r="B387" s="256" t="s">
        <v>915</v>
      </c>
      <c r="C387" s="33" t="str">
        <f t="shared" si="16"/>
        <v>Beckton</v>
      </c>
      <c r="D387" s="33" t="str">
        <f t="shared" si="17"/>
        <v>Extreme Switch</v>
      </c>
      <c r="E387" s="33" t="e">
        <f>VLOOKUP(#REF!,'IPs - Production'!$A$10:$K$456,7,FALSE)</f>
        <v>#REF!</v>
      </c>
      <c r="F387" s="33" t="str">
        <f t="shared" si="18"/>
        <v>Ph1</v>
      </c>
      <c r="G387" s="247" t="s">
        <v>52</v>
      </c>
      <c r="H387" s="549" t="s">
        <v>466</v>
      </c>
      <c r="I387" s="248" t="s">
        <v>466</v>
      </c>
      <c r="J387" s="247" t="s">
        <v>905</v>
      </c>
      <c r="K387" s="549" t="s">
        <v>906</v>
      </c>
      <c r="L387" s="248" t="s">
        <v>907</v>
      </c>
      <c r="M387" s="247"/>
      <c r="N387" s="549"/>
      <c r="O387" s="248"/>
      <c r="P387" s="247"/>
      <c r="Q387" s="549"/>
      <c r="R387" s="248"/>
      <c r="S387" s="247"/>
      <c r="T387" s="549"/>
      <c r="U387" s="248"/>
      <c r="V387" s="247"/>
      <c r="W387" s="549"/>
      <c r="X387" s="248"/>
      <c r="Y387" s="247"/>
      <c r="Z387" s="549"/>
      <c r="AA387" s="248"/>
      <c r="AB387" s="247"/>
      <c r="AC387" s="549"/>
      <c r="AD387" s="248"/>
      <c r="AE387" s="247"/>
      <c r="AF387" s="549"/>
      <c r="AG387" s="248"/>
      <c r="AH387" s="247"/>
      <c r="AI387" s="549"/>
      <c r="AJ387" s="248"/>
      <c r="AK387" s="247"/>
      <c r="AL387" s="549"/>
      <c r="AM387" s="248"/>
      <c r="AN387" s="247"/>
      <c r="AO387" s="549"/>
      <c r="AP387" s="248"/>
      <c r="AQ387" s="247"/>
      <c r="AR387" s="549"/>
      <c r="AS387" s="248"/>
    </row>
    <row r="388" spans="2:45" hidden="1">
      <c r="B388" s="256" t="s">
        <v>916</v>
      </c>
      <c r="C388" s="33" t="str">
        <f t="shared" si="16"/>
        <v>Beckton</v>
      </c>
      <c r="D388" s="33" t="str">
        <f t="shared" si="17"/>
        <v>Extreme Switch</v>
      </c>
      <c r="E388" s="33" t="e">
        <f>VLOOKUP(#REF!,'IPs - Production'!$A$10:$K$456,7,FALSE)</f>
        <v>#REF!</v>
      </c>
      <c r="F388" s="33" t="str">
        <f t="shared" si="18"/>
        <v>Ph1</v>
      </c>
      <c r="G388" s="247" t="s">
        <v>52</v>
      </c>
      <c r="H388" s="549" t="s">
        <v>466</v>
      </c>
      <c r="I388" s="248" t="s">
        <v>466</v>
      </c>
      <c r="J388" s="247" t="s">
        <v>905</v>
      </c>
      <c r="K388" s="549" t="s">
        <v>906</v>
      </c>
      <c r="L388" s="248" t="s">
        <v>907</v>
      </c>
      <c r="M388" s="247"/>
      <c r="N388" s="549"/>
      <c r="O388" s="248"/>
      <c r="P388" s="247"/>
      <c r="Q388" s="549"/>
      <c r="R388" s="248"/>
      <c r="S388" s="247"/>
      <c r="T388" s="549"/>
      <c r="U388" s="248"/>
      <c r="V388" s="247"/>
      <c r="W388" s="549"/>
      <c r="X388" s="248"/>
      <c r="Y388" s="247"/>
      <c r="Z388" s="549"/>
      <c r="AA388" s="248"/>
      <c r="AB388" s="247"/>
      <c r="AC388" s="549"/>
      <c r="AD388" s="248"/>
      <c r="AE388" s="247"/>
      <c r="AF388" s="549"/>
      <c r="AG388" s="248"/>
      <c r="AH388" s="247"/>
      <c r="AI388" s="549"/>
      <c r="AJ388" s="248"/>
      <c r="AK388" s="247"/>
      <c r="AL388" s="549"/>
      <c r="AM388" s="248"/>
      <c r="AN388" s="247"/>
      <c r="AO388" s="549"/>
      <c r="AP388" s="248"/>
      <c r="AQ388" s="247"/>
      <c r="AR388" s="549"/>
      <c r="AS388" s="248"/>
    </row>
    <row r="389" spans="2:45" hidden="1">
      <c r="B389" s="256" t="s">
        <v>917</v>
      </c>
      <c r="C389" s="33" t="str">
        <f t="shared" si="16"/>
        <v>Croydon</v>
      </c>
      <c r="D389" s="33" t="str">
        <f t="shared" si="17"/>
        <v>Extreme Switch</v>
      </c>
      <c r="E389" s="33" t="e">
        <f>VLOOKUP(#REF!,'IPs - Production'!$A$10:$K$456,7,FALSE)</f>
        <v>#REF!</v>
      </c>
      <c r="F389" s="33" t="str">
        <f t="shared" si="18"/>
        <v>Ph1</v>
      </c>
      <c r="G389" s="247" t="s">
        <v>52</v>
      </c>
      <c r="H389" s="549" t="s">
        <v>466</v>
      </c>
      <c r="I389" s="248" t="s">
        <v>466</v>
      </c>
      <c r="J389" s="247" t="s">
        <v>905</v>
      </c>
      <c r="K389" s="549" t="s">
        <v>906</v>
      </c>
      <c r="L389" s="248" t="s">
        <v>907</v>
      </c>
      <c r="M389" s="247"/>
      <c r="N389" s="549"/>
      <c r="O389" s="248"/>
      <c r="P389" s="247"/>
      <c r="Q389" s="549"/>
      <c r="R389" s="248"/>
      <c r="S389" s="247"/>
      <c r="T389" s="549"/>
      <c r="U389" s="248"/>
      <c r="V389" s="247"/>
      <c r="W389" s="549"/>
      <c r="X389" s="248"/>
      <c r="Y389" s="247"/>
      <c r="Z389" s="549"/>
      <c r="AA389" s="248"/>
      <c r="AB389" s="247"/>
      <c r="AC389" s="549"/>
      <c r="AD389" s="248"/>
      <c r="AE389" s="247"/>
      <c r="AF389" s="549"/>
      <c r="AG389" s="248"/>
      <c r="AH389" s="247"/>
      <c r="AI389" s="549"/>
      <c r="AJ389" s="248"/>
      <c r="AK389" s="247"/>
      <c r="AL389" s="549"/>
      <c r="AM389" s="248"/>
      <c r="AN389" s="247"/>
      <c r="AO389" s="549"/>
      <c r="AP389" s="248"/>
      <c r="AQ389" s="247"/>
      <c r="AR389" s="549"/>
      <c r="AS389" s="248"/>
    </row>
    <row r="390" spans="2:45" ht="13.5" hidden="1" thickBot="1">
      <c r="B390" s="256" t="s">
        <v>918</v>
      </c>
      <c r="C390" s="33" t="str">
        <f t="shared" si="16"/>
        <v>Croydon</v>
      </c>
      <c r="D390" s="33" t="str">
        <f t="shared" si="17"/>
        <v>Extreme Switch</v>
      </c>
      <c r="E390" s="33" t="e">
        <f>VLOOKUP(#REF!,'IPs - Production'!$A$10:$K$456,7,FALSE)</f>
        <v>#REF!</v>
      </c>
      <c r="F390" s="33" t="str">
        <f t="shared" si="18"/>
        <v>Ph1</v>
      </c>
      <c r="G390" s="249" t="s">
        <v>52</v>
      </c>
      <c r="H390" s="250" t="s">
        <v>466</v>
      </c>
      <c r="I390" s="251" t="s">
        <v>466</v>
      </c>
      <c r="J390" s="249" t="s">
        <v>905</v>
      </c>
      <c r="K390" s="250" t="s">
        <v>906</v>
      </c>
      <c r="L390" s="251" t="s">
        <v>907</v>
      </c>
      <c r="M390" s="249"/>
      <c r="N390" s="250"/>
      <c r="O390" s="251"/>
      <c r="P390" s="249"/>
      <c r="Q390" s="250"/>
      <c r="R390" s="251"/>
      <c r="S390" s="249"/>
      <c r="T390" s="250"/>
      <c r="U390" s="251"/>
      <c r="V390" s="249"/>
      <c r="W390" s="250"/>
      <c r="X390" s="251"/>
      <c r="Y390" s="249"/>
      <c r="Z390" s="250"/>
      <c r="AA390" s="251"/>
      <c r="AB390" s="249"/>
      <c r="AC390" s="250"/>
      <c r="AD390" s="251"/>
      <c r="AE390" s="249"/>
      <c r="AF390" s="250"/>
      <c r="AG390" s="251"/>
      <c r="AH390" s="249"/>
      <c r="AI390" s="250"/>
      <c r="AJ390" s="251"/>
      <c r="AK390" s="249"/>
      <c r="AL390" s="250"/>
      <c r="AM390" s="251"/>
      <c r="AN390" s="249"/>
      <c r="AO390" s="250"/>
      <c r="AP390" s="251"/>
      <c r="AQ390" s="249"/>
      <c r="AR390" s="250"/>
      <c r="AS390" s="251"/>
    </row>
    <row r="392" spans="2:45" s="568" customFormat="1" ht="13.5" thickBot="1">
      <c r="B392" s="570" t="s">
        <v>919</v>
      </c>
      <c r="C392" s="568" t="s">
        <v>474</v>
      </c>
      <c r="D392" s="568" t="s">
        <v>920</v>
      </c>
      <c r="G392" s="249" t="s">
        <v>52</v>
      </c>
      <c r="H392" s="333"/>
      <c r="I392" s="333"/>
      <c r="J392" s="333"/>
      <c r="K392" s="333"/>
      <c r="L392" s="333"/>
      <c r="M392" s="333"/>
      <c r="N392" s="333"/>
      <c r="O392" s="333"/>
      <c r="P392" s="333"/>
      <c r="Q392" s="333"/>
      <c r="R392" s="333"/>
      <c r="S392" s="333"/>
      <c r="T392" s="333"/>
      <c r="U392" s="333"/>
      <c r="V392" s="333"/>
      <c r="W392" s="333"/>
      <c r="X392" s="333"/>
      <c r="Y392" s="333"/>
      <c r="Z392" s="333"/>
      <c r="AA392" s="333"/>
      <c r="AB392" s="333"/>
      <c r="AC392" s="333"/>
      <c r="AD392" s="333"/>
      <c r="AE392" s="333"/>
      <c r="AF392" s="333"/>
      <c r="AG392" s="333"/>
      <c r="AH392" s="333"/>
      <c r="AI392" s="333"/>
      <c r="AJ392" s="333"/>
      <c r="AK392" s="333"/>
      <c r="AL392" s="333"/>
      <c r="AM392" s="333"/>
      <c r="AN392" s="333"/>
      <c r="AO392" s="333"/>
      <c r="AP392" s="333"/>
      <c r="AQ392" s="333"/>
      <c r="AR392" s="333"/>
      <c r="AS392" s="333"/>
    </row>
    <row r="393" spans="2:45" s="568" customFormat="1" ht="13.5" thickBot="1">
      <c r="B393" s="570" t="s">
        <v>921</v>
      </c>
      <c r="C393" s="568" t="s">
        <v>474</v>
      </c>
      <c r="D393" s="568" t="s">
        <v>920</v>
      </c>
      <c r="G393" s="249" t="s">
        <v>52</v>
      </c>
      <c r="H393" s="333"/>
      <c r="I393" s="333"/>
      <c r="J393" s="333"/>
      <c r="K393" s="333"/>
      <c r="L393" s="333"/>
      <c r="M393" s="333"/>
      <c r="N393" s="333"/>
      <c r="O393" s="333"/>
      <c r="P393" s="333"/>
      <c r="Q393" s="333"/>
      <c r="R393" s="333"/>
      <c r="S393" s="333"/>
      <c r="T393" s="333"/>
      <c r="U393" s="333"/>
      <c r="V393" s="333"/>
      <c r="W393" s="333"/>
      <c r="X393" s="333"/>
      <c r="Y393" s="333"/>
      <c r="Z393" s="333"/>
      <c r="AA393" s="333"/>
      <c r="AB393" s="333"/>
      <c r="AC393" s="333"/>
      <c r="AD393" s="333"/>
      <c r="AE393" s="333"/>
      <c r="AF393" s="333"/>
      <c r="AG393" s="333"/>
      <c r="AH393" s="333"/>
      <c r="AI393" s="333"/>
      <c r="AJ393" s="333"/>
      <c r="AK393" s="333"/>
      <c r="AL393" s="333"/>
      <c r="AM393" s="333"/>
      <c r="AN393" s="333"/>
      <c r="AO393" s="333"/>
      <c r="AP393" s="333"/>
      <c r="AQ393" s="333"/>
      <c r="AR393" s="333"/>
      <c r="AS393" s="333"/>
    </row>
    <row r="394" spans="2:45" s="568" customFormat="1" ht="13.5" thickBot="1">
      <c r="B394" s="570" t="s">
        <v>922</v>
      </c>
      <c r="C394" s="568" t="s">
        <v>474</v>
      </c>
      <c r="D394" s="568" t="s">
        <v>923</v>
      </c>
      <c r="G394" s="249" t="s">
        <v>52</v>
      </c>
      <c r="H394" s="333"/>
      <c r="I394" s="333"/>
      <c r="J394" s="333"/>
      <c r="K394" s="333"/>
      <c r="L394" s="333"/>
      <c r="M394" s="333"/>
      <c r="N394" s="333"/>
      <c r="O394" s="333"/>
      <c r="P394" s="333"/>
      <c r="Q394" s="333"/>
      <c r="R394" s="333"/>
      <c r="S394" s="333"/>
      <c r="T394" s="333"/>
      <c r="U394" s="333"/>
      <c r="V394" s="333"/>
      <c r="W394" s="333"/>
      <c r="X394" s="333"/>
      <c r="Y394" s="333"/>
      <c r="Z394" s="333"/>
      <c r="AA394" s="333"/>
      <c r="AB394" s="333"/>
      <c r="AC394" s="333"/>
      <c r="AD394" s="333"/>
      <c r="AE394" s="333"/>
      <c r="AF394" s="333"/>
      <c r="AG394" s="333"/>
      <c r="AH394" s="333"/>
      <c r="AI394" s="333"/>
      <c r="AJ394" s="333"/>
      <c r="AK394" s="333"/>
      <c r="AL394" s="333"/>
      <c r="AM394" s="333"/>
      <c r="AN394" s="333"/>
      <c r="AO394" s="333"/>
      <c r="AP394" s="333"/>
      <c r="AQ394" s="333"/>
      <c r="AR394" s="333"/>
      <c r="AS394" s="333"/>
    </row>
    <row r="395" spans="2:45" s="568" customFormat="1" ht="13.5" thickBot="1">
      <c r="B395" s="570" t="s">
        <v>924</v>
      </c>
      <c r="C395" s="568" t="s">
        <v>474</v>
      </c>
      <c r="D395" s="568" t="s">
        <v>923</v>
      </c>
      <c r="G395" s="249" t="s">
        <v>52</v>
      </c>
      <c r="H395" s="333"/>
      <c r="I395" s="333"/>
      <c r="J395" s="333"/>
      <c r="K395" s="333"/>
      <c r="L395" s="333"/>
      <c r="M395" s="333"/>
      <c r="N395" s="333"/>
      <c r="O395" s="333"/>
      <c r="P395" s="333"/>
      <c r="Q395" s="333"/>
      <c r="R395" s="333"/>
      <c r="S395" s="333"/>
      <c r="T395" s="333"/>
      <c r="U395" s="333"/>
      <c r="V395" s="333"/>
      <c r="W395" s="333"/>
      <c r="X395" s="333"/>
      <c r="Y395" s="333"/>
      <c r="Z395" s="333"/>
      <c r="AA395" s="333"/>
      <c r="AB395" s="333"/>
      <c r="AC395" s="333"/>
      <c r="AD395" s="333"/>
      <c r="AE395" s="333"/>
      <c r="AF395" s="333"/>
      <c r="AG395" s="333"/>
      <c r="AH395" s="333"/>
      <c r="AI395" s="333"/>
      <c r="AJ395" s="333"/>
      <c r="AK395" s="333"/>
      <c r="AL395" s="333"/>
      <c r="AM395" s="333"/>
      <c r="AN395" s="333"/>
      <c r="AO395" s="333"/>
      <c r="AP395" s="333"/>
      <c r="AQ395" s="333"/>
      <c r="AR395" s="333"/>
      <c r="AS395" s="333"/>
    </row>
    <row r="396" spans="2:45" s="568" customFormat="1" ht="13.5" thickBot="1">
      <c r="B396" s="570" t="s">
        <v>925</v>
      </c>
      <c r="C396" s="568" t="s">
        <v>474</v>
      </c>
      <c r="D396" s="568" t="s">
        <v>923</v>
      </c>
      <c r="G396" s="249" t="s">
        <v>52</v>
      </c>
      <c r="H396" s="333"/>
      <c r="I396" s="333"/>
      <c r="J396" s="333"/>
      <c r="K396" s="333"/>
      <c r="L396" s="333"/>
      <c r="M396" s="333"/>
      <c r="N396" s="333"/>
      <c r="O396" s="333"/>
      <c r="P396" s="333"/>
      <c r="Q396" s="333"/>
      <c r="R396" s="333"/>
      <c r="S396" s="333"/>
      <c r="T396" s="333"/>
      <c r="U396" s="333"/>
      <c r="V396" s="333"/>
      <c r="W396" s="333"/>
      <c r="X396" s="333"/>
      <c r="Y396" s="333"/>
      <c r="Z396" s="333"/>
      <c r="AA396" s="333"/>
      <c r="AB396" s="333"/>
      <c r="AC396" s="333"/>
      <c r="AD396" s="333"/>
      <c r="AE396" s="333"/>
      <c r="AF396" s="333"/>
      <c r="AG396" s="333"/>
      <c r="AH396" s="333"/>
      <c r="AI396" s="333"/>
      <c r="AJ396" s="333"/>
      <c r="AK396" s="333"/>
      <c r="AL396" s="333"/>
      <c r="AM396" s="333"/>
      <c r="AN396" s="333"/>
      <c r="AO396" s="333"/>
      <c r="AP396" s="333"/>
      <c r="AQ396" s="333"/>
      <c r="AR396" s="333"/>
      <c r="AS396" s="333"/>
    </row>
    <row r="397" spans="2:45" s="568" customFormat="1" ht="13.5" thickBot="1">
      <c r="B397" s="570" t="s">
        <v>926</v>
      </c>
      <c r="C397" s="568" t="s">
        <v>474</v>
      </c>
      <c r="D397" s="568" t="s">
        <v>923</v>
      </c>
      <c r="G397" s="249" t="s">
        <v>52</v>
      </c>
      <c r="H397" s="333"/>
      <c r="I397" s="333"/>
      <c r="J397" s="333"/>
      <c r="K397" s="333"/>
      <c r="L397" s="333"/>
      <c r="M397" s="333"/>
      <c r="N397" s="333"/>
      <c r="O397" s="333"/>
      <c r="P397" s="333"/>
      <c r="Q397" s="333"/>
      <c r="R397" s="333"/>
      <c r="S397" s="333"/>
      <c r="T397" s="333"/>
      <c r="U397" s="333"/>
      <c r="V397" s="333"/>
      <c r="W397" s="333"/>
      <c r="X397" s="333"/>
      <c r="Y397" s="333"/>
      <c r="Z397" s="333"/>
      <c r="AA397" s="333"/>
      <c r="AB397" s="333"/>
      <c r="AC397" s="333"/>
      <c r="AD397" s="333"/>
      <c r="AE397" s="333"/>
      <c r="AF397" s="333"/>
      <c r="AG397" s="333"/>
      <c r="AH397" s="333"/>
      <c r="AI397" s="333"/>
      <c r="AJ397" s="333"/>
      <c r="AK397" s="333"/>
      <c r="AL397" s="333"/>
      <c r="AM397" s="333"/>
      <c r="AN397" s="333"/>
      <c r="AO397" s="333"/>
      <c r="AP397" s="333"/>
      <c r="AQ397" s="333"/>
      <c r="AR397" s="333"/>
      <c r="AS397" s="333"/>
    </row>
    <row r="398" spans="2:45" s="568" customFormat="1" ht="13.5" thickBot="1">
      <c r="B398" s="570" t="s">
        <v>927</v>
      </c>
      <c r="C398" s="568" t="s">
        <v>474</v>
      </c>
      <c r="D398" s="568" t="s">
        <v>923</v>
      </c>
      <c r="G398" s="249" t="s">
        <v>52</v>
      </c>
      <c r="H398" s="333"/>
      <c r="I398" s="333"/>
      <c r="J398" s="333"/>
      <c r="K398" s="333"/>
      <c r="L398" s="333"/>
      <c r="M398" s="333"/>
      <c r="N398" s="333"/>
      <c r="O398" s="333"/>
      <c r="P398" s="333"/>
      <c r="Q398" s="333"/>
      <c r="R398" s="333"/>
      <c r="S398" s="333"/>
      <c r="T398" s="333"/>
      <c r="U398" s="333"/>
      <c r="V398" s="333"/>
      <c r="W398" s="333"/>
      <c r="X398" s="333"/>
      <c r="Y398" s="333"/>
      <c r="Z398" s="333"/>
      <c r="AA398" s="333"/>
      <c r="AB398" s="333"/>
      <c r="AC398" s="333"/>
      <c r="AD398" s="333"/>
      <c r="AE398" s="333"/>
      <c r="AF398" s="333"/>
      <c r="AG398" s="333"/>
      <c r="AH398" s="333"/>
      <c r="AI398" s="333"/>
      <c r="AJ398" s="333"/>
      <c r="AK398" s="333"/>
      <c r="AL398" s="333"/>
      <c r="AM398" s="333"/>
      <c r="AN398" s="333"/>
      <c r="AO398" s="333"/>
      <c r="AP398" s="333"/>
      <c r="AQ398" s="333"/>
      <c r="AR398" s="333"/>
      <c r="AS398" s="333"/>
    </row>
    <row r="399" spans="2:45" s="568" customFormat="1" ht="13.5" thickBot="1">
      <c r="B399" s="570" t="s">
        <v>928</v>
      </c>
      <c r="C399" s="568" t="s">
        <v>474</v>
      </c>
      <c r="D399" s="568" t="s">
        <v>923</v>
      </c>
      <c r="G399" s="249" t="s">
        <v>52</v>
      </c>
      <c r="H399" s="333"/>
      <c r="I399" s="333"/>
      <c r="J399" s="333"/>
      <c r="K399" s="333"/>
      <c r="L399" s="333"/>
      <c r="M399" s="333"/>
      <c r="N399" s="333"/>
      <c r="O399" s="333"/>
      <c r="P399" s="333"/>
      <c r="Q399" s="333"/>
      <c r="R399" s="333"/>
      <c r="S399" s="333"/>
      <c r="T399" s="333"/>
      <c r="U399" s="333"/>
      <c r="V399" s="333"/>
      <c r="W399" s="333"/>
      <c r="X399" s="333"/>
      <c r="Y399" s="333"/>
      <c r="Z399" s="333"/>
      <c r="AA399" s="333"/>
      <c r="AB399" s="333"/>
      <c r="AC399" s="333"/>
      <c r="AD399" s="333"/>
      <c r="AE399" s="333"/>
      <c r="AF399" s="333"/>
      <c r="AG399" s="333"/>
      <c r="AH399" s="333"/>
      <c r="AI399" s="333"/>
      <c r="AJ399" s="333"/>
      <c r="AK399" s="333"/>
      <c r="AL399" s="333"/>
      <c r="AM399" s="333"/>
      <c r="AN399" s="333"/>
      <c r="AO399" s="333"/>
      <c r="AP399" s="333"/>
      <c r="AQ399" s="333"/>
      <c r="AR399" s="333"/>
      <c r="AS399" s="333"/>
    </row>
    <row r="400" spans="2:45" s="568" customFormat="1" ht="13.5" thickBot="1">
      <c r="B400" s="570" t="s">
        <v>929</v>
      </c>
      <c r="C400" s="568" t="s">
        <v>474</v>
      </c>
      <c r="D400" s="568" t="s">
        <v>923</v>
      </c>
      <c r="G400" s="249" t="s">
        <v>52</v>
      </c>
      <c r="H400" s="333"/>
      <c r="I400" s="333"/>
      <c r="J400" s="333"/>
      <c r="K400" s="333"/>
      <c r="L400" s="333"/>
      <c r="M400" s="333"/>
      <c r="N400" s="333"/>
      <c r="O400" s="333"/>
      <c r="P400" s="333"/>
      <c r="Q400" s="333"/>
      <c r="R400" s="333"/>
      <c r="S400" s="333"/>
      <c r="T400" s="333"/>
      <c r="U400" s="333"/>
      <c r="V400" s="333"/>
      <c r="W400" s="333"/>
      <c r="X400" s="333"/>
      <c r="Y400" s="333"/>
      <c r="Z400" s="333"/>
      <c r="AA400" s="333"/>
      <c r="AB400" s="333"/>
      <c r="AC400" s="333"/>
      <c r="AD400" s="333"/>
      <c r="AE400" s="333"/>
      <c r="AF400" s="333"/>
      <c r="AG400" s="333"/>
      <c r="AH400" s="333"/>
      <c r="AI400" s="333"/>
      <c r="AJ400" s="333"/>
      <c r="AK400" s="333"/>
      <c r="AL400" s="333"/>
      <c r="AM400" s="333"/>
      <c r="AN400" s="333"/>
      <c r="AO400" s="333"/>
      <c r="AP400" s="333"/>
      <c r="AQ400" s="333"/>
      <c r="AR400" s="333"/>
      <c r="AS400" s="333"/>
    </row>
    <row r="401" spans="2:45" s="568" customFormat="1" ht="13.5" thickBot="1">
      <c r="B401" s="570" t="s">
        <v>930</v>
      </c>
      <c r="C401" s="568" t="s">
        <v>474</v>
      </c>
      <c r="D401" s="568" t="s">
        <v>923</v>
      </c>
      <c r="G401" s="249" t="s">
        <v>52</v>
      </c>
      <c r="H401" s="333"/>
      <c r="I401" s="333"/>
      <c r="J401" s="333"/>
      <c r="K401" s="333"/>
      <c r="L401" s="333"/>
      <c r="M401" s="333"/>
      <c r="N401" s="333"/>
      <c r="O401" s="333"/>
      <c r="P401" s="333"/>
      <c r="Q401" s="333"/>
      <c r="R401" s="333"/>
      <c r="S401" s="333"/>
      <c r="T401" s="333"/>
      <c r="U401" s="333"/>
      <c r="V401" s="333"/>
      <c r="W401" s="333"/>
      <c r="X401" s="333"/>
      <c r="Y401" s="333"/>
      <c r="Z401" s="333"/>
      <c r="AA401" s="333"/>
      <c r="AB401" s="333"/>
      <c r="AC401" s="333"/>
      <c r="AD401" s="333"/>
      <c r="AE401" s="333"/>
      <c r="AF401" s="333"/>
      <c r="AG401" s="333"/>
      <c r="AH401" s="333"/>
      <c r="AI401" s="333"/>
      <c r="AJ401" s="333"/>
      <c r="AK401" s="333"/>
      <c r="AL401" s="333"/>
      <c r="AM401" s="333"/>
      <c r="AN401" s="333"/>
      <c r="AO401" s="333"/>
      <c r="AP401" s="333"/>
      <c r="AQ401" s="333"/>
      <c r="AR401" s="333"/>
      <c r="AS401" s="333"/>
    </row>
    <row r="402" spans="2:45" s="568" customFormat="1" ht="13.5" thickBot="1">
      <c r="B402" s="570" t="s">
        <v>931</v>
      </c>
      <c r="C402" s="568" t="s">
        <v>474</v>
      </c>
      <c r="D402" s="568" t="s">
        <v>923</v>
      </c>
      <c r="G402" s="249" t="s">
        <v>52</v>
      </c>
      <c r="H402" s="333"/>
      <c r="I402" s="333"/>
      <c r="J402" s="333"/>
      <c r="K402" s="333"/>
      <c r="L402" s="333"/>
      <c r="M402" s="333"/>
      <c r="N402" s="333"/>
      <c r="O402" s="333"/>
      <c r="P402" s="333"/>
      <c r="Q402" s="333"/>
      <c r="R402" s="333"/>
      <c r="S402" s="333"/>
      <c r="T402" s="333"/>
      <c r="U402" s="333"/>
      <c r="V402" s="333"/>
      <c r="W402" s="333"/>
      <c r="X402" s="333"/>
      <c r="Y402" s="333"/>
      <c r="Z402" s="333"/>
      <c r="AA402" s="333"/>
      <c r="AB402" s="333"/>
      <c r="AC402" s="333"/>
      <c r="AD402" s="333"/>
      <c r="AE402" s="333"/>
      <c r="AF402" s="333"/>
      <c r="AG402" s="333"/>
      <c r="AH402" s="333"/>
      <c r="AI402" s="333"/>
      <c r="AJ402" s="333"/>
      <c r="AK402" s="333"/>
      <c r="AL402" s="333"/>
      <c r="AM402" s="333"/>
      <c r="AN402" s="333"/>
      <c r="AO402" s="333"/>
      <c r="AP402" s="333"/>
      <c r="AQ402" s="333"/>
      <c r="AR402" s="333"/>
      <c r="AS402" s="333"/>
    </row>
    <row r="403" spans="2:45" s="568" customFormat="1" ht="13.5" thickBot="1">
      <c r="B403" s="570" t="s">
        <v>932</v>
      </c>
      <c r="C403" s="568" t="s">
        <v>474</v>
      </c>
      <c r="D403" s="568" t="s">
        <v>923</v>
      </c>
      <c r="G403" s="249" t="s">
        <v>52</v>
      </c>
      <c r="H403" s="333"/>
      <c r="I403" s="333"/>
      <c r="J403" s="333"/>
      <c r="K403" s="333"/>
      <c r="L403" s="333"/>
      <c r="M403" s="333"/>
      <c r="N403" s="333"/>
      <c r="O403" s="333"/>
      <c r="P403" s="333"/>
      <c r="Q403" s="333"/>
      <c r="R403" s="333"/>
      <c r="S403" s="333"/>
      <c r="T403" s="333"/>
      <c r="U403" s="333"/>
      <c r="V403" s="333"/>
      <c r="W403" s="333"/>
      <c r="X403" s="333"/>
      <c r="Y403" s="333"/>
      <c r="Z403" s="333"/>
      <c r="AA403" s="333"/>
      <c r="AB403" s="333"/>
      <c r="AC403" s="333"/>
      <c r="AD403" s="333"/>
      <c r="AE403" s="333"/>
      <c r="AF403" s="333"/>
      <c r="AG403" s="333"/>
      <c r="AH403" s="333"/>
      <c r="AI403" s="333"/>
      <c r="AJ403" s="333"/>
      <c r="AK403" s="333"/>
      <c r="AL403" s="333"/>
      <c r="AM403" s="333"/>
      <c r="AN403" s="333"/>
      <c r="AO403" s="333"/>
      <c r="AP403" s="333"/>
      <c r="AQ403" s="333"/>
      <c r="AR403" s="333"/>
      <c r="AS403" s="333"/>
    </row>
    <row r="404" spans="2:45" s="568" customFormat="1" ht="13.5" thickBot="1">
      <c r="B404" s="570" t="s">
        <v>933</v>
      </c>
      <c r="C404" s="568" t="s">
        <v>474</v>
      </c>
      <c r="D404" s="568" t="s">
        <v>923</v>
      </c>
      <c r="G404" s="249" t="s">
        <v>52</v>
      </c>
      <c r="H404" s="333"/>
      <c r="I404" s="333"/>
      <c r="J404" s="333"/>
      <c r="K404" s="333"/>
      <c r="L404" s="333"/>
      <c r="M404" s="333"/>
      <c r="N404" s="333"/>
      <c r="O404" s="333"/>
      <c r="P404" s="333"/>
      <c r="Q404" s="333"/>
      <c r="R404" s="333"/>
      <c r="S404" s="333"/>
      <c r="T404" s="333"/>
      <c r="U404" s="333"/>
      <c r="V404" s="333"/>
      <c r="W404" s="333"/>
      <c r="X404" s="333"/>
      <c r="Y404" s="333"/>
      <c r="Z404" s="333"/>
      <c r="AA404" s="333"/>
      <c r="AB404" s="333"/>
      <c r="AC404" s="333"/>
      <c r="AD404" s="333"/>
      <c r="AE404" s="333"/>
      <c r="AF404" s="333"/>
      <c r="AG404" s="333"/>
      <c r="AH404" s="333"/>
      <c r="AI404" s="333"/>
      <c r="AJ404" s="333"/>
      <c r="AK404" s="333"/>
      <c r="AL404" s="333"/>
      <c r="AM404" s="333"/>
      <c r="AN404" s="333"/>
      <c r="AO404" s="333"/>
      <c r="AP404" s="333"/>
      <c r="AQ404" s="333"/>
      <c r="AR404" s="333"/>
      <c r="AS404" s="333"/>
    </row>
    <row r="405" spans="2:45" s="568" customFormat="1" ht="13.5" thickBot="1">
      <c r="B405" s="570" t="s">
        <v>934</v>
      </c>
      <c r="C405" s="568" t="s">
        <v>474</v>
      </c>
      <c r="D405" s="568" t="s">
        <v>923</v>
      </c>
      <c r="G405" s="249" t="s">
        <v>52</v>
      </c>
      <c r="H405" s="333"/>
      <c r="I405" s="333"/>
      <c r="J405" s="333"/>
      <c r="K405" s="333"/>
      <c r="L405" s="333"/>
      <c r="M405" s="333"/>
      <c r="N405" s="333"/>
      <c r="O405" s="333"/>
      <c r="P405" s="333"/>
      <c r="Q405" s="333"/>
      <c r="R405" s="333"/>
      <c r="S405" s="333"/>
      <c r="T405" s="333"/>
      <c r="U405" s="333"/>
      <c r="V405" s="333"/>
      <c r="W405" s="333"/>
      <c r="X405" s="333"/>
      <c r="Y405" s="333"/>
      <c r="Z405" s="333"/>
      <c r="AA405" s="333"/>
      <c r="AB405" s="333"/>
      <c r="AC405" s="333"/>
      <c r="AD405" s="333"/>
      <c r="AE405" s="333"/>
      <c r="AF405" s="333"/>
      <c r="AG405" s="333"/>
      <c r="AH405" s="333"/>
      <c r="AI405" s="333"/>
      <c r="AJ405" s="333"/>
      <c r="AK405" s="333"/>
      <c r="AL405" s="333"/>
      <c r="AM405" s="333"/>
      <c r="AN405" s="333"/>
      <c r="AO405" s="333"/>
      <c r="AP405" s="333"/>
      <c r="AQ405" s="333"/>
      <c r="AR405" s="333"/>
      <c r="AS405" s="333"/>
    </row>
    <row r="406" spans="2:45" s="568" customFormat="1" ht="13.5" thickBot="1">
      <c r="B406" s="570" t="s">
        <v>935</v>
      </c>
      <c r="C406" s="568" t="s">
        <v>474</v>
      </c>
      <c r="D406" s="568" t="s">
        <v>923</v>
      </c>
      <c r="G406" s="249" t="s">
        <v>52</v>
      </c>
      <c r="H406" s="333"/>
      <c r="I406" s="333"/>
      <c r="J406" s="333"/>
      <c r="K406" s="333"/>
      <c r="L406" s="333"/>
      <c r="M406" s="333"/>
      <c r="N406" s="333"/>
      <c r="O406" s="333"/>
      <c r="P406" s="333"/>
      <c r="Q406" s="333"/>
      <c r="R406" s="333"/>
      <c r="S406" s="333"/>
      <c r="T406" s="333"/>
      <c r="U406" s="333"/>
      <c r="V406" s="333"/>
      <c r="W406" s="333"/>
      <c r="X406" s="333"/>
      <c r="Y406" s="333"/>
      <c r="Z406" s="333"/>
      <c r="AA406" s="333"/>
      <c r="AB406" s="333"/>
      <c r="AC406" s="333"/>
      <c r="AD406" s="333"/>
      <c r="AE406" s="333"/>
      <c r="AF406" s="333"/>
      <c r="AG406" s="333"/>
      <c r="AH406" s="333"/>
      <c r="AI406" s="333"/>
      <c r="AJ406" s="333"/>
      <c r="AK406" s="333"/>
      <c r="AL406" s="333"/>
      <c r="AM406" s="333"/>
      <c r="AN406" s="333"/>
      <c r="AO406" s="333"/>
      <c r="AP406" s="333"/>
      <c r="AQ406" s="333"/>
      <c r="AR406" s="333"/>
      <c r="AS406" s="333"/>
    </row>
    <row r="407" spans="2:45" s="568" customFormat="1" ht="13.5" thickBot="1">
      <c r="B407" s="570" t="s">
        <v>936</v>
      </c>
      <c r="C407" s="568" t="s">
        <v>474</v>
      </c>
      <c r="D407" s="568" t="s">
        <v>75</v>
      </c>
      <c r="G407" s="249" t="s">
        <v>52</v>
      </c>
      <c r="H407" s="333"/>
      <c r="I407" s="333"/>
      <c r="J407" s="333"/>
      <c r="K407" s="333"/>
      <c r="L407" s="333"/>
      <c r="M407" s="333"/>
      <c r="N407" s="333"/>
      <c r="O407" s="333"/>
      <c r="P407" s="333"/>
      <c r="Q407" s="333"/>
      <c r="R407" s="333"/>
      <c r="S407" s="333"/>
      <c r="T407" s="333"/>
      <c r="U407" s="333"/>
      <c r="V407" s="333"/>
      <c r="W407" s="333"/>
      <c r="X407" s="333"/>
      <c r="Y407" s="333"/>
      <c r="Z407" s="333"/>
      <c r="AA407" s="333"/>
      <c r="AB407" s="333"/>
      <c r="AC407" s="333"/>
      <c r="AD407" s="333"/>
      <c r="AE407" s="333"/>
      <c r="AF407" s="333"/>
      <c r="AG407" s="333"/>
      <c r="AH407" s="333"/>
      <c r="AI407" s="333"/>
      <c r="AJ407" s="333"/>
      <c r="AK407" s="333"/>
      <c r="AL407" s="333"/>
      <c r="AM407" s="333"/>
      <c r="AN407" s="333"/>
      <c r="AO407" s="333"/>
      <c r="AP407" s="333"/>
      <c r="AQ407" s="333"/>
      <c r="AR407" s="333"/>
      <c r="AS407" s="333"/>
    </row>
    <row r="408" spans="2:45" s="568" customFormat="1" ht="13.5" thickBot="1">
      <c r="B408" s="570" t="s">
        <v>937</v>
      </c>
      <c r="C408" s="568" t="s">
        <v>471</v>
      </c>
      <c r="D408" s="568" t="s">
        <v>920</v>
      </c>
      <c r="G408" s="249" t="s">
        <v>52</v>
      </c>
      <c r="H408" s="571" t="s">
        <v>733</v>
      </c>
      <c r="I408" s="580" t="s">
        <v>938</v>
      </c>
      <c r="J408" s="333"/>
      <c r="K408" s="333"/>
      <c r="L408" s="333"/>
      <c r="M408" s="333"/>
      <c r="N408" s="333"/>
      <c r="O408" s="333"/>
      <c r="P408" s="333"/>
      <c r="Q408" s="333"/>
      <c r="R408" s="333"/>
      <c r="S408" s="333"/>
      <c r="T408" s="333"/>
      <c r="U408" s="333"/>
      <c r="V408" s="333"/>
      <c r="W408" s="333"/>
      <c r="X408" s="333"/>
      <c r="Y408" s="333"/>
      <c r="Z408" s="333"/>
      <c r="AA408" s="333"/>
      <c r="AB408" s="333"/>
      <c r="AC408" s="333"/>
      <c r="AD408" s="333"/>
      <c r="AE408" s="333"/>
      <c r="AF408" s="333"/>
      <c r="AG408" s="333"/>
      <c r="AH408" s="333"/>
      <c r="AI408" s="333"/>
      <c r="AJ408" s="333"/>
      <c r="AK408" s="333"/>
      <c r="AL408" s="333"/>
      <c r="AM408" s="333"/>
      <c r="AN408" s="333"/>
      <c r="AO408" s="333"/>
      <c r="AP408" s="333"/>
      <c r="AQ408" s="333"/>
      <c r="AR408" s="333"/>
      <c r="AS408" s="333"/>
    </row>
    <row r="409" spans="2:45" s="568" customFormat="1" ht="13.5" thickBot="1">
      <c r="B409" s="570" t="s">
        <v>939</v>
      </c>
      <c r="C409" s="568" t="s">
        <v>471</v>
      </c>
      <c r="D409" s="568" t="s">
        <v>920</v>
      </c>
      <c r="G409" s="249" t="s">
        <v>52</v>
      </c>
      <c r="H409" s="571" t="s">
        <v>733</v>
      </c>
      <c r="I409" s="581" t="s">
        <v>940</v>
      </c>
      <c r="J409" s="333"/>
      <c r="K409" s="333"/>
      <c r="L409" s="333"/>
      <c r="M409" s="333"/>
      <c r="N409" s="333"/>
      <c r="O409" s="333"/>
      <c r="P409" s="333"/>
      <c r="Q409" s="333"/>
      <c r="R409" s="333"/>
      <c r="S409" s="333"/>
      <c r="T409" s="333"/>
      <c r="U409" s="333"/>
      <c r="V409" s="333"/>
      <c r="W409" s="333"/>
      <c r="X409" s="333"/>
      <c r="Y409" s="333"/>
      <c r="Z409" s="333"/>
      <c r="AA409" s="333"/>
      <c r="AB409" s="333"/>
      <c r="AC409" s="333"/>
      <c r="AD409" s="333"/>
      <c r="AE409" s="333"/>
      <c r="AF409" s="333"/>
      <c r="AG409" s="333"/>
      <c r="AH409" s="333"/>
      <c r="AI409" s="333"/>
      <c r="AJ409" s="333"/>
      <c r="AK409" s="333"/>
      <c r="AL409" s="333"/>
      <c r="AM409" s="333"/>
      <c r="AN409" s="333"/>
      <c r="AO409" s="333"/>
      <c r="AP409" s="333"/>
      <c r="AQ409" s="333"/>
      <c r="AR409" s="333"/>
      <c r="AS409" s="333"/>
    </row>
    <row r="410" spans="2:45" s="568" customFormat="1" ht="13.5" thickBot="1">
      <c r="B410" s="570" t="s">
        <v>941</v>
      </c>
      <c r="C410" s="568" t="s">
        <v>471</v>
      </c>
      <c r="D410" s="568" t="s">
        <v>923</v>
      </c>
      <c r="G410" s="249" t="s">
        <v>52</v>
      </c>
      <c r="H410" s="571" t="s">
        <v>733</v>
      </c>
      <c r="I410" s="580" t="s">
        <v>942</v>
      </c>
      <c r="J410" s="333"/>
      <c r="K410" s="333"/>
      <c r="L410" s="333"/>
      <c r="M410" s="333"/>
      <c r="N410" s="333"/>
      <c r="O410" s="333"/>
      <c r="P410" s="333"/>
      <c r="Q410" s="333"/>
      <c r="R410" s="333"/>
      <c r="S410" s="333"/>
      <c r="T410" s="333"/>
      <c r="U410" s="333"/>
      <c r="V410" s="333"/>
      <c r="W410" s="333"/>
      <c r="X410" s="333"/>
      <c r="Y410" s="333"/>
      <c r="Z410" s="333"/>
      <c r="AA410" s="333"/>
      <c r="AB410" s="333"/>
      <c r="AC410" s="333"/>
      <c r="AD410" s="333"/>
      <c r="AE410" s="333"/>
      <c r="AF410" s="333"/>
      <c r="AG410" s="333"/>
      <c r="AH410" s="333"/>
      <c r="AI410" s="333"/>
      <c r="AJ410" s="333"/>
      <c r="AK410" s="333"/>
      <c r="AL410" s="333"/>
      <c r="AM410" s="333"/>
      <c r="AN410" s="333"/>
      <c r="AO410" s="333"/>
      <c r="AP410" s="333"/>
      <c r="AQ410" s="333"/>
      <c r="AR410" s="333"/>
      <c r="AS410" s="333"/>
    </row>
    <row r="411" spans="2:45" s="568" customFormat="1" ht="13.5" thickBot="1">
      <c r="B411" s="570" t="s">
        <v>943</v>
      </c>
      <c r="C411" s="568" t="s">
        <v>471</v>
      </c>
      <c r="D411" s="568" t="s">
        <v>923</v>
      </c>
      <c r="G411" s="249" t="s">
        <v>52</v>
      </c>
      <c r="H411" s="571" t="s">
        <v>733</v>
      </c>
      <c r="I411" s="581" t="s">
        <v>944</v>
      </c>
      <c r="J411" s="333"/>
      <c r="K411" s="333"/>
      <c r="L411" s="333"/>
      <c r="M411" s="333"/>
      <c r="N411" s="333"/>
      <c r="O411" s="333"/>
      <c r="P411" s="333"/>
      <c r="Q411" s="333"/>
      <c r="R411" s="333"/>
      <c r="S411" s="333"/>
      <c r="T411" s="333"/>
      <c r="U411" s="333"/>
      <c r="V411" s="333"/>
      <c r="W411" s="333"/>
      <c r="X411" s="333"/>
      <c r="Y411" s="333"/>
      <c r="Z411" s="333"/>
      <c r="AA411" s="333"/>
      <c r="AB411" s="333"/>
      <c r="AC411" s="333"/>
      <c r="AD411" s="333"/>
      <c r="AE411" s="333"/>
      <c r="AF411" s="333"/>
      <c r="AG411" s="333"/>
      <c r="AH411" s="333"/>
      <c r="AI411" s="333"/>
      <c r="AJ411" s="333"/>
      <c r="AK411" s="333"/>
      <c r="AL411" s="333"/>
      <c r="AM411" s="333"/>
      <c r="AN411" s="333"/>
      <c r="AO411" s="333"/>
      <c r="AP411" s="333"/>
      <c r="AQ411" s="333"/>
      <c r="AR411" s="333"/>
      <c r="AS411" s="333"/>
    </row>
    <row r="412" spans="2:45" s="568" customFormat="1" ht="13.5" thickBot="1">
      <c r="B412" s="570" t="s">
        <v>945</v>
      </c>
      <c r="C412" s="568" t="s">
        <v>471</v>
      </c>
      <c r="D412" s="568" t="s">
        <v>923</v>
      </c>
      <c r="G412" s="249" t="s">
        <v>52</v>
      </c>
      <c r="H412" s="571" t="s">
        <v>733</v>
      </c>
      <c r="I412" s="580" t="s">
        <v>946</v>
      </c>
      <c r="J412" s="333"/>
      <c r="K412" s="333"/>
      <c r="L412" s="333"/>
      <c r="M412" s="333"/>
      <c r="N412" s="333"/>
      <c r="O412" s="333"/>
      <c r="P412" s="333"/>
      <c r="Q412" s="333"/>
      <c r="R412" s="333"/>
      <c r="S412" s="333"/>
      <c r="T412" s="333"/>
      <c r="U412" s="333"/>
      <c r="V412" s="333"/>
      <c r="W412" s="333"/>
      <c r="X412" s="333"/>
      <c r="Y412" s="333"/>
      <c r="Z412" s="333"/>
      <c r="AA412" s="333"/>
      <c r="AB412" s="333"/>
      <c r="AC412" s="333"/>
      <c r="AD412" s="333"/>
      <c r="AE412" s="333"/>
      <c r="AF412" s="333"/>
      <c r="AG412" s="333"/>
      <c r="AH412" s="333"/>
      <c r="AI412" s="333"/>
      <c r="AJ412" s="333"/>
      <c r="AK412" s="333"/>
      <c r="AL412" s="333"/>
      <c r="AM412" s="333"/>
      <c r="AN412" s="333"/>
      <c r="AO412" s="333"/>
      <c r="AP412" s="333"/>
      <c r="AQ412" s="333"/>
      <c r="AR412" s="333"/>
      <c r="AS412" s="333"/>
    </row>
    <row r="413" spans="2:45" s="568" customFormat="1" ht="13.5" thickBot="1">
      <c r="B413" s="570" t="s">
        <v>947</v>
      </c>
      <c r="C413" s="568" t="s">
        <v>471</v>
      </c>
      <c r="D413" s="568" t="s">
        <v>923</v>
      </c>
      <c r="G413" s="249" t="s">
        <v>52</v>
      </c>
      <c r="H413" s="571" t="s">
        <v>733</v>
      </c>
      <c r="I413" s="581" t="s">
        <v>948</v>
      </c>
      <c r="J413" s="333"/>
      <c r="K413" s="333"/>
      <c r="L413" s="333"/>
      <c r="M413" s="333"/>
      <c r="N413" s="333"/>
      <c r="O413" s="333"/>
      <c r="P413" s="333"/>
      <c r="Q413" s="333"/>
      <c r="R413" s="333"/>
      <c r="S413" s="333"/>
      <c r="T413" s="333"/>
      <c r="U413" s="333"/>
      <c r="V413" s="333"/>
      <c r="W413" s="333"/>
      <c r="X413" s="333"/>
      <c r="Y413" s="333"/>
      <c r="Z413" s="333"/>
      <c r="AA413" s="333"/>
      <c r="AB413" s="333"/>
      <c r="AC413" s="333"/>
      <c r="AD413" s="333"/>
      <c r="AE413" s="333"/>
      <c r="AF413" s="333"/>
      <c r="AG413" s="333"/>
      <c r="AH413" s="333"/>
      <c r="AI413" s="333"/>
      <c r="AJ413" s="333"/>
      <c r="AK413" s="333"/>
      <c r="AL413" s="333"/>
      <c r="AM413" s="333"/>
      <c r="AN413" s="333"/>
      <c r="AO413" s="333"/>
      <c r="AP413" s="333"/>
      <c r="AQ413" s="333"/>
      <c r="AR413" s="333"/>
      <c r="AS413" s="333"/>
    </row>
    <row r="414" spans="2:45" s="568" customFormat="1" ht="13.5" thickBot="1">
      <c r="B414" s="570" t="s">
        <v>949</v>
      </c>
      <c r="C414" s="568" t="s">
        <v>471</v>
      </c>
      <c r="D414" s="568" t="s">
        <v>923</v>
      </c>
      <c r="G414" s="249" t="s">
        <v>52</v>
      </c>
      <c r="H414" s="571" t="s">
        <v>733</v>
      </c>
      <c r="I414" s="580" t="s">
        <v>950</v>
      </c>
      <c r="J414" s="333"/>
      <c r="K414" s="333"/>
      <c r="L414" s="333"/>
      <c r="M414" s="333"/>
      <c r="N414" s="333"/>
      <c r="O414" s="333"/>
      <c r="P414" s="333"/>
      <c r="Q414" s="333"/>
      <c r="R414" s="333"/>
      <c r="S414" s="333"/>
      <c r="T414" s="333"/>
      <c r="U414" s="333"/>
      <c r="V414" s="333"/>
      <c r="W414" s="333"/>
      <c r="X414" s="333"/>
      <c r="Y414" s="333"/>
      <c r="Z414" s="333"/>
      <c r="AA414" s="333"/>
      <c r="AB414" s="333"/>
      <c r="AC414" s="333"/>
      <c r="AD414" s="333"/>
      <c r="AE414" s="333"/>
      <c r="AF414" s="333"/>
      <c r="AG414" s="333"/>
      <c r="AH414" s="333"/>
      <c r="AI414" s="333"/>
      <c r="AJ414" s="333"/>
      <c r="AK414" s="333"/>
      <c r="AL414" s="333"/>
      <c r="AM414" s="333"/>
      <c r="AN414" s="333"/>
      <c r="AO414" s="333"/>
      <c r="AP414" s="333"/>
      <c r="AQ414" s="333"/>
      <c r="AR414" s="333"/>
      <c r="AS414" s="333"/>
    </row>
    <row r="415" spans="2:45" s="568" customFormat="1" ht="13.5" thickBot="1">
      <c r="B415" s="570" t="s">
        <v>951</v>
      </c>
      <c r="C415" s="568" t="s">
        <v>471</v>
      </c>
      <c r="D415" s="568" t="s">
        <v>923</v>
      </c>
      <c r="G415" s="249" t="s">
        <v>52</v>
      </c>
      <c r="H415" s="571" t="s">
        <v>733</v>
      </c>
      <c r="I415" s="581" t="s">
        <v>952</v>
      </c>
      <c r="J415" s="333"/>
      <c r="K415" s="333"/>
      <c r="L415" s="333"/>
      <c r="M415" s="333"/>
      <c r="N415" s="333"/>
      <c r="O415" s="333"/>
      <c r="P415" s="333"/>
      <c r="Q415" s="333"/>
      <c r="R415" s="333"/>
      <c r="S415" s="333"/>
      <c r="T415" s="333"/>
      <c r="U415" s="333"/>
      <c r="V415" s="333"/>
      <c r="W415" s="333"/>
      <c r="X415" s="333"/>
      <c r="Y415" s="333"/>
      <c r="Z415" s="333"/>
      <c r="AA415" s="333"/>
      <c r="AB415" s="333"/>
      <c r="AC415" s="333"/>
      <c r="AD415" s="333"/>
      <c r="AE415" s="333"/>
      <c r="AF415" s="333"/>
      <c r="AG415" s="333"/>
      <c r="AH415" s="333"/>
      <c r="AI415" s="333"/>
      <c r="AJ415" s="333"/>
      <c r="AK415" s="333"/>
      <c r="AL415" s="333"/>
      <c r="AM415" s="333"/>
      <c r="AN415" s="333"/>
      <c r="AO415" s="333"/>
      <c r="AP415" s="333"/>
      <c r="AQ415" s="333"/>
      <c r="AR415" s="333"/>
      <c r="AS415" s="333"/>
    </row>
    <row r="416" spans="2:45" s="568" customFormat="1" ht="13.5" thickBot="1">
      <c r="B416" s="570" t="s">
        <v>953</v>
      </c>
      <c r="C416" s="568" t="s">
        <v>471</v>
      </c>
      <c r="D416" s="568" t="s">
        <v>923</v>
      </c>
      <c r="G416" s="249" t="s">
        <v>52</v>
      </c>
      <c r="H416" s="571" t="s">
        <v>733</v>
      </c>
      <c r="I416" s="580" t="s">
        <v>954</v>
      </c>
      <c r="J416" s="333"/>
      <c r="K416" s="333"/>
      <c r="L416" s="333"/>
      <c r="M416" s="333"/>
      <c r="N416" s="333"/>
      <c r="O416" s="333"/>
      <c r="P416" s="333"/>
      <c r="Q416" s="333"/>
      <c r="R416" s="333"/>
      <c r="S416" s="333"/>
      <c r="T416" s="333"/>
      <c r="U416" s="333"/>
      <c r="V416" s="333"/>
      <c r="W416" s="333"/>
      <c r="X416" s="333"/>
      <c r="Y416" s="333"/>
      <c r="Z416" s="333"/>
      <c r="AA416" s="333"/>
      <c r="AB416" s="333"/>
      <c r="AC416" s="333"/>
      <c r="AD416" s="333"/>
      <c r="AE416" s="333"/>
      <c r="AF416" s="333"/>
      <c r="AG416" s="333"/>
      <c r="AH416" s="333"/>
      <c r="AI416" s="333"/>
      <c r="AJ416" s="333"/>
      <c r="AK416" s="333"/>
      <c r="AL416" s="333"/>
      <c r="AM416" s="333"/>
      <c r="AN416" s="333"/>
      <c r="AO416" s="333"/>
      <c r="AP416" s="333"/>
      <c r="AQ416" s="333"/>
      <c r="AR416" s="333"/>
      <c r="AS416" s="333"/>
    </row>
    <row r="417" spans="2:45" s="568" customFormat="1" ht="13.5" thickBot="1">
      <c r="B417" s="570" t="s">
        <v>955</v>
      </c>
      <c r="C417" s="568" t="s">
        <v>471</v>
      </c>
      <c r="D417" s="568" t="s">
        <v>923</v>
      </c>
      <c r="G417" s="249" t="s">
        <v>52</v>
      </c>
      <c r="H417" s="571" t="s">
        <v>733</v>
      </c>
      <c r="I417" s="581" t="s">
        <v>956</v>
      </c>
      <c r="J417" s="333"/>
      <c r="K417" s="333"/>
      <c r="L417" s="333"/>
      <c r="M417" s="333"/>
      <c r="N417" s="333"/>
      <c r="O417" s="333"/>
      <c r="P417" s="333"/>
      <c r="Q417" s="333"/>
      <c r="R417" s="333"/>
      <c r="S417" s="333"/>
      <c r="T417" s="333"/>
      <c r="U417" s="333"/>
      <c r="V417" s="333"/>
      <c r="W417" s="333"/>
      <c r="X417" s="333"/>
      <c r="Y417" s="333"/>
      <c r="Z417" s="333"/>
      <c r="AA417" s="333"/>
      <c r="AB417" s="333"/>
      <c r="AC417" s="333"/>
      <c r="AD417" s="333"/>
      <c r="AE417" s="333"/>
      <c r="AF417" s="333"/>
      <c r="AG417" s="333"/>
      <c r="AH417" s="333"/>
      <c r="AI417" s="333"/>
      <c r="AJ417" s="333"/>
      <c r="AK417" s="333"/>
      <c r="AL417" s="333"/>
      <c r="AM417" s="333"/>
      <c r="AN417" s="333"/>
      <c r="AO417" s="333"/>
      <c r="AP417" s="333"/>
      <c r="AQ417" s="333"/>
      <c r="AR417" s="333"/>
      <c r="AS417" s="333"/>
    </row>
    <row r="418" spans="2:45" s="568" customFormat="1" ht="13.5" thickBot="1">
      <c r="B418" s="570" t="s">
        <v>957</v>
      </c>
      <c r="C418" s="568" t="s">
        <v>471</v>
      </c>
      <c r="D418" s="568" t="s">
        <v>923</v>
      </c>
      <c r="G418" s="249" t="s">
        <v>52</v>
      </c>
      <c r="H418" s="571" t="s">
        <v>733</v>
      </c>
      <c r="I418" s="580" t="s">
        <v>958</v>
      </c>
      <c r="J418" s="333"/>
      <c r="K418" s="333"/>
      <c r="L418" s="333"/>
      <c r="M418" s="333"/>
      <c r="N418" s="333"/>
      <c r="O418" s="333"/>
      <c r="P418" s="333"/>
      <c r="Q418" s="333"/>
      <c r="R418" s="333"/>
      <c r="S418" s="333"/>
      <c r="T418" s="333"/>
      <c r="U418" s="333"/>
      <c r="V418" s="333"/>
      <c r="W418" s="333"/>
      <c r="X418" s="333"/>
      <c r="Y418" s="333"/>
      <c r="Z418" s="333"/>
      <c r="AA418" s="333"/>
      <c r="AB418" s="333"/>
      <c r="AC418" s="333"/>
      <c r="AD418" s="333"/>
      <c r="AE418" s="333"/>
      <c r="AF418" s="333"/>
      <c r="AG418" s="333"/>
      <c r="AH418" s="333"/>
      <c r="AI418" s="333"/>
      <c r="AJ418" s="333"/>
      <c r="AK418" s="333"/>
      <c r="AL418" s="333"/>
      <c r="AM418" s="333"/>
      <c r="AN418" s="333"/>
      <c r="AO418" s="333"/>
      <c r="AP418" s="333"/>
      <c r="AQ418" s="333"/>
      <c r="AR418" s="333"/>
      <c r="AS418" s="333"/>
    </row>
    <row r="419" spans="2:45" s="568" customFormat="1" ht="13.5" thickBot="1">
      <c r="B419" s="570" t="s">
        <v>959</v>
      </c>
      <c r="C419" s="568" t="s">
        <v>471</v>
      </c>
      <c r="D419" s="568" t="s">
        <v>923</v>
      </c>
      <c r="G419" s="249" t="s">
        <v>52</v>
      </c>
      <c r="H419" s="571" t="s">
        <v>733</v>
      </c>
      <c r="I419" s="581" t="s">
        <v>960</v>
      </c>
      <c r="J419" s="333"/>
      <c r="K419" s="333"/>
      <c r="L419" s="333"/>
      <c r="M419" s="333"/>
      <c r="N419" s="333"/>
      <c r="O419" s="333"/>
      <c r="P419" s="333"/>
      <c r="Q419" s="333"/>
      <c r="R419" s="333"/>
      <c r="S419" s="333"/>
      <c r="T419" s="333"/>
      <c r="U419" s="333"/>
      <c r="V419" s="333"/>
      <c r="W419" s="333"/>
      <c r="X419" s="333"/>
      <c r="Y419" s="333"/>
      <c r="Z419" s="333"/>
      <c r="AA419" s="333"/>
      <c r="AB419" s="333"/>
      <c r="AC419" s="333"/>
      <c r="AD419" s="333"/>
      <c r="AE419" s="333"/>
      <c r="AF419" s="333"/>
      <c r="AG419" s="333"/>
      <c r="AH419" s="333"/>
      <c r="AI419" s="333"/>
      <c r="AJ419" s="333"/>
      <c r="AK419" s="333"/>
      <c r="AL419" s="333"/>
      <c r="AM419" s="333"/>
      <c r="AN419" s="333"/>
      <c r="AO419" s="333"/>
      <c r="AP419" s="333"/>
      <c r="AQ419" s="333"/>
      <c r="AR419" s="333"/>
      <c r="AS419" s="333"/>
    </row>
    <row r="420" spans="2:45" s="568" customFormat="1" ht="13.5" thickBot="1">
      <c r="B420" s="570" t="s">
        <v>961</v>
      </c>
      <c r="C420" s="568" t="s">
        <v>471</v>
      </c>
      <c r="D420" s="568" t="s">
        <v>923</v>
      </c>
      <c r="G420" s="249" t="s">
        <v>52</v>
      </c>
      <c r="H420" s="571" t="s">
        <v>733</v>
      </c>
      <c r="I420" s="580" t="s">
        <v>962</v>
      </c>
      <c r="J420" s="333"/>
      <c r="K420" s="333"/>
      <c r="L420" s="333"/>
      <c r="M420" s="333"/>
      <c r="N420" s="333"/>
      <c r="O420" s="333"/>
      <c r="P420" s="333"/>
      <c r="Q420" s="333"/>
      <c r="R420" s="333"/>
      <c r="S420" s="333"/>
      <c r="T420" s="333"/>
      <c r="U420" s="333"/>
      <c r="V420" s="333"/>
      <c r="W420" s="333"/>
      <c r="X420" s="333"/>
      <c r="Y420" s="333"/>
      <c r="Z420" s="333"/>
      <c r="AA420" s="333"/>
      <c r="AB420" s="333"/>
      <c r="AC420" s="333"/>
      <c r="AD420" s="333"/>
      <c r="AE420" s="333"/>
      <c r="AF420" s="333"/>
      <c r="AG420" s="333"/>
      <c r="AH420" s="333"/>
      <c r="AI420" s="333"/>
      <c r="AJ420" s="333"/>
      <c r="AK420" s="333"/>
      <c r="AL420" s="333"/>
      <c r="AM420" s="333"/>
      <c r="AN420" s="333"/>
      <c r="AO420" s="333"/>
      <c r="AP420" s="333"/>
      <c r="AQ420" s="333"/>
      <c r="AR420" s="333"/>
      <c r="AS420" s="333"/>
    </row>
    <row r="421" spans="2:45" s="568" customFormat="1" ht="13.5" thickBot="1">
      <c r="B421" s="570" t="s">
        <v>963</v>
      </c>
      <c r="C421" s="568" t="s">
        <v>471</v>
      </c>
      <c r="D421" s="568" t="s">
        <v>923</v>
      </c>
      <c r="G421" s="249" t="s">
        <v>52</v>
      </c>
      <c r="H421" s="571" t="s">
        <v>733</v>
      </c>
      <c r="I421" s="581" t="s">
        <v>964</v>
      </c>
      <c r="J421" s="333"/>
      <c r="K421" s="333"/>
      <c r="L421" s="333"/>
      <c r="M421" s="333"/>
      <c r="N421" s="333"/>
      <c r="O421" s="333"/>
      <c r="P421" s="333"/>
      <c r="Q421" s="333"/>
      <c r="R421" s="333"/>
      <c r="S421" s="333"/>
      <c r="T421" s="333"/>
      <c r="U421" s="333"/>
      <c r="V421" s="333"/>
      <c r="W421" s="333"/>
      <c r="X421" s="333"/>
      <c r="Y421" s="333"/>
      <c r="Z421" s="333"/>
      <c r="AA421" s="333"/>
      <c r="AB421" s="333"/>
      <c r="AC421" s="333"/>
      <c r="AD421" s="333"/>
      <c r="AE421" s="333"/>
      <c r="AF421" s="333"/>
      <c r="AG421" s="333"/>
      <c r="AH421" s="333"/>
      <c r="AI421" s="333"/>
      <c r="AJ421" s="333"/>
      <c r="AK421" s="333"/>
      <c r="AL421" s="333"/>
      <c r="AM421" s="333"/>
      <c r="AN421" s="333"/>
      <c r="AO421" s="333"/>
      <c r="AP421" s="333"/>
      <c r="AQ421" s="333"/>
      <c r="AR421" s="333"/>
      <c r="AS421" s="333"/>
    </row>
    <row r="422" spans="2:45" s="568" customFormat="1" ht="13.5" thickBot="1">
      <c r="B422" s="570" t="s">
        <v>965</v>
      </c>
      <c r="C422" s="568" t="s">
        <v>471</v>
      </c>
      <c r="D422" s="568" t="s">
        <v>75</v>
      </c>
      <c r="G422" s="249" t="s">
        <v>52</v>
      </c>
      <c r="H422" s="333"/>
      <c r="I422" s="333"/>
      <c r="J422" s="333"/>
      <c r="K422" s="333"/>
      <c r="L422" s="333"/>
      <c r="M422" s="333"/>
      <c r="N422" s="333"/>
      <c r="O422" s="333"/>
      <c r="P422" s="333"/>
      <c r="Q422" s="333"/>
      <c r="R422" s="333"/>
      <c r="S422" s="333"/>
      <c r="T422" s="333"/>
      <c r="U422" s="333"/>
      <c r="V422" s="333"/>
      <c r="W422" s="333"/>
      <c r="X422" s="333"/>
      <c r="Y422" s="333"/>
      <c r="Z422" s="333"/>
      <c r="AA422" s="333"/>
      <c r="AB422" s="333"/>
      <c r="AC422" s="333"/>
      <c r="AD422" s="333"/>
      <c r="AE422" s="333"/>
      <c r="AF422" s="333"/>
      <c r="AG422" s="333"/>
      <c r="AH422" s="333"/>
      <c r="AI422" s="333"/>
      <c r="AJ422" s="333"/>
      <c r="AK422" s="333"/>
      <c r="AL422" s="333"/>
      <c r="AM422" s="333"/>
      <c r="AN422" s="333"/>
      <c r="AO422" s="333"/>
      <c r="AP422" s="333"/>
      <c r="AQ422" s="333"/>
      <c r="AR422" s="333"/>
      <c r="AS422" s="333"/>
    </row>
    <row r="423" spans="2:45" s="568" customFormat="1" ht="13.5" thickBot="1">
      <c r="B423" s="570" t="s">
        <v>966</v>
      </c>
      <c r="C423" s="568" t="s">
        <v>472</v>
      </c>
      <c r="D423" s="568" t="s">
        <v>920</v>
      </c>
      <c r="G423" s="249" t="s">
        <v>52</v>
      </c>
      <c r="H423" s="571" t="s">
        <v>733</v>
      </c>
      <c r="I423" s="571" t="s">
        <v>967</v>
      </c>
      <c r="J423" s="333"/>
      <c r="K423" s="333"/>
      <c r="L423" s="333"/>
      <c r="M423" s="333"/>
      <c r="N423" s="333"/>
      <c r="O423" s="333"/>
      <c r="P423" s="333"/>
      <c r="Q423" s="333"/>
      <c r="R423" s="333"/>
      <c r="S423" s="333"/>
      <c r="T423" s="333"/>
      <c r="U423" s="333"/>
      <c r="V423" s="333"/>
      <c r="W423" s="333"/>
      <c r="X423" s="333"/>
      <c r="Y423" s="333"/>
      <c r="Z423" s="333"/>
      <c r="AA423" s="333"/>
      <c r="AB423" s="333"/>
      <c r="AC423" s="333"/>
      <c r="AD423" s="333"/>
      <c r="AE423" s="333"/>
      <c r="AF423" s="333"/>
      <c r="AG423" s="333"/>
      <c r="AH423" s="333"/>
      <c r="AI423" s="333"/>
      <c r="AJ423" s="333"/>
      <c r="AK423" s="333"/>
      <c r="AL423" s="333"/>
      <c r="AM423" s="333"/>
      <c r="AN423" s="333"/>
      <c r="AO423" s="333"/>
      <c r="AP423" s="333"/>
      <c r="AQ423" s="333"/>
      <c r="AR423" s="333"/>
      <c r="AS423" s="333"/>
    </row>
    <row r="424" spans="2:45" s="568" customFormat="1" ht="13.5" thickBot="1">
      <c r="B424" s="570" t="s">
        <v>968</v>
      </c>
      <c r="C424" s="568" t="s">
        <v>472</v>
      </c>
      <c r="D424" s="568" t="s">
        <v>920</v>
      </c>
      <c r="G424" s="249" t="s">
        <v>52</v>
      </c>
      <c r="H424" s="571" t="s">
        <v>733</v>
      </c>
      <c r="I424" s="571" t="s">
        <v>969</v>
      </c>
      <c r="J424" s="333"/>
      <c r="K424" s="333"/>
      <c r="L424" s="333"/>
      <c r="M424" s="333"/>
      <c r="N424" s="333"/>
      <c r="O424" s="333"/>
      <c r="P424" s="333"/>
      <c r="Q424" s="333"/>
      <c r="R424" s="333"/>
      <c r="S424" s="333"/>
      <c r="T424" s="333"/>
      <c r="U424" s="333"/>
      <c r="V424" s="333"/>
      <c r="W424" s="333"/>
      <c r="X424" s="333"/>
      <c r="Y424" s="333"/>
      <c r="Z424" s="333"/>
      <c r="AA424" s="333"/>
      <c r="AB424" s="333"/>
      <c r="AC424" s="333"/>
      <c r="AD424" s="333"/>
      <c r="AE424" s="333"/>
      <c r="AF424" s="333"/>
      <c r="AG424" s="333"/>
      <c r="AH424" s="333"/>
      <c r="AI424" s="333"/>
      <c r="AJ424" s="333"/>
      <c r="AK424" s="333"/>
      <c r="AL424" s="333"/>
      <c r="AM424" s="333"/>
      <c r="AN424" s="333"/>
      <c r="AO424" s="333"/>
      <c r="AP424" s="333"/>
      <c r="AQ424" s="333"/>
      <c r="AR424" s="333"/>
      <c r="AS424" s="333"/>
    </row>
    <row r="425" spans="2:45" s="568" customFormat="1" ht="13.5" thickBot="1">
      <c r="B425" s="570" t="s">
        <v>970</v>
      </c>
      <c r="C425" s="568" t="s">
        <v>472</v>
      </c>
      <c r="D425" s="568" t="s">
        <v>923</v>
      </c>
      <c r="G425" s="249" t="s">
        <v>52</v>
      </c>
      <c r="H425" s="571" t="s">
        <v>733</v>
      </c>
      <c r="I425" s="571" t="s">
        <v>971</v>
      </c>
      <c r="J425" s="333"/>
      <c r="K425" s="333"/>
      <c r="L425" s="333"/>
      <c r="M425" s="333"/>
      <c r="N425" s="333"/>
      <c r="O425" s="333"/>
      <c r="P425" s="333"/>
      <c r="Q425" s="333"/>
      <c r="R425" s="333"/>
      <c r="S425" s="333"/>
      <c r="T425" s="333"/>
      <c r="U425" s="333"/>
      <c r="V425" s="333"/>
      <c r="W425" s="333"/>
      <c r="X425" s="333"/>
      <c r="Y425" s="333"/>
      <c r="Z425" s="333"/>
      <c r="AA425" s="333"/>
      <c r="AB425" s="333"/>
      <c r="AC425" s="333"/>
      <c r="AD425" s="333"/>
      <c r="AE425" s="333"/>
      <c r="AF425" s="333"/>
      <c r="AG425" s="333"/>
      <c r="AH425" s="333"/>
      <c r="AI425" s="333"/>
      <c r="AJ425" s="333"/>
      <c r="AK425" s="333"/>
      <c r="AL425" s="333"/>
      <c r="AM425" s="333"/>
      <c r="AN425" s="333"/>
      <c r="AO425" s="333"/>
      <c r="AP425" s="333"/>
      <c r="AQ425" s="333"/>
      <c r="AR425" s="333"/>
      <c r="AS425" s="333"/>
    </row>
    <row r="426" spans="2:45" s="568" customFormat="1" ht="13.5" thickBot="1">
      <c r="B426" s="570" t="s">
        <v>972</v>
      </c>
      <c r="C426" s="568" t="s">
        <v>472</v>
      </c>
      <c r="D426" s="568" t="s">
        <v>923</v>
      </c>
      <c r="G426" s="249" t="s">
        <v>52</v>
      </c>
      <c r="H426" s="571" t="s">
        <v>733</v>
      </c>
      <c r="I426" s="571" t="s">
        <v>973</v>
      </c>
      <c r="J426" s="333"/>
      <c r="K426" s="333"/>
      <c r="L426" s="333"/>
      <c r="M426" s="333"/>
      <c r="N426" s="333"/>
      <c r="O426" s="333"/>
      <c r="P426" s="333"/>
      <c r="Q426" s="333"/>
      <c r="R426" s="333"/>
      <c r="S426" s="333"/>
      <c r="T426" s="333"/>
      <c r="U426" s="333"/>
      <c r="V426" s="333"/>
      <c r="W426" s="333"/>
      <c r="X426" s="333"/>
      <c r="Y426" s="333"/>
      <c r="Z426" s="333"/>
      <c r="AA426" s="333"/>
      <c r="AB426" s="333"/>
      <c r="AC426" s="333"/>
      <c r="AD426" s="333"/>
      <c r="AE426" s="333"/>
      <c r="AF426" s="333"/>
      <c r="AG426" s="333"/>
      <c r="AH426" s="333"/>
      <c r="AI426" s="333"/>
      <c r="AJ426" s="333"/>
      <c r="AK426" s="333"/>
      <c r="AL426" s="333"/>
      <c r="AM426" s="333"/>
      <c r="AN426" s="333"/>
      <c r="AO426" s="333"/>
      <c r="AP426" s="333"/>
      <c r="AQ426" s="333"/>
      <c r="AR426" s="333"/>
      <c r="AS426" s="333"/>
    </row>
    <row r="427" spans="2:45" s="568" customFormat="1" ht="13.5" thickBot="1">
      <c r="B427" s="570" t="s">
        <v>974</v>
      </c>
      <c r="C427" s="568" t="s">
        <v>472</v>
      </c>
      <c r="D427" s="568" t="s">
        <v>923</v>
      </c>
      <c r="G427" s="249" t="s">
        <v>52</v>
      </c>
      <c r="H427" s="571" t="s">
        <v>733</v>
      </c>
      <c r="I427" s="571" t="s">
        <v>975</v>
      </c>
      <c r="J427" s="333"/>
      <c r="K427" s="333"/>
      <c r="L427" s="333"/>
      <c r="M427" s="333"/>
      <c r="N427" s="333"/>
      <c r="O427" s="333"/>
      <c r="P427" s="333"/>
      <c r="Q427" s="333"/>
      <c r="R427" s="333"/>
      <c r="S427" s="333"/>
      <c r="T427" s="333"/>
      <c r="U427" s="333"/>
      <c r="V427" s="333"/>
      <c r="W427" s="333"/>
      <c r="X427" s="333"/>
      <c r="Y427" s="333"/>
      <c r="Z427" s="333"/>
      <c r="AA427" s="333"/>
      <c r="AB427" s="333"/>
      <c r="AC427" s="333"/>
      <c r="AD427" s="333"/>
      <c r="AE427" s="333"/>
      <c r="AF427" s="333"/>
      <c r="AG427" s="333"/>
      <c r="AH427" s="333"/>
      <c r="AI427" s="333"/>
      <c r="AJ427" s="333"/>
      <c r="AK427" s="333"/>
      <c r="AL427" s="333"/>
      <c r="AM427" s="333"/>
      <c r="AN427" s="333"/>
      <c r="AO427" s="333"/>
      <c r="AP427" s="333"/>
      <c r="AQ427" s="333"/>
      <c r="AR427" s="333"/>
      <c r="AS427" s="333"/>
    </row>
    <row r="428" spans="2:45" s="568" customFormat="1" ht="13.5" thickBot="1">
      <c r="B428" s="570" t="s">
        <v>976</v>
      </c>
      <c r="C428" s="568" t="s">
        <v>472</v>
      </c>
      <c r="D428" s="568" t="s">
        <v>923</v>
      </c>
      <c r="G428" s="249" t="s">
        <v>52</v>
      </c>
      <c r="H428" s="571" t="s">
        <v>733</v>
      </c>
      <c r="I428" s="571" t="s">
        <v>977</v>
      </c>
      <c r="J428" s="333"/>
      <c r="K428" s="333"/>
      <c r="L428" s="333"/>
      <c r="M428" s="333"/>
      <c r="N428" s="333"/>
      <c r="O428" s="333"/>
      <c r="P428" s="333"/>
      <c r="Q428" s="333"/>
      <c r="R428" s="333"/>
      <c r="S428" s="333"/>
      <c r="T428" s="333"/>
      <c r="U428" s="333"/>
      <c r="V428" s="333"/>
      <c r="W428" s="333"/>
      <c r="X428" s="333"/>
      <c r="Y428" s="333"/>
      <c r="Z428" s="333"/>
      <c r="AA428" s="333"/>
      <c r="AB428" s="333"/>
      <c r="AC428" s="333"/>
      <c r="AD428" s="333"/>
      <c r="AE428" s="333"/>
      <c r="AF428" s="333"/>
      <c r="AG428" s="333"/>
      <c r="AH428" s="333"/>
      <c r="AI428" s="333"/>
      <c r="AJ428" s="333"/>
      <c r="AK428" s="333"/>
      <c r="AL428" s="333"/>
      <c r="AM428" s="333"/>
      <c r="AN428" s="333"/>
      <c r="AO428" s="333"/>
      <c r="AP428" s="333"/>
      <c r="AQ428" s="333"/>
      <c r="AR428" s="333"/>
      <c r="AS428" s="333"/>
    </row>
    <row r="429" spans="2:45" s="568" customFormat="1" ht="13.5" thickBot="1">
      <c r="B429" s="570" t="s">
        <v>978</v>
      </c>
      <c r="C429" s="568" t="s">
        <v>472</v>
      </c>
      <c r="D429" s="568" t="s">
        <v>923</v>
      </c>
      <c r="G429" s="249" t="s">
        <v>52</v>
      </c>
      <c r="H429" s="571" t="s">
        <v>733</v>
      </c>
      <c r="I429" s="571" t="s">
        <v>979</v>
      </c>
      <c r="J429" s="333"/>
      <c r="K429" s="333"/>
      <c r="L429" s="333"/>
      <c r="M429" s="333"/>
      <c r="N429" s="333"/>
      <c r="O429" s="333"/>
      <c r="P429" s="333"/>
      <c r="Q429" s="333"/>
      <c r="R429" s="333"/>
      <c r="S429" s="333"/>
      <c r="T429" s="333"/>
      <c r="U429" s="333"/>
      <c r="V429" s="333"/>
      <c r="W429" s="333"/>
      <c r="X429" s="333"/>
      <c r="Y429" s="333"/>
      <c r="Z429" s="333"/>
      <c r="AA429" s="333"/>
      <c r="AB429" s="333"/>
      <c r="AC429" s="333"/>
      <c r="AD429" s="333"/>
      <c r="AE429" s="333"/>
      <c r="AF429" s="333"/>
      <c r="AG429" s="333"/>
      <c r="AH429" s="333"/>
      <c r="AI429" s="333"/>
      <c r="AJ429" s="333"/>
      <c r="AK429" s="333"/>
      <c r="AL429" s="333"/>
      <c r="AM429" s="333"/>
      <c r="AN429" s="333"/>
      <c r="AO429" s="333"/>
      <c r="AP429" s="333"/>
      <c r="AQ429" s="333"/>
      <c r="AR429" s="333"/>
      <c r="AS429" s="333"/>
    </row>
    <row r="430" spans="2:45" s="568" customFormat="1" ht="13.5" thickBot="1">
      <c r="B430" s="570" t="s">
        <v>980</v>
      </c>
      <c r="C430" s="568" t="s">
        <v>472</v>
      </c>
      <c r="D430" s="568" t="s">
        <v>923</v>
      </c>
      <c r="G430" s="249" t="s">
        <v>52</v>
      </c>
      <c r="H430" s="571" t="s">
        <v>733</v>
      </c>
      <c r="I430" s="571" t="s">
        <v>981</v>
      </c>
      <c r="J430" s="333"/>
      <c r="K430" s="333"/>
      <c r="L430" s="333"/>
      <c r="M430" s="333"/>
      <c r="N430" s="333"/>
      <c r="O430" s="333"/>
      <c r="P430" s="333"/>
      <c r="Q430" s="333"/>
      <c r="R430" s="333"/>
      <c r="S430" s="333"/>
      <c r="T430" s="333"/>
      <c r="U430" s="333"/>
      <c r="V430" s="333"/>
      <c r="W430" s="333"/>
      <c r="X430" s="333"/>
      <c r="Y430" s="333"/>
      <c r="Z430" s="333"/>
      <c r="AA430" s="333"/>
      <c r="AB430" s="333"/>
      <c r="AC430" s="333"/>
      <c r="AD430" s="333"/>
      <c r="AE430" s="333"/>
      <c r="AF430" s="333"/>
      <c r="AG430" s="333"/>
      <c r="AH430" s="333"/>
      <c r="AI430" s="333"/>
      <c r="AJ430" s="333"/>
      <c r="AK430" s="333"/>
      <c r="AL430" s="333"/>
      <c r="AM430" s="333"/>
      <c r="AN430" s="333"/>
      <c r="AO430" s="333"/>
      <c r="AP430" s="333"/>
      <c r="AQ430" s="333"/>
      <c r="AR430" s="333"/>
      <c r="AS430" s="333"/>
    </row>
    <row r="431" spans="2:45" s="568" customFormat="1" ht="13.5" thickBot="1">
      <c r="B431" s="570" t="s">
        <v>982</v>
      </c>
      <c r="C431" s="568" t="s">
        <v>472</v>
      </c>
      <c r="D431" s="568" t="s">
        <v>923</v>
      </c>
      <c r="G431" s="249" t="s">
        <v>52</v>
      </c>
      <c r="H431" s="571" t="s">
        <v>733</v>
      </c>
      <c r="I431" s="571" t="s">
        <v>983</v>
      </c>
      <c r="J431" s="333"/>
      <c r="K431" s="333"/>
      <c r="L431" s="333"/>
      <c r="M431" s="333"/>
      <c r="N431" s="333"/>
      <c r="O431" s="333"/>
      <c r="P431" s="333"/>
      <c r="Q431" s="333"/>
      <c r="R431" s="333"/>
      <c r="S431" s="333"/>
      <c r="T431" s="333"/>
      <c r="U431" s="333"/>
      <c r="V431" s="333"/>
      <c r="W431" s="333"/>
      <c r="X431" s="333"/>
      <c r="Y431" s="333"/>
      <c r="Z431" s="333"/>
      <c r="AA431" s="333"/>
      <c r="AB431" s="333"/>
      <c r="AC431" s="333"/>
      <c r="AD431" s="333"/>
      <c r="AE431" s="333"/>
      <c r="AF431" s="333"/>
      <c r="AG431" s="333"/>
      <c r="AH431" s="333"/>
      <c r="AI431" s="333"/>
      <c r="AJ431" s="333"/>
      <c r="AK431" s="333"/>
      <c r="AL431" s="333"/>
      <c r="AM431" s="333"/>
      <c r="AN431" s="333"/>
      <c r="AO431" s="333"/>
      <c r="AP431" s="333"/>
      <c r="AQ431" s="333"/>
      <c r="AR431" s="333"/>
      <c r="AS431" s="333"/>
    </row>
    <row r="432" spans="2:45" s="568" customFormat="1" ht="13.5" thickBot="1">
      <c r="B432" s="570" t="s">
        <v>984</v>
      </c>
      <c r="C432" s="568" t="s">
        <v>472</v>
      </c>
      <c r="D432" s="568" t="s">
        <v>923</v>
      </c>
      <c r="G432" s="249" t="s">
        <v>52</v>
      </c>
      <c r="H432" s="571" t="s">
        <v>733</v>
      </c>
      <c r="I432" s="571" t="s">
        <v>985</v>
      </c>
      <c r="J432" s="333"/>
      <c r="K432" s="333"/>
      <c r="L432" s="333"/>
      <c r="M432" s="333"/>
      <c r="N432" s="333"/>
      <c r="O432" s="333"/>
      <c r="P432" s="333"/>
      <c r="Q432" s="333"/>
      <c r="R432" s="333"/>
      <c r="S432" s="333"/>
      <c r="T432" s="333"/>
      <c r="U432" s="333"/>
      <c r="V432" s="333"/>
      <c r="W432" s="333"/>
      <c r="X432" s="333"/>
      <c r="Y432" s="333"/>
      <c r="Z432" s="333"/>
      <c r="AA432" s="333"/>
      <c r="AB432" s="333"/>
      <c r="AC432" s="333"/>
      <c r="AD432" s="333"/>
      <c r="AE432" s="333"/>
      <c r="AF432" s="333"/>
      <c r="AG432" s="333"/>
      <c r="AH432" s="333"/>
      <c r="AI432" s="333"/>
      <c r="AJ432" s="333"/>
      <c r="AK432" s="333"/>
      <c r="AL432" s="333"/>
      <c r="AM432" s="333"/>
      <c r="AN432" s="333"/>
      <c r="AO432" s="333"/>
      <c r="AP432" s="333"/>
      <c r="AQ432" s="333"/>
      <c r="AR432" s="333"/>
      <c r="AS432" s="333"/>
    </row>
    <row r="433" spans="2:45" s="568" customFormat="1" ht="13.5" thickBot="1">
      <c r="B433" s="570" t="s">
        <v>986</v>
      </c>
      <c r="C433" s="568" t="s">
        <v>472</v>
      </c>
      <c r="D433" s="568" t="s">
        <v>923</v>
      </c>
      <c r="G433" s="249" t="s">
        <v>52</v>
      </c>
      <c r="H433" s="571" t="s">
        <v>733</v>
      </c>
      <c r="I433" s="571" t="s">
        <v>987</v>
      </c>
      <c r="J433" s="333"/>
      <c r="K433" s="333"/>
      <c r="L433" s="333"/>
      <c r="M433" s="333"/>
      <c r="N433" s="333"/>
      <c r="O433" s="333"/>
      <c r="P433" s="333"/>
      <c r="Q433" s="333"/>
      <c r="R433" s="333"/>
      <c r="S433" s="333"/>
      <c r="T433" s="333"/>
      <c r="U433" s="333"/>
      <c r="V433" s="333"/>
      <c r="W433" s="333"/>
      <c r="X433" s="333"/>
      <c r="Y433" s="333"/>
      <c r="Z433" s="333"/>
      <c r="AA433" s="333"/>
      <c r="AB433" s="333"/>
      <c r="AC433" s="333"/>
      <c r="AD433" s="333"/>
      <c r="AE433" s="333"/>
      <c r="AF433" s="333"/>
      <c r="AG433" s="333"/>
      <c r="AH433" s="333"/>
      <c r="AI433" s="333"/>
      <c r="AJ433" s="333"/>
      <c r="AK433" s="333"/>
      <c r="AL433" s="333"/>
      <c r="AM433" s="333"/>
      <c r="AN433" s="333"/>
      <c r="AO433" s="333"/>
      <c r="AP433" s="333"/>
      <c r="AQ433" s="333"/>
      <c r="AR433" s="333"/>
      <c r="AS433" s="333"/>
    </row>
    <row r="434" spans="2:45" s="568" customFormat="1" ht="13.5" thickBot="1">
      <c r="B434" s="570" t="s">
        <v>988</v>
      </c>
      <c r="C434" s="568" t="s">
        <v>472</v>
      </c>
      <c r="D434" s="568" t="s">
        <v>923</v>
      </c>
      <c r="G434" s="249" t="s">
        <v>52</v>
      </c>
      <c r="H434" s="571" t="s">
        <v>733</v>
      </c>
      <c r="I434" s="571" t="s">
        <v>989</v>
      </c>
      <c r="J434" s="333"/>
      <c r="K434" s="333"/>
      <c r="L434" s="333"/>
      <c r="M434" s="333"/>
      <c r="N434" s="333"/>
      <c r="O434" s="333"/>
      <c r="P434" s="333"/>
      <c r="Q434" s="333"/>
      <c r="R434" s="333"/>
      <c r="S434" s="333"/>
      <c r="T434" s="333"/>
      <c r="U434" s="333"/>
      <c r="V434" s="333"/>
      <c r="W434" s="333"/>
      <c r="X434" s="333"/>
      <c r="Y434" s="333"/>
      <c r="Z434" s="333"/>
      <c r="AA434" s="333"/>
      <c r="AB434" s="333"/>
      <c r="AC434" s="333"/>
      <c r="AD434" s="333"/>
      <c r="AE434" s="333"/>
      <c r="AF434" s="333"/>
      <c r="AG434" s="333"/>
      <c r="AH434" s="333"/>
      <c r="AI434" s="333"/>
      <c r="AJ434" s="333"/>
      <c r="AK434" s="333"/>
      <c r="AL434" s="333"/>
      <c r="AM434" s="333"/>
      <c r="AN434" s="333"/>
      <c r="AO434" s="333"/>
      <c r="AP434" s="333"/>
      <c r="AQ434" s="333"/>
      <c r="AR434" s="333"/>
      <c r="AS434" s="333"/>
    </row>
    <row r="435" spans="2:45" s="568" customFormat="1" ht="13.5" thickBot="1">
      <c r="B435" s="570" t="s">
        <v>990</v>
      </c>
      <c r="C435" s="568" t="s">
        <v>472</v>
      </c>
      <c r="D435" s="568" t="s">
        <v>923</v>
      </c>
      <c r="G435" s="249" t="s">
        <v>52</v>
      </c>
      <c r="H435" s="571" t="s">
        <v>733</v>
      </c>
      <c r="I435" s="571" t="s">
        <v>991</v>
      </c>
      <c r="J435" s="333"/>
      <c r="K435" s="333"/>
      <c r="L435" s="333"/>
      <c r="M435" s="333"/>
      <c r="N435" s="333"/>
      <c r="O435" s="333"/>
      <c r="P435" s="333"/>
      <c r="Q435" s="333"/>
      <c r="R435" s="333"/>
      <c r="S435" s="333"/>
      <c r="T435" s="333"/>
      <c r="U435" s="333"/>
      <c r="V435" s="333"/>
      <c r="W435" s="333"/>
      <c r="X435" s="333"/>
      <c r="Y435" s="333"/>
      <c r="Z435" s="333"/>
      <c r="AA435" s="333"/>
      <c r="AB435" s="333"/>
      <c r="AC435" s="333"/>
      <c r="AD435" s="333"/>
      <c r="AE435" s="333"/>
      <c r="AF435" s="333"/>
      <c r="AG435" s="333"/>
      <c r="AH435" s="333"/>
      <c r="AI435" s="333"/>
      <c r="AJ435" s="333"/>
      <c r="AK435" s="333"/>
      <c r="AL435" s="333"/>
      <c r="AM435" s="333"/>
      <c r="AN435" s="333"/>
      <c r="AO435" s="333"/>
      <c r="AP435" s="333"/>
      <c r="AQ435" s="333"/>
      <c r="AR435" s="333"/>
      <c r="AS435" s="333"/>
    </row>
    <row r="436" spans="2:45" s="568" customFormat="1" ht="13.5" thickBot="1">
      <c r="B436" s="570" t="s">
        <v>992</v>
      </c>
      <c r="C436" s="568" t="s">
        <v>472</v>
      </c>
      <c r="D436" s="568" t="s">
        <v>923</v>
      </c>
      <c r="G436" s="249" t="s">
        <v>52</v>
      </c>
      <c r="H436" s="571" t="s">
        <v>733</v>
      </c>
      <c r="I436" s="571" t="s">
        <v>993</v>
      </c>
      <c r="J436" s="333"/>
      <c r="K436" s="333"/>
      <c r="L436" s="333"/>
      <c r="M436" s="333"/>
      <c r="N436" s="333"/>
      <c r="O436" s="333"/>
      <c r="P436" s="333"/>
      <c r="Q436" s="333"/>
      <c r="R436" s="333"/>
      <c r="S436" s="333"/>
      <c r="T436" s="333"/>
      <c r="U436" s="333"/>
      <c r="V436" s="333"/>
      <c r="W436" s="333"/>
      <c r="X436" s="333"/>
      <c r="Y436" s="333"/>
      <c r="Z436" s="333"/>
      <c r="AA436" s="333"/>
      <c r="AB436" s="333"/>
      <c r="AC436" s="333"/>
      <c r="AD436" s="333"/>
      <c r="AE436" s="333"/>
      <c r="AF436" s="333"/>
      <c r="AG436" s="333"/>
      <c r="AH436" s="333"/>
      <c r="AI436" s="333"/>
      <c r="AJ436" s="333"/>
      <c r="AK436" s="333"/>
      <c r="AL436" s="333"/>
      <c r="AM436" s="333"/>
      <c r="AN436" s="333"/>
      <c r="AO436" s="333"/>
      <c r="AP436" s="333"/>
      <c r="AQ436" s="333"/>
      <c r="AR436" s="333"/>
      <c r="AS436" s="333"/>
    </row>
    <row r="437" spans="2:45" s="568" customFormat="1" ht="13.5" thickBot="1">
      <c r="B437" s="570" t="s">
        <v>994</v>
      </c>
      <c r="C437" s="568" t="s">
        <v>472</v>
      </c>
      <c r="D437" s="568" t="s">
        <v>75</v>
      </c>
      <c r="G437" s="249" t="s">
        <v>52</v>
      </c>
      <c r="H437" s="333"/>
      <c r="I437" s="333"/>
      <c r="J437" s="333"/>
      <c r="K437" s="333"/>
      <c r="L437" s="333"/>
      <c r="M437" s="333"/>
      <c r="N437" s="333"/>
      <c r="O437" s="333"/>
      <c r="P437" s="333"/>
      <c r="Q437" s="333"/>
      <c r="R437" s="333"/>
      <c r="S437" s="333"/>
      <c r="T437" s="333"/>
      <c r="U437" s="333"/>
      <c r="V437" s="333"/>
      <c r="W437" s="333"/>
      <c r="X437" s="333"/>
      <c r="Y437" s="333"/>
      <c r="Z437" s="333"/>
      <c r="AA437" s="333"/>
      <c r="AB437" s="333"/>
      <c r="AC437" s="333"/>
      <c r="AD437" s="333"/>
      <c r="AE437" s="333"/>
      <c r="AF437" s="333"/>
      <c r="AG437" s="333"/>
      <c r="AH437" s="333"/>
      <c r="AI437" s="333"/>
      <c r="AJ437" s="333"/>
      <c r="AK437" s="333"/>
      <c r="AL437" s="333"/>
      <c r="AM437" s="333"/>
      <c r="AN437" s="333"/>
      <c r="AO437" s="333"/>
      <c r="AP437" s="333"/>
      <c r="AQ437" s="333"/>
      <c r="AR437" s="333"/>
      <c r="AS437" s="333"/>
    </row>
    <row r="438" spans="2:45" s="568" customFormat="1" ht="13.5" thickBot="1">
      <c r="B438" s="570" t="s">
        <v>995</v>
      </c>
      <c r="C438" s="568" t="s">
        <v>469</v>
      </c>
      <c r="D438" s="568" t="s">
        <v>920</v>
      </c>
      <c r="G438" s="249" t="s">
        <v>52</v>
      </c>
      <c r="H438" s="572" t="s">
        <v>733</v>
      </c>
      <c r="I438" s="572" t="s">
        <v>996</v>
      </c>
      <c r="J438" s="333"/>
      <c r="K438" s="333"/>
      <c r="L438" s="333"/>
      <c r="M438" s="333"/>
      <c r="N438" s="333"/>
      <c r="O438" s="333"/>
      <c r="P438" s="333"/>
      <c r="Q438" s="333"/>
      <c r="R438" s="333"/>
      <c r="S438" s="333"/>
      <c r="T438" s="333"/>
      <c r="U438" s="333"/>
      <c r="V438" s="333"/>
      <c r="W438" s="333"/>
      <c r="X438" s="333"/>
      <c r="Y438" s="333"/>
      <c r="Z438" s="333"/>
      <c r="AA438" s="333"/>
      <c r="AB438" s="333"/>
      <c r="AC438" s="333"/>
      <c r="AD438" s="333"/>
      <c r="AE438" s="333"/>
      <c r="AF438" s="333"/>
      <c r="AG438" s="333"/>
      <c r="AH438" s="333"/>
      <c r="AI438" s="333"/>
      <c r="AJ438" s="333"/>
      <c r="AK438" s="333"/>
      <c r="AL438" s="333"/>
      <c r="AM438" s="333"/>
      <c r="AN438" s="333"/>
      <c r="AO438" s="333"/>
      <c r="AP438" s="333"/>
      <c r="AQ438" s="333"/>
      <c r="AR438" s="333"/>
      <c r="AS438" s="333"/>
    </row>
    <row r="439" spans="2:45" s="568" customFormat="1" ht="13.5" thickBot="1">
      <c r="B439" s="570" t="s">
        <v>997</v>
      </c>
      <c r="C439" s="568" t="s">
        <v>469</v>
      </c>
      <c r="D439" s="568" t="s">
        <v>920</v>
      </c>
      <c r="G439" s="249" t="s">
        <v>52</v>
      </c>
      <c r="H439" s="573" t="s">
        <v>733</v>
      </c>
      <c r="I439" s="573" t="s">
        <v>998</v>
      </c>
      <c r="J439" s="333"/>
      <c r="K439" s="333"/>
      <c r="L439" s="333"/>
      <c r="M439" s="333"/>
      <c r="N439" s="333"/>
      <c r="O439" s="333"/>
      <c r="P439" s="333"/>
      <c r="Q439" s="333"/>
      <c r="R439" s="333"/>
      <c r="S439" s="333"/>
      <c r="T439" s="333"/>
      <c r="U439" s="333"/>
      <c r="V439" s="333"/>
      <c r="W439" s="333"/>
      <c r="X439" s="333"/>
      <c r="Y439" s="333"/>
      <c r="Z439" s="333"/>
      <c r="AA439" s="333"/>
      <c r="AB439" s="333"/>
      <c r="AC439" s="333"/>
      <c r="AD439" s="333"/>
      <c r="AE439" s="333"/>
      <c r="AF439" s="333"/>
      <c r="AG439" s="333"/>
      <c r="AH439" s="333"/>
      <c r="AI439" s="333"/>
      <c r="AJ439" s="333"/>
      <c r="AK439" s="333"/>
      <c r="AL439" s="333"/>
      <c r="AM439" s="333"/>
      <c r="AN439" s="333"/>
      <c r="AO439" s="333"/>
      <c r="AP439" s="333"/>
      <c r="AQ439" s="333"/>
      <c r="AR439" s="333"/>
      <c r="AS439" s="333"/>
    </row>
    <row r="440" spans="2:45" s="568" customFormat="1" ht="13.5" thickBot="1">
      <c r="B440" s="570" t="s">
        <v>999</v>
      </c>
      <c r="C440" s="568" t="s">
        <v>469</v>
      </c>
      <c r="D440" s="568" t="s">
        <v>923</v>
      </c>
      <c r="G440" s="249" t="s">
        <v>52</v>
      </c>
      <c r="H440" s="572" t="s">
        <v>733</v>
      </c>
      <c r="I440" s="572" t="s">
        <v>1000</v>
      </c>
      <c r="J440" s="333"/>
      <c r="K440" s="333"/>
      <c r="L440" s="333"/>
      <c r="M440" s="333"/>
      <c r="N440" s="333"/>
      <c r="O440" s="333"/>
      <c r="P440" s="333"/>
      <c r="Q440" s="333"/>
      <c r="R440" s="333"/>
      <c r="S440" s="333"/>
      <c r="T440" s="333"/>
      <c r="U440" s="333"/>
      <c r="V440" s="333"/>
      <c r="W440" s="333"/>
      <c r="X440" s="333"/>
      <c r="Y440" s="333"/>
      <c r="Z440" s="333"/>
      <c r="AA440" s="333"/>
      <c r="AB440" s="333"/>
      <c r="AC440" s="333"/>
      <c r="AD440" s="333"/>
      <c r="AE440" s="333"/>
      <c r="AF440" s="333"/>
      <c r="AG440" s="333"/>
      <c r="AH440" s="333"/>
      <c r="AI440" s="333"/>
      <c r="AJ440" s="333"/>
      <c r="AK440" s="333"/>
      <c r="AL440" s="333"/>
      <c r="AM440" s="333"/>
      <c r="AN440" s="333"/>
      <c r="AO440" s="333"/>
      <c r="AP440" s="333"/>
      <c r="AQ440" s="333"/>
      <c r="AR440" s="333"/>
      <c r="AS440" s="333"/>
    </row>
    <row r="441" spans="2:45" s="568" customFormat="1" ht="13.5" thickBot="1">
      <c r="B441" s="570" t="s">
        <v>1001</v>
      </c>
      <c r="C441" s="568" t="s">
        <v>469</v>
      </c>
      <c r="D441" s="568" t="s">
        <v>923</v>
      </c>
      <c r="G441" s="249" t="s">
        <v>52</v>
      </c>
      <c r="H441" s="573" t="s">
        <v>733</v>
      </c>
      <c r="I441" s="573" t="s">
        <v>1002</v>
      </c>
      <c r="J441" s="333"/>
      <c r="K441" s="333"/>
      <c r="L441" s="333"/>
      <c r="M441" s="333"/>
      <c r="N441" s="333"/>
      <c r="O441" s="333"/>
      <c r="P441" s="333"/>
      <c r="Q441" s="333"/>
      <c r="R441" s="333"/>
      <c r="S441" s="333"/>
      <c r="T441" s="333"/>
      <c r="U441" s="333"/>
      <c r="V441" s="333"/>
      <c r="W441" s="333"/>
      <c r="X441" s="333"/>
      <c r="Y441" s="333"/>
      <c r="Z441" s="333"/>
      <c r="AA441" s="333"/>
      <c r="AB441" s="333"/>
      <c r="AC441" s="333"/>
      <c r="AD441" s="333"/>
      <c r="AE441" s="333"/>
      <c r="AF441" s="333"/>
      <c r="AG441" s="333"/>
      <c r="AH441" s="333"/>
      <c r="AI441" s="333"/>
      <c r="AJ441" s="333"/>
      <c r="AK441" s="333"/>
      <c r="AL441" s="333"/>
      <c r="AM441" s="333"/>
      <c r="AN441" s="333"/>
      <c r="AO441" s="333"/>
      <c r="AP441" s="333"/>
      <c r="AQ441" s="333"/>
      <c r="AR441" s="333"/>
      <c r="AS441" s="333"/>
    </row>
    <row r="442" spans="2:45" s="568" customFormat="1" ht="13.5" thickBot="1">
      <c r="B442" s="570" t="s">
        <v>1003</v>
      </c>
      <c r="C442" s="568" t="s">
        <v>469</v>
      </c>
      <c r="D442" s="568" t="s">
        <v>923</v>
      </c>
      <c r="G442" s="249" t="s">
        <v>52</v>
      </c>
      <c r="H442" s="572" t="s">
        <v>733</v>
      </c>
      <c r="I442" s="572" t="s">
        <v>1004</v>
      </c>
      <c r="J442" s="333"/>
      <c r="K442" s="333"/>
      <c r="L442" s="333"/>
      <c r="M442" s="333"/>
      <c r="N442" s="333"/>
      <c r="O442" s="333"/>
      <c r="P442" s="333"/>
      <c r="Q442" s="333"/>
      <c r="R442" s="333"/>
      <c r="S442" s="333"/>
      <c r="T442" s="333"/>
      <c r="U442" s="333"/>
      <c r="V442" s="333"/>
      <c r="W442" s="333"/>
      <c r="X442" s="333"/>
      <c r="Y442" s="333"/>
      <c r="Z442" s="333"/>
      <c r="AA442" s="333"/>
      <c r="AB442" s="333"/>
      <c r="AC442" s="333"/>
      <c r="AD442" s="333"/>
      <c r="AE442" s="333"/>
      <c r="AF442" s="333"/>
      <c r="AG442" s="333"/>
      <c r="AH442" s="333"/>
      <c r="AI442" s="333"/>
      <c r="AJ442" s="333"/>
      <c r="AK442" s="333"/>
      <c r="AL442" s="333"/>
      <c r="AM442" s="333"/>
      <c r="AN442" s="333"/>
      <c r="AO442" s="333"/>
      <c r="AP442" s="333"/>
      <c r="AQ442" s="333"/>
      <c r="AR442" s="333"/>
      <c r="AS442" s="333"/>
    </row>
    <row r="443" spans="2:45" s="568" customFormat="1" ht="13.5" thickBot="1">
      <c r="B443" s="570" t="s">
        <v>1005</v>
      </c>
      <c r="C443" s="568" t="s">
        <v>469</v>
      </c>
      <c r="D443" s="568" t="s">
        <v>923</v>
      </c>
      <c r="G443" s="249" t="s">
        <v>52</v>
      </c>
      <c r="H443" s="573" t="s">
        <v>733</v>
      </c>
      <c r="I443" s="573" t="s">
        <v>1006</v>
      </c>
      <c r="J443" s="333"/>
      <c r="K443" s="333"/>
      <c r="L443" s="333"/>
      <c r="M443" s="333"/>
      <c r="N443" s="333"/>
      <c r="O443" s="333"/>
      <c r="P443" s="333"/>
      <c r="Q443" s="333"/>
      <c r="R443" s="333"/>
      <c r="S443" s="333"/>
      <c r="T443" s="333"/>
      <c r="U443" s="333"/>
      <c r="V443" s="333"/>
      <c r="W443" s="333"/>
      <c r="X443" s="333"/>
      <c r="Y443" s="333"/>
      <c r="Z443" s="333"/>
      <c r="AA443" s="333"/>
      <c r="AB443" s="333"/>
      <c r="AC443" s="333"/>
      <c r="AD443" s="333"/>
      <c r="AE443" s="333"/>
      <c r="AF443" s="333"/>
      <c r="AG443" s="333"/>
      <c r="AH443" s="333"/>
      <c r="AI443" s="333"/>
      <c r="AJ443" s="333"/>
      <c r="AK443" s="333"/>
      <c r="AL443" s="333"/>
      <c r="AM443" s="333"/>
      <c r="AN443" s="333"/>
      <c r="AO443" s="333"/>
      <c r="AP443" s="333"/>
      <c r="AQ443" s="333"/>
      <c r="AR443" s="333"/>
      <c r="AS443" s="333"/>
    </row>
    <row r="444" spans="2:45" s="568" customFormat="1" ht="13.5" thickBot="1">
      <c r="B444" s="570" t="s">
        <v>1007</v>
      </c>
      <c r="C444" s="568" t="s">
        <v>469</v>
      </c>
      <c r="D444" s="568" t="s">
        <v>923</v>
      </c>
      <c r="G444" s="249" t="s">
        <v>52</v>
      </c>
      <c r="H444" s="572" t="s">
        <v>733</v>
      </c>
      <c r="I444" s="574" t="s">
        <v>1008</v>
      </c>
      <c r="J444" s="333"/>
      <c r="K444" s="333"/>
      <c r="L444" s="333"/>
      <c r="M444" s="333"/>
      <c r="N444" s="333"/>
      <c r="O444" s="333"/>
      <c r="P444" s="333"/>
      <c r="Q444" s="333"/>
      <c r="R444" s="333"/>
      <c r="S444" s="333"/>
      <c r="T444" s="333"/>
      <c r="U444" s="333"/>
      <c r="V444" s="333"/>
      <c r="W444" s="333"/>
      <c r="X444" s="333"/>
      <c r="Y444" s="333"/>
      <c r="Z444" s="333"/>
      <c r="AA444" s="333"/>
      <c r="AB444" s="333"/>
      <c r="AC444" s="333"/>
      <c r="AD444" s="333"/>
      <c r="AE444" s="333"/>
      <c r="AF444" s="333"/>
      <c r="AG444" s="333"/>
      <c r="AH444" s="333"/>
      <c r="AI444" s="333"/>
      <c r="AJ444" s="333"/>
      <c r="AK444" s="333"/>
      <c r="AL444" s="333"/>
      <c r="AM444" s="333"/>
      <c r="AN444" s="333"/>
      <c r="AO444" s="333"/>
      <c r="AP444" s="333"/>
      <c r="AQ444" s="333"/>
      <c r="AR444" s="333"/>
      <c r="AS444" s="333"/>
    </row>
    <row r="445" spans="2:45" s="568" customFormat="1" ht="13.5" thickBot="1">
      <c r="B445" s="570" t="s">
        <v>1009</v>
      </c>
      <c r="C445" s="568" t="s">
        <v>469</v>
      </c>
      <c r="D445" s="568" t="s">
        <v>923</v>
      </c>
      <c r="G445" s="249" t="s">
        <v>52</v>
      </c>
      <c r="H445" s="573" t="s">
        <v>733</v>
      </c>
      <c r="I445" s="573" t="s">
        <v>1010</v>
      </c>
      <c r="J445" s="333"/>
      <c r="K445" s="333"/>
      <c r="L445" s="333"/>
      <c r="M445" s="333"/>
      <c r="N445" s="333"/>
      <c r="O445" s="333"/>
      <c r="P445" s="333"/>
      <c r="Q445" s="333"/>
      <c r="R445" s="333"/>
      <c r="S445" s="333"/>
      <c r="T445" s="333"/>
      <c r="U445" s="333"/>
      <c r="V445" s="333"/>
      <c r="W445" s="333"/>
      <c r="X445" s="333"/>
      <c r="Y445" s="333"/>
      <c r="Z445" s="333"/>
      <c r="AA445" s="333"/>
      <c r="AB445" s="333"/>
      <c r="AC445" s="333"/>
      <c r="AD445" s="333"/>
      <c r="AE445" s="333"/>
      <c r="AF445" s="333"/>
      <c r="AG445" s="333"/>
      <c r="AH445" s="333"/>
      <c r="AI445" s="333"/>
      <c r="AJ445" s="333"/>
      <c r="AK445" s="333"/>
      <c r="AL445" s="333"/>
      <c r="AM445" s="333"/>
      <c r="AN445" s="333"/>
      <c r="AO445" s="333"/>
      <c r="AP445" s="333"/>
      <c r="AQ445" s="333"/>
      <c r="AR445" s="333"/>
      <c r="AS445" s="333"/>
    </row>
    <row r="446" spans="2:45" s="568" customFormat="1" ht="13.5" thickBot="1">
      <c r="B446" s="570" t="s">
        <v>1011</v>
      </c>
      <c r="C446" s="568" t="s">
        <v>469</v>
      </c>
      <c r="D446" s="568" t="s">
        <v>923</v>
      </c>
      <c r="G446" s="249" t="s">
        <v>52</v>
      </c>
      <c r="H446" s="572" t="s">
        <v>733</v>
      </c>
      <c r="I446" s="574" t="s">
        <v>1012</v>
      </c>
      <c r="J446" s="333"/>
      <c r="K446" s="333"/>
      <c r="L446" s="333"/>
      <c r="M446" s="333"/>
      <c r="N446" s="333"/>
      <c r="O446" s="333"/>
      <c r="P446" s="333"/>
      <c r="Q446" s="333"/>
      <c r="R446" s="333"/>
      <c r="S446" s="333"/>
      <c r="T446" s="333"/>
      <c r="U446" s="333"/>
      <c r="V446" s="333"/>
      <c r="W446" s="333"/>
      <c r="X446" s="333"/>
      <c r="Y446" s="333"/>
      <c r="Z446" s="333"/>
      <c r="AA446" s="333"/>
      <c r="AB446" s="333"/>
      <c r="AC446" s="333"/>
      <c r="AD446" s="333"/>
      <c r="AE446" s="333"/>
      <c r="AF446" s="333"/>
      <c r="AG446" s="333"/>
      <c r="AH446" s="333"/>
      <c r="AI446" s="333"/>
      <c r="AJ446" s="333"/>
      <c r="AK446" s="333"/>
      <c r="AL446" s="333"/>
      <c r="AM446" s="333"/>
      <c r="AN446" s="333"/>
      <c r="AO446" s="333"/>
      <c r="AP446" s="333"/>
      <c r="AQ446" s="333"/>
      <c r="AR446" s="333"/>
      <c r="AS446" s="333"/>
    </row>
    <row r="447" spans="2:45" s="568" customFormat="1" ht="13.5" thickBot="1">
      <c r="B447" s="570" t="s">
        <v>1013</v>
      </c>
      <c r="C447" s="568" t="s">
        <v>469</v>
      </c>
      <c r="D447" s="568" t="s">
        <v>923</v>
      </c>
      <c r="G447" s="249" t="s">
        <v>52</v>
      </c>
      <c r="H447" s="573" t="s">
        <v>733</v>
      </c>
      <c r="I447" s="573" t="s">
        <v>1014</v>
      </c>
      <c r="J447" s="333"/>
      <c r="K447" s="333"/>
      <c r="L447" s="333"/>
      <c r="M447" s="333"/>
      <c r="N447" s="333"/>
      <c r="O447" s="333"/>
      <c r="P447" s="333"/>
      <c r="Q447" s="333"/>
      <c r="R447" s="333"/>
      <c r="S447" s="333"/>
      <c r="T447" s="333"/>
      <c r="U447" s="333"/>
      <c r="V447" s="333"/>
      <c r="W447" s="333"/>
      <c r="X447" s="333"/>
      <c r="Y447" s="333"/>
      <c r="Z447" s="333"/>
      <c r="AA447" s="333"/>
      <c r="AB447" s="333"/>
      <c r="AC447" s="333"/>
      <c r="AD447" s="333"/>
      <c r="AE447" s="333"/>
      <c r="AF447" s="333"/>
      <c r="AG447" s="333"/>
      <c r="AH447" s="333"/>
      <c r="AI447" s="333"/>
      <c r="AJ447" s="333"/>
      <c r="AK447" s="333"/>
      <c r="AL447" s="333"/>
      <c r="AM447" s="333"/>
      <c r="AN447" s="333"/>
      <c r="AO447" s="333"/>
      <c r="AP447" s="333"/>
      <c r="AQ447" s="333"/>
      <c r="AR447" s="333"/>
      <c r="AS447" s="333"/>
    </row>
    <row r="448" spans="2:45" s="568" customFormat="1" ht="13.5" thickBot="1">
      <c r="B448" s="570" t="s">
        <v>1015</v>
      </c>
      <c r="C448" s="568" t="s">
        <v>469</v>
      </c>
      <c r="D448" s="568" t="s">
        <v>923</v>
      </c>
      <c r="G448" s="249" t="s">
        <v>52</v>
      </c>
      <c r="H448" s="572" t="s">
        <v>733</v>
      </c>
      <c r="I448" s="574" t="s">
        <v>1016</v>
      </c>
      <c r="J448" s="333"/>
      <c r="K448" s="333"/>
      <c r="L448" s="333"/>
      <c r="M448" s="333"/>
      <c r="N448" s="333"/>
      <c r="O448" s="333"/>
      <c r="P448" s="333"/>
      <c r="Q448" s="333"/>
      <c r="R448" s="333"/>
      <c r="S448" s="333"/>
      <c r="T448" s="333"/>
      <c r="U448" s="333"/>
      <c r="V448" s="333"/>
      <c r="W448" s="333"/>
      <c r="X448" s="333"/>
      <c r="Y448" s="333"/>
      <c r="Z448" s="333"/>
      <c r="AA448" s="333"/>
      <c r="AB448" s="333"/>
      <c r="AC448" s="333"/>
      <c r="AD448" s="333"/>
      <c r="AE448" s="333"/>
      <c r="AF448" s="333"/>
      <c r="AG448" s="333"/>
      <c r="AH448" s="333"/>
      <c r="AI448" s="333"/>
      <c r="AJ448" s="333"/>
      <c r="AK448" s="333"/>
      <c r="AL448" s="333"/>
      <c r="AM448" s="333"/>
      <c r="AN448" s="333"/>
      <c r="AO448" s="333"/>
      <c r="AP448" s="333"/>
      <c r="AQ448" s="333"/>
      <c r="AR448" s="333"/>
      <c r="AS448" s="333"/>
    </row>
    <row r="449" spans="2:45" s="568" customFormat="1" ht="13.5" thickBot="1">
      <c r="B449" s="570" t="s">
        <v>1017</v>
      </c>
      <c r="C449" s="568" t="s">
        <v>469</v>
      </c>
      <c r="D449" s="568" t="s">
        <v>923</v>
      </c>
      <c r="G449" s="249" t="s">
        <v>52</v>
      </c>
      <c r="H449" s="573" t="s">
        <v>733</v>
      </c>
      <c r="I449" s="573" t="s">
        <v>1018</v>
      </c>
      <c r="J449" s="333"/>
      <c r="K449" s="333"/>
      <c r="L449" s="333"/>
      <c r="M449" s="333"/>
      <c r="N449" s="333"/>
      <c r="O449" s="333"/>
      <c r="P449" s="333"/>
      <c r="Q449" s="333"/>
      <c r="R449" s="333"/>
      <c r="S449" s="333"/>
      <c r="T449" s="333"/>
      <c r="U449" s="333"/>
      <c r="V449" s="333"/>
      <c r="W449" s="333"/>
      <c r="X449" s="333"/>
      <c r="Y449" s="333"/>
      <c r="Z449" s="333"/>
      <c r="AA449" s="333"/>
      <c r="AB449" s="333"/>
      <c r="AC449" s="333"/>
      <c r="AD449" s="333"/>
      <c r="AE449" s="333"/>
      <c r="AF449" s="333"/>
      <c r="AG449" s="333"/>
      <c r="AH449" s="333"/>
      <c r="AI449" s="333"/>
      <c r="AJ449" s="333"/>
      <c r="AK449" s="333"/>
      <c r="AL449" s="333"/>
      <c r="AM449" s="333"/>
      <c r="AN449" s="333"/>
      <c r="AO449" s="333"/>
      <c r="AP449" s="333"/>
      <c r="AQ449" s="333"/>
      <c r="AR449" s="333"/>
      <c r="AS449" s="333"/>
    </row>
    <row r="450" spans="2:45" s="568" customFormat="1" ht="13.5" thickBot="1">
      <c r="B450" s="570" t="s">
        <v>1019</v>
      </c>
      <c r="C450" s="568" t="s">
        <v>469</v>
      </c>
      <c r="D450" s="568" t="s">
        <v>923</v>
      </c>
      <c r="G450" s="249" t="s">
        <v>52</v>
      </c>
      <c r="H450" s="572" t="s">
        <v>733</v>
      </c>
      <c r="I450" s="574" t="s">
        <v>1020</v>
      </c>
      <c r="J450" s="333"/>
      <c r="K450" s="333"/>
      <c r="L450" s="333"/>
      <c r="M450" s="333"/>
      <c r="N450" s="333"/>
      <c r="O450" s="333"/>
      <c r="P450" s="333"/>
      <c r="Q450" s="333"/>
      <c r="R450" s="333"/>
      <c r="S450" s="333"/>
      <c r="T450" s="333"/>
      <c r="U450" s="333"/>
      <c r="V450" s="333"/>
      <c r="W450" s="333"/>
      <c r="X450" s="333"/>
      <c r="Y450" s="333"/>
      <c r="Z450" s="333"/>
      <c r="AA450" s="333"/>
      <c r="AB450" s="333"/>
      <c r="AC450" s="333"/>
      <c r="AD450" s="333"/>
      <c r="AE450" s="333"/>
      <c r="AF450" s="333"/>
      <c r="AG450" s="333"/>
      <c r="AH450" s="333"/>
      <c r="AI450" s="333"/>
      <c r="AJ450" s="333"/>
      <c r="AK450" s="333"/>
      <c r="AL450" s="333"/>
      <c r="AM450" s="333"/>
      <c r="AN450" s="333"/>
      <c r="AO450" s="333"/>
      <c r="AP450" s="333"/>
      <c r="AQ450" s="333"/>
      <c r="AR450" s="333"/>
      <c r="AS450" s="333"/>
    </row>
    <row r="451" spans="2:45" s="568" customFormat="1" ht="13.5" thickBot="1">
      <c r="B451" s="570" t="s">
        <v>1021</v>
      </c>
      <c r="C451" s="568" t="s">
        <v>469</v>
      </c>
      <c r="D451" s="568" t="s">
        <v>923</v>
      </c>
      <c r="G451" s="249" t="s">
        <v>52</v>
      </c>
      <c r="H451" s="573" t="s">
        <v>733</v>
      </c>
      <c r="I451" s="573" t="s">
        <v>1022</v>
      </c>
      <c r="J451" s="333"/>
      <c r="K451" s="333"/>
      <c r="L451" s="333"/>
      <c r="M451" s="333"/>
      <c r="N451" s="333"/>
      <c r="O451" s="333"/>
      <c r="P451" s="333"/>
      <c r="Q451" s="333"/>
      <c r="R451" s="333"/>
      <c r="S451" s="333"/>
      <c r="T451" s="333"/>
      <c r="U451" s="333"/>
      <c r="V451" s="333"/>
      <c r="W451" s="333"/>
      <c r="X451" s="333"/>
      <c r="Y451" s="333"/>
      <c r="Z451" s="333"/>
      <c r="AA451" s="333"/>
      <c r="AB451" s="333"/>
      <c r="AC451" s="333"/>
      <c r="AD451" s="333"/>
      <c r="AE451" s="333"/>
      <c r="AF451" s="333"/>
      <c r="AG451" s="333"/>
      <c r="AH451" s="333"/>
      <c r="AI451" s="333"/>
      <c r="AJ451" s="333"/>
      <c r="AK451" s="333"/>
      <c r="AL451" s="333"/>
      <c r="AM451" s="333"/>
      <c r="AN451" s="333"/>
      <c r="AO451" s="333"/>
      <c r="AP451" s="333"/>
      <c r="AQ451" s="333"/>
      <c r="AR451" s="333"/>
      <c r="AS451" s="333"/>
    </row>
    <row r="452" spans="2:45" s="568" customFormat="1" ht="13.5" thickBot="1">
      <c r="B452" s="570" t="s">
        <v>1023</v>
      </c>
      <c r="C452" s="568" t="s">
        <v>469</v>
      </c>
      <c r="D452" s="568" t="s">
        <v>75</v>
      </c>
      <c r="G452" s="249" t="s">
        <v>52</v>
      </c>
      <c r="H452" s="333"/>
      <c r="I452" s="333"/>
      <c r="J452" s="333"/>
      <c r="K452" s="333"/>
      <c r="L452" s="333"/>
      <c r="M452" s="333"/>
      <c r="N452" s="333"/>
      <c r="O452" s="333"/>
      <c r="P452" s="333"/>
      <c r="Q452" s="333"/>
      <c r="R452" s="333"/>
      <c r="S452" s="333"/>
      <c r="T452" s="333"/>
      <c r="U452" s="333"/>
      <c r="V452" s="333"/>
      <c r="W452" s="333"/>
      <c r="X452" s="333"/>
      <c r="Y452" s="333"/>
      <c r="Z452" s="333"/>
      <c r="AA452" s="333"/>
      <c r="AB452" s="333"/>
      <c r="AC452" s="333"/>
      <c r="AD452" s="333"/>
      <c r="AE452" s="333"/>
      <c r="AF452" s="333"/>
      <c r="AG452" s="333"/>
      <c r="AH452" s="333"/>
      <c r="AI452" s="333"/>
      <c r="AJ452" s="333"/>
      <c r="AK452" s="333"/>
      <c r="AL452" s="333"/>
      <c r="AM452" s="333"/>
      <c r="AN452" s="333"/>
      <c r="AO452" s="333"/>
      <c r="AP452" s="333"/>
      <c r="AQ452" s="333"/>
      <c r="AR452" s="333"/>
      <c r="AS452" s="333"/>
    </row>
    <row r="453" spans="2:45" s="568" customFormat="1" ht="13.5" thickBot="1">
      <c r="B453" s="570" t="s">
        <v>1024</v>
      </c>
      <c r="C453" s="568" t="s">
        <v>1025</v>
      </c>
      <c r="D453" s="568" t="s">
        <v>920</v>
      </c>
      <c r="G453" s="249" t="s">
        <v>52</v>
      </c>
      <c r="H453" s="572" t="s">
        <v>733</v>
      </c>
      <c r="I453" s="572" t="s">
        <v>996</v>
      </c>
      <c r="J453" s="333"/>
      <c r="K453" s="333"/>
      <c r="L453" s="333"/>
      <c r="M453" s="333"/>
      <c r="N453" s="333"/>
      <c r="O453" s="333"/>
      <c r="P453" s="333"/>
      <c r="Q453" s="333"/>
      <c r="R453" s="333"/>
      <c r="S453" s="333"/>
      <c r="T453" s="333"/>
      <c r="U453" s="333"/>
      <c r="V453" s="333"/>
      <c r="W453" s="333"/>
      <c r="X453" s="333"/>
      <c r="Y453" s="333"/>
      <c r="Z453" s="333"/>
      <c r="AA453" s="333"/>
      <c r="AB453" s="333"/>
      <c r="AC453" s="333"/>
      <c r="AD453" s="333"/>
      <c r="AE453" s="333"/>
      <c r="AF453" s="333"/>
      <c r="AG453" s="333"/>
      <c r="AH453" s="333"/>
      <c r="AI453" s="333"/>
      <c r="AJ453" s="333"/>
      <c r="AK453" s="333"/>
      <c r="AL453" s="333"/>
      <c r="AM453" s="333"/>
      <c r="AN453" s="333"/>
      <c r="AO453" s="333"/>
      <c r="AP453" s="333"/>
      <c r="AQ453" s="333"/>
      <c r="AR453" s="333"/>
      <c r="AS453" s="333"/>
    </row>
    <row r="454" spans="2:45" s="568" customFormat="1" ht="13.5" thickBot="1">
      <c r="B454" s="570" t="s">
        <v>1026</v>
      </c>
      <c r="C454" s="568" t="s">
        <v>1025</v>
      </c>
      <c r="D454" s="568" t="s">
        <v>920</v>
      </c>
      <c r="G454" s="249" t="s">
        <v>52</v>
      </c>
      <c r="H454" s="573" t="s">
        <v>733</v>
      </c>
      <c r="I454" s="573" t="s">
        <v>998</v>
      </c>
      <c r="J454" s="333"/>
      <c r="K454" s="333"/>
      <c r="L454" s="333"/>
      <c r="M454" s="333"/>
      <c r="N454" s="333"/>
      <c r="O454" s="333"/>
      <c r="P454" s="333"/>
      <c r="Q454" s="333"/>
      <c r="R454" s="333"/>
      <c r="S454" s="333"/>
      <c r="T454" s="333"/>
      <c r="U454" s="333"/>
      <c r="V454" s="333"/>
      <c r="W454" s="333"/>
      <c r="X454" s="333"/>
      <c r="Y454" s="333"/>
      <c r="Z454" s="333"/>
      <c r="AA454" s="333"/>
      <c r="AB454" s="333"/>
      <c r="AC454" s="333"/>
      <c r="AD454" s="333"/>
      <c r="AE454" s="333"/>
      <c r="AF454" s="333"/>
      <c r="AG454" s="333"/>
      <c r="AH454" s="333"/>
      <c r="AI454" s="333"/>
      <c r="AJ454" s="333"/>
      <c r="AK454" s="333"/>
      <c r="AL454" s="333"/>
      <c r="AM454" s="333"/>
      <c r="AN454" s="333"/>
      <c r="AO454" s="333"/>
      <c r="AP454" s="333"/>
      <c r="AQ454" s="333"/>
      <c r="AR454" s="333"/>
      <c r="AS454" s="333"/>
    </row>
    <row r="455" spans="2:45" s="568" customFormat="1" ht="13.5" thickBot="1">
      <c r="B455" s="570" t="s">
        <v>1027</v>
      </c>
      <c r="C455" s="568" t="s">
        <v>1025</v>
      </c>
      <c r="D455" s="568" t="s">
        <v>923</v>
      </c>
      <c r="G455" s="249" t="s">
        <v>52</v>
      </c>
      <c r="H455" s="572" t="s">
        <v>733</v>
      </c>
      <c r="I455" s="572" t="s">
        <v>1000</v>
      </c>
      <c r="J455" s="333"/>
      <c r="K455" s="333"/>
      <c r="L455" s="333"/>
      <c r="M455" s="333"/>
      <c r="N455" s="333"/>
      <c r="O455" s="333"/>
      <c r="P455" s="333"/>
      <c r="Q455" s="333"/>
      <c r="R455" s="333"/>
      <c r="S455" s="333"/>
      <c r="T455" s="333"/>
      <c r="U455" s="333"/>
      <c r="V455" s="333"/>
      <c r="W455" s="333"/>
      <c r="X455" s="333"/>
      <c r="Y455" s="333"/>
      <c r="Z455" s="333"/>
      <c r="AA455" s="333"/>
      <c r="AB455" s="333"/>
      <c r="AC455" s="333"/>
      <c r="AD455" s="333"/>
      <c r="AE455" s="333"/>
      <c r="AF455" s="333"/>
      <c r="AG455" s="333"/>
      <c r="AH455" s="333"/>
      <c r="AI455" s="333"/>
      <c r="AJ455" s="333"/>
      <c r="AK455" s="333"/>
      <c r="AL455" s="333"/>
      <c r="AM455" s="333"/>
      <c r="AN455" s="333"/>
      <c r="AO455" s="333"/>
      <c r="AP455" s="333"/>
      <c r="AQ455" s="333"/>
      <c r="AR455" s="333"/>
      <c r="AS455" s="333"/>
    </row>
    <row r="456" spans="2:45" s="568" customFormat="1" ht="13.5" thickBot="1">
      <c r="B456" s="570" t="s">
        <v>1028</v>
      </c>
      <c r="C456" s="568" t="s">
        <v>1025</v>
      </c>
      <c r="D456" s="568" t="s">
        <v>923</v>
      </c>
      <c r="G456" s="249" t="s">
        <v>52</v>
      </c>
      <c r="H456" s="573" t="s">
        <v>733</v>
      </c>
      <c r="I456" s="573" t="s">
        <v>1002</v>
      </c>
      <c r="J456" s="333"/>
      <c r="K456" s="333"/>
      <c r="L456" s="333"/>
      <c r="M456" s="333"/>
      <c r="N456" s="333"/>
      <c r="O456" s="333"/>
      <c r="P456" s="333"/>
      <c r="Q456" s="333"/>
      <c r="R456" s="333"/>
      <c r="S456" s="333"/>
      <c r="T456" s="333"/>
      <c r="U456" s="333"/>
      <c r="V456" s="333"/>
      <c r="W456" s="333"/>
      <c r="X456" s="333"/>
      <c r="Y456" s="333"/>
      <c r="Z456" s="333"/>
      <c r="AA456" s="333"/>
      <c r="AB456" s="333"/>
      <c r="AC456" s="333"/>
      <c r="AD456" s="333"/>
      <c r="AE456" s="333"/>
      <c r="AF456" s="333"/>
      <c r="AG456" s="333"/>
      <c r="AH456" s="333"/>
      <c r="AI456" s="333"/>
      <c r="AJ456" s="333"/>
      <c r="AK456" s="333"/>
      <c r="AL456" s="333"/>
      <c r="AM456" s="333"/>
      <c r="AN456" s="333"/>
      <c r="AO456" s="333"/>
      <c r="AP456" s="333"/>
      <c r="AQ456" s="333"/>
      <c r="AR456" s="333"/>
      <c r="AS456" s="333"/>
    </row>
    <row r="457" spans="2:45" s="568" customFormat="1" ht="13.5" thickBot="1">
      <c r="B457" s="570" t="s">
        <v>1029</v>
      </c>
      <c r="C457" s="568" t="s">
        <v>1025</v>
      </c>
      <c r="D457" s="568" t="s">
        <v>923</v>
      </c>
      <c r="G457" s="249" t="s">
        <v>52</v>
      </c>
      <c r="H457" s="572" t="s">
        <v>733</v>
      </c>
      <c r="I457" s="572" t="s">
        <v>1004</v>
      </c>
      <c r="J457" s="333"/>
      <c r="K457" s="333"/>
      <c r="L457" s="333"/>
      <c r="M457" s="333"/>
      <c r="N457" s="333"/>
      <c r="O457" s="333"/>
      <c r="P457" s="333"/>
      <c r="Q457" s="333"/>
      <c r="R457" s="333"/>
      <c r="S457" s="333"/>
      <c r="T457" s="333"/>
      <c r="U457" s="333"/>
      <c r="V457" s="333"/>
      <c r="W457" s="333"/>
      <c r="X457" s="333"/>
      <c r="Y457" s="333"/>
      <c r="Z457" s="333"/>
      <c r="AA457" s="333"/>
      <c r="AB457" s="333"/>
      <c r="AC457" s="333"/>
      <c r="AD457" s="333"/>
      <c r="AE457" s="333"/>
      <c r="AF457" s="333"/>
      <c r="AG457" s="333"/>
      <c r="AH457" s="333"/>
      <c r="AI457" s="333"/>
      <c r="AJ457" s="333"/>
      <c r="AK457" s="333"/>
      <c r="AL457" s="333"/>
      <c r="AM457" s="333"/>
      <c r="AN457" s="333"/>
      <c r="AO457" s="333"/>
      <c r="AP457" s="333"/>
      <c r="AQ457" s="333"/>
      <c r="AR457" s="333"/>
      <c r="AS457" s="333"/>
    </row>
    <row r="458" spans="2:45" s="568" customFormat="1" ht="13.5" thickBot="1">
      <c r="B458" s="570" t="s">
        <v>1030</v>
      </c>
      <c r="C458" s="568" t="s">
        <v>1025</v>
      </c>
      <c r="D458" s="568" t="s">
        <v>923</v>
      </c>
      <c r="G458" s="249" t="s">
        <v>52</v>
      </c>
      <c r="H458" s="573" t="s">
        <v>733</v>
      </c>
      <c r="I458" s="573" t="s">
        <v>1006</v>
      </c>
      <c r="J458" s="333"/>
      <c r="K458" s="333"/>
      <c r="L458" s="333"/>
      <c r="M458" s="333"/>
      <c r="N458" s="333"/>
      <c r="O458" s="333"/>
      <c r="P458" s="333"/>
      <c r="Q458" s="333"/>
      <c r="R458" s="333"/>
      <c r="S458" s="333"/>
      <c r="T458" s="333"/>
      <c r="U458" s="333"/>
      <c r="V458" s="333"/>
      <c r="W458" s="333"/>
      <c r="X458" s="333"/>
      <c r="Y458" s="333"/>
      <c r="Z458" s="333"/>
      <c r="AA458" s="333"/>
      <c r="AB458" s="333"/>
      <c r="AC458" s="333"/>
      <c r="AD458" s="333"/>
      <c r="AE458" s="333"/>
      <c r="AF458" s="333"/>
      <c r="AG458" s="333"/>
      <c r="AH458" s="333"/>
      <c r="AI458" s="333"/>
      <c r="AJ458" s="333"/>
      <c r="AK458" s="333"/>
      <c r="AL458" s="333"/>
      <c r="AM458" s="333"/>
      <c r="AN458" s="333"/>
      <c r="AO458" s="333"/>
      <c r="AP458" s="333"/>
      <c r="AQ458" s="333"/>
      <c r="AR458" s="333"/>
      <c r="AS458" s="333"/>
    </row>
    <row r="459" spans="2:45" s="568" customFormat="1" ht="13.5" thickBot="1">
      <c r="B459" s="570" t="s">
        <v>1031</v>
      </c>
      <c r="C459" s="568" t="s">
        <v>1025</v>
      </c>
      <c r="D459" s="568" t="s">
        <v>923</v>
      </c>
      <c r="G459" s="249" t="s">
        <v>52</v>
      </c>
      <c r="H459" s="572" t="s">
        <v>733</v>
      </c>
      <c r="I459" s="574" t="s">
        <v>1008</v>
      </c>
      <c r="J459" s="333"/>
      <c r="K459" s="333"/>
      <c r="L459" s="333"/>
      <c r="M459" s="333"/>
      <c r="N459" s="333"/>
      <c r="O459" s="333"/>
      <c r="P459" s="333"/>
      <c r="Q459" s="333"/>
      <c r="R459" s="333"/>
      <c r="S459" s="333"/>
      <c r="T459" s="333"/>
      <c r="U459" s="333"/>
      <c r="V459" s="333"/>
      <c r="W459" s="333"/>
      <c r="X459" s="333"/>
      <c r="Y459" s="333"/>
      <c r="Z459" s="333"/>
      <c r="AA459" s="333"/>
      <c r="AB459" s="333"/>
      <c r="AC459" s="333"/>
      <c r="AD459" s="333"/>
      <c r="AE459" s="333"/>
      <c r="AF459" s="333"/>
      <c r="AG459" s="333"/>
      <c r="AH459" s="333"/>
      <c r="AI459" s="333"/>
      <c r="AJ459" s="333"/>
      <c r="AK459" s="333"/>
      <c r="AL459" s="333"/>
      <c r="AM459" s="333"/>
      <c r="AN459" s="333"/>
      <c r="AO459" s="333"/>
      <c r="AP459" s="333"/>
      <c r="AQ459" s="333"/>
      <c r="AR459" s="333"/>
      <c r="AS459" s="333"/>
    </row>
    <row r="460" spans="2:45" s="568" customFormat="1" ht="13.5" thickBot="1">
      <c r="B460" s="570" t="s">
        <v>1032</v>
      </c>
      <c r="C460" s="568" t="s">
        <v>1025</v>
      </c>
      <c r="D460" s="568" t="s">
        <v>923</v>
      </c>
      <c r="G460" s="249" t="s">
        <v>52</v>
      </c>
      <c r="H460" s="573" t="s">
        <v>733</v>
      </c>
      <c r="I460" s="573" t="s">
        <v>1010</v>
      </c>
      <c r="J460" s="333"/>
      <c r="K460" s="333"/>
      <c r="L460" s="333"/>
      <c r="M460" s="333"/>
      <c r="N460" s="333"/>
      <c r="O460" s="333"/>
      <c r="P460" s="333"/>
      <c r="Q460" s="333"/>
      <c r="R460" s="333"/>
      <c r="S460" s="333"/>
      <c r="T460" s="333"/>
      <c r="U460" s="333"/>
      <c r="V460" s="333"/>
      <c r="W460" s="333"/>
      <c r="X460" s="333"/>
      <c r="Y460" s="333"/>
      <c r="Z460" s="333"/>
      <c r="AA460" s="333"/>
      <c r="AB460" s="333"/>
      <c r="AC460" s="333"/>
      <c r="AD460" s="333"/>
      <c r="AE460" s="333"/>
      <c r="AF460" s="333"/>
      <c r="AG460" s="333"/>
      <c r="AH460" s="333"/>
      <c r="AI460" s="333"/>
      <c r="AJ460" s="333"/>
      <c r="AK460" s="333"/>
      <c r="AL460" s="333"/>
      <c r="AM460" s="333"/>
      <c r="AN460" s="333"/>
      <c r="AO460" s="333"/>
      <c r="AP460" s="333"/>
      <c r="AQ460" s="333"/>
      <c r="AR460" s="333"/>
      <c r="AS460" s="333"/>
    </row>
    <row r="461" spans="2:45" s="568" customFormat="1" ht="13.5" thickBot="1">
      <c r="B461" s="570" t="s">
        <v>1033</v>
      </c>
      <c r="C461" s="568" t="s">
        <v>1025</v>
      </c>
      <c r="D461" s="568" t="s">
        <v>923</v>
      </c>
      <c r="G461" s="249" t="s">
        <v>52</v>
      </c>
      <c r="H461" s="572" t="s">
        <v>733</v>
      </c>
      <c r="I461" s="574" t="s">
        <v>1012</v>
      </c>
      <c r="J461" s="333"/>
      <c r="K461" s="333"/>
      <c r="L461" s="333"/>
      <c r="M461" s="333"/>
      <c r="N461" s="333"/>
      <c r="O461" s="333"/>
      <c r="P461" s="333"/>
      <c r="Q461" s="333"/>
      <c r="R461" s="333"/>
      <c r="S461" s="333"/>
      <c r="T461" s="333"/>
      <c r="U461" s="333"/>
      <c r="V461" s="333"/>
      <c r="W461" s="333"/>
      <c r="X461" s="333"/>
      <c r="Y461" s="333"/>
      <c r="Z461" s="333"/>
      <c r="AA461" s="333"/>
      <c r="AB461" s="333"/>
      <c r="AC461" s="333"/>
      <c r="AD461" s="333"/>
      <c r="AE461" s="333"/>
      <c r="AF461" s="333"/>
      <c r="AG461" s="333"/>
      <c r="AH461" s="333"/>
      <c r="AI461" s="333"/>
      <c r="AJ461" s="333"/>
      <c r="AK461" s="333"/>
      <c r="AL461" s="333"/>
      <c r="AM461" s="333"/>
      <c r="AN461" s="333"/>
      <c r="AO461" s="333"/>
      <c r="AP461" s="333"/>
      <c r="AQ461" s="333"/>
      <c r="AR461" s="333"/>
      <c r="AS461" s="333"/>
    </row>
    <row r="462" spans="2:45" s="568" customFormat="1" ht="13.5" thickBot="1">
      <c r="B462" s="570" t="s">
        <v>1034</v>
      </c>
      <c r="C462" s="568" t="s">
        <v>1025</v>
      </c>
      <c r="D462" s="568" t="s">
        <v>923</v>
      </c>
      <c r="G462" s="249" t="s">
        <v>52</v>
      </c>
      <c r="H462" s="573" t="s">
        <v>733</v>
      </c>
      <c r="I462" s="573" t="s">
        <v>1014</v>
      </c>
      <c r="J462" s="333"/>
      <c r="K462" s="333"/>
      <c r="L462" s="333"/>
      <c r="M462" s="333"/>
      <c r="N462" s="333"/>
      <c r="O462" s="333"/>
      <c r="P462" s="333"/>
      <c r="Q462" s="333"/>
      <c r="R462" s="333"/>
      <c r="S462" s="333"/>
      <c r="T462" s="333"/>
      <c r="U462" s="333"/>
      <c r="V462" s="333"/>
      <c r="W462" s="333"/>
      <c r="X462" s="333"/>
      <c r="Y462" s="333"/>
      <c r="Z462" s="333"/>
      <c r="AA462" s="333"/>
      <c r="AB462" s="333"/>
      <c r="AC462" s="333"/>
      <c r="AD462" s="333"/>
      <c r="AE462" s="333"/>
      <c r="AF462" s="333"/>
      <c r="AG462" s="333"/>
      <c r="AH462" s="333"/>
      <c r="AI462" s="333"/>
      <c r="AJ462" s="333"/>
      <c r="AK462" s="333"/>
      <c r="AL462" s="333"/>
      <c r="AM462" s="333"/>
      <c r="AN462" s="333"/>
      <c r="AO462" s="333"/>
      <c r="AP462" s="333"/>
      <c r="AQ462" s="333"/>
      <c r="AR462" s="333"/>
      <c r="AS462" s="333"/>
    </row>
    <row r="463" spans="2:45" s="568" customFormat="1" ht="13.5" thickBot="1">
      <c r="B463" s="570" t="s">
        <v>1035</v>
      </c>
      <c r="C463" s="568" t="s">
        <v>1025</v>
      </c>
      <c r="D463" s="568" t="s">
        <v>923</v>
      </c>
      <c r="G463" s="249" t="s">
        <v>52</v>
      </c>
      <c r="H463" s="572" t="s">
        <v>733</v>
      </c>
      <c r="I463" s="574" t="s">
        <v>1016</v>
      </c>
      <c r="J463" s="333"/>
      <c r="K463" s="333"/>
      <c r="L463" s="333"/>
      <c r="M463" s="333"/>
      <c r="N463" s="333"/>
      <c r="O463" s="333"/>
      <c r="P463" s="333"/>
      <c r="Q463" s="333"/>
      <c r="R463" s="333"/>
      <c r="S463" s="333"/>
      <c r="T463" s="333"/>
      <c r="U463" s="333"/>
      <c r="V463" s="333"/>
      <c r="W463" s="333"/>
      <c r="X463" s="333"/>
      <c r="Y463" s="333"/>
      <c r="Z463" s="333"/>
      <c r="AA463" s="333"/>
      <c r="AB463" s="333"/>
      <c r="AC463" s="333"/>
      <c r="AD463" s="333"/>
      <c r="AE463" s="333"/>
      <c r="AF463" s="333"/>
      <c r="AG463" s="333"/>
      <c r="AH463" s="333"/>
      <c r="AI463" s="333"/>
      <c r="AJ463" s="333"/>
      <c r="AK463" s="333"/>
      <c r="AL463" s="333"/>
      <c r="AM463" s="333"/>
      <c r="AN463" s="333"/>
      <c r="AO463" s="333"/>
      <c r="AP463" s="333"/>
      <c r="AQ463" s="333"/>
      <c r="AR463" s="333"/>
      <c r="AS463" s="333"/>
    </row>
    <row r="464" spans="2:45" s="568" customFormat="1" ht="13.5" thickBot="1">
      <c r="B464" s="570" t="s">
        <v>1036</v>
      </c>
      <c r="C464" s="568" t="s">
        <v>1025</v>
      </c>
      <c r="D464" s="568" t="s">
        <v>923</v>
      </c>
      <c r="G464" s="249" t="s">
        <v>52</v>
      </c>
      <c r="H464" s="573" t="s">
        <v>733</v>
      </c>
      <c r="I464" s="573" t="s">
        <v>1018</v>
      </c>
      <c r="J464" s="333"/>
      <c r="K464" s="333"/>
      <c r="L464" s="333"/>
      <c r="M464" s="333"/>
      <c r="N464" s="333"/>
      <c r="O464" s="333"/>
      <c r="P464" s="333"/>
      <c r="Q464" s="333"/>
      <c r="R464" s="333"/>
      <c r="S464" s="333"/>
      <c r="T464" s="333"/>
      <c r="U464" s="333"/>
      <c r="V464" s="333"/>
      <c r="W464" s="333"/>
      <c r="X464" s="333"/>
      <c r="Y464" s="333"/>
      <c r="Z464" s="333"/>
      <c r="AA464" s="333"/>
      <c r="AB464" s="333"/>
      <c r="AC464" s="333"/>
      <c r="AD464" s="333"/>
      <c r="AE464" s="333"/>
      <c r="AF464" s="333"/>
      <c r="AG464" s="333"/>
      <c r="AH464" s="333"/>
      <c r="AI464" s="333"/>
      <c r="AJ464" s="333"/>
      <c r="AK464" s="333"/>
      <c r="AL464" s="333"/>
      <c r="AM464" s="333"/>
      <c r="AN464" s="333"/>
      <c r="AO464" s="333"/>
      <c r="AP464" s="333"/>
      <c r="AQ464" s="333"/>
      <c r="AR464" s="333"/>
      <c r="AS464" s="333"/>
    </row>
    <row r="465" spans="2:45" s="568" customFormat="1" ht="13.5" thickBot="1">
      <c r="B465" s="570" t="s">
        <v>1037</v>
      </c>
      <c r="C465" s="568" t="s">
        <v>1025</v>
      </c>
      <c r="D465" s="568" t="s">
        <v>923</v>
      </c>
      <c r="G465" s="249" t="s">
        <v>52</v>
      </c>
      <c r="H465" s="572" t="s">
        <v>733</v>
      </c>
      <c r="I465" s="574" t="s">
        <v>1020</v>
      </c>
      <c r="J465" s="333"/>
      <c r="K465" s="333"/>
      <c r="L465" s="333"/>
      <c r="M465" s="333"/>
      <c r="N465" s="333"/>
      <c r="O465" s="333"/>
      <c r="P465" s="333"/>
      <c r="Q465" s="333"/>
      <c r="R465" s="333"/>
      <c r="S465" s="333"/>
      <c r="T465" s="333"/>
      <c r="U465" s="333"/>
      <c r="V465" s="333"/>
      <c r="W465" s="333"/>
      <c r="X465" s="333"/>
      <c r="Y465" s="333"/>
      <c r="Z465" s="333"/>
      <c r="AA465" s="333"/>
      <c r="AB465" s="333"/>
      <c r="AC465" s="333"/>
      <c r="AD465" s="333"/>
      <c r="AE465" s="333"/>
      <c r="AF465" s="333"/>
      <c r="AG465" s="333"/>
      <c r="AH465" s="333"/>
      <c r="AI465" s="333"/>
      <c r="AJ465" s="333"/>
      <c r="AK465" s="333"/>
      <c r="AL465" s="333"/>
      <c r="AM465" s="333"/>
      <c r="AN465" s="333"/>
      <c r="AO465" s="333"/>
      <c r="AP465" s="333"/>
      <c r="AQ465" s="333"/>
      <c r="AR465" s="333"/>
      <c r="AS465" s="333"/>
    </row>
    <row r="466" spans="2:45" s="568" customFormat="1" ht="13.5" thickBot="1">
      <c r="B466" s="570" t="s">
        <v>1038</v>
      </c>
      <c r="C466" s="568" t="s">
        <v>1025</v>
      </c>
      <c r="D466" s="568" t="s">
        <v>923</v>
      </c>
      <c r="G466" s="249" t="s">
        <v>52</v>
      </c>
      <c r="H466" s="573" t="s">
        <v>733</v>
      </c>
      <c r="I466" s="573" t="s">
        <v>1022</v>
      </c>
      <c r="J466" s="333"/>
      <c r="K466" s="333"/>
      <c r="L466" s="333"/>
      <c r="M466" s="333"/>
      <c r="N466" s="333"/>
      <c r="O466" s="333"/>
      <c r="P466" s="333"/>
      <c r="Q466" s="333"/>
      <c r="R466" s="333"/>
      <c r="S466" s="333"/>
      <c r="T466" s="333"/>
      <c r="U466" s="333"/>
      <c r="V466" s="333"/>
      <c r="W466" s="333"/>
      <c r="X466" s="333"/>
      <c r="Y466" s="333"/>
      <c r="Z466" s="333"/>
      <c r="AA466" s="333"/>
      <c r="AB466" s="333"/>
      <c r="AC466" s="333"/>
      <c r="AD466" s="333"/>
      <c r="AE466" s="333"/>
      <c r="AF466" s="333"/>
      <c r="AG466" s="333"/>
      <c r="AH466" s="333"/>
      <c r="AI466" s="333"/>
      <c r="AJ466" s="333"/>
      <c r="AK466" s="333"/>
      <c r="AL466" s="333"/>
      <c r="AM466" s="333"/>
      <c r="AN466" s="333"/>
      <c r="AO466" s="333"/>
      <c r="AP466" s="333"/>
      <c r="AQ466" s="333"/>
      <c r="AR466" s="333"/>
      <c r="AS466" s="333"/>
    </row>
    <row r="467" spans="2:45" s="568" customFormat="1" ht="13.5" thickBot="1">
      <c r="B467" s="570" t="s">
        <v>1039</v>
      </c>
      <c r="C467" s="568" t="s">
        <v>1025</v>
      </c>
      <c r="D467" s="568" t="s">
        <v>75</v>
      </c>
      <c r="G467" s="249" t="s">
        <v>52</v>
      </c>
      <c r="H467" s="333"/>
      <c r="I467" s="333"/>
      <c r="J467" s="333"/>
      <c r="K467" s="333"/>
      <c r="L467" s="333"/>
      <c r="M467" s="333"/>
      <c r="N467" s="333"/>
      <c r="O467" s="333"/>
      <c r="P467" s="333"/>
      <c r="Q467" s="333"/>
      <c r="R467" s="333"/>
      <c r="S467" s="333"/>
      <c r="T467" s="333"/>
      <c r="U467" s="333"/>
      <c r="V467" s="333"/>
      <c r="W467" s="333"/>
      <c r="X467" s="333"/>
      <c r="Y467" s="333"/>
      <c r="Z467" s="333"/>
      <c r="AA467" s="333"/>
      <c r="AB467" s="333"/>
      <c r="AC467" s="333"/>
      <c r="AD467" s="333"/>
      <c r="AE467" s="333"/>
      <c r="AF467" s="333"/>
      <c r="AG467" s="333"/>
      <c r="AH467" s="333"/>
      <c r="AI467" s="333"/>
      <c r="AJ467" s="333"/>
      <c r="AK467" s="333"/>
      <c r="AL467" s="333"/>
      <c r="AM467" s="333"/>
      <c r="AN467" s="333"/>
      <c r="AO467" s="333"/>
      <c r="AP467" s="333"/>
      <c r="AQ467" s="333"/>
      <c r="AR467" s="333"/>
      <c r="AS467" s="333"/>
    </row>
    <row r="468" spans="2:45" s="568" customFormat="1" ht="13.5" thickBot="1">
      <c r="B468" s="570" t="s">
        <v>1040</v>
      </c>
      <c r="C468" s="568" t="s">
        <v>470</v>
      </c>
      <c r="D468" s="568" t="s">
        <v>920</v>
      </c>
      <c r="G468" s="249" t="s">
        <v>52</v>
      </c>
      <c r="H468" s="333"/>
      <c r="I468" s="333"/>
      <c r="J468" s="333"/>
      <c r="K468" s="333"/>
      <c r="L468" s="333"/>
      <c r="M468" s="333"/>
      <c r="N468" s="333"/>
      <c r="O468" s="333"/>
      <c r="P468" s="333"/>
      <c r="Q468" s="333"/>
      <c r="R468" s="333"/>
      <c r="S468" s="333"/>
      <c r="T468" s="333"/>
      <c r="U468" s="333"/>
      <c r="V468" s="333"/>
      <c r="W468" s="333"/>
      <c r="X468" s="333"/>
      <c r="Y468" s="333"/>
      <c r="Z468" s="333"/>
      <c r="AA468" s="333"/>
      <c r="AB468" s="333"/>
      <c r="AC468" s="333"/>
      <c r="AD468" s="333"/>
      <c r="AE468" s="333"/>
      <c r="AF468" s="333"/>
      <c r="AG468" s="333"/>
      <c r="AH468" s="333"/>
      <c r="AI468" s="333"/>
      <c r="AJ468" s="333"/>
      <c r="AK468" s="333"/>
      <c r="AL468" s="333"/>
      <c r="AM468" s="333"/>
      <c r="AN468" s="333"/>
      <c r="AO468" s="333"/>
      <c r="AP468" s="333"/>
      <c r="AQ468" s="333"/>
      <c r="AR468" s="333"/>
      <c r="AS468" s="333"/>
    </row>
    <row r="469" spans="2:45" s="568" customFormat="1" ht="13.5" thickBot="1">
      <c r="B469" s="570" t="s">
        <v>1041</v>
      </c>
      <c r="C469" s="568" t="s">
        <v>470</v>
      </c>
      <c r="D469" s="568" t="s">
        <v>920</v>
      </c>
      <c r="G469" s="249" t="s">
        <v>52</v>
      </c>
      <c r="H469" s="333"/>
      <c r="I469" s="333"/>
      <c r="J469" s="333"/>
      <c r="K469" s="333"/>
      <c r="L469" s="333"/>
      <c r="M469" s="333"/>
      <c r="N469" s="333"/>
      <c r="O469" s="333"/>
      <c r="P469" s="333"/>
      <c r="Q469" s="333"/>
      <c r="R469" s="333"/>
      <c r="S469" s="333"/>
      <c r="T469" s="333"/>
      <c r="U469" s="333"/>
      <c r="V469" s="333"/>
      <c r="W469" s="333"/>
      <c r="X469" s="333"/>
      <c r="Y469" s="333"/>
      <c r="Z469" s="333"/>
      <c r="AA469" s="333"/>
      <c r="AB469" s="333"/>
      <c r="AC469" s="333"/>
      <c r="AD469" s="333"/>
      <c r="AE469" s="333"/>
      <c r="AF469" s="333"/>
      <c r="AG469" s="333"/>
      <c r="AH469" s="333"/>
      <c r="AI469" s="333"/>
      <c r="AJ469" s="333"/>
      <c r="AK469" s="333"/>
      <c r="AL469" s="333"/>
      <c r="AM469" s="333"/>
      <c r="AN469" s="333"/>
      <c r="AO469" s="333"/>
      <c r="AP469" s="333"/>
      <c r="AQ469" s="333"/>
      <c r="AR469" s="333"/>
      <c r="AS469" s="333"/>
    </row>
    <row r="470" spans="2:45" s="568" customFormat="1" ht="13.5" thickBot="1">
      <c r="B470" s="570" t="s">
        <v>1042</v>
      </c>
      <c r="C470" s="568" t="s">
        <v>470</v>
      </c>
      <c r="D470" s="568" t="s">
        <v>923</v>
      </c>
      <c r="G470" s="249" t="s">
        <v>52</v>
      </c>
      <c r="H470" s="333"/>
      <c r="I470" s="333"/>
      <c r="J470" s="333"/>
      <c r="K470" s="333"/>
      <c r="L470" s="333"/>
      <c r="M470" s="333"/>
      <c r="N470" s="333"/>
      <c r="O470" s="333"/>
      <c r="P470" s="333"/>
      <c r="Q470" s="333"/>
      <c r="R470" s="333"/>
      <c r="S470" s="333"/>
      <c r="T470" s="333"/>
      <c r="U470" s="333"/>
      <c r="V470" s="333"/>
      <c r="W470" s="333"/>
      <c r="X470" s="333"/>
      <c r="Y470" s="333"/>
      <c r="Z470" s="333"/>
      <c r="AA470" s="333"/>
      <c r="AB470" s="333"/>
      <c r="AC470" s="333"/>
      <c r="AD470" s="333"/>
      <c r="AE470" s="333"/>
      <c r="AF470" s="333"/>
      <c r="AG470" s="333"/>
      <c r="AH470" s="333"/>
      <c r="AI470" s="333"/>
      <c r="AJ470" s="333"/>
      <c r="AK470" s="333"/>
      <c r="AL470" s="333"/>
      <c r="AM470" s="333"/>
      <c r="AN470" s="333"/>
      <c r="AO470" s="333"/>
      <c r="AP470" s="333"/>
      <c r="AQ470" s="333"/>
      <c r="AR470" s="333"/>
      <c r="AS470" s="333"/>
    </row>
    <row r="471" spans="2:45" s="568" customFormat="1" ht="13.5" thickBot="1">
      <c r="B471" s="570" t="s">
        <v>1043</v>
      </c>
      <c r="C471" s="568" t="s">
        <v>470</v>
      </c>
      <c r="D471" s="568" t="s">
        <v>923</v>
      </c>
      <c r="G471" s="249" t="s">
        <v>52</v>
      </c>
      <c r="H471" s="333"/>
      <c r="I471" s="333"/>
      <c r="J471" s="333"/>
      <c r="K471" s="333"/>
      <c r="L471" s="333"/>
      <c r="M471" s="333"/>
      <c r="N471" s="333"/>
      <c r="O471" s="333"/>
      <c r="P471" s="333"/>
      <c r="Q471" s="333"/>
      <c r="R471" s="333"/>
      <c r="S471" s="333"/>
      <c r="T471" s="333"/>
      <c r="U471" s="333"/>
      <c r="V471" s="333"/>
      <c r="W471" s="333"/>
      <c r="X471" s="333"/>
      <c r="Y471" s="333"/>
      <c r="Z471" s="333"/>
      <c r="AA471" s="333"/>
      <c r="AB471" s="333"/>
      <c r="AC471" s="333"/>
      <c r="AD471" s="333"/>
      <c r="AE471" s="333"/>
      <c r="AF471" s="333"/>
      <c r="AG471" s="333"/>
      <c r="AH471" s="333"/>
      <c r="AI471" s="333"/>
      <c r="AJ471" s="333"/>
      <c r="AK471" s="333"/>
      <c r="AL471" s="333"/>
      <c r="AM471" s="333"/>
      <c r="AN471" s="333"/>
      <c r="AO471" s="333"/>
      <c r="AP471" s="333"/>
      <c r="AQ471" s="333"/>
      <c r="AR471" s="333"/>
      <c r="AS471" s="333"/>
    </row>
    <row r="472" spans="2:45" s="568" customFormat="1" ht="13.5" thickBot="1">
      <c r="B472" s="570" t="s">
        <v>1044</v>
      </c>
      <c r="C472" s="568" t="s">
        <v>470</v>
      </c>
      <c r="D472" s="568" t="s">
        <v>923</v>
      </c>
      <c r="G472" s="249" t="s">
        <v>52</v>
      </c>
      <c r="H472" s="333"/>
      <c r="I472" s="333"/>
      <c r="J472" s="333"/>
      <c r="K472" s="333"/>
      <c r="L472" s="333"/>
      <c r="M472" s="333"/>
      <c r="N472" s="333"/>
      <c r="O472" s="333"/>
      <c r="P472" s="333"/>
      <c r="Q472" s="333"/>
      <c r="R472" s="333"/>
      <c r="S472" s="333"/>
      <c r="T472" s="333"/>
      <c r="U472" s="333"/>
      <c r="V472" s="333"/>
      <c r="W472" s="333"/>
      <c r="X472" s="333"/>
      <c r="Y472" s="333"/>
      <c r="Z472" s="333"/>
      <c r="AA472" s="333"/>
      <c r="AB472" s="333"/>
      <c r="AC472" s="333"/>
      <c r="AD472" s="333"/>
      <c r="AE472" s="333"/>
      <c r="AF472" s="333"/>
      <c r="AG472" s="333"/>
      <c r="AH472" s="333"/>
      <c r="AI472" s="333"/>
      <c r="AJ472" s="333"/>
      <c r="AK472" s="333"/>
      <c r="AL472" s="333"/>
      <c r="AM472" s="333"/>
      <c r="AN472" s="333"/>
      <c r="AO472" s="333"/>
      <c r="AP472" s="333"/>
      <c r="AQ472" s="333"/>
      <c r="AR472" s="333"/>
      <c r="AS472" s="333"/>
    </row>
    <row r="473" spans="2:45" s="568" customFormat="1" ht="13.5" thickBot="1">
      <c r="B473" s="570" t="s">
        <v>1045</v>
      </c>
      <c r="C473" s="568" t="s">
        <v>470</v>
      </c>
      <c r="D473" s="568" t="s">
        <v>923</v>
      </c>
      <c r="G473" s="249" t="s">
        <v>52</v>
      </c>
      <c r="H473" s="333"/>
      <c r="I473" s="333"/>
      <c r="J473" s="333"/>
      <c r="K473" s="333"/>
      <c r="L473" s="333"/>
      <c r="M473" s="333"/>
      <c r="N473" s="333"/>
      <c r="O473" s="333"/>
      <c r="P473" s="333"/>
      <c r="Q473" s="333"/>
      <c r="R473" s="333"/>
      <c r="S473" s="333"/>
      <c r="T473" s="333"/>
      <c r="U473" s="333"/>
      <c r="V473" s="333"/>
      <c r="W473" s="333"/>
      <c r="X473" s="333"/>
      <c r="Y473" s="333"/>
      <c r="Z473" s="333"/>
      <c r="AA473" s="333"/>
      <c r="AB473" s="333"/>
      <c r="AC473" s="333"/>
      <c r="AD473" s="333"/>
      <c r="AE473" s="333"/>
      <c r="AF473" s="333"/>
      <c r="AG473" s="333"/>
      <c r="AH473" s="333"/>
      <c r="AI473" s="333"/>
      <c r="AJ473" s="333"/>
      <c r="AK473" s="333"/>
      <c r="AL473" s="333"/>
      <c r="AM473" s="333"/>
      <c r="AN473" s="333"/>
      <c r="AO473" s="333"/>
      <c r="AP473" s="333"/>
      <c r="AQ473" s="333"/>
      <c r="AR473" s="333"/>
      <c r="AS473" s="333"/>
    </row>
    <row r="474" spans="2:45" s="568" customFormat="1" ht="13.5" thickBot="1">
      <c r="B474" s="570" t="s">
        <v>1046</v>
      </c>
      <c r="C474" s="568" t="s">
        <v>470</v>
      </c>
      <c r="D474" s="568" t="s">
        <v>923</v>
      </c>
      <c r="G474" s="249" t="s">
        <v>52</v>
      </c>
      <c r="H474" s="333"/>
      <c r="I474" s="333"/>
      <c r="J474" s="333"/>
      <c r="K474" s="333"/>
      <c r="L474" s="333"/>
      <c r="M474" s="333"/>
      <c r="N474" s="333"/>
      <c r="O474" s="333"/>
      <c r="P474" s="333"/>
      <c r="Q474" s="333"/>
      <c r="R474" s="333"/>
      <c r="S474" s="333"/>
      <c r="T474" s="333"/>
      <c r="U474" s="333"/>
      <c r="V474" s="333"/>
      <c r="W474" s="333"/>
      <c r="X474" s="333"/>
      <c r="Y474" s="333"/>
      <c r="Z474" s="333"/>
      <c r="AA474" s="333"/>
      <c r="AB474" s="333"/>
      <c r="AC474" s="333"/>
      <c r="AD474" s="333"/>
      <c r="AE474" s="333"/>
      <c r="AF474" s="333"/>
      <c r="AG474" s="333"/>
      <c r="AH474" s="333"/>
      <c r="AI474" s="333"/>
      <c r="AJ474" s="333"/>
      <c r="AK474" s="333"/>
      <c r="AL474" s="333"/>
      <c r="AM474" s="333"/>
      <c r="AN474" s="333"/>
      <c r="AO474" s="333"/>
      <c r="AP474" s="333"/>
      <c r="AQ474" s="333"/>
      <c r="AR474" s="333"/>
      <c r="AS474" s="333"/>
    </row>
    <row r="475" spans="2:45" s="568" customFormat="1" ht="13.5" thickBot="1">
      <c r="B475" s="570" t="s">
        <v>1047</v>
      </c>
      <c r="C475" s="568" t="s">
        <v>470</v>
      </c>
      <c r="D475" s="568" t="s">
        <v>923</v>
      </c>
      <c r="G475" s="249" t="s">
        <v>52</v>
      </c>
      <c r="H475" s="333"/>
      <c r="I475" s="333"/>
      <c r="J475" s="333"/>
      <c r="K475" s="333"/>
      <c r="L475" s="333"/>
      <c r="M475" s="333"/>
      <c r="N475" s="333"/>
      <c r="O475" s="333"/>
      <c r="P475" s="333"/>
      <c r="Q475" s="333"/>
      <c r="R475" s="333"/>
      <c r="S475" s="333"/>
      <c r="T475" s="333"/>
      <c r="U475" s="333"/>
      <c r="V475" s="333"/>
      <c r="W475" s="333"/>
      <c r="X475" s="333"/>
      <c r="Y475" s="333"/>
      <c r="Z475" s="333"/>
      <c r="AA475" s="333"/>
      <c r="AB475" s="333"/>
      <c r="AC475" s="333"/>
      <c r="AD475" s="333"/>
      <c r="AE475" s="333"/>
      <c r="AF475" s="333"/>
      <c r="AG475" s="333"/>
      <c r="AH475" s="333"/>
      <c r="AI475" s="333"/>
      <c r="AJ475" s="333"/>
      <c r="AK475" s="333"/>
      <c r="AL475" s="333"/>
      <c r="AM475" s="333"/>
      <c r="AN475" s="333"/>
      <c r="AO475" s="333"/>
      <c r="AP475" s="333"/>
      <c r="AQ475" s="333"/>
      <c r="AR475" s="333"/>
      <c r="AS475" s="333"/>
    </row>
    <row r="476" spans="2:45" s="568" customFormat="1" ht="13.5" thickBot="1">
      <c r="B476" s="570" t="s">
        <v>1048</v>
      </c>
      <c r="C476" s="568" t="s">
        <v>470</v>
      </c>
      <c r="D476" s="568" t="s">
        <v>923</v>
      </c>
      <c r="G476" s="249" t="s">
        <v>52</v>
      </c>
      <c r="H476" s="333"/>
      <c r="I476" s="333"/>
      <c r="J476" s="333"/>
      <c r="K476" s="333"/>
      <c r="L476" s="333"/>
      <c r="M476" s="333"/>
      <c r="N476" s="333"/>
      <c r="O476" s="333"/>
      <c r="P476" s="333"/>
      <c r="Q476" s="333"/>
      <c r="R476" s="333"/>
      <c r="S476" s="333"/>
      <c r="T476" s="333"/>
      <c r="U476" s="333"/>
      <c r="V476" s="333"/>
      <c r="W476" s="333"/>
      <c r="X476" s="333"/>
      <c r="Y476" s="333"/>
      <c r="Z476" s="333"/>
      <c r="AA476" s="333"/>
      <c r="AB476" s="333"/>
      <c r="AC476" s="333"/>
      <c r="AD476" s="333"/>
      <c r="AE476" s="333"/>
      <c r="AF476" s="333"/>
      <c r="AG476" s="333"/>
      <c r="AH476" s="333"/>
      <c r="AI476" s="333"/>
      <c r="AJ476" s="333"/>
      <c r="AK476" s="333"/>
      <c r="AL476" s="333"/>
      <c r="AM476" s="333"/>
      <c r="AN476" s="333"/>
      <c r="AO476" s="333"/>
      <c r="AP476" s="333"/>
      <c r="AQ476" s="333"/>
      <c r="AR476" s="333"/>
      <c r="AS476" s="333"/>
    </row>
    <row r="477" spans="2:45" s="568" customFormat="1" ht="13.5" thickBot="1">
      <c r="B477" s="570" t="s">
        <v>1049</v>
      </c>
      <c r="C477" s="568" t="s">
        <v>470</v>
      </c>
      <c r="D477" s="568" t="s">
        <v>923</v>
      </c>
      <c r="G477" s="249" t="s">
        <v>52</v>
      </c>
      <c r="H477" s="333"/>
      <c r="I477" s="333"/>
      <c r="J477" s="333"/>
      <c r="K477" s="333"/>
      <c r="L477" s="333"/>
      <c r="M477" s="333"/>
      <c r="N477" s="333"/>
      <c r="O477" s="333"/>
      <c r="P477" s="333"/>
      <c r="Q477" s="333"/>
      <c r="R477" s="333"/>
      <c r="S477" s="333"/>
      <c r="T477" s="333"/>
      <c r="U477" s="333"/>
      <c r="V477" s="333"/>
      <c r="W477" s="333"/>
      <c r="X477" s="333"/>
      <c r="Y477" s="333"/>
      <c r="Z477" s="333"/>
      <c r="AA477" s="333"/>
      <c r="AB477" s="333"/>
      <c r="AC477" s="333"/>
      <c r="AD477" s="333"/>
      <c r="AE477" s="333"/>
      <c r="AF477" s="333"/>
      <c r="AG477" s="333"/>
      <c r="AH477" s="333"/>
      <c r="AI477" s="333"/>
      <c r="AJ477" s="333"/>
      <c r="AK477" s="333"/>
      <c r="AL477" s="333"/>
      <c r="AM477" s="333"/>
      <c r="AN477" s="333"/>
      <c r="AO477" s="333"/>
      <c r="AP477" s="333"/>
      <c r="AQ477" s="333"/>
      <c r="AR477" s="333"/>
      <c r="AS477" s="333"/>
    </row>
    <row r="478" spans="2:45" s="568" customFormat="1" ht="13.5" thickBot="1">
      <c r="B478" s="570" t="s">
        <v>1050</v>
      </c>
      <c r="C478" s="568" t="s">
        <v>470</v>
      </c>
      <c r="D478" s="568" t="s">
        <v>923</v>
      </c>
      <c r="G478" s="249" t="s">
        <v>52</v>
      </c>
      <c r="H478" s="333"/>
      <c r="I478" s="333"/>
      <c r="J478" s="333"/>
      <c r="K478" s="333"/>
      <c r="L478" s="333"/>
      <c r="M478" s="333"/>
      <c r="N478" s="333"/>
      <c r="O478" s="333"/>
      <c r="P478" s="333"/>
      <c r="Q478" s="333"/>
      <c r="R478" s="333"/>
      <c r="S478" s="333"/>
      <c r="T478" s="333"/>
      <c r="U478" s="333"/>
      <c r="V478" s="333"/>
      <c r="W478" s="333"/>
      <c r="X478" s="333"/>
      <c r="Y478" s="333"/>
      <c r="Z478" s="333"/>
      <c r="AA478" s="333"/>
      <c r="AB478" s="333"/>
      <c r="AC478" s="333"/>
      <c r="AD478" s="333"/>
      <c r="AE478" s="333"/>
      <c r="AF478" s="333"/>
      <c r="AG478" s="333"/>
      <c r="AH478" s="333"/>
      <c r="AI478" s="333"/>
      <c r="AJ478" s="333"/>
      <c r="AK478" s="333"/>
      <c r="AL478" s="333"/>
      <c r="AM478" s="333"/>
      <c r="AN478" s="333"/>
      <c r="AO478" s="333"/>
      <c r="AP478" s="333"/>
      <c r="AQ478" s="333"/>
      <c r="AR478" s="333"/>
      <c r="AS478" s="333"/>
    </row>
    <row r="479" spans="2:45" s="568" customFormat="1" ht="13.5" thickBot="1">
      <c r="B479" s="570" t="s">
        <v>1051</v>
      </c>
      <c r="C479" s="568" t="s">
        <v>470</v>
      </c>
      <c r="D479" s="568" t="s">
        <v>923</v>
      </c>
      <c r="G479" s="249" t="s">
        <v>52</v>
      </c>
      <c r="H479" s="333"/>
      <c r="I479" s="333"/>
      <c r="J479" s="333"/>
      <c r="K479" s="333"/>
      <c r="L479" s="333"/>
      <c r="M479" s="333"/>
      <c r="N479" s="333"/>
      <c r="O479" s="333"/>
      <c r="P479" s="333"/>
      <c r="Q479" s="333"/>
      <c r="R479" s="333"/>
      <c r="S479" s="333"/>
      <c r="T479" s="333"/>
      <c r="U479" s="333"/>
      <c r="V479" s="333"/>
      <c r="W479" s="333"/>
      <c r="X479" s="333"/>
      <c r="Y479" s="333"/>
      <c r="Z479" s="333"/>
      <c r="AA479" s="333"/>
      <c r="AB479" s="333"/>
      <c r="AC479" s="333"/>
      <c r="AD479" s="333"/>
      <c r="AE479" s="333"/>
      <c r="AF479" s="333"/>
      <c r="AG479" s="333"/>
      <c r="AH479" s="333"/>
      <c r="AI479" s="333"/>
      <c r="AJ479" s="333"/>
      <c r="AK479" s="333"/>
      <c r="AL479" s="333"/>
      <c r="AM479" s="333"/>
      <c r="AN479" s="333"/>
      <c r="AO479" s="333"/>
      <c r="AP479" s="333"/>
      <c r="AQ479" s="333"/>
      <c r="AR479" s="333"/>
      <c r="AS479" s="333"/>
    </row>
    <row r="480" spans="2:45" s="568" customFormat="1" ht="13.5" thickBot="1">
      <c r="B480" s="570" t="s">
        <v>1052</v>
      </c>
      <c r="C480" s="568" t="s">
        <v>470</v>
      </c>
      <c r="D480" s="568" t="s">
        <v>923</v>
      </c>
      <c r="G480" s="249" t="s">
        <v>52</v>
      </c>
      <c r="H480" s="333"/>
      <c r="I480" s="333"/>
      <c r="J480" s="333"/>
      <c r="K480" s="333"/>
      <c r="L480" s="333"/>
      <c r="M480" s="333"/>
      <c r="N480" s="333"/>
      <c r="O480" s="333"/>
      <c r="P480" s="333"/>
      <c r="Q480" s="333"/>
      <c r="R480" s="333"/>
      <c r="S480" s="333"/>
      <c r="T480" s="333"/>
      <c r="U480" s="333"/>
      <c r="V480" s="333"/>
      <c r="W480" s="333"/>
      <c r="X480" s="333"/>
      <c r="Y480" s="333"/>
      <c r="Z480" s="333"/>
      <c r="AA480" s="333"/>
      <c r="AB480" s="333"/>
      <c r="AC480" s="333"/>
      <c r="AD480" s="333"/>
      <c r="AE480" s="333"/>
      <c r="AF480" s="333"/>
      <c r="AG480" s="333"/>
      <c r="AH480" s="333"/>
      <c r="AI480" s="333"/>
      <c r="AJ480" s="333"/>
      <c r="AK480" s="333"/>
      <c r="AL480" s="333"/>
      <c r="AM480" s="333"/>
      <c r="AN480" s="333"/>
      <c r="AO480" s="333"/>
      <c r="AP480" s="333"/>
      <c r="AQ480" s="333"/>
      <c r="AR480" s="333"/>
      <c r="AS480" s="333"/>
    </row>
    <row r="481" spans="2:45" s="568" customFormat="1" ht="13.5" thickBot="1">
      <c r="B481" s="570" t="s">
        <v>1053</v>
      </c>
      <c r="C481" s="568" t="s">
        <v>470</v>
      </c>
      <c r="D481" s="568" t="s">
        <v>923</v>
      </c>
      <c r="G481" s="249" t="s">
        <v>52</v>
      </c>
      <c r="H481" s="333"/>
      <c r="I481" s="333"/>
      <c r="J481" s="333"/>
      <c r="K481" s="333"/>
      <c r="L481" s="333"/>
      <c r="M481" s="333"/>
      <c r="N481" s="333"/>
      <c r="O481" s="333"/>
      <c r="P481" s="333"/>
      <c r="Q481" s="333"/>
      <c r="R481" s="333"/>
      <c r="S481" s="333"/>
      <c r="T481" s="333"/>
      <c r="U481" s="333"/>
      <c r="V481" s="333"/>
      <c r="W481" s="333"/>
      <c r="X481" s="333"/>
      <c r="Y481" s="333"/>
      <c r="Z481" s="333"/>
      <c r="AA481" s="333"/>
      <c r="AB481" s="333"/>
      <c r="AC481" s="333"/>
      <c r="AD481" s="333"/>
      <c r="AE481" s="333"/>
      <c r="AF481" s="333"/>
      <c r="AG481" s="333"/>
      <c r="AH481" s="333"/>
      <c r="AI481" s="333"/>
      <c r="AJ481" s="333"/>
      <c r="AK481" s="333"/>
      <c r="AL481" s="333"/>
      <c r="AM481" s="333"/>
      <c r="AN481" s="333"/>
      <c r="AO481" s="333"/>
      <c r="AP481" s="333"/>
      <c r="AQ481" s="333"/>
      <c r="AR481" s="333"/>
      <c r="AS481" s="333"/>
    </row>
    <row r="482" spans="2:45" s="567" customFormat="1" ht="13.5" thickBot="1">
      <c r="B482" s="569" t="s">
        <v>1054</v>
      </c>
      <c r="C482" s="568" t="s">
        <v>470</v>
      </c>
      <c r="D482" s="568" t="s">
        <v>75</v>
      </c>
      <c r="G482" s="249" t="s">
        <v>52</v>
      </c>
      <c r="H482" s="566"/>
      <c r="I482" s="566"/>
      <c r="J482" s="566"/>
      <c r="K482" s="566"/>
      <c r="L482" s="566"/>
      <c r="M482" s="566"/>
      <c r="N482" s="566"/>
      <c r="O482" s="566"/>
      <c r="P482" s="566"/>
      <c r="Q482" s="566"/>
      <c r="R482" s="566"/>
      <c r="S482" s="566"/>
      <c r="T482" s="566"/>
      <c r="U482" s="566"/>
      <c r="V482" s="566"/>
      <c r="W482" s="566"/>
      <c r="X482" s="566"/>
      <c r="Y482" s="566"/>
      <c r="Z482" s="566"/>
      <c r="AA482" s="566"/>
      <c r="AB482" s="566"/>
      <c r="AC482" s="566"/>
      <c r="AD482" s="566"/>
      <c r="AE482" s="566"/>
      <c r="AF482" s="566"/>
      <c r="AG482" s="566"/>
      <c r="AH482" s="566"/>
      <c r="AI482" s="566"/>
      <c r="AJ482" s="566"/>
      <c r="AK482" s="566"/>
      <c r="AL482" s="566"/>
      <c r="AM482" s="566"/>
      <c r="AN482" s="566"/>
      <c r="AO482" s="566"/>
      <c r="AP482" s="566"/>
      <c r="AQ482" s="566"/>
      <c r="AR482" s="566"/>
      <c r="AS482" s="566"/>
    </row>
    <row r="483" spans="2:45" ht="13.5" thickTop="1">
      <c r="D483" s="568"/>
    </row>
    <row r="484" spans="2:45">
      <c r="D484" s="568"/>
    </row>
  </sheetData>
  <autoFilter ref="A6:AS390" xr:uid="{00000000-0001-0000-0E00-000000000000}">
    <filterColumn colId="3">
      <filters>
        <filter val="IMS Probe"/>
      </filters>
    </filterColumn>
  </autoFilter>
  <mergeCells count="13">
    <mergeCell ref="G5:I5"/>
    <mergeCell ref="J5:L5"/>
    <mergeCell ref="M5:O5"/>
    <mergeCell ref="AQ5:AS5"/>
    <mergeCell ref="AN5:AP5"/>
    <mergeCell ref="AK5:AM5"/>
    <mergeCell ref="AH5:AJ5"/>
    <mergeCell ref="P5:R5"/>
    <mergeCell ref="AE5:AG5"/>
    <mergeCell ref="AB5:AD5"/>
    <mergeCell ref="Y5:AA5"/>
    <mergeCell ref="V5:X5"/>
    <mergeCell ref="S5:U5"/>
  </mergeCells>
  <phoneticPr fontId="6" type="noConversion"/>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89D43-A3B6-40D1-A04C-E66DDCC0061C}">
  <sheetPr codeName="Sheet7"/>
  <dimension ref="B3:L38"/>
  <sheetViews>
    <sheetView topLeftCell="D13" zoomScale="85" zoomScaleNormal="85" workbookViewId="0">
      <selection activeCell="I24" sqref="I24"/>
    </sheetView>
  </sheetViews>
  <sheetFormatPr defaultRowHeight="17.25" customHeight="1"/>
  <cols>
    <col min="3" max="3" width="46.44140625" style="65" bestFit="1" customWidth="1"/>
    <col min="4" max="4" width="25" customWidth="1"/>
    <col min="5" max="5" width="10.6640625" customWidth="1"/>
    <col min="6" max="6" width="26.44140625" customWidth="1"/>
    <col min="7" max="7" width="25" customWidth="1"/>
    <col min="8" max="8" width="23.109375" customWidth="1"/>
    <col min="9" max="9" width="25" customWidth="1"/>
    <col min="10" max="10" width="24.33203125" customWidth="1"/>
    <col min="11" max="11" width="24.6640625" customWidth="1"/>
    <col min="12" max="12" width="21.6640625" bestFit="1" customWidth="1"/>
  </cols>
  <sheetData>
    <row r="3" spans="2:12" ht="17.25" customHeight="1">
      <c r="C3" s="852" t="s">
        <v>1055</v>
      </c>
      <c r="D3" s="852"/>
      <c r="E3" s="852"/>
      <c r="F3" s="852"/>
      <c r="G3" s="853"/>
    </row>
    <row r="5" spans="2:12" ht="17.25" customHeight="1">
      <c r="B5" s="21"/>
      <c r="C5" s="178"/>
      <c r="D5" s="860" t="s">
        <v>51</v>
      </c>
      <c r="E5" s="861"/>
      <c r="F5" s="862"/>
      <c r="G5" s="862"/>
      <c r="H5" s="862"/>
      <c r="I5" s="862"/>
      <c r="J5" s="863"/>
      <c r="K5" s="182"/>
      <c r="L5" s="19"/>
    </row>
    <row r="6" spans="2:12" s="19" customFormat="1" ht="17.25" customHeight="1" thickBot="1">
      <c r="B6" s="182"/>
      <c r="C6" s="178"/>
      <c r="D6" s="162" t="s">
        <v>52</v>
      </c>
      <c r="E6"/>
      <c r="F6" s="163" t="s">
        <v>53</v>
      </c>
      <c r="G6" s="164" t="s">
        <v>54</v>
      </c>
      <c r="H6" s="463"/>
      <c r="I6" s="165" t="s">
        <v>55</v>
      </c>
      <c r="J6" s="166" t="s">
        <v>56</v>
      </c>
      <c r="K6" s="182"/>
      <c r="L6"/>
    </row>
    <row r="7" spans="2:12" ht="17.25" customHeight="1">
      <c r="B7" s="854" t="s">
        <v>1056</v>
      </c>
      <c r="C7" s="144" t="s">
        <v>59</v>
      </c>
      <c r="D7" s="183" t="s">
        <v>60</v>
      </c>
      <c r="F7" s="184" t="s">
        <v>61</v>
      </c>
      <c r="G7" s="480"/>
      <c r="H7" s="464"/>
      <c r="I7" s="187" t="s">
        <v>62</v>
      </c>
      <c r="J7" s="186"/>
      <c r="K7" s="182"/>
    </row>
    <row r="8" spans="2:12" ht="17.25" customHeight="1">
      <c r="B8" s="855"/>
      <c r="C8" s="144" t="s">
        <v>63</v>
      </c>
      <c r="D8" s="183" t="s">
        <v>60</v>
      </c>
      <c r="F8" s="184" t="s">
        <v>61</v>
      </c>
      <c r="G8" s="186"/>
      <c r="H8" s="464"/>
      <c r="I8" s="187" t="s">
        <v>64</v>
      </c>
      <c r="J8" s="186"/>
      <c r="K8" s="182"/>
    </row>
    <row r="9" spans="2:12" ht="17.25" customHeight="1">
      <c r="B9" s="855"/>
      <c r="C9" s="144" t="s">
        <v>67</v>
      </c>
      <c r="D9" s="183" t="s">
        <v>60</v>
      </c>
      <c r="F9" s="184" t="s">
        <v>61</v>
      </c>
      <c r="G9" s="186"/>
      <c r="H9" s="464"/>
      <c r="I9" s="187" t="s">
        <v>62</v>
      </c>
      <c r="J9" s="186"/>
      <c r="K9" s="182"/>
    </row>
    <row r="10" spans="2:12" ht="17.25" customHeight="1">
      <c r="B10" s="855"/>
      <c r="C10" s="144" t="s">
        <v>68</v>
      </c>
      <c r="D10" s="183" t="s">
        <v>60</v>
      </c>
      <c r="F10" s="184" t="s">
        <v>61</v>
      </c>
      <c r="G10" s="185" t="s">
        <v>62</v>
      </c>
      <c r="H10" s="464"/>
      <c r="I10" s="187" t="s">
        <v>62</v>
      </c>
      <c r="J10" s="186"/>
      <c r="K10" s="182"/>
    </row>
    <row r="11" spans="2:12" ht="17.25" customHeight="1">
      <c r="B11" s="855"/>
      <c r="C11" s="481" t="s">
        <v>69</v>
      </c>
      <c r="D11" s="183" t="s">
        <v>60</v>
      </c>
      <c r="F11" s="184" t="s">
        <v>61</v>
      </c>
      <c r="G11" s="186"/>
      <c r="H11" s="465"/>
      <c r="I11" s="187" t="s">
        <v>62</v>
      </c>
      <c r="J11" s="186"/>
      <c r="K11" s="182"/>
    </row>
    <row r="12" spans="2:12" ht="17.25" customHeight="1">
      <c r="B12" s="855"/>
      <c r="C12" s="481" t="s">
        <v>1057</v>
      </c>
      <c r="D12" s="183" t="s">
        <v>60</v>
      </c>
      <c r="F12" s="184" t="s">
        <v>61</v>
      </c>
      <c r="G12" s="186"/>
      <c r="H12" s="465"/>
      <c r="I12" s="187" t="s">
        <v>62</v>
      </c>
      <c r="J12" s="188" t="s">
        <v>62</v>
      </c>
      <c r="K12" s="182"/>
    </row>
    <row r="13" spans="2:12" ht="17.25" customHeight="1" thickBot="1">
      <c r="B13" s="856"/>
      <c r="C13" s="144" t="s">
        <v>70</v>
      </c>
      <c r="D13" s="183" t="s">
        <v>60</v>
      </c>
      <c r="F13" s="184" t="s">
        <v>61</v>
      </c>
      <c r="G13" s="186"/>
      <c r="H13" s="464"/>
      <c r="I13" s="187" t="s">
        <v>62</v>
      </c>
      <c r="J13" s="188" t="s">
        <v>62</v>
      </c>
      <c r="K13" s="182"/>
    </row>
    <row r="14" spans="2:12" ht="17.25" customHeight="1">
      <c r="C14" s="85"/>
      <c r="D14" s="88"/>
      <c r="F14" s="88"/>
      <c r="G14" s="88"/>
      <c r="H14" s="88"/>
      <c r="I14" s="88"/>
      <c r="J14" s="88"/>
      <c r="K14" s="88"/>
    </row>
    <row r="15" spans="2:12" ht="17.25" customHeight="1">
      <c r="C15" s="85"/>
      <c r="D15" s="88"/>
      <c r="F15" s="88"/>
      <c r="G15" s="88"/>
      <c r="H15" s="88"/>
      <c r="I15" s="88"/>
      <c r="J15" s="88"/>
      <c r="K15" s="88"/>
    </row>
    <row r="16" spans="2:12" ht="17.25" customHeight="1">
      <c r="C16" s="85"/>
      <c r="D16" s="88"/>
      <c r="F16" s="88"/>
      <c r="G16" s="88"/>
      <c r="H16" s="88"/>
      <c r="I16" s="88"/>
      <c r="J16" s="88"/>
      <c r="K16" s="88"/>
    </row>
    <row r="17" spans="2:12" ht="24.75" customHeight="1">
      <c r="C17" s="85"/>
      <c r="D17" s="88"/>
      <c r="F17" s="88"/>
      <c r="G17" s="88"/>
      <c r="H17" s="194"/>
      <c r="I17" s="88"/>
      <c r="J17" s="88"/>
      <c r="K17" s="88"/>
    </row>
    <row r="18" spans="2:12" ht="17.25" customHeight="1">
      <c r="B18" s="4"/>
      <c r="C18" s="85"/>
      <c r="D18" s="194"/>
      <c r="F18" s="194"/>
      <c r="G18" s="194"/>
      <c r="H18" s="194"/>
      <c r="I18" s="194"/>
      <c r="J18" s="194"/>
      <c r="K18" s="194"/>
    </row>
    <row r="19" spans="2:12" ht="17.25" customHeight="1" thickBot="1">
      <c r="B19" s="21"/>
      <c r="C19" s="85"/>
      <c r="D19" s="167" t="s">
        <v>52</v>
      </c>
      <c r="F19" s="168" t="s">
        <v>53</v>
      </c>
      <c r="G19" s="194"/>
      <c r="H19" s="194"/>
      <c r="I19" s="194"/>
      <c r="J19" s="169" t="s">
        <v>56</v>
      </c>
      <c r="K19" s="170" t="s">
        <v>71</v>
      </c>
      <c r="L19" s="208" t="s">
        <v>72</v>
      </c>
    </row>
    <row r="20" spans="2:12" ht="17.25" customHeight="1">
      <c r="B20" s="857" t="s">
        <v>1058</v>
      </c>
      <c r="C20" s="144" t="s">
        <v>75</v>
      </c>
      <c r="D20" s="186"/>
      <c r="F20" s="184" t="s">
        <v>60</v>
      </c>
      <c r="G20" s="186"/>
      <c r="H20" s="186"/>
      <c r="I20" s="186"/>
      <c r="J20" s="186"/>
      <c r="K20" s="179" t="s">
        <v>76</v>
      </c>
      <c r="L20" s="209" t="s">
        <v>77</v>
      </c>
    </row>
    <row r="21" spans="2:12" ht="17.25" customHeight="1">
      <c r="B21" s="858"/>
      <c r="C21" s="144" t="s">
        <v>78</v>
      </c>
      <c r="D21" s="183" t="s">
        <v>60</v>
      </c>
      <c r="F21" s="184" t="s">
        <v>60</v>
      </c>
      <c r="G21" s="186"/>
      <c r="H21" s="186"/>
      <c r="I21" s="186"/>
      <c r="J21" s="188" t="s">
        <v>61</v>
      </c>
      <c r="K21" s="179" t="s">
        <v>79</v>
      </c>
    </row>
    <row r="22" spans="2:12" ht="17.25" customHeight="1">
      <c r="B22" s="858"/>
      <c r="C22" s="144" t="s">
        <v>80</v>
      </c>
      <c r="D22" s="183" t="s">
        <v>60</v>
      </c>
      <c r="F22" s="184" t="s">
        <v>60</v>
      </c>
      <c r="G22" s="186"/>
      <c r="H22" s="186"/>
      <c r="I22" s="186"/>
      <c r="J22" s="188" t="s">
        <v>61</v>
      </c>
      <c r="K22" s="482"/>
      <c r="L22" s="209" t="s">
        <v>79</v>
      </c>
    </row>
    <row r="23" spans="2:12" ht="43.5" customHeight="1" thickBot="1">
      <c r="B23" s="859"/>
      <c r="C23" s="144" t="s">
        <v>82</v>
      </c>
      <c r="D23" s="183" t="s">
        <v>60</v>
      </c>
      <c r="F23" s="184" t="s">
        <v>60</v>
      </c>
      <c r="G23" s="186"/>
      <c r="H23" s="186"/>
      <c r="I23" s="186"/>
      <c r="J23" s="188" t="s">
        <v>83</v>
      </c>
      <c r="K23" s="179" t="s">
        <v>84</v>
      </c>
    </row>
    <row r="24" spans="2:12" ht="17.25" customHeight="1">
      <c r="C24" s="85"/>
      <c r="D24" s="86"/>
      <c r="E24" s="86"/>
      <c r="F24" s="87"/>
      <c r="G24" s="88"/>
      <c r="H24" s="88"/>
      <c r="I24" s="88"/>
      <c r="J24" s="88"/>
      <c r="K24" s="89"/>
      <c r="L24" s="90"/>
    </row>
    <row r="25" spans="2:12" ht="17.25" customHeight="1">
      <c r="C25" s="85"/>
      <c r="D25" s="86"/>
      <c r="E25" s="86"/>
      <c r="F25" s="87"/>
      <c r="G25" s="88"/>
      <c r="H25" s="88"/>
      <c r="I25" s="88"/>
      <c r="J25" s="88"/>
      <c r="K25" s="89"/>
      <c r="L25" s="90"/>
    </row>
    <row r="26" spans="2:12" ht="16" thickBot="1">
      <c r="B26" s="147"/>
      <c r="C26" s="85"/>
      <c r="D26" s="171" t="s">
        <v>52</v>
      </c>
      <c r="F26" s="172" t="s">
        <v>53</v>
      </c>
      <c r="G26" s="173" t="s">
        <v>54</v>
      </c>
      <c r="H26" s="174"/>
      <c r="I26" s="175" t="s">
        <v>55</v>
      </c>
      <c r="J26" s="29"/>
      <c r="K26" s="29"/>
    </row>
    <row r="27" spans="2:12" ht="50">
      <c r="B27" s="857" t="s">
        <v>85</v>
      </c>
      <c r="C27" s="82" t="s">
        <v>90</v>
      </c>
      <c r="D27" s="190" t="s">
        <v>91</v>
      </c>
      <c r="F27" s="191" t="s">
        <v>92</v>
      </c>
      <c r="G27" s="81"/>
      <c r="H27" s="174"/>
      <c r="I27" s="174"/>
      <c r="J27" s="29"/>
      <c r="K27" s="29"/>
    </row>
    <row r="28" spans="2:12" ht="37.5">
      <c r="B28" s="858"/>
      <c r="C28" s="512" t="s">
        <v>93</v>
      </c>
      <c r="D28" s="513"/>
      <c r="F28" s="81"/>
      <c r="G28" s="193" t="s">
        <v>94</v>
      </c>
      <c r="H28" s="174"/>
      <c r="I28" s="174"/>
      <c r="J28" s="29"/>
      <c r="K28" s="29"/>
    </row>
    <row r="29" spans="2:12" ht="68.25" customHeight="1">
      <c r="B29" s="858"/>
      <c r="C29" s="82" t="s">
        <v>95</v>
      </c>
      <c r="D29" s="190" t="s">
        <v>96</v>
      </c>
      <c r="F29" s="191" t="s">
        <v>97</v>
      </c>
      <c r="G29" s="81"/>
      <c r="H29" s="174"/>
      <c r="I29" s="174"/>
      <c r="J29" s="29"/>
      <c r="K29" s="29"/>
    </row>
    <row r="30" spans="2:12" ht="37.5">
      <c r="B30" s="858"/>
      <c r="C30" s="82" t="s">
        <v>98</v>
      </c>
      <c r="D30" s="81"/>
      <c r="F30" s="191" t="s">
        <v>99</v>
      </c>
      <c r="G30" s="81"/>
      <c r="H30" s="174"/>
      <c r="I30" s="174"/>
      <c r="J30" s="29"/>
      <c r="K30" s="29"/>
    </row>
    <row r="31" spans="2:12" ht="37.5">
      <c r="B31" s="858"/>
      <c r="C31" s="82" t="s">
        <v>100</v>
      </c>
      <c r="D31" s="81"/>
      <c r="F31" s="191" t="s">
        <v>101</v>
      </c>
      <c r="G31" s="81"/>
      <c r="H31" s="174"/>
      <c r="I31" s="174"/>
      <c r="J31" s="29"/>
      <c r="K31" s="29"/>
    </row>
    <row r="32" spans="2:12" ht="25">
      <c r="B32" s="864"/>
      <c r="C32" s="82" t="s">
        <v>102</v>
      </c>
      <c r="D32" s="81"/>
      <c r="F32" s="191" t="s">
        <v>103</v>
      </c>
      <c r="G32" s="81"/>
      <c r="H32" s="174"/>
      <c r="I32" s="174"/>
      <c r="J32" s="29"/>
      <c r="K32" s="29"/>
    </row>
    <row r="33" spans="2:11" ht="31.5" thickBot="1">
      <c r="B33" s="865"/>
      <c r="C33" s="512" t="s">
        <v>104</v>
      </c>
      <c r="D33" s="513"/>
      <c r="F33" s="191" t="s">
        <v>105</v>
      </c>
      <c r="G33" s="81"/>
      <c r="H33" s="174"/>
      <c r="I33" s="174"/>
      <c r="J33" s="29"/>
      <c r="K33" s="29"/>
    </row>
    <row r="37" spans="2:11" ht="17.25" customHeight="1">
      <c r="C37" s="73"/>
      <c r="D37" s="167" t="s">
        <v>52</v>
      </c>
      <c r="F37" s="168" t="s">
        <v>53</v>
      </c>
      <c r="G37" s="176" t="s">
        <v>54</v>
      </c>
      <c r="H37" s="466"/>
      <c r="I37" s="177" t="s">
        <v>55</v>
      </c>
      <c r="J37" s="169" t="s">
        <v>56</v>
      </c>
      <c r="K37" s="170" t="s">
        <v>71</v>
      </c>
    </row>
    <row r="38" spans="2:11" ht="75">
      <c r="C38" s="84" t="s">
        <v>106</v>
      </c>
      <c r="D38" s="547" t="s">
        <v>107</v>
      </c>
      <c r="F38" s="181" t="s">
        <v>108</v>
      </c>
      <c r="G38" s="181" t="s">
        <v>109</v>
      </c>
      <c r="H38" s="467"/>
      <c r="I38" s="181" t="s">
        <v>110</v>
      </c>
      <c r="J38" s="547" t="s">
        <v>111</v>
      </c>
      <c r="K38" s="547" t="s">
        <v>112</v>
      </c>
    </row>
  </sheetData>
  <mergeCells count="5">
    <mergeCell ref="C3:G3"/>
    <mergeCell ref="D5:J5"/>
    <mergeCell ref="B7:B13"/>
    <mergeCell ref="B20:B23"/>
    <mergeCell ref="B27:B33"/>
  </mergeCells>
  <phoneticPr fontId="6"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B1:P96"/>
  <sheetViews>
    <sheetView topLeftCell="F53" zoomScaleNormal="100" zoomScaleSheetLayoutView="100" workbookViewId="0">
      <selection activeCell="G83" sqref="G83"/>
    </sheetView>
  </sheetViews>
  <sheetFormatPr defaultRowHeight="13"/>
  <cols>
    <col min="2" max="2" width="16.44140625" style="60" customWidth="1"/>
    <col min="3" max="3" width="15.6640625" style="60" bestFit="1" customWidth="1"/>
    <col min="4" max="4" width="70.109375" customWidth="1"/>
    <col min="5" max="5" width="45" style="90" bestFit="1" customWidth="1"/>
    <col min="6" max="6" width="24.109375" style="54" bestFit="1" customWidth="1"/>
    <col min="7" max="7" width="22.6640625" style="54" customWidth="1"/>
    <col min="8" max="8" width="32.44140625" style="54" customWidth="1"/>
    <col min="9" max="9" width="12" style="54" customWidth="1"/>
    <col min="10" max="10" width="21.109375" style="54" bestFit="1" customWidth="1"/>
    <col min="11" max="11" width="21.109375" style="60" customWidth="1"/>
    <col min="12" max="12" width="46.44140625" style="54" customWidth="1"/>
    <col min="13" max="13" width="27.44140625" style="54" customWidth="1"/>
    <col min="14" max="14" width="19.33203125" style="54" customWidth="1"/>
    <col min="15" max="15" width="14.109375" style="64" bestFit="1" customWidth="1"/>
  </cols>
  <sheetData>
    <row r="1" spans="2:15" ht="18">
      <c r="B1" s="20" t="s">
        <v>1059</v>
      </c>
      <c r="C1" s="62"/>
      <c r="I1" s="61"/>
      <c r="O1" s="552"/>
    </row>
    <row r="2" spans="2:15">
      <c r="B2" s="205"/>
      <c r="C2" s="205"/>
      <c r="D2" s="147"/>
      <c r="F2" s="153"/>
      <c r="G2" s="153"/>
      <c r="H2" s="153"/>
      <c r="I2" s="206"/>
      <c r="J2" s="153"/>
      <c r="K2" s="205"/>
      <c r="L2" s="153"/>
      <c r="M2" s="153"/>
      <c r="N2" s="153"/>
      <c r="O2" s="207"/>
    </row>
    <row r="3" spans="2:15" s="70" customFormat="1" ht="26">
      <c r="B3" s="546" t="s">
        <v>1060</v>
      </c>
      <c r="C3" s="546" t="s">
        <v>1061</v>
      </c>
      <c r="D3" s="546" t="s">
        <v>1062</v>
      </c>
      <c r="E3" s="546" t="s">
        <v>1063</v>
      </c>
      <c r="F3" s="140" t="s">
        <v>1064</v>
      </c>
      <c r="G3" s="140" t="s">
        <v>1065</v>
      </c>
      <c r="H3" s="140" t="s">
        <v>1066</v>
      </c>
      <c r="I3" s="140" t="s">
        <v>1067</v>
      </c>
      <c r="J3" s="558" t="s">
        <v>1068</v>
      </c>
      <c r="K3" s="558" t="s">
        <v>1069</v>
      </c>
      <c r="L3" s="558" t="s">
        <v>1070</v>
      </c>
      <c r="M3" s="558" t="s">
        <v>1071</v>
      </c>
      <c r="N3" s="546" t="s">
        <v>1072</v>
      </c>
      <c r="O3" s="546" t="s">
        <v>1073</v>
      </c>
    </row>
    <row r="4" spans="2:15" s="390" customFormat="1" hidden="1">
      <c r="B4" s="391" t="s">
        <v>1074</v>
      </c>
      <c r="C4" s="392" t="s">
        <v>1075</v>
      </c>
      <c r="D4" s="393" t="s">
        <v>1076</v>
      </c>
      <c r="E4" s="398" t="s">
        <v>1077</v>
      </c>
      <c r="F4" s="392" t="s">
        <v>1078</v>
      </c>
      <c r="G4" s="395" t="s">
        <v>1079</v>
      </c>
      <c r="H4" s="392" t="s">
        <v>1080</v>
      </c>
      <c r="I4" s="392" t="s">
        <v>1081</v>
      </c>
      <c r="J4" s="392" t="s">
        <v>1082</v>
      </c>
      <c r="K4" s="395" t="s">
        <v>1083</v>
      </c>
      <c r="L4" s="392" t="s">
        <v>1080</v>
      </c>
      <c r="M4" s="392">
        <v>22</v>
      </c>
      <c r="N4" s="392" t="s">
        <v>1084</v>
      </c>
      <c r="O4" s="392" t="s">
        <v>1085</v>
      </c>
    </row>
    <row r="5" spans="2:15" s="390" customFormat="1" hidden="1">
      <c r="B5" s="391" t="s">
        <v>1086</v>
      </c>
      <c r="C5" s="392" t="s">
        <v>1075</v>
      </c>
      <c r="D5" s="393" t="s">
        <v>1087</v>
      </c>
      <c r="E5" s="394" t="s">
        <v>1088</v>
      </c>
      <c r="F5" s="392" t="s">
        <v>1078</v>
      </c>
      <c r="G5" s="395" t="s">
        <v>1079</v>
      </c>
      <c r="H5" s="392" t="s">
        <v>1080</v>
      </c>
      <c r="I5" s="392" t="s">
        <v>1081</v>
      </c>
      <c r="J5" s="392" t="s">
        <v>1082</v>
      </c>
      <c r="K5" s="395" t="s">
        <v>1083</v>
      </c>
      <c r="L5" s="392" t="s">
        <v>1080</v>
      </c>
      <c r="M5" s="392">
        <v>80.442999999999998</v>
      </c>
      <c r="N5" s="392" t="s">
        <v>1089</v>
      </c>
      <c r="O5" s="392" t="s">
        <v>1085</v>
      </c>
    </row>
    <row r="6" spans="2:15" s="390" customFormat="1" hidden="1">
      <c r="B6" s="391" t="s">
        <v>1090</v>
      </c>
      <c r="C6" s="392" t="s">
        <v>1075</v>
      </c>
      <c r="D6" s="393" t="s">
        <v>1091</v>
      </c>
      <c r="E6" s="394" t="s">
        <v>1092</v>
      </c>
      <c r="F6" s="392" t="s">
        <v>1078</v>
      </c>
      <c r="G6" s="395" t="s">
        <v>1079</v>
      </c>
      <c r="H6" s="392" t="s">
        <v>1080</v>
      </c>
      <c r="I6" s="392" t="s">
        <v>1081</v>
      </c>
      <c r="J6" s="392" t="s">
        <v>1082</v>
      </c>
      <c r="K6" s="395" t="s">
        <v>1083</v>
      </c>
      <c r="L6" s="392" t="s">
        <v>1080</v>
      </c>
      <c r="M6" s="392">
        <v>2049</v>
      </c>
      <c r="N6" s="392" t="s">
        <v>1093</v>
      </c>
      <c r="O6" s="392" t="s">
        <v>1094</v>
      </c>
    </row>
    <row r="7" spans="2:15" s="195" customFormat="1" hidden="1">
      <c r="B7" s="63" t="s">
        <v>1095</v>
      </c>
      <c r="C7" s="63" t="s">
        <v>1096</v>
      </c>
      <c r="D7" s="56" t="s">
        <v>1097</v>
      </c>
      <c r="E7" s="224" t="s">
        <v>1098</v>
      </c>
      <c r="F7" s="55" t="s">
        <v>1082</v>
      </c>
      <c r="G7" s="74" t="s">
        <v>1083</v>
      </c>
      <c r="H7" s="55" t="s">
        <v>1080</v>
      </c>
      <c r="I7" s="55" t="s">
        <v>1081</v>
      </c>
      <c r="J7" s="55" t="s">
        <v>1078</v>
      </c>
      <c r="K7" s="74" t="s">
        <v>1079</v>
      </c>
      <c r="L7" s="55" t="s">
        <v>1099</v>
      </c>
      <c r="M7" s="55" t="s">
        <v>1100</v>
      </c>
      <c r="N7" s="55" t="s">
        <v>1101</v>
      </c>
      <c r="O7" s="55" t="s">
        <v>1102</v>
      </c>
    </row>
    <row r="8" spans="2:15" s="390" customFormat="1" hidden="1">
      <c r="B8" s="391" t="s">
        <v>1103</v>
      </c>
      <c r="C8" s="392" t="s">
        <v>1075</v>
      </c>
      <c r="D8" s="393" t="s">
        <v>1091</v>
      </c>
      <c r="E8" s="394" t="s">
        <v>1092</v>
      </c>
      <c r="F8" s="392" t="s">
        <v>1082</v>
      </c>
      <c r="G8" s="395" t="s">
        <v>1083</v>
      </c>
      <c r="H8" s="392" t="s">
        <v>1080</v>
      </c>
      <c r="I8" s="392" t="s">
        <v>1081</v>
      </c>
      <c r="J8" s="392" t="s">
        <v>1078</v>
      </c>
      <c r="K8" s="395" t="s">
        <v>1079</v>
      </c>
      <c r="L8" s="392" t="s">
        <v>1099</v>
      </c>
      <c r="M8" s="392">
        <v>2049</v>
      </c>
      <c r="N8" s="392" t="s">
        <v>1093</v>
      </c>
      <c r="O8" s="392" t="s">
        <v>1094</v>
      </c>
    </row>
    <row r="9" spans="2:15" s="390" customFormat="1" ht="20" hidden="1">
      <c r="B9" s="399" t="s">
        <v>1104</v>
      </c>
      <c r="C9" s="392" t="s">
        <v>1075</v>
      </c>
      <c r="D9" s="393" t="s">
        <v>1105</v>
      </c>
      <c r="E9" s="394" t="s">
        <v>1088</v>
      </c>
      <c r="F9" s="392" t="s">
        <v>1078</v>
      </c>
      <c r="G9" s="396" t="s">
        <v>1106</v>
      </c>
      <c r="H9" s="392" t="s">
        <v>1107</v>
      </c>
      <c r="I9" s="392" t="s">
        <v>1081</v>
      </c>
      <c r="J9" s="392" t="s">
        <v>1082</v>
      </c>
      <c r="K9" s="396" t="s">
        <v>1108</v>
      </c>
      <c r="L9" s="392" t="s">
        <v>1109</v>
      </c>
      <c r="M9" s="392">
        <v>22</v>
      </c>
      <c r="N9" s="397" t="s">
        <v>1110</v>
      </c>
      <c r="O9" s="397" t="s">
        <v>1085</v>
      </c>
    </row>
    <row r="10" spans="2:15" s="390" customFormat="1" hidden="1">
      <c r="B10" s="399" t="s">
        <v>1111</v>
      </c>
      <c r="C10" s="392" t="s">
        <v>1075</v>
      </c>
      <c r="D10" s="393" t="s">
        <v>1112</v>
      </c>
      <c r="E10" s="394" t="s">
        <v>1088</v>
      </c>
      <c r="F10" s="392" t="s">
        <v>1078</v>
      </c>
      <c r="G10" s="396" t="s">
        <v>1106</v>
      </c>
      <c r="H10" s="392" t="s">
        <v>1107</v>
      </c>
      <c r="I10" s="392" t="s">
        <v>1081</v>
      </c>
      <c r="J10" s="392" t="s">
        <v>1082</v>
      </c>
      <c r="K10" s="396" t="s">
        <v>1108</v>
      </c>
      <c r="L10" s="392" t="s">
        <v>1109</v>
      </c>
      <c r="M10" s="392">
        <v>80.442999999999998</v>
      </c>
      <c r="N10" s="392" t="s">
        <v>1089</v>
      </c>
      <c r="O10" s="392" t="s">
        <v>1085</v>
      </c>
    </row>
    <row r="11" spans="2:15" s="195" customFormat="1" ht="20">
      <c r="B11" s="63" t="s">
        <v>1113</v>
      </c>
      <c r="C11" s="63" t="s">
        <v>1114</v>
      </c>
      <c r="D11" s="56" t="s">
        <v>1115</v>
      </c>
      <c r="E11" s="225" t="s">
        <v>1116</v>
      </c>
      <c r="F11" s="55" t="s">
        <v>1078</v>
      </c>
      <c r="G11" s="59" t="s">
        <v>1117</v>
      </c>
      <c r="H11" s="55" t="s">
        <v>1118</v>
      </c>
      <c r="I11" s="55" t="s">
        <v>1081</v>
      </c>
      <c r="J11" s="55" t="s">
        <v>1082</v>
      </c>
      <c r="K11" s="59" t="s">
        <v>1119</v>
      </c>
      <c r="L11" s="55" t="s">
        <v>1120</v>
      </c>
      <c r="M11" s="55" t="s">
        <v>1121</v>
      </c>
      <c r="N11" s="55" t="s">
        <v>1122</v>
      </c>
      <c r="O11" s="55" t="s">
        <v>1085</v>
      </c>
    </row>
    <row r="12" spans="2:15" s="195" customFormat="1" ht="20">
      <c r="B12" s="63" t="s">
        <v>1123</v>
      </c>
      <c r="C12" s="63" t="s">
        <v>1114</v>
      </c>
      <c r="D12" s="56" t="s">
        <v>1124</v>
      </c>
      <c r="E12" s="225" t="s">
        <v>1116</v>
      </c>
      <c r="F12" s="55" t="s">
        <v>1082</v>
      </c>
      <c r="G12" s="59" t="s">
        <v>1119</v>
      </c>
      <c r="H12" s="55" t="s">
        <v>1120</v>
      </c>
      <c r="I12" s="55" t="s">
        <v>1081</v>
      </c>
      <c r="J12" s="55" t="s">
        <v>1078</v>
      </c>
      <c r="K12" s="59" t="s">
        <v>1117</v>
      </c>
      <c r="L12" s="55" t="s">
        <v>1118</v>
      </c>
      <c r="M12" s="55" t="s">
        <v>1125</v>
      </c>
      <c r="N12" s="55" t="s">
        <v>1126</v>
      </c>
      <c r="O12" s="55" t="s">
        <v>1085</v>
      </c>
    </row>
    <row r="13" spans="2:15" s="195" customFormat="1" ht="20">
      <c r="B13" s="63" t="s">
        <v>1127</v>
      </c>
      <c r="C13" s="63" t="s">
        <v>1096</v>
      </c>
      <c r="D13" s="56" t="s">
        <v>1128</v>
      </c>
      <c r="E13" s="224" t="s">
        <v>1129</v>
      </c>
      <c r="F13" s="55" t="s">
        <v>1078</v>
      </c>
      <c r="G13" s="74" t="s">
        <v>1079</v>
      </c>
      <c r="H13" s="55" t="s">
        <v>1080</v>
      </c>
      <c r="I13" s="55" t="s">
        <v>1081</v>
      </c>
      <c r="J13" s="55" t="s">
        <v>1130</v>
      </c>
      <c r="K13" s="154" t="s">
        <v>1131</v>
      </c>
      <c r="L13" s="55" t="s">
        <v>1132</v>
      </c>
      <c r="M13" s="55">
        <v>514</v>
      </c>
      <c r="N13" s="55" t="s">
        <v>1133</v>
      </c>
      <c r="O13" s="55" t="s">
        <v>1102</v>
      </c>
    </row>
    <row r="14" spans="2:15" s="195" customFormat="1">
      <c r="B14" s="63" t="s">
        <v>1134</v>
      </c>
      <c r="C14" s="63" t="s">
        <v>1096</v>
      </c>
      <c r="D14" s="56" t="s">
        <v>1135</v>
      </c>
      <c r="E14" s="225" t="s">
        <v>1136</v>
      </c>
      <c r="F14" s="55" t="s">
        <v>1082</v>
      </c>
      <c r="G14" s="74" t="s">
        <v>1083</v>
      </c>
      <c r="H14" s="55" t="s">
        <v>1137</v>
      </c>
      <c r="I14" s="55" t="s">
        <v>1081</v>
      </c>
      <c r="J14" s="55" t="s">
        <v>1130</v>
      </c>
      <c r="K14" s="154" t="s">
        <v>1131</v>
      </c>
      <c r="L14" s="55" t="s">
        <v>1132</v>
      </c>
      <c r="M14" s="55">
        <v>514</v>
      </c>
      <c r="N14" s="55" t="s">
        <v>1133</v>
      </c>
      <c r="O14" s="55" t="s">
        <v>1102</v>
      </c>
    </row>
    <row r="15" spans="2:15" s="195" customFormat="1">
      <c r="B15" s="63" t="s">
        <v>1138</v>
      </c>
      <c r="C15" s="63" t="s">
        <v>100</v>
      </c>
      <c r="D15" s="56" t="s">
        <v>1139</v>
      </c>
      <c r="E15" s="225" t="s">
        <v>1136</v>
      </c>
      <c r="F15" s="55" t="s">
        <v>1078</v>
      </c>
      <c r="G15" s="74" t="s">
        <v>1079</v>
      </c>
      <c r="H15" s="55" t="s">
        <v>1080</v>
      </c>
      <c r="I15" s="55" t="s">
        <v>1081</v>
      </c>
      <c r="J15" s="55" t="s">
        <v>1130</v>
      </c>
      <c r="K15" s="154" t="s">
        <v>1131</v>
      </c>
      <c r="L15" s="55" t="s">
        <v>1140</v>
      </c>
      <c r="M15" s="55">
        <v>123</v>
      </c>
      <c r="N15" s="55" t="s">
        <v>1141</v>
      </c>
      <c r="O15" s="55" t="s">
        <v>1102</v>
      </c>
    </row>
    <row r="16" spans="2:15" s="195" customFormat="1">
      <c r="B16" s="63" t="s">
        <v>1142</v>
      </c>
      <c r="C16" s="63" t="s">
        <v>100</v>
      </c>
      <c r="D16" s="56" t="s">
        <v>1143</v>
      </c>
      <c r="E16" s="225" t="s">
        <v>1136</v>
      </c>
      <c r="F16" s="55" t="s">
        <v>1082</v>
      </c>
      <c r="G16" s="74" t="s">
        <v>1083</v>
      </c>
      <c r="H16" s="55" t="s">
        <v>1137</v>
      </c>
      <c r="I16" s="55" t="s">
        <v>1081</v>
      </c>
      <c r="J16" s="55" t="s">
        <v>1130</v>
      </c>
      <c r="K16" s="154" t="s">
        <v>1131</v>
      </c>
      <c r="L16" s="55" t="s">
        <v>1144</v>
      </c>
      <c r="M16" s="55">
        <v>123</v>
      </c>
      <c r="N16" s="55" t="s">
        <v>1141</v>
      </c>
      <c r="O16" s="55" t="s">
        <v>1102</v>
      </c>
    </row>
    <row r="17" spans="2:15" s="195" customFormat="1">
      <c r="B17" s="63" t="s">
        <v>1145</v>
      </c>
      <c r="C17" s="63" t="s">
        <v>100</v>
      </c>
      <c r="D17" s="56" t="s">
        <v>1146</v>
      </c>
      <c r="E17" s="225" t="s">
        <v>1136</v>
      </c>
      <c r="F17" s="55" t="s">
        <v>1078</v>
      </c>
      <c r="G17" s="74" t="s">
        <v>1079</v>
      </c>
      <c r="H17" s="55" t="s">
        <v>1080</v>
      </c>
      <c r="I17" s="55" t="s">
        <v>1081</v>
      </c>
      <c r="J17" s="55" t="s">
        <v>1130</v>
      </c>
      <c r="K17" s="154" t="s">
        <v>1131</v>
      </c>
      <c r="L17" s="55" t="s">
        <v>1147</v>
      </c>
      <c r="M17" s="55">
        <v>53</v>
      </c>
      <c r="N17" s="55" t="s">
        <v>1148</v>
      </c>
      <c r="O17" s="55" t="s">
        <v>1149</v>
      </c>
    </row>
    <row r="18" spans="2:15" s="195" customFormat="1">
      <c r="B18" s="63" t="s">
        <v>1150</v>
      </c>
      <c r="C18" s="63" t="s">
        <v>100</v>
      </c>
      <c r="D18" s="56" t="s">
        <v>1151</v>
      </c>
      <c r="E18" s="225" t="s">
        <v>1136</v>
      </c>
      <c r="F18" s="55" t="s">
        <v>1082</v>
      </c>
      <c r="G18" s="74" t="s">
        <v>1083</v>
      </c>
      <c r="H18" s="55" t="s">
        <v>1137</v>
      </c>
      <c r="I18" s="55" t="s">
        <v>1081</v>
      </c>
      <c r="J18" s="55" t="s">
        <v>1130</v>
      </c>
      <c r="K18" s="154" t="s">
        <v>1131</v>
      </c>
      <c r="L18" s="55" t="s">
        <v>1152</v>
      </c>
      <c r="M18" s="55">
        <v>53</v>
      </c>
      <c r="N18" s="55" t="s">
        <v>1148</v>
      </c>
      <c r="O18" s="55" t="s">
        <v>1149</v>
      </c>
    </row>
    <row r="19" spans="2:15" s="195" customFormat="1" ht="80">
      <c r="B19" s="63" t="s">
        <v>1153</v>
      </c>
      <c r="C19" s="63" t="s">
        <v>1154</v>
      </c>
      <c r="D19" s="56" t="s">
        <v>1155</v>
      </c>
      <c r="E19" s="224" t="s">
        <v>1156</v>
      </c>
      <c r="F19" s="55" t="s">
        <v>1078</v>
      </c>
      <c r="G19" s="137" t="s">
        <v>1157</v>
      </c>
      <c r="H19" s="55" t="s">
        <v>1158</v>
      </c>
      <c r="I19" s="55" t="s">
        <v>1081</v>
      </c>
      <c r="J19" s="55" t="s">
        <v>1159</v>
      </c>
      <c r="K19" s="154" t="s">
        <v>1131</v>
      </c>
      <c r="L19" s="55" t="s">
        <v>1160</v>
      </c>
      <c r="M19" s="55">
        <v>53080</v>
      </c>
      <c r="N19" s="55" t="s">
        <v>1089</v>
      </c>
      <c r="O19" s="57" t="s">
        <v>1085</v>
      </c>
    </row>
    <row r="20" spans="2:15" s="195" customFormat="1" ht="70">
      <c r="B20" s="63" t="s">
        <v>1161</v>
      </c>
      <c r="C20" s="63" t="s">
        <v>1154</v>
      </c>
      <c r="D20" s="56" t="s">
        <v>1162</v>
      </c>
      <c r="E20" s="225" t="s">
        <v>1163</v>
      </c>
      <c r="F20" s="55" t="s">
        <v>1078</v>
      </c>
      <c r="G20" s="137" t="s">
        <v>1157</v>
      </c>
      <c r="H20" s="55" t="s">
        <v>1158</v>
      </c>
      <c r="I20" s="55" t="s">
        <v>1081</v>
      </c>
      <c r="J20" s="55" t="s">
        <v>1164</v>
      </c>
      <c r="K20" s="154" t="s">
        <v>1131</v>
      </c>
      <c r="L20" s="55" t="s">
        <v>1165</v>
      </c>
      <c r="M20" s="55" t="s">
        <v>1166</v>
      </c>
      <c r="N20" s="55" t="s">
        <v>1089</v>
      </c>
      <c r="O20" s="57" t="s">
        <v>1085</v>
      </c>
    </row>
    <row r="21" spans="2:15" s="195" customFormat="1" ht="40">
      <c r="B21" s="63" t="s">
        <v>1167</v>
      </c>
      <c r="C21" s="63" t="s">
        <v>1168</v>
      </c>
      <c r="D21" s="56" t="s">
        <v>1169</v>
      </c>
      <c r="E21" s="225" t="s">
        <v>1116</v>
      </c>
      <c r="F21" s="55" t="s">
        <v>1159</v>
      </c>
      <c r="G21" s="154" t="s">
        <v>1131</v>
      </c>
      <c r="H21" s="55" t="s">
        <v>1160</v>
      </c>
      <c r="I21" s="55" t="s">
        <v>1081</v>
      </c>
      <c r="J21" s="55" t="s">
        <v>1078</v>
      </c>
      <c r="K21" s="137" t="s">
        <v>1157</v>
      </c>
      <c r="L21" s="55" t="s">
        <v>1158</v>
      </c>
      <c r="M21" s="55" t="s">
        <v>1170</v>
      </c>
      <c r="N21" s="55" t="s">
        <v>1089</v>
      </c>
      <c r="O21" s="57" t="s">
        <v>1085</v>
      </c>
    </row>
    <row r="22" spans="2:15" s="195" customFormat="1" ht="40">
      <c r="B22" s="63" t="s">
        <v>1171</v>
      </c>
      <c r="C22" s="63" t="s">
        <v>1168</v>
      </c>
      <c r="D22" s="56" t="s">
        <v>1172</v>
      </c>
      <c r="E22" s="225" t="s">
        <v>1116</v>
      </c>
      <c r="F22" s="55" t="s">
        <v>1164</v>
      </c>
      <c r="G22" s="154" t="s">
        <v>1131</v>
      </c>
      <c r="H22" s="55" t="s">
        <v>1165</v>
      </c>
      <c r="I22" s="55" t="s">
        <v>1081</v>
      </c>
      <c r="J22" s="55" t="s">
        <v>1078</v>
      </c>
      <c r="K22" s="137" t="s">
        <v>1157</v>
      </c>
      <c r="L22" s="55" t="s">
        <v>1158</v>
      </c>
      <c r="M22" s="55" t="s">
        <v>1170</v>
      </c>
      <c r="N22" s="55" t="s">
        <v>1089</v>
      </c>
      <c r="O22" s="57" t="s">
        <v>1085</v>
      </c>
    </row>
    <row r="23" spans="2:15" s="195" customFormat="1" ht="30">
      <c r="B23" s="63" t="s">
        <v>1173</v>
      </c>
      <c r="C23" s="63" t="s">
        <v>1174</v>
      </c>
      <c r="D23" s="56" t="s">
        <v>1175</v>
      </c>
      <c r="E23" s="225" t="s">
        <v>1116</v>
      </c>
      <c r="F23" s="55" t="s">
        <v>1130</v>
      </c>
      <c r="G23" s="154" t="s">
        <v>1131</v>
      </c>
      <c r="H23" s="55" t="s">
        <v>1176</v>
      </c>
      <c r="I23" s="55" t="s">
        <v>1081</v>
      </c>
      <c r="J23" s="55" t="s">
        <v>1078</v>
      </c>
      <c r="K23" s="74" t="s">
        <v>1079</v>
      </c>
      <c r="L23" s="55" t="s">
        <v>1177</v>
      </c>
      <c r="M23" s="55">
        <v>1761</v>
      </c>
      <c r="N23" s="55" t="s">
        <v>1178</v>
      </c>
      <c r="O23" s="57" t="s">
        <v>1085</v>
      </c>
    </row>
    <row r="24" spans="2:15" s="195" customFormat="1" ht="20">
      <c r="B24" s="63" t="s">
        <v>1179</v>
      </c>
      <c r="C24" s="63" t="s">
        <v>1180</v>
      </c>
      <c r="D24" s="56" t="s">
        <v>1181</v>
      </c>
      <c r="E24" s="210" t="s">
        <v>1182</v>
      </c>
      <c r="F24" s="55" t="s">
        <v>1130</v>
      </c>
      <c r="G24" s="154" t="s">
        <v>1131</v>
      </c>
      <c r="H24" s="55" t="s">
        <v>1183</v>
      </c>
      <c r="I24" s="55" t="s">
        <v>1081</v>
      </c>
      <c r="J24" s="55" t="s">
        <v>1078</v>
      </c>
      <c r="K24" s="74" t="s">
        <v>1079</v>
      </c>
      <c r="L24" s="55" t="s">
        <v>1177</v>
      </c>
      <c r="M24" s="55">
        <v>1761</v>
      </c>
      <c r="N24" s="55" t="s">
        <v>1178</v>
      </c>
      <c r="O24" s="57" t="s">
        <v>1085</v>
      </c>
    </row>
    <row r="25" spans="2:15" s="195" customFormat="1" ht="20">
      <c r="B25" s="63" t="s">
        <v>1184</v>
      </c>
      <c r="C25" s="63" t="s">
        <v>1185</v>
      </c>
      <c r="D25" s="56" t="s">
        <v>1186</v>
      </c>
      <c r="E25" s="210" t="s">
        <v>1182</v>
      </c>
      <c r="F25" s="55" t="s">
        <v>1078</v>
      </c>
      <c r="G25" s="74" t="s">
        <v>1079</v>
      </c>
      <c r="H25" s="55" t="s">
        <v>1177</v>
      </c>
      <c r="I25" s="55" t="s">
        <v>1081</v>
      </c>
      <c r="J25" s="55" t="s">
        <v>1130</v>
      </c>
      <c r="K25" s="154" t="s">
        <v>1131</v>
      </c>
      <c r="L25" s="55" t="s">
        <v>1183</v>
      </c>
      <c r="M25" s="55">
        <v>1761</v>
      </c>
      <c r="N25" s="55" t="s">
        <v>1178</v>
      </c>
      <c r="O25" s="57" t="s">
        <v>1085</v>
      </c>
    </row>
    <row r="26" spans="2:15" s="195" customFormat="1" ht="30">
      <c r="B26" s="63" t="s">
        <v>1187</v>
      </c>
      <c r="C26" s="63" t="s">
        <v>1096</v>
      </c>
      <c r="D26" s="56" t="s">
        <v>1188</v>
      </c>
      <c r="E26" s="210" t="s">
        <v>1189</v>
      </c>
      <c r="F26" s="55" t="s">
        <v>1078</v>
      </c>
      <c r="G26" s="74" t="s">
        <v>1079</v>
      </c>
      <c r="H26" s="55" t="s">
        <v>1177</v>
      </c>
      <c r="I26" s="55" t="s">
        <v>1081</v>
      </c>
      <c r="J26" s="55" t="s">
        <v>1130</v>
      </c>
      <c r="K26" s="154" t="s">
        <v>1131</v>
      </c>
      <c r="L26" s="55" t="s">
        <v>1190</v>
      </c>
      <c r="M26" s="55">
        <v>1167</v>
      </c>
      <c r="N26" s="55" t="s">
        <v>1101</v>
      </c>
      <c r="O26" s="55" t="s">
        <v>1102</v>
      </c>
    </row>
    <row r="27" spans="2:15" s="195" customFormat="1" ht="30">
      <c r="B27" s="63" t="s">
        <v>1191</v>
      </c>
      <c r="C27" s="63" t="s">
        <v>1096</v>
      </c>
      <c r="D27" s="56" t="s">
        <v>1192</v>
      </c>
      <c r="E27" s="225" t="s">
        <v>1193</v>
      </c>
      <c r="F27" s="55" t="s">
        <v>1078</v>
      </c>
      <c r="G27" s="74" t="s">
        <v>1079</v>
      </c>
      <c r="H27" s="55" t="s">
        <v>1177</v>
      </c>
      <c r="I27" s="55" t="s">
        <v>1081</v>
      </c>
      <c r="J27" s="55" t="s">
        <v>1130</v>
      </c>
      <c r="K27" s="154" t="s">
        <v>1131</v>
      </c>
      <c r="L27" s="55" t="s">
        <v>1194</v>
      </c>
      <c r="M27" s="55">
        <v>1167</v>
      </c>
      <c r="N27" s="55" t="s">
        <v>1101</v>
      </c>
      <c r="O27" s="55" t="s">
        <v>1102</v>
      </c>
    </row>
    <row r="28" spans="2:15" s="195" customFormat="1" ht="30">
      <c r="B28" s="63" t="s">
        <v>1195</v>
      </c>
      <c r="C28" s="63" t="s">
        <v>1096</v>
      </c>
      <c r="D28" s="56" t="s">
        <v>1196</v>
      </c>
      <c r="E28" s="210" t="s">
        <v>1189</v>
      </c>
      <c r="F28" s="55" t="s">
        <v>1082</v>
      </c>
      <c r="G28" s="106" t="s">
        <v>1108</v>
      </c>
      <c r="H28" s="55" t="s">
        <v>1109</v>
      </c>
      <c r="I28" s="55" t="s">
        <v>1081</v>
      </c>
      <c r="J28" s="55" t="s">
        <v>1130</v>
      </c>
      <c r="K28" s="154" t="s">
        <v>1131</v>
      </c>
      <c r="L28" s="55" t="s">
        <v>1190</v>
      </c>
      <c r="M28" s="55">
        <v>1167</v>
      </c>
      <c r="N28" s="55" t="s">
        <v>1101</v>
      </c>
      <c r="O28" s="55" t="s">
        <v>1102</v>
      </c>
    </row>
    <row r="29" spans="2:15" s="195" customFormat="1" ht="30">
      <c r="B29" s="63" t="s">
        <v>1197</v>
      </c>
      <c r="C29" s="63" t="s">
        <v>1096</v>
      </c>
      <c r="D29" s="56" t="s">
        <v>1198</v>
      </c>
      <c r="E29" s="225" t="s">
        <v>1193</v>
      </c>
      <c r="F29" s="55" t="s">
        <v>1082</v>
      </c>
      <c r="G29" s="106" t="s">
        <v>1108</v>
      </c>
      <c r="H29" s="55" t="s">
        <v>1109</v>
      </c>
      <c r="I29" s="55" t="s">
        <v>1081</v>
      </c>
      <c r="J29" s="55" t="s">
        <v>1130</v>
      </c>
      <c r="K29" s="154" t="s">
        <v>1131</v>
      </c>
      <c r="L29" s="55" t="s">
        <v>1194</v>
      </c>
      <c r="M29" s="55">
        <v>1167</v>
      </c>
      <c r="N29" s="55" t="s">
        <v>1101</v>
      </c>
      <c r="O29" s="55" t="s">
        <v>1102</v>
      </c>
    </row>
    <row r="30" spans="2:15" s="195" customFormat="1" ht="30">
      <c r="B30" s="63" t="s">
        <v>1199</v>
      </c>
      <c r="C30" s="63" t="s">
        <v>1096</v>
      </c>
      <c r="D30" s="56" t="s">
        <v>1200</v>
      </c>
      <c r="E30" s="210" t="s">
        <v>1189</v>
      </c>
      <c r="F30" s="55" t="s">
        <v>1078</v>
      </c>
      <c r="G30" s="106" t="s">
        <v>1106</v>
      </c>
      <c r="H30" s="55" t="s">
        <v>1107</v>
      </c>
      <c r="I30" s="55" t="s">
        <v>1081</v>
      </c>
      <c r="J30" s="55" t="s">
        <v>1130</v>
      </c>
      <c r="K30" s="154" t="s">
        <v>1131</v>
      </c>
      <c r="L30" s="55" t="s">
        <v>1190</v>
      </c>
      <c r="M30" s="55">
        <v>1167</v>
      </c>
      <c r="N30" s="55" t="s">
        <v>1101</v>
      </c>
      <c r="O30" s="55" t="s">
        <v>1102</v>
      </c>
    </row>
    <row r="31" spans="2:15" s="195" customFormat="1" ht="30">
      <c r="B31" s="63" t="s">
        <v>1201</v>
      </c>
      <c r="C31" s="63" t="s">
        <v>1096</v>
      </c>
      <c r="D31" s="56" t="s">
        <v>1202</v>
      </c>
      <c r="E31" s="225" t="s">
        <v>1116</v>
      </c>
      <c r="F31" s="55" t="s">
        <v>1078</v>
      </c>
      <c r="G31" s="106" t="s">
        <v>1106</v>
      </c>
      <c r="H31" s="55" t="s">
        <v>1107</v>
      </c>
      <c r="I31" s="55" t="s">
        <v>1081</v>
      </c>
      <c r="J31" s="55" t="s">
        <v>1130</v>
      </c>
      <c r="K31" s="154" t="s">
        <v>1131</v>
      </c>
      <c r="L31" s="55" t="s">
        <v>1194</v>
      </c>
      <c r="M31" s="55">
        <v>1167</v>
      </c>
      <c r="N31" s="55" t="s">
        <v>1101</v>
      </c>
      <c r="O31" s="55" t="s">
        <v>1102</v>
      </c>
    </row>
    <row r="32" spans="2:15" s="195" customFormat="1" ht="20">
      <c r="B32" s="63" t="s">
        <v>1203</v>
      </c>
      <c r="C32" s="63" t="s">
        <v>1204</v>
      </c>
      <c r="D32" s="56" t="s">
        <v>1205</v>
      </c>
      <c r="E32" s="210" t="s">
        <v>1182</v>
      </c>
      <c r="F32" s="55" t="s">
        <v>1206</v>
      </c>
      <c r="G32" s="63" t="s">
        <v>1206</v>
      </c>
      <c r="H32" s="55" t="s">
        <v>1207</v>
      </c>
      <c r="I32" s="55">
        <v>22</v>
      </c>
      <c r="J32" s="55" t="s">
        <v>1208</v>
      </c>
      <c r="K32" s="74" t="s">
        <v>1209</v>
      </c>
      <c r="L32" s="443" t="s">
        <v>1210</v>
      </c>
      <c r="M32" s="55">
        <v>22</v>
      </c>
      <c r="N32" s="55" t="s">
        <v>1211</v>
      </c>
      <c r="O32" s="55" t="s">
        <v>1085</v>
      </c>
    </row>
    <row r="33" spans="2:15" s="195" customFormat="1">
      <c r="B33" s="63" t="s">
        <v>1212</v>
      </c>
      <c r="C33" s="63" t="s">
        <v>1213</v>
      </c>
      <c r="D33" s="58" t="s">
        <v>1214</v>
      </c>
      <c r="E33" s="225" t="s">
        <v>1116</v>
      </c>
      <c r="F33" s="55" t="s">
        <v>1130</v>
      </c>
      <c r="G33" s="154" t="s">
        <v>1131</v>
      </c>
      <c r="H33" s="55" t="s">
        <v>1215</v>
      </c>
      <c r="I33" s="55" t="s">
        <v>1081</v>
      </c>
      <c r="J33" s="55" t="s">
        <v>1078</v>
      </c>
      <c r="K33" s="137" t="s">
        <v>1157</v>
      </c>
      <c r="L33" s="55" t="s">
        <v>1216</v>
      </c>
      <c r="M33" s="55" t="s">
        <v>1170</v>
      </c>
      <c r="N33" s="55" t="s">
        <v>1089</v>
      </c>
      <c r="O33" s="55" t="s">
        <v>1085</v>
      </c>
    </row>
    <row r="34" spans="2:15">
      <c r="B34" s="205"/>
      <c r="C34" s="205"/>
      <c r="D34" s="147"/>
      <c r="F34" s="153"/>
      <c r="G34" s="153"/>
      <c r="H34" s="153"/>
      <c r="I34" s="206"/>
      <c r="J34" s="153"/>
      <c r="K34" s="205"/>
      <c r="L34" s="153"/>
      <c r="M34" s="153"/>
      <c r="N34" s="153"/>
      <c r="O34" s="207"/>
    </row>
    <row r="35" spans="2:15">
      <c r="B35" s="205"/>
      <c r="C35" s="205"/>
      <c r="D35" s="147"/>
      <c r="F35" s="153"/>
      <c r="G35" s="153"/>
      <c r="H35" s="153"/>
      <c r="I35" s="206"/>
      <c r="J35" s="153"/>
      <c r="K35" s="205"/>
      <c r="L35" s="153"/>
      <c r="M35" s="153"/>
      <c r="N35" s="153"/>
      <c r="O35" s="207"/>
    </row>
    <row r="36" spans="2:15">
      <c r="B36" s="205"/>
      <c r="C36" s="205"/>
      <c r="D36" s="147"/>
      <c r="F36" s="153"/>
      <c r="G36" s="153"/>
      <c r="H36" s="153"/>
      <c r="I36" s="206"/>
      <c r="J36" s="153"/>
      <c r="K36" s="205"/>
      <c r="L36" s="153"/>
      <c r="M36" s="153"/>
      <c r="N36" s="153"/>
      <c r="O36" s="207"/>
    </row>
    <row r="37" spans="2:15">
      <c r="B37" s="883" t="s">
        <v>1217</v>
      </c>
      <c r="C37" s="883"/>
      <c r="D37" s="883"/>
      <c r="E37" s="883"/>
      <c r="F37" s="884"/>
      <c r="G37" s="884"/>
      <c r="H37" s="884"/>
      <c r="I37" s="884"/>
      <c r="J37" s="884"/>
      <c r="K37" s="884"/>
      <c r="L37" s="884"/>
      <c r="M37" s="884"/>
      <c r="N37" s="884"/>
      <c r="O37" s="884"/>
    </row>
    <row r="38" spans="2:15" ht="26">
      <c r="B38" s="546" t="s">
        <v>1060</v>
      </c>
      <c r="C38" s="546"/>
      <c r="D38" s="546" t="s">
        <v>1062</v>
      </c>
      <c r="E38" s="546" t="s">
        <v>1063</v>
      </c>
      <c r="F38" s="140" t="s">
        <v>1064</v>
      </c>
      <c r="G38" s="140" t="s">
        <v>1065</v>
      </c>
      <c r="H38" s="140" t="s">
        <v>1066</v>
      </c>
      <c r="I38" s="140" t="s">
        <v>1067</v>
      </c>
      <c r="J38" s="558" t="s">
        <v>1068</v>
      </c>
      <c r="K38" s="558" t="s">
        <v>1069</v>
      </c>
      <c r="L38" s="558" t="s">
        <v>1070</v>
      </c>
      <c r="M38" s="558" t="s">
        <v>1071</v>
      </c>
      <c r="N38" s="546" t="s">
        <v>1072</v>
      </c>
      <c r="O38" s="546" t="s">
        <v>1073</v>
      </c>
    </row>
    <row r="39" spans="2:15" s="195" customFormat="1" ht="30">
      <c r="B39" s="158" t="s">
        <v>1218</v>
      </c>
      <c r="C39" s="158" t="s">
        <v>1075</v>
      </c>
      <c r="D39" s="56" t="s">
        <v>1219</v>
      </c>
      <c r="E39" s="226" t="s">
        <v>1220</v>
      </c>
      <c r="F39" s="158" t="s">
        <v>1078</v>
      </c>
      <c r="G39" s="74" t="s">
        <v>1079</v>
      </c>
      <c r="H39" s="158" t="s">
        <v>1221</v>
      </c>
      <c r="I39" s="55" t="s">
        <v>1081</v>
      </c>
      <c r="J39" s="55" t="s">
        <v>1078</v>
      </c>
      <c r="K39" s="106" t="s">
        <v>1222</v>
      </c>
      <c r="L39" s="158" t="s">
        <v>1223</v>
      </c>
      <c r="M39" s="158">
        <v>22</v>
      </c>
      <c r="N39" s="158" t="s">
        <v>1110</v>
      </c>
      <c r="O39" s="158" t="s">
        <v>1085</v>
      </c>
    </row>
    <row r="40" spans="2:15">
      <c r="B40" s="134"/>
      <c r="C40" s="134"/>
      <c r="D40" s="139"/>
      <c r="F40" s="134"/>
      <c r="G40" s="133"/>
      <c r="H40" s="133"/>
      <c r="I40" s="133"/>
      <c r="J40" s="135"/>
      <c r="K40" s="135"/>
      <c r="L40" s="133"/>
      <c r="M40" s="133"/>
      <c r="N40" s="133"/>
      <c r="O40" s="133"/>
    </row>
    <row r="41" spans="2:15">
      <c r="B41" s="134"/>
      <c r="C41" s="134"/>
      <c r="F41" s="134"/>
      <c r="G41" s="133"/>
      <c r="H41" s="133"/>
      <c r="I41" s="133"/>
      <c r="J41" s="135"/>
      <c r="K41" s="135"/>
      <c r="L41" s="133"/>
      <c r="M41" s="133"/>
      <c r="N41" s="133"/>
      <c r="O41" s="133"/>
    </row>
    <row r="42" spans="2:15">
      <c r="B42" s="133"/>
      <c r="C42" s="133"/>
      <c r="D42" s="139"/>
      <c r="F42" s="133"/>
      <c r="G42" s="133"/>
      <c r="H42" s="133"/>
      <c r="I42" s="133"/>
      <c r="J42" s="133"/>
      <c r="K42" s="133"/>
      <c r="L42" s="133"/>
      <c r="M42" s="133"/>
      <c r="N42" s="133"/>
      <c r="O42" s="133"/>
    </row>
    <row r="43" spans="2:15">
      <c r="B43" s="883" t="s">
        <v>1224</v>
      </c>
      <c r="C43" s="883"/>
      <c r="D43" s="883"/>
      <c r="E43" s="883"/>
      <c r="F43" s="884"/>
      <c r="G43" s="884"/>
      <c r="H43" s="884"/>
      <c r="I43" s="884"/>
      <c r="J43" s="884"/>
      <c r="K43" s="884"/>
      <c r="L43" s="884"/>
      <c r="M43" s="884"/>
      <c r="N43" s="884"/>
      <c r="O43" s="884"/>
    </row>
    <row r="44" spans="2:15" ht="26">
      <c r="B44" s="546" t="s">
        <v>1060</v>
      </c>
      <c r="C44" s="546"/>
      <c r="D44" s="546" t="s">
        <v>1062</v>
      </c>
      <c r="E44" s="546" t="s">
        <v>1063</v>
      </c>
      <c r="F44" s="140" t="s">
        <v>1064</v>
      </c>
      <c r="G44" s="140" t="s">
        <v>1065</v>
      </c>
      <c r="H44" s="140" t="s">
        <v>1066</v>
      </c>
      <c r="I44" s="140" t="s">
        <v>1067</v>
      </c>
      <c r="J44" s="558" t="s">
        <v>1068</v>
      </c>
      <c r="K44" s="558" t="s">
        <v>1069</v>
      </c>
      <c r="L44" s="558" t="s">
        <v>1070</v>
      </c>
      <c r="M44" s="558" t="s">
        <v>1071</v>
      </c>
      <c r="N44" s="546" t="s">
        <v>1072</v>
      </c>
      <c r="O44" s="546" t="s">
        <v>1073</v>
      </c>
    </row>
    <row r="45" spans="2:15">
      <c r="B45" s="63" t="s">
        <v>1225</v>
      </c>
      <c r="C45" s="63" t="s">
        <v>1226</v>
      </c>
      <c r="D45" s="160" t="s">
        <v>1227</v>
      </c>
      <c r="E45" s="211" t="s">
        <v>1136</v>
      </c>
      <c r="F45" s="158" t="s">
        <v>1228</v>
      </c>
      <c r="G45" s="157" t="s">
        <v>86</v>
      </c>
      <c r="H45" s="158" t="s">
        <v>1229</v>
      </c>
      <c r="I45" s="158" t="s">
        <v>1081</v>
      </c>
      <c r="J45" s="55" t="s">
        <v>1078</v>
      </c>
      <c r="K45" s="74" t="s">
        <v>1079</v>
      </c>
      <c r="L45" s="158" t="s">
        <v>1080</v>
      </c>
      <c r="M45" s="158">
        <v>22</v>
      </c>
      <c r="N45" s="158" t="s">
        <v>1110</v>
      </c>
      <c r="O45" s="159" t="s">
        <v>1085</v>
      </c>
    </row>
    <row r="46" spans="2:15">
      <c r="B46" s="63" t="s">
        <v>1230</v>
      </c>
      <c r="C46" s="63" t="s">
        <v>1226</v>
      </c>
      <c r="D46" s="160" t="s">
        <v>1231</v>
      </c>
      <c r="E46" s="211" t="s">
        <v>1136</v>
      </c>
      <c r="F46" s="158" t="s">
        <v>1228</v>
      </c>
      <c r="G46" s="157" t="s">
        <v>86</v>
      </c>
      <c r="H46" s="158" t="s">
        <v>1229</v>
      </c>
      <c r="I46" s="158" t="s">
        <v>1081</v>
      </c>
      <c r="J46" s="55" t="s">
        <v>1078</v>
      </c>
      <c r="K46" s="106" t="s">
        <v>1222</v>
      </c>
      <c r="L46" s="158" t="s">
        <v>1107</v>
      </c>
      <c r="M46" s="158">
        <v>22</v>
      </c>
      <c r="N46" s="158" t="s">
        <v>1110</v>
      </c>
      <c r="O46" s="159" t="s">
        <v>1085</v>
      </c>
    </row>
    <row r="47" spans="2:15" ht="20">
      <c r="B47" s="63" t="s">
        <v>1232</v>
      </c>
      <c r="C47" s="63" t="s">
        <v>1226</v>
      </c>
      <c r="D47" s="291" t="s">
        <v>1233</v>
      </c>
      <c r="E47" s="225" t="s">
        <v>1116</v>
      </c>
      <c r="F47" s="158" t="s">
        <v>1228</v>
      </c>
      <c r="G47" s="157" t="s">
        <v>86</v>
      </c>
      <c r="H47" s="158" t="s">
        <v>1229</v>
      </c>
      <c r="I47" s="158" t="s">
        <v>1081</v>
      </c>
      <c r="J47" s="55" t="s">
        <v>1078</v>
      </c>
      <c r="K47" s="106" t="s">
        <v>1222</v>
      </c>
      <c r="L47" s="158" t="s">
        <v>1107</v>
      </c>
      <c r="M47" s="303" t="s">
        <v>1234</v>
      </c>
      <c r="N47" s="158" t="s">
        <v>1089</v>
      </c>
      <c r="O47" s="159" t="s">
        <v>1085</v>
      </c>
    </row>
    <row r="48" spans="2:15">
      <c r="B48" s="158" t="s">
        <v>1235</v>
      </c>
      <c r="C48" s="63" t="s">
        <v>1226</v>
      </c>
      <c r="D48" s="160" t="s">
        <v>1236</v>
      </c>
      <c r="E48" s="225" t="s">
        <v>1116</v>
      </c>
      <c r="F48" s="158" t="s">
        <v>1228</v>
      </c>
      <c r="G48" s="157" t="s">
        <v>86</v>
      </c>
      <c r="H48" s="158" t="s">
        <v>1229</v>
      </c>
      <c r="I48" s="158" t="s">
        <v>1081</v>
      </c>
      <c r="J48" s="55" t="s">
        <v>1078</v>
      </c>
      <c r="K48" s="137" t="s">
        <v>1157</v>
      </c>
      <c r="L48" s="158" t="s">
        <v>1158</v>
      </c>
      <c r="M48" s="55" t="s">
        <v>1170</v>
      </c>
      <c r="N48" s="158" t="s">
        <v>1089</v>
      </c>
      <c r="O48" s="159" t="s">
        <v>1085</v>
      </c>
    </row>
    <row r="49" spans="2:16" ht="40.5">
      <c r="B49" s="158" t="s">
        <v>1237</v>
      </c>
      <c r="C49" s="63" t="s">
        <v>1226</v>
      </c>
      <c r="D49" s="160" t="s">
        <v>1238</v>
      </c>
      <c r="E49" s="225" t="s">
        <v>1116</v>
      </c>
      <c r="F49" s="158" t="s">
        <v>1228</v>
      </c>
      <c r="G49" s="157" t="s">
        <v>86</v>
      </c>
      <c r="H49" s="158" t="s">
        <v>1229</v>
      </c>
      <c r="I49" s="158" t="s">
        <v>1081</v>
      </c>
      <c r="J49" s="55" t="s">
        <v>1078</v>
      </c>
      <c r="K49" s="138" t="s">
        <v>1239</v>
      </c>
      <c r="L49" s="158" t="s">
        <v>1240</v>
      </c>
      <c r="M49" s="303" t="s">
        <v>1241</v>
      </c>
      <c r="N49" s="158" t="s">
        <v>1089</v>
      </c>
      <c r="O49" s="159" t="s">
        <v>1085</v>
      </c>
    </row>
    <row r="50" spans="2:16">
      <c r="B50" s="158" t="s">
        <v>1242</v>
      </c>
      <c r="C50" s="63" t="s">
        <v>1226</v>
      </c>
      <c r="D50" s="160" t="s">
        <v>1243</v>
      </c>
      <c r="E50" s="225" t="s">
        <v>1116</v>
      </c>
      <c r="F50" s="158" t="s">
        <v>1228</v>
      </c>
      <c r="G50" s="157" t="s">
        <v>86</v>
      </c>
      <c r="H50" s="158" t="s">
        <v>1229</v>
      </c>
      <c r="I50" s="158" t="s">
        <v>1081</v>
      </c>
      <c r="J50" s="55" t="s">
        <v>1078</v>
      </c>
      <c r="K50" s="74" t="s">
        <v>1079</v>
      </c>
      <c r="L50" s="158" t="s">
        <v>1099</v>
      </c>
      <c r="M50" s="55" t="s">
        <v>1244</v>
      </c>
      <c r="N50" s="158" t="s">
        <v>1089</v>
      </c>
      <c r="O50" s="159" t="s">
        <v>1085</v>
      </c>
    </row>
    <row r="51" spans="2:16" ht="14.5">
      <c r="B51" s="158" t="s">
        <v>1245</v>
      </c>
      <c r="C51" s="158" t="s">
        <v>1246</v>
      </c>
      <c r="D51" s="160" t="s">
        <v>1247</v>
      </c>
      <c r="E51" s="211" t="s">
        <v>1136</v>
      </c>
      <c r="F51" s="158" t="s">
        <v>1228</v>
      </c>
      <c r="G51" s="152" t="s">
        <v>90</v>
      </c>
      <c r="H51" s="158" t="s">
        <v>1248</v>
      </c>
      <c r="I51" s="158" t="s">
        <v>1081</v>
      </c>
      <c r="J51" s="55" t="s">
        <v>1082</v>
      </c>
      <c r="K51" s="74" t="s">
        <v>1083</v>
      </c>
      <c r="L51" s="158" t="s">
        <v>1080</v>
      </c>
      <c r="M51" s="303">
        <v>22</v>
      </c>
      <c r="N51" s="158" t="s">
        <v>1110</v>
      </c>
      <c r="O51" s="159" t="s">
        <v>1085</v>
      </c>
      <c r="P51" s="136"/>
    </row>
    <row r="52" spans="2:16" ht="14.5">
      <c r="B52" s="158" t="s">
        <v>1249</v>
      </c>
      <c r="C52" s="158" t="s">
        <v>1246</v>
      </c>
      <c r="D52" s="160" t="s">
        <v>1250</v>
      </c>
      <c r="E52" s="211" t="s">
        <v>1136</v>
      </c>
      <c r="F52" s="158" t="s">
        <v>1228</v>
      </c>
      <c r="G52" s="152" t="s">
        <v>90</v>
      </c>
      <c r="H52" s="158" t="s">
        <v>1248</v>
      </c>
      <c r="I52" s="158" t="s">
        <v>1081</v>
      </c>
      <c r="J52" s="55" t="s">
        <v>1082</v>
      </c>
      <c r="K52" s="156" t="s">
        <v>1108</v>
      </c>
      <c r="L52" s="158" t="s">
        <v>1107</v>
      </c>
      <c r="M52" s="303">
        <v>22</v>
      </c>
      <c r="N52" s="158" t="s">
        <v>1110</v>
      </c>
      <c r="O52" s="159" t="s">
        <v>1085</v>
      </c>
      <c r="P52" s="136"/>
    </row>
    <row r="53" spans="2:16" ht="20">
      <c r="B53" s="158" t="s">
        <v>1251</v>
      </c>
      <c r="C53" s="158" t="s">
        <v>1246</v>
      </c>
      <c r="D53" s="291" t="s">
        <v>1252</v>
      </c>
      <c r="E53" s="225" t="s">
        <v>1116</v>
      </c>
      <c r="F53" s="158" t="s">
        <v>1228</v>
      </c>
      <c r="G53" s="152" t="s">
        <v>90</v>
      </c>
      <c r="H53" s="158" t="s">
        <v>1248</v>
      </c>
      <c r="I53" s="158" t="s">
        <v>1081</v>
      </c>
      <c r="J53" s="55" t="s">
        <v>1082</v>
      </c>
      <c r="K53" s="156" t="s">
        <v>1108</v>
      </c>
      <c r="L53" s="158" t="s">
        <v>1107</v>
      </c>
      <c r="M53" s="303" t="s">
        <v>1234</v>
      </c>
      <c r="N53" s="158" t="s">
        <v>1089</v>
      </c>
      <c r="O53" s="159" t="s">
        <v>1085</v>
      </c>
      <c r="P53" s="136"/>
    </row>
    <row r="54" spans="2:16">
      <c r="B54" s="205"/>
      <c r="C54" s="205"/>
      <c r="D54" s="147"/>
      <c r="F54" s="153"/>
      <c r="G54" s="153"/>
      <c r="H54" s="153"/>
      <c r="I54" s="206"/>
      <c r="J54" s="153"/>
      <c r="K54" s="205"/>
      <c r="L54" s="153"/>
      <c r="M54" s="153"/>
      <c r="N54" s="153"/>
      <c r="O54" s="207"/>
    </row>
    <row r="55" spans="2:16">
      <c r="B55" s="205"/>
      <c r="C55" s="205"/>
      <c r="D55" s="147"/>
      <c r="F55" s="153"/>
      <c r="G55" s="153"/>
      <c r="H55" s="153"/>
      <c r="I55" s="206"/>
      <c r="J55" s="153"/>
      <c r="K55" s="205"/>
      <c r="L55" s="153"/>
      <c r="M55" s="153"/>
      <c r="N55" s="153"/>
      <c r="O55" s="207"/>
    </row>
    <row r="56" spans="2:16">
      <c r="B56" s="205"/>
      <c r="C56" s="205"/>
      <c r="D56" s="147"/>
      <c r="F56" s="153"/>
      <c r="G56" s="153"/>
      <c r="H56" s="153"/>
      <c r="I56" s="206"/>
      <c r="J56" s="153"/>
      <c r="K56" s="205"/>
      <c r="L56" s="153"/>
      <c r="M56" s="153"/>
      <c r="N56" s="153"/>
      <c r="O56" s="207"/>
    </row>
    <row r="57" spans="2:16" s="195" customFormat="1" ht="13" customHeight="1">
      <c r="B57" s="888" t="s">
        <v>1253</v>
      </c>
      <c r="C57" s="889"/>
      <c r="D57" s="889"/>
      <c r="E57" s="889"/>
      <c r="F57" s="889"/>
      <c r="G57" s="889"/>
      <c r="H57" s="889"/>
      <c r="I57" s="889"/>
      <c r="J57" s="889"/>
      <c r="K57" s="889"/>
      <c r="L57" s="889"/>
      <c r="M57" s="889"/>
      <c r="N57" s="889"/>
      <c r="O57" s="890"/>
    </row>
    <row r="58" spans="2:16" s="195" customFormat="1" ht="26">
      <c r="B58" s="546" t="s">
        <v>1060</v>
      </c>
      <c r="C58" s="546"/>
      <c r="D58" s="546" t="s">
        <v>1062</v>
      </c>
      <c r="E58" s="546" t="s">
        <v>1063</v>
      </c>
      <c r="F58" s="140" t="s">
        <v>1064</v>
      </c>
      <c r="G58" s="140" t="s">
        <v>1065</v>
      </c>
      <c r="H58" s="140" t="s">
        <v>1066</v>
      </c>
      <c r="I58" s="140" t="s">
        <v>1067</v>
      </c>
      <c r="J58" s="558" t="s">
        <v>1068</v>
      </c>
      <c r="K58" s="558" t="s">
        <v>1069</v>
      </c>
      <c r="L58" s="558" t="s">
        <v>1070</v>
      </c>
      <c r="M58" s="558" t="s">
        <v>1071</v>
      </c>
      <c r="N58" s="546" t="s">
        <v>1072</v>
      </c>
      <c r="O58" s="546" t="s">
        <v>1073</v>
      </c>
    </row>
    <row r="59" spans="2:16" s="195" customFormat="1" ht="20">
      <c r="B59" s="63" t="s">
        <v>1254</v>
      </c>
      <c r="C59" s="63" t="s">
        <v>1255</v>
      </c>
      <c r="D59" s="160" t="s">
        <v>1256</v>
      </c>
      <c r="E59" s="210" t="s">
        <v>1182</v>
      </c>
      <c r="F59" s="158" t="s">
        <v>1078</v>
      </c>
      <c r="G59" s="74" t="s">
        <v>1079</v>
      </c>
      <c r="H59" s="158" t="s">
        <v>1177</v>
      </c>
      <c r="I59" s="55" t="s">
        <v>1081</v>
      </c>
      <c r="J59" s="55" t="s">
        <v>1257</v>
      </c>
      <c r="K59" s="55" t="s">
        <v>1258</v>
      </c>
      <c r="L59" s="55" t="s">
        <v>1203</v>
      </c>
      <c r="M59" s="158">
        <v>22</v>
      </c>
      <c r="N59" s="158" t="s">
        <v>1110</v>
      </c>
      <c r="O59" s="158" t="s">
        <v>1085</v>
      </c>
    </row>
    <row r="60" spans="2:16" s="195" customFormat="1" ht="20">
      <c r="B60" s="63" t="s">
        <v>1259</v>
      </c>
      <c r="C60" s="63" t="s">
        <v>1255</v>
      </c>
      <c r="D60" s="469" t="s">
        <v>1260</v>
      </c>
      <c r="E60" s="210" t="s">
        <v>1182</v>
      </c>
      <c r="F60" s="55" t="s">
        <v>1078</v>
      </c>
      <c r="G60" s="470"/>
      <c r="H60" s="471"/>
      <c r="I60" s="158" t="s">
        <v>1081</v>
      </c>
      <c r="J60" s="55" t="s">
        <v>1257</v>
      </c>
      <c r="K60" s="55" t="s">
        <v>1258</v>
      </c>
      <c r="L60" s="55" t="s">
        <v>1203</v>
      </c>
      <c r="M60" s="158" t="s">
        <v>1203</v>
      </c>
      <c r="N60" s="158" t="s">
        <v>1093</v>
      </c>
      <c r="O60" s="158" t="s">
        <v>1203</v>
      </c>
    </row>
    <row r="61" spans="2:16" s="195" customFormat="1" ht="20">
      <c r="B61" s="63" t="s">
        <v>1261</v>
      </c>
      <c r="C61" s="63" t="s">
        <v>1255</v>
      </c>
      <c r="D61" s="160" t="s">
        <v>1262</v>
      </c>
      <c r="E61" s="210" t="s">
        <v>1182</v>
      </c>
      <c r="F61" s="55" t="s">
        <v>1257</v>
      </c>
      <c r="G61" s="55" t="s">
        <v>1258</v>
      </c>
      <c r="H61" s="55" t="s">
        <v>1203</v>
      </c>
      <c r="I61" s="158" t="s">
        <v>1081</v>
      </c>
      <c r="J61" s="55" t="s">
        <v>1078</v>
      </c>
      <c r="K61" s="74" t="s">
        <v>1079</v>
      </c>
      <c r="L61" s="158" t="s">
        <v>1177</v>
      </c>
      <c r="M61" s="158">
        <v>22</v>
      </c>
      <c r="N61" s="158" t="s">
        <v>1110</v>
      </c>
      <c r="O61" s="159" t="s">
        <v>1085</v>
      </c>
    </row>
    <row r="62" spans="2:16" s="195" customFormat="1" ht="20">
      <c r="B62" s="63" t="s">
        <v>1263</v>
      </c>
      <c r="C62" s="63" t="s">
        <v>1255</v>
      </c>
      <c r="D62" s="469" t="s">
        <v>1264</v>
      </c>
      <c r="E62" s="210" t="s">
        <v>1182</v>
      </c>
      <c r="F62" s="55" t="s">
        <v>1257</v>
      </c>
      <c r="G62" s="55" t="s">
        <v>1258</v>
      </c>
      <c r="H62" s="55" t="s">
        <v>1203</v>
      </c>
      <c r="I62" s="158" t="s">
        <v>1081</v>
      </c>
      <c r="J62" s="55" t="s">
        <v>1078</v>
      </c>
      <c r="K62" s="470"/>
      <c r="L62" s="471"/>
      <c r="M62" s="471"/>
      <c r="N62" s="471"/>
      <c r="O62" s="471"/>
    </row>
    <row r="63" spans="2:16">
      <c r="B63" s="205"/>
      <c r="C63" s="205"/>
      <c r="D63" s="147"/>
      <c r="F63" s="153"/>
      <c r="G63" s="153"/>
      <c r="H63" s="153"/>
      <c r="I63" s="206"/>
      <c r="J63" s="153"/>
      <c r="K63" s="205"/>
      <c r="L63" s="153"/>
      <c r="M63" s="153"/>
      <c r="N63" s="153"/>
      <c r="O63" s="207"/>
    </row>
    <row r="64" spans="2:16">
      <c r="B64" s="205"/>
      <c r="C64" s="205"/>
      <c r="D64" s="147"/>
      <c r="F64" s="153"/>
      <c r="G64" s="153"/>
      <c r="H64" s="153"/>
      <c r="I64" s="206"/>
      <c r="J64" s="153"/>
      <c r="K64" s="205"/>
      <c r="L64" s="153"/>
      <c r="M64" s="153"/>
      <c r="N64" s="153"/>
      <c r="O64" s="207"/>
    </row>
    <row r="65" spans="2:15" ht="13.5" thickBot="1">
      <c r="B65" s="205"/>
      <c r="C65" s="205"/>
      <c r="D65" s="147"/>
      <c r="F65" s="153"/>
      <c r="G65" s="153"/>
      <c r="H65" s="153"/>
      <c r="I65" s="206"/>
      <c r="J65" s="153"/>
      <c r="K65" s="205"/>
      <c r="L65" s="153"/>
      <c r="M65" s="153"/>
      <c r="N65" s="153"/>
      <c r="O65" s="207"/>
    </row>
    <row r="66" spans="2:15" ht="132" customHeight="1" thickBot="1">
      <c r="B66" s="205"/>
      <c r="C66" s="205"/>
      <c r="D66" s="885" t="s">
        <v>1265</v>
      </c>
      <c r="E66" s="886"/>
      <c r="F66" s="887"/>
      <c r="G66" s="153"/>
      <c r="H66" s="153"/>
      <c r="I66" s="206"/>
      <c r="J66" s="153"/>
      <c r="K66" s="205"/>
      <c r="L66" s="153"/>
      <c r="M66" s="153"/>
      <c r="N66" s="153"/>
      <c r="O66" s="207"/>
    </row>
    <row r="67" spans="2:15" ht="13" customHeight="1">
      <c r="B67" s="883" t="s">
        <v>1266</v>
      </c>
      <c r="C67" s="883"/>
      <c r="D67" s="883"/>
      <c r="E67" s="883"/>
      <c r="F67" s="884"/>
      <c r="G67" s="884"/>
      <c r="H67" s="884"/>
      <c r="I67" s="884"/>
      <c r="J67" s="884"/>
      <c r="K67" s="884"/>
      <c r="L67" s="884"/>
      <c r="M67" s="884"/>
      <c r="N67" s="884"/>
      <c r="O67" s="884"/>
    </row>
    <row r="68" spans="2:15" ht="26">
      <c r="B68" s="546" t="s">
        <v>1060</v>
      </c>
      <c r="C68" s="546"/>
      <c r="D68" s="546" t="s">
        <v>1062</v>
      </c>
      <c r="E68" s="546" t="s">
        <v>1063</v>
      </c>
      <c r="F68" s="140" t="s">
        <v>1064</v>
      </c>
      <c r="G68" s="140" t="s">
        <v>1065</v>
      </c>
      <c r="H68" s="140" t="s">
        <v>1066</v>
      </c>
      <c r="I68" s="140" t="s">
        <v>1067</v>
      </c>
      <c r="J68" s="558" t="s">
        <v>1068</v>
      </c>
      <c r="K68" s="558" t="s">
        <v>1069</v>
      </c>
      <c r="L68" s="558" t="s">
        <v>1070</v>
      </c>
      <c r="M68" s="558" t="s">
        <v>1071</v>
      </c>
      <c r="N68" s="546" t="s">
        <v>1072</v>
      </c>
      <c r="O68" s="546" t="s">
        <v>1073</v>
      </c>
    </row>
    <row r="69" spans="2:15" s="195" customFormat="1">
      <c r="B69" s="217" t="s">
        <v>1267</v>
      </c>
      <c r="C69" s="63" t="s">
        <v>1268</v>
      </c>
      <c r="D69" s="196" t="s">
        <v>1268</v>
      </c>
      <c r="E69" s="210" t="s">
        <v>1182</v>
      </c>
      <c r="F69" s="158" t="s">
        <v>1078</v>
      </c>
      <c r="G69" s="289" t="s">
        <v>1269</v>
      </c>
      <c r="H69" s="289" t="s">
        <v>1269</v>
      </c>
      <c r="I69" s="289" t="s">
        <v>1269</v>
      </c>
      <c r="J69" s="289" t="s">
        <v>1269</v>
      </c>
      <c r="K69" s="217" t="s">
        <v>1269</v>
      </c>
      <c r="L69" s="287" t="s">
        <v>1270</v>
      </c>
      <c r="M69" s="63">
        <v>53</v>
      </c>
      <c r="N69" s="63" t="s">
        <v>1148</v>
      </c>
      <c r="O69" s="63" t="s">
        <v>1102</v>
      </c>
    </row>
    <row r="70" spans="2:15" s="195" customFormat="1" ht="20">
      <c r="B70" s="217" t="s">
        <v>1267</v>
      </c>
      <c r="C70" s="63" t="s">
        <v>1268</v>
      </c>
      <c r="D70" s="196" t="s">
        <v>1271</v>
      </c>
      <c r="E70" s="210" t="s">
        <v>1182</v>
      </c>
      <c r="F70" s="158" t="s">
        <v>1078</v>
      </c>
      <c r="G70" s="289" t="s">
        <v>1269</v>
      </c>
      <c r="H70" s="289" t="s">
        <v>1269</v>
      </c>
      <c r="I70" s="289" t="s">
        <v>1269</v>
      </c>
      <c r="J70" s="289" t="s">
        <v>1269</v>
      </c>
      <c r="K70" s="217" t="s">
        <v>1269</v>
      </c>
      <c r="L70" s="287" t="s">
        <v>1270</v>
      </c>
      <c r="M70" s="63">
        <v>52</v>
      </c>
      <c r="N70" s="63" t="s">
        <v>1148</v>
      </c>
      <c r="O70" s="63" t="s">
        <v>1085</v>
      </c>
    </row>
    <row r="71" spans="2:15" s="195" customFormat="1">
      <c r="B71" s="217" t="s">
        <v>1267</v>
      </c>
      <c r="C71" s="63" t="s">
        <v>1268</v>
      </c>
      <c r="D71" s="196" t="s">
        <v>1272</v>
      </c>
      <c r="E71" s="210" t="s">
        <v>1182</v>
      </c>
      <c r="F71" s="158" t="s">
        <v>1078</v>
      </c>
      <c r="G71" s="289" t="s">
        <v>1269</v>
      </c>
      <c r="H71" s="289" t="s">
        <v>1269</v>
      </c>
      <c r="I71" s="289" t="s">
        <v>1269</v>
      </c>
      <c r="J71" s="289" t="s">
        <v>1269</v>
      </c>
      <c r="K71" s="217" t="s">
        <v>1269</v>
      </c>
      <c r="L71" s="210" t="s">
        <v>1273</v>
      </c>
      <c r="M71" s="63">
        <v>389</v>
      </c>
      <c r="N71" s="63" t="s">
        <v>1274</v>
      </c>
      <c r="O71" s="63" t="s">
        <v>1102</v>
      </c>
    </row>
    <row r="72" spans="2:15" s="195" customFormat="1">
      <c r="B72" s="217" t="s">
        <v>1267</v>
      </c>
      <c r="C72" s="63" t="s">
        <v>1268</v>
      </c>
      <c r="D72" s="196" t="s">
        <v>1272</v>
      </c>
      <c r="E72" s="210" t="s">
        <v>1182</v>
      </c>
      <c r="F72" s="158" t="s">
        <v>1078</v>
      </c>
      <c r="G72" s="289" t="s">
        <v>1269</v>
      </c>
      <c r="H72" s="289" t="s">
        <v>1269</v>
      </c>
      <c r="I72" s="289" t="s">
        <v>1269</v>
      </c>
      <c r="J72" s="289" t="s">
        <v>1269</v>
      </c>
      <c r="K72" s="217" t="s">
        <v>1269</v>
      </c>
      <c r="L72" s="210" t="s">
        <v>1273</v>
      </c>
      <c r="M72" s="63">
        <v>389</v>
      </c>
      <c r="N72" s="63" t="s">
        <v>1274</v>
      </c>
      <c r="O72" s="63" t="s">
        <v>1085</v>
      </c>
    </row>
    <row r="73" spans="2:15" s="195" customFormat="1">
      <c r="B73" s="217" t="s">
        <v>1267</v>
      </c>
      <c r="C73" s="63" t="s">
        <v>1268</v>
      </c>
      <c r="D73" s="196" t="s">
        <v>1275</v>
      </c>
      <c r="E73" s="210" t="s">
        <v>1182</v>
      </c>
      <c r="F73" s="158" t="s">
        <v>1078</v>
      </c>
      <c r="G73" s="289" t="s">
        <v>1269</v>
      </c>
      <c r="H73" s="289" t="s">
        <v>1269</v>
      </c>
      <c r="I73" s="289" t="s">
        <v>1269</v>
      </c>
      <c r="J73" s="289" t="s">
        <v>1269</v>
      </c>
      <c r="K73" s="217" t="s">
        <v>1269</v>
      </c>
      <c r="L73" s="210" t="s">
        <v>1273</v>
      </c>
      <c r="M73" s="63">
        <v>636</v>
      </c>
      <c r="N73" s="63" t="s">
        <v>1276</v>
      </c>
      <c r="O73" s="63" t="s">
        <v>1102</v>
      </c>
    </row>
    <row r="74" spans="2:15" s="195" customFormat="1">
      <c r="B74" s="217" t="s">
        <v>1267</v>
      </c>
      <c r="C74" s="63" t="s">
        <v>1268</v>
      </c>
      <c r="D74" s="196" t="s">
        <v>1275</v>
      </c>
      <c r="E74" s="210" t="s">
        <v>1182</v>
      </c>
      <c r="F74" s="158" t="s">
        <v>1078</v>
      </c>
      <c r="G74" s="289" t="s">
        <v>1269</v>
      </c>
      <c r="H74" s="289" t="s">
        <v>1269</v>
      </c>
      <c r="I74" s="289" t="s">
        <v>1269</v>
      </c>
      <c r="J74" s="289" t="s">
        <v>1269</v>
      </c>
      <c r="K74" s="217" t="s">
        <v>1269</v>
      </c>
      <c r="L74" s="210" t="s">
        <v>1273</v>
      </c>
      <c r="M74" s="63">
        <v>636</v>
      </c>
      <c r="N74" s="63" t="s">
        <v>1276</v>
      </c>
      <c r="O74" s="63" t="s">
        <v>1085</v>
      </c>
    </row>
    <row r="75" spans="2:15" s="195" customFormat="1">
      <c r="B75" s="217" t="s">
        <v>1267</v>
      </c>
      <c r="C75" s="63" t="s">
        <v>1268</v>
      </c>
      <c r="D75" s="196" t="s">
        <v>1277</v>
      </c>
      <c r="E75" s="210" t="s">
        <v>1182</v>
      </c>
      <c r="F75" s="158" t="s">
        <v>1078</v>
      </c>
      <c r="G75" s="289" t="s">
        <v>1269</v>
      </c>
      <c r="H75" s="289" t="s">
        <v>1269</v>
      </c>
      <c r="I75" s="289" t="s">
        <v>1269</v>
      </c>
      <c r="J75" s="289" t="s">
        <v>1269</v>
      </c>
      <c r="K75" s="217" t="s">
        <v>1269</v>
      </c>
      <c r="L75" s="210" t="s">
        <v>1273</v>
      </c>
      <c r="M75" s="63" t="s">
        <v>1278</v>
      </c>
      <c r="N75" s="63" t="s">
        <v>1279</v>
      </c>
      <c r="O75" s="63" t="s">
        <v>1102</v>
      </c>
    </row>
    <row r="76" spans="2:15" s="195" customFormat="1">
      <c r="B76" s="217" t="s">
        <v>1267</v>
      </c>
      <c r="C76" s="63" t="s">
        <v>1268</v>
      </c>
      <c r="D76" s="196" t="s">
        <v>1277</v>
      </c>
      <c r="E76" s="210" t="s">
        <v>1182</v>
      </c>
      <c r="F76" s="158" t="s">
        <v>1078</v>
      </c>
      <c r="G76" s="289" t="s">
        <v>1269</v>
      </c>
      <c r="H76" s="289" t="s">
        <v>1269</v>
      </c>
      <c r="I76" s="289" t="s">
        <v>1269</v>
      </c>
      <c r="J76" s="289" t="s">
        <v>1269</v>
      </c>
      <c r="K76" s="217" t="s">
        <v>1269</v>
      </c>
      <c r="L76" s="210" t="s">
        <v>1273</v>
      </c>
      <c r="M76" s="63" t="s">
        <v>1278</v>
      </c>
      <c r="N76" s="63" t="s">
        <v>1279</v>
      </c>
      <c r="O76" s="63" t="s">
        <v>1085</v>
      </c>
    </row>
    <row r="77" spans="2:15" s="195" customFormat="1">
      <c r="B77" s="217" t="s">
        <v>1267</v>
      </c>
      <c r="C77" s="63" t="s">
        <v>1268</v>
      </c>
      <c r="D77" s="196" t="s">
        <v>1280</v>
      </c>
      <c r="E77" s="210" t="s">
        <v>1182</v>
      </c>
      <c r="F77" s="158" t="s">
        <v>1078</v>
      </c>
      <c r="G77" s="289" t="s">
        <v>1269</v>
      </c>
      <c r="H77" s="289" t="s">
        <v>1269</v>
      </c>
      <c r="I77" s="289" t="s">
        <v>1269</v>
      </c>
      <c r="J77" s="289" t="s">
        <v>1269</v>
      </c>
      <c r="K77" s="217" t="s">
        <v>1269</v>
      </c>
      <c r="L77" s="210" t="s">
        <v>1273</v>
      </c>
      <c r="M77" s="63">
        <v>88</v>
      </c>
      <c r="N77" s="63" t="s">
        <v>1281</v>
      </c>
      <c r="O77" s="63" t="s">
        <v>1102</v>
      </c>
    </row>
    <row r="78" spans="2:15" s="195" customFormat="1">
      <c r="B78" s="217" t="s">
        <v>1267</v>
      </c>
      <c r="C78" s="63" t="s">
        <v>1268</v>
      </c>
      <c r="D78" s="196" t="s">
        <v>1280</v>
      </c>
      <c r="E78" s="210" t="s">
        <v>1182</v>
      </c>
      <c r="F78" s="158" t="s">
        <v>1078</v>
      </c>
      <c r="G78" s="289" t="s">
        <v>1269</v>
      </c>
      <c r="H78" s="289" t="s">
        <v>1269</v>
      </c>
      <c r="I78" s="289" t="s">
        <v>1269</v>
      </c>
      <c r="J78" s="289" t="s">
        <v>1269</v>
      </c>
      <c r="K78" s="217" t="s">
        <v>1269</v>
      </c>
      <c r="L78" s="210" t="s">
        <v>1273</v>
      </c>
      <c r="M78" s="63">
        <v>88</v>
      </c>
      <c r="N78" s="63" t="s">
        <v>1281</v>
      </c>
      <c r="O78" s="63" t="s">
        <v>1085</v>
      </c>
    </row>
    <row r="79" spans="2:15" s="195" customFormat="1" ht="20">
      <c r="B79" s="217" t="s">
        <v>1267</v>
      </c>
      <c r="C79" s="63" t="s">
        <v>1268</v>
      </c>
      <c r="D79" s="196" t="s">
        <v>1282</v>
      </c>
      <c r="E79" s="210" t="s">
        <v>1182</v>
      </c>
      <c r="F79" s="158" t="s">
        <v>1078</v>
      </c>
      <c r="G79" s="289" t="s">
        <v>1269</v>
      </c>
      <c r="H79" s="289" t="s">
        <v>1269</v>
      </c>
      <c r="I79" s="289" t="s">
        <v>1269</v>
      </c>
      <c r="J79" s="289" t="s">
        <v>1269</v>
      </c>
      <c r="K79" s="217" t="s">
        <v>1269</v>
      </c>
      <c r="L79" s="210" t="s">
        <v>1273</v>
      </c>
      <c r="M79" s="63">
        <v>464</v>
      </c>
      <c r="N79" s="63" t="s">
        <v>1283</v>
      </c>
      <c r="O79" s="63" t="s">
        <v>1085</v>
      </c>
    </row>
    <row r="80" spans="2:15" s="195" customFormat="1" ht="20">
      <c r="B80" s="217" t="s">
        <v>1267</v>
      </c>
      <c r="C80" s="63" t="s">
        <v>1268</v>
      </c>
      <c r="D80" s="196" t="s">
        <v>1282</v>
      </c>
      <c r="E80" s="210" t="s">
        <v>1182</v>
      </c>
      <c r="F80" s="158" t="s">
        <v>1078</v>
      </c>
      <c r="G80" s="289" t="s">
        <v>1269</v>
      </c>
      <c r="H80" s="289" t="s">
        <v>1269</v>
      </c>
      <c r="I80" s="289" t="s">
        <v>1269</v>
      </c>
      <c r="J80" s="289" t="s">
        <v>1269</v>
      </c>
      <c r="K80" s="217" t="s">
        <v>1269</v>
      </c>
      <c r="L80" s="210" t="s">
        <v>1273</v>
      </c>
      <c r="M80" s="63">
        <v>464</v>
      </c>
      <c r="N80" s="63" t="s">
        <v>1283</v>
      </c>
      <c r="O80" s="63" t="s">
        <v>1102</v>
      </c>
    </row>
    <row r="81" spans="2:15" s="195" customFormat="1">
      <c r="B81" s="217" t="s">
        <v>1267</v>
      </c>
      <c r="C81" s="63" t="s">
        <v>1268</v>
      </c>
      <c r="D81" s="196" t="s">
        <v>1284</v>
      </c>
      <c r="E81" s="210" t="s">
        <v>1182</v>
      </c>
      <c r="F81" s="158" t="s">
        <v>1078</v>
      </c>
      <c r="G81" s="289" t="s">
        <v>1269</v>
      </c>
      <c r="H81" s="289" t="s">
        <v>1269</v>
      </c>
      <c r="I81" s="289" t="s">
        <v>1269</v>
      </c>
      <c r="J81" s="289" t="s">
        <v>1269</v>
      </c>
      <c r="K81" s="217" t="s">
        <v>1269</v>
      </c>
      <c r="L81" s="210" t="s">
        <v>1273</v>
      </c>
      <c r="M81" s="63">
        <v>445</v>
      </c>
      <c r="N81" s="63" t="s">
        <v>1285</v>
      </c>
      <c r="O81" s="63" t="s">
        <v>1085</v>
      </c>
    </row>
    <row r="82" spans="2:15" s="195" customFormat="1" ht="13.5" thickBot="1">
      <c r="B82" s="883" t="s">
        <v>1286</v>
      </c>
      <c r="C82" s="883"/>
      <c r="D82" s="883"/>
      <c r="E82" s="883"/>
      <c r="F82" s="884"/>
      <c r="G82" s="884"/>
      <c r="H82" s="884"/>
      <c r="I82" s="884"/>
      <c r="J82" s="884"/>
      <c r="K82" s="884"/>
      <c r="L82" s="884"/>
      <c r="M82" s="884"/>
      <c r="N82" s="884"/>
      <c r="O82" s="884"/>
    </row>
    <row r="83" spans="2:15" s="195" customFormat="1" ht="80">
      <c r="B83" s="217" t="s">
        <v>1267</v>
      </c>
      <c r="C83" s="363" t="s">
        <v>1287</v>
      </c>
      <c r="D83" s="220" t="s">
        <v>1288</v>
      </c>
      <c r="E83" s="221" t="s">
        <v>1182</v>
      </c>
      <c r="F83" s="222" t="s">
        <v>1078</v>
      </c>
      <c r="G83" s="223" t="s">
        <v>1079</v>
      </c>
      <c r="H83" s="217" t="s">
        <v>1289</v>
      </c>
      <c r="I83" s="217" t="s">
        <v>1267</v>
      </c>
      <c r="J83" s="217" t="s">
        <v>1267</v>
      </c>
      <c r="K83" s="217" t="s">
        <v>1267</v>
      </c>
      <c r="L83" s="217" t="s">
        <v>1290</v>
      </c>
      <c r="M83" s="217" t="s">
        <v>1267</v>
      </c>
      <c r="N83" s="217" t="s">
        <v>1267</v>
      </c>
      <c r="O83" s="217" t="s">
        <v>1267</v>
      </c>
    </row>
    <row r="84" spans="2:15" s="195" customFormat="1" ht="30">
      <c r="B84" s="217" t="s">
        <v>1267</v>
      </c>
      <c r="C84" s="363" t="s">
        <v>1287</v>
      </c>
      <c r="D84" s="218" t="s">
        <v>1291</v>
      </c>
      <c r="E84" s="221" t="s">
        <v>1292</v>
      </c>
      <c r="F84" s="222"/>
      <c r="G84" s="223" t="s">
        <v>1292</v>
      </c>
      <c r="H84" s="221" t="s">
        <v>1292</v>
      </c>
      <c r="I84" s="221" t="s">
        <v>1292</v>
      </c>
      <c r="J84" s="221" t="s">
        <v>1292</v>
      </c>
      <c r="K84" s="221" t="s">
        <v>1292</v>
      </c>
      <c r="L84" s="221" t="s">
        <v>1292</v>
      </c>
      <c r="M84" s="221" t="s">
        <v>1292</v>
      </c>
      <c r="N84" s="221" t="s">
        <v>1292</v>
      </c>
      <c r="O84" s="221" t="s">
        <v>1292</v>
      </c>
    </row>
    <row r="85" spans="2:15" s="195" customFormat="1" ht="30">
      <c r="B85" s="217" t="s">
        <v>1267</v>
      </c>
      <c r="C85" s="363" t="s">
        <v>1287</v>
      </c>
      <c r="D85" s="218" t="s">
        <v>1293</v>
      </c>
      <c r="E85" s="221" t="s">
        <v>1292</v>
      </c>
      <c r="F85" s="221" t="s">
        <v>1292</v>
      </c>
      <c r="G85" s="223" t="s">
        <v>1292</v>
      </c>
      <c r="H85" s="221" t="s">
        <v>1292</v>
      </c>
      <c r="I85" s="221" t="s">
        <v>1292</v>
      </c>
      <c r="J85" s="221" t="s">
        <v>1292</v>
      </c>
      <c r="K85" s="221" t="s">
        <v>1292</v>
      </c>
      <c r="L85" s="221" t="s">
        <v>1292</v>
      </c>
      <c r="M85" s="221" t="s">
        <v>1292</v>
      </c>
      <c r="N85" s="221" t="s">
        <v>1292</v>
      </c>
      <c r="O85" s="221" t="s">
        <v>1292</v>
      </c>
    </row>
    <row r="86" spans="2:15" s="195" customFormat="1" ht="30">
      <c r="B86" s="217" t="s">
        <v>1267</v>
      </c>
      <c r="C86" s="363" t="s">
        <v>1287</v>
      </c>
      <c r="D86" s="218" t="s">
        <v>1294</v>
      </c>
      <c r="E86" s="221" t="s">
        <v>1292</v>
      </c>
      <c r="F86" s="221" t="s">
        <v>1292</v>
      </c>
      <c r="G86" s="223" t="s">
        <v>1292</v>
      </c>
      <c r="H86" s="221" t="s">
        <v>1292</v>
      </c>
      <c r="I86" s="221" t="s">
        <v>1292</v>
      </c>
      <c r="J86" s="221" t="s">
        <v>1292</v>
      </c>
      <c r="K86" s="221" t="s">
        <v>1292</v>
      </c>
      <c r="L86" s="221" t="s">
        <v>1292</v>
      </c>
      <c r="M86" s="221" t="s">
        <v>1292</v>
      </c>
      <c r="N86" s="221" t="s">
        <v>1292</v>
      </c>
      <c r="O86" s="221" t="s">
        <v>1292</v>
      </c>
    </row>
    <row r="87" spans="2:15">
      <c r="B87" s="205"/>
      <c r="C87" s="205"/>
      <c r="D87" s="147"/>
      <c r="F87" s="153"/>
      <c r="G87" s="153"/>
      <c r="H87" s="153"/>
      <c r="I87" s="206"/>
      <c r="J87" s="153"/>
      <c r="K87" s="205"/>
      <c r="L87" s="153"/>
      <c r="M87" s="153"/>
      <c r="N87" s="153"/>
      <c r="O87" s="207"/>
    </row>
    <row r="88" spans="2:15">
      <c r="B88" s="205"/>
      <c r="C88" s="205"/>
      <c r="D88" s="147"/>
      <c r="F88" s="153"/>
      <c r="G88" s="153"/>
      <c r="H88" s="153"/>
      <c r="I88" s="206"/>
      <c r="J88" s="153"/>
      <c r="K88" s="205"/>
      <c r="L88" s="153"/>
      <c r="M88" s="153"/>
      <c r="N88" s="153"/>
      <c r="O88" s="207"/>
    </row>
    <row r="89" spans="2:15">
      <c r="B89" s="205"/>
      <c r="C89" s="205"/>
      <c r="D89" s="147"/>
      <c r="F89" s="153"/>
      <c r="G89" s="153"/>
      <c r="H89" s="153"/>
      <c r="I89" s="206"/>
      <c r="J89" s="153"/>
      <c r="K89" s="205"/>
      <c r="L89" s="153"/>
      <c r="M89" s="153"/>
      <c r="N89" s="153"/>
      <c r="O89" s="207"/>
    </row>
    <row r="90" spans="2:15">
      <c r="B90" s="205"/>
      <c r="C90" s="205"/>
      <c r="D90" s="147"/>
      <c r="F90" s="153"/>
      <c r="G90" s="153"/>
      <c r="H90" s="153"/>
      <c r="I90" s="206"/>
      <c r="J90" s="153"/>
      <c r="K90" s="205"/>
      <c r="L90" s="153"/>
      <c r="M90" s="153"/>
      <c r="N90" s="153"/>
      <c r="O90" s="207"/>
    </row>
    <row r="91" spans="2:15">
      <c r="I91" s="61"/>
      <c r="O91" s="552"/>
    </row>
    <row r="92" spans="2:15">
      <c r="I92" s="61"/>
      <c r="O92" s="552"/>
    </row>
    <row r="93" spans="2:15">
      <c r="I93" s="61"/>
      <c r="O93" s="552"/>
    </row>
    <row r="94" spans="2:15">
      <c r="I94" s="61"/>
      <c r="O94" s="552"/>
    </row>
    <row r="95" spans="2:15">
      <c r="I95" s="61"/>
      <c r="O95" s="552"/>
    </row>
    <row r="96" spans="2:15">
      <c r="I96" s="61"/>
      <c r="O96" s="552"/>
    </row>
  </sheetData>
  <autoFilter ref="B3:O3" xr:uid="{00000000-0009-0000-0000-00000A000000}"/>
  <mergeCells count="6">
    <mergeCell ref="B82:O82"/>
    <mergeCell ref="B37:O37"/>
    <mergeCell ref="B43:O43"/>
    <mergeCell ref="B67:O67"/>
    <mergeCell ref="D66:F66"/>
    <mergeCell ref="B57:O57"/>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3"/>
  <dimension ref="A1:P141"/>
  <sheetViews>
    <sheetView zoomScaleNormal="100" workbookViewId="0">
      <pane ySplit="4" topLeftCell="A5" activePane="bottomLeft" state="frozen"/>
      <selection pane="bottomLeft" activeCell="G17" sqref="G17"/>
    </sheetView>
  </sheetViews>
  <sheetFormatPr defaultRowHeight="13"/>
  <cols>
    <col min="2" max="2" width="16.44140625" style="60" customWidth="1"/>
    <col min="3" max="3" width="31.77734375" style="60" bestFit="1" customWidth="1"/>
    <col min="4" max="4" width="77.109375" style="64" customWidth="1"/>
    <col min="5" max="5" width="16.6640625" style="214" customWidth="1"/>
    <col min="6" max="6" width="26.109375" style="60" bestFit="1" customWidth="1"/>
    <col min="7" max="7" width="26.77734375" style="205" bestFit="1" customWidth="1"/>
    <col min="8" max="8" width="24.44140625" style="60" customWidth="1"/>
    <col min="9" max="9" width="14.6640625" style="60" customWidth="1"/>
    <col min="10" max="10" width="27.33203125" style="54" bestFit="1" customWidth="1"/>
    <col min="11" max="11" width="23" style="54" bestFit="1" customWidth="1"/>
    <col min="12" max="12" width="48" style="60" bestFit="1" customWidth="1"/>
    <col min="13" max="13" width="37.33203125" style="54" customWidth="1"/>
    <col min="14" max="14" width="21.33203125" style="54" bestFit="1" customWidth="1"/>
    <col min="15" max="15" width="15.6640625" style="54" customWidth="1"/>
  </cols>
  <sheetData>
    <row r="1" spans="2:15">
      <c r="D1" s="552"/>
      <c r="E1" s="212"/>
      <c r="F1" s="288"/>
      <c r="J1" s="61"/>
    </row>
    <row r="2" spans="2:15" ht="18">
      <c r="B2" s="462" t="s">
        <v>1295</v>
      </c>
      <c r="C2" s="62"/>
      <c r="D2" s="552"/>
      <c r="E2" s="212"/>
      <c r="F2" s="288"/>
      <c r="J2" s="61"/>
    </row>
    <row r="3" spans="2:15">
      <c r="D3" s="552"/>
      <c r="E3" s="212"/>
      <c r="F3" s="288"/>
      <c r="J3" s="61"/>
    </row>
    <row r="4" spans="2:15" s="70" customFormat="1" ht="32.25" customHeight="1">
      <c r="B4" s="546" t="s">
        <v>1060</v>
      </c>
      <c r="C4" s="546" t="s">
        <v>1061</v>
      </c>
      <c r="D4" s="546" t="s">
        <v>1062</v>
      </c>
      <c r="E4" s="546" t="s">
        <v>1063</v>
      </c>
      <c r="F4" s="140" t="s">
        <v>1064</v>
      </c>
      <c r="G4" s="140" t="s">
        <v>1065</v>
      </c>
      <c r="H4" s="140" t="s">
        <v>1066</v>
      </c>
      <c r="I4" s="140" t="s">
        <v>1067</v>
      </c>
      <c r="J4" s="558" t="s">
        <v>1068</v>
      </c>
      <c r="K4" s="558" t="s">
        <v>1069</v>
      </c>
      <c r="L4" s="558" t="s">
        <v>1070</v>
      </c>
      <c r="M4" s="558" t="s">
        <v>1071</v>
      </c>
      <c r="N4" s="546" t="s">
        <v>1072</v>
      </c>
      <c r="O4" s="546" t="s">
        <v>1073</v>
      </c>
    </row>
    <row r="5" spans="2:15" s="717" customFormat="1" ht="20">
      <c r="B5" s="391" t="s">
        <v>1074</v>
      </c>
      <c r="C5" s="392" t="s">
        <v>1075</v>
      </c>
      <c r="D5" s="393" t="s">
        <v>1296</v>
      </c>
      <c r="E5" s="394" t="s">
        <v>1092</v>
      </c>
      <c r="F5" s="392" t="s">
        <v>1078</v>
      </c>
      <c r="G5" s="395" t="s">
        <v>1079</v>
      </c>
      <c r="H5" s="392" t="s">
        <v>1080</v>
      </c>
      <c r="I5" s="392" t="s">
        <v>1081</v>
      </c>
      <c r="J5" s="392" t="s">
        <v>1297</v>
      </c>
      <c r="K5" s="395" t="s">
        <v>1298</v>
      </c>
      <c r="L5" s="392" t="s">
        <v>1080</v>
      </c>
      <c r="M5" s="392">
        <v>22</v>
      </c>
      <c r="N5" s="392" t="s">
        <v>1084</v>
      </c>
      <c r="O5" s="392" t="s">
        <v>1085</v>
      </c>
    </row>
    <row r="6" spans="2:15" s="717" customFormat="1" ht="20">
      <c r="B6" s="391" t="s">
        <v>1086</v>
      </c>
      <c r="C6" s="392" t="s">
        <v>1075</v>
      </c>
      <c r="D6" s="393" t="s">
        <v>1087</v>
      </c>
      <c r="E6" s="394" t="s">
        <v>1092</v>
      </c>
      <c r="F6" s="392" t="s">
        <v>1078</v>
      </c>
      <c r="G6" s="395" t="s">
        <v>1079</v>
      </c>
      <c r="H6" s="392" t="s">
        <v>1080</v>
      </c>
      <c r="I6" s="392" t="s">
        <v>1081</v>
      </c>
      <c r="J6" s="392" t="s">
        <v>1297</v>
      </c>
      <c r="K6" s="395" t="s">
        <v>1298</v>
      </c>
      <c r="L6" s="392" t="s">
        <v>1080</v>
      </c>
      <c r="M6" s="392">
        <v>80.442999999999998</v>
      </c>
      <c r="N6" s="392" t="s">
        <v>1089</v>
      </c>
      <c r="O6" s="392" t="s">
        <v>1085</v>
      </c>
    </row>
    <row r="7" spans="2:15" s="717" customFormat="1" ht="20">
      <c r="B7" s="391" t="s">
        <v>1090</v>
      </c>
      <c r="C7" s="392" t="s">
        <v>1075</v>
      </c>
      <c r="D7" s="393" t="s">
        <v>1091</v>
      </c>
      <c r="E7" s="394" t="s">
        <v>1092</v>
      </c>
      <c r="F7" s="392" t="s">
        <v>1078</v>
      </c>
      <c r="G7" s="395" t="s">
        <v>1079</v>
      </c>
      <c r="H7" s="392" t="s">
        <v>1080</v>
      </c>
      <c r="I7" s="392" t="s">
        <v>1081</v>
      </c>
      <c r="J7" s="392" t="s">
        <v>1297</v>
      </c>
      <c r="K7" s="395" t="s">
        <v>1298</v>
      </c>
      <c r="L7" s="392" t="s">
        <v>1080</v>
      </c>
      <c r="M7" s="392">
        <v>2049</v>
      </c>
      <c r="N7" s="392" t="s">
        <v>1093</v>
      </c>
      <c r="O7" s="392" t="s">
        <v>1094</v>
      </c>
    </row>
    <row r="8" spans="2:15" s="263" customFormat="1" ht="10">
      <c r="B8" s="63" t="s">
        <v>1095</v>
      </c>
      <c r="C8" s="63" t="s">
        <v>1096</v>
      </c>
      <c r="D8" s="56" t="s">
        <v>1299</v>
      </c>
      <c r="E8" s="225" t="s">
        <v>1116</v>
      </c>
      <c r="F8" s="55" t="s">
        <v>1297</v>
      </c>
      <c r="G8" s="74" t="s">
        <v>1298</v>
      </c>
      <c r="H8" s="55" t="s">
        <v>1080</v>
      </c>
      <c r="I8" s="55" t="s">
        <v>1081</v>
      </c>
      <c r="J8" s="55" t="s">
        <v>1300</v>
      </c>
      <c r="K8" s="74" t="s">
        <v>1301</v>
      </c>
      <c r="L8" s="55" t="s">
        <v>1302</v>
      </c>
      <c r="M8" s="361" t="s">
        <v>1303</v>
      </c>
      <c r="N8" s="55" t="s">
        <v>1101</v>
      </c>
      <c r="O8" s="55" t="s">
        <v>1102</v>
      </c>
    </row>
    <row r="9" spans="2:15" s="717" customFormat="1" ht="20">
      <c r="B9" s="391" t="s">
        <v>1103</v>
      </c>
      <c r="C9" s="392" t="s">
        <v>1075</v>
      </c>
      <c r="D9" s="393" t="s">
        <v>1091</v>
      </c>
      <c r="E9" s="394" t="s">
        <v>1092</v>
      </c>
      <c r="F9" s="392" t="s">
        <v>1297</v>
      </c>
      <c r="G9" s="395" t="s">
        <v>1298</v>
      </c>
      <c r="H9" s="392" t="s">
        <v>1080</v>
      </c>
      <c r="I9" s="392" t="s">
        <v>1081</v>
      </c>
      <c r="J9" s="392" t="s">
        <v>1304</v>
      </c>
      <c r="K9" s="395" t="s">
        <v>1079</v>
      </c>
      <c r="L9" s="392" t="s">
        <v>1305</v>
      </c>
      <c r="M9" s="392">
        <v>2049</v>
      </c>
      <c r="N9" s="392" t="s">
        <v>1093</v>
      </c>
      <c r="O9" s="392" t="s">
        <v>1094</v>
      </c>
    </row>
    <row r="10" spans="2:15" s="717" customFormat="1" ht="20">
      <c r="B10" s="391" t="s">
        <v>1104</v>
      </c>
      <c r="C10" s="392" t="s">
        <v>1075</v>
      </c>
      <c r="D10" s="393" t="s">
        <v>1306</v>
      </c>
      <c r="E10" s="394" t="s">
        <v>1092</v>
      </c>
      <c r="F10" s="392" t="s">
        <v>1300</v>
      </c>
      <c r="G10" s="396" t="s">
        <v>1307</v>
      </c>
      <c r="H10" s="392" t="s">
        <v>1308</v>
      </c>
      <c r="I10" s="392" t="s">
        <v>1081</v>
      </c>
      <c r="J10" s="392" t="s">
        <v>1309</v>
      </c>
      <c r="K10" s="396" t="s">
        <v>1310</v>
      </c>
      <c r="L10" s="392" t="s">
        <v>1107</v>
      </c>
      <c r="M10" s="392">
        <v>22</v>
      </c>
      <c r="N10" s="397" t="s">
        <v>1110</v>
      </c>
      <c r="O10" s="397" t="s">
        <v>1085</v>
      </c>
    </row>
    <row r="11" spans="2:15" s="717" customFormat="1" ht="20">
      <c r="B11" s="391" t="s">
        <v>1111</v>
      </c>
      <c r="C11" s="392" t="s">
        <v>1075</v>
      </c>
      <c r="D11" s="393" t="s">
        <v>1311</v>
      </c>
      <c r="E11" s="394" t="s">
        <v>1092</v>
      </c>
      <c r="F11" s="392" t="s">
        <v>1300</v>
      </c>
      <c r="G11" s="396" t="s">
        <v>1307</v>
      </c>
      <c r="H11" s="392" t="s">
        <v>1308</v>
      </c>
      <c r="I11" s="392" t="s">
        <v>1081</v>
      </c>
      <c r="J11" s="392" t="s">
        <v>1297</v>
      </c>
      <c r="K11" s="396" t="s">
        <v>1310</v>
      </c>
      <c r="L11" s="392" t="s">
        <v>1107</v>
      </c>
      <c r="M11" s="392">
        <v>80.442999999999998</v>
      </c>
      <c r="N11" s="392" t="s">
        <v>1089</v>
      </c>
      <c r="O11" s="392" t="s">
        <v>1085</v>
      </c>
    </row>
    <row r="12" spans="2:15" s="717" customFormat="1" ht="40">
      <c r="B12" s="391" t="s">
        <v>1312</v>
      </c>
      <c r="C12" s="391" t="s">
        <v>1096</v>
      </c>
      <c r="D12" s="393" t="s">
        <v>1313</v>
      </c>
      <c r="E12" s="394" t="s">
        <v>1314</v>
      </c>
      <c r="F12" s="392" t="s">
        <v>1297</v>
      </c>
      <c r="G12" s="395" t="s">
        <v>1298</v>
      </c>
      <c r="H12" s="392" t="s">
        <v>1315</v>
      </c>
      <c r="I12" s="392" t="s">
        <v>1081</v>
      </c>
      <c r="J12" s="392" t="s">
        <v>1078</v>
      </c>
      <c r="K12" s="395" t="s">
        <v>1079</v>
      </c>
      <c r="L12" s="392" t="s">
        <v>1305</v>
      </c>
      <c r="M12" s="392">
        <v>161.16200000000001</v>
      </c>
      <c r="N12" s="392" t="s">
        <v>1101</v>
      </c>
      <c r="O12" s="392" t="s">
        <v>1102</v>
      </c>
    </row>
    <row r="13" spans="2:15" s="263" customFormat="1" ht="10">
      <c r="B13" s="63" t="s">
        <v>1113</v>
      </c>
      <c r="C13" s="63" t="s">
        <v>1114</v>
      </c>
      <c r="D13" s="56" t="s">
        <v>1316</v>
      </c>
      <c r="E13" s="225" t="s">
        <v>1116</v>
      </c>
      <c r="F13" s="55" t="s">
        <v>1078</v>
      </c>
      <c r="G13" s="59" t="s">
        <v>1117</v>
      </c>
      <c r="H13" s="55" t="s">
        <v>1317</v>
      </c>
      <c r="I13" s="55" t="s">
        <v>1081</v>
      </c>
      <c r="J13" s="55" t="s">
        <v>1297</v>
      </c>
      <c r="K13" s="59" t="s">
        <v>1318</v>
      </c>
      <c r="L13" s="55" t="s">
        <v>1319</v>
      </c>
      <c r="M13" s="55" t="s">
        <v>1121</v>
      </c>
      <c r="N13" s="55" t="s">
        <v>1122</v>
      </c>
      <c r="O13" s="55" t="s">
        <v>1085</v>
      </c>
    </row>
    <row r="14" spans="2:15" s="263" customFormat="1" ht="10">
      <c r="B14" s="63" t="s">
        <v>1123</v>
      </c>
      <c r="C14" s="63" t="s">
        <v>1114</v>
      </c>
      <c r="D14" s="56" t="s">
        <v>1320</v>
      </c>
      <c r="E14" s="225" t="s">
        <v>1116</v>
      </c>
      <c r="F14" s="55" t="s">
        <v>1297</v>
      </c>
      <c r="G14" s="59" t="s">
        <v>1318</v>
      </c>
      <c r="H14" s="55" t="s">
        <v>1321</v>
      </c>
      <c r="I14" s="55" t="s">
        <v>1081</v>
      </c>
      <c r="J14" s="55" t="s">
        <v>1078</v>
      </c>
      <c r="K14" s="59" t="s">
        <v>1117</v>
      </c>
      <c r="L14" s="55" t="s">
        <v>1317</v>
      </c>
      <c r="M14" s="55" t="s">
        <v>1125</v>
      </c>
      <c r="N14" s="55" t="s">
        <v>1126</v>
      </c>
      <c r="O14" s="55" t="s">
        <v>1085</v>
      </c>
    </row>
    <row r="15" spans="2:15" s="263" customFormat="1" ht="10">
      <c r="B15" s="63" t="s">
        <v>1127</v>
      </c>
      <c r="C15" s="63" t="s">
        <v>1096</v>
      </c>
      <c r="D15" s="56" t="s">
        <v>1128</v>
      </c>
      <c r="E15" s="225" t="s">
        <v>1116</v>
      </c>
      <c r="F15" s="55" t="s">
        <v>1078</v>
      </c>
      <c r="G15" s="74" t="s">
        <v>1079</v>
      </c>
      <c r="H15" s="55" t="s">
        <v>1080</v>
      </c>
      <c r="I15" s="55" t="s">
        <v>1081</v>
      </c>
      <c r="J15" s="55" t="s">
        <v>1257</v>
      </c>
      <c r="K15" s="154" t="s">
        <v>1131</v>
      </c>
      <c r="L15" s="55" t="s">
        <v>1132</v>
      </c>
      <c r="M15" s="55">
        <v>514</v>
      </c>
      <c r="N15" s="55" t="s">
        <v>1133</v>
      </c>
      <c r="O15" s="55" t="s">
        <v>1102</v>
      </c>
    </row>
    <row r="16" spans="2:15" s="263" customFormat="1" ht="10">
      <c r="B16" s="63" t="s">
        <v>1134</v>
      </c>
      <c r="C16" s="63" t="s">
        <v>1096</v>
      </c>
      <c r="D16" s="56" t="s">
        <v>1322</v>
      </c>
      <c r="E16" s="225" t="s">
        <v>1116</v>
      </c>
      <c r="F16" s="55" t="s">
        <v>1297</v>
      </c>
      <c r="G16" s="74" t="s">
        <v>1298</v>
      </c>
      <c r="H16" s="55" t="s">
        <v>1080</v>
      </c>
      <c r="I16" s="55" t="s">
        <v>1081</v>
      </c>
      <c r="J16" s="55" t="s">
        <v>1257</v>
      </c>
      <c r="K16" s="154" t="s">
        <v>1131</v>
      </c>
      <c r="L16" s="55" t="s">
        <v>1132</v>
      </c>
      <c r="M16" s="55">
        <v>514</v>
      </c>
      <c r="N16" s="55" t="s">
        <v>1133</v>
      </c>
      <c r="O16" s="55" t="s">
        <v>1102</v>
      </c>
    </row>
    <row r="17" spans="2:15" s="263" customFormat="1" ht="10">
      <c r="B17" s="63" t="s">
        <v>1138</v>
      </c>
      <c r="C17" s="63" t="s">
        <v>100</v>
      </c>
      <c r="D17" s="56" t="s">
        <v>1139</v>
      </c>
      <c r="E17" s="225" t="s">
        <v>1116</v>
      </c>
      <c r="F17" s="55" t="s">
        <v>1078</v>
      </c>
      <c r="G17" s="74" t="s">
        <v>1079</v>
      </c>
      <c r="H17" s="55" t="s">
        <v>1080</v>
      </c>
      <c r="I17" s="55" t="s">
        <v>1081</v>
      </c>
      <c r="J17" s="55" t="s">
        <v>1257</v>
      </c>
      <c r="K17" s="154" t="s">
        <v>1131</v>
      </c>
      <c r="L17" s="55" t="s">
        <v>1140</v>
      </c>
      <c r="M17" s="55">
        <v>123</v>
      </c>
      <c r="N17" s="55" t="s">
        <v>1141</v>
      </c>
      <c r="O17" s="55" t="s">
        <v>1102</v>
      </c>
    </row>
    <row r="18" spans="2:15" s="263" customFormat="1" ht="10">
      <c r="B18" s="63" t="s">
        <v>1142</v>
      </c>
      <c r="C18" s="63" t="s">
        <v>100</v>
      </c>
      <c r="D18" s="56" t="s">
        <v>1143</v>
      </c>
      <c r="E18" s="225" t="s">
        <v>1116</v>
      </c>
      <c r="F18" s="55" t="s">
        <v>1297</v>
      </c>
      <c r="G18" s="74" t="s">
        <v>1298</v>
      </c>
      <c r="H18" s="55" t="s">
        <v>1080</v>
      </c>
      <c r="I18" s="55" t="s">
        <v>1081</v>
      </c>
      <c r="J18" s="55" t="s">
        <v>1257</v>
      </c>
      <c r="K18" s="154" t="s">
        <v>1131</v>
      </c>
      <c r="L18" s="55" t="s">
        <v>1144</v>
      </c>
      <c r="M18" s="55">
        <v>123</v>
      </c>
      <c r="N18" s="55" t="s">
        <v>1141</v>
      </c>
      <c r="O18" s="55" t="s">
        <v>1102</v>
      </c>
    </row>
    <row r="19" spans="2:15" s="263" customFormat="1" ht="10">
      <c r="B19" s="63" t="s">
        <v>1145</v>
      </c>
      <c r="C19" s="63" t="s">
        <v>100</v>
      </c>
      <c r="D19" s="56" t="s">
        <v>1146</v>
      </c>
      <c r="E19" s="225" t="s">
        <v>1116</v>
      </c>
      <c r="F19" s="55" t="s">
        <v>1078</v>
      </c>
      <c r="G19" s="74" t="s">
        <v>1079</v>
      </c>
      <c r="H19" s="55" t="s">
        <v>1080</v>
      </c>
      <c r="I19" s="55" t="s">
        <v>1081</v>
      </c>
      <c r="J19" s="55" t="s">
        <v>1257</v>
      </c>
      <c r="K19" s="154" t="s">
        <v>1131</v>
      </c>
      <c r="L19" s="55" t="s">
        <v>1147</v>
      </c>
      <c r="M19" s="55">
        <v>53</v>
      </c>
      <c r="N19" s="55" t="s">
        <v>1148</v>
      </c>
      <c r="O19" s="55" t="s">
        <v>1149</v>
      </c>
    </row>
    <row r="20" spans="2:15" s="263" customFormat="1" ht="10">
      <c r="B20" s="63" t="s">
        <v>1150</v>
      </c>
      <c r="C20" s="63" t="s">
        <v>100</v>
      </c>
      <c r="D20" s="56" t="s">
        <v>1151</v>
      </c>
      <c r="E20" s="225" t="s">
        <v>1116</v>
      </c>
      <c r="F20" s="55" t="s">
        <v>1297</v>
      </c>
      <c r="G20" s="74" t="s">
        <v>1298</v>
      </c>
      <c r="H20" s="55" t="s">
        <v>1080</v>
      </c>
      <c r="I20" s="55" t="s">
        <v>1081</v>
      </c>
      <c r="J20" s="55" t="s">
        <v>1257</v>
      </c>
      <c r="K20" s="154" t="s">
        <v>1131</v>
      </c>
      <c r="L20" s="55" t="s">
        <v>1152</v>
      </c>
      <c r="M20" s="55">
        <v>53</v>
      </c>
      <c r="N20" s="55" t="s">
        <v>1148</v>
      </c>
      <c r="O20" s="55" t="s">
        <v>1149</v>
      </c>
    </row>
    <row r="21" spans="2:15" s="263" customFormat="1" ht="70">
      <c r="B21" s="63" t="s">
        <v>1153</v>
      </c>
      <c r="C21" s="63" t="s">
        <v>1154</v>
      </c>
      <c r="D21" s="56" t="s">
        <v>1323</v>
      </c>
      <c r="E21" s="225" t="s">
        <v>1116</v>
      </c>
      <c r="F21" s="55" t="s">
        <v>1078</v>
      </c>
      <c r="G21" s="137" t="s">
        <v>1157</v>
      </c>
      <c r="H21" s="55" t="s">
        <v>1324</v>
      </c>
      <c r="I21" s="55" t="s">
        <v>1081</v>
      </c>
      <c r="J21" s="55" t="s">
        <v>1159</v>
      </c>
      <c r="K21" s="154" t="s">
        <v>1131</v>
      </c>
      <c r="L21" s="55" t="s">
        <v>1160</v>
      </c>
      <c r="M21" s="55">
        <v>53080</v>
      </c>
      <c r="N21" s="55" t="s">
        <v>1089</v>
      </c>
      <c r="O21" s="57" t="s">
        <v>1085</v>
      </c>
    </row>
    <row r="22" spans="2:15" s="263" customFormat="1" ht="70">
      <c r="B22" s="63" t="s">
        <v>1161</v>
      </c>
      <c r="C22" s="63" t="s">
        <v>1154</v>
      </c>
      <c r="D22" s="56" t="s">
        <v>1325</v>
      </c>
      <c r="E22" s="225" t="s">
        <v>1116</v>
      </c>
      <c r="F22" s="55" t="s">
        <v>1078</v>
      </c>
      <c r="G22" s="137" t="s">
        <v>1157</v>
      </c>
      <c r="H22" s="55" t="s">
        <v>1324</v>
      </c>
      <c r="I22" s="55" t="s">
        <v>1081</v>
      </c>
      <c r="J22" s="55" t="s">
        <v>1164</v>
      </c>
      <c r="K22" s="154" t="s">
        <v>1131</v>
      </c>
      <c r="L22" s="55" t="s">
        <v>1165</v>
      </c>
      <c r="M22" s="55" t="s">
        <v>1166</v>
      </c>
      <c r="N22" s="55" t="s">
        <v>1089</v>
      </c>
      <c r="O22" s="57" t="s">
        <v>1085</v>
      </c>
    </row>
    <row r="23" spans="2:15" s="263" customFormat="1" ht="60">
      <c r="B23" s="63" t="s">
        <v>1167</v>
      </c>
      <c r="C23" s="63" t="s">
        <v>1168</v>
      </c>
      <c r="D23" s="56" t="s">
        <v>1326</v>
      </c>
      <c r="E23" s="225" t="s">
        <v>1116</v>
      </c>
      <c r="F23" s="55" t="s">
        <v>1159</v>
      </c>
      <c r="G23" s="154" t="s">
        <v>1131</v>
      </c>
      <c r="H23" s="55" t="s">
        <v>1160</v>
      </c>
      <c r="I23" s="55" t="s">
        <v>1081</v>
      </c>
      <c r="J23" s="55" t="s">
        <v>1078</v>
      </c>
      <c r="K23" s="137" t="s">
        <v>1157</v>
      </c>
      <c r="L23" s="55" t="s">
        <v>1324</v>
      </c>
      <c r="M23" s="55" t="s">
        <v>1170</v>
      </c>
      <c r="N23" s="55" t="s">
        <v>1089</v>
      </c>
      <c r="O23" s="57" t="s">
        <v>1085</v>
      </c>
    </row>
    <row r="24" spans="2:15" s="263" customFormat="1" ht="50">
      <c r="B24" s="63" t="s">
        <v>1171</v>
      </c>
      <c r="C24" s="63" t="s">
        <v>1168</v>
      </c>
      <c r="D24" s="56" t="s">
        <v>1172</v>
      </c>
      <c r="E24" s="225" t="s">
        <v>1116</v>
      </c>
      <c r="F24" s="55" t="s">
        <v>1164</v>
      </c>
      <c r="G24" s="154" t="s">
        <v>1131</v>
      </c>
      <c r="H24" s="55" t="s">
        <v>1165</v>
      </c>
      <c r="I24" s="55" t="s">
        <v>1081</v>
      </c>
      <c r="J24" s="55" t="s">
        <v>1078</v>
      </c>
      <c r="K24" s="137" t="s">
        <v>1157</v>
      </c>
      <c r="L24" s="55" t="s">
        <v>1324</v>
      </c>
      <c r="M24" s="55" t="s">
        <v>1170</v>
      </c>
      <c r="N24" s="55" t="s">
        <v>1089</v>
      </c>
      <c r="O24" s="57" t="s">
        <v>1085</v>
      </c>
    </row>
    <row r="25" spans="2:15" s="263" customFormat="1" ht="30">
      <c r="B25" s="63" t="s">
        <v>1173</v>
      </c>
      <c r="C25" s="63" t="s">
        <v>1174</v>
      </c>
      <c r="D25" s="56" t="s">
        <v>1327</v>
      </c>
      <c r="E25" s="225" t="s">
        <v>1116</v>
      </c>
      <c r="F25" s="55" t="s">
        <v>1130</v>
      </c>
      <c r="G25" s="154" t="s">
        <v>1131</v>
      </c>
      <c r="H25" s="55" t="s">
        <v>1176</v>
      </c>
      <c r="I25" s="55" t="s">
        <v>1081</v>
      </c>
      <c r="J25" s="55" t="s">
        <v>1078</v>
      </c>
      <c r="K25" s="74" t="s">
        <v>1079</v>
      </c>
      <c r="L25" s="55" t="s">
        <v>1328</v>
      </c>
      <c r="M25" s="55">
        <v>1761</v>
      </c>
      <c r="N25" s="55" t="s">
        <v>1178</v>
      </c>
      <c r="O25" s="57" t="s">
        <v>1085</v>
      </c>
    </row>
    <row r="26" spans="2:15" s="263" customFormat="1" ht="20">
      <c r="B26" s="63" t="s">
        <v>1179</v>
      </c>
      <c r="C26" s="63" t="s">
        <v>1180</v>
      </c>
      <c r="D26" s="56" t="s">
        <v>1329</v>
      </c>
      <c r="E26" s="210" t="s">
        <v>1182</v>
      </c>
      <c r="F26" s="55" t="s">
        <v>1130</v>
      </c>
      <c r="G26" s="154" t="s">
        <v>1131</v>
      </c>
      <c r="H26" s="55" t="s">
        <v>1183</v>
      </c>
      <c r="I26" s="55" t="s">
        <v>1081</v>
      </c>
      <c r="J26" s="55" t="s">
        <v>1078</v>
      </c>
      <c r="K26" s="74" t="s">
        <v>1079</v>
      </c>
      <c r="L26" s="55" t="s">
        <v>1328</v>
      </c>
      <c r="M26" s="55">
        <v>1761</v>
      </c>
      <c r="N26" s="55" t="s">
        <v>1178</v>
      </c>
      <c r="O26" s="57" t="s">
        <v>1085</v>
      </c>
    </row>
    <row r="27" spans="2:15" s="263" customFormat="1" ht="20">
      <c r="B27" s="63" t="s">
        <v>1184</v>
      </c>
      <c r="C27" s="63" t="s">
        <v>1185</v>
      </c>
      <c r="D27" s="56" t="s">
        <v>1330</v>
      </c>
      <c r="E27" s="210" t="s">
        <v>1182</v>
      </c>
      <c r="F27" s="55" t="s">
        <v>1078</v>
      </c>
      <c r="G27" s="74" t="s">
        <v>1079</v>
      </c>
      <c r="H27" s="55" t="s">
        <v>1328</v>
      </c>
      <c r="I27" s="55" t="s">
        <v>1081</v>
      </c>
      <c r="J27" s="55" t="s">
        <v>1130</v>
      </c>
      <c r="K27" s="154" t="s">
        <v>1131</v>
      </c>
      <c r="L27" s="55" t="s">
        <v>1183</v>
      </c>
      <c r="M27" s="55">
        <v>1761</v>
      </c>
      <c r="N27" s="55" t="s">
        <v>1178</v>
      </c>
      <c r="O27" s="57" t="s">
        <v>1085</v>
      </c>
    </row>
    <row r="28" spans="2:15" s="263" customFormat="1" ht="20">
      <c r="B28" s="63" t="s">
        <v>1331</v>
      </c>
      <c r="C28" s="63" t="s">
        <v>1185</v>
      </c>
      <c r="D28" s="56" t="s">
        <v>1332</v>
      </c>
      <c r="E28" s="210" t="s">
        <v>1182</v>
      </c>
      <c r="F28" s="55" t="s">
        <v>1333</v>
      </c>
      <c r="G28" s="74" t="s">
        <v>1334</v>
      </c>
      <c r="H28" s="158" t="s">
        <v>1335</v>
      </c>
      <c r="I28" s="55" t="s">
        <v>1081</v>
      </c>
      <c r="J28" s="55" t="s">
        <v>1130</v>
      </c>
      <c r="K28" s="154" t="s">
        <v>1131</v>
      </c>
      <c r="L28" s="55" t="s">
        <v>1183</v>
      </c>
      <c r="M28" s="55">
        <v>1761</v>
      </c>
      <c r="N28" s="55" t="s">
        <v>1178</v>
      </c>
      <c r="O28" s="57" t="s">
        <v>1085</v>
      </c>
    </row>
    <row r="29" spans="2:15" s="263" customFormat="1" ht="30">
      <c r="B29" s="63" t="s">
        <v>1336</v>
      </c>
      <c r="C29" s="63" t="s">
        <v>1096</v>
      </c>
      <c r="D29" s="56" t="s">
        <v>1337</v>
      </c>
      <c r="E29" s="210" t="s">
        <v>1182</v>
      </c>
      <c r="F29" s="55" t="s">
        <v>1078</v>
      </c>
      <c r="G29" s="74" t="s">
        <v>1079</v>
      </c>
      <c r="H29" s="55" t="s">
        <v>1328</v>
      </c>
      <c r="I29" s="55" t="s">
        <v>1081</v>
      </c>
      <c r="J29" s="55" t="s">
        <v>1130</v>
      </c>
      <c r="K29" s="154" t="s">
        <v>1131</v>
      </c>
      <c r="L29" s="55" t="s">
        <v>1190</v>
      </c>
      <c r="M29" s="55">
        <v>1167</v>
      </c>
      <c r="N29" s="55" t="s">
        <v>1101</v>
      </c>
      <c r="O29" s="55" t="s">
        <v>1102</v>
      </c>
    </row>
    <row r="30" spans="2:15" s="263" customFormat="1" ht="30">
      <c r="B30" s="63" t="s">
        <v>1338</v>
      </c>
      <c r="C30" s="63" t="s">
        <v>1096</v>
      </c>
      <c r="D30" s="56" t="s">
        <v>1339</v>
      </c>
      <c r="E30" s="225" t="s">
        <v>1193</v>
      </c>
      <c r="F30" s="55" t="s">
        <v>1297</v>
      </c>
      <c r="G30" s="106" t="s">
        <v>1310</v>
      </c>
      <c r="H30" s="55" t="s">
        <v>1107</v>
      </c>
      <c r="I30" s="55" t="s">
        <v>1081</v>
      </c>
      <c r="J30" s="55" t="s">
        <v>1130</v>
      </c>
      <c r="K30" s="154" t="s">
        <v>1131</v>
      </c>
      <c r="L30" s="55" t="s">
        <v>1190</v>
      </c>
      <c r="M30" s="55">
        <v>1167</v>
      </c>
      <c r="N30" s="55" t="s">
        <v>1101</v>
      </c>
      <c r="O30" s="55" t="s">
        <v>1102</v>
      </c>
    </row>
    <row r="31" spans="2:15" s="263" customFormat="1" ht="30">
      <c r="B31" s="63" t="s">
        <v>1340</v>
      </c>
      <c r="C31" s="63" t="s">
        <v>1096</v>
      </c>
      <c r="D31" s="56" t="s">
        <v>1341</v>
      </c>
      <c r="E31" s="210" t="s">
        <v>1182</v>
      </c>
      <c r="F31" s="55" t="s">
        <v>1078</v>
      </c>
      <c r="G31" s="106" t="s">
        <v>1222</v>
      </c>
      <c r="H31" s="55" t="s">
        <v>1107</v>
      </c>
      <c r="I31" s="55" t="s">
        <v>1081</v>
      </c>
      <c r="J31" s="55" t="s">
        <v>1130</v>
      </c>
      <c r="K31" s="154" t="s">
        <v>1131</v>
      </c>
      <c r="L31" s="55" t="s">
        <v>1190</v>
      </c>
      <c r="M31" s="55">
        <v>1167</v>
      </c>
      <c r="N31" s="55" t="s">
        <v>1101</v>
      </c>
      <c r="O31" s="55" t="s">
        <v>1102</v>
      </c>
    </row>
    <row r="32" spans="2:15" s="263" customFormat="1" ht="10">
      <c r="B32" s="63" t="s">
        <v>1212</v>
      </c>
      <c r="C32" s="63" t="s">
        <v>1213</v>
      </c>
      <c r="D32" s="58" t="s">
        <v>1214</v>
      </c>
      <c r="E32" s="225" t="s">
        <v>1116</v>
      </c>
      <c r="F32" s="55" t="s">
        <v>1130</v>
      </c>
      <c r="G32" s="154" t="s">
        <v>1131</v>
      </c>
      <c r="H32" s="55" t="s">
        <v>1215</v>
      </c>
      <c r="I32" s="55" t="s">
        <v>1081</v>
      </c>
      <c r="J32" s="55" t="s">
        <v>1078</v>
      </c>
      <c r="K32" s="137" t="s">
        <v>1157</v>
      </c>
      <c r="L32" s="55" t="s">
        <v>1342</v>
      </c>
      <c r="M32" s="55" t="s">
        <v>1170</v>
      </c>
      <c r="N32" s="55" t="s">
        <v>1089</v>
      </c>
      <c r="O32" s="57" t="s">
        <v>1085</v>
      </c>
    </row>
    <row r="33" spans="1:16" s="263" customFormat="1" ht="10">
      <c r="B33" s="63" t="s">
        <v>1343</v>
      </c>
      <c r="C33" s="63" t="s">
        <v>1114</v>
      </c>
      <c r="D33" s="56" t="s">
        <v>1344</v>
      </c>
      <c r="E33" s="210" t="s">
        <v>1182</v>
      </c>
      <c r="F33" s="55" t="s">
        <v>1078</v>
      </c>
      <c r="G33" s="59" t="s">
        <v>1117</v>
      </c>
      <c r="H33" s="55" t="s">
        <v>1317</v>
      </c>
      <c r="I33" s="55" t="s">
        <v>1081</v>
      </c>
      <c r="J33" s="55" t="s">
        <v>1345</v>
      </c>
      <c r="K33" s="59" t="s">
        <v>1346</v>
      </c>
      <c r="L33" s="55" t="s">
        <v>1347</v>
      </c>
      <c r="M33" s="55" t="s">
        <v>1348</v>
      </c>
      <c r="N33" s="55" t="s">
        <v>1122</v>
      </c>
      <c r="O33" s="55" t="s">
        <v>1085</v>
      </c>
    </row>
    <row r="34" spans="1:16" s="263" customFormat="1" ht="10">
      <c r="B34" s="63" t="s">
        <v>1349</v>
      </c>
      <c r="C34" s="63" t="s">
        <v>1114</v>
      </c>
      <c r="D34" s="56" t="s">
        <v>1350</v>
      </c>
      <c r="E34" s="210" t="s">
        <v>1182</v>
      </c>
      <c r="F34" s="55" t="s">
        <v>1345</v>
      </c>
      <c r="G34" s="59" t="s">
        <v>1346</v>
      </c>
      <c r="H34" s="55" t="s">
        <v>1347</v>
      </c>
      <c r="I34" s="55" t="s">
        <v>1081</v>
      </c>
      <c r="J34" s="55" t="s">
        <v>1078</v>
      </c>
      <c r="K34" s="59" t="s">
        <v>1117</v>
      </c>
      <c r="L34" s="55" t="s">
        <v>1317</v>
      </c>
      <c r="M34" s="55" t="s">
        <v>1348</v>
      </c>
      <c r="N34" s="55" t="s">
        <v>1122</v>
      </c>
      <c r="O34" s="55" t="s">
        <v>1085</v>
      </c>
    </row>
    <row r="35" spans="1:16" s="263" customFormat="1" ht="61">
      <c r="B35" s="63" t="s">
        <v>1351</v>
      </c>
      <c r="C35" s="63" t="s">
        <v>1352</v>
      </c>
      <c r="D35" s="56" t="s">
        <v>1353</v>
      </c>
      <c r="E35" s="210" t="s">
        <v>1182</v>
      </c>
      <c r="F35" s="55" t="s">
        <v>1257</v>
      </c>
      <c r="G35" s="154" t="s">
        <v>1131</v>
      </c>
      <c r="H35" s="55" t="s">
        <v>1176</v>
      </c>
      <c r="I35" s="55" t="s">
        <v>1081</v>
      </c>
      <c r="J35" s="55" t="s">
        <v>1345</v>
      </c>
      <c r="K35" s="74" t="s">
        <v>1354</v>
      </c>
      <c r="L35" s="55" t="s">
        <v>1355</v>
      </c>
      <c r="M35" s="55">
        <v>22</v>
      </c>
      <c r="N35" s="55" t="s">
        <v>1110</v>
      </c>
      <c r="O35" s="57" t="s">
        <v>1085</v>
      </c>
    </row>
    <row r="36" spans="1:16" s="263" customFormat="1" ht="10">
      <c r="B36" s="63" t="s">
        <v>1356</v>
      </c>
      <c r="C36" s="63" t="s">
        <v>1357</v>
      </c>
      <c r="D36" s="58" t="s">
        <v>1358</v>
      </c>
      <c r="E36" s="210" t="s">
        <v>1182</v>
      </c>
      <c r="F36" s="55" t="s">
        <v>1203</v>
      </c>
      <c r="G36" s="55" t="s">
        <v>1203</v>
      </c>
      <c r="H36" s="57" t="s">
        <v>1203</v>
      </c>
      <c r="I36" s="158" t="s">
        <v>1081</v>
      </c>
      <c r="J36" s="55" t="s">
        <v>1078</v>
      </c>
      <c r="K36" s="74" t="s">
        <v>1079</v>
      </c>
      <c r="L36" s="158" t="s">
        <v>1328</v>
      </c>
      <c r="M36" s="57">
        <v>5093</v>
      </c>
      <c r="N36" s="57" t="s">
        <v>1203</v>
      </c>
      <c r="O36" s="57" t="s">
        <v>1102</v>
      </c>
    </row>
    <row r="37" spans="1:16" s="263" customFormat="1" ht="10">
      <c r="B37" s="63" t="s">
        <v>1359</v>
      </c>
      <c r="C37" s="63" t="s">
        <v>1360</v>
      </c>
      <c r="D37" s="58" t="s">
        <v>1361</v>
      </c>
      <c r="E37" s="210" t="s">
        <v>1182</v>
      </c>
      <c r="F37" s="55" t="s">
        <v>1345</v>
      </c>
      <c r="G37" s="55" t="s">
        <v>1203</v>
      </c>
      <c r="H37" s="57" t="s">
        <v>1203</v>
      </c>
      <c r="I37" s="158" t="s">
        <v>1081</v>
      </c>
      <c r="J37" s="55" t="s">
        <v>1203</v>
      </c>
      <c r="K37" s="55" t="s">
        <v>1203</v>
      </c>
      <c r="L37" s="55" t="s">
        <v>1203</v>
      </c>
      <c r="M37" s="55" t="s">
        <v>1203</v>
      </c>
      <c r="N37" s="55" t="s">
        <v>1203</v>
      </c>
      <c r="O37" s="55" t="s">
        <v>1203</v>
      </c>
    </row>
    <row r="38" spans="1:16" s="263" customFormat="1" ht="30">
      <c r="B38" s="63" t="s">
        <v>1254</v>
      </c>
      <c r="C38" s="63" t="s">
        <v>1096</v>
      </c>
      <c r="D38" s="56" t="s">
        <v>1362</v>
      </c>
      <c r="E38" s="210" t="s">
        <v>1182</v>
      </c>
      <c r="F38" s="55" t="s">
        <v>1300</v>
      </c>
      <c r="G38" s="74" t="s">
        <v>1301</v>
      </c>
      <c r="H38" s="55" t="s">
        <v>1335</v>
      </c>
      <c r="I38" s="55" t="s">
        <v>1081</v>
      </c>
      <c r="J38" s="55" t="s">
        <v>1130</v>
      </c>
      <c r="K38" s="154" t="s">
        <v>1131</v>
      </c>
      <c r="L38" s="55" t="s">
        <v>1190</v>
      </c>
      <c r="M38" s="55">
        <v>1167</v>
      </c>
      <c r="N38" s="55" t="s">
        <v>1101</v>
      </c>
      <c r="O38" s="55" t="s">
        <v>1102</v>
      </c>
    </row>
    <row r="39" spans="1:16" s="264" customFormat="1" ht="10">
      <c r="B39" s="63" t="s">
        <v>1363</v>
      </c>
      <c r="C39" s="63" t="s">
        <v>1274</v>
      </c>
      <c r="D39" s="56" t="s">
        <v>1364</v>
      </c>
      <c r="E39" s="225" t="s">
        <v>1365</v>
      </c>
      <c r="F39" s="158" t="s">
        <v>1297</v>
      </c>
      <c r="G39" s="74" t="s">
        <v>1298</v>
      </c>
      <c r="H39" s="55" t="s">
        <v>1080</v>
      </c>
      <c r="I39" s="55" t="s">
        <v>1081</v>
      </c>
      <c r="J39" s="55" t="s">
        <v>1300</v>
      </c>
      <c r="K39" s="74" t="s">
        <v>1301</v>
      </c>
      <c r="L39" s="158" t="s">
        <v>1335</v>
      </c>
      <c r="M39" s="55">
        <v>32666</v>
      </c>
      <c r="N39" s="55" t="s">
        <v>1274</v>
      </c>
      <c r="O39" s="55" t="s">
        <v>1085</v>
      </c>
    </row>
    <row r="40" spans="1:16" s="263" customFormat="1" ht="20">
      <c r="B40" s="303" t="s">
        <v>1366</v>
      </c>
      <c r="C40" s="303" t="s">
        <v>1367</v>
      </c>
      <c r="D40" s="290" t="s">
        <v>1368</v>
      </c>
      <c r="E40" s="225" t="s">
        <v>1116</v>
      </c>
      <c r="F40" s="303" t="s">
        <v>1369</v>
      </c>
      <c r="G40" s="303" t="s">
        <v>1369</v>
      </c>
      <c r="H40" s="303" t="s">
        <v>1370</v>
      </c>
      <c r="I40" s="303" t="s">
        <v>1081</v>
      </c>
      <c r="J40" s="55" t="s">
        <v>1300</v>
      </c>
      <c r="K40" s="74" t="s">
        <v>1301</v>
      </c>
      <c r="L40" s="303" t="s">
        <v>1335</v>
      </c>
      <c r="M40" s="364" t="s">
        <v>1244</v>
      </c>
      <c r="N40" s="303" t="s">
        <v>1089</v>
      </c>
      <c r="O40" s="303" t="s">
        <v>1085</v>
      </c>
      <c r="P40" s="718"/>
    </row>
    <row r="41" spans="1:16" s="263" customFormat="1" ht="20">
      <c r="B41" s="303"/>
      <c r="C41" s="303" t="s">
        <v>1371</v>
      </c>
      <c r="D41" s="290" t="s">
        <v>1372</v>
      </c>
      <c r="E41" s="224" t="s">
        <v>1373</v>
      </c>
      <c r="F41" s="303" t="s">
        <v>1369</v>
      </c>
      <c r="G41" s="303" t="s">
        <v>1369</v>
      </c>
      <c r="H41" s="303" t="s">
        <v>1203</v>
      </c>
      <c r="I41" s="303">
        <v>12345</v>
      </c>
      <c r="J41" s="55" t="s">
        <v>1374</v>
      </c>
      <c r="K41" s="154" t="s">
        <v>1375</v>
      </c>
      <c r="L41" s="303" t="s">
        <v>1203</v>
      </c>
      <c r="M41" s="364" t="s">
        <v>1376</v>
      </c>
      <c r="N41" s="303" t="s">
        <v>1203</v>
      </c>
      <c r="O41" s="303" t="s">
        <v>1085</v>
      </c>
      <c r="P41" s="718"/>
    </row>
    <row r="42" spans="1:16" s="263" customFormat="1" ht="20">
      <c r="B42" s="303"/>
      <c r="C42" s="303" t="s">
        <v>1371</v>
      </c>
      <c r="D42" s="290" t="s">
        <v>1372</v>
      </c>
      <c r="E42" s="224" t="s">
        <v>1373</v>
      </c>
      <c r="F42" s="303" t="s">
        <v>1369</v>
      </c>
      <c r="G42" s="303" t="s">
        <v>1369</v>
      </c>
      <c r="H42" s="303" t="s">
        <v>1203</v>
      </c>
      <c r="I42" s="303">
        <v>12345</v>
      </c>
      <c r="J42" s="55" t="s">
        <v>1377</v>
      </c>
      <c r="K42" s="154" t="s">
        <v>1378</v>
      </c>
      <c r="L42" s="303" t="s">
        <v>1203</v>
      </c>
      <c r="M42" s="364" t="s">
        <v>1376</v>
      </c>
      <c r="N42" s="303" t="s">
        <v>1203</v>
      </c>
      <c r="O42" s="303" t="s">
        <v>1085</v>
      </c>
      <c r="P42" s="718"/>
    </row>
    <row r="43" spans="1:16" s="195" customFormat="1" ht="14.5">
      <c r="B43" s="525"/>
      <c r="C43" s="525"/>
      <c r="D43" s="526"/>
      <c r="E43" s="527"/>
      <c r="F43" s="525"/>
      <c r="G43" s="525"/>
      <c r="H43" s="525"/>
      <c r="I43" s="525"/>
      <c r="J43" s="244"/>
      <c r="K43" s="528"/>
      <c r="L43" s="525"/>
      <c r="M43" s="529"/>
      <c r="N43" s="525"/>
      <c r="O43" s="525"/>
      <c r="P43" s="388"/>
    </row>
    <row r="44" spans="1:16">
      <c r="B44" s="242"/>
      <c r="C44" s="242"/>
      <c r="D44" s="242"/>
      <c r="E44" s="243"/>
      <c r="F44" s="133"/>
      <c r="G44" s="133"/>
      <c r="H44" s="133"/>
      <c r="I44" s="133"/>
      <c r="J44" s="133"/>
      <c r="K44" s="133"/>
      <c r="L44" s="133"/>
      <c r="M44" s="244"/>
      <c r="N44" s="244"/>
      <c r="O44" s="244"/>
    </row>
    <row r="45" spans="1:16">
      <c r="B45" s="242"/>
      <c r="C45" s="242"/>
      <c r="D45" s="242"/>
      <c r="E45" s="243"/>
      <c r="F45" s="133"/>
      <c r="G45" s="133"/>
      <c r="H45" s="133"/>
      <c r="I45" s="133"/>
      <c r="J45" s="133"/>
      <c r="K45" s="133"/>
      <c r="L45" s="133"/>
      <c r="M45" s="244"/>
      <c r="N45" s="244"/>
      <c r="O45" s="244"/>
    </row>
    <row r="46" spans="1:16">
      <c r="B46" s="133"/>
      <c r="C46" s="133"/>
      <c r="D46" s="139"/>
      <c r="E46" s="139"/>
      <c r="F46" s="133"/>
      <c r="G46" s="133"/>
      <c r="H46" s="133"/>
      <c r="I46" s="133"/>
      <c r="J46" s="133"/>
      <c r="K46" s="133"/>
      <c r="L46" s="133"/>
      <c r="M46" s="133"/>
      <c r="N46" s="133"/>
      <c r="O46" s="133"/>
    </row>
    <row r="47" spans="1:16">
      <c r="B47" s="883" t="s">
        <v>1217</v>
      </c>
      <c r="C47" s="883"/>
      <c r="D47" s="883"/>
      <c r="E47" s="883"/>
      <c r="F47" s="884"/>
      <c r="G47" s="884"/>
      <c r="H47" s="884"/>
      <c r="I47" s="884"/>
      <c r="J47" s="884"/>
      <c r="K47" s="884"/>
      <c r="L47" s="884"/>
      <c r="M47" s="884"/>
      <c r="N47" s="884"/>
      <c r="O47" s="884"/>
    </row>
    <row r="48" spans="1:16" s="195" customFormat="1" ht="26">
      <c r="A48"/>
      <c r="B48" s="546" t="s">
        <v>1060</v>
      </c>
      <c r="C48" s="546" t="s">
        <v>1061</v>
      </c>
      <c r="D48" s="546" t="s">
        <v>1062</v>
      </c>
      <c r="E48" s="546" t="s">
        <v>1063</v>
      </c>
      <c r="F48" s="140" t="s">
        <v>1064</v>
      </c>
      <c r="G48" s="140" t="s">
        <v>1065</v>
      </c>
      <c r="H48" s="140" t="s">
        <v>1066</v>
      </c>
      <c r="I48" s="140" t="s">
        <v>1067</v>
      </c>
      <c r="J48" s="558" t="s">
        <v>1068</v>
      </c>
      <c r="K48" s="558" t="s">
        <v>1069</v>
      </c>
      <c r="L48" s="558" t="s">
        <v>1070</v>
      </c>
      <c r="M48" s="558" t="s">
        <v>1071</v>
      </c>
      <c r="N48" s="546" t="s">
        <v>1072</v>
      </c>
      <c r="O48" s="546" t="s">
        <v>1073</v>
      </c>
    </row>
    <row r="49" spans="2:16" s="195" customFormat="1" ht="20">
      <c r="B49" s="158" t="s">
        <v>1379</v>
      </c>
      <c r="C49" s="158" t="s">
        <v>1075</v>
      </c>
      <c r="D49" s="56" t="s">
        <v>1380</v>
      </c>
      <c r="E49" s="225" t="s">
        <v>1116</v>
      </c>
      <c r="F49" s="158" t="s">
        <v>1078</v>
      </c>
      <c r="G49" s="74" t="s">
        <v>1079</v>
      </c>
      <c r="H49" s="158" t="s">
        <v>1328</v>
      </c>
      <c r="I49" s="55" t="s">
        <v>1081</v>
      </c>
      <c r="J49" s="55" t="s">
        <v>1078</v>
      </c>
      <c r="K49" s="106" t="s">
        <v>1222</v>
      </c>
      <c r="L49" s="158" t="s">
        <v>1223</v>
      </c>
      <c r="M49" s="425" t="s">
        <v>1381</v>
      </c>
      <c r="N49" s="158" t="s">
        <v>1382</v>
      </c>
      <c r="O49" s="158" t="s">
        <v>1085</v>
      </c>
    </row>
    <row r="50" spans="2:16" s="195" customFormat="1" ht="20">
      <c r="B50" s="158" t="s">
        <v>1383</v>
      </c>
      <c r="C50" s="158" t="s">
        <v>1075</v>
      </c>
      <c r="D50" s="56" t="s">
        <v>1384</v>
      </c>
      <c r="E50" s="225" t="s">
        <v>1116</v>
      </c>
      <c r="F50" s="55" t="s">
        <v>1300</v>
      </c>
      <c r="G50" s="74" t="s">
        <v>1301</v>
      </c>
      <c r="H50" s="158" t="s">
        <v>1335</v>
      </c>
      <c r="I50" s="55" t="s">
        <v>1081</v>
      </c>
      <c r="J50" s="55" t="s">
        <v>1385</v>
      </c>
      <c r="K50" s="156" t="s">
        <v>1310</v>
      </c>
      <c r="L50" s="158" t="s">
        <v>1386</v>
      </c>
      <c r="M50" s="425" t="s">
        <v>1387</v>
      </c>
      <c r="N50" s="158" t="s">
        <v>1382</v>
      </c>
      <c r="O50" s="158" t="s">
        <v>1085</v>
      </c>
    </row>
    <row r="51" spans="2:16" s="195" customFormat="1">
      <c r="B51" s="158" t="s">
        <v>1388</v>
      </c>
      <c r="C51" s="158" t="s">
        <v>1075</v>
      </c>
      <c r="D51" s="56" t="s">
        <v>1389</v>
      </c>
      <c r="E51" s="225" t="s">
        <v>1116</v>
      </c>
      <c r="F51" s="55" t="s">
        <v>1300</v>
      </c>
      <c r="G51" s="74" t="s">
        <v>1298</v>
      </c>
      <c r="H51" s="158" t="s">
        <v>1335</v>
      </c>
      <c r="I51" s="55" t="s">
        <v>1081</v>
      </c>
      <c r="J51" s="55" t="s">
        <v>1385</v>
      </c>
      <c r="K51" s="74" t="s">
        <v>1298</v>
      </c>
      <c r="L51" s="55" t="s">
        <v>1080</v>
      </c>
      <c r="M51" s="425" t="s">
        <v>1381</v>
      </c>
      <c r="N51" s="158" t="s">
        <v>1382</v>
      </c>
      <c r="O51" s="158" t="s">
        <v>1085</v>
      </c>
    </row>
    <row r="52" spans="2:16" s="195" customFormat="1" ht="30">
      <c r="B52" s="158" t="s">
        <v>1390</v>
      </c>
      <c r="C52" s="158" t="s">
        <v>1075</v>
      </c>
      <c r="D52" s="56" t="s">
        <v>1391</v>
      </c>
      <c r="E52" s="225" t="s">
        <v>1116</v>
      </c>
      <c r="F52" s="158" t="s">
        <v>1078</v>
      </c>
      <c r="G52" s="106" t="s">
        <v>1222</v>
      </c>
      <c r="H52" s="158" t="s">
        <v>1223</v>
      </c>
      <c r="I52" s="55" t="s">
        <v>1081</v>
      </c>
      <c r="J52" s="158" t="s">
        <v>1078</v>
      </c>
      <c r="K52" s="74" t="s">
        <v>1079</v>
      </c>
      <c r="L52" s="158" t="s">
        <v>1328</v>
      </c>
      <c r="M52" s="425" t="s">
        <v>1392</v>
      </c>
      <c r="N52" s="158" t="s">
        <v>1393</v>
      </c>
      <c r="O52" s="158" t="s">
        <v>1085</v>
      </c>
    </row>
    <row r="53" spans="2:16" s="195" customFormat="1" ht="20">
      <c r="B53" s="158" t="s">
        <v>1394</v>
      </c>
      <c r="C53" s="158" t="s">
        <v>1075</v>
      </c>
      <c r="D53" s="56" t="s">
        <v>1395</v>
      </c>
      <c r="E53" s="225" t="s">
        <v>1116</v>
      </c>
      <c r="F53" s="55" t="s">
        <v>1385</v>
      </c>
      <c r="G53" s="156" t="s">
        <v>1310</v>
      </c>
      <c r="H53" s="158" t="s">
        <v>1386</v>
      </c>
      <c r="I53" s="55" t="s">
        <v>1081</v>
      </c>
      <c r="J53" s="55" t="s">
        <v>1300</v>
      </c>
      <c r="K53" s="74" t="s">
        <v>1301</v>
      </c>
      <c r="L53" s="158" t="s">
        <v>1335</v>
      </c>
      <c r="M53" s="425" t="s">
        <v>1392</v>
      </c>
      <c r="N53" s="158" t="s">
        <v>1393</v>
      </c>
      <c r="O53" s="158" t="s">
        <v>1085</v>
      </c>
    </row>
    <row r="54" spans="2:16" s="195" customFormat="1" ht="14.5">
      <c r="B54" s="158" t="s">
        <v>1366</v>
      </c>
      <c r="C54" s="158" t="s">
        <v>1246</v>
      </c>
      <c r="D54" s="160" t="s">
        <v>1396</v>
      </c>
      <c r="E54" s="225" t="s">
        <v>1116</v>
      </c>
      <c r="F54" s="158" t="s">
        <v>1228</v>
      </c>
      <c r="G54" s="155" t="s">
        <v>90</v>
      </c>
      <c r="H54" s="158" t="s">
        <v>1248</v>
      </c>
      <c r="I54" s="158" t="s">
        <v>1081</v>
      </c>
      <c r="J54" s="55" t="s">
        <v>1300</v>
      </c>
      <c r="K54" s="74" t="s">
        <v>1334</v>
      </c>
      <c r="L54" s="158" t="s">
        <v>1335</v>
      </c>
      <c r="M54" s="364" t="s">
        <v>1244</v>
      </c>
      <c r="N54" s="158" t="s">
        <v>1089</v>
      </c>
      <c r="O54" s="159" t="s">
        <v>1085</v>
      </c>
      <c r="P54" s="227"/>
    </row>
    <row r="55" spans="2:16" s="195" customFormat="1">
      <c r="B55" s="134"/>
      <c r="C55" s="134"/>
      <c r="E55" s="139"/>
      <c r="F55" s="134"/>
      <c r="G55" s="133"/>
      <c r="H55" s="133"/>
      <c r="I55" s="133"/>
      <c r="J55" s="135"/>
      <c r="K55" s="135"/>
      <c r="L55" s="133"/>
      <c r="M55" s="133"/>
      <c r="N55" s="133"/>
      <c r="O55" s="133"/>
    </row>
    <row r="56" spans="2:16" s="195" customFormat="1">
      <c r="B56" s="133"/>
      <c r="C56" s="133"/>
      <c r="D56" s="139"/>
      <c r="E56" s="139"/>
      <c r="F56" s="133"/>
      <c r="G56" s="133"/>
      <c r="H56" s="133"/>
      <c r="I56" s="133"/>
      <c r="J56" s="133"/>
      <c r="K56" s="133"/>
      <c r="L56" s="133"/>
      <c r="M56" s="133"/>
      <c r="N56" s="133"/>
      <c r="O56" s="133"/>
    </row>
    <row r="57" spans="2:16" s="195" customFormat="1" ht="13" customHeight="1">
      <c r="B57" s="883" t="s">
        <v>1224</v>
      </c>
      <c r="C57" s="883"/>
      <c r="D57" s="883"/>
      <c r="E57" s="883"/>
      <c r="F57" s="884"/>
      <c r="G57" s="884"/>
      <c r="H57" s="884"/>
      <c r="I57" s="884"/>
      <c r="J57" s="884"/>
      <c r="K57" s="884"/>
      <c r="L57" s="884"/>
      <c r="M57" s="884"/>
      <c r="N57" s="884"/>
      <c r="O57" s="884"/>
    </row>
    <row r="58" spans="2:16" s="195" customFormat="1" ht="26">
      <c r="B58" s="546" t="s">
        <v>1060</v>
      </c>
      <c r="C58" s="546"/>
      <c r="D58" s="546" t="s">
        <v>1062</v>
      </c>
      <c r="E58" s="546" t="s">
        <v>1063</v>
      </c>
      <c r="F58" s="140" t="s">
        <v>1064</v>
      </c>
      <c r="G58" s="140" t="s">
        <v>1065</v>
      </c>
      <c r="H58" s="140" t="s">
        <v>1066</v>
      </c>
      <c r="I58" s="140" t="s">
        <v>1067</v>
      </c>
      <c r="J58" s="558" t="s">
        <v>1068</v>
      </c>
      <c r="K58" s="558" t="s">
        <v>1069</v>
      </c>
      <c r="L58" s="558" t="s">
        <v>1070</v>
      </c>
      <c r="M58" s="558" t="s">
        <v>1071</v>
      </c>
      <c r="N58" s="546" t="s">
        <v>1072</v>
      </c>
      <c r="O58" s="546" t="s">
        <v>1073</v>
      </c>
    </row>
    <row r="59" spans="2:16" s="195" customFormat="1">
      <c r="B59" s="63" t="s">
        <v>1225</v>
      </c>
      <c r="C59" s="63" t="s">
        <v>1397</v>
      </c>
      <c r="D59" s="160" t="s">
        <v>1227</v>
      </c>
      <c r="E59" s="225" t="s">
        <v>1116</v>
      </c>
      <c r="F59" s="158" t="s">
        <v>1228</v>
      </c>
      <c r="G59" s="157" t="s">
        <v>86</v>
      </c>
      <c r="H59" s="158" t="s">
        <v>1229</v>
      </c>
      <c r="I59" s="158" t="s">
        <v>1081</v>
      </c>
      <c r="J59" s="55" t="s">
        <v>1078</v>
      </c>
      <c r="K59" s="74" t="s">
        <v>1079</v>
      </c>
      <c r="L59" s="55" t="s">
        <v>1080</v>
      </c>
      <c r="M59" s="364">
        <v>22</v>
      </c>
      <c r="N59" s="158" t="s">
        <v>1110</v>
      </c>
      <c r="O59" s="159" t="s">
        <v>1085</v>
      </c>
    </row>
    <row r="60" spans="2:16" s="195" customFormat="1">
      <c r="B60" s="63" t="s">
        <v>1230</v>
      </c>
      <c r="C60" s="63" t="s">
        <v>1398</v>
      </c>
      <c r="D60" s="160" t="s">
        <v>1231</v>
      </c>
      <c r="E60" s="225" t="s">
        <v>1116</v>
      </c>
      <c r="F60" s="158" t="s">
        <v>1228</v>
      </c>
      <c r="G60" s="157" t="s">
        <v>86</v>
      </c>
      <c r="H60" s="158" t="s">
        <v>1229</v>
      </c>
      <c r="I60" s="158" t="s">
        <v>1081</v>
      </c>
      <c r="J60" s="55" t="s">
        <v>1078</v>
      </c>
      <c r="K60" s="106" t="s">
        <v>1222</v>
      </c>
      <c r="L60" s="158" t="s">
        <v>1107</v>
      </c>
      <c r="M60" s="364">
        <v>22</v>
      </c>
      <c r="N60" s="158" t="s">
        <v>1110</v>
      </c>
      <c r="O60" s="159" t="s">
        <v>1085</v>
      </c>
    </row>
    <row r="61" spans="2:16" s="195" customFormat="1" ht="20">
      <c r="B61" s="63" t="s">
        <v>1232</v>
      </c>
      <c r="C61" s="63" t="s">
        <v>1399</v>
      </c>
      <c r="D61" s="291" t="s">
        <v>1233</v>
      </c>
      <c r="E61" s="225" t="s">
        <v>1116</v>
      </c>
      <c r="F61" s="158" t="s">
        <v>1228</v>
      </c>
      <c r="G61" s="157" t="s">
        <v>86</v>
      </c>
      <c r="H61" s="158" t="s">
        <v>1229</v>
      </c>
      <c r="I61" s="158" t="s">
        <v>1081</v>
      </c>
      <c r="J61" s="55" t="s">
        <v>1078</v>
      </c>
      <c r="K61" s="106" t="s">
        <v>1222</v>
      </c>
      <c r="L61" s="158" t="s">
        <v>1107</v>
      </c>
      <c r="M61" s="364" t="s">
        <v>1234</v>
      </c>
      <c r="N61" s="158" t="s">
        <v>1089</v>
      </c>
      <c r="O61" s="159" t="s">
        <v>1085</v>
      </c>
    </row>
    <row r="62" spans="2:16" s="195" customFormat="1">
      <c r="B62" s="158" t="s">
        <v>1235</v>
      </c>
      <c r="C62" s="63" t="s">
        <v>1400</v>
      </c>
      <c r="D62" s="160" t="s">
        <v>1236</v>
      </c>
      <c r="E62" s="225" t="s">
        <v>1116</v>
      </c>
      <c r="F62" s="158" t="s">
        <v>1228</v>
      </c>
      <c r="G62" s="157" t="s">
        <v>86</v>
      </c>
      <c r="H62" s="158" t="s">
        <v>1229</v>
      </c>
      <c r="I62" s="158" t="s">
        <v>1081</v>
      </c>
      <c r="J62" s="55" t="s">
        <v>1078</v>
      </c>
      <c r="K62" s="137" t="s">
        <v>1157</v>
      </c>
      <c r="L62" s="158" t="s">
        <v>1324</v>
      </c>
      <c r="M62" s="365" t="s">
        <v>1170</v>
      </c>
      <c r="N62" s="158" t="s">
        <v>1089</v>
      </c>
      <c r="O62" s="159" t="s">
        <v>1085</v>
      </c>
    </row>
    <row r="63" spans="2:16" s="195" customFormat="1" ht="40">
      <c r="B63" s="158" t="s">
        <v>1237</v>
      </c>
      <c r="C63" s="63" t="s">
        <v>1401</v>
      </c>
      <c r="D63" s="424" t="s">
        <v>1402</v>
      </c>
      <c r="E63" s="225" t="s">
        <v>1116</v>
      </c>
      <c r="F63" s="158" t="s">
        <v>1228</v>
      </c>
      <c r="G63" s="157" t="s">
        <v>86</v>
      </c>
      <c r="H63" s="158" t="s">
        <v>1229</v>
      </c>
      <c r="I63" s="158" t="s">
        <v>1081</v>
      </c>
      <c r="J63" s="55" t="s">
        <v>1078</v>
      </c>
      <c r="K63" s="138" t="s">
        <v>1239</v>
      </c>
      <c r="L63" s="158" t="s">
        <v>1403</v>
      </c>
      <c r="M63" s="364" t="s">
        <v>1404</v>
      </c>
      <c r="N63" s="158" t="s">
        <v>1089</v>
      </c>
      <c r="O63" s="159" t="s">
        <v>1085</v>
      </c>
    </row>
    <row r="64" spans="2:16" s="195" customFormat="1">
      <c r="B64" s="158" t="s">
        <v>1242</v>
      </c>
      <c r="C64" s="63" t="s">
        <v>1405</v>
      </c>
      <c r="D64" s="160" t="s">
        <v>1406</v>
      </c>
      <c r="E64" s="225" t="s">
        <v>1116</v>
      </c>
      <c r="F64" s="158" t="s">
        <v>1228</v>
      </c>
      <c r="G64" s="157" t="s">
        <v>86</v>
      </c>
      <c r="H64" s="158" t="s">
        <v>1229</v>
      </c>
      <c r="I64" s="158" t="s">
        <v>1081</v>
      </c>
      <c r="J64" s="55" t="s">
        <v>1078</v>
      </c>
      <c r="K64" s="74" t="s">
        <v>1079</v>
      </c>
      <c r="L64" s="158" t="s">
        <v>1328</v>
      </c>
      <c r="M64" s="365" t="s">
        <v>1244</v>
      </c>
      <c r="N64" s="158" t="s">
        <v>1089</v>
      </c>
      <c r="O64" s="159" t="s">
        <v>1085</v>
      </c>
    </row>
    <row r="65" spans="2:16" s="195" customFormat="1" ht="20">
      <c r="B65" s="158" t="s">
        <v>1245</v>
      </c>
      <c r="C65" s="158" t="s">
        <v>1407</v>
      </c>
      <c r="D65" s="160" t="s">
        <v>1408</v>
      </c>
      <c r="E65" s="225" t="s">
        <v>1116</v>
      </c>
      <c r="F65" s="158" t="s">
        <v>1228</v>
      </c>
      <c r="G65" s="155" t="s">
        <v>90</v>
      </c>
      <c r="H65" s="158" t="s">
        <v>1248</v>
      </c>
      <c r="I65" s="158" t="s">
        <v>1081</v>
      </c>
      <c r="J65" s="55" t="s">
        <v>1297</v>
      </c>
      <c r="K65" s="74" t="s">
        <v>1409</v>
      </c>
      <c r="L65" s="158" t="s">
        <v>1080</v>
      </c>
      <c r="M65" s="364">
        <v>22</v>
      </c>
      <c r="N65" s="158" t="s">
        <v>1110</v>
      </c>
      <c r="O65" s="159" t="s">
        <v>1085</v>
      </c>
      <c r="P65" s="227"/>
    </row>
    <row r="66" spans="2:16" s="195" customFormat="1" ht="20">
      <c r="B66" s="158" t="s">
        <v>1249</v>
      </c>
      <c r="C66" s="158" t="s">
        <v>1410</v>
      </c>
      <c r="D66" s="160" t="s">
        <v>1411</v>
      </c>
      <c r="E66" s="225" t="s">
        <v>1412</v>
      </c>
      <c r="F66" s="158" t="s">
        <v>1228</v>
      </c>
      <c r="G66" s="155" t="s">
        <v>90</v>
      </c>
      <c r="H66" s="158" t="s">
        <v>1248</v>
      </c>
      <c r="I66" s="158" t="s">
        <v>1081</v>
      </c>
      <c r="J66" s="55" t="s">
        <v>1297</v>
      </c>
      <c r="K66" s="156" t="s">
        <v>1413</v>
      </c>
      <c r="L66" s="158" t="s">
        <v>1107</v>
      </c>
      <c r="M66" s="364">
        <v>22</v>
      </c>
      <c r="N66" s="158" t="s">
        <v>1110</v>
      </c>
      <c r="O66" s="159" t="s">
        <v>1085</v>
      </c>
      <c r="P66" s="227"/>
    </row>
    <row r="67" spans="2:16" s="195" customFormat="1" ht="20">
      <c r="B67" s="158" t="s">
        <v>1251</v>
      </c>
      <c r="C67" s="158" t="s">
        <v>1414</v>
      </c>
      <c r="D67" s="290" t="s">
        <v>1415</v>
      </c>
      <c r="E67" s="225" t="s">
        <v>1412</v>
      </c>
      <c r="F67" s="158" t="s">
        <v>1228</v>
      </c>
      <c r="G67" s="155" t="s">
        <v>90</v>
      </c>
      <c r="H67" s="158" t="s">
        <v>1248</v>
      </c>
      <c r="I67" s="158" t="s">
        <v>1081</v>
      </c>
      <c r="J67" s="55" t="s">
        <v>1297</v>
      </c>
      <c r="K67" s="156" t="s">
        <v>1413</v>
      </c>
      <c r="L67" s="158" t="s">
        <v>1107</v>
      </c>
      <c r="M67" s="540" t="s">
        <v>1234</v>
      </c>
      <c r="N67" s="158" t="s">
        <v>1089</v>
      </c>
      <c r="O67" s="159" t="s">
        <v>1085</v>
      </c>
      <c r="P67" s="227"/>
    </row>
    <row r="68" spans="2:16" s="195" customFormat="1" ht="14.5">
      <c r="B68" s="158" t="s">
        <v>1416</v>
      </c>
      <c r="C68" s="158" t="s">
        <v>1417</v>
      </c>
      <c r="D68" s="160" t="s">
        <v>1396</v>
      </c>
      <c r="E68" s="225" t="s">
        <v>1116</v>
      </c>
      <c r="F68" s="158" t="s">
        <v>1228</v>
      </c>
      <c r="G68" s="155" t="s">
        <v>90</v>
      </c>
      <c r="H68" s="158" t="s">
        <v>1248</v>
      </c>
      <c r="I68" s="158" t="s">
        <v>1081</v>
      </c>
      <c r="J68" s="55" t="s">
        <v>1300</v>
      </c>
      <c r="K68" s="74" t="s">
        <v>1334</v>
      </c>
      <c r="L68" s="158" t="s">
        <v>1335</v>
      </c>
      <c r="M68" s="364" t="s">
        <v>1244</v>
      </c>
      <c r="N68" s="158" t="s">
        <v>1089</v>
      </c>
      <c r="O68" s="159" t="s">
        <v>1085</v>
      </c>
      <c r="P68" s="227"/>
    </row>
    <row r="70" spans="2:16" s="195" customFormat="1" ht="14.5">
      <c r="B70" s="133"/>
      <c r="C70" s="133"/>
      <c r="D70" s="133"/>
      <c r="E70" s="133"/>
      <c r="F70" s="133"/>
      <c r="G70" s="133"/>
      <c r="H70" s="133"/>
      <c r="I70" s="133"/>
      <c r="J70" s="133"/>
      <c r="K70" s="133"/>
      <c r="L70" s="133"/>
      <c r="M70" s="133"/>
      <c r="N70" s="133"/>
      <c r="O70" s="133"/>
      <c r="P70" s="227"/>
    </row>
    <row r="71" spans="2:16" s="195" customFormat="1" ht="14.5">
      <c r="B71" s="133"/>
      <c r="C71" s="133"/>
      <c r="D71" s="133"/>
      <c r="E71" s="133"/>
      <c r="F71" s="133"/>
      <c r="G71" s="133"/>
      <c r="H71" s="133"/>
      <c r="I71" s="133"/>
      <c r="J71" s="133"/>
      <c r="K71" s="133"/>
      <c r="L71" s="133"/>
      <c r="M71" s="133"/>
      <c r="N71" s="133"/>
      <c r="O71" s="133"/>
      <c r="P71" s="227"/>
    </row>
    <row r="72" spans="2:16" s="195" customFormat="1" ht="13" customHeight="1">
      <c r="B72" s="888" t="s">
        <v>1253</v>
      </c>
      <c r="C72" s="889"/>
      <c r="D72" s="889"/>
      <c r="E72" s="889"/>
      <c r="F72" s="889"/>
      <c r="G72" s="889"/>
      <c r="H72" s="889"/>
      <c r="I72" s="889"/>
      <c r="J72" s="889"/>
      <c r="K72" s="889"/>
      <c r="L72" s="889"/>
      <c r="M72" s="889"/>
      <c r="N72" s="889"/>
      <c r="O72" s="890"/>
    </row>
    <row r="73" spans="2:16" s="195" customFormat="1" ht="26">
      <c r="B73" s="546" t="s">
        <v>1060</v>
      </c>
      <c r="C73" s="546"/>
      <c r="D73" s="546" t="s">
        <v>1062</v>
      </c>
      <c r="E73" s="546" t="s">
        <v>1063</v>
      </c>
      <c r="F73" s="140" t="s">
        <v>1064</v>
      </c>
      <c r="G73" s="140" t="s">
        <v>1065</v>
      </c>
      <c r="H73" s="140" t="s">
        <v>1066</v>
      </c>
      <c r="I73" s="140" t="s">
        <v>1067</v>
      </c>
      <c r="J73" s="558" t="s">
        <v>1068</v>
      </c>
      <c r="K73" s="558" t="s">
        <v>1069</v>
      </c>
      <c r="L73" s="558" t="s">
        <v>1070</v>
      </c>
      <c r="M73" s="558" t="s">
        <v>1071</v>
      </c>
      <c r="N73" s="546" t="s">
        <v>1072</v>
      </c>
      <c r="O73" s="546" t="s">
        <v>1073</v>
      </c>
    </row>
    <row r="74" spans="2:16" s="195" customFormat="1" ht="20">
      <c r="B74" s="63" t="s">
        <v>1254</v>
      </c>
      <c r="C74" s="63" t="s">
        <v>1255</v>
      </c>
      <c r="D74" s="160" t="s">
        <v>1418</v>
      </c>
      <c r="E74" s="210" t="s">
        <v>1182</v>
      </c>
      <c r="F74" s="158" t="s">
        <v>1078</v>
      </c>
      <c r="G74" s="74" t="s">
        <v>1079</v>
      </c>
      <c r="H74" s="158" t="s">
        <v>1328</v>
      </c>
      <c r="I74" s="55" t="s">
        <v>1081</v>
      </c>
      <c r="J74" s="55" t="s">
        <v>1257</v>
      </c>
      <c r="K74" s="55" t="s">
        <v>1258</v>
      </c>
      <c r="L74" s="55" t="s">
        <v>1203</v>
      </c>
      <c r="M74" s="158">
        <v>22</v>
      </c>
      <c r="N74" s="158" t="s">
        <v>1110</v>
      </c>
      <c r="O74" s="158" t="s">
        <v>1085</v>
      </c>
    </row>
    <row r="75" spans="2:16" s="195" customFormat="1" ht="20">
      <c r="B75" s="63" t="s">
        <v>1259</v>
      </c>
      <c r="C75" s="63" t="s">
        <v>1255</v>
      </c>
      <c r="D75" s="469" t="s">
        <v>1260</v>
      </c>
      <c r="E75" s="210" t="s">
        <v>1182</v>
      </c>
      <c r="F75" s="55" t="s">
        <v>1078</v>
      </c>
      <c r="G75" s="470"/>
      <c r="H75" s="471"/>
      <c r="I75" s="158" t="s">
        <v>1081</v>
      </c>
      <c r="J75" s="55" t="s">
        <v>1257</v>
      </c>
      <c r="K75" s="55" t="s">
        <v>1258</v>
      </c>
      <c r="L75" s="55" t="s">
        <v>1203</v>
      </c>
      <c r="M75" s="158" t="s">
        <v>1203</v>
      </c>
      <c r="N75" s="158" t="s">
        <v>1093</v>
      </c>
      <c r="O75" s="158" t="s">
        <v>1203</v>
      </c>
    </row>
    <row r="76" spans="2:16" s="195" customFormat="1" ht="20">
      <c r="B76" s="63" t="s">
        <v>1261</v>
      </c>
      <c r="C76" s="63" t="s">
        <v>1255</v>
      </c>
      <c r="D76" s="160" t="s">
        <v>1419</v>
      </c>
      <c r="E76" s="210" t="s">
        <v>1182</v>
      </c>
      <c r="F76" s="55" t="s">
        <v>1257</v>
      </c>
      <c r="G76" s="55" t="s">
        <v>1258</v>
      </c>
      <c r="H76" s="55" t="s">
        <v>1203</v>
      </c>
      <c r="I76" s="158" t="s">
        <v>1081</v>
      </c>
      <c r="J76" s="55" t="s">
        <v>1078</v>
      </c>
      <c r="K76" s="74" t="s">
        <v>1079</v>
      </c>
      <c r="L76" s="158" t="s">
        <v>1328</v>
      </c>
      <c r="M76" s="158">
        <v>22</v>
      </c>
      <c r="N76" s="158" t="s">
        <v>1110</v>
      </c>
      <c r="O76" s="159" t="s">
        <v>1085</v>
      </c>
    </row>
    <row r="77" spans="2:16" s="195" customFormat="1">
      <c r="B77" s="63" t="s">
        <v>1263</v>
      </c>
      <c r="C77" s="63" t="s">
        <v>1255</v>
      </c>
      <c r="D77" s="469" t="s">
        <v>1264</v>
      </c>
      <c r="E77" s="210" t="s">
        <v>1182</v>
      </c>
      <c r="F77" s="55" t="s">
        <v>1257</v>
      </c>
      <c r="G77" s="55" t="s">
        <v>1258</v>
      </c>
      <c r="H77" s="55" t="s">
        <v>1203</v>
      </c>
      <c r="I77" s="158" t="s">
        <v>1081</v>
      </c>
      <c r="J77" s="55" t="s">
        <v>1078</v>
      </c>
      <c r="K77" s="470"/>
      <c r="L77" s="471"/>
      <c r="M77" s="158" t="s">
        <v>1203</v>
      </c>
      <c r="N77" s="158" t="s">
        <v>1093</v>
      </c>
      <c r="O77" s="159" t="s">
        <v>1085</v>
      </c>
    </row>
    <row r="78" spans="2:16" s="195" customFormat="1" ht="14.5">
      <c r="B78" s="133"/>
      <c r="C78" s="133"/>
      <c r="D78" s="133"/>
      <c r="E78" s="133"/>
      <c r="F78" s="133"/>
      <c r="G78" s="133"/>
      <c r="H78" s="133"/>
      <c r="I78" s="133"/>
      <c r="J78" s="133"/>
      <c r="K78" s="133"/>
      <c r="L78" s="133"/>
      <c r="M78" s="133"/>
      <c r="N78" s="133"/>
      <c r="O78" s="133"/>
      <c r="P78" s="227"/>
    </row>
    <row r="79" spans="2:16" s="195" customFormat="1" ht="14.5">
      <c r="B79" s="133"/>
      <c r="C79" s="133"/>
      <c r="D79" s="133"/>
      <c r="E79" s="133"/>
      <c r="F79" s="133"/>
      <c r="G79" s="133"/>
      <c r="H79" s="133"/>
      <c r="I79" s="133"/>
      <c r="J79" s="133"/>
      <c r="K79" s="133"/>
      <c r="L79" s="133"/>
      <c r="M79" s="133"/>
      <c r="N79" s="133"/>
      <c r="O79" s="133"/>
      <c r="P79" s="227"/>
    </row>
    <row r="80" spans="2:16" s="195" customFormat="1" ht="15" thickBot="1">
      <c r="B80" s="133"/>
      <c r="C80" s="133"/>
      <c r="D80" s="133"/>
      <c r="E80" s="133"/>
      <c r="F80" s="133"/>
      <c r="G80" s="133"/>
      <c r="H80" s="133"/>
      <c r="I80" s="133"/>
      <c r="J80" s="133"/>
      <c r="K80" s="133"/>
      <c r="L80" s="133"/>
      <c r="M80" s="133"/>
      <c r="N80" s="133"/>
      <c r="O80" s="133"/>
      <c r="P80" s="227"/>
    </row>
    <row r="81" spans="2:16" s="195" customFormat="1" ht="167.15" customHeight="1">
      <c r="B81" s="133"/>
      <c r="C81" s="133"/>
      <c r="D81" s="891" t="s">
        <v>1265</v>
      </c>
      <c r="E81" s="892"/>
      <c r="F81" s="893"/>
      <c r="G81" s="215"/>
      <c r="H81" s="215"/>
      <c r="I81" s="215"/>
      <c r="J81" s="216"/>
      <c r="K81" s="216"/>
      <c r="L81" s="60"/>
      <c r="M81" s="60"/>
      <c r="N81" s="133"/>
      <c r="O81" s="133"/>
      <c r="P81" s="227"/>
    </row>
    <row r="82" spans="2:16" s="195" customFormat="1">
      <c r="B82" s="883" t="s">
        <v>1266</v>
      </c>
      <c r="C82" s="883"/>
      <c r="D82" s="883"/>
      <c r="E82" s="883"/>
      <c r="F82" s="884"/>
      <c r="G82" s="884"/>
      <c r="H82" s="884"/>
      <c r="I82" s="884"/>
      <c r="J82" s="884"/>
      <c r="K82" s="884"/>
      <c r="L82" s="884"/>
      <c r="M82" s="884"/>
      <c r="N82" s="884"/>
      <c r="O82" s="884"/>
    </row>
    <row r="83" spans="2:16" s="195" customFormat="1" ht="26">
      <c r="B83" s="546" t="s">
        <v>1060</v>
      </c>
      <c r="C83" s="115"/>
      <c r="D83" s="115" t="s">
        <v>1062</v>
      </c>
      <c r="E83" s="213"/>
      <c r="F83" s="140" t="s">
        <v>1064</v>
      </c>
      <c r="G83" s="140" t="s">
        <v>1065</v>
      </c>
      <c r="H83" s="140" t="s">
        <v>1066</v>
      </c>
      <c r="I83" s="140" t="s">
        <v>1067</v>
      </c>
      <c r="J83" s="558" t="s">
        <v>1068</v>
      </c>
      <c r="K83" s="558" t="s">
        <v>1069</v>
      </c>
      <c r="L83" s="558" t="s">
        <v>1070</v>
      </c>
      <c r="M83" s="558" t="s">
        <v>1071</v>
      </c>
      <c r="N83" s="546" t="s">
        <v>1072</v>
      </c>
      <c r="O83" s="546" t="s">
        <v>1073</v>
      </c>
    </row>
    <row r="84" spans="2:16" s="195" customFormat="1">
      <c r="B84" s="217" t="s">
        <v>1267</v>
      </c>
      <c r="C84" s="217" t="s">
        <v>1268</v>
      </c>
      <c r="D84" s="196" t="s">
        <v>1268</v>
      </c>
      <c r="E84" s="210" t="s">
        <v>1182</v>
      </c>
      <c r="F84" s="158" t="s">
        <v>1078</v>
      </c>
      <c r="G84" s="289" t="s">
        <v>1269</v>
      </c>
      <c r="H84" s="289" t="s">
        <v>1269</v>
      </c>
      <c r="I84" s="289" t="s">
        <v>1269</v>
      </c>
      <c r="J84" s="289" t="s">
        <v>1269</v>
      </c>
      <c r="K84" s="217" t="s">
        <v>1269</v>
      </c>
      <c r="L84" s="287" t="s">
        <v>1270</v>
      </c>
      <c r="M84" s="63">
        <v>53</v>
      </c>
      <c r="N84" s="63" t="s">
        <v>1148</v>
      </c>
      <c r="O84" s="63" t="s">
        <v>1102</v>
      </c>
    </row>
    <row r="85" spans="2:16" s="195" customFormat="1" ht="20">
      <c r="B85" s="217" t="s">
        <v>1267</v>
      </c>
      <c r="C85" s="217" t="s">
        <v>1268</v>
      </c>
      <c r="D85" s="196" t="s">
        <v>1271</v>
      </c>
      <c r="E85" s="210" t="s">
        <v>1182</v>
      </c>
      <c r="F85" s="158" t="s">
        <v>1078</v>
      </c>
      <c r="G85" s="289" t="s">
        <v>1269</v>
      </c>
      <c r="H85" s="289" t="s">
        <v>1269</v>
      </c>
      <c r="I85" s="289" t="s">
        <v>1269</v>
      </c>
      <c r="J85" s="289" t="s">
        <v>1269</v>
      </c>
      <c r="K85" s="217" t="s">
        <v>1269</v>
      </c>
      <c r="L85" s="287" t="s">
        <v>1270</v>
      </c>
      <c r="M85" s="63">
        <v>52</v>
      </c>
      <c r="N85" s="63" t="s">
        <v>1148</v>
      </c>
      <c r="O85" s="63" t="s">
        <v>1085</v>
      </c>
    </row>
    <row r="86" spans="2:16" s="195" customFormat="1">
      <c r="B86" s="217" t="s">
        <v>1267</v>
      </c>
      <c r="C86" s="217" t="s">
        <v>1268</v>
      </c>
      <c r="D86" s="196" t="s">
        <v>1272</v>
      </c>
      <c r="E86" s="210" t="s">
        <v>1182</v>
      </c>
      <c r="F86" s="158" t="s">
        <v>1078</v>
      </c>
      <c r="G86" s="289" t="s">
        <v>1269</v>
      </c>
      <c r="H86" s="289" t="s">
        <v>1269</v>
      </c>
      <c r="I86" s="289" t="s">
        <v>1269</v>
      </c>
      <c r="J86" s="289" t="s">
        <v>1269</v>
      </c>
      <c r="K86" s="217" t="s">
        <v>1269</v>
      </c>
      <c r="L86" s="210" t="s">
        <v>1273</v>
      </c>
      <c r="M86" s="63">
        <v>389</v>
      </c>
      <c r="N86" s="63" t="s">
        <v>1274</v>
      </c>
      <c r="O86" s="63" t="s">
        <v>1102</v>
      </c>
    </row>
    <row r="87" spans="2:16" s="195" customFormat="1">
      <c r="B87" s="217" t="s">
        <v>1267</v>
      </c>
      <c r="C87" s="217" t="s">
        <v>1268</v>
      </c>
      <c r="D87" s="196" t="s">
        <v>1272</v>
      </c>
      <c r="E87" s="210" t="s">
        <v>1182</v>
      </c>
      <c r="F87" s="158" t="s">
        <v>1078</v>
      </c>
      <c r="G87" s="289" t="s">
        <v>1269</v>
      </c>
      <c r="H87" s="289" t="s">
        <v>1269</v>
      </c>
      <c r="I87" s="289" t="s">
        <v>1269</v>
      </c>
      <c r="J87" s="289" t="s">
        <v>1269</v>
      </c>
      <c r="K87" s="217" t="s">
        <v>1269</v>
      </c>
      <c r="L87" s="210" t="s">
        <v>1273</v>
      </c>
      <c r="M87" s="63">
        <v>389</v>
      </c>
      <c r="N87" s="63" t="s">
        <v>1274</v>
      </c>
      <c r="O87" s="63" t="s">
        <v>1085</v>
      </c>
    </row>
    <row r="88" spans="2:16" s="195" customFormat="1">
      <c r="B88" s="217" t="s">
        <v>1267</v>
      </c>
      <c r="C88" s="217" t="s">
        <v>1268</v>
      </c>
      <c r="D88" s="196" t="s">
        <v>1275</v>
      </c>
      <c r="E88" s="210" t="s">
        <v>1182</v>
      </c>
      <c r="F88" s="158" t="s">
        <v>1078</v>
      </c>
      <c r="G88" s="289" t="s">
        <v>1269</v>
      </c>
      <c r="H88" s="289" t="s">
        <v>1269</v>
      </c>
      <c r="I88" s="289" t="s">
        <v>1269</v>
      </c>
      <c r="J88" s="289" t="s">
        <v>1269</v>
      </c>
      <c r="K88" s="217" t="s">
        <v>1269</v>
      </c>
      <c r="L88" s="210" t="s">
        <v>1273</v>
      </c>
      <c r="M88" s="63">
        <v>636</v>
      </c>
      <c r="N88" s="63" t="s">
        <v>1276</v>
      </c>
      <c r="O88" s="63" t="s">
        <v>1102</v>
      </c>
    </row>
    <row r="89" spans="2:16" s="195" customFormat="1">
      <c r="B89" s="217" t="s">
        <v>1267</v>
      </c>
      <c r="C89" s="217" t="s">
        <v>1268</v>
      </c>
      <c r="D89" s="196" t="s">
        <v>1275</v>
      </c>
      <c r="E89" s="210" t="s">
        <v>1182</v>
      </c>
      <c r="F89" s="158" t="s">
        <v>1078</v>
      </c>
      <c r="G89" s="289" t="s">
        <v>1269</v>
      </c>
      <c r="H89" s="289" t="s">
        <v>1269</v>
      </c>
      <c r="I89" s="289" t="s">
        <v>1269</v>
      </c>
      <c r="J89" s="289" t="s">
        <v>1269</v>
      </c>
      <c r="K89" s="217" t="s">
        <v>1269</v>
      </c>
      <c r="L89" s="210" t="s">
        <v>1273</v>
      </c>
      <c r="M89" s="63">
        <v>636</v>
      </c>
      <c r="N89" s="63" t="s">
        <v>1276</v>
      </c>
      <c r="O89" s="63" t="s">
        <v>1085</v>
      </c>
    </row>
    <row r="90" spans="2:16" s="195" customFormat="1">
      <c r="B90" s="217" t="s">
        <v>1267</v>
      </c>
      <c r="C90" s="217" t="s">
        <v>1268</v>
      </c>
      <c r="D90" s="196" t="s">
        <v>1277</v>
      </c>
      <c r="E90" s="210" t="s">
        <v>1182</v>
      </c>
      <c r="F90" s="158" t="s">
        <v>1078</v>
      </c>
      <c r="G90" s="289" t="s">
        <v>1269</v>
      </c>
      <c r="H90" s="289" t="s">
        <v>1269</v>
      </c>
      <c r="I90" s="289" t="s">
        <v>1269</v>
      </c>
      <c r="J90" s="289" t="s">
        <v>1269</v>
      </c>
      <c r="K90" s="217" t="s">
        <v>1269</v>
      </c>
      <c r="L90" s="210" t="s">
        <v>1273</v>
      </c>
      <c r="M90" s="63" t="s">
        <v>1278</v>
      </c>
      <c r="N90" s="63" t="s">
        <v>1279</v>
      </c>
      <c r="O90" s="63" t="s">
        <v>1102</v>
      </c>
    </row>
    <row r="91" spans="2:16" s="195" customFormat="1">
      <c r="B91" s="217" t="s">
        <v>1267</v>
      </c>
      <c r="C91" s="217" t="s">
        <v>1268</v>
      </c>
      <c r="D91" s="196" t="s">
        <v>1277</v>
      </c>
      <c r="E91" s="210" t="s">
        <v>1182</v>
      </c>
      <c r="F91" s="158" t="s">
        <v>1078</v>
      </c>
      <c r="G91" s="289" t="s">
        <v>1269</v>
      </c>
      <c r="H91" s="289" t="s">
        <v>1269</v>
      </c>
      <c r="I91" s="289" t="s">
        <v>1269</v>
      </c>
      <c r="J91" s="289" t="s">
        <v>1269</v>
      </c>
      <c r="K91" s="217" t="s">
        <v>1269</v>
      </c>
      <c r="L91" s="210" t="s">
        <v>1273</v>
      </c>
      <c r="M91" s="63" t="s">
        <v>1278</v>
      </c>
      <c r="N91" s="63" t="s">
        <v>1279</v>
      </c>
      <c r="O91" s="63" t="s">
        <v>1085</v>
      </c>
    </row>
    <row r="92" spans="2:16" s="195" customFormat="1">
      <c r="B92" s="217" t="s">
        <v>1267</v>
      </c>
      <c r="C92" s="217" t="s">
        <v>1268</v>
      </c>
      <c r="D92" s="196" t="s">
        <v>1280</v>
      </c>
      <c r="E92" s="210" t="s">
        <v>1182</v>
      </c>
      <c r="F92" s="158" t="s">
        <v>1078</v>
      </c>
      <c r="G92" s="289" t="s">
        <v>1269</v>
      </c>
      <c r="H92" s="289" t="s">
        <v>1269</v>
      </c>
      <c r="I92" s="289" t="s">
        <v>1269</v>
      </c>
      <c r="J92" s="289" t="s">
        <v>1269</v>
      </c>
      <c r="K92" s="217" t="s">
        <v>1269</v>
      </c>
      <c r="L92" s="210" t="s">
        <v>1273</v>
      </c>
      <c r="M92" s="63">
        <v>88</v>
      </c>
      <c r="N92" s="63" t="s">
        <v>1281</v>
      </c>
      <c r="O92" s="63" t="s">
        <v>1102</v>
      </c>
    </row>
    <row r="93" spans="2:16" s="195" customFormat="1">
      <c r="B93" s="217" t="s">
        <v>1267</v>
      </c>
      <c r="C93" s="217" t="s">
        <v>1268</v>
      </c>
      <c r="D93" s="196" t="s">
        <v>1280</v>
      </c>
      <c r="E93" s="210" t="s">
        <v>1182</v>
      </c>
      <c r="F93" s="158" t="s">
        <v>1078</v>
      </c>
      <c r="G93" s="289" t="s">
        <v>1269</v>
      </c>
      <c r="H93" s="289" t="s">
        <v>1269</v>
      </c>
      <c r="I93" s="289" t="s">
        <v>1269</v>
      </c>
      <c r="J93" s="289" t="s">
        <v>1269</v>
      </c>
      <c r="K93" s="217" t="s">
        <v>1269</v>
      </c>
      <c r="L93" s="210" t="s">
        <v>1273</v>
      </c>
      <c r="M93" s="63">
        <v>88</v>
      </c>
      <c r="N93" s="63" t="s">
        <v>1281</v>
      </c>
      <c r="O93" s="63" t="s">
        <v>1085</v>
      </c>
    </row>
    <row r="94" spans="2:16" s="195" customFormat="1" ht="20">
      <c r="B94" s="217" t="s">
        <v>1267</v>
      </c>
      <c r="C94" s="217" t="s">
        <v>1268</v>
      </c>
      <c r="D94" s="196" t="s">
        <v>1282</v>
      </c>
      <c r="E94" s="210" t="s">
        <v>1182</v>
      </c>
      <c r="F94" s="158" t="s">
        <v>1078</v>
      </c>
      <c r="G94" s="289" t="s">
        <v>1269</v>
      </c>
      <c r="H94" s="289" t="s">
        <v>1269</v>
      </c>
      <c r="I94" s="289" t="s">
        <v>1269</v>
      </c>
      <c r="J94" s="289" t="s">
        <v>1269</v>
      </c>
      <c r="K94" s="217" t="s">
        <v>1269</v>
      </c>
      <c r="L94" s="210" t="s">
        <v>1273</v>
      </c>
      <c r="M94" s="63">
        <v>464</v>
      </c>
      <c r="N94" s="63" t="s">
        <v>1283</v>
      </c>
      <c r="O94" s="63" t="s">
        <v>1085</v>
      </c>
    </row>
    <row r="95" spans="2:16" s="195" customFormat="1" ht="20">
      <c r="B95" s="217" t="s">
        <v>1267</v>
      </c>
      <c r="C95" s="217" t="s">
        <v>1268</v>
      </c>
      <c r="D95" s="196" t="s">
        <v>1282</v>
      </c>
      <c r="E95" s="210" t="s">
        <v>1182</v>
      </c>
      <c r="F95" s="158" t="s">
        <v>1078</v>
      </c>
      <c r="G95" s="289" t="s">
        <v>1269</v>
      </c>
      <c r="H95" s="289" t="s">
        <v>1269</v>
      </c>
      <c r="I95" s="289" t="s">
        <v>1269</v>
      </c>
      <c r="J95" s="289" t="s">
        <v>1269</v>
      </c>
      <c r="K95" s="217" t="s">
        <v>1269</v>
      </c>
      <c r="L95" s="210" t="s">
        <v>1273</v>
      </c>
      <c r="M95" s="63">
        <v>464</v>
      </c>
      <c r="N95" s="63" t="s">
        <v>1283</v>
      </c>
      <c r="O95" s="63" t="s">
        <v>1102</v>
      </c>
    </row>
    <row r="96" spans="2:16" s="195" customFormat="1">
      <c r="B96" s="217" t="s">
        <v>1267</v>
      </c>
      <c r="C96" s="217" t="s">
        <v>1268</v>
      </c>
      <c r="D96" s="196" t="s">
        <v>1284</v>
      </c>
      <c r="E96" s="210" t="s">
        <v>1182</v>
      </c>
      <c r="F96" s="158" t="s">
        <v>1078</v>
      </c>
      <c r="G96" s="289" t="s">
        <v>1269</v>
      </c>
      <c r="H96" s="289" t="s">
        <v>1269</v>
      </c>
      <c r="I96" s="289" t="s">
        <v>1269</v>
      </c>
      <c r="J96" s="289" t="s">
        <v>1269</v>
      </c>
      <c r="K96" s="217" t="s">
        <v>1269</v>
      </c>
      <c r="L96" s="210" t="s">
        <v>1273</v>
      </c>
      <c r="M96" s="63">
        <v>445</v>
      </c>
      <c r="N96" s="63" t="s">
        <v>1285</v>
      </c>
      <c r="O96" s="63" t="s">
        <v>1085</v>
      </c>
    </row>
    <row r="97" spans="1:15" s="195" customFormat="1" ht="13.5" thickBot="1">
      <c r="B97" s="883" t="s">
        <v>1286</v>
      </c>
      <c r="C97" s="883"/>
      <c r="D97" s="883"/>
      <c r="E97" s="883"/>
      <c r="F97" s="884"/>
      <c r="G97" s="884"/>
      <c r="H97" s="884"/>
      <c r="I97" s="884"/>
      <c r="J97" s="884"/>
      <c r="K97" s="884"/>
      <c r="L97" s="884"/>
      <c r="M97" s="884"/>
      <c r="N97" s="884"/>
      <c r="O97" s="884"/>
    </row>
    <row r="98" spans="1:15" s="195" customFormat="1" ht="80">
      <c r="B98" s="217" t="s">
        <v>1267</v>
      </c>
      <c r="C98" s="363" t="s">
        <v>1287</v>
      </c>
      <c r="D98" s="220" t="s">
        <v>1288</v>
      </c>
      <c r="E98" s="210" t="s">
        <v>1292</v>
      </c>
      <c r="F98" s="222" t="s">
        <v>1078</v>
      </c>
      <c r="G98" s="223" t="s">
        <v>1079</v>
      </c>
      <c r="H98" s="217" t="s">
        <v>1420</v>
      </c>
      <c r="I98" s="217" t="s">
        <v>1267</v>
      </c>
      <c r="J98" s="217" t="s">
        <v>1267</v>
      </c>
      <c r="K98" s="217" t="s">
        <v>1267</v>
      </c>
      <c r="L98" s="217" t="s">
        <v>1290</v>
      </c>
      <c r="M98" s="217" t="s">
        <v>1267</v>
      </c>
      <c r="N98" s="217" t="s">
        <v>1267</v>
      </c>
      <c r="O98" s="217" t="s">
        <v>1267</v>
      </c>
    </row>
    <row r="99" spans="1:15" s="195" customFormat="1" ht="30">
      <c r="B99" s="217" t="s">
        <v>1267</v>
      </c>
      <c r="C99" s="363" t="s">
        <v>1287</v>
      </c>
      <c r="D99" s="218" t="s">
        <v>1291</v>
      </c>
      <c r="E99" s="210" t="s">
        <v>1292</v>
      </c>
      <c r="F99" s="222"/>
      <c r="G99" s="223" t="s">
        <v>1292</v>
      </c>
      <c r="H99" s="221" t="s">
        <v>1292</v>
      </c>
      <c r="I99" s="221" t="s">
        <v>1292</v>
      </c>
      <c r="J99" s="221" t="s">
        <v>1292</v>
      </c>
      <c r="K99" s="221" t="s">
        <v>1292</v>
      </c>
      <c r="L99" s="221" t="s">
        <v>1292</v>
      </c>
      <c r="M99" s="221" t="s">
        <v>1292</v>
      </c>
      <c r="N99" s="221" t="s">
        <v>1292</v>
      </c>
      <c r="O99" s="221" t="s">
        <v>1292</v>
      </c>
    </row>
    <row r="100" spans="1:15" s="195" customFormat="1" ht="30">
      <c r="B100" s="217" t="s">
        <v>1267</v>
      </c>
      <c r="C100" s="363" t="s">
        <v>1287</v>
      </c>
      <c r="D100" s="218" t="s">
        <v>1293</v>
      </c>
      <c r="E100" s="210" t="s">
        <v>1292</v>
      </c>
      <c r="F100" s="221" t="s">
        <v>1292</v>
      </c>
      <c r="G100" s="223" t="s">
        <v>1292</v>
      </c>
      <c r="H100" s="221" t="s">
        <v>1292</v>
      </c>
      <c r="I100" s="221" t="s">
        <v>1292</v>
      </c>
      <c r="J100" s="221" t="s">
        <v>1292</v>
      </c>
      <c r="K100" s="221" t="s">
        <v>1292</v>
      </c>
      <c r="L100" s="221" t="s">
        <v>1292</v>
      </c>
      <c r="M100" s="221" t="s">
        <v>1292</v>
      </c>
      <c r="N100" s="221" t="s">
        <v>1292</v>
      </c>
      <c r="O100" s="221" t="s">
        <v>1292</v>
      </c>
    </row>
    <row r="101" spans="1:15" s="195" customFormat="1" ht="30">
      <c r="B101" s="217" t="s">
        <v>1267</v>
      </c>
      <c r="C101" s="363" t="s">
        <v>1287</v>
      </c>
      <c r="D101" s="218" t="s">
        <v>1294</v>
      </c>
      <c r="E101" s="210" t="s">
        <v>1292</v>
      </c>
      <c r="F101" s="221" t="s">
        <v>1292</v>
      </c>
      <c r="G101" s="223" t="s">
        <v>1292</v>
      </c>
      <c r="H101" s="221" t="s">
        <v>1292</v>
      </c>
      <c r="I101" s="221" t="s">
        <v>1292</v>
      </c>
      <c r="J101" s="221" t="s">
        <v>1292</v>
      </c>
      <c r="K101" s="221" t="s">
        <v>1292</v>
      </c>
      <c r="L101" s="221" t="s">
        <v>1292</v>
      </c>
      <c r="M101" s="221" t="s">
        <v>1292</v>
      </c>
      <c r="N101" s="221" t="s">
        <v>1292</v>
      </c>
      <c r="O101" s="221" t="s">
        <v>1292</v>
      </c>
    </row>
    <row r="102" spans="1:15" s="264" customFormat="1" ht="10">
      <c r="A102" s="263"/>
      <c r="B102" s="219" t="s">
        <v>1267</v>
      </c>
      <c r="C102" s="219" t="s">
        <v>1421</v>
      </c>
      <c r="D102" s="196" t="s">
        <v>1422</v>
      </c>
      <c r="E102" s="210" t="s">
        <v>1182</v>
      </c>
      <c r="F102" s="55" t="s">
        <v>1130</v>
      </c>
      <c r="G102" s="154" t="s">
        <v>1131</v>
      </c>
      <c r="H102" s="55" t="s">
        <v>1215</v>
      </c>
      <c r="I102" s="55" t="s">
        <v>1081</v>
      </c>
      <c r="J102" s="55" t="s">
        <v>1130</v>
      </c>
      <c r="K102" s="154" t="s">
        <v>1131</v>
      </c>
      <c r="L102" s="63" t="s">
        <v>1423</v>
      </c>
      <c r="M102" s="217" t="s">
        <v>1267</v>
      </c>
      <c r="N102" s="55" t="s">
        <v>1089</v>
      </c>
      <c r="O102" s="57" t="s">
        <v>1085</v>
      </c>
    </row>
    <row r="103" spans="1:15" s="264" customFormat="1" ht="10">
      <c r="A103" s="263"/>
      <c r="B103" s="219" t="s">
        <v>1267</v>
      </c>
      <c r="C103" s="219" t="s">
        <v>1424</v>
      </c>
      <c r="D103" s="196" t="s">
        <v>1425</v>
      </c>
      <c r="E103" s="210" t="s">
        <v>1182</v>
      </c>
      <c r="F103" s="55" t="s">
        <v>1130</v>
      </c>
      <c r="G103" s="154" t="s">
        <v>1131</v>
      </c>
      <c r="H103" s="55" t="s">
        <v>1215</v>
      </c>
      <c r="I103" s="55" t="s">
        <v>1081</v>
      </c>
      <c r="J103" s="55" t="s">
        <v>1130</v>
      </c>
      <c r="K103" s="154" t="s">
        <v>1131</v>
      </c>
      <c r="L103" s="63" t="s">
        <v>1426</v>
      </c>
      <c r="M103" s="217" t="s">
        <v>1267</v>
      </c>
      <c r="N103" s="55" t="s">
        <v>1089</v>
      </c>
      <c r="O103" s="57" t="s">
        <v>1085</v>
      </c>
    </row>
    <row r="104" spans="1:15">
      <c r="D104" s="552"/>
      <c r="E104" s="212"/>
      <c r="F104" s="288"/>
      <c r="J104" s="61"/>
    </row>
    <row r="105" spans="1:15">
      <c r="D105" s="552"/>
      <c r="E105" s="212"/>
      <c r="F105" s="288"/>
      <c r="J105" s="61"/>
    </row>
    <row r="106" spans="1:15">
      <c r="D106" s="552"/>
      <c r="E106" s="212"/>
      <c r="F106" s="288"/>
      <c r="J106" s="61"/>
    </row>
    <row r="107" spans="1:15">
      <c r="D107" s="552"/>
      <c r="E107" s="212"/>
      <c r="F107" s="288"/>
      <c r="J107" s="61"/>
    </row>
    <row r="108" spans="1:15">
      <c r="D108" s="552"/>
      <c r="E108" s="212"/>
      <c r="F108" s="288"/>
      <c r="J108" s="61"/>
    </row>
    <row r="109" spans="1:15">
      <c r="D109" s="552"/>
      <c r="E109" s="212"/>
      <c r="F109" s="288"/>
      <c r="J109" s="61"/>
    </row>
    <row r="110" spans="1:15">
      <c r="D110" s="552"/>
      <c r="E110" s="212"/>
      <c r="F110" s="288"/>
      <c r="J110" s="61"/>
    </row>
    <row r="111" spans="1:15">
      <c r="D111" s="552"/>
      <c r="E111" s="212"/>
      <c r="F111" s="288"/>
      <c r="J111" s="61"/>
    </row>
    <row r="112" spans="1:15">
      <c r="D112" s="552"/>
      <c r="E112" s="212"/>
      <c r="F112" s="288"/>
      <c r="J112" s="61"/>
    </row>
    <row r="113" spans="4:10">
      <c r="D113" s="552"/>
      <c r="E113" s="212"/>
      <c r="F113" s="288"/>
      <c r="J113" s="61"/>
    </row>
    <row r="114" spans="4:10">
      <c r="D114" s="552"/>
      <c r="E114" s="212"/>
      <c r="F114" s="288"/>
      <c r="J114" s="61"/>
    </row>
    <row r="115" spans="4:10">
      <c r="D115" s="552"/>
      <c r="E115" s="212"/>
      <c r="F115" s="288"/>
      <c r="J115" s="61"/>
    </row>
    <row r="116" spans="4:10">
      <c r="D116" s="552"/>
      <c r="E116" s="212"/>
      <c r="F116" s="288"/>
      <c r="J116" s="61"/>
    </row>
    <row r="117" spans="4:10">
      <c r="D117" s="552"/>
      <c r="E117" s="212"/>
      <c r="F117" s="288"/>
      <c r="J117" s="61"/>
    </row>
    <row r="118" spans="4:10">
      <c r="D118" s="552"/>
      <c r="E118" s="212"/>
      <c r="F118" s="288"/>
      <c r="J118" s="61"/>
    </row>
    <row r="119" spans="4:10">
      <c r="D119" s="552"/>
      <c r="E119" s="212"/>
      <c r="F119" s="288"/>
      <c r="J119" s="61"/>
    </row>
    <row r="120" spans="4:10">
      <c r="D120" s="552"/>
      <c r="E120" s="212"/>
      <c r="F120" s="288"/>
      <c r="J120" s="61"/>
    </row>
    <row r="121" spans="4:10">
      <c r="D121" s="552"/>
      <c r="E121" s="212"/>
      <c r="F121" s="288"/>
      <c r="J121" s="61"/>
    </row>
    <row r="122" spans="4:10">
      <c r="D122" s="552"/>
      <c r="E122" s="212"/>
      <c r="F122" s="288"/>
      <c r="J122" s="61"/>
    </row>
    <row r="123" spans="4:10">
      <c r="D123" s="552"/>
      <c r="E123" s="212"/>
      <c r="F123" s="288"/>
      <c r="J123" s="61"/>
    </row>
    <row r="124" spans="4:10">
      <c r="D124" s="552"/>
      <c r="E124" s="212"/>
      <c r="F124" s="288"/>
      <c r="J124" s="61"/>
    </row>
    <row r="125" spans="4:10">
      <c r="D125" s="552"/>
      <c r="E125" s="212"/>
      <c r="F125" s="288"/>
      <c r="J125" s="61"/>
    </row>
    <row r="126" spans="4:10">
      <c r="D126" s="552"/>
      <c r="E126" s="212"/>
      <c r="F126" s="288"/>
      <c r="J126" s="61"/>
    </row>
    <row r="127" spans="4:10">
      <c r="D127" s="552"/>
      <c r="E127" s="212"/>
      <c r="F127" s="288"/>
      <c r="J127" s="61"/>
    </row>
    <row r="128" spans="4:10">
      <c r="D128" s="552"/>
      <c r="E128" s="212"/>
      <c r="F128" s="288"/>
      <c r="J128" s="61"/>
    </row>
    <row r="129" spans="4:10">
      <c r="D129" s="552"/>
      <c r="E129" s="212"/>
      <c r="F129" s="288"/>
      <c r="J129" s="61"/>
    </row>
    <row r="130" spans="4:10">
      <c r="D130" s="552"/>
      <c r="E130" s="212"/>
      <c r="F130" s="288"/>
      <c r="J130" s="61"/>
    </row>
    <row r="131" spans="4:10">
      <c r="D131" s="552"/>
      <c r="E131" s="212"/>
      <c r="F131" s="288"/>
      <c r="J131" s="61"/>
    </row>
    <row r="132" spans="4:10">
      <c r="D132" s="552"/>
      <c r="E132" s="212"/>
      <c r="F132" s="288"/>
      <c r="J132" s="61"/>
    </row>
    <row r="133" spans="4:10">
      <c r="D133" s="552"/>
      <c r="E133" s="212"/>
      <c r="F133" s="288"/>
      <c r="J133" s="61"/>
    </row>
    <row r="134" spans="4:10">
      <c r="D134" s="552"/>
      <c r="E134" s="212"/>
      <c r="F134" s="288"/>
      <c r="J134" s="61"/>
    </row>
    <row r="135" spans="4:10">
      <c r="D135" s="552"/>
      <c r="E135" s="212"/>
      <c r="F135" s="288"/>
      <c r="J135" s="61"/>
    </row>
    <row r="136" spans="4:10">
      <c r="D136" s="552"/>
      <c r="E136" s="212"/>
      <c r="F136" s="288"/>
      <c r="J136" s="61"/>
    </row>
    <row r="137" spans="4:10">
      <c r="D137" s="552"/>
      <c r="E137" s="212"/>
      <c r="F137" s="288"/>
      <c r="J137" s="61"/>
    </row>
    <row r="138" spans="4:10">
      <c r="D138" s="552"/>
      <c r="E138" s="212"/>
      <c r="F138" s="288"/>
      <c r="J138" s="61"/>
    </row>
    <row r="139" spans="4:10">
      <c r="D139" s="552"/>
      <c r="E139" s="212"/>
      <c r="F139" s="288"/>
      <c r="J139" s="61"/>
    </row>
    <row r="140" spans="4:10">
      <c r="D140" s="552"/>
      <c r="E140" s="212"/>
      <c r="F140" s="288"/>
      <c r="J140" s="61"/>
    </row>
    <row r="141" spans="4:10">
      <c r="D141" s="552"/>
      <c r="E141" s="212"/>
      <c r="F141" s="288"/>
      <c r="J141" s="61"/>
    </row>
  </sheetData>
  <autoFilter ref="A4:O54" xr:uid="{00000000-0009-0000-0000-000009000000}"/>
  <mergeCells count="6">
    <mergeCell ref="B97:O97"/>
    <mergeCell ref="B57:O57"/>
    <mergeCell ref="B47:O47"/>
    <mergeCell ref="B82:O82"/>
    <mergeCell ref="D81:F81"/>
    <mergeCell ref="B72:O72"/>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1F664-898F-4058-854B-F3B74965D9FC}">
  <sheetPr codeName="Sheet15"/>
  <dimension ref="A1:P98"/>
  <sheetViews>
    <sheetView zoomScale="80" zoomScaleNormal="80" workbookViewId="0">
      <pane ySplit="4" topLeftCell="A40" activePane="bottomLeft" state="frozen"/>
      <selection pane="bottomLeft" activeCell="I45" sqref="I45"/>
    </sheetView>
  </sheetViews>
  <sheetFormatPr defaultRowHeight="13"/>
  <cols>
    <col min="2" max="2" width="16.44140625" style="60" customWidth="1"/>
    <col min="3" max="3" width="23.77734375" style="60" customWidth="1"/>
    <col min="4" max="4" width="77.109375" style="64" customWidth="1"/>
    <col min="5" max="5" width="16.6640625" style="214" customWidth="1"/>
    <col min="6" max="6" width="26.109375" style="60" bestFit="1" customWidth="1"/>
    <col min="7" max="7" width="26.77734375" style="205" bestFit="1" customWidth="1"/>
    <col min="8" max="8" width="24.44140625" style="60" customWidth="1"/>
    <col min="9" max="9" width="14.6640625" style="60" customWidth="1"/>
    <col min="10" max="10" width="27.33203125" style="54" bestFit="1" customWidth="1"/>
    <col min="11" max="11" width="23" style="54" bestFit="1" customWidth="1"/>
    <col min="12" max="12" width="48" style="60" bestFit="1" customWidth="1"/>
    <col min="13" max="13" width="37.33203125" style="54" customWidth="1"/>
    <col min="14" max="14" width="21.33203125" style="54" bestFit="1" customWidth="1"/>
    <col min="15" max="15" width="15.6640625" style="54" customWidth="1"/>
  </cols>
  <sheetData>
    <row r="1" spans="1:15">
      <c r="D1" s="552"/>
      <c r="E1" s="212"/>
      <c r="F1" s="288"/>
      <c r="J1" s="61"/>
    </row>
    <row r="2" spans="1:15" ht="18">
      <c r="B2" s="462" t="s">
        <v>1427</v>
      </c>
      <c r="C2" s="62"/>
      <c r="D2" s="552"/>
      <c r="E2" s="212"/>
      <c r="F2" s="288"/>
      <c r="J2" s="61"/>
    </row>
    <row r="3" spans="1:15">
      <c r="D3" s="552"/>
      <c r="E3" s="212"/>
      <c r="F3" s="288"/>
      <c r="J3" s="61"/>
    </row>
    <row r="4" spans="1:15" s="70" customFormat="1" ht="32.25" customHeight="1">
      <c r="B4" s="546" t="s">
        <v>1060</v>
      </c>
      <c r="C4" s="546" t="s">
        <v>1061</v>
      </c>
      <c r="D4" s="546" t="s">
        <v>1062</v>
      </c>
      <c r="E4" s="546" t="s">
        <v>1063</v>
      </c>
      <c r="F4" s="140" t="s">
        <v>1064</v>
      </c>
      <c r="G4" s="140" t="s">
        <v>1065</v>
      </c>
      <c r="H4" s="140" t="s">
        <v>1066</v>
      </c>
      <c r="I4" s="140" t="s">
        <v>1067</v>
      </c>
      <c r="J4" s="558" t="s">
        <v>1068</v>
      </c>
      <c r="K4" s="558" t="s">
        <v>1069</v>
      </c>
      <c r="L4" s="558" t="s">
        <v>1070</v>
      </c>
      <c r="M4" s="558" t="s">
        <v>1071</v>
      </c>
      <c r="N4" s="546" t="s">
        <v>1072</v>
      </c>
      <c r="O4" s="546" t="s">
        <v>1073</v>
      </c>
    </row>
    <row r="5" spans="1:15" s="390" customFormat="1" ht="20">
      <c r="B5" s="391" t="s">
        <v>1074</v>
      </c>
      <c r="C5" s="392" t="s">
        <v>1075</v>
      </c>
      <c r="D5" s="393" t="s">
        <v>1296</v>
      </c>
      <c r="E5" s="394" t="s">
        <v>1092</v>
      </c>
      <c r="F5" s="392" t="s">
        <v>1078</v>
      </c>
      <c r="G5" s="395" t="s">
        <v>1079</v>
      </c>
      <c r="H5" s="392" t="s">
        <v>1080</v>
      </c>
      <c r="I5" s="392" t="s">
        <v>1081</v>
      </c>
      <c r="J5" s="392" t="s">
        <v>1297</v>
      </c>
      <c r="K5" s="395" t="s">
        <v>1298</v>
      </c>
      <c r="L5" s="392" t="s">
        <v>1080</v>
      </c>
      <c r="M5" s="392">
        <v>22</v>
      </c>
      <c r="N5" s="392" t="s">
        <v>1084</v>
      </c>
      <c r="O5" s="392" t="s">
        <v>1085</v>
      </c>
    </row>
    <row r="6" spans="1:15" s="390" customFormat="1" ht="20">
      <c r="B6" s="391" t="s">
        <v>1086</v>
      </c>
      <c r="C6" s="392" t="s">
        <v>1075</v>
      </c>
      <c r="D6" s="393" t="s">
        <v>1087</v>
      </c>
      <c r="E6" s="394" t="s">
        <v>1092</v>
      </c>
      <c r="F6" s="392" t="s">
        <v>1078</v>
      </c>
      <c r="G6" s="395" t="s">
        <v>1079</v>
      </c>
      <c r="H6" s="392" t="s">
        <v>1080</v>
      </c>
      <c r="I6" s="392" t="s">
        <v>1081</v>
      </c>
      <c r="J6" s="392" t="s">
        <v>1297</v>
      </c>
      <c r="K6" s="395" t="s">
        <v>1298</v>
      </c>
      <c r="L6" s="392" t="s">
        <v>1080</v>
      </c>
      <c r="M6" s="392">
        <v>80.442999999999998</v>
      </c>
      <c r="N6" s="392" t="s">
        <v>1089</v>
      </c>
      <c r="O6" s="392" t="s">
        <v>1085</v>
      </c>
    </row>
    <row r="7" spans="1:15" s="390" customFormat="1" ht="20">
      <c r="B7" s="391" t="s">
        <v>1090</v>
      </c>
      <c r="C7" s="392" t="s">
        <v>1075</v>
      </c>
      <c r="D7" s="393" t="s">
        <v>1091</v>
      </c>
      <c r="E7" s="394" t="s">
        <v>1092</v>
      </c>
      <c r="F7" s="392" t="s">
        <v>1078</v>
      </c>
      <c r="G7" s="395" t="s">
        <v>1079</v>
      </c>
      <c r="H7" s="392" t="s">
        <v>1080</v>
      </c>
      <c r="I7" s="392" t="s">
        <v>1081</v>
      </c>
      <c r="J7" s="392" t="s">
        <v>1297</v>
      </c>
      <c r="K7" s="395" t="s">
        <v>1298</v>
      </c>
      <c r="L7" s="392" t="s">
        <v>1080</v>
      </c>
      <c r="M7" s="392">
        <v>2049</v>
      </c>
      <c r="N7" s="392" t="s">
        <v>1093</v>
      </c>
      <c r="O7" s="392" t="s">
        <v>1094</v>
      </c>
    </row>
    <row r="8" spans="1:15" s="195" customFormat="1" ht="20">
      <c r="B8" s="63" t="s">
        <v>1113</v>
      </c>
      <c r="C8" s="63" t="s">
        <v>1114</v>
      </c>
      <c r="D8" s="56" t="s">
        <v>1316</v>
      </c>
      <c r="E8" s="483"/>
      <c r="F8" s="55" t="s">
        <v>1056</v>
      </c>
      <c r="G8" s="59" t="s">
        <v>1428</v>
      </c>
      <c r="H8" s="55" t="s">
        <v>1317</v>
      </c>
      <c r="I8" s="55" t="s">
        <v>1081</v>
      </c>
      <c r="J8" s="55">
        <v>3</v>
      </c>
      <c r="K8" s="59" t="s">
        <v>1429</v>
      </c>
      <c r="L8" s="55" t="s">
        <v>1319</v>
      </c>
      <c r="M8" s="55" t="s">
        <v>1121</v>
      </c>
      <c r="N8" s="55" t="s">
        <v>1122</v>
      </c>
      <c r="O8" s="55" t="s">
        <v>1085</v>
      </c>
    </row>
    <row r="9" spans="1:15" s="195" customFormat="1">
      <c r="B9" s="63" t="s">
        <v>1123</v>
      </c>
      <c r="C9" s="63" t="s">
        <v>1114</v>
      </c>
      <c r="D9" s="56" t="s">
        <v>1320</v>
      </c>
      <c r="E9" s="483"/>
      <c r="F9" s="55" t="s">
        <v>1430</v>
      </c>
      <c r="G9" s="59" t="s">
        <v>1429</v>
      </c>
      <c r="H9" s="55" t="s">
        <v>1321</v>
      </c>
      <c r="I9" s="55" t="s">
        <v>1081</v>
      </c>
      <c r="J9" s="55" t="s">
        <v>1056</v>
      </c>
      <c r="K9" s="59" t="s">
        <v>1428</v>
      </c>
      <c r="L9" s="55" t="s">
        <v>1317</v>
      </c>
      <c r="M9" s="361">
        <v>300030013002</v>
      </c>
      <c r="N9" s="55" t="s">
        <v>1126</v>
      </c>
      <c r="O9" s="55" t="s">
        <v>1085</v>
      </c>
    </row>
    <row r="10" spans="1:15" s="195" customFormat="1">
      <c r="B10" s="63" t="s">
        <v>1127</v>
      </c>
      <c r="C10" s="63" t="s">
        <v>1096</v>
      </c>
      <c r="D10" s="56" t="s">
        <v>1431</v>
      </c>
      <c r="E10" s="483"/>
      <c r="F10" s="55" t="s">
        <v>1056</v>
      </c>
      <c r="G10" s="74" t="s">
        <v>1432</v>
      </c>
      <c r="H10" s="55" t="s">
        <v>1080</v>
      </c>
      <c r="I10" s="55" t="s">
        <v>1081</v>
      </c>
      <c r="J10" s="55" t="s">
        <v>1257</v>
      </c>
      <c r="K10" s="154" t="s">
        <v>1131</v>
      </c>
      <c r="L10" s="55" t="s">
        <v>1132</v>
      </c>
      <c r="M10" s="55">
        <v>514</v>
      </c>
      <c r="N10" s="55" t="s">
        <v>1133</v>
      </c>
      <c r="O10" s="55" t="s">
        <v>1102</v>
      </c>
    </row>
    <row r="11" spans="1:15" s="195" customFormat="1">
      <c r="B11" s="63" t="s">
        <v>1134</v>
      </c>
      <c r="C11" s="63" t="s">
        <v>1096</v>
      </c>
      <c r="D11" s="56" t="s">
        <v>1433</v>
      </c>
      <c r="E11" s="483"/>
      <c r="F11" s="55" t="s">
        <v>1430</v>
      </c>
      <c r="G11" s="74" t="s">
        <v>1434</v>
      </c>
      <c r="H11" s="55" t="s">
        <v>1080</v>
      </c>
      <c r="I11" s="55" t="s">
        <v>1081</v>
      </c>
      <c r="J11" s="55" t="s">
        <v>1257</v>
      </c>
      <c r="K11" s="154" t="s">
        <v>1131</v>
      </c>
      <c r="L11" s="55" t="s">
        <v>1132</v>
      </c>
      <c r="M11" s="55">
        <v>514</v>
      </c>
      <c r="N11" s="55" t="s">
        <v>1133</v>
      </c>
      <c r="O11" s="55" t="s">
        <v>1102</v>
      </c>
    </row>
    <row r="12" spans="1:15" s="195" customFormat="1">
      <c r="B12" s="63" t="s">
        <v>1138</v>
      </c>
      <c r="C12" s="63" t="s">
        <v>100</v>
      </c>
      <c r="D12" s="56" t="s">
        <v>1435</v>
      </c>
      <c r="E12" s="483"/>
      <c r="F12" s="55" t="s">
        <v>1056</v>
      </c>
      <c r="G12" s="74" t="s">
        <v>1432</v>
      </c>
      <c r="H12" s="55" t="s">
        <v>1080</v>
      </c>
      <c r="I12" s="55" t="s">
        <v>1081</v>
      </c>
      <c r="J12" s="55" t="s">
        <v>1257</v>
      </c>
      <c r="K12" s="154" t="s">
        <v>1131</v>
      </c>
      <c r="L12" s="55" t="s">
        <v>1140</v>
      </c>
      <c r="M12" s="55">
        <v>123</v>
      </c>
      <c r="N12" s="55" t="s">
        <v>1141</v>
      </c>
      <c r="O12" s="55" t="s">
        <v>1102</v>
      </c>
    </row>
    <row r="13" spans="1:15" s="195" customFormat="1">
      <c r="B13" s="63" t="s">
        <v>1142</v>
      </c>
      <c r="C13" s="63" t="s">
        <v>100</v>
      </c>
      <c r="D13" s="56" t="s">
        <v>1436</v>
      </c>
      <c r="E13" s="483"/>
      <c r="F13" s="55" t="s">
        <v>1430</v>
      </c>
      <c r="G13" s="74" t="s">
        <v>1434</v>
      </c>
      <c r="H13" s="55" t="s">
        <v>1080</v>
      </c>
      <c r="I13" s="55" t="s">
        <v>1081</v>
      </c>
      <c r="J13" s="55" t="s">
        <v>1257</v>
      </c>
      <c r="K13" s="154" t="s">
        <v>1131</v>
      </c>
      <c r="L13" s="55" t="s">
        <v>1144</v>
      </c>
      <c r="M13" s="55">
        <v>123</v>
      </c>
      <c r="N13" s="55" t="s">
        <v>1141</v>
      </c>
      <c r="O13" s="55" t="s">
        <v>1102</v>
      </c>
    </row>
    <row r="14" spans="1:15" s="195" customFormat="1">
      <c r="B14" s="63" t="s">
        <v>1145</v>
      </c>
      <c r="C14" s="63" t="s">
        <v>100</v>
      </c>
      <c r="D14" s="56" t="s">
        <v>1437</v>
      </c>
      <c r="E14" s="483"/>
      <c r="F14" s="55" t="s">
        <v>1056</v>
      </c>
      <c r="G14" s="74" t="s">
        <v>1432</v>
      </c>
      <c r="H14" s="55" t="s">
        <v>1080</v>
      </c>
      <c r="I14" s="55" t="s">
        <v>1081</v>
      </c>
      <c r="J14" s="55" t="s">
        <v>1257</v>
      </c>
      <c r="K14" s="154" t="s">
        <v>1131</v>
      </c>
      <c r="L14" s="55" t="s">
        <v>1147</v>
      </c>
      <c r="M14" s="55">
        <v>53</v>
      </c>
      <c r="N14" s="55" t="s">
        <v>1148</v>
      </c>
      <c r="O14" s="55" t="s">
        <v>1149</v>
      </c>
    </row>
    <row r="15" spans="1:15" s="195" customFormat="1">
      <c r="B15" s="63" t="s">
        <v>1150</v>
      </c>
      <c r="C15" s="63" t="s">
        <v>100</v>
      </c>
      <c r="D15" s="56" t="s">
        <v>1438</v>
      </c>
      <c r="E15" s="483"/>
      <c r="F15" s="55" t="s">
        <v>1430</v>
      </c>
      <c r="G15" s="74" t="s">
        <v>1434</v>
      </c>
      <c r="H15" s="55" t="s">
        <v>1080</v>
      </c>
      <c r="I15" s="55" t="s">
        <v>1081</v>
      </c>
      <c r="J15" s="55" t="s">
        <v>1257</v>
      </c>
      <c r="K15" s="154" t="s">
        <v>1131</v>
      </c>
      <c r="L15" s="55" t="s">
        <v>1152</v>
      </c>
      <c r="M15" s="55">
        <v>53</v>
      </c>
      <c r="N15" s="55" t="s">
        <v>1148</v>
      </c>
      <c r="O15" s="55" t="s">
        <v>1149</v>
      </c>
    </row>
    <row r="16" spans="1:15" s="195" customFormat="1" ht="70">
      <c r="A16" s="195" t="s">
        <v>1439</v>
      </c>
      <c r="B16" s="63" t="s">
        <v>1153</v>
      </c>
      <c r="C16" s="63" t="s">
        <v>1154</v>
      </c>
      <c r="D16" s="56" t="s">
        <v>1323</v>
      </c>
      <c r="E16" s="483"/>
      <c r="F16" s="55" t="s">
        <v>1056</v>
      </c>
      <c r="G16" s="137" t="s">
        <v>1440</v>
      </c>
      <c r="H16" s="55" t="s">
        <v>1324</v>
      </c>
      <c r="I16" s="55" t="s">
        <v>1081</v>
      </c>
      <c r="J16" s="55" t="s">
        <v>1159</v>
      </c>
      <c r="K16" s="154" t="s">
        <v>1131</v>
      </c>
      <c r="L16" s="55" t="s">
        <v>1160</v>
      </c>
      <c r="M16" s="55">
        <v>53080</v>
      </c>
      <c r="N16" s="55" t="s">
        <v>1089</v>
      </c>
      <c r="O16" s="57" t="s">
        <v>1085</v>
      </c>
    </row>
    <row r="17" spans="1:15" s="195" customFormat="1" ht="70">
      <c r="A17" s="195" t="s">
        <v>1439</v>
      </c>
      <c r="B17" s="63" t="s">
        <v>1161</v>
      </c>
      <c r="C17" s="63" t="s">
        <v>1154</v>
      </c>
      <c r="D17" s="56" t="s">
        <v>1325</v>
      </c>
      <c r="E17" s="483"/>
      <c r="F17" s="55" t="s">
        <v>1056</v>
      </c>
      <c r="G17" s="137" t="s">
        <v>1440</v>
      </c>
      <c r="H17" s="55" t="s">
        <v>1324</v>
      </c>
      <c r="I17" s="55" t="s">
        <v>1081</v>
      </c>
      <c r="J17" s="55" t="s">
        <v>1164</v>
      </c>
      <c r="K17" s="154" t="s">
        <v>1131</v>
      </c>
      <c r="L17" s="55" t="s">
        <v>1165</v>
      </c>
      <c r="M17" s="55" t="s">
        <v>1166</v>
      </c>
      <c r="N17" s="55" t="s">
        <v>1089</v>
      </c>
      <c r="O17" s="57" t="s">
        <v>1085</v>
      </c>
    </row>
    <row r="18" spans="1:15" s="195" customFormat="1" ht="60">
      <c r="A18" s="195" t="s">
        <v>1439</v>
      </c>
      <c r="B18" s="63" t="s">
        <v>1167</v>
      </c>
      <c r="C18" s="63" t="s">
        <v>1168</v>
      </c>
      <c r="D18" s="56" t="s">
        <v>1326</v>
      </c>
      <c r="E18" s="483"/>
      <c r="F18" s="55" t="s">
        <v>1159</v>
      </c>
      <c r="G18" s="154" t="s">
        <v>1131</v>
      </c>
      <c r="H18" s="55" t="s">
        <v>1160</v>
      </c>
      <c r="I18" s="55" t="s">
        <v>1081</v>
      </c>
      <c r="J18" s="55" t="s">
        <v>1056</v>
      </c>
      <c r="K18" s="137" t="s">
        <v>1440</v>
      </c>
      <c r="L18" s="55" t="s">
        <v>1324</v>
      </c>
      <c r="M18" s="55" t="s">
        <v>1170</v>
      </c>
      <c r="N18" s="55" t="s">
        <v>1089</v>
      </c>
      <c r="O18" s="57" t="s">
        <v>1085</v>
      </c>
    </row>
    <row r="19" spans="1:15" s="195" customFormat="1" ht="60">
      <c r="A19" s="195" t="s">
        <v>1439</v>
      </c>
      <c r="B19" s="63" t="s">
        <v>1171</v>
      </c>
      <c r="C19" s="63" t="s">
        <v>1168</v>
      </c>
      <c r="D19" s="56" t="s">
        <v>1172</v>
      </c>
      <c r="E19" s="483"/>
      <c r="F19" s="55" t="s">
        <v>1164</v>
      </c>
      <c r="G19" s="154" t="s">
        <v>1131</v>
      </c>
      <c r="H19" s="55" t="s">
        <v>1165</v>
      </c>
      <c r="I19" s="55" t="s">
        <v>1081</v>
      </c>
      <c r="J19" s="55" t="s">
        <v>1056</v>
      </c>
      <c r="K19" s="137" t="s">
        <v>1440</v>
      </c>
      <c r="L19" s="55" t="s">
        <v>1324</v>
      </c>
      <c r="M19" s="55" t="s">
        <v>1170</v>
      </c>
      <c r="N19" s="55" t="s">
        <v>1089</v>
      </c>
      <c r="O19" s="57" t="s">
        <v>1085</v>
      </c>
    </row>
    <row r="20" spans="1:15" s="195" customFormat="1" ht="30">
      <c r="A20" s="195" t="s">
        <v>1439</v>
      </c>
      <c r="B20" s="63" t="s">
        <v>1173</v>
      </c>
      <c r="C20" s="63" t="s">
        <v>1174</v>
      </c>
      <c r="D20" s="56" t="s">
        <v>1327</v>
      </c>
      <c r="E20" s="483"/>
      <c r="F20" s="55" t="s">
        <v>1130</v>
      </c>
      <c r="G20" s="154" t="s">
        <v>1131</v>
      </c>
      <c r="H20" s="55" t="s">
        <v>1176</v>
      </c>
      <c r="I20" s="55" t="s">
        <v>1081</v>
      </c>
      <c r="J20" s="55" t="s">
        <v>1056</v>
      </c>
      <c r="K20" s="74" t="s">
        <v>1432</v>
      </c>
      <c r="L20" s="55" t="s">
        <v>1328</v>
      </c>
      <c r="M20" s="55">
        <v>1761</v>
      </c>
      <c r="N20" s="55" t="s">
        <v>1178</v>
      </c>
      <c r="O20" s="57" t="s">
        <v>1085</v>
      </c>
    </row>
    <row r="21" spans="1:15" s="195" customFormat="1" ht="20">
      <c r="A21" s="195" t="s">
        <v>1439</v>
      </c>
      <c r="B21" s="63" t="s">
        <v>1179</v>
      </c>
      <c r="C21" s="63" t="s">
        <v>1180</v>
      </c>
      <c r="D21" s="56" t="s">
        <v>1329</v>
      </c>
      <c r="E21" s="483"/>
      <c r="F21" s="55" t="s">
        <v>1130</v>
      </c>
      <c r="G21" s="154" t="s">
        <v>1131</v>
      </c>
      <c r="H21" s="55" t="s">
        <v>1183</v>
      </c>
      <c r="I21" s="55" t="s">
        <v>1081</v>
      </c>
      <c r="J21" s="55" t="s">
        <v>1056</v>
      </c>
      <c r="K21" s="74" t="s">
        <v>1432</v>
      </c>
      <c r="L21" s="55" t="s">
        <v>1328</v>
      </c>
      <c r="M21" s="55">
        <v>1761</v>
      </c>
      <c r="N21" s="55" t="s">
        <v>1178</v>
      </c>
      <c r="O21" s="57" t="s">
        <v>1085</v>
      </c>
    </row>
    <row r="22" spans="1:15" s="195" customFormat="1" ht="20">
      <c r="A22" s="195" t="s">
        <v>1439</v>
      </c>
      <c r="B22" s="63" t="s">
        <v>1184</v>
      </c>
      <c r="C22" s="63" t="s">
        <v>1185</v>
      </c>
      <c r="D22" s="56" t="s">
        <v>1330</v>
      </c>
      <c r="E22" s="483"/>
      <c r="F22" s="55" t="s">
        <v>1056</v>
      </c>
      <c r="G22" s="74" t="s">
        <v>1432</v>
      </c>
      <c r="H22" s="55" t="s">
        <v>1328</v>
      </c>
      <c r="I22" s="55" t="s">
        <v>1081</v>
      </c>
      <c r="J22" s="55" t="s">
        <v>1130</v>
      </c>
      <c r="K22" s="154" t="s">
        <v>1131</v>
      </c>
      <c r="L22" s="55" t="s">
        <v>1183</v>
      </c>
      <c r="M22" s="55">
        <v>1761</v>
      </c>
      <c r="N22" s="55" t="s">
        <v>1178</v>
      </c>
      <c r="O22" s="57" t="s">
        <v>1085</v>
      </c>
    </row>
    <row r="23" spans="1:15" s="195" customFormat="1" ht="20">
      <c r="A23" s="195" t="s">
        <v>1439</v>
      </c>
      <c r="B23" s="63" t="s">
        <v>1336</v>
      </c>
      <c r="C23" s="63" t="s">
        <v>1096</v>
      </c>
      <c r="D23" s="56" t="s">
        <v>1337</v>
      </c>
      <c r="E23" s="483"/>
      <c r="F23" s="55" t="s">
        <v>1056</v>
      </c>
      <c r="G23" s="74" t="s">
        <v>1432</v>
      </c>
      <c r="H23" s="55" t="s">
        <v>1328</v>
      </c>
      <c r="I23" s="55" t="s">
        <v>1081</v>
      </c>
      <c r="J23" s="55" t="s">
        <v>1130</v>
      </c>
      <c r="K23" s="154" t="s">
        <v>1131</v>
      </c>
      <c r="L23" s="55" t="s">
        <v>1441</v>
      </c>
      <c r="M23" s="55">
        <v>1167</v>
      </c>
      <c r="N23" s="55" t="s">
        <v>1101</v>
      </c>
      <c r="O23" s="55" t="s">
        <v>1102</v>
      </c>
    </row>
    <row r="24" spans="1:15" s="195" customFormat="1" ht="20">
      <c r="A24" s="195" t="s">
        <v>1439</v>
      </c>
      <c r="B24" s="63" t="s">
        <v>1338</v>
      </c>
      <c r="C24" s="63" t="s">
        <v>1096</v>
      </c>
      <c r="D24" s="56" t="s">
        <v>1339</v>
      </c>
      <c r="E24" s="483"/>
      <c r="F24" s="55" t="s">
        <v>1430</v>
      </c>
      <c r="G24" s="106" t="s">
        <v>1442</v>
      </c>
      <c r="H24" s="55" t="s">
        <v>1107</v>
      </c>
      <c r="I24" s="55" t="s">
        <v>1081</v>
      </c>
      <c r="J24" s="55" t="s">
        <v>1130</v>
      </c>
      <c r="K24" s="154" t="s">
        <v>1131</v>
      </c>
      <c r="L24" s="55" t="s">
        <v>1441</v>
      </c>
      <c r="M24" s="55">
        <v>1167</v>
      </c>
      <c r="N24" s="55" t="s">
        <v>1101</v>
      </c>
      <c r="O24" s="55" t="s">
        <v>1102</v>
      </c>
    </row>
    <row r="25" spans="1:15" s="195" customFormat="1" ht="20">
      <c r="A25" s="195" t="s">
        <v>1439</v>
      </c>
      <c r="B25" s="63" t="s">
        <v>1340</v>
      </c>
      <c r="C25" s="63" t="s">
        <v>1096</v>
      </c>
      <c r="D25" s="56" t="s">
        <v>1341</v>
      </c>
      <c r="E25" s="483"/>
      <c r="F25" s="55" t="s">
        <v>1056</v>
      </c>
      <c r="G25" s="106" t="s">
        <v>1443</v>
      </c>
      <c r="H25" s="55" t="s">
        <v>1107</v>
      </c>
      <c r="I25" s="55" t="s">
        <v>1081</v>
      </c>
      <c r="J25" s="55" t="s">
        <v>1130</v>
      </c>
      <c r="K25" s="154" t="s">
        <v>1131</v>
      </c>
      <c r="L25" s="55" t="s">
        <v>1441</v>
      </c>
      <c r="M25" s="55">
        <v>1167</v>
      </c>
      <c r="N25" s="55" t="s">
        <v>1101</v>
      </c>
      <c r="O25" s="55" t="s">
        <v>1102</v>
      </c>
    </row>
    <row r="26" spans="1:15" s="195" customFormat="1">
      <c r="B26" s="63" t="s">
        <v>1444</v>
      </c>
      <c r="C26" s="63" t="s">
        <v>1213</v>
      </c>
      <c r="D26" s="58" t="s">
        <v>1214</v>
      </c>
      <c r="E26" s="483"/>
      <c r="F26" s="55" t="s">
        <v>1130</v>
      </c>
      <c r="G26" s="154" t="s">
        <v>1131</v>
      </c>
      <c r="H26" s="55" t="s">
        <v>1215</v>
      </c>
      <c r="I26" s="55" t="s">
        <v>1081</v>
      </c>
      <c r="J26" s="55" t="s">
        <v>1056</v>
      </c>
      <c r="K26" s="137" t="s">
        <v>1440</v>
      </c>
      <c r="L26" s="55" t="s">
        <v>1342</v>
      </c>
      <c r="M26" s="55" t="s">
        <v>1170</v>
      </c>
      <c r="N26" s="55" t="s">
        <v>1089</v>
      </c>
      <c r="O26" s="57" t="s">
        <v>1085</v>
      </c>
    </row>
    <row r="27" spans="1:15" s="195" customFormat="1">
      <c r="B27" s="63" t="s">
        <v>1445</v>
      </c>
      <c r="C27" s="63" t="s">
        <v>1213</v>
      </c>
      <c r="D27" s="58" t="s">
        <v>1214</v>
      </c>
      <c r="E27" s="483"/>
      <c r="F27" s="55" t="s">
        <v>1130</v>
      </c>
      <c r="G27" s="154" t="s">
        <v>1131</v>
      </c>
      <c r="H27" s="55" t="s">
        <v>1215</v>
      </c>
      <c r="I27" s="55" t="s">
        <v>1081</v>
      </c>
      <c r="J27" s="55" t="s">
        <v>1430</v>
      </c>
      <c r="K27" s="137" t="s">
        <v>1446</v>
      </c>
      <c r="L27" s="55" t="s">
        <v>1447</v>
      </c>
      <c r="M27" s="55" t="s">
        <v>1170</v>
      </c>
      <c r="N27" s="55" t="s">
        <v>1089</v>
      </c>
      <c r="O27" s="57" t="s">
        <v>1085</v>
      </c>
    </row>
    <row r="28" spans="1:15" s="195" customFormat="1">
      <c r="B28" s="63" t="s">
        <v>1356</v>
      </c>
      <c r="C28" s="63" t="s">
        <v>1357</v>
      </c>
      <c r="D28" s="58" t="s">
        <v>1358</v>
      </c>
      <c r="E28" s="483"/>
      <c r="F28" s="55" t="s">
        <v>1203</v>
      </c>
      <c r="G28" s="55" t="s">
        <v>1203</v>
      </c>
      <c r="H28" s="57" t="s">
        <v>1203</v>
      </c>
      <c r="I28" s="158" t="s">
        <v>1081</v>
      </c>
      <c r="J28" s="55" t="s">
        <v>1056</v>
      </c>
      <c r="K28" s="74" t="s">
        <v>1432</v>
      </c>
      <c r="L28" s="158" t="s">
        <v>1328</v>
      </c>
      <c r="M28" s="57">
        <v>5093</v>
      </c>
      <c r="N28" s="57" t="s">
        <v>1203</v>
      </c>
      <c r="O28" s="57" t="s">
        <v>1102</v>
      </c>
    </row>
    <row r="29" spans="1:15">
      <c r="B29" s="242"/>
      <c r="C29" s="242"/>
      <c r="D29" s="242"/>
      <c r="E29" s="243"/>
      <c r="F29" s="133"/>
      <c r="G29" s="133"/>
      <c r="H29" s="133"/>
      <c r="I29" s="133"/>
      <c r="J29" s="133"/>
      <c r="K29" s="133"/>
      <c r="L29" s="133"/>
      <c r="M29" s="244"/>
      <c r="N29" s="244"/>
      <c r="O29" s="244"/>
    </row>
    <row r="30" spans="1:15">
      <c r="B30" s="133"/>
      <c r="C30" s="133"/>
      <c r="D30" s="139"/>
      <c r="E30" s="139"/>
      <c r="F30" s="133"/>
      <c r="G30" s="133"/>
      <c r="H30" s="133"/>
      <c r="I30" s="133"/>
      <c r="J30" s="133"/>
      <c r="K30" s="133"/>
      <c r="L30" s="133"/>
      <c r="M30" s="133"/>
      <c r="N30" s="133"/>
      <c r="O30" s="133"/>
    </row>
    <row r="31" spans="1:15">
      <c r="B31" s="883" t="s">
        <v>1217</v>
      </c>
      <c r="C31" s="883"/>
      <c r="D31" s="883"/>
      <c r="E31" s="883"/>
      <c r="F31" s="884"/>
      <c r="G31" s="884"/>
      <c r="H31" s="884"/>
      <c r="I31" s="884"/>
      <c r="J31" s="884"/>
      <c r="K31" s="884"/>
      <c r="L31" s="884"/>
      <c r="M31" s="884"/>
      <c r="N31" s="884"/>
      <c r="O31" s="884"/>
    </row>
    <row r="32" spans="1:15" s="195" customFormat="1" ht="26">
      <c r="A32"/>
      <c r="B32" s="546" t="s">
        <v>1060</v>
      </c>
      <c r="C32" s="546" t="s">
        <v>1061</v>
      </c>
      <c r="D32" s="546" t="s">
        <v>1062</v>
      </c>
      <c r="E32" s="546" t="s">
        <v>1063</v>
      </c>
      <c r="F32" s="140" t="s">
        <v>1064</v>
      </c>
      <c r="G32" s="140" t="s">
        <v>1065</v>
      </c>
      <c r="H32" s="140" t="s">
        <v>1066</v>
      </c>
      <c r="I32" s="140" t="s">
        <v>1067</v>
      </c>
      <c r="J32" s="558" t="s">
        <v>1068</v>
      </c>
      <c r="K32" s="558" t="s">
        <v>1069</v>
      </c>
      <c r="L32" s="558" t="s">
        <v>1070</v>
      </c>
      <c r="M32" s="558" t="s">
        <v>1071</v>
      </c>
      <c r="N32" s="546" t="s">
        <v>1072</v>
      </c>
      <c r="O32" s="546" t="s">
        <v>1073</v>
      </c>
    </row>
    <row r="33" spans="2:16" s="195" customFormat="1" ht="20">
      <c r="B33" s="158" t="s">
        <v>1379</v>
      </c>
      <c r="C33" s="158" t="s">
        <v>1075</v>
      </c>
      <c r="D33" s="56" t="s">
        <v>1448</v>
      </c>
      <c r="E33" s="483"/>
      <c r="F33" s="55" t="s">
        <v>1056</v>
      </c>
      <c r="G33" s="74" t="s">
        <v>1432</v>
      </c>
      <c r="H33" s="158" t="s">
        <v>1328</v>
      </c>
      <c r="I33" s="55" t="s">
        <v>1081</v>
      </c>
      <c r="J33" s="55" t="s">
        <v>1056</v>
      </c>
      <c r="K33" s="106" t="s">
        <v>1443</v>
      </c>
      <c r="L33" s="158" t="s">
        <v>1449</v>
      </c>
      <c r="M33" s="425" t="s">
        <v>1381</v>
      </c>
      <c r="N33" s="158" t="s">
        <v>1382</v>
      </c>
      <c r="O33" s="158" t="s">
        <v>1085</v>
      </c>
    </row>
    <row r="34" spans="2:16" s="195" customFormat="1" ht="20">
      <c r="B34" s="158" t="s">
        <v>1383</v>
      </c>
      <c r="C34" s="158" t="s">
        <v>1075</v>
      </c>
      <c r="D34" s="56" t="s">
        <v>1450</v>
      </c>
      <c r="E34" s="483"/>
      <c r="F34" s="55" t="s">
        <v>1056</v>
      </c>
      <c r="G34" s="74" t="s">
        <v>1432</v>
      </c>
      <c r="H34" s="158" t="s">
        <v>1328</v>
      </c>
      <c r="I34" s="55" t="s">
        <v>1081</v>
      </c>
      <c r="J34" s="55" t="s">
        <v>1430</v>
      </c>
      <c r="K34" s="106" t="s">
        <v>1451</v>
      </c>
      <c r="L34" s="158" t="s">
        <v>1452</v>
      </c>
      <c r="M34" s="425" t="s">
        <v>1381</v>
      </c>
      <c r="N34" s="158" t="s">
        <v>1382</v>
      </c>
      <c r="O34" s="158" t="s">
        <v>1085</v>
      </c>
    </row>
    <row r="35" spans="2:16" s="195" customFormat="1">
      <c r="B35" s="535" t="s">
        <v>1388</v>
      </c>
      <c r="C35" s="158" t="s">
        <v>1075</v>
      </c>
      <c r="D35" s="56" t="s">
        <v>1389</v>
      </c>
      <c r="E35" s="483"/>
      <c r="F35" s="55" t="s">
        <v>1056</v>
      </c>
      <c r="G35" s="74" t="s">
        <v>1432</v>
      </c>
      <c r="H35" s="158" t="s">
        <v>1328</v>
      </c>
      <c r="I35" s="55" t="s">
        <v>1081</v>
      </c>
      <c r="J35" s="55" t="s">
        <v>1430</v>
      </c>
      <c r="K35" s="74" t="s">
        <v>1453</v>
      </c>
      <c r="L35" s="55" t="s">
        <v>1080</v>
      </c>
      <c r="M35" s="425" t="s">
        <v>1454</v>
      </c>
      <c r="N35" s="158" t="s">
        <v>1382</v>
      </c>
      <c r="O35" s="158" t="s">
        <v>1085</v>
      </c>
    </row>
    <row r="36" spans="2:16" s="195" customFormat="1">
      <c r="B36" s="158" t="s">
        <v>1390</v>
      </c>
      <c r="C36" s="158" t="s">
        <v>1455</v>
      </c>
      <c r="D36" s="56" t="s">
        <v>1456</v>
      </c>
      <c r="E36" s="483"/>
      <c r="F36" s="55" t="s">
        <v>1457</v>
      </c>
      <c r="G36" s="74" t="s">
        <v>1434</v>
      </c>
      <c r="H36" s="158" t="s">
        <v>1458</v>
      </c>
      <c r="I36" s="55" t="s">
        <v>1081</v>
      </c>
      <c r="J36" s="55" t="s">
        <v>1056</v>
      </c>
      <c r="K36" s="74" t="s">
        <v>1432</v>
      </c>
      <c r="L36" s="55" t="s">
        <v>1459</v>
      </c>
      <c r="M36" s="425" t="s">
        <v>1460</v>
      </c>
      <c r="N36" s="158" t="s">
        <v>1101</v>
      </c>
      <c r="O36" s="158" t="s">
        <v>1102</v>
      </c>
    </row>
    <row r="37" spans="2:16" s="195" customFormat="1" ht="20">
      <c r="B37" s="158" t="s">
        <v>1394</v>
      </c>
      <c r="C37" s="158" t="s">
        <v>1075</v>
      </c>
      <c r="D37" s="56" t="s">
        <v>1391</v>
      </c>
      <c r="E37" s="483"/>
      <c r="F37" s="55" t="s">
        <v>1056</v>
      </c>
      <c r="G37" s="106" t="s">
        <v>1443</v>
      </c>
      <c r="H37" s="158" t="s">
        <v>1449</v>
      </c>
      <c r="I37" s="55" t="s">
        <v>1081</v>
      </c>
      <c r="J37" s="158" t="s">
        <v>1056</v>
      </c>
      <c r="K37" s="74" t="s">
        <v>1432</v>
      </c>
      <c r="L37" s="158" t="s">
        <v>1328</v>
      </c>
      <c r="M37" s="425" t="s">
        <v>1392</v>
      </c>
      <c r="N37" s="158" t="s">
        <v>1393</v>
      </c>
      <c r="O37" s="158" t="s">
        <v>1085</v>
      </c>
    </row>
    <row r="38" spans="2:16" s="195" customFormat="1" ht="20">
      <c r="B38" s="535" t="s">
        <v>1461</v>
      </c>
      <c r="C38" s="158" t="s">
        <v>1075</v>
      </c>
      <c r="D38" s="56" t="s">
        <v>1391</v>
      </c>
      <c r="E38" s="483"/>
      <c r="F38" s="55" t="s">
        <v>1457</v>
      </c>
      <c r="G38" s="156" t="s">
        <v>1462</v>
      </c>
      <c r="H38" s="158" t="s">
        <v>1463</v>
      </c>
      <c r="I38" s="55" t="s">
        <v>1081</v>
      </c>
      <c r="J38" s="55" t="s">
        <v>1056</v>
      </c>
      <c r="K38" s="74" t="s">
        <v>1432</v>
      </c>
      <c r="L38" s="158" t="s">
        <v>1328</v>
      </c>
      <c r="M38" s="425" t="s">
        <v>1392</v>
      </c>
      <c r="N38" s="158" t="s">
        <v>1393</v>
      </c>
      <c r="O38" s="158" t="s">
        <v>1085</v>
      </c>
    </row>
    <row r="39" spans="2:16">
      <c r="B39" s="158" t="s">
        <v>1464</v>
      </c>
      <c r="C39" s="158" t="s">
        <v>1274</v>
      </c>
      <c r="D39" s="56" t="s">
        <v>1465</v>
      </c>
      <c r="E39" s="483"/>
      <c r="F39" s="55" t="s">
        <v>1457</v>
      </c>
      <c r="G39" s="74" t="s">
        <v>1434</v>
      </c>
      <c r="H39" s="158" t="s">
        <v>1458</v>
      </c>
      <c r="I39" s="55" t="s">
        <v>1081</v>
      </c>
      <c r="J39" s="55" t="s">
        <v>1056</v>
      </c>
      <c r="K39" s="74" t="s">
        <v>1432</v>
      </c>
      <c r="L39" s="55" t="s">
        <v>1459</v>
      </c>
      <c r="M39" s="158">
        <v>32020</v>
      </c>
      <c r="N39" s="158" t="s">
        <v>1274</v>
      </c>
      <c r="O39" s="158" t="s">
        <v>1085</v>
      </c>
    </row>
    <row r="40" spans="2:16" s="195" customFormat="1">
      <c r="B40" s="134"/>
      <c r="C40" s="134"/>
      <c r="E40" s="139"/>
      <c r="F40" s="134"/>
      <c r="G40" s="133"/>
      <c r="H40" s="133"/>
      <c r="I40" s="133"/>
      <c r="J40" s="135"/>
      <c r="K40" s="135"/>
      <c r="L40" s="133"/>
      <c r="M40" s="133"/>
      <c r="N40" s="133"/>
      <c r="O40" s="133"/>
    </row>
    <row r="41" spans="2:16" s="195" customFormat="1">
      <c r="B41" s="133"/>
      <c r="C41" s="133"/>
      <c r="D41" s="139"/>
      <c r="E41" s="139"/>
      <c r="F41" s="133"/>
      <c r="G41" s="133"/>
      <c r="H41" s="133"/>
      <c r="I41" s="133"/>
      <c r="J41" s="133"/>
      <c r="K41" s="133"/>
      <c r="L41" s="133"/>
      <c r="M41" s="133"/>
      <c r="N41" s="133"/>
      <c r="O41" s="133"/>
    </row>
    <row r="42" spans="2:16" s="195" customFormat="1" ht="13" customHeight="1">
      <c r="B42" s="883" t="s">
        <v>1224</v>
      </c>
      <c r="C42" s="883"/>
      <c r="D42" s="883"/>
      <c r="E42" s="883"/>
      <c r="F42" s="884"/>
      <c r="G42" s="884"/>
      <c r="H42" s="884"/>
      <c r="I42" s="884"/>
      <c r="J42" s="884"/>
      <c r="K42" s="884"/>
      <c r="L42" s="884"/>
      <c r="M42" s="884"/>
      <c r="N42" s="884"/>
      <c r="O42" s="884"/>
    </row>
    <row r="43" spans="2:16" s="195" customFormat="1" ht="26">
      <c r="B43" s="546" t="s">
        <v>1060</v>
      </c>
      <c r="C43" s="546"/>
      <c r="D43" s="546" t="s">
        <v>1062</v>
      </c>
      <c r="E43" s="546" t="s">
        <v>1063</v>
      </c>
      <c r="F43" s="140" t="s">
        <v>1064</v>
      </c>
      <c r="G43" s="140" t="s">
        <v>1065</v>
      </c>
      <c r="H43" s="140" t="s">
        <v>1066</v>
      </c>
      <c r="I43" s="140" t="s">
        <v>1067</v>
      </c>
      <c r="J43" s="558" t="s">
        <v>1068</v>
      </c>
      <c r="K43" s="558" t="s">
        <v>1069</v>
      </c>
      <c r="L43" s="558" t="s">
        <v>1070</v>
      </c>
      <c r="M43" s="558" t="s">
        <v>1071</v>
      </c>
      <c r="N43" s="546" t="s">
        <v>1072</v>
      </c>
      <c r="O43" s="546" t="s">
        <v>1073</v>
      </c>
    </row>
    <row r="44" spans="2:16" s="195" customFormat="1">
      <c r="B44" s="158" t="s">
        <v>1235</v>
      </c>
      <c r="C44" s="63" t="s">
        <v>1466</v>
      </c>
      <c r="D44" s="160" t="s">
        <v>1467</v>
      </c>
      <c r="E44" s="483"/>
      <c r="F44" s="158" t="s">
        <v>1228</v>
      </c>
      <c r="G44" s="152" t="s">
        <v>90</v>
      </c>
      <c r="H44" s="158" t="s">
        <v>1248</v>
      </c>
      <c r="I44" s="158" t="s">
        <v>1081</v>
      </c>
      <c r="J44" s="55" t="s">
        <v>1056</v>
      </c>
      <c r="K44" s="137" t="s">
        <v>1440</v>
      </c>
      <c r="L44" s="158" t="s">
        <v>1324</v>
      </c>
      <c r="M44" s="365" t="s">
        <v>1170</v>
      </c>
      <c r="N44" s="158" t="s">
        <v>1089</v>
      </c>
      <c r="O44" s="159" t="s">
        <v>1085</v>
      </c>
    </row>
    <row r="45" spans="2:16" s="195" customFormat="1" ht="40.5">
      <c r="B45" s="158" t="s">
        <v>1237</v>
      </c>
      <c r="C45" s="63" t="s">
        <v>1468</v>
      </c>
      <c r="D45" s="424" t="s">
        <v>1469</v>
      </c>
      <c r="E45" s="483"/>
      <c r="F45" s="158" t="s">
        <v>1228</v>
      </c>
      <c r="G45" s="152" t="s">
        <v>90</v>
      </c>
      <c r="H45" s="158" t="s">
        <v>1248</v>
      </c>
      <c r="I45" s="158" t="s">
        <v>1081</v>
      </c>
      <c r="J45" s="55" t="s">
        <v>1056</v>
      </c>
      <c r="K45" s="138" t="s">
        <v>1470</v>
      </c>
      <c r="L45" s="158" t="s">
        <v>1403</v>
      </c>
      <c r="M45" s="364" t="s">
        <v>1471</v>
      </c>
      <c r="N45" s="158" t="s">
        <v>1089</v>
      </c>
      <c r="O45" s="159" t="s">
        <v>1085</v>
      </c>
    </row>
    <row r="46" spans="2:16" s="195" customFormat="1" ht="14.5">
      <c r="B46" s="158" t="s">
        <v>1245</v>
      </c>
      <c r="C46" s="158" t="s">
        <v>1407</v>
      </c>
      <c r="D46" s="160" t="s">
        <v>1408</v>
      </c>
      <c r="E46" s="483"/>
      <c r="F46" s="158" t="s">
        <v>1228</v>
      </c>
      <c r="G46" s="155" t="s">
        <v>90</v>
      </c>
      <c r="H46" s="158" t="s">
        <v>1248</v>
      </c>
      <c r="I46" s="158" t="s">
        <v>1081</v>
      </c>
      <c r="J46" s="55" t="s">
        <v>1297</v>
      </c>
      <c r="K46" s="74" t="s">
        <v>1472</v>
      </c>
      <c r="L46" s="158" t="s">
        <v>1080</v>
      </c>
      <c r="M46" s="364">
        <v>22</v>
      </c>
      <c r="N46" s="158" t="s">
        <v>1110</v>
      </c>
      <c r="O46" s="159" t="s">
        <v>1085</v>
      </c>
      <c r="P46" s="227"/>
    </row>
    <row r="47" spans="2:16" s="195" customFormat="1" ht="14.5">
      <c r="B47" s="158" t="s">
        <v>1249</v>
      </c>
      <c r="C47" s="158" t="s">
        <v>1410</v>
      </c>
      <c r="D47" s="160" t="s">
        <v>1411</v>
      </c>
      <c r="E47" s="483"/>
      <c r="F47" s="158" t="s">
        <v>1228</v>
      </c>
      <c r="G47" s="155" t="s">
        <v>90</v>
      </c>
      <c r="H47" s="158" t="s">
        <v>1248</v>
      </c>
      <c r="I47" s="158" t="s">
        <v>1081</v>
      </c>
      <c r="J47" s="55" t="s">
        <v>1297</v>
      </c>
      <c r="K47" s="156" t="s">
        <v>1473</v>
      </c>
      <c r="L47" s="158" t="s">
        <v>1107</v>
      </c>
      <c r="M47" s="364">
        <v>22</v>
      </c>
      <c r="N47" s="158" t="s">
        <v>1110</v>
      </c>
      <c r="O47" s="159" t="s">
        <v>1085</v>
      </c>
      <c r="P47" s="227"/>
    </row>
    <row r="48" spans="2:16" s="195" customFormat="1" ht="20">
      <c r="B48" s="158" t="s">
        <v>1251</v>
      </c>
      <c r="C48" s="158" t="s">
        <v>1414</v>
      </c>
      <c r="D48" s="290" t="s">
        <v>1415</v>
      </c>
      <c r="E48" s="483"/>
      <c r="F48" s="158" t="s">
        <v>1228</v>
      </c>
      <c r="G48" s="155" t="s">
        <v>90</v>
      </c>
      <c r="H48" s="158" t="s">
        <v>1248</v>
      </c>
      <c r="I48" s="158" t="s">
        <v>1081</v>
      </c>
      <c r="J48" s="55" t="s">
        <v>1297</v>
      </c>
      <c r="K48" s="156" t="s">
        <v>1473</v>
      </c>
      <c r="L48" s="158" t="s">
        <v>1107</v>
      </c>
      <c r="M48" s="364" t="s">
        <v>1234</v>
      </c>
      <c r="N48" s="158" t="s">
        <v>1089</v>
      </c>
      <c r="O48" s="159" t="s">
        <v>1085</v>
      </c>
      <c r="P48" s="227"/>
    </row>
    <row r="49" spans="1:16" s="195" customFormat="1" ht="14.5">
      <c r="B49" s="158" t="s">
        <v>1416</v>
      </c>
      <c r="C49" s="158" t="s">
        <v>1474</v>
      </c>
      <c r="D49" s="160" t="s">
        <v>1475</v>
      </c>
      <c r="E49" s="483"/>
      <c r="F49" s="158" t="s">
        <v>1228</v>
      </c>
      <c r="G49" s="155" t="s">
        <v>90</v>
      </c>
      <c r="H49" s="158" t="s">
        <v>1248</v>
      </c>
      <c r="I49" s="158" t="s">
        <v>1081</v>
      </c>
      <c r="J49" s="55" t="s">
        <v>1056</v>
      </c>
      <c r="K49" s="74" t="s">
        <v>1432</v>
      </c>
      <c r="L49" s="158" t="s">
        <v>1328</v>
      </c>
      <c r="M49" s="364" t="s">
        <v>1244</v>
      </c>
      <c r="N49" s="158" t="s">
        <v>1089</v>
      </c>
      <c r="O49" s="159" t="s">
        <v>1085</v>
      </c>
      <c r="P49" s="227"/>
    </row>
    <row r="50" spans="1:16" s="195" customFormat="1" ht="14.5">
      <c r="B50" s="133"/>
      <c r="C50" s="133"/>
      <c r="D50" s="133"/>
      <c r="E50" s="133"/>
      <c r="F50" s="133"/>
      <c r="G50" s="133"/>
      <c r="H50" s="133"/>
      <c r="I50" s="133"/>
      <c r="J50" s="133"/>
      <c r="K50" s="133"/>
      <c r="L50" s="133"/>
      <c r="M50" s="133"/>
      <c r="N50" s="133"/>
      <c r="O50" s="133"/>
      <c r="P50" s="227"/>
    </row>
    <row r="51" spans="1:16" s="195" customFormat="1" ht="14.5">
      <c r="B51" s="133"/>
      <c r="C51" s="133"/>
      <c r="D51" s="133"/>
      <c r="E51" s="133"/>
      <c r="F51" s="133"/>
      <c r="G51" s="133"/>
      <c r="H51" s="133"/>
      <c r="I51" s="133"/>
      <c r="J51" s="133"/>
      <c r="K51" s="133"/>
      <c r="L51" s="133"/>
      <c r="M51" s="133"/>
      <c r="N51" s="133"/>
      <c r="O51" s="133"/>
      <c r="P51" s="227"/>
    </row>
    <row r="52" spans="1:16" s="195" customFormat="1" ht="13" customHeight="1">
      <c r="B52" s="888" t="s">
        <v>1253</v>
      </c>
      <c r="C52" s="889"/>
      <c r="D52" s="889"/>
      <c r="E52" s="889"/>
      <c r="F52" s="889"/>
      <c r="G52" s="889"/>
      <c r="H52" s="889"/>
      <c r="I52" s="889"/>
      <c r="J52" s="889"/>
      <c r="K52" s="889"/>
      <c r="L52" s="889"/>
      <c r="M52" s="889"/>
      <c r="N52" s="889"/>
      <c r="O52" s="890"/>
    </row>
    <row r="53" spans="1:16" s="195" customFormat="1" ht="26">
      <c r="B53" s="546" t="s">
        <v>1060</v>
      </c>
      <c r="C53" s="546"/>
      <c r="D53" s="546" t="s">
        <v>1062</v>
      </c>
      <c r="E53" s="546" t="s">
        <v>1063</v>
      </c>
      <c r="F53" s="140" t="s">
        <v>1064</v>
      </c>
      <c r="G53" s="140" t="s">
        <v>1065</v>
      </c>
      <c r="H53" s="140" t="s">
        <v>1066</v>
      </c>
      <c r="I53" s="140" t="s">
        <v>1067</v>
      </c>
      <c r="J53" s="558" t="s">
        <v>1068</v>
      </c>
      <c r="K53" s="558" t="s">
        <v>1069</v>
      </c>
      <c r="L53" s="558" t="s">
        <v>1070</v>
      </c>
      <c r="M53" s="558" t="s">
        <v>1071</v>
      </c>
      <c r="N53" s="546" t="s">
        <v>1072</v>
      </c>
      <c r="O53" s="546" t="s">
        <v>1073</v>
      </c>
    </row>
    <row r="54" spans="1:16" s="195" customFormat="1" ht="20">
      <c r="A54" s="195" t="s">
        <v>1439</v>
      </c>
      <c r="B54" s="63" t="s">
        <v>1254</v>
      </c>
      <c r="C54" s="63" t="s">
        <v>1255</v>
      </c>
      <c r="D54" s="160" t="s">
        <v>1476</v>
      </c>
      <c r="E54" s="210"/>
      <c r="F54" s="158" t="s">
        <v>1056</v>
      </c>
      <c r="G54" s="74" t="s">
        <v>1432</v>
      </c>
      <c r="H54" s="158" t="s">
        <v>1328</v>
      </c>
      <c r="I54" s="55" t="s">
        <v>1081</v>
      </c>
      <c r="J54" s="55" t="s">
        <v>1257</v>
      </c>
      <c r="K54" s="55" t="s">
        <v>1258</v>
      </c>
      <c r="L54" s="55" t="s">
        <v>1203</v>
      </c>
      <c r="M54" s="158">
        <v>22</v>
      </c>
      <c r="N54" s="158" t="s">
        <v>1110</v>
      </c>
      <c r="O54" s="158" t="s">
        <v>1085</v>
      </c>
    </row>
    <row r="55" spans="1:16" s="195" customFormat="1" ht="20">
      <c r="A55" s="195" t="s">
        <v>1439</v>
      </c>
      <c r="B55" s="63" t="s">
        <v>1259</v>
      </c>
      <c r="C55" s="63" t="s">
        <v>1255</v>
      </c>
      <c r="D55" s="469" t="s">
        <v>1477</v>
      </c>
      <c r="E55" s="210"/>
      <c r="F55" s="55" t="s">
        <v>1056</v>
      </c>
      <c r="G55" s="470"/>
      <c r="H55" s="471"/>
      <c r="I55" s="158" t="s">
        <v>1081</v>
      </c>
      <c r="J55" s="55" t="s">
        <v>1257</v>
      </c>
      <c r="K55" s="55" t="s">
        <v>1258</v>
      </c>
      <c r="L55" s="55" t="s">
        <v>1203</v>
      </c>
      <c r="M55" s="158" t="s">
        <v>1203</v>
      </c>
      <c r="N55" s="158" t="s">
        <v>1093</v>
      </c>
      <c r="O55" s="158" t="s">
        <v>1203</v>
      </c>
    </row>
    <row r="56" spans="1:16" s="195" customFormat="1" ht="20">
      <c r="A56" s="195" t="s">
        <v>1439</v>
      </c>
      <c r="B56" s="63" t="s">
        <v>1261</v>
      </c>
      <c r="C56" s="63" t="s">
        <v>1255</v>
      </c>
      <c r="D56" s="160" t="s">
        <v>1478</v>
      </c>
      <c r="E56" s="210"/>
      <c r="F56" s="55" t="s">
        <v>1257</v>
      </c>
      <c r="G56" s="55" t="s">
        <v>1258</v>
      </c>
      <c r="H56" s="55" t="s">
        <v>1203</v>
      </c>
      <c r="I56" s="158" t="s">
        <v>1081</v>
      </c>
      <c r="J56" s="55" t="s">
        <v>1056</v>
      </c>
      <c r="K56" s="74" t="s">
        <v>1432</v>
      </c>
      <c r="L56" s="158" t="s">
        <v>1328</v>
      </c>
      <c r="M56" s="158">
        <v>22</v>
      </c>
      <c r="N56" s="158" t="s">
        <v>1110</v>
      </c>
      <c r="O56" s="159" t="s">
        <v>1085</v>
      </c>
    </row>
    <row r="57" spans="1:16" s="195" customFormat="1">
      <c r="A57" s="195" t="s">
        <v>1439</v>
      </c>
      <c r="B57" s="63" t="s">
        <v>1263</v>
      </c>
      <c r="C57" s="63" t="s">
        <v>1255</v>
      </c>
      <c r="D57" s="469" t="s">
        <v>1479</v>
      </c>
      <c r="E57" s="210"/>
      <c r="F57" s="55" t="s">
        <v>1257</v>
      </c>
      <c r="G57" s="55" t="s">
        <v>1258</v>
      </c>
      <c r="H57" s="55" t="s">
        <v>1203</v>
      </c>
      <c r="I57" s="158" t="s">
        <v>1081</v>
      </c>
      <c r="J57" s="55" t="s">
        <v>1056</v>
      </c>
      <c r="K57" s="470"/>
      <c r="L57" s="471"/>
      <c r="M57" s="158" t="s">
        <v>1203</v>
      </c>
      <c r="N57" s="158" t="s">
        <v>1093</v>
      </c>
      <c r="O57" s="159" t="s">
        <v>1085</v>
      </c>
    </row>
    <row r="58" spans="1:16" s="195" customFormat="1" ht="14.5">
      <c r="B58" s="133"/>
      <c r="C58" s="133"/>
      <c r="D58" s="133"/>
      <c r="E58" s="133"/>
      <c r="F58" s="133"/>
      <c r="G58" s="133"/>
      <c r="H58" s="133"/>
      <c r="I58" s="133"/>
      <c r="J58" s="133"/>
      <c r="K58" s="133"/>
      <c r="L58" s="133"/>
      <c r="M58" s="133"/>
      <c r="N58" s="133"/>
      <c r="O58" s="133"/>
      <c r="P58" s="227"/>
    </row>
    <row r="59" spans="1:16" s="195" customFormat="1" ht="14.5">
      <c r="B59" s="133"/>
      <c r="C59" s="133"/>
      <c r="D59" s="133"/>
      <c r="E59" s="133"/>
      <c r="F59" s="133"/>
      <c r="G59" s="133"/>
      <c r="H59" s="133"/>
      <c r="I59" s="133"/>
      <c r="J59" s="133"/>
      <c r="K59" s="133"/>
      <c r="L59" s="133"/>
      <c r="M59" s="133"/>
      <c r="N59" s="133"/>
      <c r="O59" s="133"/>
      <c r="P59" s="227"/>
    </row>
    <row r="60" spans="1:16" s="195" customFormat="1" ht="14.5">
      <c r="B60" s="133"/>
      <c r="C60" s="133"/>
      <c r="D60" s="133"/>
      <c r="E60" s="133"/>
      <c r="F60" s="133"/>
      <c r="G60" s="133"/>
      <c r="H60" s="133"/>
      <c r="I60" s="133"/>
      <c r="J60" s="133"/>
      <c r="K60" s="133"/>
      <c r="L60" s="133"/>
      <c r="M60" s="133"/>
      <c r="N60" s="133"/>
      <c r="O60" s="133"/>
      <c r="P60" s="227"/>
    </row>
    <row r="61" spans="1:16">
      <c r="D61" s="552"/>
      <c r="E61" s="212"/>
      <c r="F61" s="288"/>
      <c r="J61" s="61"/>
    </row>
    <row r="62" spans="1:16">
      <c r="D62" s="552"/>
      <c r="E62" s="212"/>
      <c r="F62" s="288"/>
      <c r="J62" s="61"/>
    </row>
    <row r="63" spans="1:16">
      <c r="D63" s="552"/>
      <c r="E63" s="212"/>
      <c r="F63" s="288"/>
      <c r="J63" s="61"/>
    </row>
    <row r="64" spans="1:16">
      <c r="D64" s="552"/>
      <c r="E64" s="212"/>
      <c r="F64" s="288"/>
      <c r="J64" s="61"/>
    </row>
    <row r="65" spans="4:10">
      <c r="D65" s="552"/>
      <c r="E65" s="212"/>
      <c r="F65" s="288"/>
      <c r="J65" s="61"/>
    </row>
    <row r="66" spans="4:10">
      <c r="D66" s="552"/>
      <c r="E66" s="212"/>
      <c r="F66" s="288"/>
      <c r="J66" s="61"/>
    </row>
    <row r="67" spans="4:10">
      <c r="D67" s="552"/>
      <c r="E67" s="212"/>
      <c r="F67" s="288"/>
      <c r="J67" s="61"/>
    </row>
    <row r="68" spans="4:10">
      <c r="D68" s="552"/>
      <c r="E68" s="212"/>
      <c r="F68" s="288"/>
      <c r="J68" s="61"/>
    </row>
    <row r="69" spans="4:10">
      <c r="D69" s="552"/>
      <c r="E69" s="212"/>
      <c r="F69" s="288"/>
      <c r="J69" s="61"/>
    </row>
    <row r="70" spans="4:10">
      <c r="D70" s="552"/>
      <c r="E70" s="212"/>
      <c r="F70" s="288"/>
      <c r="J70" s="61"/>
    </row>
    <row r="71" spans="4:10">
      <c r="D71" s="552"/>
      <c r="E71" s="212"/>
      <c r="F71" s="288"/>
      <c r="J71" s="61"/>
    </row>
    <row r="72" spans="4:10">
      <c r="D72" s="552"/>
      <c r="E72" s="212"/>
      <c r="F72" s="288"/>
      <c r="J72" s="61"/>
    </row>
    <row r="73" spans="4:10">
      <c r="D73" s="552"/>
      <c r="E73" s="212"/>
      <c r="F73" s="288"/>
      <c r="J73" s="61"/>
    </row>
    <row r="74" spans="4:10">
      <c r="D74" s="552"/>
      <c r="E74" s="212"/>
      <c r="F74" s="288"/>
      <c r="J74" s="61"/>
    </row>
    <row r="75" spans="4:10">
      <c r="D75" s="552"/>
      <c r="E75" s="212"/>
      <c r="F75" s="288"/>
      <c r="J75" s="61"/>
    </row>
    <row r="76" spans="4:10">
      <c r="D76" s="552"/>
      <c r="E76" s="212"/>
      <c r="F76" s="288"/>
      <c r="J76" s="61"/>
    </row>
    <row r="77" spans="4:10">
      <c r="D77" s="552"/>
      <c r="E77" s="212"/>
      <c r="F77" s="288"/>
      <c r="J77" s="61"/>
    </row>
    <row r="78" spans="4:10">
      <c r="D78" s="552"/>
      <c r="E78" s="212"/>
      <c r="F78" s="288"/>
      <c r="J78" s="61"/>
    </row>
    <row r="79" spans="4:10">
      <c r="D79" s="552"/>
      <c r="E79" s="212"/>
      <c r="F79" s="288"/>
      <c r="J79" s="61"/>
    </row>
    <row r="80" spans="4:10">
      <c r="D80" s="552"/>
      <c r="E80" s="212"/>
      <c r="F80" s="288"/>
      <c r="J80" s="61"/>
    </row>
    <row r="81" spans="4:10">
      <c r="D81" s="552"/>
      <c r="E81" s="212"/>
      <c r="F81" s="288"/>
      <c r="J81" s="61"/>
    </row>
    <row r="82" spans="4:10">
      <c r="D82" s="552"/>
      <c r="E82" s="212"/>
      <c r="F82" s="288"/>
      <c r="J82" s="61"/>
    </row>
    <row r="83" spans="4:10">
      <c r="D83" s="552"/>
      <c r="E83" s="212"/>
      <c r="F83" s="288"/>
      <c r="J83" s="61"/>
    </row>
    <row r="84" spans="4:10">
      <c r="D84" s="552"/>
      <c r="E84" s="212"/>
      <c r="F84" s="288"/>
      <c r="J84" s="61"/>
    </row>
    <row r="85" spans="4:10">
      <c r="D85" s="552"/>
      <c r="E85" s="212"/>
      <c r="F85" s="288"/>
      <c r="J85" s="61"/>
    </row>
    <row r="86" spans="4:10">
      <c r="D86" s="552"/>
      <c r="E86" s="212"/>
      <c r="F86" s="288"/>
      <c r="J86" s="61"/>
    </row>
    <row r="87" spans="4:10">
      <c r="D87" s="552"/>
      <c r="E87" s="212"/>
      <c r="F87" s="288"/>
      <c r="J87" s="61"/>
    </row>
    <row r="88" spans="4:10">
      <c r="D88" s="552"/>
      <c r="E88" s="212"/>
      <c r="F88" s="288"/>
      <c r="J88" s="61"/>
    </row>
    <row r="89" spans="4:10">
      <c r="D89" s="552"/>
      <c r="E89" s="212"/>
      <c r="F89" s="288"/>
      <c r="J89" s="61"/>
    </row>
    <row r="90" spans="4:10">
      <c r="D90" s="552"/>
      <c r="E90" s="212"/>
      <c r="F90" s="288"/>
      <c r="J90" s="61"/>
    </row>
    <row r="91" spans="4:10">
      <c r="D91" s="552"/>
      <c r="E91" s="212"/>
      <c r="F91" s="288"/>
      <c r="J91" s="61"/>
    </row>
    <row r="92" spans="4:10">
      <c r="D92" s="552"/>
      <c r="E92" s="212"/>
      <c r="F92" s="288"/>
      <c r="J92" s="61"/>
    </row>
    <row r="93" spans="4:10">
      <c r="D93" s="552"/>
      <c r="E93" s="212"/>
      <c r="F93" s="288"/>
      <c r="J93" s="61"/>
    </row>
    <row r="94" spans="4:10">
      <c r="D94" s="552"/>
      <c r="E94" s="212"/>
      <c r="F94" s="288"/>
      <c r="J94" s="61"/>
    </row>
    <row r="95" spans="4:10">
      <c r="D95" s="552"/>
      <c r="E95" s="212"/>
      <c r="F95" s="288"/>
      <c r="J95" s="61"/>
    </row>
    <row r="96" spans="4:10">
      <c r="D96" s="552"/>
      <c r="E96" s="212"/>
      <c r="F96" s="288"/>
      <c r="J96" s="61"/>
    </row>
    <row r="97" spans="4:10">
      <c r="D97" s="552"/>
      <c r="E97" s="212"/>
      <c r="F97" s="288"/>
      <c r="J97" s="61"/>
    </row>
    <row r="98" spans="4:10">
      <c r="D98" s="552"/>
      <c r="E98" s="212"/>
      <c r="F98" s="288"/>
      <c r="J98" s="61"/>
    </row>
  </sheetData>
  <autoFilter ref="A4:O38" xr:uid="{00000000-0009-0000-0000-000009000000}"/>
  <mergeCells count="3">
    <mergeCell ref="B31:O31"/>
    <mergeCell ref="B42:O42"/>
    <mergeCell ref="B52:O52"/>
  </mergeCell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11D73-11E8-414B-93E5-81FF374BF7D8}">
  <sheetPr codeName="Sheet18"/>
  <dimension ref="A4:AS23"/>
  <sheetViews>
    <sheetView zoomScale="115" zoomScaleNormal="115" workbookViewId="0">
      <pane ySplit="6" topLeftCell="A46" activePane="bottomLeft" state="frozen"/>
      <selection pane="bottomLeft" activeCell="D10" sqref="D10"/>
    </sheetView>
  </sheetViews>
  <sheetFormatPr defaultRowHeight="13"/>
  <cols>
    <col min="2" max="2" width="19.109375" style="27" customWidth="1"/>
    <col min="3" max="3" width="21.109375" customWidth="1"/>
    <col min="4" max="4" width="26.44140625" customWidth="1"/>
    <col min="5" max="5" width="4.33203125" hidden="1" customWidth="1"/>
    <col min="6" max="6" width="17.109375" customWidth="1"/>
    <col min="7" max="7" width="11.6640625" style="27" bestFit="1" customWidth="1"/>
    <col min="8" max="8" width="17.109375" style="27" bestFit="1" customWidth="1"/>
    <col min="9" max="9" width="16.6640625" style="27" bestFit="1" customWidth="1"/>
    <col min="10" max="10" width="11.6640625" style="27" bestFit="1" customWidth="1"/>
    <col min="11" max="11" width="11.77734375" style="27" bestFit="1" customWidth="1"/>
    <col min="12" max="12" width="15.33203125" style="27" customWidth="1"/>
    <col min="13" max="13" width="13.77734375" style="27" customWidth="1"/>
    <col min="14" max="14" width="11.77734375" style="27" customWidth="1"/>
    <col min="15" max="15" width="15.44140625" style="27" bestFit="1" customWidth="1"/>
    <col min="16" max="16" width="17" style="27" bestFit="1" customWidth="1"/>
    <col min="17" max="17" width="11.77734375" style="27" customWidth="1"/>
    <col min="18" max="18" width="15.44140625" style="27" bestFit="1" customWidth="1"/>
    <col min="19" max="19" width="17" style="27" bestFit="1" customWidth="1"/>
    <col min="20" max="20" width="11.77734375" style="27" customWidth="1"/>
    <col min="21" max="21" width="15.44140625" style="27" bestFit="1" customWidth="1"/>
    <col min="22" max="22" width="17" style="27" bestFit="1" customWidth="1"/>
    <col min="23" max="23" width="11.77734375" style="27" customWidth="1"/>
    <col min="24" max="24" width="15.44140625" style="27" bestFit="1" customWidth="1"/>
    <col min="25" max="25" width="17" style="27" bestFit="1" customWidth="1"/>
    <col min="26" max="26" width="11.77734375" style="27" customWidth="1"/>
    <col min="27" max="27" width="15.44140625" style="27" bestFit="1" customWidth="1"/>
    <col min="28" max="28" width="18.6640625" style="27" customWidth="1"/>
    <col min="29" max="29" width="11.77734375" style="27" customWidth="1"/>
    <col min="30" max="30" width="15.44140625" style="27" bestFit="1" customWidth="1"/>
    <col min="31" max="31" width="18.6640625" style="27" customWidth="1"/>
    <col min="32" max="32" width="11.77734375" style="27" customWidth="1"/>
    <col min="33" max="33" width="15.44140625" style="27" bestFit="1" customWidth="1"/>
    <col min="34" max="34" width="18.6640625" style="27" customWidth="1"/>
    <col min="35" max="35" width="11.77734375" style="27" customWidth="1"/>
    <col min="36" max="36" width="15.44140625" style="27" bestFit="1" customWidth="1"/>
    <col min="37" max="37" width="18.6640625" style="27" customWidth="1"/>
    <col min="38" max="38" width="11.77734375" style="27" customWidth="1"/>
    <col min="39" max="39" width="15.44140625" style="27" bestFit="1" customWidth="1"/>
    <col min="40" max="40" width="18.6640625" style="27" customWidth="1"/>
    <col min="41" max="41" width="11.77734375" style="27" customWidth="1"/>
    <col min="42" max="42" width="15.44140625" style="27" bestFit="1" customWidth="1"/>
    <col min="43" max="43" width="18.6640625" style="27" customWidth="1"/>
    <col min="44" max="44" width="11.77734375" style="27" customWidth="1"/>
    <col min="45" max="45" width="15.44140625" style="27" bestFit="1" customWidth="1"/>
  </cols>
  <sheetData>
    <row r="4" spans="1:45" ht="18.5" thickBot="1">
      <c r="B4" s="462" t="s">
        <v>475</v>
      </c>
    </row>
    <row r="5" spans="1:45">
      <c r="G5" s="877" t="s">
        <v>476</v>
      </c>
      <c r="H5" s="878"/>
      <c r="I5" s="879"/>
      <c r="J5" s="877" t="s">
        <v>476</v>
      </c>
      <c r="K5" s="878"/>
      <c r="L5" s="879"/>
      <c r="M5" s="877" t="s">
        <v>476</v>
      </c>
      <c r="N5" s="878"/>
      <c r="O5" s="879"/>
      <c r="P5" s="880" t="s">
        <v>476</v>
      </c>
      <c r="Q5" s="881"/>
      <c r="R5" s="882"/>
      <c r="S5" s="880" t="s">
        <v>476</v>
      </c>
      <c r="T5" s="881"/>
      <c r="U5" s="882"/>
      <c r="V5" s="880" t="s">
        <v>476</v>
      </c>
      <c r="W5" s="881"/>
      <c r="X5" s="882"/>
      <c r="Y5" s="880" t="s">
        <v>476</v>
      </c>
      <c r="Z5" s="881"/>
      <c r="AA5" s="882"/>
      <c r="AB5" s="880" t="s">
        <v>476</v>
      </c>
      <c r="AC5" s="881"/>
      <c r="AD5" s="882"/>
      <c r="AE5" s="880" t="s">
        <v>476</v>
      </c>
      <c r="AF5" s="881"/>
      <c r="AG5" s="882"/>
      <c r="AH5" s="880" t="s">
        <v>476</v>
      </c>
      <c r="AI5" s="881"/>
      <c r="AJ5" s="882"/>
      <c r="AK5" s="880" t="s">
        <v>476</v>
      </c>
      <c r="AL5" s="881"/>
      <c r="AM5" s="882"/>
      <c r="AN5" s="880" t="s">
        <v>476</v>
      </c>
      <c r="AO5" s="881"/>
      <c r="AP5" s="882"/>
      <c r="AQ5" s="880" t="s">
        <v>476</v>
      </c>
      <c r="AR5" s="881"/>
      <c r="AS5" s="882"/>
    </row>
    <row r="6" spans="1:45" s="19" customFormat="1" ht="65">
      <c r="A6"/>
      <c r="B6" s="96" t="s">
        <v>477</v>
      </c>
      <c r="C6" s="546" t="s">
        <v>478</v>
      </c>
      <c r="D6" s="546" t="s">
        <v>479</v>
      </c>
      <c r="E6" s="546" t="s">
        <v>480</v>
      </c>
      <c r="F6" s="548" t="s">
        <v>481</v>
      </c>
      <c r="G6" s="245" t="s">
        <v>482</v>
      </c>
      <c r="H6" s="546" t="s">
        <v>483</v>
      </c>
      <c r="I6" s="246" t="s">
        <v>484</v>
      </c>
      <c r="J6" s="245" t="s">
        <v>482</v>
      </c>
      <c r="K6" s="546" t="s">
        <v>483</v>
      </c>
      <c r="L6" s="246" t="s">
        <v>484</v>
      </c>
      <c r="M6" s="245" t="s">
        <v>482</v>
      </c>
      <c r="N6" s="546" t="s">
        <v>483</v>
      </c>
      <c r="O6" s="246" t="s">
        <v>484</v>
      </c>
      <c r="P6" s="245" t="s">
        <v>482</v>
      </c>
      <c r="Q6" s="546" t="s">
        <v>483</v>
      </c>
      <c r="R6" s="246" t="s">
        <v>484</v>
      </c>
      <c r="S6" s="245" t="s">
        <v>482</v>
      </c>
      <c r="T6" s="546" t="s">
        <v>483</v>
      </c>
      <c r="U6" s="246" t="s">
        <v>484</v>
      </c>
      <c r="V6" s="245" t="s">
        <v>482</v>
      </c>
      <c r="W6" s="546" t="s">
        <v>483</v>
      </c>
      <c r="X6" s="246" t="s">
        <v>484</v>
      </c>
      <c r="Y6" s="245" t="s">
        <v>482</v>
      </c>
      <c r="Z6" s="546" t="s">
        <v>483</v>
      </c>
      <c r="AA6" s="246" t="s">
        <v>484</v>
      </c>
      <c r="AB6" s="245" t="s">
        <v>482</v>
      </c>
      <c r="AC6" s="546" t="s">
        <v>483</v>
      </c>
      <c r="AD6" s="246" t="s">
        <v>484</v>
      </c>
      <c r="AE6" s="245" t="s">
        <v>482</v>
      </c>
      <c r="AF6" s="546" t="s">
        <v>483</v>
      </c>
      <c r="AG6" s="246" t="s">
        <v>484</v>
      </c>
      <c r="AH6" s="245" t="s">
        <v>482</v>
      </c>
      <c r="AI6" s="546" t="s">
        <v>483</v>
      </c>
      <c r="AJ6" s="246" t="s">
        <v>484</v>
      </c>
      <c r="AK6" s="245" t="s">
        <v>482</v>
      </c>
      <c r="AL6" s="546" t="s">
        <v>483</v>
      </c>
      <c r="AM6" s="246" t="s">
        <v>484</v>
      </c>
      <c r="AN6" s="245" t="s">
        <v>482</v>
      </c>
      <c r="AO6" s="546" t="s">
        <v>483</v>
      </c>
      <c r="AP6" s="246" t="s">
        <v>484</v>
      </c>
      <c r="AQ6" s="245" t="s">
        <v>482</v>
      </c>
      <c r="AR6" s="546" t="s">
        <v>483</v>
      </c>
      <c r="AS6" s="246" t="s">
        <v>484</v>
      </c>
    </row>
    <row r="7" spans="1:45" ht="26">
      <c r="B7" s="95" t="s">
        <v>1480</v>
      </c>
      <c r="C7" s="33" t="s">
        <v>1481</v>
      </c>
      <c r="D7" s="33" t="s">
        <v>494</v>
      </c>
      <c r="E7" s="33" t="e">
        <f>VLOOKUP(#REF!,'IPs - Production'!$A$10:$K$456,7,FALSE)</f>
        <v>#REF!</v>
      </c>
      <c r="F7" s="33"/>
      <c r="G7" s="247" t="s">
        <v>52</v>
      </c>
      <c r="H7" s="549" t="s">
        <v>486</v>
      </c>
      <c r="I7" s="248" t="s">
        <v>487</v>
      </c>
      <c r="J7" s="247" t="s">
        <v>488</v>
      </c>
      <c r="K7" s="549" t="s">
        <v>489</v>
      </c>
      <c r="L7" s="248" t="s">
        <v>490</v>
      </c>
      <c r="M7" s="247" t="s">
        <v>488</v>
      </c>
      <c r="N7" s="549" t="s">
        <v>491</v>
      </c>
      <c r="O7" s="248" t="s">
        <v>492</v>
      </c>
      <c r="P7" s="478" t="s">
        <v>493</v>
      </c>
      <c r="Q7" s="549" t="s">
        <v>494</v>
      </c>
      <c r="R7" s="248" t="s">
        <v>495</v>
      </c>
      <c r="S7" s="478" t="s">
        <v>496</v>
      </c>
      <c r="T7" s="549"/>
      <c r="U7" s="248" t="s">
        <v>490</v>
      </c>
      <c r="V7" s="478" t="s">
        <v>497</v>
      </c>
      <c r="W7" s="549"/>
      <c r="X7" s="248" t="s">
        <v>498</v>
      </c>
      <c r="Y7" s="478" t="s">
        <v>499</v>
      </c>
      <c r="Z7" s="549"/>
      <c r="AA7" s="248" t="s">
        <v>500</v>
      </c>
      <c r="AB7" s="478" t="s">
        <v>501</v>
      </c>
      <c r="AC7" s="549"/>
      <c r="AD7" s="248" t="s">
        <v>502</v>
      </c>
      <c r="AE7" s="478" t="s">
        <v>503</v>
      </c>
      <c r="AF7" s="549"/>
      <c r="AG7" t="s">
        <v>504</v>
      </c>
      <c r="AH7" s="478" t="s">
        <v>505</v>
      </c>
      <c r="AI7" s="549"/>
      <c r="AJ7" s="248" t="s">
        <v>506</v>
      </c>
      <c r="AK7" s="478" t="s">
        <v>507</v>
      </c>
      <c r="AL7" s="549"/>
      <c r="AM7" s="248" t="s">
        <v>508</v>
      </c>
      <c r="AN7" s="478" t="s">
        <v>509</v>
      </c>
      <c r="AO7" s="549" t="s">
        <v>510</v>
      </c>
      <c r="AP7" s="248" t="s">
        <v>510</v>
      </c>
      <c r="AQ7" s="478" t="s">
        <v>511</v>
      </c>
      <c r="AR7" s="549" t="s">
        <v>512</v>
      </c>
      <c r="AS7" s="248" t="s">
        <v>512</v>
      </c>
    </row>
    <row r="8" spans="1:45" ht="26">
      <c r="B8" s="95" t="s">
        <v>1482</v>
      </c>
      <c r="C8" s="33" t="s">
        <v>1481</v>
      </c>
      <c r="D8" s="33" t="s">
        <v>1483</v>
      </c>
      <c r="E8" s="33" t="e">
        <f>VLOOKUP(#REF!,'IPs - Production'!$A$10:$K$456,7,FALSE)</f>
        <v>#REF!</v>
      </c>
      <c r="F8" s="33"/>
      <c r="G8" s="247" t="s">
        <v>52</v>
      </c>
      <c r="H8" s="549" t="s">
        <v>486</v>
      </c>
      <c r="I8" s="248" t="s">
        <v>487</v>
      </c>
      <c r="J8" s="247" t="s">
        <v>488</v>
      </c>
      <c r="K8" s="549" t="s">
        <v>489</v>
      </c>
      <c r="L8" s="248" t="s">
        <v>490</v>
      </c>
      <c r="M8" s="478" t="s">
        <v>514</v>
      </c>
      <c r="N8" s="549" t="s">
        <v>515</v>
      </c>
      <c r="O8" s="248" t="s">
        <v>516</v>
      </c>
      <c r="P8" s="247"/>
      <c r="Q8" s="549"/>
      <c r="R8" s="248"/>
      <c r="S8" s="247"/>
      <c r="T8" s="549"/>
      <c r="U8" s="248"/>
      <c r="V8" s="247"/>
      <c r="W8" s="549"/>
      <c r="X8" s="248"/>
      <c r="Y8" s="247"/>
      <c r="Z8" s="549"/>
      <c r="AA8" s="248"/>
      <c r="AB8" s="247"/>
      <c r="AC8" s="549"/>
      <c r="AD8" s="248"/>
      <c r="AE8" s="247"/>
      <c r="AF8" s="549"/>
      <c r="AG8" s="248"/>
      <c r="AH8" s="247"/>
      <c r="AI8" s="549"/>
      <c r="AJ8" s="248"/>
      <c r="AK8" s="247"/>
      <c r="AL8" s="549"/>
      <c r="AM8" s="248"/>
      <c r="AN8" s="247"/>
      <c r="AO8" s="549"/>
      <c r="AP8" s="248"/>
      <c r="AQ8" s="247"/>
      <c r="AR8" s="549"/>
      <c r="AS8" s="248"/>
    </row>
    <row r="9" spans="1:45" ht="26">
      <c r="B9" s="95" t="s">
        <v>1484</v>
      </c>
      <c r="C9" s="33" t="s">
        <v>1481</v>
      </c>
      <c r="D9" s="33" t="s">
        <v>63</v>
      </c>
      <c r="E9" s="33" t="e">
        <f>VLOOKUP(#REF!,'IPs - Production'!$A$10:$K$456,7,FALSE)</f>
        <v>#REF!</v>
      </c>
      <c r="F9" s="33"/>
      <c r="G9" s="247" t="s">
        <v>52</v>
      </c>
      <c r="H9" s="549" t="s">
        <v>486</v>
      </c>
      <c r="I9" s="248" t="s">
        <v>487</v>
      </c>
      <c r="J9" s="247" t="s">
        <v>488</v>
      </c>
      <c r="K9" s="549" t="s">
        <v>489</v>
      </c>
      <c r="L9" s="248" t="s">
        <v>490</v>
      </c>
      <c r="M9" s="478" t="s">
        <v>532</v>
      </c>
      <c r="N9" s="549"/>
      <c r="O9" s="248" t="s">
        <v>533</v>
      </c>
      <c r="P9" s="478" t="s">
        <v>534</v>
      </c>
      <c r="Q9" s="549" t="s">
        <v>535</v>
      </c>
      <c r="R9" s="248" t="s">
        <v>536</v>
      </c>
      <c r="S9" s="478" t="s">
        <v>537</v>
      </c>
      <c r="T9" s="549" t="s">
        <v>535</v>
      </c>
      <c r="U9" s="248" t="s">
        <v>538</v>
      </c>
      <c r="V9" s="247"/>
      <c r="W9" s="549"/>
      <c r="X9" s="248"/>
      <c r="Y9" s="247"/>
      <c r="Z9" s="549"/>
      <c r="AA9" s="248"/>
      <c r="AB9" s="247"/>
      <c r="AC9" s="549"/>
      <c r="AD9" s="248"/>
      <c r="AE9" s="247"/>
      <c r="AF9" s="549"/>
      <c r="AG9" s="248"/>
      <c r="AH9" s="247"/>
      <c r="AI9" s="549"/>
      <c r="AJ9" s="248"/>
      <c r="AK9" s="247"/>
      <c r="AL9" s="549"/>
      <c r="AM9" s="248"/>
      <c r="AN9" s="247"/>
      <c r="AO9" s="549"/>
      <c r="AP9" s="248"/>
      <c r="AQ9" s="247"/>
      <c r="AR9" s="549"/>
      <c r="AS9" s="248"/>
    </row>
    <row r="10" spans="1:45">
      <c r="B10" s="95" t="s">
        <v>1485</v>
      </c>
      <c r="C10" s="33" t="s">
        <v>1481</v>
      </c>
      <c r="D10" s="33" t="s">
        <v>63</v>
      </c>
      <c r="E10" s="33" t="e">
        <f>VLOOKUP(#REF!,'IPs - Production'!$A$10:$K$456,7,FALSE)</f>
        <v>#REF!</v>
      </c>
      <c r="F10" s="33"/>
      <c r="G10" s="247" t="s">
        <v>52</v>
      </c>
      <c r="H10" s="549" t="s">
        <v>486</v>
      </c>
      <c r="I10" s="248" t="s">
        <v>487</v>
      </c>
      <c r="J10" s="247" t="s">
        <v>488</v>
      </c>
      <c r="K10" s="549" t="s">
        <v>489</v>
      </c>
      <c r="L10" s="248" t="s">
        <v>490</v>
      </c>
      <c r="M10" s="478" t="s">
        <v>532</v>
      </c>
      <c r="N10" s="549"/>
      <c r="O10" s="248" t="s">
        <v>533</v>
      </c>
      <c r="P10" s="247"/>
      <c r="Q10" s="549"/>
      <c r="R10" s="248"/>
      <c r="S10" s="247"/>
      <c r="T10" s="549"/>
      <c r="U10" s="248"/>
      <c r="V10" s="247"/>
      <c r="W10" s="549"/>
      <c r="X10" s="248"/>
      <c r="Y10" s="247"/>
      <c r="Z10" s="549"/>
      <c r="AA10" s="248"/>
      <c r="AB10" s="247"/>
      <c r="AC10" s="549"/>
      <c r="AD10" s="248"/>
      <c r="AE10" s="247"/>
      <c r="AF10" s="549"/>
      <c r="AG10" s="248"/>
      <c r="AH10" s="247"/>
      <c r="AI10" s="549"/>
      <c r="AJ10" s="248"/>
      <c r="AK10" s="247"/>
      <c r="AL10" s="549"/>
      <c r="AM10" s="248"/>
      <c r="AN10" s="247"/>
      <c r="AO10" s="549"/>
      <c r="AP10" s="248"/>
      <c r="AQ10" s="247"/>
      <c r="AR10" s="549"/>
      <c r="AS10" s="248"/>
    </row>
    <row r="11" spans="1:45">
      <c r="B11" s="95" t="s">
        <v>1486</v>
      </c>
      <c r="C11" s="33" t="s">
        <v>1481</v>
      </c>
      <c r="D11" s="33" t="s">
        <v>63</v>
      </c>
      <c r="E11" s="33" t="e">
        <f>VLOOKUP(#REF!,'IPs - Production'!$A$10:$K$456,7,FALSE)</f>
        <v>#REF!</v>
      </c>
      <c r="F11" s="33"/>
      <c r="G11" s="247" t="s">
        <v>52</v>
      </c>
      <c r="H11" s="549" t="s">
        <v>486</v>
      </c>
      <c r="I11" s="248" t="s">
        <v>487</v>
      </c>
      <c r="J11" s="247" t="s">
        <v>488</v>
      </c>
      <c r="K11" s="549" t="s">
        <v>489</v>
      </c>
      <c r="L11" s="248" t="s">
        <v>490</v>
      </c>
      <c r="M11" s="478" t="s">
        <v>532</v>
      </c>
      <c r="N11" s="549"/>
      <c r="O11" s="248" t="s">
        <v>533</v>
      </c>
      <c r="P11" s="247"/>
      <c r="Q11" s="549"/>
      <c r="R11" s="248"/>
      <c r="S11" s="247"/>
      <c r="T11" s="549"/>
      <c r="U11" s="248"/>
      <c r="V11" s="247"/>
      <c r="W11" s="549"/>
      <c r="X11" s="248"/>
      <c r="Y11" s="247"/>
      <c r="Z11" s="549"/>
      <c r="AA11" s="248"/>
      <c r="AB11" s="247"/>
      <c r="AC11" s="549"/>
      <c r="AD11" s="248"/>
      <c r="AE11" s="247"/>
      <c r="AF11" s="549"/>
      <c r="AG11" s="248"/>
      <c r="AH11" s="247"/>
      <c r="AI11" s="549"/>
      <c r="AJ11" s="248"/>
      <c r="AK11" s="247"/>
      <c r="AL11" s="549"/>
      <c r="AM11" s="248"/>
      <c r="AN11" s="247"/>
      <c r="AO11" s="549"/>
      <c r="AP11" s="248"/>
      <c r="AQ11" s="247"/>
      <c r="AR11" s="549"/>
      <c r="AS11" s="248"/>
    </row>
    <row r="12" spans="1:45">
      <c r="B12" s="95" t="s">
        <v>1487</v>
      </c>
      <c r="C12" s="33" t="s">
        <v>1481</v>
      </c>
      <c r="D12" s="33" t="s">
        <v>67</v>
      </c>
      <c r="E12" s="33" t="e">
        <f>VLOOKUP(#REF!,'IPs - Production'!$A$10:$K$456,7,FALSE)</f>
        <v>#REF!</v>
      </c>
      <c r="F12" s="33"/>
      <c r="G12" s="247" t="s">
        <v>52</v>
      </c>
      <c r="H12" s="549" t="s">
        <v>486</v>
      </c>
      <c r="I12" s="248" t="s">
        <v>487</v>
      </c>
      <c r="J12" s="247" t="s">
        <v>488</v>
      </c>
      <c r="K12" s="549" t="s">
        <v>489</v>
      </c>
      <c r="L12" s="248" t="s">
        <v>490</v>
      </c>
      <c r="M12" s="478"/>
      <c r="N12" s="549"/>
      <c r="O12" s="248"/>
      <c r="P12" s="247"/>
      <c r="Q12" s="549"/>
      <c r="R12" s="248"/>
      <c r="S12" s="247"/>
      <c r="T12" s="549"/>
      <c r="U12" s="248"/>
      <c r="V12" s="247"/>
      <c r="W12" s="549"/>
      <c r="X12" s="248"/>
      <c r="Y12" s="247"/>
      <c r="Z12" s="549"/>
      <c r="AA12" s="248"/>
      <c r="AB12" s="247"/>
      <c r="AC12" s="549"/>
      <c r="AD12" s="248"/>
      <c r="AE12" s="247"/>
      <c r="AF12" s="549"/>
      <c r="AG12" s="248"/>
      <c r="AH12" s="247"/>
      <c r="AI12" s="549"/>
      <c r="AJ12" s="248"/>
      <c r="AK12" s="247"/>
      <c r="AL12" s="549"/>
      <c r="AM12" s="248"/>
      <c r="AN12" s="247"/>
      <c r="AO12" s="549"/>
      <c r="AP12" s="248"/>
      <c r="AQ12" s="247"/>
      <c r="AR12" s="549"/>
      <c r="AS12" s="248"/>
    </row>
    <row r="13" spans="1:45">
      <c r="B13" s="95" t="s">
        <v>1488</v>
      </c>
      <c r="C13" s="33" t="s">
        <v>1481</v>
      </c>
      <c r="D13" s="33" t="s">
        <v>69</v>
      </c>
      <c r="E13" s="33" t="e">
        <f>VLOOKUP(#REF!,'IPs - Production'!$A$10:$K$456,7,FALSE)</f>
        <v>#REF!</v>
      </c>
      <c r="F13" s="33"/>
      <c r="G13" s="247" t="s">
        <v>52</v>
      </c>
      <c r="H13" s="549" t="s">
        <v>486</v>
      </c>
      <c r="I13" s="248" t="s">
        <v>487</v>
      </c>
      <c r="J13" s="247" t="s">
        <v>488</v>
      </c>
      <c r="K13" s="549" t="s">
        <v>489</v>
      </c>
      <c r="L13" s="248" t="s">
        <v>490</v>
      </c>
      <c r="M13" s="478"/>
      <c r="N13" s="549"/>
      <c r="O13" s="248"/>
      <c r="P13" s="247"/>
      <c r="Q13" s="549"/>
      <c r="R13" s="248"/>
      <c r="S13" s="247"/>
      <c r="T13" s="549"/>
      <c r="U13" s="248"/>
      <c r="V13" s="247"/>
      <c r="W13" s="549"/>
      <c r="X13" s="248"/>
      <c r="Y13" s="247"/>
      <c r="Z13" s="549"/>
      <c r="AA13" s="248"/>
      <c r="AB13" s="247"/>
      <c r="AC13" s="549"/>
      <c r="AD13" s="248"/>
      <c r="AE13" s="247"/>
      <c r="AF13" s="549"/>
      <c r="AG13" s="248"/>
      <c r="AH13" s="247"/>
      <c r="AI13" s="549"/>
      <c r="AJ13" s="248"/>
      <c r="AK13" s="247"/>
      <c r="AL13" s="549"/>
      <c r="AM13" s="248"/>
      <c r="AN13" s="247"/>
      <c r="AO13" s="549"/>
      <c r="AP13" s="248"/>
      <c r="AQ13" s="247"/>
      <c r="AR13" s="549"/>
      <c r="AS13" s="248"/>
    </row>
    <row r="14" spans="1:45">
      <c r="B14" s="95" t="s">
        <v>1489</v>
      </c>
      <c r="C14" s="33" t="s">
        <v>1481</v>
      </c>
      <c r="D14" s="33" t="s">
        <v>69</v>
      </c>
      <c r="E14" s="33" t="e">
        <f>VLOOKUP(#REF!,'IPs - Production'!$A$10:$K$456,7,FALSE)</f>
        <v>#REF!</v>
      </c>
      <c r="F14" s="33"/>
      <c r="G14" s="247" t="s">
        <v>52</v>
      </c>
      <c r="H14" s="549" t="s">
        <v>486</v>
      </c>
      <c r="I14" s="248" t="s">
        <v>487</v>
      </c>
      <c r="J14" s="247" t="s">
        <v>488</v>
      </c>
      <c r="K14" s="549" t="s">
        <v>489</v>
      </c>
      <c r="L14" s="248" t="s">
        <v>490</v>
      </c>
      <c r="M14" s="478"/>
      <c r="N14" s="549"/>
      <c r="O14" s="248"/>
      <c r="P14" s="247"/>
      <c r="Q14" s="549"/>
      <c r="R14" s="248"/>
      <c r="S14" s="247"/>
      <c r="T14" s="549"/>
      <c r="U14" s="248"/>
      <c r="V14" s="247"/>
      <c r="W14" s="549"/>
      <c r="X14" s="248"/>
      <c r="Y14" s="247"/>
      <c r="Z14" s="549"/>
      <c r="AA14" s="248"/>
      <c r="AB14" s="247"/>
      <c r="AC14" s="549"/>
      <c r="AD14" s="248"/>
      <c r="AE14" s="247"/>
      <c r="AF14" s="549"/>
      <c r="AG14" s="248"/>
      <c r="AH14" s="247"/>
      <c r="AI14" s="549"/>
      <c r="AJ14" s="248"/>
      <c r="AK14" s="247"/>
      <c r="AL14" s="549"/>
      <c r="AM14" s="248"/>
      <c r="AN14" s="247"/>
      <c r="AO14" s="549"/>
      <c r="AP14" s="248"/>
      <c r="AQ14" s="247"/>
      <c r="AR14" s="549"/>
      <c r="AS14" s="248"/>
    </row>
    <row r="15" spans="1:45">
      <c r="B15" s="95" t="s">
        <v>1490</v>
      </c>
      <c r="C15" s="33" t="s">
        <v>1481</v>
      </c>
      <c r="D15" s="33" t="s">
        <v>69</v>
      </c>
      <c r="E15" s="33" t="e">
        <f>VLOOKUP(#REF!,'IPs - Production'!$A$10:$K$456,7,FALSE)</f>
        <v>#REF!</v>
      </c>
      <c r="F15" s="33"/>
      <c r="G15" s="247" t="s">
        <v>52</v>
      </c>
      <c r="H15" s="549" t="s">
        <v>486</v>
      </c>
      <c r="I15" s="248" t="s">
        <v>487</v>
      </c>
      <c r="J15" s="247" t="s">
        <v>488</v>
      </c>
      <c r="K15" s="549" t="s">
        <v>489</v>
      </c>
      <c r="L15" s="248" t="s">
        <v>490</v>
      </c>
      <c r="M15" s="478"/>
      <c r="N15" s="549"/>
      <c r="O15" s="248"/>
      <c r="P15" s="247"/>
      <c r="Q15" s="549"/>
      <c r="R15" s="248"/>
      <c r="S15" s="247"/>
      <c r="T15" s="549"/>
      <c r="U15" s="248"/>
      <c r="V15" s="247"/>
      <c r="W15" s="549"/>
      <c r="X15" s="248"/>
      <c r="Y15" s="247"/>
      <c r="Z15" s="549"/>
      <c r="AA15" s="248"/>
      <c r="AB15" s="247"/>
      <c r="AC15" s="549"/>
      <c r="AD15" s="248"/>
      <c r="AE15" s="247"/>
      <c r="AF15" s="549"/>
      <c r="AG15" s="248"/>
      <c r="AH15" s="247"/>
      <c r="AI15" s="549"/>
      <c r="AJ15" s="248"/>
      <c r="AK15" s="247"/>
      <c r="AL15" s="549"/>
      <c r="AM15" s="248"/>
      <c r="AN15" s="247"/>
      <c r="AO15" s="549"/>
      <c r="AP15" s="248"/>
      <c r="AQ15" s="247"/>
      <c r="AR15" s="549"/>
      <c r="AS15" s="248"/>
    </row>
    <row r="16" spans="1:45">
      <c r="B16" s="95" t="s">
        <v>1491</v>
      </c>
      <c r="C16" s="33" t="s">
        <v>1481</v>
      </c>
      <c r="D16" s="33" t="s">
        <v>70</v>
      </c>
      <c r="E16" s="33" t="e">
        <f>VLOOKUP(#REF!,'IPs - Production'!$A$10:$K$456,7,FALSE)</f>
        <v>#REF!</v>
      </c>
      <c r="F16" s="33"/>
      <c r="G16" s="247" t="s">
        <v>52</v>
      </c>
      <c r="H16" s="549" t="s">
        <v>486</v>
      </c>
      <c r="I16" s="248" t="s">
        <v>487</v>
      </c>
      <c r="J16" s="247" t="s">
        <v>488</v>
      </c>
      <c r="K16" s="549" t="s">
        <v>489</v>
      </c>
      <c r="L16" s="248" t="s">
        <v>490</v>
      </c>
      <c r="M16" s="478"/>
      <c r="N16" s="549"/>
      <c r="O16" s="248"/>
      <c r="P16" s="247"/>
      <c r="Q16" s="549"/>
      <c r="R16" s="248"/>
      <c r="S16" s="247"/>
      <c r="T16" s="549"/>
      <c r="U16" s="248"/>
      <c r="V16" s="247"/>
      <c r="W16" s="549"/>
      <c r="X16" s="248"/>
      <c r="Y16" s="247"/>
      <c r="Z16" s="549"/>
      <c r="AA16" s="248"/>
      <c r="AB16" s="247"/>
      <c r="AC16" s="549"/>
      <c r="AD16" s="248"/>
      <c r="AE16" s="247"/>
      <c r="AF16" s="549"/>
      <c r="AG16" s="248"/>
      <c r="AH16" s="247"/>
      <c r="AI16" s="549"/>
      <c r="AJ16" s="248"/>
      <c r="AK16" s="247"/>
      <c r="AL16" s="549"/>
      <c r="AM16" s="248"/>
      <c r="AN16" s="247"/>
      <c r="AO16" s="549"/>
      <c r="AP16" s="248"/>
      <c r="AQ16" s="247"/>
      <c r="AR16" s="549"/>
      <c r="AS16" s="248"/>
    </row>
    <row r="17" spans="2:45">
      <c r="B17" s="95" t="s">
        <v>1492</v>
      </c>
      <c r="C17" s="33" t="s">
        <v>1481</v>
      </c>
      <c r="D17" s="33" t="s">
        <v>1493</v>
      </c>
      <c r="E17" s="33" t="e">
        <f>VLOOKUP(#REF!,'IPs - Production'!$A$10:$K$456,7,FALSE)</f>
        <v>#REF!</v>
      </c>
      <c r="F17" s="33"/>
      <c r="G17" s="247" t="s">
        <v>52</v>
      </c>
      <c r="H17" s="549" t="s">
        <v>486</v>
      </c>
      <c r="I17" s="248" t="s">
        <v>487</v>
      </c>
      <c r="J17" s="247" t="s">
        <v>488</v>
      </c>
      <c r="K17" s="549" t="s">
        <v>489</v>
      </c>
      <c r="L17" s="248" t="s">
        <v>490</v>
      </c>
      <c r="M17" s="478"/>
      <c r="N17" s="549"/>
      <c r="O17" s="248"/>
      <c r="P17" s="247"/>
      <c r="Q17" s="549"/>
      <c r="R17" s="248"/>
      <c r="S17" s="247"/>
      <c r="T17" s="549"/>
      <c r="U17" s="248"/>
      <c r="V17" s="247"/>
      <c r="W17" s="549"/>
      <c r="X17" s="248"/>
      <c r="Y17" s="247"/>
      <c r="Z17" s="549"/>
      <c r="AA17" s="248"/>
      <c r="AB17" s="247"/>
      <c r="AC17" s="549"/>
      <c r="AD17" s="248"/>
      <c r="AE17" s="247"/>
      <c r="AF17" s="549"/>
      <c r="AG17" s="248"/>
      <c r="AH17" s="247"/>
      <c r="AI17" s="549"/>
      <c r="AJ17" s="248"/>
      <c r="AK17" s="247"/>
      <c r="AL17" s="549"/>
      <c r="AM17" s="248"/>
      <c r="AN17" s="247"/>
      <c r="AO17" s="549"/>
      <c r="AP17" s="248"/>
      <c r="AQ17" s="247"/>
      <c r="AR17" s="549"/>
      <c r="AS17" s="248"/>
    </row>
    <row r="18" spans="2:45">
      <c r="B18" s="95" t="s">
        <v>1494</v>
      </c>
      <c r="C18" s="33" t="s">
        <v>1457</v>
      </c>
      <c r="D18" s="33" t="s">
        <v>82</v>
      </c>
      <c r="E18" s="33" t="e">
        <f>VLOOKUP(#REF!,'IPs - Production'!$A$10:$K$456,7,FALSE)</f>
        <v>#REF!</v>
      </c>
      <c r="F18" s="33"/>
      <c r="G18" s="247" t="s">
        <v>52</v>
      </c>
      <c r="H18" s="549" t="s">
        <v>486</v>
      </c>
      <c r="I18" s="248" t="s">
        <v>487</v>
      </c>
      <c r="J18" s="247" t="s">
        <v>488</v>
      </c>
      <c r="K18" s="549" t="s">
        <v>489</v>
      </c>
      <c r="L18" s="248" t="s">
        <v>490</v>
      </c>
      <c r="M18" s="478"/>
      <c r="N18" s="549"/>
      <c r="O18" s="248"/>
      <c r="P18" s="247"/>
      <c r="Q18" s="549"/>
      <c r="R18" s="248"/>
      <c r="S18" s="247"/>
      <c r="T18" s="549"/>
      <c r="U18" s="248"/>
      <c r="V18" s="247"/>
      <c r="W18" s="549"/>
      <c r="X18" s="248"/>
      <c r="Y18" s="247"/>
      <c r="Z18" s="549"/>
      <c r="AA18" s="248"/>
      <c r="AB18" s="247"/>
      <c r="AC18" s="549"/>
      <c r="AD18" s="248"/>
      <c r="AE18" s="247"/>
      <c r="AF18" s="549"/>
      <c r="AG18" s="248"/>
      <c r="AH18" s="247"/>
      <c r="AI18" s="549"/>
      <c r="AJ18" s="248"/>
      <c r="AK18" s="247"/>
      <c r="AL18" s="549"/>
      <c r="AM18" s="248"/>
      <c r="AN18" s="247"/>
      <c r="AO18" s="549"/>
      <c r="AP18" s="248"/>
      <c r="AQ18" s="247"/>
      <c r="AR18" s="549"/>
      <c r="AS18" s="248"/>
    </row>
    <row r="19" spans="2:45">
      <c r="B19" s="95" t="s">
        <v>1495</v>
      </c>
      <c r="C19" s="33" t="s">
        <v>1457</v>
      </c>
      <c r="D19" s="33" t="s">
        <v>1496</v>
      </c>
      <c r="E19" s="33" t="e">
        <f>VLOOKUP(#REF!,'IPs - Production'!$A$10:$K$456,7,FALSE)</f>
        <v>#REF!</v>
      </c>
      <c r="F19" s="33"/>
      <c r="G19" s="247" t="s">
        <v>52</v>
      </c>
      <c r="H19" s="549" t="s">
        <v>486</v>
      </c>
      <c r="I19" s="248" t="s">
        <v>487</v>
      </c>
      <c r="J19" s="247" t="s">
        <v>488</v>
      </c>
      <c r="K19" s="549" t="s">
        <v>489</v>
      </c>
      <c r="L19" s="248" t="s">
        <v>490</v>
      </c>
      <c r="M19" s="478"/>
      <c r="N19" s="549"/>
      <c r="O19" s="248"/>
      <c r="P19" s="247"/>
      <c r="Q19" s="549"/>
      <c r="R19" s="248"/>
      <c r="S19" s="247"/>
      <c r="T19" s="549"/>
      <c r="U19" s="248"/>
      <c r="V19" s="247"/>
      <c r="W19" s="549"/>
      <c r="X19" s="248"/>
      <c r="Y19" s="247"/>
      <c r="Z19" s="549"/>
      <c r="AA19" s="248"/>
      <c r="AB19" s="247"/>
      <c r="AC19" s="549"/>
      <c r="AD19" s="248"/>
      <c r="AE19" s="247"/>
      <c r="AF19" s="549"/>
      <c r="AG19" s="248"/>
      <c r="AH19" s="247"/>
      <c r="AI19" s="549"/>
      <c r="AJ19" s="248"/>
      <c r="AK19" s="247"/>
      <c r="AL19" s="549"/>
      <c r="AM19" s="248"/>
      <c r="AN19" s="247"/>
      <c r="AO19" s="549"/>
      <c r="AP19" s="248"/>
      <c r="AQ19" s="247"/>
      <c r="AR19" s="549"/>
      <c r="AS19" s="248"/>
    </row>
    <row r="20" spans="2:45">
      <c r="B20" s="95" t="s">
        <v>1497</v>
      </c>
      <c r="C20" s="33" t="s">
        <v>1457</v>
      </c>
      <c r="D20" s="33" t="s">
        <v>1498</v>
      </c>
      <c r="E20" s="33" t="e">
        <f>VLOOKUP(#REF!,'IPs - Production'!$A$10:$K$456,7,FALSE)</f>
        <v>#REF!</v>
      </c>
      <c r="F20" s="33"/>
      <c r="G20" s="247" t="s">
        <v>52</v>
      </c>
      <c r="H20" s="549" t="s">
        <v>486</v>
      </c>
      <c r="I20" s="248" t="s">
        <v>487</v>
      </c>
      <c r="J20" s="247" t="s">
        <v>488</v>
      </c>
      <c r="K20" s="549" t="s">
        <v>489</v>
      </c>
      <c r="L20" s="248" t="s">
        <v>490</v>
      </c>
      <c r="M20" s="478"/>
      <c r="N20" s="549"/>
      <c r="O20" s="248"/>
      <c r="P20" s="247"/>
      <c r="Q20" s="549"/>
      <c r="R20" s="248"/>
      <c r="S20" s="247"/>
      <c r="T20" s="549"/>
      <c r="U20" s="248"/>
      <c r="V20" s="247"/>
      <c r="W20" s="549"/>
      <c r="X20" s="248"/>
      <c r="Y20" s="247"/>
      <c r="Z20" s="549"/>
      <c r="AA20" s="248"/>
      <c r="AB20" s="247"/>
      <c r="AC20" s="549"/>
      <c r="AD20" s="248"/>
      <c r="AE20" s="247"/>
      <c r="AF20" s="549"/>
      <c r="AG20" s="248"/>
      <c r="AH20" s="247"/>
      <c r="AI20" s="549"/>
      <c r="AJ20" s="248"/>
      <c r="AK20" s="247"/>
      <c r="AL20" s="549"/>
      <c r="AM20" s="248"/>
      <c r="AN20" s="247"/>
      <c r="AO20" s="549"/>
      <c r="AP20" s="248"/>
      <c r="AQ20" s="247"/>
      <c r="AR20" s="549"/>
      <c r="AS20" s="248"/>
    </row>
    <row r="21" spans="2:45">
      <c r="B21" s="95" t="s">
        <v>1499</v>
      </c>
      <c r="C21" s="33" t="s">
        <v>1457</v>
      </c>
      <c r="D21" s="33" t="s">
        <v>1498</v>
      </c>
      <c r="E21" s="33" t="e">
        <f>VLOOKUP(#REF!,'IPs - Production'!$A$10:$K$456,7,FALSE)</f>
        <v>#REF!</v>
      </c>
      <c r="F21" s="33"/>
      <c r="G21" s="247" t="s">
        <v>52</v>
      </c>
      <c r="H21" s="549" t="s">
        <v>486</v>
      </c>
      <c r="I21" s="248" t="s">
        <v>487</v>
      </c>
      <c r="J21" s="247" t="s">
        <v>488</v>
      </c>
      <c r="K21" s="549" t="s">
        <v>489</v>
      </c>
      <c r="L21" s="248" t="s">
        <v>490</v>
      </c>
      <c r="M21" s="478"/>
      <c r="N21" s="549"/>
      <c r="O21" s="248"/>
      <c r="P21" s="247"/>
      <c r="Q21" s="549"/>
      <c r="R21" s="248"/>
      <c r="S21" s="247"/>
      <c r="T21" s="549"/>
      <c r="U21" s="248"/>
      <c r="V21" s="247"/>
      <c r="W21" s="549"/>
      <c r="X21" s="248"/>
      <c r="Y21" s="247"/>
      <c r="Z21" s="549"/>
      <c r="AA21" s="248"/>
      <c r="AB21" s="247"/>
      <c r="AC21" s="549"/>
      <c r="AD21" s="248"/>
      <c r="AE21" s="247"/>
      <c r="AF21" s="549"/>
      <c r="AG21" s="248"/>
      <c r="AH21" s="247"/>
      <c r="AI21" s="549"/>
      <c r="AJ21" s="248"/>
      <c r="AK21" s="247"/>
      <c r="AL21" s="549"/>
      <c r="AM21" s="248"/>
      <c r="AN21" s="247"/>
      <c r="AO21" s="549"/>
      <c r="AP21" s="248"/>
      <c r="AQ21" s="247"/>
      <c r="AR21" s="549"/>
      <c r="AS21" s="248"/>
    </row>
    <row r="22" spans="2:45">
      <c r="B22" s="95" t="s">
        <v>1500</v>
      </c>
      <c r="C22" s="33" t="s">
        <v>1457</v>
      </c>
      <c r="D22" s="33" t="s">
        <v>1498</v>
      </c>
      <c r="E22" s="33" t="e">
        <f>VLOOKUP(#REF!,'IPs - Production'!$A$10:$K$456,7,FALSE)</f>
        <v>#REF!</v>
      </c>
      <c r="F22" s="33"/>
      <c r="G22" s="247" t="s">
        <v>52</v>
      </c>
      <c r="H22" s="549" t="s">
        <v>486</v>
      </c>
      <c r="I22" s="248" t="s">
        <v>487</v>
      </c>
      <c r="J22" s="247" t="s">
        <v>488</v>
      </c>
      <c r="K22" s="549" t="s">
        <v>489</v>
      </c>
      <c r="L22" s="248" t="s">
        <v>490</v>
      </c>
      <c r="M22" s="478"/>
      <c r="N22" s="549"/>
      <c r="O22" s="248"/>
      <c r="P22" s="247"/>
      <c r="Q22" s="549"/>
      <c r="R22" s="248"/>
      <c r="S22" s="247"/>
      <c r="T22" s="549"/>
      <c r="U22" s="248"/>
      <c r="V22" s="247"/>
      <c r="W22" s="549"/>
      <c r="X22" s="248"/>
      <c r="Y22" s="247"/>
      <c r="Z22" s="549"/>
      <c r="AA22" s="248"/>
      <c r="AB22" s="247"/>
      <c r="AC22" s="549"/>
      <c r="AD22" s="248"/>
      <c r="AE22" s="247"/>
      <c r="AF22" s="549"/>
      <c r="AG22" s="248"/>
      <c r="AH22" s="247"/>
      <c r="AI22" s="549"/>
      <c r="AJ22" s="248"/>
      <c r="AK22" s="247"/>
      <c r="AL22" s="549"/>
      <c r="AM22" s="248"/>
      <c r="AN22" s="247"/>
      <c r="AO22" s="549"/>
      <c r="AP22" s="248"/>
      <c r="AQ22" s="247"/>
      <c r="AR22" s="549"/>
      <c r="AS22" s="248"/>
    </row>
    <row r="23" spans="2:45">
      <c r="B23" s="95" t="s">
        <v>1501</v>
      </c>
      <c r="C23" s="33" t="s">
        <v>1457</v>
      </c>
      <c r="D23" s="33" t="s">
        <v>75</v>
      </c>
      <c r="E23" s="33" t="e">
        <f>VLOOKUP(#REF!,'IPs - Production'!$A$10:$K$456,7,FALSE)</f>
        <v>#REF!</v>
      </c>
      <c r="F23" s="33"/>
      <c r="G23" s="247" t="s">
        <v>905</v>
      </c>
      <c r="H23" s="549" t="s">
        <v>906</v>
      </c>
      <c r="I23" s="248" t="s">
        <v>907</v>
      </c>
      <c r="J23" s="247"/>
      <c r="K23" s="549"/>
      <c r="L23" s="248"/>
      <c r="M23" s="478"/>
      <c r="N23" s="549"/>
      <c r="O23" s="248"/>
      <c r="P23" s="478"/>
      <c r="Q23" s="549"/>
      <c r="R23" s="248"/>
      <c r="S23" s="478"/>
      <c r="T23" s="549"/>
      <c r="U23" s="248"/>
      <c r="V23" s="247"/>
      <c r="W23" s="549"/>
      <c r="X23" s="248"/>
      <c r="Y23" s="247"/>
      <c r="Z23" s="549"/>
      <c r="AA23" s="248"/>
      <c r="AB23" s="247"/>
      <c r="AC23" s="549"/>
      <c r="AD23" s="248"/>
      <c r="AE23" s="247"/>
      <c r="AF23" s="549"/>
      <c r="AG23" s="248"/>
      <c r="AH23" s="247"/>
      <c r="AI23" s="549"/>
      <c r="AJ23" s="248"/>
      <c r="AK23" s="247"/>
      <c r="AL23" s="549"/>
      <c r="AM23" s="248"/>
      <c r="AN23" s="478"/>
      <c r="AO23" s="549"/>
      <c r="AP23" s="248"/>
      <c r="AQ23" s="478"/>
      <c r="AR23" s="549"/>
      <c r="AS23" s="248"/>
    </row>
  </sheetData>
  <autoFilter ref="B6:J23" xr:uid="{00000000-0009-0000-0000-00000E000000}"/>
  <mergeCells count="13">
    <mergeCell ref="V5:X5"/>
    <mergeCell ref="G5:I5"/>
    <mergeCell ref="J5:L5"/>
    <mergeCell ref="M5:O5"/>
    <mergeCell ref="P5:R5"/>
    <mergeCell ref="S5:U5"/>
    <mergeCell ref="AQ5:AS5"/>
    <mergeCell ref="Y5:AA5"/>
    <mergeCell ref="AB5:AD5"/>
    <mergeCell ref="AE5:AG5"/>
    <mergeCell ref="AH5:AJ5"/>
    <mergeCell ref="AK5:AM5"/>
    <mergeCell ref="AN5:AP5"/>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0" filterMode="1">
    <pageSetUpPr fitToPage="1"/>
  </sheetPr>
  <dimension ref="A1:CI627"/>
  <sheetViews>
    <sheetView showGridLines="0" zoomScale="85" zoomScaleNormal="85" zoomScaleSheetLayoutView="100" workbookViewId="0">
      <pane xSplit="4" ySplit="10" topLeftCell="AH384" activePane="bottomRight" state="frozen"/>
      <selection pane="topRight" activeCell="E1" sqref="E1"/>
      <selection pane="bottomLeft" activeCell="A11" sqref="A11"/>
      <selection pane="bottomRight" activeCell="C224" sqref="C224"/>
    </sheetView>
  </sheetViews>
  <sheetFormatPr defaultColWidth="14.44140625" defaultRowHeight="13" outlineLevelCol="1"/>
  <cols>
    <col min="1" max="1" width="22.44140625" style="31" customWidth="1"/>
    <col min="2" max="2" width="34.77734375" style="31" customWidth="1"/>
    <col min="3" max="3" width="41.33203125" style="31" customWidth="1"/>
    <col min="4" max="4" width="16.77734375" style="41" bestFit="1" customWidth="1"/>
    <col min="5" max="5" width="16" style="41" bestFit="1" customWidth="1"/>
    <col min="6" max="6" width="23.6640625" style="41" customWidth="1"/>
    <col min="7" max="7" width="25.33203125" style="41" customWidth="1"/>
    <col min="8" max="9" width="19" style="45" customWidth="1"/>
    <col min="10" max="10" width="18.6640625" style="41" bestFit="1" customWidth="1"/>
    <col min="11" max="11" width="18.6640625" style="45" bestFit="1" customWidth="1"/>
    <col min="12" max="12" width="18.6640625" style="45" customWidth="1"/>
    <col min="13" max="13" width="18.6640625" style="67" customWidth="1"/>
    <col min="14" max="14" width="13.33203125" style="45" customWidth="1" outlineLevel="1"/>
    <col min="15" max="15" width="19.77734375" style="45" customWidth="1" outlineLevel="1"/>
    <col min="16" max="16" width="15.44140625" style="41" bestFit="1" customWidth="1"/>
    <col min="17" max="17" width="16.77734375" style="199" customWidth="1" outlineLevel="1"/>
    <col min="18" max="18" width="12.6640625" style="199" customWidth="1" outlineLevel="1"/>
    <col min="19" max="19" width="13.77734375" style="31" customWidth="1" outlineLevel="1"/>
    <col min="20" max="20" width="14.109375" style="31" customWidth="1" outlineLevel="1"/>
    <col min="21" max="21" width="16" style="31" bestFit="1" customWidth="1"/>
    <col min="22" max="22" width="21" style="31" customWidth="1" outlineLevel="1"/>
    <col min="23" max="23" width="18.33203125" style="31" customWidth="1" outlineLevel="1"/>
    <col min="24" max="24" width="18.6640625" style="31" customWidth="1" outlineLevel="1"/>
    <col min="25" max="25" width="21.109375" style="31" customWidth="1" outlineLevel="1"/>
    <col min="26" max="26" width="19.33203125" style="31" customWidth="1" outlineLevel="1"/>
    <col min="27" max="27" width="16.44140625" style="31" customWidth="1" outlineLevel="1"/>
    <col min="28" max="28" width="15" style="31" customWidth="1" outlineLevel="1"/>
    <col min="29" max="29" width="15.44140625" style="31" customWidth="1" outlineLevel="1"/>
    <col min="30" max="30" width="17.6640625" style="199" bestFit="1" customWidth="1"/>
    <col min="31" max="31" width="21" style="37" customWidth="1" outlineLevel="1"/>
    <col min="32" max="32" width="18.33203125" style="37" customWidth="1" outlineLevel="1"/>
    <col min="33" max="33" width="20.109375" style="37" customWidth="1" outlineLevel="1"/>
    <col min="34" max="34" width="21.109375" style="37" customWidth="1" outlineLevel="1"/>
    <col min="35" max="35" width="19.33203125" style="37" customWidth="1" outlineLevel="1"/>
    <col min="36" max="36" width="17.44140625" style="37" customWidth="1" outlineLevel="1"/>
    <col min="37" max="37" width="15" style="37" customWidth="1" outlineLevel="1"/>
    <col min="38" max="38" width="15.44140625" style="37" customWidth="1" outlineLevel="1"/>
    <col min="39" max="39" width="23.109375" style="37" customWidth="1" outlineLevel="1"/>
    <col min="40" max="40" width="24.44140625" style="37" bestFit="1" customWidth="1"/>
    <col min="41" max="41" width="18.6640625" style="31" customWidth="1" outlineLevel="1"/>
    <col min="42" max="42" width="18.33203125" style="31" customWidth="1" outlineLevel="1"/>
    <col min="43" max="43" width="23.109375" style="31" customWidth="1" outlineLevel="1"/>
    <col min="44" max="44" width="21.109375" style="31" customWidth="1" outlineLevel="1"/>
    <col min="45" max="45" width="19.33203125" style="31" customWidth="1" outlineLevel="1"/>
    <col min="46" max="46" width="14.109375" style="31" customWidth="1" outlineLevel="1"/>
    <col min="47" max="47" width="15" style="31" customWidth="1" outlineLevel="1"/>
    <col min="48" max="48" width="15.44140625" style="31" customWidth="1" outlineLevel="1"/>
    <col min="49" max="49" width="17.6640625" style="199" bestFit="1" customWidth="1"/>
    <col min="50" max="50" width="12.77734375" style="199" customWidth="1" outlineLevel="1"/>
    <col min="51" max="51" width="21.109375" style="199" bestFit="1" customWidth="1"/>
    <col min="52" max="52" width="21" style="31" customWidth="1" outlineLevel="1"/>
    <col min="53" max="53" width="18.33203125" style="31" customWidth="1" outlineLevel="1"/>
    <col min="54" max="54" width="25.77734375" style="31" customWidth="1" outlineLevel="1"/>
    <col min="55" max="55" width="18.6640625" style="31" customWidth="1" outlineLevel="1"/>
    <col min="56" max="56" width="19.33203125" style="31" customWidth="1" outlineLevel="1"/>
    <col min="57" max="57" width="14.109375" style="31" customWidth="1" outlineLevel="1"/>
    <col min="58" max="58" width="15" style="31" customWidth="1" outlineLevel="1"/>
    <col min="59" max="59" width="15.44140625" style="31" customWidth="1" outlineLevel="1"/>
    <col min="60" max="60" width="17.6640625" style="31" bestFit="1" customWidth="1"/>
    <col min="61" max="61" width="21" style="31" customWidth="1" outlineLevel="1"/>
    <col min="62" max="62" width="18.33203125" style="31" customWidth="1" outlineLevel="1"/>
    <col min="63" max="63" width="20.44140625" style="31" customWidth="1" outlineLevel="1"/>
    <col min="64" max="64" width="21.109375" style="31" customWidth="1" outlineLevel="1"/>
    <col min="65" max="65" width="19.33203125" style="31" customWidth="1" outlineLevel="1"/>
    <col min="66" max="66" width="16.44140625" style="31" customWidth="1" outlineLevel="1"/>
    <col min="67" max="67" width="15" style="31" customWidth="1" outlineLevel="1"/>
    <col min="68" max="68" width="15.44140625" style="31" customWidth="1" outlineLevel="1"/>
    <col min="69" max="69" width="24.44140625" style="31" bestFit="1" customWidth="1"/>
    <col min="70" max="71" width="14.44140625" style="31"/>
    <col min="72" max="72" width="26.44140625" style="31" customWidth="1"/>
    <col min="73" max="73" width="14.44140625" style="31"/>
    <col min="74" max="74" width="22.77734375" style="31" customWidth="1"/>
    <col min="75" max="75" width="17.44140625" style="31" customWidth="1"/>
    <col min="76" max="76" width="14.44140625" style="31"/>
    <col min="77" max="77" width="18.33203125" style="31" customWidth="1"/>
    <col min="78" max="79" width="14.44140625" style="31"/>
    <col min="80" max="80" width="12" style="31" bestFit="1" customWidth="1"/>
    <col min="81" max="81" width="28" style="31" bestFit="1" customWidth="1"/>
    <col min="82" max="82" width="30" style="31" bestFit="1" customWidth="1"/>
    <col min="83" max="83" width="14.109375" style="31" bestFit="1" customWidth="1"/>
    <col min="84" max="84" width="16.77734375" style="31" customWidth="1"/>
    <col min="85" max="85" width="13.44140625" style="31" customWidth="1"/>
    <col min="86" max="86" width="19.33203125" style="31" customWidth="1"/>
    <col min="87" max="16384" width="14.44140625" style="31"/>
  </cols>
  <sheetData>
    <row r="1" spans="1:87" ht="14">
      <c r="A1" s="27"/>
      <c r="B1" s="27"/>
      <c r="C1" s="27"/>
      <c r="D1" s="54"/>
      <c r="E1" s="54"/>
      <c r="F1" s="42"/>
      <c r="G1" s="42"/>
      <c r="H1" s="44"/>
      <c r="I1" s="44"/>
      <c r="J1" s="42"/>
      <c r="K1" s="44"/>
      <c r="L1" s="44"/>
      <c r="M1" s="44"/>
      <c r="N1" s="44"/>
      <c r="O1" s="44"/>
      <c r="P1" s="42"/>
      <c r="Q1" s="78"/>
      <c r="R1" s="78"/>
      <c r="S1" s="27"/>
      <c r="T1" s="27"/>
      <c r="U1" s="27"/>
      <c r="V1" s="32"/>
      <c r="W1" s="32"/>
      <c r="X1" s="32"/>
      <c r="Y1" s="27"/>
      <c r="Z1" s="27"/>
      <c r="AA1" s="27"/>
      <c r="AB1" s="27"/>
      <c r="AC1" s="27"/>
      <c r="AD1" s="78"/>
      <c r="AO1" s="27"/>
      <c r="AP1" s="27"/>
      <c r="AQ1" s="27"/>
      <c r="AR1" s="27"/>
      <c r="AS1" s="27"/>
      <c r="AT1" s="27"/>
      <c r="AU1" s="27"/>
      <c r="AV1" s="27"/>
      <c r="AW1" s="78"/>
      <c r="AX1" s="78"/>
      <c r="AY1" s="78"/>
      <c r="AZ1" s="27"/>
      <c r="BA1" s="27"/>
      <c r="BB1" s="27"/>
      <c r="BC1" s="27"/>
      <c r="BD1" s="27"/>
      <c r="BE1" s="27"/>
      <c r="BF1" s="27"/>
      <c r="BG1" s="27"/>
      <c r="BH1" s="27"/>
      <c r="BI1" s="27"/>
      <c r="BJ1" s="27"/>
      <c r="BK1" s="27"/>
      <c r="BL1" s="27"/>
      <c r="BM1" s="27"/>
      <c r="BN1" s="27"/>
      <c r="BO1" s="27"/>
      <c r="BP1" s="27"/>
      <c r="BQ1" s="27"/>
      <c r="BR1" s="27"/>
      <c r="BS1" s="27"/>
      <c r="BT1" s="27"/>
      <c r="BU1" s="27"/>
      <c r="BV1" s="27"/>
      <c r="BW1" s="27"/>
      <c r="BX1" s="27"/>
      <c r="BY1" s="27"/>
      <c r="BZ1" s="27"/>
      <c r="CA1" s="27"/>
      <c r="CB1" s="27"/>
      <c r="CC1" s="27"/>
      <c r="CD1" s="27"/>
      <c r="CE1" s="27"/>
      <c r="CF1" s="27"/>
      <c r="CG1" s="27"/>
      <c r="CH1" s="27"/>
      <c r="CI1" s="27"/>
    </row>
    <row r="2" spans="1:87" ht="14">
      <c r="A2" s="27"/>
      <c r="B2" s="27"/>
      <c r="C2" s="27"/>
      <c r="D2" s="54"/>
      <c r="E2" s="54"/>
      <c r="F2" s="42"/>
      <c r="G2" s="42"/>
      <c r="H2" s="44"/>
      <c r="I2" s="44"/>
      <c r="J2" s="42"/>
      <c r="K2" s="44"/>
      <c r="L2" s="44"/>
      <c r="M2" s="44"/>
      <c r="N2" s="44"/>
      <c r="O2" s="44"/>
      <c r="P2" s="42"/>
      <c r="Q2" s="78"/>
      <c r="R2" s="78"/>
      <c r="S2" s="27"/>
      <c r="T2" s="27"/>
      <c r="U2" s="27"/>
      <c r="V2" s="32"/>
      <c r="W2" s="32"/>
      <c r="X2" s="32"/>
      <c r="Y2" s="27"/>
      <c r="Z2" s="37"/>
      <c r="AA2" s="37"/>
      <c r="AB2" s="37"/>
      <c r="AC2" s="37"/>
      <c r="AD2" s="37"/>
      <c r="AO2" s="27"/>
      <c r="AP2" s="27"/>
      <c r="AQ2" s="27"/>
      <c r="AR2" s="27"/>
      <c r="AS2" s="27"/>
      <c r="AT2" s="27"/>
      <c r="AU2" s="27"/>
      <c r="AV2" s="27"/>
      <c r="AW2" s="78"/>
      <c r="AX2" s="78"/>
      <c r="AY2" s="78"/>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row>
    <row r="3" spans="1:87" ht="14">
      <c r="A3" s="27"/>
      <c r="B3" s="27"/>
      <c r="C3" s="27"/>
      <c r="D3" s="54"/>
      <c r="E3" s="54"/>
      <c r="F3" s="42"/>
      <c r="G3" s="42"/>
      <c r="H3" s="44"/>
      <c r="I3" s="44"/>
      <c r="J3" s="42"/>
      <c r="K3" s="44"/>
      <c r="L3" s="44"/>
      <c r="M3" s="44"/>
      <c r="N3" s="44"/>
      <c r="O3" s="44"/>
      <c r="P3" s="42"/>
      <c r="Q3" s="198"/>
      <c r="R3" s="198"/>
      <c r="S3" s="37"/>
      <c r="T3" s="37"/>
      <c r="U3" s="37"/>
      <c r="V3" s="32"/>
      <c r="W3" s="32"/>
      <c r="X3" s="32"/>
      <c r="Y3" s="27"/>
      <c r="Z3" s="37"/>
      <c r="AA3" s="37"/>
      <c r="AB3" s="37"/>
      <c r="AC3" s="37"/>
      <c r="AD3" s="37"/>
      <c r="AO3" s="27"/>
      <c r="AP3" s="27"/>
      <c r="AQ3" s="27"/>
      <c r="AR3" s="27"/>
      <c r="AS3" s="27"/>
      <c r="AT3" s="27"/>
      <c r="AU3" s="27"/>
      <c r="AV3" s="27"/>
      <c r="AW3" s="78"/>
      <c r="AX3" s="78"/>
      <c r="AY3" s="78"/>
      <c r="AZ3" s="27"/>
      <c r="BA3" s="27"/>
      <c r="BB3" s="27"/>
      <c r="BC3" s="27"/>
      <c r="BD3" s="27"/>
      <c r="BE3" s="27"/>
      <c r="BF3" s="27"/>
      <c r="BG3" s="27"/>
      <c r="BH3" s="27"/>
      <c r="BI3" s="27"/>
      <c r="BJ3" s="27"/>
      <c r="BK3" s="27"/>
      <c r="BL3" s="27"/>
      <c r="BM3" s="27"/>
      <c r="BN3" s="27"/>
      <c r="BO3" s="27"/>
      <c r="BP3" s="27"/>
      <c r="BQ3" s="27"/>
      <c r="BR3" s="27"/>
      <c r="BS3" s="27"/>
      <c r="BT3" s="27"/>
      <c r="BU3" s="27"/>
      <c r="BV3" s="27"/>
      <c r="BW3" s="27"/>
      <c r="BX3" s="27"/>
      <c r="BY3" s="27"/>
      <c r="BZ3" s="27"/>
      <c r="CA3" s="27"/>
      <c r="CB3" s="27"/>
      <c r="CC3" s="27"/>
      <c r="CD3" s="27"/>
      <c r="CE3" s="27"/>
      <c r="CF3" s="27"/>
      <c r="CG3" s="27"/>
      <c r="CH3" s="27"/>
      <c r="CI3" s="27"/>
    </row>
    <row r="4" spans="1:87" ht="14">
      <c r="A4" s="27"/>
      <c r="B4" s="27"/>
      <c r="C4" s="27"/>
      <c r="D4" s="54"/>
      <c r="E4" s="54"/>
      <c r="F4" s="42"/>
      <c r="G4" s="42"/>
      <c r="H4" s="44"/>
      <c r="I4" s="44"/>
      <c r="J4" s="42"/>
      <c r="K4" s="44"/>
      <c r="L4" s="44"/>
      <c r="M4" s="44"/>
      <c r="N4" s="44"/>
      <c r="O4" s="44"/>
      <c r="P4" s="42"/>
      <c r="Q4" s="625" t="s">
        <v>71</v>
      </c>
      <c r="R4" s="78"/>
      <c r="S4" s="27"/>
      <c r="T4" s="27"/>
      <c r="U4" s="27"/>
      <c r="V4" s="32"/>
      <c r="W4" s="32"/>
      <c r="X4" s="32"/>
      <c r="Y4" s="27"/>
      <c r="Z4" s="37"/>
      <c r="AA4" s="37"/>
      <c r="AB4" s="37"/>
      <c r="AC4" s="37"/>
      <c r="AD4" s="37"/>
      <c r="AO4" s="27"/>
      <c r="AP4" s="27"/>
      <c r="AQ4" s="27"/>
      <c r="AR4" s="27"/>
      <c r="AS4" s="27"/>
      <c r="AT4" s="27"/>
      <c r="AU4" s="27"/>
      <c r="AV4" s="27"/>
      <c r="AW4" s="78"/>
      <c r="AX4" s="78"/>
      <c r="AY4" s="78"/>
      <c r="AZ4" s="27"/>
      <c r="BA4" s="27"/>
      <c r="BB4" s="27"/>
      <c r="BC4" s="27"/>
      <c r="BD4" s="27"/>
      <c r="BE4" s="27"/>
      <c r="BF4" s="27"/>
      <c r="BG4" s="27"/>
      <c r="BH4" s="27"/>
      <c r="BI4" s="27"/>
      <c r="BJ4" s="27"/>
      <c r="BK4" s="27"/>
      <c r="BL4" s="27"/>
      <c r="BM4" s="27"/>
      <c r="BN4" s="27"/>
      <c r="BO4" s="27"/>
      <c r="BP4" s="27"/>
      <c r="BQ4" s="27"/>
      <c r="BR4" s="27"/>
      <c r="BS4" s="27"/>
      <c r="BT4" s="27"/>
      <c r="BU4" s="27"/>
      <c r="BV4" s="27"/>
      <c r="BW4" s="27"/>
      <c r="BX4" s="27"/>
      <c r="BY4" s="27"/>
      <c r="BZ4" s="27"/>
      <c r="CA4" s="27"/>
      <c r="CB4" s="27"/>
      <c r="CC4" s="27"/>
      <c r="CD4" s="27"/>
      <c r="CE4" s="27"/>
      <c r="CF4" s="27"/>
      <c r="CG4" s="27"/>
      <c r="CH4" s="27"/>
      <c r="CI4" s="27"/>
    </row>
    <row r="5" spans="1:87" ht="15">
      <c r="A5" s="899" t="s">
        <v>1502</v>
      </c>
      <c r="B5" s="900"/>
      <c r="C5" s="900"/>
      <c r="D5" s="900"/>
      <c r="E5" s="54"/>
      <c r="F5" s="42"/>
      <c r="G5" s="42"/>
      <c r="H5" s="44"/>
      <c r="I5" s="44"/>
      <c r="J5" s="42"/>
      <c r="K5" s="44"/>
      <c r="L5" s="44"/>
      <c r="M5" s="44"/>
      <c r="N5" s="44"/>
      <c r="O5" s="44"/>
      <c r="P5" s="42"/>
      <c r="Q5" s="78"/>
      <c r="R5" s="78"/>
      <c r="S5" s="27"/>
      <c r="T5" s="27"/>
      <c r="U5" s="27"/>
      <c r="V5" s="32"/>
      <c r="W5" s="32"/>
      <c r="X5" s="32"/>
      <c r="Y5" s="27"/>
      <c r="Z5" s="27"/>
      <c r="AA5" s="27"/>
      <c r="AB5" s="27"/>
      <c r="AC5" s="27"/>
      <c r="AD5" s="78"/>
      <c r="AO5" s="27"/>
      <c r="AP5" s="27"/>
      <c r="AQ5" s="27"/>
      <c r="AR5" s="27"/>
      <c r="AS5" s="27"/>
      <c r="AT5" s="27"/>
      <c r="AU5" s="27"/>
      <c r="AV5" s="27"/>
      <c r="AW5" s="78"/>
      <c r="AX5" s="78"/>
      <c r="AY5" s="78"/>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row>
    <row r="6" spans="1:87" ht="14">
      <c r="A6" s="27"/>
      <c r="B6" s="27"/>
      <c r="C6" s="27"/>
      <c r="D6" s="54"/>
      <c r="E6" s="54"/>
      <c r="F6" s="42"/>
      <c r="G6" s="42"/>
      <c r="H6" s="44"/>
      <c r="I6" s="44"/>
      <c r="J6" s="42"/>
      <c r="K6" s="44"/>
      <c r="L6" s="44"/>
      <c r="M6" s="44"/>
      <c r="N6" s="44"/>
      <c r="O6" s="44"/>
      <c r="P6" s="42"/>
      <c r="Q6" s="78"/>
      <c r="R6" s="78"/>
      <c r="S6" s="27"/>
      <c r="T6" s="27"/>
      <c r="U6" s="27"/>
      <c r="V6" s="32"/>
      <c r="W6" s="32"/>
      <c r="X6" s="32"/>
      <c r="Y6" s="27"/>
      <c r="Z6" s="27"/>
      <c r="AA6" s="27"/>
      <c r="AB6" s="27"/>
      <c r="AC6" s="27"/>
      <c r="AD6" s="78"/>
      <c r="AO6" s="27"/>
      <c r="AP6" s="27"/>
      <c r="AQ6" s="27"/>
      <c r="AR6" s="27"/>
      <c r="AS6" s="27"/>
      <c r="AT6" s="27"/>
      <c r="AU6" s="27"/>
      <c r="AV6" s="27"/>
      <c r="AW6" s="78"/>
      <c r="AX6" s="78"/>
      <c r="AY6" s="78"/>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c r="CB6" s="27"/>
      <c r="CC6" s="27"/>
      <c r="CD6" s="27"/>
      <c r="CE6" s="27"/>
      <c r="CF6" s="27"/>
      <c r="CG6" s="27"/>
      <c r="CH6" s="27"/>
      <c r="CI6" s="27"/>
    </row>
    <row r="7" spans="1:87" ht="14">
      <c r="A7" s="27"/>
      <c r="B7" s="27"/>
      <c r="C7" s="27"/>
      <c r="D7" s="54"/>
      <c r="E7" s="54"/>
      <c r="F7" s="42"/>
      <c r="G7" s="42"/>
      <c r="H7" s="44"/>
      <c r="I7" s="44"/>
      <c r="J7" s="42"/>
      <c r="K7" s="44"/>
      <c r="L7" s="44"/>
      <c r="M7" s="44"/>
      <c r="N7" s="44"/>
      <c r="O7" s="44"/>
      <c r="P7" s="42"/>
      <c r="Q7" s="78"/>
      <c r="R7" s="78"/>
      <c r="S7" s="27"/>
      <c r="T7" s="27"/>
      <c r="U7" s="27"/>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27"/>
      <c r="BS7" s="27"/>
      <c r="BT7" s="27"/>
      <c r="BU7" s="27"/>
      <c r="BV7" s="27"/>
      <c r="BW7" s="27"/>
      <c r="BX7" s="27"/>
      <c r="BY7" s="27"/>
      <c r="BZ7" s="27"/>
      <c r="CA7" s="27"/>
      <c r="CB7" s="27"/>
      <c r="CC7" s="27"/>
      <c r="CD7" s="27"/>
      <c r="CE7" s="27"/>
      <c r="CF7" s="27"/>
      <c r="CG7" s="27"/>
      <c r="CH7" s="27"/>
      <c r="CI7" s="27"/>
    </row>
    <row r="8" spans="1:87">
      <c r="A8" s="27"/>
      <c r="B8" s="27"/>
      <c r="C8" s="27"/>
      <c r="D8" s="54"/>
      <c r="E8" s="54"/>
      <c r="F8" s="54"/>
      <c r="G8" s="54"/>
      <c r="H8" s="67"/>
      <c r="I8" s="67"/>
      <c r="J8" s="54"/>
      <c r="K8" s="27"/>
      <c r="L8" s="27"/>
      <c r="M8" s="27"/>
      <c r="N8" s="27"/>
      <c r="O8" s="27"/>
      <c r="P8" s="27"/>
      <c r="Q8" s="910" t="s">
        <v>1503</v>
      </c>
      <c r="R8" s="911"/>
      <c r="S8" s="911"/>
      <c r="T8" s="911"/>
      <c r="U8" s="912"/>
      <c r="V8" s="901" t="s">
        <v>1504</v>
      </c>
      <c r="W8" s="901"/>
      <c r="X8" s="902"/>
      <c r="Y8" s="902"/>
      <c r="Z8" s="902"/>
      <c r="AA8" s="902"/>
      <c r="AB8" s="902"/>
      <c r="AC8" s="902"/>
      <c r="AD8" s="902"/>
      <c r="AE8" s="903" t="s">
        <v>53</v>
      </c>
      <c r="AF8" s="903"/>
      <c r="AG8" s="902"/>
      <c r="AH8" s="902"/>
      <c r="AI8" s="902"/>
      <c r="AJ8" s="902"/>
      <c r="AK8" s="902"/>
      <c r="AL8" s="902"/>
      <c r="AM8" s="902"/>
      <c r="AN8" s="902"/>
      <c r="AO8" s="904" t="s">
        <v>1505</v>
      </c>
      <c r="AP8" s="904"/>
      <c r="AQ8" s="902"/>
      <c r="AR8" s="902"/>
      <c r="AS8" s="902"/>
      <c r="AT8" s="902"/>
      <c r="AU8" s="902"/>
      <c r="AV8" s="902"/>
      <c r="AW8" s="902"/>
      <c r="AX8" s="908" t="s">
        <v>71</v>
      </c>
      <c r="AY8" s="902"/>
      <c r="AZ8" s="909" t="s">
        <v>1506</v>
      </c>
      <c r="BA8" s="909"/>
      <c r="BB8" s="909"/>
      <c r="BC8" s="909"/>
      <c r="BD8" s="909"/>
      <c r="BE8" s="909"/>
      <c r="BF8" s="909"/>
      <c r="BG8" s="909"/>
      <c r="BH8" s="909"/>
      <c r="BI8" s="905" t="s">
        <v>1507</v>
      </c>
      <c r="BJ8" s="906"/>
      <c r="BK8" s="907"/>
      <c r="BL8" s="907"/>
      <c r="BM8" s="907"/>
      <c r="BN8" s="907"/>
      <c r="BO8" s="907"/>
      <c r="BP8" s="907"/>
      <c r="BQ8" s="907"/>
      <c r="BR8" s="896" t="s">
        <v>1508</v>
      </c>
      <c r="BS8" s="897"/>
      <c r="BT8" s="898"/>
      <c r="BU8" s="898"/>
      <c r="BV8" s="898"/>
      <c r="BW8" s="898"/>
      <c r="BX8" s="898"/>
      <c r="BY8" s="898"/>
      <c r="BZ8" s="898"/>
      <c r="CA8" s="894" t="s">
        <v>1509</v>
      </c>
      <c r="CB8" s="894"/>
      <c r="CC8" s="895"/>
      <c r="CD8" s="895"/>
      <c r="CE8" s="895"/>
      <c r="CF8" s="895"/>
      <c r="CG8" s="895"/>
      <c r="CH8" s="895"/>
      <c r="CI8" s="895"/>
    </row>
    <row r="9" spans="1:87" s="65" customFormat="1" ht="34.75" customHeight="1">
      <c r="A9" s="304" t="s">
        <v>477</v>
      </c>
      <c r="B9" s="334" t="s">
        <v>1510</v>
      </c>
      <c r="C9" s="334" t="s">
        <v>1511</v>
      </c>
      <c r="D9" s="562" t="s">
        <v>478</v>
      </c>
      <c r="E9" s="562" t="s">
        <v>1512</v>
      </c>
      <c r="F9" s="562" t="s">
        <v>479</v>
      </c>
      <c r="G9" s="562" t="s">
        <v>1513</v>
      </c>
      <c r="H9" s="305" t="s">
        <v>1514</v>
      </c>
      <c r="I9" s="305" t="s">
        <v>1515</v>
      </c>
      <c r="J9" s="562" t="s">
        <v>480</v>
      </c>
      <c r="K9" s="305" t="s">
        <v>481</v>
      </c>
      <c r="L9" s="628" t="s">
        <v>1516</v>
      </c>
      <c r="M9" s="305" t="s">
        <v>1517</v>
      </c>
      <c r="N9" s="305" t="s">
        <v>1518</v>
      </c>
      <c r="O9" s="305" t="s">
        <v>1519</v>
      </c>
      <c r="P9" s="562" t="s">
        <v>1520</v>
      </c>
      <c r="Q9" s="306" t="s">
        <v>1521</v>
      </c>
      <c r="R9" s="306" t="s">
        <v>1522</v>
      </c>
      <c r="S9" s="629" t="s">
        <v>1523</v>
      </c>
      <c r="T9" s="629" t="s">
        <v>1524</v>
      </c>
      <c r="U9" s="629" t="s">
        <v>1525</v>
      </c>
      <c r="V9" s="307" t="s">
        <v>1526</v>
      </c>
      <c r="W9" s="308" t="s">
        <v>1527</v>
      </c>
      <c r="X9" s="307" t="s">
        <v>1528</v>
      </c>
      <c r="Y9" s="308" t="s">
        <v>1529</v>
      </c>
      <c r="Z9" s="307" t="s">
        <v>1530</v>
      </c>
      <c r="AA9" s="307" t="s">
        <v>1531</v>
      </c>
      <c r="AB9" s="307" t="s">
        <v>1532</v>
      </c>
      <c r="AC9" s="307" t="s">
        <v>1533</v>
      </c>
      <c r="AD9" s="309" t="s">
        <v>1534</v>
      </c>
      <c r="AE9" s="588" t="s">
        <v>1526</v>
      </c>
      <c r="AF9" s="588" t="s">
        <v>1527</v>
      </c>
      <c r="AG9" s="588" t="s">
        <v>1528</v>
      </c>
      <c r="AH9" s="588" t="s">
        <v>1529</v>
      </c>
      <c r="AI9" s="588" t="s">
        <v>1530</v>
      </c>
      <c r="AJ9" s="588" t="s">
        <v>1535</v>
      </c>
      <c r="AK9" s="588" t="s">
        <v>1536</v>
      </c>
      <c r="AL9" s="588" t="s">
        <v>1537</v>
      </c>
      <c r="AM9" s="588" t="s">
        <v>1538</v>
      </c>
      <c r="AN9" s="588" t="s">
        <v>1539</v>
      </c>
      <c r="AO9" s="553" t="s">
        <v>1526</v>
      </c>
      <c r="AP9" s="553" t="s">
        <v>1527</v>
      </c>
      <c r="AQ9" s="553" t="s">
        <v>1528</v>
      </c>
      <c r="AR9" s="630" t="s">
        <v>1529</v>
      </c>
      <c r="AS9" s="553" t="s">
        <v>1530</v>
      </c>
      <c r="AT9" s="553" t="s">
        <v>1531</v>
      </c>
      <c r="AU9" s="553" t="s">
        <v>1532</v>
      </c>
      <c r="AV9" s="553" t="s">
        <v>1533</v>
      </c>
      <c r="AW9" s="553" t="s">
        <v>1534</v>
      </c>
      <c r="AX9" s="626" t="s">
        <v>1540</v>
      </c>
      <c r="AY9" s="631" t="s">
        <v>1529</v>
      </c>
      <c r="AZ9" s="550" t="s">
        <v>1526</v>
      </c>
      <c r="BA9" s="550" t="s">
        <v>1527</v>
      </c>
      <c r="BB9" s="550" t="s">
        <v>1528</v>
      </c>
      <c r="BC9" s="550" t="s">
        <v>1541</v>
      </c>
      <c r="BD9" s="550" t="s">
        <v>1530</v>
      </c>
      <c r="BE9" s="550" t="s">
        <v>1531</v>
      </c>
      <c r="BF9" s="550" t="s">
        <v>1532</v>
      </c>
      <c r="BG9" s="550" t="s">
        <v>1533</v>
      </c>
      <c r="BH9" s="550" t="s">
        <v>1534</v>
      </c>
      <c r="BI9" s="313" t="s">
        <v>1526</v>
      </c>
      <c r="BJ9" s="313" t="s">
        <v>1527</v>
      </c>
      <c r="BK9" s="313" t="s">
        <v>1528</v>
      </c>
      <c r="BL9" s="314" t="s">
        <v>1529</v>
      </c>
      <c r="BM9" s="313" t="s">
        <v>1530</v>
      </c>
      <c r="BN9" s="313" t="s">
        <v>1531</v>
      </c>
      <c r="BO9" s="313" t="s">
        <v>1532</v>
      </c>
      <c r="BP9" s="313" t="s">
        <v>1533</v>
      </c>
      <c r="BQ9" s="315" t="s">
        <v>1534</v>
      </c>
      <c r="BR9" s="632" t="s">
        <v>1526</v>
      </c>
      <c r="BS9" s="632" t="s">
        <v>1527</v>
      </c>
      <c r="BT9" s="632" t="s">
        <v>1528</v>
      </c>
      <c r="BU9" s="633" t="s">
        <v>1529</v>
      </c>
      <c r="BV9" s="632" t="s">
        <v>1530</v>
      </c>
      <c r="BW9" s="632" t="s">
        <v>1531</v>
      </c>
      <c r="BX9" s="632" t="s">
        <v>1532</v>
      </c>
      <c r="BY9" s="632" t="s">
        <v>1533</v>
      </c>
      <c r="BZ9" s="634" t="s">
        <v>1534</v>
      </c>
      <c r="CA9" s="627" t="s">
        <v>1526</v>
      </c>
      <c r="CB9" s="627" t="s">
        <v>1527</v>
      </c>
      <c r="CC9" s="627" t="s">
        <v>1528</v>
      </c>
      <c r="CD9" s="635" t="s">
        <v>1529</v>
      </c>
      <c r="CE9" s="627" t="s">
        <v>1530</v>
      </c>
      <c r="CF9" s="627" t="s">
        <v>1531</v>
      </c>
      <c r="CG9" s="627" t="s">
        <v>1532</v>
      </c>
      <c r="CH9" s="627" t="s">
        <v>1533</v>
      </c>
      <c r="CI9" s="627" t="s">
        <v>1534</v>
      </c>
    </row>
    <row r="10" spans="1:87" s="27" customFormat="1" ht="26" hidden="1">
      <c r="A10" s="95" t="str">
        <f>$E10&amp;"l"&amp;"14620"&amp;$G10&amp;$H10</f>
        <v>rel14620adm001</v>
      </c>
      <c r="B10" s="36" t="s">
        <v>1542</v>
      </c>
      <c r="C10" s="36" t="s">
        <v>1543</v>
      </c>
      <c r="D10" s="36" t="s">
        <v>451</v>
      </c>
      <c r="E10" s="36" t="s">
        <v>1544</v>
      </c>
      <c r="F10" s="36" t="s">
        <v>1545</v>
      </c>
      <c r="G10" s="36" t="s">
        <v>1546</v>
      </c>
      <c r="H10" s="36" t="s">
        <v>1547</v>
      </c>
      <c r="I10" s="36" t="s">
        <v>1548</v>
      </c>
      <c r="J10" s="36" t="str">
        <f t="shared" ref="J10:J73" si="0">G10&amp;H10&amp;E10</f>
        <v>adm001re</v>
      </c>
      <c r="K10" s="36" t="s">
        <v>1549</v>
      </c>
      <c r="L10" s="36" t="s">
        <v>1549</v>
      </c>
      <c r="M10" s="36" t="s">
        <v>1550</v>
      </c>
      <c r="N10" s="36" t="s">
        <v>1551</v>
      </c>
      <c r="O10" s="36" t="s">
        <v>1552</v>
      </c>
      <c r="P10" s="36" t="s">
        <v>1553</v>
      </c>
      <c r="Q10" s="636" t="str">
        <f t="shared" ref="Q10:Q73" si="1">INDEX(Client_DNS1, MATCH(Master_Full_Site_Name, DNS_NTP_Site, 0))</f>
        <v>147.152.22.68</v>
      </c>
      <c r="R10" s="95" t="str">
        <f t="shared" ref="R10:R73" si="2">INDEX(Client_DNS2, MATCH(Master_Full_Site_Name, DNS_NTP_Site, 0))</f>
        <v>147.152.22.4</v>
      </c>
      <c r="S10" s="95" t="str">
        <f>S11</f>
        <v>time.lon.bt.com</v>
      </c>
      <c r="T10" s="95" t="str">
        <f t="shared" ref="T10:T73" si="3">INDEX(Client_NTP2, MATCH(Master_Full_Site_Name, DNS_NTP_Site, 0))</f>
        <v xml:space="preserve">time.nor.bt.com </v>
      </c>
      <c r="U10" s="95" t="str">
        <f t="shared" ref="U10:U73" si="4">INDEX(Client_NTP3, MATCH(Master_Full_Site_Name, DNS_NTP_Site, 0))</f>
        <v>time.mww.bt.com</v>
      </c>
      <c r="V10" s="34">
        <v>2773</v>
      </c>
      <c r="W10" s="107" t="s">
        <v>1554</v>
      </c>
      <c r="X10" s="34" t="str">
        <f>"v14620"&amp;W10&amp;"-"&amp;V10</f>
        <v>v14620-ilo-2773</v>
      </c>
      <c r="Y10" s="34" t="str">
        <f t="shared" ref="Y10:Y73" si="5">Master_Full_Short_Hostname&amp;W10</f>
        <v>rel14620adm001-ilo</v>
      </c>
      <c r="Z10" s="34" t="s">
        <v>1555</v>
      </c>
      <c r="AA10" s="34" t="s">
        <v>1556</v>
      </c>
      <c r="AB10" s="34" t="s">
        <v>1557</v>
      </c>
      <c r="AC10" s="34" t="s">
        <v>1558</v>
      </c>
      <c r="AD10" s="200" t="s">
        <v>1559</v>
      </c>
      <c r="AE10" s="39">
        <v>2224</v>
      </c>
      <c r="AF10" s="201" t="s">
        <v>1560</v>
      </c>
      <c r="AG10" s="39" t="str">
        <f>"v14620"&amp;"-dmz-o-m-"&amp;AE10</f>
        <v>v14620-dmz-o-m-2224</v>
      </c>
      <c r="AH10" s="38" t="str">
        <f t="shared" ref="AH10:AH41" si="6">Master_Full_Short_Hostname&amp;AF10</f>
        <v>rel14620adm001-om</v>
      </c>
      <c r="AI10" s="38" t="s">
        <v>453</v>
      </c>
      <c r="AJ10" s="38" t="s">
        <v>1561</v>
      </c>
      <c r="AK10" s="38" t="s">
        <v>1562</v>
      </c>
      <c r="AL10" s="38" t="s">
        <v>1558</v>
      </c>
      <c r="AM10" s="38" t="s">
        <v>1563</v>
      </c>
      <c r="AN10" s="38" t="s">
        <v>1563</v>
      </c>
      <c r="AO10" s="637">
        <v>2220</v>
      </c>
      <c r="AP10" s="202" t="s">
        <v>1564</v>
      </c>
      <c r="AQ10" s="637" t="str">
        <f>"v14620"&amp;"-dmz-product-"&amp;AO10</f>
        <v>v14620-dmz-product-2220</v>
      </c>
      <c r="AR10" s="316" t="str">
        <f t="shared" ref="AR10:AR41" si="7">Master_Full_Short_Hostname&amp;AP10</f>
        <v>rel14620adm001-prd</v>
      </c>
      <c r="AS10" s="316" t="s">
        <v>453</v>
      </c>
      <c r="AT10" s="316" t="s">
        <v>1565</v>
      </c>
      <c r="AU10" s="316" t="s">
        <v>1566</v>
      </c>
      <c r="AV10" s="316" t="s">
        <v>1558</v>
      </c>
      <c r="AW10" s="202" t="s">
        <v>1567</v>
      </c>
      <c r="AX10" s="638"/>
      <c r="AY10" s="638"/>
      <c r="AZ10" s="639">
        <v>2222</v>
      </c>
      <c r="BA10" s="640" t="s">
        <v>1568</v>
      </c>
      <c r="BB10" s="639" t="s">
        <v>1569</v>
      </c>
      <c r="BC10" s="639" t="str">
        <f t="shared" ref="BC10:BC25" si="8">Master_Full_Short_Hostname&amp;BA10</f>
        <v>rel14620adm001-app</v>
      </c>
      <c r="BD10" s="639" t="s">
        <v>453</v>
      </c>
      <c r="BE10" s="639" t="s">
        <v>1570</v>
      </c>
      <c r="BF10" s="639" t="s">
        <v>1571</v>
      </c>
      <c r="BG10" s="641" t="s">
        <v>1572</v>
      </c>
      <c r="BH10" s="642" t="s">
        <v>1573</v>
      </c>
      <c r="BI10" s="643"/>
      <c r="BJ10" s="644"/>
      <c r="BK10" s="644"/>
      <c r="BL10" s="644"/>
      <c r="BM10" s="644"/>
      <c r="BN10" s="644"/>
      <c r="BO10" s="644"/>
      <c r="BP10" s="644"/>
      <c r="BQ10" s="644"/>
      <c r="BR10" s="324"/>
      <c r="BS10" s="645"/>
      <c r="BT10" s="324"/>
      <c r="BU10" s="324"/>
      <c r="BV10" s="324"/>
      <c r="BW10" s="324"/>
      <c r="BX10" s="324"/>
      <c r="BY10" s="324"/>
      <c r="BZ10" s="197"/>
      <c r="CA10" s="587">
        <v>2223</v>
      </c>
      <c r="CB10" s="680"/>
      <c r="CC10" s="587" t="s">
        <v>1574</v>
      </c>
      <c r="CD10" s="681"/>
      <c r="CE10" s="681" t="s">
        <v>453</v>
      </c>
      <c r="CF10" s="681" t="s">
        <v>1575</v>
      </c>
      <c r="CG10" s="681" t="s">
        <v>1576</v>
      </c>
      <c r="CH10" s="681" t="s">
        <v>1577</v>
      </c>
      <c r="CI10" s="627" t="s">
        <v>1578</v>
      </c>
    </row>
    <row r="11" spans="1:87" s="27" customFormat="1" ht="26" hidden="1">
      <c r="A11" s="95" t="str">
        <f>$E11&amp;"l"&amp;"14620"&amp;$G11&amp;$H11</f>
        <v>rel14620jbs001</v>
      </c>
      <c r="B11" s="36" t="s">
        <v>1579</v>
      </c>
      <c r="C11" s="36" t="s">
        <v>1580</v>
      </c>
      <c r="D11" s="36" t="s">
        <v>451</v>
      </c>
      <c r="E11" s="36" t="s">
        <v>1544</v>
      </c>
      <c r="F11" s="36" t="s">
        <v>68</v>
      </c>
      <c r="G11" s="36" t="s">
        <v>1581</v>
      </c>
      <c r="H11" s="36" t="s">
        <v>1547</v>
      </c>
      <c r="I11" s="36" t="s">
        <v>1548</v>
      </c>
      <c r="J11" s="36" t="str">
        <f t="shared" si="0"/>
        <v>jbs001re</v>
      </c>
      <c r="K11" s="36" t="s">
        <v>1549</v>
      </c>
      <c r="L11" s="36" t="s">
        <v>1549</v>
      </c>
      <c r="M11" s="36" t="s">
        <v>1582</v>
      </c>
      <c r="N11" s="36" t="s">
        <v>1551</v>
      </c>
      <c r="O11" s="36" t="s">
        <v>1583</v>
      </c>
      <c r="P11" s="36" t="s">
        <v>1584</v>
      </c>
      <c r="Q11" s="646" t="str">
        <f t="shared" si="1"/>
        <v>147.152.22.68</v>
      </c>
      <c r="R11" s="95" t="str">
        <f t="shared" si="2"/>
        <v>147.152.22.4</v>
      </c>
      <c r="S11" s="95" t="str">
        <f t="shared" ref="S11:S73" si="9">INDEX(Client_NTP1, MATCH(Master_Full_Site_Name, DNS_NTP_Site, 0))</f>
        <v>time.lon.bt.com</v>
      </c>
      <c r="T11" s="95" t="str">
        <f t="shared" si="3"/>
        <v xml:space="preserve">time.nor.bt.com </v>
      </c>
      <c r="U11" s="95" t="str">
        <f t="shared" si="4"/>
        <v>time.mww.bt.com</v>
      </c>
      <c r="V11" s="34">
        <v>2773</v>
      </c>
      <c r="W11" s="107" t="s">
        <v>1554</v>
      </c>
      <c r="X11" s="34" t="str">
        <f t="shared" ref="X11:X74" si="10">"v14620"&amp;W11&amp;"-"&amp;V11</f>
        <v>v14620-ilo-2773</v>
      </c>
      <c r="Y11" s="34" t="str">
        <f t="shared" si="5"/>
        <v>rel14620jbs001-ilo</v>
      </c>
      <c r="Z11" s="34" t="s">
        <v>1555</v>
      </c>
      <c r="AA11" s="34" t="s">
        <v>1556</v>
      </c>
      <c r="AB11" s="34" t="s">
        <v>1557</v>
      </c>
      <c r="AC11" s="34" t="s">
        <v>1558</v>
      </c>
      <c r="AD11" s="107" t="s">
        <v>1585</v>
      </c>
      <c r="AE11" s="39">
        <v>2224</v>
      </c>
      <c r="AF11" s="201" t="s">
        <v>1560</v>
      </c>
      <c r="AG11" s="39" t="str">
        <f t="shared" ref="AG11:AG74" si="11">"v14620"&amp;"-dmz-o-m-"&amp;AE11</f>
        <v>v14620-dmz-o-m-2224</v>
      </c>
      <c r="AH11" s="38" t="str">
        <f t="shared" si="6"/>
        <v>rel14620jbs001-om</v>
      </c>
      <c r="AI11" s="38" t="s">
        <v>453</v>
      </c>
      <c r="AJ11" s="38" t="s">
        <v>1561</v>
      </c>
      <c r="AK11" s="38" t="s">
        <v>1562</v>
      </c>
      <c r="AL11" s="38" t="s">
        <v>1558</v>
      </c>
      <c r="AM11" s="38" t="s">
        <v>1586</v>
      </c>
      <c r="AN11" s="38" t="s">
        <v>1586</v>
      </c>
      <c r="AO11" s="637">
        <v>2220</v>
      </c>
      <c r="AP11" s="202" t="s">
        <v>1564</v>
      </c>
      <c r="AQ11" s="637" t="str">
        <f t="shared" ref="AQ11:AQ74" si="12">"v14620"&amp;"-dmz-product-"&amp;AO11</f>
        <v>v14620-dmz-product-2220</v>
      </c>
      <c r="AR11" s="316" t="str">
        <f t="shared" si="7"/>
        <v>rel14620jbs001-prd</v>
      </c>
      <c r="AS11" s="316" t="s">
        <v>453</v>
      </c>
      <c r="AT11" s="316" t="s">
        <v>1565</v>
      </c>
      <c r="AU11" s="316" t="s">
        <v>1566</v>
      </c>
      <c r="AV11" s="316" t="s">
        <v>1558</v>
      </c>
      <c r="AW11" s="202" t="s">
        <v>1587</v>
      </c>
      <c r="AX11" s="638"/>
      <c r="AY11" s="638"/>
      <c r="AZ11" s="317">
        <v>2222</v>
      </c>
      <c r="BA11" s="281" t="s">
        <v>1568</v>
      </c>
      <c r="BB11" s="317" t="s">
        <v>1569</v>
      </c>
      <c r="BC11" s="317" t="str">
        <f t="shared" si="8"/>
        <v>rel14620jbs001-app</v>
      </c>
      <c r="BD11" s="317" t="s">
        <v>453</v>
      </c>
      <c r="BE11" s="317" t="s">
        <v>1570</v>
      </c>
      <c r="BF11" s="317" t="s">
        <v>1571</v>
      </c>
      <c r="BG11" s="329" t="s">
        <v>1572</v>
      </c>
      <c r="BH11" s="317" t="s">
        <v>1588</v>
      </c>
      <c r="BI11" s="643"/>
      <c r="BJ11" s="644"/>
      <c r="BK11" s="644"/>
      <c r="BL11" s="644"/>
      <c r="BM11" s="644"/>
      <c r="BN11" s="644"/>
      <c r="BO11" s="644"/>
      <c r="BP11" s="644"/>
      <c r="BQ11" s="644"/>
      <c r="BR11" s="324"/>
      <c r="BS11" s="645"/>
      <c r="BT11" s="324"/>
      <c r="BU11" s="324"/>
      <c r="BV11" s="324"/>
      <c r="BW11" s="324"/>
      <c r="BX11" s="324"/>
      <c r="BY11" s="324"/>
      <c r="BZ11" s="197"/>
      <c r="CA11" s="587">
        <v>2223</v>
      </c>
      <c r="CB11" s="680"/>
      <c r="CC11" s="587" t="s">
        <v>1574</v>
      </c>
      <c r="CD11" s="681"/>
      <c r="CE11" s="681" t="s">
        <v>453</v>
      </c>
      <c r="CF11" s="681" t="s">
        <v>1575</v>
      </c>
      <c r="CG11" s="681" t="s">
        <v>1576</v>
      </c>
      <c r="CH11" s="681" t="s">
        <v>1577</v>
      </c>
      <c r="CI11" s="627" t="s">
        <v>1589</v>
      </c>
    </row>
    <row r="12" spans="1:87" s="27" customFormat="1" ht="26" hidden="1">
      <c r="A12" s="95" t="str">
        <f t="shared" ref="A12:A41" si="13">$E12&amp;"l"&amp;"14620"&amp;$G12&amp;$H12</f>
        <v>rel14620jbs002</v>
      </c>
      <c r="B12" s="36" t="s">
        <v>1579</v>
      </c>
      <c r="C12" s="36" t="s">
        <v>1580</v>
      </c>
      <c r="D12" s="36" t="s">
        <v>451</v>
      </c>
      <c r="E12" s="36" t="s">
        <v>1544</v>
      </c>
      <c r="F12" s="36" t="s">
        <v>68</v>
      </c>
      <c r="G12" s="36" t="s">
        <v>1581</v>
      </c>
      <c r="H12" s="36" t="s">
        <v>1590</v>
      </c>
      <c r="I12" s="36" t="s">
        <v>1548</v>
      </c>
      <c r="J12" s="36" t="str">
        <f t="shared" si="0"/>
        <v>jbs002re</v>
      </c>
      <c r="K12" s="36" t="s">
        <v>1549</v>
      </c>
      <c r="L12" s="36" t="s">
        <v>1549</v>
      </c>
      <c r="M12" s="36" t="s">
        <v>1591</v>
      </c>
      <c r="N12" s="36" t="s">
        <v>1551</v>
      </c>
      <c r="O12" s="36" t="s">
        <v>1592</v>
      </c>
      <c r="P12" s="36" t="s">
        <v>1584</v>
      </c>
      <c r="Q12" s="646" t="str">
        <f t="shared" si="1"/>
        <v>147.152.22.68</v>
      </c>
      <c r="R12" s="95" t="str">
        <f t="shared" si="2"/>
        <v>147.152.22.4</v>
      </c>
      <c r="S12" s="95" t="str">
        <f t="shared" si="9"/>
        <v>time.lon.bt.com</v>
      </c>
      <c r="T12" s="95" t="str">
        <f t="shared" si="3"/>
        <v xml:space="preserve">time.nor.bt.com </v>
      </c>
      <c r="U12" s="95" t="str">
        <f t="shared" si="4"/>
        <v>time.mww.bt.com</v>
      </c>
      <c r="V12" s="34">
        <v>2773</v>
      </c>
      <c r="W12" s="107" t="s">
        <v>1554</v>
      </c>
      <c r="X12" s="34" t="str">
        <f t="shared" si="10"/>
        <v>v14620-ilo-2773</v>
      </c>
      <c r="Y12" s="34" t="str">
        <f t="shared" si="5"/>
        <v>rel14620jbs002-ilo</v>
      </c>
      <c r="Z12" s="34" t="s">
        <v>1555</v>
      </c>
      <c r="AA12" s="34" t="s">
        <v>1556</v>
      </c>
      <c r="AB12" s="34" t="s">
        <v>1557</v>
      </c>
      <c r="AC12" s="34" t="s">
        <v>1558</v>
      </c>
      <c r="AD12" s="107" t="s">
        <v>1593</v>
      </c>
      <c r="AE12" s="39">
        <v>2224</v>
      </c>
      <c r="AF12" s="201" t="s">
        <v>1560</v>
      </c>
      <c r="AG12" s="39" t="str">
        <f>"v14620"&amp;"-dmz-o-m-"&amp;AE12</f>
        <v>v14620-dmz-o-m-2224</v>
      </c>
      <c r="AH12" s="38" t="str">
        <f t="shared" si="6"/>
        <v>rel14620jbs002-om</v>
      </c>
      <c r="AI12" s="38" t="s">
        <v>453</v>
      </c>
      <c r="AJ12" s="38" t="s">
        <v>1561</v>
      </c>
      <c r="AK12" s="38" t="s">
        <v>1562</v>
      </c>
      <c r="AL12" s="38" t="s">
        <v>1558</v>
      </c>
      <c r="AM12" s="38" t="s">
        <v>1594</v>
      </c>
      <c r="AN12" s="38" t="s">
        <v>1594</v>
      </c>
      <c r="AO12" s="637">
        <v>2220</v>
      </c>
      <c r="AP12" s="202" t="s">
        <v>1564</v>
      </c>
      <c r="AQ12" s="637" t="str">
        <f t="shared" si="12"/>
        <v>v14620-dmz-product-2220</v>
      </c>
      <c r="AR12" s="316" t="str">
        <f t="shared" si="7"/>
        <v>rel14620jbs002-prd</v>
      </c>
      <c r="AS12" s="316" t="s">
        <v>453</v>
      </c>
      <c r="AT12" s="316" t="s">
        <v>1565</v>
      </c>
      <c r="AU12" s="316" t="s">
        <v>1566</v>
      </c>
      <c r="AV12" s="316" t="s">
        <v>1558</v>
      </c>
      <c r="AW12" s="202" t="s">
        <v>1595</v>
      </c>
      <c r="AX12" s="638"/>
      <c r="AY12" s="638"/>
      <c r="AZ12" s="317">
        <v>2222</v>
      </c>
      <c r="BA12" s="281" t="s">
        <v>1568</v>
      </c>
      <c r="BB12" s="317" t="s">
        <v>1569</v>
      </c>
      <c r="BC12" s="317" t="str">
        <f t="shared" si="8"/>
        <v>rel14620jbs002-app</v>
      </c>
      <c r="BD12" s="317" t="s">
        <v>453</v>
      </c>
      <c r="BE12" s="317" t="s">
        <v>1570</v>
      </c>
      <c r="BF12" s="317" t="s">
        <v>1571</v>
      </c>
      <c r="BG12" s="329" t="s">
        <v>1572</v>
      </c>
      <c r="BH12" s="317" t="s">
        <v>1596</v>
      </c>
      <c r="BI12" s="643"/>
      <c r="BJ12" s="644"/>
      <c r="BK12" s="644"/>
      <c r="BL12" s="644"/>
      <c r="BM12" s="644"/>
      <c r="BN12" s="644"/>
      <c r="BO12" s="644"/>
      <c r="BP12" s="644"/>
      <c r="BQ12" s="644"/>
      <c r="BR12" s="324"/>
      <c r="BS12" s="645"/>
      <c r="BT12" s="324"/>
      <c r="BU12" s="324"/>
      <c r="BV12" s="324"/>
      <c r="BW12" s="324"/>
      <c r="BX12" s="324"/>
      <c r="BY12" s="324"/>
      <c r="BZ12" s="197"/>
      <c r="CA12" s="587">
        <v>2223</v>
      </c>
      <c r="CB12" s="680"/>
      <c r="CC12" s="587" t="s">
        <v>1574</v>
      </c>
      <c r="CD12" s="681"/>
      <c r="CE12" s="681" t="s">
        <v>453</v>
      </c>
      <c r="CF12" s="681" t="s">
        <v>1575</v>
      </c>
      <c r="CG12" s="681" t="s">
        <v>1576</v>
      </c>
      <c r="CH12" s="681" t="s">
        <v>1577</v>
      </c>
      <c r="CI12" s="627" t="s">
        <v>1597</v>
      </c>
    </row>
    <row r="13" spans="1:87" s="27" customFormat="1" ht="26" hidden="1">
      <c r="A13" s="95" t="str">
        <f t="shared" si="13"/>
        <v>rel14620jbs003</v>
      </c>
      <c r="B13" s="36" t="s">
        <v>1579</v>
      </c>
      <c r="C13" s="36" t="s">
        <v>1580</v>
      </c>
      <c r="D13" s="36" t="s">
        <v>451</v>
      </c>
      <c r="E13" s="36" t="s">
        <v>1544</v>
      </c>
      <c r="F13" s="36" t="s">
        <v>68</v>
      </c>
      <c r="G13" s="36" t="s">
        <v>1581</v>
      </c>
      <c r="H13" s="36" t="s">
        <v>1598</v>
      </c>
      <c r="I13" s="36" t="s">
        <v>1548</v>
      </c>
      <c r="J13" s="36" t="str">
        <f t="shared" si="0"/>
        <v>jbs003re</v>
      </c>
      <c r="K13" s="36" t="s">
        <v>1549</v>
      </c>
      <c r="L13" s="36" t="s">
        <v>1549</v>
      </c>
      <c r="M13" s="36" t="s">
        <v>1599</v>
      </c>
      <c r="N13" s="36" t="s">
        <v>1551</v>
      </c>
      <c r="O13" s="36" t="s">
        <v>1600</v>
      </c>
      <c r="P13" s="36" t="s">
        <v>1584</v>
      </c>
      <c r="Q13" s="646" t="str">
        <f t="shared" si="1"/>
        <v>147.152.22.68</v>
      </c>
      <c r="R13" s="95" t="str">
        <f t="shared" si="2"/>
        <v>147.152.22.4</v>
      </c>
      <c r="S13" s="95" t="str">
        <f t="shared" si="9"/>
        <v>time.lon.bt.com</v>
      </c>
      <c r="T13" s="95" t="str">
        <f t="shared" si="3"/>
        <v xml:space="preserve">time.nor.bt.com </v>
      </c>
      <c r="U13" s="95" t="str">
        <f t="shared" si="4"/>
        <v>time.mww.bt.com</v>
      </c>
      <c r="V13" s="34">
        <v>2773</v>
      </c>
      <c r="W13" s="107" t="s">
        <v>1554</v>
      </c>
      <c r="X13" s="34" t="str">
        <f t="shared" si="10"/>
        <v>v14620-ilo-2773</v>
      </c>
      <c r="Y13" s="34" t="str">
        <f t="shared" si="5"/>
        <v>rel14620jbs003-ilo</v>
      </c>
      <c r="Z13" s="34" t="s">
        <v>1555</v>
      </c>
      <c r="AA13" s="34" t="s">
        <v>1556</v>
      </c>
      <c r="AB13" s="34" t="s">
        <v>1557</v>
      </c>
      <c r="AC13" s="34" t="s">
        <v>1558</v>
      </c>
      <c r="AD13" s="200" t="s">
        <v>1601</v>
      </c>
      <c r="AE13" s="39">
        <v>2224</v>
      </c>
      <c r="AF13" s="201" t="s">
        <v>1560</v>
      </c>
      <c r="AG13" s="39" t="str">
        <f t="shared" si="11"/>
        <v>v14620-dmz-o-m-2224</v>
      </c>
      <c r="AH13" s="38" t="str">
        <f t="shared" si="6"/>
        <v>rel14620jbs003-om</v>
      </c>
      <c r="AI13" s="38" t="s">
        <v>453</v>
      </c>
      <c r="AJ13" s="38" t="s">
        <v>1561</v>
      </c>
      <c r="AK13" s="38" t="s">
        <v>1562</v>
      </c>
      <c r="AL13" s="38" t="s">
        <v>1558</v>
      </c>
      <c r="AM13" s="38" t="s">
        <v>1602</v>
      </c>
      <c r="AN13" s="38" t="s">
        <v>1602</v>
      </c>
      <c r="AO13" s="637">
        <v>2220</v>
      </c>
      <c r="AP13" s="202" t="s">
        <v>1564</v>
      </c>
      <c r="AQ13" s="637" t="str">
        <f t="shared" si="12"/>
        <v>v14620-dmz-product-2220</v>
      </c>
      <c r="AR13" s="316" t="str">
        <f t="shared" si="7"/>
        <v>rel14620jbs003-prd</v>
      </c>
      <c r="AS13" s="316" t="s">
        <v>453</v>
      </c>
      <c r="AT13" s="316" t="s">
        <v>1565</v>
      </c>
      <c r="AU13" s="316" t="s">
        <v>1566</v>
      </c>
      <c r="AV13" s="316" t="s">
        <v>1558</v>
      </c>
      <c r="AW13" s="202" t="s">
        <v>1603</v>
      </c>
      <c r="AX13" s="638"/>
      <c r="AY13" s="638"/>
      <c r="AZ13" s="317">
        <v>2222</v>
      </c>
      <c r="BA13" s="281" t="s">
        <v>1568</v>
      </c>
      <c r="BB13" s="317" t="s">
        <v>1569</v>
      </c>
      <c r="BC13" s="317" t="str">
        <f t="shared" si="8"/>
        <v>rel14620jbs003-app</v>
      </c>
      <c r="BD13" s="317" t="s">
        <v>453</v>
      </c>
      <c r="BE13" s="317" t="s">
        <v>1570</v>
      </c>
      <c r="BF13" s="317" t="s">
        <v>1571</v>
      </c>
      <c r="BG13" s="329" t="s">
        <v>1572</v>
      </c>
      <c r="BH13" s="317" t="s">
        <v>1604</v>
      </c>
      <c r="BI13" s="643"/>
      <c r="BJ13" s="644"/>
      <c r="BK13" s="644"/>
      <c r="BL13" s="644"/>
      <c r="BM13" s="644"/>
      <c r="BN13" s="644"/>
      <c r="BO13" s="644"/>
      <c r="BP13" s="644"/>
      <c r="BQ13" s="644"/>
      <c r="BR13" s="324"/>
      <c r="BS13" s="645"/>
      <c r="BT13" s="324"/>
      <c r="BU13" s="324"/>
      <c r="BV13" s="324"/>
      <c r="BW13" s="324"/>
      <c r="BX13" s="324"/>
      <c r="BY13" s="324"/>
      <c r="BZ13" s="197"/>
      <c r="CA13" s="587">
        <v>2223</v>
      </c>
      <c r="CB13" s="680"/>
      <c r="CC13" s="587" t="s">
        <v>1574</v>
      </c>
      <c r="CD13" s="681"/>
      <c r="CE13" s="681" t="s">
        <v>453</v>
      </c>
      <c r="CF13" s="681" t="s">
        <v>1575</v>
      </c>
      <c r="CG13" s="681" t="s">
        <v>1576</v>
      </c>
      <c r="CH13" s="681" t="s">
        <v>1577</v>
      </c>
      <c r="CI13" s="627" t="s">
        <v>1605</v>
      </c>
    </row>
    <row r="14" spans="1:87" s="27" customFormat="1" ht="26" hidden="1">
      <c r="A14" s="95" t="str">
        <f t="shared" si="13"/>
        <v>rel14620jbs004</v>
      </c>
      <c r="B14" s="36" t="s">
        <v>1579</v>
      </c>
      <c r="C14" s="36" t="s">
        <v>1580</v>
      </c>
      <c r="D14" s="36" t="s">
        <v>451</v>
      </c>
      <c r="E14" s="36" t="s">
        <v>1544</v>
      </c>
      <c r="F14" s="36" t="s">
        <v>68</v>
      </c>
      <c r="G14" s="36" t="s">
        <v>1581</v>
      </c>
      <c r="H14" s="36" t="s">
        <v>1606</v>
      </c>
      <c r="I14" s="36" t="s">
        <v>1548</v>
      </c>
      <c r="J14" s="36" t="str">
        <f t="shared" si="0"/>
        <v>jbs004re</v>
      </c>
      <c r="K14" s="36" t="s">
        <v>1549</v>
      </c>
      <c r="L14" s="36" t="s">
        <v>1549</v>
      </c>
      <c r="M14" s="36" t="s">
        <v>1607</v>
      </c>
      <c r="N14" s="36" t="s">
        <v>1551</v>
      </c>
      <c r="O14" s="36" t="s">
        <v>1552</v>
      </c>
      <c r="P14" s="36" t="s">
        <v>1584</v>
      </c>
      <c r="Q14" s="646" t="str">
        <f t="shared" si="1"/>
        <v>147.152.22.68</v>
      </c>
      <c r="R14" s="95" t="str">
        <f t="shared" si="2"/>
        <v>147.152.22.4</v>
      </c>
      <c r="S14" s="95" t="str">
        <f t="shared" si="9"/>
        <v>time.lon.bt.com</v>
      </c>
      <c r="T14" s="95" t="str">
        <f t="shared" si="3"/>
        <v xml:space="preserve">time.nor.bt.com </v>
      </c>
      <c r="U14" s="95" t="str">
        <f t="shared" si="4"/>
        <v>time.mww.bt.com</v>
      </c>
      <c r="V14" s="34">
        <v>2773</v>
      </c>
      <c r="W14" s="107" t="s">
        <v>1554</v>
      </c>
      <c r="X14" s="34" t="str">
        <f t="shared" si="10"/>
        <v>v14620-ilo-2773</v>
      </c>
      <c r="Y14" s="34" t="str">
        <f t="shared" si="5"/>
        <v>rel14620jbs004-ilo</v>
      </c>
      <c r="Z14" s="34" t="s">
        <v>1555</v>
      </c>
      <c r="AA14" s="34" t="s">
        <v>1556</v>
      </c>
      <c r="AB14" s="34" t="s">
        <v>1557</v>
      </c>
      <c r="AC14" s="34" t="s">
        <v>1558</v>
      </c>
      <c r="AD14" s="200" t="s">
        <v>1608</v>
      </c>
      <c r="AE14" s="39">
        <v>2224</v>
      </c>
      <c r="AF14" s="201" t="s">
        <v>1560</v>
      </c>
      <c r="AG14" s="39" t="str">
        <f t="shared" si="11"/>
        <v>v14620-dmz-o-m-2224</v>
      </c>
      <c r="AH14" s="38" t="str">
        <f t="shared" si="6"/>
        <v>rel14620jbs004-om</v>
      </c>
      <c r="AI14" s="38" t="s">
        <v>453</v>
      </c>
      <c r="AJ14" s="38" t="s">
        <v>1561</v>
      </c>
      <c r="AK14" s="38" t="s">
        <v>1562</v>
      </c>
      <c r="AL14" s="38" t="s">
        <v>1558</v>
      </c>
      <c r="AM14" s="38" t="s">
        <v>1609</v>
      </c>
      <c r="AN14" s="38" t="s">
        <v>1609</v>
      </c>
      <c r="AO14" s="637">
        <v>2220</v>
      </c>
      <c r="AP14" s="202" t="s">
        <v>1564</v>
      </c>
      <c r="AQ14" s="637" t="str">
        <f t="shared" si="12"/>
        <v>v14620-dmz-product-2220</v>
      </c>
      <c r="AR14" s="316" t="str">
        <f t="shared" si="7"/>
        <v>rel14620jbs004-prd</v>
      </c>
      <c r="AS14" s="316" t="s">
        <v>453</v>
      </c>
      <c r="AT14" s="316" t="s">
        <v>1565</v>
      </c>
      <c r="AU14" s="316" t="s">
        <v>1566</v>
      </c>
      <c r="AV14" s="316" t="s">
        <v>1558</v>
      </c>
      <c r="AW14" s="202" t="s">
        <v>1610</v>
      </c>
      <c r="AX14" s="638"/>
      <c r="AY14" s="638"/>
      <c r="AZ14" s="317">
        <v>2222</v>
      </c>
      <c r="BA14" s="281" t="s">
        <v>1568</v>
      </c>
      <c r="BB14" s="317" t="s">
        <v>1569</v>
      </c>
      <c r="BC14" s="317" t="str">
        <f t="shared" si="8"/>
        <v>rel14620jbs004-app</v>
      </c>
      <c r="BD14" s="317" t="s">
        <v>453</v>
      </c>
      <c r="BE14" s="317" t="s">
        <v>1570</v>
      </c>
      <c r="BF14" s="317" t="s">
        <v>1571</v>
      </c>
      <c r="BG14" s="329" t="s">
        <v>1572</v>
      </c>
      <c r="BH14" s="317" t="s">
        <v>1611</v>
      </c>
      <c r="BI14" s="643"/>
      <c r="BJ14" s="644"/>
      <c r="BK14" s="644"/>
      <c r="BL14" s="644"/>
      <c r="BM14" s="644"/>
      <c r="BN14" s="644"/>
      <c r="BO14" s="644"/>
      <c r="BP14" s="644"/>
      <c r="BQ14" s="644"/>
      <c r="BR14" s="324"/>
      <c r="BS14" s="645"/>
      <c r="BT14" s="324"/>
      <c r="BU14" s="324"/>
      <c r="BV14" s="324"/>
      <c r="BW14" s="324"/>
      <c r="BX14" s="324"/>
      <c r="BY14" s="324"/>
      <c r="BZ14" s="197"/>
      <c r="CA14" s="587">
        <v>2223</v>
      </c>
      <c r="CB14" s="680"/>
      <c r="CC14" s="587" t="s">
        <v>1574</v>
      </c>
      <c r="CD14" s="681"/>
      <c r="CE14" s="681" t="s">
        <v>453</v>
      </c>
      <c r="CF14" s="681" t="s">
        <v>1575</v>
      </c>
      <c r="CG14" s="681" t="s">
        <v>1576</v>
      </c>
      <c r="CH14" s="681" t="s">
        <v>1577</v>
      </c>
      <c r="CI14" s="627" t="s">
        <v>1612</v>
      </c>
    </row>
    <row r="15" spans="1:87" s="27" customFormat="1" ht="26" hidden="1">
      <c r="A15" s="95" t="str">
        <f t="shared" si="13"/>
        <v>rel14620jbs005</v>
      </c>
      <c r="B15" s="36"/>
      <c r="C15" s="36" t="s">
        <v>1580</v>
      </c>
      <c r="D15" s="36" t="s">
        <v>451</v>
      </c>
      <c r="E15" s="36" t="s">
        <v>1544</v>
      </c>
      <c r="F15" s="36" t="s">
        <v>68</v>
      </c>
      <c r="G15" s="36" t="s">
        <v>1581</v>
      </c>
      <c r="H15" s="36" t="s">
        <v>1613</v>
      </c>
      <c r="I15" s="36" t="s">
        <v>1548</v>
      </c>
      <c r="J15" s="36" t="str">
        <f t="shared" si="0"/>
        <v>jbs005re</v>
      </c>
      <c r="K15" s="36" t="s">
        <v>1549</v>
      </c>
      <c r="L15" s="36" t="s">
        <v>1549</v>
      </c>
      <c r="M15" s="36" t="s">
        <v>1614</v>
      </c>
      <c r="N15" s="36" t="s">
        <v>1551</v>
      </c>
      <c r="O15" s="36" t="s">
        <v>1583</v>
      </c>
      <c r="P15" s="36" t="s">
        <v>1615</v>
      </c>
      <c r="Q15" s="646" t="str">
        <f t="shared" si="1"/>
        <v>147.152.22.68</v>
      </c>
      <c r="R15" s="95" t="str">
        <f t="shared" si="2"/>
        <v>147.152.22.4</v>
      </c>
      <c r="S15" s="95" t="str">
        <f t="shared" si="9"/>
        <v>time.lon.bt.com</v>
      </c>
      <c r="T15" s="95" t="str">
        <f t="shared" si="3"/>
        <v xml:space="preserve">time.nor.bt.com </v>
      </c>
      <c r="U15" s="95" t="str">
        <f t="shared" si="4"/>
        <v>time.mww.bt.com</v>
      </c>
      <c r="V15" s="34">
        <v>2773</v>
      </c>
      <c r="W15" s="107" t="s">
        <v>1554</v>
      </c>
      <c r="X15" s="34" t="str">
        <f t="shared" si="10"/>
        <v>v14620-ilo-2773</v>
      </c>
      <c r="Y15" s="34" t="str">
        <f t="shared" si="5"/>
        <v>rel14620jbs005-ilo</v>
      </c>
      <c r="Z15" s="34" t="s">
        <v>1555</v>
      </c>
      <c r="AA15" s="34" t="s">
        <v>1556</v>
      </c>
      <c r="AB15" s="34" t="s">
        <v>1557</v>
      </c>
      <c r="AC15" s="34" t="s">
        <v>1558</v>
      </c>
      <c r="AD15" s="200" t="s">
        <v>1616</v>
      </c>
      <c r="AE15" s="39">
        <v>2224</v>
      </c>
      <c r="AF15" s="201" t="s">
        <v>1560</v>
      </c>
      <c r="AG15" s="39" t="str">
        <f t="shared" si="11"/>
        <v>v14620-dmz-o-m-2224</v>
      </c>
      <c r="AH15" s="38" t="str">
        <f t="shared" si="6"/>
        <v>rel14620jbs005-om</v>
      </c>
      <c r="AI15" s="38" t="s">
        <v>453</v>
      </c>
      <c r="AJ15" s="38" t="s">
        <v>1561</v>
      </c>
      <c r="AK15" s="38" t="s">
        <v>1562</v>
      </c>
      <c r="AL15" s="38" t="s">
        <v>1558</v>
      </c>
      <c r="AM15" s="38" t="s">
        <v>1617</v>
      </c>
      <c r="AN15" s="38" t="s">
        <v>1617</v>
      </c>
      <c r="AO15" s="637">
        <v>2220</v>
      </c>
      <c r="AP15" s="202" t="s">
        <v>1564</v>
      </c>
      <c r="AQ15" s="637" t="str">
        <f t="shared" si="12"/>
        <v>v14620-dmz-product-2220</v>
      </c>
      <c r="AR15" s="316" t="str">
        <f t="shared" si="7"/>
        <v>rel14620jbs005-prd</v>
      </c>
      <c r="AS15" s="316" t="s">
        <v>453</v>
      </c>
      <c r="AT15" s="316" t="s">
        <v>1565</v>
      </c>
      <c r="AU15" s="316" t="s">
        <v>1566</v>
      </c>
      <c r="AV15" s="316" t="s">
        <v>1558</v>
      </c>
      <c r="AW15" s="202" t="s">
        <v>1618</v>
      </c>
      <c r="AX15" s="638"/>
      <c r="AY15" s="638"/>
      <c r="AZ15" s="317">
        <v>2222</v>
      </c>
      <c r="BA15" s="281" t="s">
        <v>1568</v>
      </c>
      <c r="BB15" s="317" t="s">
        <v>1569</v>
      </c>
      <c r="BC15" s="317" t="str">
        <f t="shared" si="8"/>
        <v>rel14620jbs005-app</v>
      </c>
      <c r="BD15" s="317" t="s">
        <v>453</v>
      </c>
      <c r="BE15" s="317" t="s">
        <v>1570</v>
      </c>
      <c r="BF15" s="317" t="s">
        <v>1571</v>
      </c>
      <c r="BG15" s="329" t="s">
        <v>1572</v>
      </c>
      <c r="BH15" s="317" t="s">
        <v>1619</v>
      </c>
      <c r="BI15" s="643"/>
      <c r="BJ15" s="644"/>
      <c r="BK15" s="644"/>
      <c r="BL15" s="644"/>
      <c r="BM15" s="644"/>
      <c r="BN15" s="644"/>
      <c r="BO15" s="644"/>
      <c r="BP15" s="644"/>
      <c r="BQ15" s="644"/>
      <c r="BR15" s="324"/>
      <c r="BS15" s="645"/>
      <c r="BT15" s="324"/>
      <c r="BU15" s="324"/>
      <c r="BV15" s="324"/>
      <c r="BW15" s="324"/>
      <c r="BX15" s="324"/>
      <c r="BY15" s="324"/>
      <c r="BZ15" s="197"/>
      <c r="CA15" s="587">
        <v>2223</v>
      </c>
      <c r="CB15" s="680"/>
      <c r="CC15" s="587" t="s">
        <v>1574</v>
      </c>
      <c r="CD15" s="681"/>
      <c r="CE15" s="681" t="s">
        <v>453</v>
      </c>
      <c r="CF15" s="681" t="s">
        <v>1575</v>
      </c>
      <c r="CG15" s="681" t="s">
        <v>1576</v>
      </c>
      <c r="CH15" s="681" t="s">
        <v>1577</v>
      </c>
      <c r="CI15" s="627" t="s">
        <v>1620</v>
      </c>
    </row>
    <row r="16" spans="1:87" s="27" customFormat="1" ht="26" hidden="1">
      <c r="A16" s="95" t="str">
        <f t="shared" si="13"/>
        <v>rel14620jbs006</v>
      </c>
      <c r="B16" s="36"/>
      <c r="C16" s="36" t="s">
        <v>1580</v>
      </c>
      <c r="D16" s="36" t="s">
        <v>451</v>
      </c>
      <c r="E16" s="36" t="s">
        <v>1544</v>
      </c>
      <c r="F16" s="36" t="s">
        <v>68</v>
      </c>
      <c r="G16" s="36" t="s">
        <v>1581</v>
      </c>
      <c r="H16" s="36" t="s">
        <v>1621</v>
      </c>
      <c r="I16" s="36" t="s">
        <v>1548</v>
      </c>
      <c r="J16" s="36" t="str">
        <f t="shared" si="0"/>
        <v>jbs006re</v>
      </c>
      <c r="K16" s="36" t="s">
        <v>1549</v>
      </c>
      <c r="L16" s="36" t="s">
        <v>1549</v>
      </c>
      <c r="M16" s="36" t="s">
        <v>1622</v>
      </c>
      <c r="N16" s="36" t="s">
        <v>1551</v>
      </c>
      <c r="O16" s="36" t="s">
        <v>1592</v>
      </c>
      <c r="P16" s="36" t="s">
        <v>1615</v>
      </c>
      <c r="Q16" s="646" t="str">
        <f t="shared" si="1"/>
        <v>147.152.22.68</v>
      </c>
      <c r="R16" s="95" t="str">
        <f t="shared" si="2"/>
        <v>147.152.22.4</v>
      </c>
      <c r="S16" s="95" t="str">
        <f t="shared" si="9"/>
        <v>time.lon.bt.com</v>
      </c>
      <c r="T16" s="95" t="str">
        <f t="shared" si="3"/>
        <v xml:space="preserve">time.nor.bt.com </v>
      </c>
      <c r="U16" s="95" t="str">
        <f t="shared" si="4"/>
        <v>time.mww.bt.com</v>
      </c>
      <c r="V16" s="34">
        <v>2773</v>
      </c>
      <c r="W16" s="107" t="s">
        <v>1554</v>
      </c>
      <c r="X16" s="34" t="str">
        <f t="shared" si="10"/>
        <v>v14620-ilo-2773</v>
      </c>
      <c r="Y16" s="34" t="str">
        <f t="shared" si="5"/>
        <v>rel14620jbs006-ilo</v>
      </c>
      <c r="Z16" s="34" t="s">
        <v>1555</v>
      </c>
      <c r="AA16" s="34" t="s">
        <v>1556</v>
      </c>
      <c r="AB16" s="34" t="s">
        <v>1557</v>
      </c>
      <c r="AC16" s="34" t="s">
        <v>1558</v>
      </c>
      <c r="AD16" s="200" t="s">
        <v>1623</v>
      </c>
      <c r="AE16" s="39">
        <v>2224</v>
      </c>
      <c r="AF16" s="201" t="s">
        <v>1560</v>
      </c>
      <c r="AG16" s="39" t="str">
        <f t="shared" si="11"/>
        <v>v14620-dmz-o-m-2224</v>
      </c>
      <c r="AH16" s="38" t="str">
        <f t="shared" si="6"/>
        <v>rel14620jbs006-om</v>
      </c>
      <c r="AI16" s="38" t="s">
        <v>453</v>
      </c>
      <c r="AJ16" s="38" t="s">
        <v>1561</v>
      </c>
      <c r="AK16" s="38" t="s">
        <v>1562</v>
      </c>
      <c r="AL16" s="38" t="s">
        <v>1558</v>
      </c>
      <c r="AM16" s="38" t="s">
        <v>1624</v>
      </c>
      <c r="AN16" s="38" t="s">
        <v>1624</v>
      </c>
      <c r="AO16" s="637">
        <v>2220</v>
      </c>
      <c r="AP16" s="202" t="s">
        <v>1564</v>
      </c>
      <c r="AQ16" s="637" t="str">
        <f t="shared" si="12"/>
        <v>v14620-dmz-product-2220</v>
      </c>
      <c r="AR16" s="316" t="str">
        <f t="shared" si="7"/>
        <v>rel14620jbs006-prd</v>
      </c>
      <c r="AS16" s="316" t="s">
        <v>453</v>
      </c>
      <c r="AT16" s="316" t="s">
        <v>1565</v>
      </c>
      <c r="AU16" s="316" t="s">
        <v>1566</v>
      </c>
      <c r="AV16" s="316" t="s">
        <v>1558</v>
      </c>
      <c r="AW16" s="202" t="s">
        <v>1625</v>
      </c>
      <c r="AX16" s="638"/>
      <c r="AY16" s="638"/>
      <c r="AZ16" s="317">
        <v>2222</v>
      </c>
      <c r="BA16" s="281" t="s">
        <v>1568</v>
      </c>
      <c r="BB16" s="317" t="s">
        <v>1569</v>
      </c>
      <c r="BC16" s="317" t="str">
        <f t="shared" si="8"/>
        <v>rel14620jbs006-app</v>
      </c>
      <c r="BD16" s="317" t="s">
        <v>453</v>
      </c>
      <c r="BE16" s="317" t="s">
        <v>1570</v>
      </c>
      <c r="BF16" s="317" t="s">
        <v>1571</v>
      </c>
      <c r="BG16" s="329" t="s">
        <v>1572</v>
      </c>
      <c r="BH16" s="317" t="s">
        <v>1626</v>
      </c>
      <c r="BI16" s="643"/>
      <c r="BJ16" s="644"/>
      <c r="BK16" s="644"/>
      <c r="BL16" s="644"/>
      <c r="BM16" s="644"/>
      <c r="BN16" s="644"/>
      <c r="BO16" s="644"/>
      <c r="BP16" s="644"/>
      <c r="BQ16" s="644"/>
      <c r="BR16" s="324"/>
      <c r="BS16" s="645"/>
      <c r="BT16" s="324"/>
      <c r="BU16" s="324"/>
      <c r="BV16" s="324"/>
      <c r="BW16" s="324"/>
      <c r="BX16" s="324"/>
      <c r="BY16" s="324"/>
      <c r="BZ16" s="197"/>
      <c r="CA16" s="587">
        <v>2223</v>
      </c>
      <c r="CB16" s="680"/>
      <c r="CC16" s="587" t="s">
        <v>1574</v>
      </c>
      <c r="CD16" s="681"/>
      <c r="CE16" s="681" t="s">
        <v>453</v>
      </c>
      <c r="CF16" s="681" t="s">
        <v>1575</v>
      </c>
      <c r="CG16" s="681" t="s">
        <v>1576</v>
      </c>
      <c r="CH16" s="681" t="s">
        <v>1577</v>
      </c>
      <c r="CI16" s="627" t="s">
        <v>1627</v>
      </c>
    </row>
    <row r="17" spans="1:87" s="27" customFormat="1" ht="26" hidden="1">
      <c r="A17" s="95" t="str">
        <f t="shared" si="13"/>
        <v>rel14620jbs007</v>
      </c>
      <c r="B17" s="36"/>
      <c r="C17" s="36" t="s">
        <v>1580</v>
      </c>
      <c r="D17" s="36" t="s">
        <v>451</v>
      </c>
      <c r="E17" s="36" t="s">
        <v>1544</v>
      </c>
      <c r="F17" s="36" t="s">
        <v>68</v>
      </c>
      <c r="G17" s="36" t="s">
        <v>1581</v>
      </c>
      <c r="H17" s="36" t="s">
        <v>1628</v>
      </c>
      <c r="I17" s="36" t="s">
        <v>1548</v>
      </c>
      <c r="J17" s="36" t="str">
        <f t="shared" si="0"/>
        <v>jbs007re</v>
      </c>
      <c r="K17" s="36" t="s">
        <v>1549</v>
      </c>
      <c r="L17" s="36" t="s">
        <v>1549</v>
      </c>
      <c r="M17" s="36" t="s">
        <v>1629</v>
      </c>
      <c r="N17" s="36" t="s">
        <v>1551</v>
      </c>
      <c r="O17" s="36" t="s">
        <v>1600</v>
      </c>
      <c r="P17" s="36" t="s">
        <v>1615</v>
      </c>
      <c r="Q17" s="646" t="str">
        <f t="shared" si="1"/>
        <v>147.152.22.68</v>
      </c>
      <c r="R17" s="95" t="str">
        <f t="shared" si="2"/>
        <v>147.152.22.4</v>
      </c>
      <c r="S17" s="95" t="str">
        <f t="shared" si="9"/>
        <v>time.lon.bt.com</v>
      </c>
      <c r="T17" s="95" t="str">
        <f t="shared" si="3"/>
        <v xml:space="preserve">time.nor.bt.com </v>
      </c>
      <c r="U17" s="95" t="str">
        <f t="shared" si="4"/>
        <v>time.mww.bt.com</v>
      </c>
      <c r="V17" s="34">
        <v>2773</v>
      </c>
      <c r="W17" s="107" t="s">
        <v>1554</v>
      </c>
      <c r="X17" s="34" t="str">
        <f t="shared" si="10"/>
        <v>v14620-ilo-2773</v>
      </c>
      <c r="Y17" s="34" t="str">
        <f t="shared" si="5"/>
        <v>rel14620jbs007-ilo</v>
      </c>
      <c r="Z17" s="34" t="s">
        <v>1555</v>
      </c>
      <c r="AA17" s="34" t="s">
        <v>1556</v>
      </c>
      <c r="AB17" s="34" t="s">
        <v>1557</v>
      </c>
      <c r="AC17" s="34" t="s">
        <v>1558</v>
      </c>
      <c r="AD17" s="200" t="s">
        <v>1630</v>
      </c>
      <c r="AE17" s="39">
        <v>2224</v>
      </c>
      <c r="AF17" s="201" t="s">
        <v>1560</v>
      </c>
      <c r="AG17" s="39" t="str">
        <f t="shared" si="11"/>
        <v>v14620-dmz-o-m-2224</v>
      </c>
      <c r="AH17" s="38" t="str">
        <f t="shared" si="6"/>
        <v>rel14620jbs007-om</v>
      </c>
      <c r="AI17" s="38" t="s">
        <v>453</v>
      </c>
      <c r="AJ17" s="38" t="s">
        <v>1561</v>
      </c>
      <c r="AK17" s="38" t="s">
        <v>1562</v>
      </c>
      <c r="AL17" s="38" t="s">
        <v>1558</v>
      </c>
      <c r="AM17" s="38" t="s">
        <v>1631</v>
      </c>
      <c r="AN17" s="38" t="s">
        <v>1631</v>
      </c>
      <c r="AO17" s="637">
        <v>2220</v>
      </c>
      <c r="AP17" s="202" t="s">
        <v>1564</v>
      </c>
      <c r="AQ17" s="637" t="str">
        <f t="shared" si="12"/>
        <v>v14620-dmz-product-2220</v>
      </c>
      <c r="AR17" s="316" t="str">
        <f t="shared" si="7"/>
        <v>rel14620jbs007-prd</v>
      </c>
      <c r="AS17" s="316" t="s">
        <v>453</v>
      </c>
      <c r="AT17" s="316" t="s">
        <v>1565</v>
      </c>
      <c r="AU17" s="316" t="s">
        <v>1566</v>
      </c>
      <c r="AV17" s="316" t="s">
        <v>1558</v>
      </c>
      <c r="AW17" s="202" t="s">
        <v>1632</v>
      </c>
      <c r="AX17" s="638"/>
      <c r="AY17" s="638"/>
      <c r="AZ17" s="317">
        <v>2222</v>
      </c>
      <c r="BA17" s="281" t="s">
        <v>1568</v>
      </c>
      <c r="BB17" s="317" t="s">
        <v>1569</v>
      </c>
      <c r="BC17" s="317" t="str">
        <f t="shared" si="8"/>
        <v>rel14620jbs007-app</v>
      </c>
      <c r="BD17" s="317" t="s">
        <v>453</v>
      </c>
      <c r="BE17" s="317" t="s">
        <v>1570</v>
      </c>
      <c r="BF17" s="317" t="s">
        <v>1571</v>
      </c>
      <c r="BG17" s="329" t="s">
        <v>1572</v>
      </c>
      <c r="BH17" s="317" t="s">
        <v>1633</v>
      </c>
      <c r="BI17" s="643"/>
      <c r="BJ17" s="644"/>
      <c r="BK17" s="644"/>
      <c r="BL17" s="644"/>
      <c r="BM17" s="644"/>
      <c r="BN17" s="644"/>
      <c r="BO17" s="644"/>
      <c r="BP17" s="644"/>
      <c r="BQ17" s="644"/>
      <c r="BR17" s="324"/>
      <c r="BS17" s="645"/>
      <c r="BT17" s="324"/>
      <c r="BU17" s="324"/>
      <c r="BV17" s="324"/>
      <c r="BW17" s="324"/>
      <c r="BX17" s="324"/>
      <c r="BY17" s="324"/>
      <c r="BZ17" s="197"/>
      <c r="CA17" s="587">
        <v>2223</v>
      </c>
      <c r="CB17" s="680"/>
      <c r="CC17" s="587" t="s">
        <v>1574</v>
      </c>
      <c r="CD17" s="681"/>
      <c r="CE17" s="681" t="s">
        <v>453</v>
      </c>
      <c r="CF17" s="681" t="s">
        <v>1575</v>
      </c>
      <c r="CG17" s="681" t="s">
        <v>1576</v>
      </c>
      <c r="CH17" s="681" t="s">
        <v>1577</v>
      </c>
      <c r="CI17" s="627" t="s">
        <v>1634</v>
      </c>
    </row>
    <row r="18" spans="1:87" s="27" customFormat="1" ht="26" hidden="1">
      <c r="A18" s="95" t="str">
        <f t="shared" si="13"/>
        <v>rel14620jbs008</v>
      </c>
      <c r="B18" s="36"/>
      <c r="C18" s="36" t="s">
        <v>1580</v>
      </c>
      <c r="D18" s="36" t="s">
        <v>451</v>
      </c>
      <c r="E18" s="36" t="s">
        <v>1544</v>
      </c>
      <c r="F18" s="36" t="s">
        <v>68</v>
      </c>
      <c r="G18" s="36" t="s">
        <v>1581</v>
      </c>
      <c r="H18" s="36" t="s">
        <v>1635</v>
      </c>
      <c r="I18" s="36" t="s">
        <v>1548</v>
      </c>
      <c r="J18" s="36" t="str">
        <f t="shared" si="0"/>
        <v>jbs008re</v>
      </c>
      <c r="K18" s="36" t="s">
        <v>1549</v>
      </c>
      <c r="L18" s="36" t="s">
        <v>1549</v>
      </c>
      <c r="M18" s="36" t="s">
        <v>1636</v>
      </c>
      <c r="N18" s="36" t="s">
        <v>1551</v>
      </c>
      <c r="O18" s="36" t="s">
        <v>1552</v>
      </c>
      <c r="P18" s="36" t="s">
        <v>1615</v>
      </c>
      <c r="Q18" s="646" t="str">
        <f t="shared" si="1"/>
        <v>147.152.22.68</v>
      </c>
      <c r="R18" s="95" t="str">
        <f t="shared" si="2"/>
        <v>147.152.22.4</v>
      </c>
      <c r="S18" s="95" t="str">
        <f t="shared" si="9"/>
        <v>time.lon.bt.com</v>
      </c>
      <c r="T18" s="95" t="str">
        <f t="shared" si="3"/>
        <v xml:space="preserve">time.nor.bt.com </v>
      </c>
      <c r="U18" s="95" t="str">
        <f t="shared" si="4"/>
        <v>time.mww.bt.com</v>
      </c>
      <c r="V18" s="34">
        <v>2773</v>
      </c>
      <c r="W18" s="107" t="s">
        <v>1554</v>
      </c>
      <c r="X18" s="34" t="str">
        <f t="shared" si="10"/>
        <v>v14620-ilo-2773</v>
      </c>
      <c r="Y18" s="34" t="str">
        <f t="shared" si="5"/>
        <v>rel14620jbs008-ilo</v>
      </c>
      <c r="Z18" s="34" t="s">
        <v>1555</v>
      </c>
      <c r="AA18" s="34" t="s">
        <v>1556</v>
      </c>
      <c r="AB18" s="34" t="s">
        <v>1557</v>
      </c>
      <c r="AC18" s="34" t="s">
        <v>1558</v>
      </c>
      <c r="AD18" s="200" t="s">
        <v>1637</v>
      </c>
      <c r="AE18" s="39">
        <v>2224</v>
      </c>
      <c r="AF18" s="201" t="s">
        <v>1560</v>
      </c>
      <c r="AG18" s="39" t="str">
        <f t="shared" si="11"/>
        <v>v14620-dmz-o-m-2224</v>
      </c>
      <c r="AH18" s="38" t="str">
        <f t="shared" si="6"/>
        <v>rel14620jbs008-om</v>
      </c>
      <c r="AI18" s="38" t="s">
        <v>453</v>
      </c>
      <c r="AJ18" s="38" t="s">
        <v>1561</v>
      </c>
      <c r="AK18" s="38" t="s">
        <v>1562</v>
      </c>
      <c r="AL18" s="38" t="s">
        <v>1558</v>
      </c>
      <c r="AM18" s="38" t="s">
        <v>1638</v>
      </c>
      <c r="AN18" s="38" t="s">
        <v>1638</v>
      </c>
      <c r="AO18" s="637">
        <v>2220</v>
      </c>
      <c r="AP18" s="202" t="s">
        <v>1564</v>
      </c>
      <c r="AQ18" s="637" t="str">
        <f t="shared" si="12"/>
        <v>v14620-dmz-product-2220</v>
      </c>
      <c r="AR18" s="316" t="str">
        <f t="shared" si="7"/>
        <v>rel14620jbs008-prd</v>
      </c>
      <c r="AS18" s="316" t="s">
        <v>453</v>
      </c>
      <c r="AT18" s="316" t="s">
        <v>1565</v>
      </c>
      <c r="AU18" s="316" t="s">
        <v>1566</v>
      </c>
      <c r="AV18" s="316" t="s">
        <v>1558</v>
      </c>
      <c r="AW18" s="202" t="s">
        <v>1639</v>
      </c>
      <c r="AX18" s="638"/>
      <c r="AY18" s="638"/>
      <c r="AZ18" s="317">
        <v>2222</v>
      </c>
      <c r="BA18" s="281" t="s">
        <v>1568</v>
      </c>
      <c r="BB18" s="317" t="s">
        <v>1569</v>
      </c>
      <c r="BC18" s="317" t="str">
        <f t="shared" si="8"/>
        <v>rel14620jbs008-app</v>
      </c>
      <c r="BD18" s="317" t="s">
        <v>453</v>
      </c>
      <c r="BE18" s="317" t="s">
        <v>1570</v>
      </c>
      <c r="BF18" s="317" t="s">
        <v>1571</v>
      </c>
      <c r="BG18" s="329" t="s">
        <v>1572</v>
      </c>
      <c r="BH18" s="317" t="s">
        <v>1640</v>
      </c>
      <c r="BI18" s="643"/>
      <c r="BJ18" s="644"/>
      <c r="BK18" s="644"/>
      <c r="BL18" s="644"/>
      <c r="BM18" s="644"/>
      <c r="BN18" s="644"/>
      <c r="BO18" s="644"/>
      <c r="BP18" s="644"/>
      <c r="BQ18" s="644"/>
      <c r="BR18" s="324"/>
      <c r="BS18" s="645"/>
      <c r="BT18" s="324"/>
      <c r="BU18" s="324"/>
      <c r="BV18" s="324"/>
      <c r="BW18" s="324"/>
      <c r="BX18" s="324"/>
      <c r="BY18" s="324"/>
      <c r="BZ18" s="197"/>
      <c r="CA18" s="587">
        <v>2223</v>
      </c>
      <c r="CB18" s="680"/>
      <c r="CC18" s="587" t="s">
        <v>1574</v>
      </c>
      <c r="CD18" s="681"/>
      <c r="CE18" s="681" t="s">
        <v>453</v>
      </c>
      <c r="CF18" s="681" t="s">
        <v>1575</v>
      </c>
      <c r="CG18" s="681" t="s">
        <v>1576</v>
      </c>
      <c r="CH18" s="681" t="s">
        <v>1577</v>
      </c>
      <c r="CI18" s="627" t="s">
        <v>1641</v>
      </c>
    </row>
    <row r="19" spans="1:87" s="27" customFormat="1" ht="26" hidden="1">
      <c r="A19" s="95" t="str">
        <f t="shared" si="13"/>
        <v>rel14620jbs009</v>
      </c>
      <c r="B19" s="36"/>
      <c r="C19" s="36" t="s">
        <v>1580</v>
      </c>
      <c r="D19" s="36" t="s">
        <v>451</v>
      </c>
      <c r="E19" s="36" t="s">
        <v>1544</v>
      </c>
      <c r="F19" s="36" t="s">
        <v>68</v>
      </c>
      <c r="G19" s="36" t="s">
        <v>1581</v>
      </c>
      <c r="H19" s="36" t="s">
        <v>1642</v>
      </c>
      <c r="I19" s="36" t="s">
        <v>1548</v>
      </c>
      <c r="J19" s="36" t="str">
        <f t="shared" si="0"/>
        <v>jbs009re</v>
      </c>
      <c r="K19" s="36" t="s">
        <v>1549</v>
      </c>
      <c r="L19" s="36" t="s">
        <v>1549</v>
      </c>
      <c r="M19" s="36" t="s">
        <v>1643</v>
      </c>
      <c r="N19" s="36" t="s">
        <v>1551</v>
      </c>
      <c r="O19" s="36" t="s">
        <v>1583</v>
      </c>
      <c r="P19" s="36" t="s">
        <v>1644</v>
      </c>
      <c r="Q19" s="646" t="str">
        <f t="shared" si="1"/>
        <v>147.152.22.68</v>
      </c>
      <c r="R19" s="95" t="str">
        <f t="shared" si="2"/>
        <v>147.152.22.4</v>
      </c>
      <c r="S19" s="95" t="str">
        <f t="shared" si="9"/>
        <v>time.lon.bt.com</v>
      </c>
      <c r="T19" s="95" t="str">
        <f t="shared" si="3"/>
        <v xml:space="preserve">time.nor.bt.com </v>
      </c>
      <c r="U19" s="95" t="str">
        <f t="shared" si="4"/>
        <v>time.mww.bt.com</v>
      </c>
      <c r="V19" s="34">
        <v>2773</v>
      </c>
      <c r="W19" s="107" t="s">
        <v>1554</v>
      </c>
      <c r="X19" s="34" t="str">
        <f t="shared" si="10"/>
        <v>v14620-ilo-2773</v>
      </c>
      <c r="Y19" s="34" t="str">
        <f t="shared" si="5"/>
        <v>rel14620jbs009-ilo</v>
      </c>
      <c r="Z19" s="34" t="s">
        <v>1555</v>
      </c>
      <c r="AA19" s="34" t="s">
        <v>1556</v>
      </c>
      <c r="AB19" s="34" t="s">
        <v>1557</v>
      </c>
      <c r="AC19" s="34" t="s">
        <v>1558</v>
      </c>
      <c r="AD19" s="200" t="s">
        <v>1645</v>
      </c>
      <c r="AE19" s="39">
        <v>2224</v>
      </c>
      <c r="AF19" s="201" t="s">
        <v>1560</v>
      </c>
      <c r="AG19" s="39" t="str">
        <f t="shared" si="11"/>
        <v>v14620-dmz-o-m-2224</v>
      </c>
      <c r="AH19" s="38" t="str">
        <f t="shared" si="6"/>
        <v>rel14620jbs009-om</v>
      </c>
      <c r="AI19" s="38" t="s">
        <v>453</v>
      </c>
      <c r="AJ19" s="38" t="s">
        <v>1561</v>
      </c>
      <c r="AK19" s="38" t="s">
        <v>1562</v>
      </c>
      <c r="AL19" s="38" t="s">
        <v>1558</v>
      </c>
      <c r="AM19" s="38" t="s">
        <v>1646</v>
      </c>
      <c r="AN19" s="38" t="s">
        <v>1646</v>
      </c>
      <c r="AO19" s="637">
        <v>2220</v>
      </c>
      <c r="AP19" s="202" t="s">
        <v>1564</v>
      </c>
      <c r="AQ19" s="637" t="str">
        <f t="shared" si="12"/>
        <v>v14620-dmz-product-2220</v>
      </c>
      <c r="AR19" s="316" t="str">
        <f t="shared" si="7"/>
        <v>rel14620jbs009-prd</v>
      </c>
      <c r="AS19" s="316" t="s">
        <v>453</v>
      </c>
      <c r="AT19" s="316" t="s">
        <v>1565</v>
      </c>
      <c r="AU19" s="316" t="s">
        <v>1566</v>
      </c>
      <c r="AV19" s="316" t="s">
        <v>1558</v>
      </c>
      <c r="AW19" s="202" t="s">
        <v>1647</v>
      </c>
      <c r="AX19" s="638"/>
      <c r="AY19" s="638"/>
      <c r="AZ19" s="317">
        <v>2222</v>
      </c>
      <c r="BA19" s="281" t="s">
        <v>1568</v>
      </c>
      <c r="BB19" s="317" t="s">
        <v>1569</v>
      </c>
      <c r="BC19" s="317" t="str">
        <f t="shared" si="8"/>
        <v>rel14620jbs009-app</v>
      </c>
      <c r="BD19" s="317" t="s">
        <v>453</v>
      </c>
      <c r="BE19" s="317" t="s">
        <v>1570</v>
      </c>
      <c r="BF19" s="317" t="s">
        <v>1571</v>
      </c>
      <c r="BG19" s="329" t="s">
        <v>1572</v>
      </c>
      <c r="BH19" s="317" t="s">
        <v>1648</v>
      </c>
      <c r="BI19" s="643"/>
      <c r="BJ19" s="644"/>
      <c r="BK19" s="644"/>
      <c r="BL19" s="644"/>
      <c r="BM19" s="644"/>
      <c r="BN19" s="644"/>
      <c r="BO19" s="644"/>
      <c r="BP19" s="644"/>
      <c r="BQ19" s="644"/>
      <c r="BR19" s="324"/>
      <c r="BS19" s="645"/>
      <c r="BT19" s="324"/>
      <c r="BU19" s="324"/>
      <c r="BV19" s="324"/>
      <c r="BW19" s="324"/>
      <c r="BX19" s="324"/>
      <c r="BY19" s="324"/>
      <c r="BZ19" s="197"/>
      <c r="CA19" s="587">
        <v>2223</v>
      </c>
      <c r="CB19" s="680"/>
      <c r="CC19" s="587" t="s">
        <v>1574</v>
      </c>
      <c r="CD19" s="681"/>
      <c r="CE19" s="681" t="s">
        <v>453</v>
      </c>
      <c r="CF19" s="681" t="s">
        <v>1575</v>
      </c>
      <c r="CG19" s="681" t="s">
        <v>1576</v>
      </c>
      <c r="CH19" s="681" t="s">
        <v>1577</v>
      </c>
      <c r="CI19" s="627" t="s">
        <v>1649</v>
      </c>
    </row>
    <row r="20" spans="1:87" s="27" customFormat="1" ht="26" hidden="1">
      <c r="A20" s="95" t="str">
        <f t="shared" si="13"/>
        <v>rel14620jbs010</v>
      </c>
      <c r="B20" s="36"/>
      <c r="C20" s="36" t="s">
        <v>1580</v>
      </c>
      <c r="D20" s="36" t="s">
        <v>451</v>
      </c>
      <c r="E20" s="36" t="s">
        <v>1544</v>
      </c>
      <c r="F20" s="36" t="s">
        <v>68</v>
      </c>
      <c r="G20" s="36" t="s">
        <v>1581</v>
      </c>
      <c r="H20" s="36" t="s">
        <v>1650</v>
      </c>
      <c r="I20" s="36" t="s">
        <v>1548</v>
      </c>
      <c r="J20" s="36" t="str">
        <f t="shared" si="0"/>
        <v>jbs010re</v>
      </c>
      <c r="K20" s="36" t="s">
        <v>1549</v>
      </c>
      <c r="L20" s="36" t="s">
        <v>1549</v>
      </c>
      <c r="M20" s="36" t="s">
        <v>1651</v>
      </c>
      <c r="N20" s="36" t="s">
        <v>1551</v>
      </c>
      <c r="O20" s="36" t="s">
        <v>1592</v>
      </c>
      <c r="P20" s="36" t="s">
        <v>1644</v>
      </c>
      <c r="Q20" s="646" t="str">
        <f t="shared" si="1"/>
        <v>147.152.22.68</v>
      </c>
      <c r="R20" s="95" t="str">
        <f t="shared" si="2"/>
        <v>147.152.22.4</v>
      </c>
      <c r="S20" s="95" t="str">
        <f t="shared" si="9"/>
        <v>time.lon.bt.com</v>
      </c>
      <c r="T20" s="95" t="str">
        <f t="shared" si="3"/>
        <v xml:space="preserve">time.nor.bt.com </v>
      </c>
      <c r="U20" s="95" t="str">
        <f t="shared" si="4"/>
        <v>time.mww.bt.com</v>
      </c>
      <c r="V20" s="34">
        <v>2773</v>
      </c>
      <c r="W20" s="107" t="s">
        <v>1554</v>
      </c>
      <c r="X20" s="34" t="str">
        <f t="shared" si="10"/>
        <v>v14620-ilo-2773</v>
      </c>
      <c r="Y20" s="34" t="str">
        <f t="shared" si="5"/>
        <v>rel14620jbs010-ilo</v>
      </c>
      <c r="Z20" s="34" t="s">
        <v>1555</v>
      </c>
      <c r="AA20" s="34" t="s">
        <v>1556</v>
      </c>
      <c r="AB20" s="34" t="s">
        <v>1557</v>
      </c>
      <c r="AC20" s="34" t="s">
        <v>1558</v>
      </c>
      <c r="AD20" s="200" t="s">
        <v>1652</v>
      </c>
      <c r="AE20" s="39">
        <v>2224</v>
      </c>
      <c r="AF20" s="201" t="s">
        <v>1560</v>
      </c>
      <c r="AG20" s="39" t="str">
        <f t="shared" si="11"/>
        <v>v14620-dmz-o-m-2224</v>
      </c>
      <c r="AH20" s="38" t="str">
        <f t="shared" si="6"/>
        <v>rel14620jbs010-om</v>
      </c>
      <c r="AI20" s="38" t="s">
        <v>453</v>
      </c>
      <c r="AJ20" s="38" t="s">
        <v>1561</v>
      </c>
      <c r="AK20" s="38" t="s">
        <v>1562</v>
      </c>
      <c r="AL20" s="38" t="s">
        <v>1558</v>
      </c>
      <c r="AM20" s="38" t="s">
        <v>1653</v>
      </c>
      <c r="AN20" s="38" t="s">
        <v>1653</v>
      </c>
      <c r="AO20" s="637">
        <v>2220</v>
      </c>
      <c r="AP20" s="202" t="s">
        <v>1564</v>
      </c>
      <c r="AQ20" s="637" t="str">
        <f t="shared" si="12"/>
        <v>v14620-dmz-product-2220</v>
      </c>
      <c r="AR20" s="316" t="str">
        <f t="shared" si="7"/>
        <v>rel14620jbs010-prd</v>
      </c>
      <c r="AS20" s="316" t="s">
        <v>453</v>
      </c>
      <c r="AT20" s="316" t="s">
        <v>1565</v>
      </c>
      <c r="AU20" s="316" t="s">
        <v>1566</v>
      </c>
      <c r="AV20" s="316" t="s">
        <v>1558</v>
      </c>
      <c r="AW20" s="202" t="s">
        <v>1654</v>
      </c>
      <c r="AX20" s="638"/>
      <c r="AY20" s="638"/>
      <c r="AZ20" s="317">
        <v>2222</v>
      </c>
      <c r="BA20" s="281" t="s">
        <v>1568</v>
      </c>
      <c r="BB20" s="317" t="s">
        <v>1569</v>
      </c>
      <c r="BC20" s="317" t="str">
        <f t="shared" si="8"/>
        <v>rel14620jbs010-app</v>
      </c>
      <c r="BD20" s="317" t="s">
        <v>453</v>
      </c>
      <c r="BE20" s="317" t="s">
        <v>1570</v>
      </c>
      <c r="BF20" s="317" t="s">
        <v>1571</v>
      </c>
      <c r="BG20" s="329" t="s">
        <v>1572</v>
      </c>
      <c r="BH20" s="317" t="s">
        <v>1655</v>
      </c>
      <c r="BI20" s="643"/>
      <c r="BJ20" s="644"/>
      <c r="BK20" s="644"/>
      <c r="BL20" s="644"/>
      <c r="BM20" s="644"/>
      <c r="BN20" s="644"/>
      <c r="BO20" s="644"/>
      <c r="BP20" s="644"/>
      <c r="BQ20" s="644"/>
      <c r="BR20" s="324"/>
      <c r="BS20" s="645"/>
      <c r="BT20" s="324"/>
      <c r="BU20" s="324"/>
      <c r="BV20" s="324"/>
      <c r="BW20" s="324"/>
      <c r="BX20" s="324"/>
      <c r="BY20" s="324"/>
      <c r="BZ20" s="197"/>
      <c r="CA20" s="587">
        <v>2223</v>
      </c>
      <c r="CB20" s="680"/>
      <c r="CC20" s="587" t="s">
        <v>1574</v>
      </c>
      <c r="CD20" s="681"/>
      <c r="CE20" s="681" t="s">
        <v>453</v>
      </c>
      <c r="CF20" s="681" t="s">
        <v>1575</v>
      </c>
      <c r="CG20" s="681" t="s">
        <v>1576</v>
      </c>
      <c r="CH20" s="681" t="s">
        <v>1577</v>
      </c>
      <c r="CI20" s="627" t="s">
        <v>1656</v>
      </c>
    </row>
    <row r="21" spans="1:87" s="27" customFormat="1" ht="26" hidden="1">
      <c r="A21" s="95" t="str">
        <f t="shared" si="13"/>
        <v>rel14620jbs011</v>
      </c>
      <c r="B21" s="36"/>
      <c r="C21" s="36" t="s">
        <v>1580</v>
      </c>
      <c r="D21" s="36" t="s">
        <v>451</v>
      </c>
      <c r="E21" s="36" t="s">
        <v>1544</v>
      </c>
      <c r="F21" s="36" t="s">
        <v>68</v>
      </c>
      <c r="G21" s="36" t="s">
        <v>1581</v>
      </c>
      <c r="H21" s="36" t="s">
        <v>1657</v>
      </c>
      <c r="I21" s="36" t="s">
        <v>1548</v>
      </c>
      <c r="J21" s="36" t="str">
        <f t="shared" si="0"/>
        <v>jbs011re</v>
      </c>
      <c r="K21" s="36" t="s">
        <v>1549</v>
      </c>
      <c r="L21" s="36" t="s">
        <v>1549</v>
      </c>
      <c r="M21" s="36" t="s">
        <v>1658</v>
      </c>
      <c r="N21" s="36" t="s">
        <v>1551</v>
      </c>
      <c r="O21" s="36" t="s">
        <v>1600</v>
      </c>
      <c r="P21" s="36" t="s">
        <v>1644</v>
      </c>
      <c r="Q21" s="646" t="str">
        <f t="shared" si="1"/>
        <v>147.152.22.68</v>
      </c>
      <c r="R21" s="95" t="str">
        <f t="shared" si="2"/>
        <v>147.152.22.4</v>
      </c>
      <c r="S21" s="95" t="str">
        <f t="shared" si="9"/>
        <v>time.lon.bt.com</v>
      </c>
      <c r="T21" s="95" t="str">
        <f t="shared" si="3"/>
        <v xml:space="preserve">time.nor.bt.com </v>
      </c>
      <c r="U21" s="95" t="str">
        <f t="shared" si="4"/>
        <v>time.mww.bt.com</v>
      </c>
      <c r="V21" s="34">
        <v>2773</v>
      </c>
      <c r="W21" s="107" t="s">
        <v>1554</v>
      </c>
      <c r="X21" s="34" t="str">
        <f t="shared" si="10"/>
        <v>v14620-ilo-2773</v>
      </c>
      <c r="Y21" s="34" t="str">
        <f t="shared" si="5"/>
        <v>rel14620jbs011-ilo</v>
      </c>
      <c r="Z21" s="34" t="s">
        <v>1555</v>
      </c>
      <c r="AA21" s="34" t="s">
        <v>1556</v>
      </c>
      <c r="AB21" s="34" t="s">
        <v>1557</v>
      </c>
      <c r="AC21" s="34" t="s">
        <v>1558</v>
      </c>
      <c r="AD21" s="200" t="s">
        <v>1659</v>
      </c>
      <c r="AE21" s="39">
        <v>2224</v>
      </c>
      <c r="AF21" s="201" t="s">
        <v>1560</v>
      </c>
      <c r="AG21" s="39" t="str">
        <f t="shared" si="11"/>
        <v>v14620-dmz-o-m-2224</v>
      </c>
      <c r="AH21" s="38" t="str">
        <f t="shared" si="6"/>
        <v>rel14620jbs011-om</v>
      </c>
      <c r="AI21" s="38" t="s">
        <v>453</v>
      </c>
      <c r="AJ21" s="38" t="s">
        <v>1561</v>
      </c>
      <c r="AK21" s="38" t="s">
        <v>1562</v>
      </c>
      <c r="AL21" s="38" t="s">
        <v>1558</v>
      </c>
      <c r="AM21" s="38" t="s">
        <v>1660</v>
      </c>
      <c r="AN21" s="38" t="s">
        <v>1660</v>
      </c>
      <c r="AO21" s="637">
        <v>2220</v>
      </c>
      <c r="AP21" s="202" t="s">
        <v>1564</v>
      </c>
      <c r="AQ21" s="637" t="str">
        <f t="shared" si="12"/>
        <v>v14620-dmz-product-2220</v>
      </c>
      <c r="AR21" s="316" t="str">
        <f t="shared" si="7"/>
        <v>rel14620jbs011-prd</v>
      </c>
      <c r="AS21" s="316" t="s">
        <v>453</v>
      </c>
      <c r="AT21" s="316" t="s">
        <v>1565</v>
      </c>
      <c r="AU21" s="316" t="s">
        <v>1566</v>
      </c>
      <c r="AV21" s="316" t="s">
        <v>1558</v>
      </c>
      <c r="AW21" s="202" t="s">
        <v>1661</v>
      </c>
      <c r="AX21" s="638"/>
      <c r="AY21" s="638"/>
      <c r="AZ21" s="317">
        <v>2222</v>
      </c>
      <c r="BA21" s="281" t="s">
        <v>1568</v>
      </c>
      <c r="BB21" s="317" t="s">
        <v>1569</v>
      </c>
      <c r="BC21" s="317" t="str">
        <f t="shared" si="8"/>
        <v>rel14620jbs011-app</v>
      </c>
      <c r="BD21" s="317" t="s">
        <v>453</v>
      </c>
      <c r="BE21" s="317" t="s">
        <v>1570</v>
      </c>
      <c r="BF21" s="317" t="s">
        <v>1571</v>
      </c>
      <c r="BG21" s="329" t="s">
        <v>1572</v>
      </c>
      <c r="BH21" s="317" t="s">
        <v>1662</v>
      </c>
      <c r="BI21" s="643"/>
      <c r="BJ21" s="644"/>
      <c r="BK21" s="644"/>
      <c r="BL21" s="644"/>
      <c r="BM21" s="644"/>
      <c r="BN21" s="644"/>
      <c r="BO21" s="644"/>
      <c r="BP21" s="644"/>
      <c r="BQ21" s="644"/>
      <c r="BR21" s="324"/>
      <c r="BS21" s="645"/>
      <c r="BT21" s="324"/>
      <c r="BU21" s="324"/>
      <c r="BV21" s="324"/>
      <c r="BW21" s="324"/>
      <c r="BX21" s="324"/>
      <c r="BY21" s="324"/>
      <c r="BZ21" s="197"/>
      <c r="CA21" s="587">
        <v>2223</v>
      </c>
      <c r="CB21" s="680"/>
      <c r="CC21" s="587" t="s">
        <v>1574</v>
      </c>
      <c r="CD21" s="681"/>
      <c r="CE21" s="681" t="s">
        <v>453</v>
      </c>
      <c r="CF21" s="681" t="s">
        <v>1575</v>
      </c>
      <c r="CG21" s="681" t="s">
        <v>1576</v>
      </c>
      <c r="CH21" s="681" t="s">
        <v>1577</v>
      </c>
      <c r="CI21" s="627" t="s">
        <v>1663</v>
      </c>
    </row>
    <row r="22" spans="1:87" s="27" customFormat="1" ht="26" hidden="1">
      <c r="A22" s="95" t="str">
        <f t="shared" si="13"/>
        <v>rel14620jbs012</v>
      </c>
      <c r="B22" s="36"/>
      <c r="C22" s="36" t="s">
        <v>1580</v>
      </c>
      <c r="D22" s="36" t="s">
        <v>451</v>
      </c>
      <c r="E22" s="36" t="s">
        <v>1544</v>
      </c>
      <c r="F22" s="36" t="s">
        <v>68</v>
      </c>
      <c r="G22" s="36" t="s">
        <v>1581</v>
      </c>
      <c r="H22" s="36" t="s">
        <v>1664</v>
      </c>
      <c r="I22" s="36" t="s">
        <v>1548</v>
      </c>
      <c r="J22" s="36" t="str">
        <f t="shared" si="0"/>
        <v>jbs012re</v>
      </c>
      <c r="K22" s="36" t="s">
        <v>1665</v>
      </c>
      <c r="L22" s="36" t="s">
        <v>1549</v>
      </c>
      <c r="M22" s="36" t="s">
        <v>1666</v>
      </c>
      <c r="N22" s="36" t="s">
        <v>1551</v>
      </c>
      <c r="O22" s="36" t="s">
        <v>1552</v>
      </c>
      <c r="P22" s="36" t="s">
        <v>1644</v>
      </c>
      <c r="Q22" s="646" t="str">
        <f t="shared" si="1"/>
        <v>147.152.22.68</v>
      </c>
      <c r="R22" s="95" t="str">
        <f t="shared" si="2"/>
        <v>147.152.22.4</v>
      </c>
      <c r="S22" s="95" t="str">
        <f t="shared" si="9"/>
        <v>time.lon.bt.com</v>
      </c>
      <c r="T22" s="95" t="str">
        <f t="shared" si="3"/>
        <v xml:space="preserve">time.nor.bt.com </v>
      </c>
      <c r="U22" s="95" t="str">
        <f t="shared" si="4"/>
        <v>time.mww.bt.com</v>
      </c>
      <c r="V22" s="34">
        <v>2773</v>
      </c>
      <c r="W22" s="107" t="s">
        <v>1554</v>
      </c>
      <c r="X22" s="34" t="str">
        <f t="shared" si="10"/>
        <v>v14620-ilo-2773</v>
      </c>
      <c r="Y22" s="34" t="str">
        <f t="shared" si="5"/>
        <v>rel14620jbs012-ilo</v>
      </c>
      <c r="Z22" s="34" t="s">
        <v>1555</v>
      </c>
      <c r="AA22" s="34" t="s">
        <v>1556</v>
      </c>
      <c r="AB22" s="34" t="s">
        <v>1557</v>
      </c>
      <c r="AC22" s="34" t="s">
        <v>1558</v>
      </c>
      <c r="AD22" s="200" t="s">
        <v>1667</v>
      </c>
      <c r="AE22" s="39">
        <v>2224</v>
      </c>
      <c r="AF22" s="201" t="s">
        <v>1560</v>
      </c>
      <c r="AG22" s="39" t="str">
        <f t="shared" si="11"/>
        <v>v14620-dmz-o-m-2224</v>
      </c>
      <c r="AH22" s="38" t="str">
        <f t="shared" si="6"/>
        <v>rel14620jbs012-om</v>
      </c>
      <c r="AI22" s="38" t="s">
        <v>453</v>
      </c>
      <c r="AJ22" s="38" t="s">
        <v>1561</v>
      </c>
      <c r="AK22" s="38" t="s">
        <v>1562</v>
      </c>
      <c r="AL22" s="38" t="s">
        <v>1558</v>
      </c>
      <c r="AM22" s="38" t="s">
        <v>1668</v>
      </c>
      <c r="AN22" s="38" t="s">
        <v>1668</v>
      </c>
      <c r="AO22" s="637">
        <v>2220</v>
      </c>
      <c r="AP22" s="202" t="s">
        <v>1564</v>
      </c>
      <c r="AQ22" s="637" t="str">
        <f t="shared" si="12"/>
        <v>v14620-dmz-product-2220</v>
      </c>
      <c r="AR22" s="316" t="str">
        <f t="shared" si="7"/>
        <v>rel14620jbs012-prd</v>
      </c>
      <c r="AS22" s="316" t="s">
        <v>453</v>
      </c>
      <c r="AT22" s="316" t="s">
        <v>1565</v>
      </c>
      <c r="AU22" s="316" t="s">
        <v>1566</v>
      </c>
      <c r="AV22" s="316" t="s">
        <v>1558</v>
      </c>
      <c r="AW22" s="202" t="s">
        <v>1669</v>
      </c>
      <c r="AX22" s="638"/>
      <c r="AY22" s="638"/>
      <c r="AZ22" s="317">
        <v>2222</v>
      </c>
      <c r="BA22" s="281" t="s">
        <v>1568</v>
      </c>
      <c r="BB22" s="317" t="s">
        <v>1569</v>
      </c>
      <c r="BC22" s="317" t="str">
        <f t="shared" si="8"/>
        <v>rel14620jbs012-app</v>
      </c>
      <c r="BD22" s="317" t="s">
        <v>453</v>
      </c>
      <c r="BE22" s="317" t="s">
        <v>1570</v>
      </c>
      <c r="BF22" s="317" t="s">
        <v>1571</v>
      </c>
      <c r="BG22" s="329" t="s">
        <v>1572</v>
      </c>
      <c r="BH22" s="317" t="s">
        <v>1670</v>
      </c>
      <c r="BI22" s="643"/>
      <c r="BJ22" s="644"/>
      <c r="BK22" s="644"/>
      <c r="BL22" s="644"/>
      <c r="BM22" s="644"/>
      <c r="BN22" s="644"/>
      <c r="BO22" s="644"/>
      <c r="BP22" s="644"/>
      <c r="BQ22" s="644"/>
    </row>
    <row r="23" spans="1:87" s="27" customFormat="1" ht="26" hidden="1">
      <c r="A23" s="95" t="str">
        <f t="shared" si="13"/>
        <v>rel14620jbs013</v>
      </c>
      <c r="B23" s="36"/>
      <c r="C23" s="36" t="s">
        <v>1580</v>
      </c>
      <c r="D23" s="36" t="s">
        <v>451</v>
      </c>
      <c r="E23" s="36" t="s">
        <v>1544</v>
      </c>
      <c r="F23" s="36" t="s">
        <v>68</v>
      </c>
      <c r="G23" s="36" t="s">
        <v>1581</v>
      </c>
      <c r="H23" s="36" t="s">
        <v>1671</v>
      </c>
      <c r="I23" s="36" t="s">
        <v>1548</v>
      </c>
      <c r="J23" s="36" t="str">
        <f t="shared" si="0"/>
        <v>jbs013re</v>
      </c>
      <c r="K23" s="36" t="s">
        <v>1665</v>
      </c>
      <c r="L23" s="36" t="s">
        <v>1549</v>
      </c>
      <c r="M23" s="36" t="s">
        <v>1672</v>
      </c>
      <c r="N23" s="36" t="s">
        <v>1551</v>
      </c>
      <c r="O23" s="36" t="s">
        <v>1583</v>
      </c>
      <c r="P23" s="36" t="s">
        <v>1553</v>
      </c>
      <c r="Q23" s="646" t="str">
        <f t="shared" si="1"/>
        <v>147.152.22.68</v>
      </c>
      <c r="R23" s="646" t="str">
        <f t="shared" si="2"/>
        <v>147.152.22.4</v>
      </c>
      <c r="S23" s="95" t="str">
        <f t="shared" si="9"/>
        <v>time.lon.bt.com</v>
      </c>
      <c r="T23" s="95" t="str">
        <f t="shared" si="3"/>
        <v xml:space="preserve">time.nor.bt.com </v>
      </c>
      <c r="U23" s="95" t="str">
        <f t="shared" si="4"/>
        <v>time.mww.bt.com</v>
      </c>
      <c r="V23" s="34">
        <v>2773</v>
      </c>
      <c r="W23" s="107" t="s">
        <v>1554</v>
      </c>
      <c r="X23" s="34" t="str">
        <f t="shared" si="10"/>
        <v>v14620-ilo-2773</v>
      </c>
      <c r="Y23" s="34" t="str">
        <f t="shared" si="5"/>
        <v>rel14620jbs013-ilo</v>
      </c>
      <c r="Z23" s="34" t="s">
        <v>1555</v>
      </c>
      <c r="AA23" s="34" t="s">
        <v>1556</v>
      </c>
      <c r="AB23" s="34" t="s">
        <v>1557</v>
      </c>
      <c r="AC23" s="34" t="s">
        <v>1558</v>
      </c>
      <c r="AD23" s="200" t="s">
        <v>1673</v>
      </c>
      <c r="AE23" s="39">
        <v>2224</v>
      </c>
      <c r="AF23" s="201" t="s">
        <v>1560</v>
      </c>
      <c r="AG23" s="39" t="str">
        <f t="shared" si="11"/>
        <v>v14620-dmz-o-m-2224</v>
      </c>
      <c r="AH23" s="38" t="str">
        <f t="shared" si="6"/>
        <v>rel14620jbs013-om</v>
      </c>
      <c r="AI23" s="38" t="s">
        <v>453</v>
      </c>
      <c r="AJ23" s="38" t="s">
        <v>1561</v>
      </c>
      <c r="AK23" s="38" t="s">
        <v>1562</v>
      </c>
      <c r="AL23" s="38" t="s">
        <v>1558</v>
      </c>
      <c r="AM23" s="38" t="s">
        <v>1674</v>
      </c>
      <c r="AN23" s="38" t="s">
        <v>1674</v>
      </c>
      <c r="AO23" s="637">
        <v>2220</v>
      </c>
      <c r="AP23" s="202" t="s">
        <v>1564</v>
      </c>
      <c r="AQ23" s="637" t="str">
        <f t="shared" si="12"/>
        <v>v14620-dmz-product-2220</v>
      </c>
      <c r="AR23" s="316" t="str">
        <f t="shared" si="7"/>
        <v>rel14620jbs013-prd</v>
      </c>
      <c r="AS23" s="316" t="s">
        <v>453</v>
      </c>
      <c r="AT23" s="316" t="s">
        <v>1565</v>
      </c>
      <c r="AU23" s="316" t="s">
        <v>1566</v>
      </c>
      <c r="AV23" s="316" t="s">
        <v>1558</v>
      </c>
      <c r="AW23" s="202" t="s">
        <v>1675</v>
      </c>
      <c r="AX23" s="638"/>
      <c r="AY23" s="638"/>
      <c r="AZ23" s="317">
        <v>2222</v>
      </c>
      <c r="BA23" s="281" t="s">
        <v>1568</v>
      </c>
      <c r="BB23" s="317" t="s">
        <v>1569</v>
      </c>
      <c r="BC23" s="317" t="str">
        <f t="shared" si="8"/>
        <v>rel14620jbs013-app</v>
      </c>
      <c r="BD23" s="317" t="s">
        <v>453</v>
      </c>
      <c r="BE23" s="317" t="s">
        <v>1570</v>
      </c>
      <c r="BF23" s="317" t="s">
        <v>1571</v>
      </c>
      <c r="BG23" s="329" t="s">
        <v>1572</v>
      </c>
      <c r="BH23" s="317" t="s">
        <v>1676</v>
      </c>
      <c r="BI23" s="643"/>
      <c r="BJ23" s="644"/>
      <c r="BK23" s="644"/>
      <c r="BL23" s="644"/>
      <c r="BM23" s="644"/>
      <c r="BN23" s="644"/>
      <c r="BO23" s="644"/>
      <c r="BP23" s="644"/>
      <c r="BQ23" s="644"/>
    </row>
    <row r="24" spans="1:87" s="27" customFormat="1" ht="26" hidden="1">
      <c r="A24" s="95" t="str">
        <f t="shared" si="13"/>
        <v>rel14620jbs014</v>
      </c>
      <c r="B24" s="36"/>
      <c r="C24" s="36" t="s">
        <v>1580</v>
      </c>
      <c r="D24" s="36" t="s">
        <v>451</v>
      </c>
      <c r="E24" s="36" t="s">
        <v>1544</v>
      </c>
      <c r="F24" s="36" t="s">
        <v>68</v>
      </c>
      <c r="G24" s="36" t="s">
        <v>1581</v>
      </c>
      <c r="H24" s="36" t="s">
        <v>1677</v>
      </c>
      <c r="I24" s="36" t="s">
        <v>1548</v>
      </c>
      <c r="J24" s="36" t="str">
        <f t="shared" si="0"/>
        <v>jbs014re</v>
      </c>
      <c r="K24" s="36" t="s">
        <v>1665</v>
      </c>
      <c r="L24" s="36" t="s">
        <v>1549</v>
      </c>
      <c r="M24" s="36" t="s">
        <v>1678</v>
      </c>
      <c r="N24" s="36" t="s">
        <v>1551</v>
      </c>
      <c r="O24" s="36" t="s">
        <v>1592</v>
      </c>
      <c r="P24" s="36" t="s">
        <v>1553</v>
      </c>
      <c r="Q24" s="646" t="str">
        <f t="shared" si="1"/>
        <v>147.152.22.68</v>
      </c>
      <c r="R24" s="646" t="str">
        <f t="shared" si="2"/>
        <v>147.152.22.4</v>
      </c>
      <c r="S24" s="95" t="str">
        <f t="shared" si="9"/>
        <v>time.lon.bt.com</v>
      </c>
      <c r="T24" s="95" t="str">
        <f t="shared" si="3"/>
        <v xml:space="preserve">time.nor.bt.com </v>
      </c>
      <c r="U24" s="95" t="str">
        <f t="shared" si="4"/>
        <v>time.mww.bt.com</v>
      </c>
      <c r="V24" s="34">
        <v>2773</v>
      </c>
      <c r="W24" s="107" t="s">
        <v>1554</v>
      </c>
      <c r="X24" s="34" t="str">
        <f t="shared" si="10"/>
        <v>v14620-ilo-2773</v>
      </c>
      <c r="Y24" s="34" t="str">
        <f t="shared" si="5"/>
        <v>rel14620jbs014-ilo</v>
      </c>
      <c r="Z24" s="34" t="s">
        <v>1555</v>
      </c>
      <c r="AA24" s="34" t="s">
        <v>1556</v>
      </c>
      <c r="AB24" s="34" t="s">
        <v>1557</v>
      </c>
      <c r="AC24" s="34" t="s">
        <v>1558</v>
      </c>
      <c r="AD24" s="200" t="s">
        <v>1679</v>
      </c>
      <c r="AE24" s="39">
        <v>2224</v>
      </c>
      <c r="AF24" s="201" t="s">
        <v>1560</v>
      </c>
      <c r="AG24" s="39" t="str">
        <f t="shared" si="11"/>
        <v>v14620-dmz-o-m-2224</v>
      </c>
      <c r="AH24" s="38" t="str">
        <f t="shared" si="6"/>
        <v>rel14620jbs014-om</v>
      </c>
      <c r="AI24" s="38" t="s">
        <v>453</v>
      </c>
      <c r="AJ24" s="38" t="s">
        <v>1561</v>
      </c>
      <c r="AK24" s="38" t="s">
        <v>1562</v>
      </c>
      <c r="AL24" s="38" t="s">
        <v>1558</v>
      </c>
      <c r="AM24" s="38" t="s">
        <v>1680</v>
      </c>
      <c r="AN24" s="38" t="s">
        <v>1680</v>
      </c>
      <c r="AO24" s="637">
        <v>2220</v>
      </c>
      <c r="AP24" s="202" t="s">
        <v>1564</v>
      </c>
      <c r="AQ24" s="637" t="str">
        <f t="shared" si="12"/>
        <v>v14620-dmz-product-2220</v>
      </c>
      <c r="AR24" s="316" t="str">
        <f t="shared" si="7"/>
        <v>rel14620jbs014-prd</v>
      </c>
      <c r="AS24" s="316" t="s">
        <v>453</v>
      </c>
      <c r="AT24" s="316" t="s">
        <v>1565</v>
      </c>
      <c r="AU24" s="316" t="s">
        <v>1566</v>
      </c>
      <c r="AV24" s="316" t="s">
        <v>1558</v>
      </c>
      <c r="AW24" s="202" t="s">
        <v>1681</v>
      </c>
      <c r="AX24" s="638"/>
      <c r="AY24" s="638"/>
      <c r="AZ24" s="317">
        <v>2222</v>
      </c>
      <c r="BA24" s="281" t="s">
        <v>1568</v>
      </c>
      <c r="BB24" s="317" t="s">
        <v>1569</v>
      </c>
      <c r="BC24" s="317" t="str">
        <f t="shared" si="8"/>
        <v>rel14620jbs014-app</v>
      </c>
      <c r="BD24" s="317" t="s">
        <v>453</v>
      </c>
      <c r="BE24" s="317" t="s">
        <v>1570</v>
      </c>
      <c r="BF24" s="317" t="s">
        <v>1571</v>
      </c>
      <c r="BG24" s="329" t="s">
        <v>1572</v>
      </c>
      <c r="BH24" s="317" t="s">
        <v>1682</v>
      </c>
      <c r="BI24" s="643"/>
      <c r="BJ24" s="644"/>
      <c r="BK24" s="644"/>
      <c r="BL24" s="644"/>
      <c r="BM24" s="644"/>
      <c r="BN24" s="644"/>
      <c r="BO24" s="644"/>
      <c r="BP24" s="644"/>
      <c r="BQ24" s="644"/>
    </row>
    <row r="25" spans="1:87" s="27" customFormat="1" ht="26" hidden="1">
      <c r="A25" s="95" t="str">
        <f t="shared" si="13"/>
        <v>rel14620jbs015</v>
      </c>
      <c r="B25" s="36"/>
      <c r="C25" s="36" t="s">
        <v>1580</v>
      </c>
      <c r="D25" s="36" t="s">
        <v>451</v>
      </c>
      <c r="E25" s="36" t="s">
        <v>1544</v>
      </c>
      <c r="F25" s="36" t="s">
        <v>68</v>
      </c>
      <c r="G25" s="36" t="s">
        <v>1581</v>
      </c>
      <c r="H25" s="36" t="s">
        <v>1683</v>
      </c>
      <c r="I25" s="36" t="s">
        <v>1548</v>
      </c>
      <c r="J25" s="36" t="str">
        <f t="shared" si="0"/>
        <v>jbs015re</v>
      </c>
      <c r="K25" s="36" t="s">
        <v>1665</v>
      </c>
      <c r="L25" s="36" t="s">
        <v>1549</v>
      </c>
      <c r="M25" s="36" t="s">
        <v>1684</v>
      </c>
      <c r="N25" s="36" t="s">
        <v>1551</v>
      </c>
      <c r="O25" s="36" t="s">
        <v>1600</v>
      </c>
      <c r="P25" s="36" t="s">
        <v>1553</v>
      </c>
      <c r="Q25" s="646" t="str">
        <f t="shared" si="1"/>
        <v>147.152.22.68</v>
      </c>
      <c r="R25" s="646" t="str">
        <f t="shared" si="2"/>
        <v>147.152.22.4</v>
      </c>
      <c r="S25" s="95" t="str">
        <f t="shared" si="9"/>
        <v>time.lon.bt.com</v>
      </c>
      <c r="T25" s="95" t="str">
        <f t="shared" si="3"/>
        <v xml:space="preserve">time.nor.bt.com </v>
      </c>
      <c r="U25" s="95" t="str">
        <f t="shared" si="4"/>
        <v>time.mww.bt.com</v>
      </c>
      <c r="V25" s="34">
        <v>2773</v>
      </c>
      <c r="W25" s="107" t="s">
        <v>1554</v>
      </c>
      <c r="X25" s="34" t="str">
        <f t="shared" si="10"/>
        <v>v14620-ilo-2773</v>
      </c>
      <c r="Y25" s="34" t="str">
        <f t="shared" si="5"/>
        <v>rel14620jbs015-ilo</v>
      </c>
      <c r="Z25" s="34" t="s">
        <v>1555</v>
      </c>
      <c r="AA25" s="34" t="s">
        <v>1556</v>
      </c>
      <c r="AB25" s="34" t="s">
        <v>1557</v>
      </c>
      <c r="AC25" s="34" t="s">
        <v>1558</v>
      </c>
      <c r="AD25" s="200" t="s">
        <v>1685</v>
      </c>
      <c r="AE25" s="39">
        <v>2224</v>
      </c>
      <c r="AF25" s="201" t="s">
        <v>1560</v>
      </c>
      <c r="AG25" s="39" t="str">
        <f t="shared" si="11"/>
        <v>v14620-dmz-o-m-2224</v>
      </c>
      <c r="AH25" s="38" t="str">
        <f t="shared" si="6"/>
        <v>rel14620jbs015-om</v>
      </c>
      <c r="AI25" s="38" t="s">
        <v>453</v>
      </c>
      <c r="AJ25" s="38" t="s">
        <v>1561</v>
      </c>
      <c r="AK25" s="38" t="s">
        <v>1562</v>
      </c>
      <c r="AL25" s="38" t="s">
        <v>1558</v>
      </c>
      <c r="AM25" s="38" t="s">
        <v>1686</v>
      </c>
      <c r="AN25" s="38" t="s">
        <v>1686</v>
      </c>
      <c r="AO25" s="637">
        <v>2220</v>
      </c>
      <c r="AP25" s="202" t="s">
        <v>1564</v>
      </c>
      <c r="AQ25" s="637" t="str">
        <f t="shared" si="12"/>
        <v>v14620-dmz-product-2220</v>
      </c>
      <c r="AR25" s="316" t="str">
        <f t="shared" si="7"/>
        <v>rel14620jbs015-prd</v>
      </c>
      <c r="AS25" s="316" t="s">
        <v>453</v>
      </c>
      <c r="AT25" s="316" t="s">
        <v>1565</v>
      </c>
      <c r="AU25" s="316" t="s">
        <v>1566</v>
      </c>
      <c r="AV25" s="316" t="s">
        <v>1558</v>
      </c>
      <c r="AW25" s="202" t="s">
        <v>1687</v>
      </c>
      <c r="AX25" s="638"/>
      <c r="AY25" s="638"/>
      <c r="AZ25" s="317">
        <v>2222</v>
      </c>
      <c r="BA25" s="281" t="s">
        <v>1568</v>
      </c>
      <c r="BB25" s="317" t="s">
        <v>1569</v>
      </c>
      <c r="BC25" s="317" t="str">
        <f t="shared" si="8"/>
        <v>rel14620jbs015-app</v>
      </c>
      <c r="BD25" s="317" t="s">
        <v>453</v>
      </c>
      <c r="BE25" s="317" t="s">
        <v>1570</v>
      </c>
      <c r="BF25" s="317" t="s">
        <v>1571</v>
      </c>
      <c r="BG25" s="329" t="s">
        <v>1572</v>
      </c>
      <c r="BH25" s="317" t="s">
        <v>1688</v>
      </c>
      <c r="BI25" s="643"/>
      <c r="BJ25" s="644"/>
      <c r="BK25" s="644"/>
      <c r="BL25" s="644"/>
      <c r="BM25" s="644"/>
      <c r="BN25" s="644"/>
      <c r="BO25" s="644"/>
      <c r="BP25" s="644"/>
      <c r="BQ25" s="644"/>
    </row>
    <row r="26" spans="1:87" s="27" customFormat="1" ht="26" hidden="1">
      <c r="A26" s="95" t="str">
        <f t="shared" si="13"/>
        <v>rel14620ark001</v>
      </c>
      <c r="B26" s="36"/>
      <c r="C26" s="36" t="s">
        <v>1689</v>
      </c>
      <c r="D26" s="36" t="s">
        <v>451</v>
      </c>
      <c r="E26" s="36" t="s">
        <v>1544</v>
      </c>
      <c r="F26" s="36" t="s">
        <v>63</v>
      </c>
      <c r="G26" s="36" t="s">
        <v>1690</v>
      </c>
      <c r="H26" s="36" t="s">
        <v>1547</v>
      </c>
      <c r="I26" s="36" t="s">
        <v>1548</v>
      </c>
      <c r="J26" s="36" t="str">
        <f t="shared" si="0"/>
        <v>ark001re</v>
      </c>
      <c r="K26" s="36" t="s">
        <v>1549</v>
      </c>
      <c r="L26" s="36" t="s">
        <v>1549</v>
      </c>
      <c r="M26" s="36" t="s">
        <v>1691</v>
      </c>
      <c r="N26" s="36" t="s">
        <v>1551</v>
      </c>
      <c r="O26" s="36" t="s">
        <v>1692</v>
      </c>
      <c r="P26" s="36" t="s">
        <v>1584</v>
      </c>
      <c r="Q26" s="646" t="str">
        <f t="shared" si="1"/>
        <v>147.152.22.68</v>
      </c>
      <c r="R26" s="646" t="str">
        <f t="shared" si="2"/>
        <v>147.152.22.4</v>
      </c>
      <c r="S26" s="95" t="str">
        <f t="shared" si="9"/>
        <v>time.lon.bt.com</v>
      </c>
      <c r="T26" s="95" t="str">
        <f t="shared" si="3"/>
        <v xml:space="preserve">time.nor.bt.com </v>
      </c>
      <c r="U26" s="95" t="str">
        <f t="shared" si="4"/>
        <v>time.mww.bt.com</v>
      </c>
      <c r="V26" s="34">
        <v>2773</v>
      </c>
      <c r="W26" s="107" t="s">
        <v>1554</v>
      </c>
      <c r="X26" s="34" t="str">
        <f t="shared" si="10"/>
        <v>v14620-ilo-2773</v>
      </c>
      <c r="Y26" s="34" t="str">
        <f t="shared" si="5"/>
        <v>rel14620ark001-ilo</v>
      </c>
      <c r="Z26" s="34" t="s">
        <v>1555</v>
      </c>
      <c r="AA26" s="34" t="s">
        <v>1556</v>
      </c>
      <c r="AB26" s="34" t="s">
        <v>1557</v>
      </c>
      <c r="AC26" s="34" t="s">
        <v>1558</v>
      </c>
      <c r="AD26" s="200" t="s">
        <v>1693</v>
      </c>
      <c r="AE26" s="39">
        <v>2224</v>
      </c>
      <c r="AF26" s="201" t="s">
        <v>1560</v>
      </c>
      <c r="AG26" s="39" t="str">
        <f t="shared" si="11"/>
        <v>v14620-dmz-o-m-2224</v>
      </c>
      <c r="AH26" s="38" t="str">
        <f t="shared" si="6"/>
        <v>rel14620ark001-om</v>
      </c>
      <c r="AI26" s="38" t="s">
        <v>453</v>
      </c>
      <c r="AJ26" s="38" t="s">
        <v>1561</v>
      </c>
      <c r="AK26" s="38" t="s">
        <v>1562</v>
      </c>
      <c r="AL26" s="38" t="s">
        <v>1558</v>
      </c>
      <c r="AM26" s="38" t="s">
        <v>1694</v>
      </c>
      <c r="AN26" s="38" t="s">
        <v>1694</v>
      </c>
      <c r="AO26" s="637">
        <v>2220</v>
      </c>
      <c r="AP26" s="202" t="s">
        <v>1564</v>
      </c>
      <c r="AQ26" s="637" t="str">
        <f t="shared" si="12"/>
        <v>v14620-dmz-product-2220</v>
      </c>
      <c r="AR26" s="316" t="str">
        <f t="shared" si="7"/>
        <v>rel14620ark001-prd</v>
      </c>
      <c r="AS26" s="316" t="s">
        <v>453</v>
      </c>
      <c r="AT26" s="316" t="s">
        <v>1565</v>
      </c>
      <c r="AU26" s="316" t="s">
        <v>1566</v>
      </c>
      <c r="AV26" s="316" t="s">
        <v>1558</v>
      </c>
      <c r="AW26" s="202" t="s">
        <v>1695</v>
      </c>
      <c r="AX26" s="638"/>
      <c r="AY26" s="638"/>
      <c r="AZ26" s="643"/>
      <c r="BA26" s="644"/>
      <c r="BB26" s="644"/>
      <c r="BC26" s="644"/>
      <c r="BD26" s="644"/>
      <c r="BE26" s="644"/>
      <c r="BF26" s="644"/>
      <c r="BG26" s="644"/>
      <c r="BH26" s="644"/>
      <c r="BI26" s="643"/>
      <c r="BJ26" s="644"/>
      <c r="BK26" s="644"/>
      <c r="BL26" s="644"/>
      <c r="BM26" s="644"/>
      <c r="BN26" s="644"/>
      <c r="BO26" s="644"/>
      <c r="BP26" s="644"/>
      <c r="BQ26" s="644"/>
    </row>
    <row r="27" spans="1:87" s="27" customFormat="1" ht="26" hidden="1">
      <c r="A27" s="95" t="str">
        <f t="shared" si="13"/>
        <v>rel14620ark002</v>
      </c>
      <c r="B27" s="36"/>
      <c r="C27" s="36" t="s">
        <v>1689</v>
      </c>
      <c r="D27" s="36" t="s">
        <v>451</v>
      </c>
      <c r="E27" s="36" t="s">
        <v>1544</v>
      </c>
      <c r="F27" s="36" t="s">
        <v>63</v>
      </c>
      <c r="G27" s="36" t="s">
        <v>1690</v>
      </c>
      <c r="H27" s="36" t="s">
        <v>1590</v>
      </c>
      <c r="I27" s="36" t="s">
        <v>1548</v>
      </c>
      <c r="J27" s="36" t="str">
        <f t="shared" si="0"/>
        <v>ark002re</v>
      </c>
      <c r="K27" s="36" t="s">
        <v>1549</v>
      </c>
      <c r="L27" s="36" t="s">
        <v>1549</v>
      </c>
      <c r="M27" s="36" t="s">
        <v>1696</v>
      </c>
      <c r="N27" s="36" t="s">
        <v>1551</v>
      </c>
      <c r="O27" s="36" t="s">
        <v>1697</v>
      </c>
      <c r="P27" s="36" t="s">
        <v>1584</v>
      </c>
      <c r="Q27" s="646" t="str">
        <f t="shared" si="1"/>
        <v>147.152.22.68</v>
      </c>
      <c r="R27" s="646" t="str">
        <f t="shared" si="2"/>
        <v>147.152.22.4</v>
      </c>
      <c r="S27" s="95" t="str">
        <f t="shared" si="9"/>
        <v>time.lon.bt.com</v>
      </c>
      <c r="T27" s="95" t="str">
        <f t="shared" si="3"/>
        <v xml:space="preserve">time.nor.bt.com </v>
      </c>
      <c r="U27" s="95" t="str">
        <f t="shared" si="4"/>
        <v>time.mww.bt.com</v>
      </c>
      <c r="V27" s="34">
        <v>2773</v>
      </c>
      <c r="W27" s="107" t="s">
        <v>1554</v>
      </c>
      <c r="X27" s="34" t="str">
        <f t="shared" si="10"/>
        <v>v14620-ilo-2773</v>
      </c>
      <c r="Y27" s="34" t="str">
        <f t="shared" si="5"/>
        <v>rel14620ark002-ilo</v>
      </c>
      <c r="Z27" s="34" t="s">
        <v>1555</v>
      </c>
      <c r="AA27" s="34" t="s">
        <v>1556</v>
      </c>
      <c r="AB27" s="34" t="s">
        <v>1557</v>
      </c>
      <c r="AC27" s="34" t="s">
        <v>1558</v>
      </c>
      <c r="AD27" s="200" t="s">
        <v>1698</v>
      </c>
      <c r="AE27" s="39">
        <v>2224</v>
      </c>
      <c r="AF27" s="201" t="s">
        <v>1560</v>
      </c>
      <c r="AG27" s="39" t="str">
        <f t="shared" si="11"/>
        <v>v14620-dmz-o-m-2224</v>
      </c>
      <c r="AH27" s="38" t="str">
        <f t="shared" si="6"/>
        <v>rel14620ark002-om</v>
      </c>
      <c r="AI27" s="38" t="s">
        <v>453</v>
      </c>
      <c r="AJ27" s="38" t="s">
        <v>1561</v>
      </c>
      <c r="AK27" s="38" t="s">
        <v>1562</v>
      </c>
      <c r="AL27" s="38" t="s">
        <v>1558</v>
      </c>
      <c r="AM27" s="38" t="s">
        <v>1699</v>
      </c>
      <c r="AN27" s="38" t="s">
        <v>1699</v>
      </c>
      <c r="AO27" s="637">
        <v>2220</v>
      </c>
      <c r="AP27" s="202" t="s">
        <v>1564</v>
      </c>
      <c r="AQ27" s="637" t="str">
        <f t="shared" si="12"/>
        <v>v14620-dmz-product-2220</v>
      </c>
      <c r="AR27" s="316" t="str">
        <f t="shared" si="7"/>
        <v>rel14620ark002-prd</v>
      </c>
      <c r="AS27" s="316" t="s">
        <v>453</v>
      </c>
      <c r="AT27" s="316" t="s">
        <v>1565</v>
      </c>
      <c r="AU27" s="316" t="s">
        <v>1566</v>
      </c>
      <c r="AV27" s="316" t="s">
        <v>1558</v>
      </c>
      <c r="AW27" s="202" t="s">
        <v>1700</v>
      </c>
      <c r="AX27" s="638"/>
      <c r="AY27" s="638"/>
      <c r="AZ27" s="643"/>
      <c r="BA27" s="644"/>
      <c r="BB27" s="644"/>
      <c r="BC27" s="644"/>
      <c r="BD27" s="644"/>
      <c r="BE27" s="644"/>
      <c r="BF27" s="644"/>
      <c r="BG27" s="644"/>
      <c r="BH27" s="644"/>
      <c r="BI27" s="643"/>
      <c r="BJ27" s="644"/>
      <c r="BK27" s="644"/>
      <c r="BL27" s="644"/>
      <c r="BM27" s="644"/>
      <c r="BN27" s="644"/>
      <c r="BO27" s="644"/>
      <c r="BP27" s="644"/>
      <c r="BQ27" s="644"/>
    </row>
    <row r="28" spans="1:87" s="27" customFormat="1" ht="26" hidden="1">
      <c r="A28" s="95" t="str">
        <f t="shared" si="13"/>
        <v>rel14620ark003</v>
      </c>
      <c r="B28" s="36"/>
      <c r="C28" s="36" t="s">
        <v>1689</v>
      </c>
      <c r="D28" s="36" t="s">
        <v>451</v>
      </c>
      <c r="E28" s="36" t="s">
        <v>1544</v>
      </c>
      <c r="F28" s="36" t="s">
        <v>63</v>
      </c>
      <c r="G28" s="36" t="s">
        <v>1690</v>
      </c>
      <c r="H28" s="36" t="s">
        <v>1598</v>
      </c>
      <c r="I28" s="36" t="s">
        <v>1548</v>
      </c>
      <c r="J28" s="36" t="str">
        <f t="shared" si="0"/>
        <v>ark003re</v>
      </c>
      <c r="K28" s="36" t="s">
        <v>1549</v>
      </c>
      <c r="L28" s="36" t="s">
        <v>1549</v>
      </c>
      <c r="M28" s="36" t="s">
        <v>1701</v>
      </c>
      <c r="N28" s="36" t="s">
        <v>1551</v>
      </c>
      <c r="O28" s="36" t="s">
        <v>1702</v>
      </c>
      <c r="P28" s="36" t="s">
        <v>1584</v>
      </c>
      <c r="Q28" s="646" t="str">
        <f t="shared" si="1"/>
        <v>147.152.22.68</v>
      </c>
      <c r="R28" s="646" t="str">
        <f t="shared" si="2"/>
        <v>147.152.22.4</v>
      </c>
      <c r="S28" s="95" t="str">
        <f t="shared" si="9"/>
        <v>time.lon.bt.com</v>
      </c>
      <c r="T28" s="95" t="str">
        <f t="shared" si="3"/>
        <v xml:space="preserve">time.nor.bt.com </v>
      </c>
      <c r="U28" s="95" t="str">
        <f t="shared" si="4"/>
        <v>time.mww.bt.com</v>
      </c>
      <c r="V28" s="34">
        <v>2773</v>
      </c>
      <c r="W28" s="107" t="s">
        <v>1554</v>
      </c>
      <c r="X28" s="34" t="str">
        <f t="shared" si="10"/>
        <v>v14620-ilo-2773</v>
      </c>
      <c r="Y28" s="34" t="str">
        <f t="shared" si="5"/>
        <v>rel14620ark003-ilo</v>
      </c>
      <c r="Z28" s="34" t="s">
        <v>1555</v>
      </c>
      <c r="AA28" s="34" t="s">
        <v>1556</v>
      </c>
      <c r="AB28" s="34" t="s">
        <v>1557</v>
      </c>
      <c r="AC28" s="34" t="s">
        <v>1558</v>
      </c>
      <c r="AD28" s="200" t="s">
        <v>1703</v>
      </c>
      <c r="AE28" s="39">
        <v>2224</v>
      </c>
      <c r="AF28" s="201" t="s">
        <v>1560</v>
      </c>
      <c r="AG28" s="39" t="str">
        <f t="shared" si="11"/>
        <v>v14620-dmz-o-m-2224</v>
      </c>
      <c r="AH28" s="38" t="str">
        <f t="shared" si="6"/>
        <v>rel14620ark003-om</v>
      </c>
      <c r="AI28" s="38" t="s">
        <v>453</v>
      </c>
      <c r="AJ28" s="38" t="s">
        <v>1561</v>
      </c>
      <c r="AK28" s="38" t="s">
        <v>1562</v>
      </c>
      <c r="AL28" s="38" t="s">
        <v>1558</v>
      </c>
      <c r="AM28" s="38" t="s">
        <v>1704</v>
      </c>
      <c r="AN28" s="38" t="s">
        <v>1704</v>
      </c>
      <c r="AO28" s="637">
        <v>2220</v>
      </c>
      <c r="AP28" s="202" t="s">
        <v>1564</v>
      </c>
      <c r="AQ28" s="637" t="str">
        <f t="shared" si="12"/>
        <v>v14620-dmz-product-2220</v>
      </c>
      <c r="AR28" s="316" t="str">
        <f t="shared" si="7"/>
        <v>rel14620ark003-prd</v>
      </c>
      <c r="AS28" s="316" t="s">
        <v>453</v>
      </c>
      <c r="AT28" s="316" t="s">
        <v>1565</v>
      </c>
      <c r="AU28" s="316" t="s">
        <v>1566</v>
      </c>
      <c r="AV28" s="316" t="s">
        <v>1558</v>
      </c>
      <c r="AW28" s="202" t="s">
        <v>1705</v>
      </c>
      <c r="AX28" s="638"/>
      <c r="AY28" s="638"/>
      <c r="AZ28" s="643"/>
      <c r="BA28" s="644"/>
      <c r="BB28" s="644"/>
      <c r="BC28" s="644"/>
      <c r="BD28" s="644"/>
      <c r="BE28" s="644"/>
      <c r="BF28" s="644"/>
      <c r="BG28" s="644"/>
      <c r="BH28" s="644"/>
      <c r="BI28" s="643"/>
      <c r="BJ28" s="644"/>
      <c r="BK28" s="644"/>
      <c r="BL28" s="644"/>
      <c r="BM28" s="644"/>
      <c r="BN28" s="644"/>
      <c r="BO28" s="644"/>
      <c r="BP28" s="644"/>
      <c r="BQ28" s="644"/>
    </row>
    <row r="29" spans="1:87" s="27" customFormat="1" ht="26" hidden="1">
      <c r="A29" s="95" t="str">
        <f t="shared" si="13"/>
        <v>rel14620ark004</v>
      </c>
      <c r="B29" s="36"/>
      <c r="C29" s="36" t="s">
        <v>1689</v>
      </c>
      <c r="D29" s="36" t="s">
        <v>451</v>
      </c>
      <c r="E29" s="36" t="s">
        <v>1544</v>
      </c>
      <c r="F29" s="36" t="s">
        <v>63</v>
      </c>
      <c r="G29" s="36" t="s">
        <v>1690</v>
      </c>
      <c r="H29" s="36" t="s">
        <v>1606</v>
      </c>
      <c r="I29" s="36" t="s">
        <v>1548</v>
      </c>
      <c r="J29" s="36" t="str">
        <f t="shared" si="0"/>
        <v>ark004re</v>
      </c>
      <c r="K29" s="36" t="s">
        <v>1549</v>
      </c>
      <c r="L29" s="36" t="s">
        <v>1549</v>
      </c>
      <c r="M29" s="36" t="s">
        <v>1706</v>
      </c>
      <c r="N29" s="36" t="s">
        <v>1551</v>
      </c>
      <c r="O29" s="36" t="s">
        <v>1707</v>
      </c>
      <c r="P29" s="36" t="s">
        <v>1584</v>
      </c>
      <c r="Q29" s="646" t="str">
        <f t="shared" si="1"/>
        <v>147.152.22.68</v>
      </c>
      <c r="R29" s="646" t="str">
        <f t="shared" si="2"/>
        <v>147.152.22.4</v>
      </c>
      <c r="S29" s="95" t="str">
        <f t="shared" si="9"/>
        <v>time.lon.bt.com</v>
      </c>
      <c r="T29" s="95" t="str">
        <f t="shared" si="3"/>
        <v xml:space="preserve">time.nor.bt.com </v>
      </c>
      <c r="U29" s="95" t="str">
        <f t="shared" si="4"/>
        <v>time.mww.bt.com</v>
      </c>
      <c r="V29" s="34">
        <v>2773</v>
      </c>
      <c r="W29" s="107" t="s">
        <v>1554</v>
      </c>
      <c r="X29" s="34" t="str">
        <f t="shared" si="10"/>
        <v>v14620-ilo-2773</v>
      </c>
      <c r="Y29" s="34" t="str">
        <f t="shared" si="5"/>
        <v>rel14620ark004-ilo</v>
      </c>
      <c r="Z29" s="34" t="s">
        <v>1555</v>
      </c>
      <c r="AA29" s="34" t="s">
        <v>1556</v>
      </c>
      <c r="AB29" s="34" t="s">
        <v>1557</v>
      </c>
      <c r="AC29" s="34" t="s">
        <v>1558</v>
      </c>
      <c r="AD29" s="200" t="s">
        <v>1708</v>
      </c>
      <c r="AE29" s="39">
        <v>2224</v>
      </c>
      <c r="AF29" s="201" t="s">
        <v>1560</v>
      </c>
      <c r="AG29" s="39" t="str">
        <f t="shared" si="11"/>
        <v>v14620-dmz-o-m-2224</v>
      </c>
      <c r="AH29" s="38" t="str">
        <f t="shared" si="6"/>
        <v>rel14620ark004-om</v>
      </c>
      <c r="AI29" s="38" t="s">
        <v>453</v>
      </c>
      <c r="AJ29" s="38" t="s">
        <v>1561</v>
      </c>
      <c r="AK29" s="38" t="s">
        <v>1562</v>
      </c>
      <c r="AL29" s="38" t="s">
        <v>1558</v>
      </c>
      <c r="AM29" s="38" t="s">
        <v>1709</v>
      </c>
      <c r="AN29" s="38" t="s">
        <v>1709</v>
      </c>
      <c r="AO29" s="637">
        <v>2220</v>
      </c>
      <c r="AP29" s="202" t="s">
        <v>1564</v>
      </c>
      <c r="AQ29" s="637" t="str">
        <f t="shared" si="12"/>
        <v>v14620-dmz-product-2220</v>
      </c>
      <c r="AR29" s="316" t="str">
        <f t="shared" si="7"/>
        <v>rel14620ark004-prd</v>
      </c>
      <c r="AS29" s="316" t="s">
        <v>453</v>
      </c>
      <c r="AT29" s="316" t="s">
        <v>1565</v>
      </c>
      <c r="AU29" s="316" t="s">
        <v>1566</v>
      </c>
      <c r="AV29" s="316" t="s">
        <v>1558</v>
      </c>
      <c r="AW29" s="202" t="s">
        <v>1710</v>
      </c>
      <c r="AX29" s="638"/>
      <c r="AY29" s="638"/>
      <c r="AZ29" s="643"/>
      <c r="BA29" s="644"/>
      <c r="BB29" s="644"/>
      <c r="BC29" s="644"/>
      <c r="BD29" s="644"/>
      <c r="BE29" s="644"/>
      <c r="BF29" s="644"/>
      <c r="BG29" s="644"/>
      <c r="BH29" s="644"/>
      <c r="BI29" s="643"/>
      <c r="BJ29" s="644"/>
      <c r="BK29" s="644"/>
      <c r="BL29" s="644"/>
      <c r="BM29" s="644"/>
      <c r="BN29" s="644"/>
      <c r="BO29" s="644"/>
      <c r="BP29" s="644"/>
      <c r="BQ29" s="644"/>
    </row>
    <row r="30" spans="1:87" s="27" customFormat="1" ht="26" hidden="1">
      <c r="A30" s="95" t="str">
        <f t="shared" si="13"/>
        <v>rel14620ark005</v>
      </c>
      <c r="B30" s="36"/>
      <c r="C30" s="36" t="s">
        <v>1689</v>
      </c>
      <c r="D30" s="36" t="s">
        <v>451</v>
      </c>
      <c r="E30" s="36" t="s">
        <v>1544</v>
      </c>
      <c r="F30" s="36" t="s">
        <v>63</v>
      </c>
      <c r="G30" s="36" t="s">
        <v>1690</v>
      </c>
      <c r="H30" s="36" t="s">
        <v>1613</v>
      </c>
      <c r="I30" s="36" t="s">
        <v>1548</v>
      </c>
      <c r="J30" s="36" t="str">
        <f t="shared" si="0"/>
        <v>ark005re</v>
      </c>
      <c r="K30" s="36" t="s">
        <v>1549</v>
      </c>
      <c r="L30" s="36" t="s">
        <v>1549</v>
      </c>
      <c r="M30" s="36" t="s">
        <v>1711</v>
      </c>
      <c r="N30" s="36" t="s">
        <v>1551</v>
      </c>
      <c r="O30" s="36" t="s">
        <v>1692</v>
      </c>
      <c r="P30" s="36" t="s">
        <v>1615</v>
      </c>
      <c r="Q30" s="646" t="str">
        <f t="shared" si="1"/>
        <v>147.152.22.68</v>
      </c>
      <c r="R30" s="646" t="str">
        <f t="shared" si="2"/>
        <v>147.152.22.4</v>
      </c>
      <c r="S30" s="95" t="str">
        <f t="shared" si="9"/>
        <v>time.lon.bt.com</v>
      </c>
      <c r="T30" s="95" t="str">
        <f t="shared" si="3"/>
        <v xml:space="preserve">time.nor.bt.com </v>
      </c>
      <c r="U30" s="95" t="str">
        <f t="shared" si="4"/>
        <v>time.mww.bt.com</v>
      </c>
      <c r="V30" s="34">
        <v>2773</v>
      </c>
      <c r="W30" s="107" t="s">
        <v>1554</v>
      </c>
      <c r="X30" s="34" t="str">
        <f t="shared" si="10"/>
        <v>v14620-ilo-2773</v>
      </c>
      <c r="Y30" s="34" t="str">
        <f t="shared" si="5"/>
        <v>rel14620ark005-ilo</v>
      </c>
      <c r="Z30" s="34" t="s">
        <v>1555</v>
      </c>
      <c r="AA30" s="34" t="s">
        <v>1556</v>
      </c>
      <c r="AB30" s="34" t="s">
        <v>1557</v>
      </c>
      <c r="AC30" s="34" t="s">
        <v>1558</v>
      </c>
      <c r="AD30" s="200" t="s">
        <v>1712</v>
      </c>
      <c r="AE30" s="39">
        <v>2224</v>
      </c>
      <c r="AF30" s="201" t="s">
        <v>1560</v>
      </c>
      <c r="AG30" s="39" t="str">
        <f t="shared" si="11"/>
        <v>v14620-dmz-o-m-2224</v>
      </c>
      <c r="AH30" s="38" t="str">
        <f t="shared" si="6"/>
        <v>rel14620ark005-om</v>
      </c>
      <c r="AI30" s="38" t="s">
        <v>453</v>
      </c>
      <c r="AJ30" s="38" t="s">
        <v>1561</v>
      </c>
      <c r="AK30" s="38" t="s">
        <v>1562</v>
      </c>
      <c r="AL30" s="38" t="s">
        <v>1558</v>
      </c>
      <c r="AM30" s="38" t="s">
        <v>1713</v>
      </c>
      <c r="AN30" s="38" t="s">
        <v>1713</v>
      </c>
      <c r="AO30" s="637">
        <v>2220</v>
      </c>
      <c r="AP30" s="202" t="s">
        <v>1564</v>
      </c>
      <c r="AQ30" s="637" t="str">
        <f t="shared" si="12"/>
        <v>v14620-dmz-product-2220</v>
      </c>
      <c r="AR30" s="316" t="str">
        <f t="shared" si="7"/>
        <v>rel14620ark005-prd</v>
      </c>
      <c r="AS30" s="316" t="s">
        <v>453</v>
      </c>
      <c r="AT30" s="316" t="s">
        <v>1565</v>
      </c>
      <c r="AU30" s="316" t="s">
        <v>1566</v>
      </c>
      <c r="AV30" s="316" t="s">
        <v>1558</v>
      </c>
      <c r="AW30" s="202" t="s">
        <v>1714</v>
      </c>
      <c r="AX30" s="638"/>
      <c r="AY30" s="638"/>
      <c r="AZ30" s="643"/>
      <c r="BA30" s="644"/>
      <c r="BB30" s="644"/>
      <c r="BC30" s="644"/>
      <c r="BD30" s="644"/>
      <c r="BE30" s="644"/>
      <c r="BF30" s="644"/>
      <c r="BG30" s="644"/>
      <c r="BH30" s="644"/>
      <c r="BI30" s="643"/>
      <c r="BJ30" s="644"/>
      <c r="BK30" s="644"/>
      <c r="BL30" s="644"/>
      <c r="BM30" s="644"/>
      <c r="BN30" s="644"/>
      <c r="BO30" s="644"/>
      <c r="BP30" s="644"/>
      <c r="BQ30" s="644"/>
    </row>
    <row r="31" spans="1:87" s="27" customFormat="1" ht="26" hidden="1">
      <c r="A31" s="95" t="str">
        <f t="shared" si="13"/>
        <v>rel14620ark006</v>
      </c>
      <c r="B31" s="36"/>
      <c r="C31" s="36" t="s">
        <v>1689</v>
      </c>
      <c r="D31" s="36" t="s">
        <v>451</v>
      </c>
      <c r="E31" s="36" t="s">
        <v>1544</v>
      </c>
      <c r="F31" s="36" t="s">
        <v>63</v>
      </c>
      <c r="G31" s="36" t="s">
        <v>1690</v>
      </c>
      <c r="H31" s="36" t="s">
        <v>1621</v>
      </c>
      <c r="I31" s="36" t="s">
        <v>1548</v>
      </c>
      <c r="J31" s="36" t="str">
        <f t="shared" si="0"/>
        <v>ark006re</v>
      </c>
      <c r="K31" s="36" t="s">
        <v>1549</v>
      </c>
      <c r="L31" s="36" t="s">
        <v>1549</v>
      </c>
      <c r="M31" s="36" t="s">
        <v>1715</v>
      </c>
      <c r="N31" s="36" t="s">
        <v>1551</v>
      </c>
      <c r="O31" s="36" t="s">
        <v>1697</v>
      </c>
      <c r="P31" s="36" t="s">
        <v>1615</v>
      </c>
      <c r="Q31" s="646" t="str">
        <f t="shared" si="1"/>
        <v>147.152.22.68</v>
      </c>
      <c r="R31" s="646" t="str">
        <f t="shared" si="2"/>
        <v>147.152.22.4</v>
      </c>
      <c r="S31" s="95" t="str">
        <f t="shared" si="9"/>
        <v>time.lon.bt.com</v>
      </c>
      <c r="T31" s="95" t="str">
        <f t="shared" si="3"/>
        <v xml:space="preserve">time.nor.bt.com </v>
      </c>
      <c r="U31" s="95" t="str">
        <f t="shared" si="4"/>
        <v>time.mww.bt.com</v>
      </c>
      <c r="V31" s="34">
        <v>2773</v>
      </c>
      <c r="W31" s="107" t="s">
        <v>1554</v>
      </c>
      <c r="X31" s="34" t="str">
        <f t="shared" si="10"/>
        <v>v14620-ilo-2773</v>
      </c>
      <c r="Y31" s="34" t="str">
        <f t="shared" si="5"/>
        <v>rel14620ark006-ilo</v>
      </c>
      <c r="Z31" s="34" t="s">
        <v>1555</v>
      </c>
      <c r="AA31" s="34" t="s">
        <v>1556</v>
      </c>
      <c r="AB31" s="34" t="s">
        <v>1557</v>
      </c>
      <c r="AC31" s="34" t="s">
        <v>1558</v>
      </c>
      <c r="AD31" s="200" t="s">
        <v>1716</v>
      </c>
      <c r="AE31" s="39">
        <v>2224</v>
      </c>
      <c r="AF31" s="201" t="s">
        <v>1560</v>
      </c>
      <c r="AG31" s="39" t="str">
        <f t="shared" si="11"/>
        <v>v14620-dmz-o-m-2224</v>
      </c>
      <c r="AH31" s="38" t="str">
        <f t="shared" si="6"/>
        <v>rel14620ark006-om</v>
      </c>
      <c r="AI31" s="38" t="s">
        <v>453</v>
      </c>
      <c r="AJ31" s="38" t="s">
        <v>1561</v>
      </c>
      <c r="AK31" s="38" t="s">
        <v>1562</v>
      </c>
      <c r="AL31" s="38" t="s">
        <v>1558</v>
      </c>
      <c r="AM31" s="38" t="s">
        <v>1717</v>
      </c>
      <c r="AN31" s="38" t="s">
        <v>1717</v>
      </c>
      <c r="AO31" s="637">
        <v>2220</v>
      </c>
      <c r="AP31" s="202" t="s">
        <v>1564</v>
      </c>
      <c r="AQ31" s="637" t="str">
        <f t="shared" si="12"/>
        <v>v14620-dmz-product-2220</v>
      </c>
      <c r="AR31" s="316" t="str">
        <f t="shared" si="7"/>
        <v>rel14620ark006-prd</v>
      </c>
      <c r="AS31" s="316" t="s">
        <v>453</v>
      </c>
      <c r="AT31" s="316" t="s">
        <v>1565</v>
      </c>
      <c r="AU31" s="316" t="s">
        <v>1566</v>
      </c>
      <c r="AV31" s="316" t="s">
        <v>1558</v>
      </c>
      <c r="AW31" s="202" t="s">
        <v>1718</v>
      </c>
      <c r="AX31" s="638"/>
      <c r="AY31" s="638"/>
      <c r="AZ31" s="643"/>
      <c r="BA31" s="644"/>
      <c r="BB31" s="644"/>
      <c r="BC31" s="644"/>
      <c r="BD31" s="644"/>
      <c r="BE31" s="644"/>
      <c r="BF31" s="644"/>
      <c r="BG31" s="644"/>
      <c r="BH31" s="644"/>
      <c r="BI31" s="643"/>
      <c r="BJ31" s="644"/>
      <c r="BK31" s="644"/>
      <c r="BL31" s="644"/>
      <c r="BM31" s="644"/>
      <c r="BN31" s="644"/>
      <c r="BO31" s="644"/>
      <c r="BP31" s="644"/>
      <c r="BQ31" s="644"/>
    </row>
    <row r="32" spans="1:87" s="27" customFormat="1" ht="26" hidden="1">
      <c r="A32" s="95" t="str">
        <f t="shared" si="13"/>
        <v>rel14620ark007</v>
      </c>
      <c r="B32" s="36"/>
      <c r="C32" s="36" t="s">
        <v>1689</v>
      </c>
      <c r="D32" s="36" t="s">
        <v>451</v>
      </c>
      <c r="E32" s="36" t="s">
        <v>1544</v>
      </c>
      <c r="F32" s="36" t="s">
        <v>63</v>
      </c>
      <c r="G32" s="36" t="s">
        <v>1690</v>
      </c>
      <c r="H32" s="36" t="s">
        <v>1628</v>
      </c>
      <c r="I32" s="36" t="s">
        <v>1548</v>
      </c>
      <c r="J32" s="36" t="str">
        <f t="shared" si="0"/>
        <v>ark007re</v>
      </c>
      <c r="K32" s="36" t="s">
        <v>1549</v>
      </c>
      <c r="L32" s="36" t="s">
        <v>1549</v>
      </c>
      <c r="M32" s="36" t="s">
        <v>1719</v>
      </c>
      <c r="N32" s="36" t="s">
        <v>1551</v>
      </c>
      <c r="O32" s="36" t="s">
        <v>1702</v>
      </c>
      <c r="P32" s="36" t="s">
        <v>1615</v>
      </c>
      <c r="Q32" s="646" t="str">
        <f t="shared" si="1"/>
        <v>147.152.22.68</v>
      </c>
      <c r="R32" s="646" t="str">
        <f t="shared" si="2"/>
        <v>147.152.22.4</v>
      </c>
      <c r="S32" s="95" t="str">
        <f t="shared" si="9"/>
        <v>time.lon.bt.com</v>
      </c>
      <c r="T32" s="95" t="str">
        <f t="shared" si="3"/>
        <v xml:space="preserve">time.nor.bt.com </v>
      </c>
      <c r="U32" s="95" t="str">
        <f t="shared" si="4"/>
        <v>time.mww.bt.com</v>
      </c>
      <c r="V32" s="34">
        <v>2773</v>
      </c>
      <c r="W32" s="107" t="s">
        <v>1554</v>
      </c>
      <c r="X32" s="34" t="str">
        <f t="shared" si="10"/>
        <v>v14620-ilo-2773</v>
      </c>
      <c r="Y32" s="34" t="str">
        <f t="shared" si="5"/>
        <v>rel14620ark007-ilo</v>
      </c>
      <c r="Z32" s="34" t="s">
        <v>1555</v>
      </c>
      <c r="AA32" s="34" t="s">
        <v>1556</v>
      </c>
      <c r="AB32" s="34" t="s">
        <v>1557</v>
      </c>
      <c r="AC32" s="34" t="s">
        <v>1558</v>
      </c>
      <c r="AD32" s="200" t="s">
        <v>1720</v>
      </c>
      <c r="AE32" s="39">
        <v>2224</v>
      </c>
      <c r="AF32" s="201" t="s">
        <v>1560</v>
      </c>
      <c r="AG32" s="39" t="str">
        <f t="shared" si="11"/>
        <v>v14620-dmz-o-m-2224</v>
      </c>
      <c r="AH32" s="38" t="str">
        <f t="shared" si="6"/>
        <v>rel14620ark007-om</v>
      </c>
      <c r="AI32" s="38" t="s">
        <v>453</v>
      </c>
      <c r="AJ32" s="38" t="s">
        <v>1561</v>
      </c>
      <c r="AK32" s="38" t="s">
        <v>1562</v>
      </c>
      <c r="AL32" s="38" t="s">
        <v>1558</v>
      </c>
      <c r="AM32" s="38" t="s">
        <v>1721</v>
      </c>
      <c r="AN32" s="38" t="s">
        <v>1721</v>
      </c>
      <c r="AO32" s="637">
        <v>2220</v>
      </c>
      <c r="AP32" s="202" t="s">
        <v>1564</v>
      </c>
      <c r="AQ32" s="637" t="str">
        <f t="shared" si="12"/>
        <v>v14620-dmz-product-2220</v>
      </c>
      <c r="AR32" s="316" t="str">
        <f t="shared" si="7"/>
        <v>rel14620ark007-prd</v>
      </c>
      <c r="AS32" s="316" t="s">
        <v>453</v>
      </c>
      <c r="AT32" s="316" t="s">
        <v>1565</v>
      </c>
      <c r="AU32" s="316" t="s">
        <v>1566</v>
      </c>
      <c r="AV32" s="316" t="s">
        <v>1558</v>
      </c>
      <c r="AW32" s="202" t="s">
        <v>1722</v>
      </c>
      <c r="AX32" s="638"/>
      <c r="AY32" s="638"/>
      <c r="AZ32" s="643"/>
      <c r="BA32" s="644"/>
      <c r="BB32" s="644"/>
      <c r="BC32" s="644"/>
      <c r="BD32" s="644"/>
      <c r="BE32" s="644"/>
      <c r="BF32" s="644"/>
      <c r="BG32" s="644"/>
      <c r="BH32" s="644"/>
      <c r="BI32" s="643"/>
      <c r="BJ32" s="644"/>
      <c r="BK32" s="644"/>
      <c r="BL32" s="644"/>
      <c r="BM32" s="644"/>
      <c r="BN32" s="644"/>
      <c r="BO32" s="644"/>
      <c r="BP32" s="644"/>
      <c r="BQ32" s="644"/>
    </row>
    <row r="33" spans="1:69" s="27" customFormat="1" ht="26" hidden="1">
      <c r="A33" s="95" t="str">
        <f t="shared" si="13"/>
        <v>rel14620ark008</v>
      </c>
      <c r="B33" s="36"/>
      <c r="C33" s="36" t="s">
        <v>1689</v>
      </c>
      <c r="D33" s="36" t="s">
        <v>451</v>
      </c>
      <c r="E33" s="36" t="s">
        <v>1544</v>
      </c>
      <c r="F33" s="36" t="s">
        <v>63</v>
      </c>
      <c r="G33" s="36" t="s">
        <v>1690</v>
      </c>
      <c r="H33" s="36" t="s">
        <v>1635</v>
      </c>
      <c r="I33" s="36" t="s">
        <v>1548</v>
      </c>
      <c r="J33" s="36" t="str">
        <f t="shared" si="0"/>
        <v>ark008re</v>
      </c>
      <c r="K33" s="36" t="s">
        <v>1549</v>
      </c>
      <c r="L33" s="36" t="s">
        <v>1549</v>
      </c>
      <c r="M33" s="36" t="s">
        <v>1723</v>
      </c>
      <c r="N33" s="36" t="s">
        <v>1551</v>
      </c>
      <c r="O33" s="36" t="s">
        <v>1707</v>
      </c>
      <c r="P33" s="36" t="s">
        <v>1615</v>
      </c>
      <c r="Q33" s="646" t="str">
        <f t="shared" si="1"/>
        <v>147.152.22.68</v>
      </c>
      <c r="R33" s="646" t="str">
        <f t="shared" si="2"/>
        <v>147.152.22.4</v>
      </c>
      <c r="S33" s="95" t="str">
        <f t="shared" si="9"/>
        <v>time.lon.bt.com</v>
      </c>
      <c r="T33" s="95" t="str">
        <f t="shared" si="3"/>
        <v xml:space="preserve">time.nor.bt.com </v>
      </c>
      <c r="U33" s="95" t="str">
        <f t="shared" si="4"/>
        <v>time.mww.bt.com</v>
      </c>
      <c r="V33" s="34">
        <v>2773</v>
      </c>
      <c r="W33" s="107" t="s">
        <v>1554</v>
      </c>
      <c r="X33" s="34" t="str">
        <f t="shared" si="10"/>
        <v>v14620-ilo-2773</v>
      </c>
      <c r="Y33" s="34" t="str">
        <f t="shared" si="5"/>
        <v>rel14620ark008-ilo</v>
      </c>
      <c r="Z33" s="34" t="s">
        <v>1555</v>
      </c>
      <c r="AA33" s="34" t="s">
        <v>1556</v>
      </c>
      <c r="AB33" s="34" t="s">
        <v>1557</v>
      </c>
      <c r="AC33" s="34" t="s">
        <v>1558</v>
      </c>
      <c r="AD33" s="200" t="s">
        <v>1724</v>
      </c>
      <c r="AE33" s="39">
        <v>2224</v>
      </c>
      <c r="AF33" s="201" t="s">
        <v>1560</v>
      </c>
      <c r="AG33" s="39" t="str">
        <f t="shared" si="11"/>
        <v>v14620-dmz-o-m-2224</v>
      </c>
      <c r="AH33" s="38" t="str">
        <f t="shared" si="6"/>
        <v>rel14620ark008-om</v>
      </c>
      <c r="AI33" s="38" t="s">
        <v>453</v>
      </c>
      <c r="AJ33" s="38" t="s">
        <v>1561</v>
      </c>
      <c r="AK33" s="38" t="s">
        <v>1562</v>
      </c>
      <c r="AL33" s="38" t="s">
        <v>1558</v>
      </c>
      <c r="AM33" s="38" t="s">
        <v>1725</v>
      </c>
      <c r="AN33" s="38" t="s">
        <v>1725</v>
      </c>
      <c r="AO33" s="637">
        <v>2220</v>
      </c>
      <c r="AP33" s="202" t="s">
        <v>1564</v>
      </c>
      <c r="AQ33" s="637" t="str">
        <f t="shared" si="12"/>
        <v>v14620-dmz-product-2220</v>
      </c>
      <c r="AR33" s="316" t="str">
        <f t="shared" si="7"/>
        <v>rel14620ark008-prd</v>
      </c>
      <c r="AS33" s="316" t="s">
        <v>453</v>
      </c>
      <c r="AT33" s="316" t="s">
        <v>1565</v>
      </c>
      <c r="AU33" s="316" t="s">
        <v>1566</v>
      </c>
      <c r="AV33" s="316" t="s">
        <v>1558</v>
      </c>
      <c r="AW33" s="202" t="s">
        <v>1726</v>
      </c>
      <c r="AX33" s="638"/>
      <c r="AY33" s="638"/>
      <c r="AZ33" s="643"/>
      <c r="BA33" s="644"/>
      <c r="BB33" s="644"/>
      <c r="BC33" s="644"/>
      <c r="BD33" s="644"/>
      <c r="BE33" s="644"/>
      <c r="BF33" s="644"/>
      <c r="BG33" s="644"/>
      <c r="BH33" s="644"/>
      <c r="BI33" s="643"/>
      <c r="BJ33" s="644"/>
      <c r="BK33" s="644"/>
      <c r="BL33" s="644"/>
      <c r="BM33" s="644"/>
      <c r="BN33" s="644"/>
      <c r="BO33" s="644"/>
      <c r="BP33" s="644"/>
      <c r="BQ33" s="644"/>
    </row>
    <row r="34" spans="1:69" s="27" customFormat="1" ht="26" hidden="1">
      <c r="A34" s="95" t="str">
        <f t="shared" si="13"/>
        <v>rel14620ark009</v>
      </c>
      <c r="B34" s="36"/>
      <c r="C34" s="36" t="s">
        <v>1689</v>
      </c>
      <c r="D34" s="36" t="s">
        <v>451</v>
      </c>
      <c r="E34" s="36" t="s">
        <v>1544</v>
      </c>
      <c r="F34" s="36" t="s">
        <v>63</v>
      </c>
      <c r="G34" s="36" t="s">
        <v>1690</v>
      </c>
      <c r="H34" s="36" t="s">
        <v>1642</v>
      </c>
      <c r="I34" s="36" t="s">
        <v>1548</v>
      </c>
      <c r="J34" s="36" t="str">
        <f t="shared" si="0"/>
        <v>ark009re</v>
      </c>
      <c r="K34" s="36" t="s">
        <v>1549</v>
      </c>
      <c r="L34" s="36" t="s">
        <v>1549</v>
      </c>
      <c r="M34" s="36" t="s">
        <v>1727</v>
      </c>
      <c r="N34" s="36" t="s">
        <v>1551</v>
      </c>
      <c r="O34" s="36" t="s">
        <v>1692</v>
      </c>
      <c r="P34" s="36" t="s">
        <v>1644</v>
      </c>
      <c r="Q34" s="646" t="str">
        <f t="shared" si="1"/>
        <v>147.152.22.68</v>
      </c>
      <c r="R34" s="646" t="str">
        <f t="shared" si="2"/>
        <v>147.152.22.4</v>
      </c>
      <c r="S34" s="95" t="str">
        <f t="shared" si="9"/>
        <v>time.lon.bt.com</v>
      </c>
      <c r="T34" s="95" t="str">
        <f t="shared" si="3"/>
        <v xml:space="preserve">time.nor.bt.com </v>
      </c>
      <c r="U34" s="95" t="str">
        <f t="shared" si="4"/>
        <v>time.mww.bt.com</v>
      </c>
      <c r="V34" s="34">
        <v>2773</v>
      </c>
      <c r="W34" s="107" t="s">
        <v>1554</v>
      </c>
      <c r="X34" s="34" t="str">
        <f t="shared" si="10"/>
        <v>v14620-ilo-2773</v>
      </c>
      <c r="Y34" s="34" t="str">
        <f t="shared" si="5"/>
        <v>rel14620ark009-ilo</v>
      </c>
      <c r="Z34" s="34" t="s">
        <v>1555</v>
      </c>
      <c r="AA34" s="34" t="s">
        <v>1556</v>
      </c>
      <c r="AB34" s="34" t="s">
        <v>1557</v>
      </c>
      <c r="AC34" s="34" t="s">
        <v>1558</v>
      </c>
      <c r="AD34" s="200" t="s">
        <v>1728</v>
      </c>
      <c r="AE34" s="39">
        <v>2224</v>
      </c>
      <c r="AF34" s="201" t="s">
        <v>1560</v>
      </c>
      <c r="AG34" s="39" t="str">
        <f t="shared" si="11"/>
        <v>v14620-dmz-o-m-2224</v>
      </c>
      <c r="AH34" s="38" t="str">
        <f t="shared" si="6"/>
        <v>rel14620ark009-om</v>
      </c>
      <c r="AI34" s="38" t="s">
        <v>453</v>
      </c>
      <c r="AJ34" s="38" t="s">
        <v>1561</v>
      </c>
      <c r="AK34" s="38" t="s">
        <v>1562</v>
      </c>
      <c r="AL34" s="38" t="s">
        <v>1558</v>
      </c>
      <c r="AM34" s="38" t="s">
        <v>1729</v>
      </c>
      <c r="AN34" s="38" t="s">
        <v>1729</v>
      </c>
      <c r="AO34" s="637">
        <v>2220</v>
      </c>
      <c r="AP34" s="202" t="s">
        <v>1564</v>
      </c>
      <c r="AQ34" s="637" t="str">
        <f t="shared" si="12"/>
        <v>v14620-dmz-product-2220</v>
      </c>
      <c r="AR34" s="316" t="str">
        <f t="shared" si="7"/>
        <v>rel14620ark009-prd</v>
      </c>
      <c r="AS34" s="316" t="s">
        <v>453</v>
      </c>
      <c r="AT34" s="316" t="s">
        <v>1565</v>
      </c>
      <c r="AU34" s="316" t="s">
        <v>1566</v>
      </c>
      <c r="AV34" s="316" t="s">
        <v>1558</v>
      </c>
      <c r="AW34" s="202" t="s">
        <v>1730</v>
      </c>
      <c r="AX34" s="638"/>
      <c r="AY34" s="638"/>
      <c r="AZ34" s="643"/>
      <c r="BA34" s="644"/>
      <c r="BB34" s="644"/>
      <c r="BC34" s="644"/>
      <c r="BD34" s="644"/>
      <c r="BE34" s="644"/>
      <c r="BF34" s="644"/>
      <c r="BG34" s="644"/>
      <c r="BH34" s="644"/>
      <c r="BI34" s="643"/>
      <c r="BJ34" s="644"/>
      <c r="BK34" s="644"/>
      <c r="BL34" s="644"/>
      <c r="BM34" s="644"/>
      <c r="BN34" s="644"/>
      <c r="BO34" s="644"/>
      <c r="BP34" s="644"/>
      <c r="BQ34" s="644"/>
    </row>
    <row r="35" spans="1:69" s="27" customFormat="1" ht="26" hidden="1">
      <c r="A35" s="95" t="str">
        <f t="shared" si="13"/>
        <v>rel14620ark010</v>
      </c>
      <c r="B35" s="36"/>
      <c r="C35" s="36" t="s">
        <v>1689</v>
      </c>
      <c r="D35" s="36" t="s">
        <v>451</v>
      </c>
      <c r="E35" s="36" t="s">
        <v>1544</v>
      </c>
      <c r="F35" s="36" t="s">
        <v>63</v>
      </c>
      <c r="G35" s="36" t="s">
        <v>1690</v>
      </c>
      <c r="H35" s="36" t="s">
        <v>1650</v>
      </c>
      <c r="I35" s="36" t="s">
        <v>1548</v>
      </c>
      <c r="J35" s="36" t="str">
        <f t="shared" si="0"/>
        <v>ark010re</v>
      </c>
      <c r="K35" s="36" t="s">
        <v>1549</v>
      </c>
      <c r="L35" s="36" t="s">
        <v>1549</v>
      </c>
      <c r="M35" s="36" t="s">
        <v>1731</v>
      </c>
      <c r="N35" s="36" t="s">
        <v>1551</v>
      </c>
      <c r="O35" s="36" t="s">
        <v>1697</v>
      </c>
      <c r="P35" s="36" t="s">
        <v>1644</v>
      </c>
      <c r="Q35" s="646" t="str">
        <f t="shared" si="1"/>
        <v>147.152.22.68</v>
      </c>
      <c r="R35" s="646" t="str">
        <f t="shared" si="2"/>
        <v>147.152.22.4</v>
      </c>
      <c r="S35" s="95" t="str">
        <f t="shared" si="9"/>
        <v>time.lon.bt.com</v>
      </c>
      <c r="T35" s="95" t="str">
        <f t="shared" si="3"/>
        <v xml:space="preserve">time.nor.bt.com </v>
      </c>
      <c r="U35" s="95" t="str">
        <f t="shared" si="4"/>
        <v>time.mww.bt.com</v>
      </c>
      <c r="V35" s="34">
        <v>2773</v>
      </c>
      <c r="W35" s="107" t="s">
        <v>1554</v>
      </c>
      <c r="X35" s="34" t="str">
        <f t="shared" si="10"/>
        <v>v14620-ilo-2773</v>
      </c>
      <c r="Y35" s="34" t="str">
        <f t="shared" si="5"/>
        <v>rel14620ark010-ilo</v>
      </c>
      <c r="Z35" s="34" t="s">
        <v>1555</v>
      </c>
      <c r="AA35" s="34" t="s">
        <v>1556</v>
      </c>
      <c r="AB35" s="34" t="s">
        <v>1557</v>
      </c>
      <c r="AC35" s="34" t="s">
        <v>1558</v>
      </c>
      <c r="AD35" s="200" t="s">
        <v>1732</v>
      </c>
      <c r="AE35" s="39">
        <v>2224</v>
      </c>
      <c r="AF35" s="201" t="s">
        <v>1560</v>
      </c>
      <c r="AG35" s="39" t="str">
        <f t="shared" si="11"/>
        <v>v14620-dmz-o-m-2224</v>
      </c>
      <c r="AH35" s="38" t="str">
        <f t="shared" si="6"/>
        <v>rel14620ark010-om</v>
      </c>
      <c r="AI35" s="38" t="s">
        <v>453</v>
      </c>
      <c r="AJ35" s="38" t="s">
        <v>1561</v>
      </c>
      <c r="AK35" s="38" t="s">
        <v>1562</v>
      </c>
      <c r="AL35" s="38" t="s">
        <v>1558</v>
      </c>
      <c r="AM35" s="38" t="s">
        <v>1733</v>
      </c>
      <c r="AN35" s="38" t="s">
        <v>1733</v>
      </c>
      <c r="AO35" s="637">
        <v>2220</v>
      </c>
      <c r="AP35" s="202" t="s">
        <v>1564</v>
      </c>
      <c r="AQ35" s="637" t="str">
        <f t="shared" si="12"/>
        <v>v14620-dmz-product-2220</v>
      </c>
      <c r="AR35" s="316" t="str">
        <f t="shared" si="7"/>
        <v>rel14620ark010-prd</v>
      </c>
      <c r="AS35" s="316" t="s">
        <v>453</v>
      </c>
      <c r="AT35" s="316" t="s">
        <v>1565</v>
      </c>
      <c r="AU35" s="316" t="s">
        <v>1566</v>
      </c>
      <c r="AV35" s="316" t="s">
        <v>1558</v>
      </c>
      <c r="AW35" s="202" t="s">
        <v>1734</v>
      </c>
      <c r="AX35" s="638"/>
      <c r="AY35" s="638"/>
      <c r="AZ35" s="643"/>
      <c r="BA35" s="644"/>
      <c r="BB35" s="644"/>
      <c r="BC35" s="644"/>
      <c r="BD35" s="644"/>
      <c r="BE35" s="644"/>
      <c r="BF35" s="644"/>
      <c r="BG35" s="644"/>
      <c r="BH35" s="644"/>
      <c r="BI35" s="643"/>
      <c r="BJ35" s="644"/>
      <c r="BK35" s="644"/>
      <c r="BL35" s="644"/>
      <c r="BM35" s="644"/>
      <c r="BN35" s="644"/>
      <c r="BO35" s="644"/>
      <c r="BP35" s="644"/>
      <c r="BQ35" s="644"/>
    </row>
    <row r="36" spans="1:69" s="27" customFormat="1" ht="26" hidden="1">
      <c r="A36" s="95" t="str">
        <f t="shared" si="13"/>
        <v>rel14620ark011</v>
      </c>
      <c r="B36" s="36"/>
      <c r="C36" s="36" t="s">
        <v>1689</v>
      </c>
      <c r="D36" s="36" t="s">
        <v>451</v>
      </c>
      <c r="E36" s="36" t="s">
        <v>1544</v>
      </c>
      <c r="F36" s="36" t="s">
        <v>63</v>
      </c>
      <c r="G36" s="36" t="s">
        <v>1690</v>
      </c>
      <c r="H36" s="36" t="s">
        <v>1657</v>
      </c>
      <c r="I36" s="36" t="s">
        <v>1548</v>
      </c>
      <c r="J36" s="36" t="str">
        <f t="shared" si="0"/>
        <v>ark011re</v>
      </c>
      <c r="K36" s="36" t="s">
        <v>1549</v>
      </c>
      <c r="L36" s="36" t="s">
        <v>1549</v>
      </c>
      <c r="M36" s="36" t="s">
        <v>1735</v>
      </c>
      <c r="N36" s="36" t="s">
        <v>1551</v>
      </c>
      <c r="O36" s="36" t="s">
        <v>1702</v>
      </c>
      <c r="P36" s="36" t="s">
        <v>1644</v>
      </c>
      <c r="Q36" s="646" t="str">
        <f t="shared" si="1"/>
        <v>147.152.22.68</v>
      </c>
      <c r="R36" s="646" t="str">
        <f t="shared" si="2"/>
        <v>147.152.22.4</v>
      </c>
      <c r="S36" s="95" t="str">
        <f t="shared" si="9"/>
        <v>time.lon.bt.com</v>
      </c>
      <c r="T36" s="95" t="str">
        <f t="shared" si="3"/>
        <v xml:space="preserve">time.nor.bt.com </v>
      </c>
      <c r="U36" s="95" t="str">
        <f t="shared" si="4"/>
        <v>time.mww.bt.com</v>
      </c>
      <c r="V36" s="34">
        <v>2773</v>
      </c>
      <c r="W36" s="107" t="s">
        <v>1554</v>
      </c>
      <c r="X36" s="34" t="str">
        <f t="shared" si="10"/>
        <v>v14620-ilo-2773</v>
      </c>
      <c r="Y36" s="34" t="str">
        <f t="shared" si="5"/>
        <v>rel14620ark011-ilo</v>
      </c>
      <c r="Z36" s="34" t="s">
        <v>1555</v>
      </c>
      <c r="AA36" s="34" t="s">
        <v>1556</v>
      </c>
      <c r="AB36" s="34" t="s">
        <v>1557</v>
      </c>
      <c r="AC36" s="34" t="s">
        <v>1558</v>
      </c>
      <c r="AD36" s="200" t="s">
        <v>1736</v>
      </c>
      <c r="AE36" s="39">
        <v>2224</v>
      </c>
      <c r="AF36" s="201" t="s">
        <v>1560</v>
      </c>
      <c r="AG36" s="39" t="str">
        <f t="shared" si="11"/>
        <v>v14620-dmz-o-m-2224</v>
      </c>
      <c r="AH36" s="38" t="str">
        <f t="shared" si="6"/>
        <v>rel14620ark011-om</v>
      </c>
      <c r="AI36" s="38" t="s">
        <v>453</v>
      </c>
      <c r="AJ36" s="38" t="s">
        <v>1561</v>
      </c>
      <c r="AK36" s="38" t="s">
        <v>1562</v>
      </c>
      <c r="AL36" s="38" t="s">
        <v>1558</v>
      </c>
      <c r="AM36" s="38" t="s">
        <v>1737</v>
      </c>
      <c r="AN36" s="38" t="s">
        <v>1737</v>
      </c>
      <c r="AO36" s="637">
        <v>2220</v>
      </c>
      <c r="AP36" s="202" t="s">
        <v>1564</v>
      </c>
      <c r="AQ36" s="637" t="str">
        <f t="shared" si="12"/>
        <v>v14620-dmz-product-2220</v>
      </c>
      <c r="AR36" s="316" t="str">
        <f t="shared" si="7"/>
        <v>rel14620ark011-prd</v>
      </c>
      <c r="AS36" s="316" t="s">
        <v>453</v>
      </c>
      <c r="AT36" s="316" t="s">
        <v>1565</v>
      </c>
      <c r="AU36" s="316" t="s">
        <v>1566</v>
      </c>
      <c r="AV36" s="316" t="s">
        <v>1558</v>
      </c>
      <c r="AW36" s="202" t="s">
        <v>1738</v>
      </c>
      <c r="AX36" s="638"/>
      <c r="AY36" s="638"/>
      <c r="AZ36" s="643"/>
      <c r="BA36" s="644"/>
      <c r="BB36" s="644"/>
      <c r="BC36" s="644"/>
      <c r="BD36" s="644"/>
      <c r="BE36" s="644"/>
      <c r="BF36" s="644"/>
      <c r="BG36" s="644"/>
      <c r="BH36" s="644"/>
      <c r="BI36" s="643"/>
      <c r="BJ36" s="644"/>
      <c r="BK36" s="644"/>
      <c r="BL36" s="644"/>
      <c r="BM36" s="644"/>
      <c r="BN36" s="644"/>
      <c r="BO36" s="644"/>
      <c r="BP36" s="644"/>
      <c r="BQ36" s="644"/>
    </row>
    <row r="37" spans="1:69" s="27" customFormat="1" ht="26" hidden="1">
      <c r="A37" s="95" t="str">
        <f t="shared" si="13"/>
        <v>rel14620ark012</v>
      </c>
      <c r="B37" s="36"/>
      <c r="C37" s="36" t="s">
        <v>1689</v>
      </c>
      <c r="D37" s="36" t="s">
        <v>451</v>
      </c>
      <c r="E37" s="36" t="s">
        <v>1544</v>
      </c>
      <c r="F37" s="36" t="s">
        <v>63</v>
      </c>
      <c r="G37" s="36" t="s">
        <v>1690</v>
      </c>
      <c r="H37" s="36" t="s">
        <v>1664</v>
      </c>
      <c r="I37" s="36" t="s">
        <v>1548</v>
      </c>
      <c r="J37" s="36" t="str">
        <f t="shared" si="0"/>
        <v>ark012re</v>
      </c>
      <c r="K37" s="36" t="s">
        <v>1549</v>
      </c>
      <c r="L37" s="36" t="s">
        <v>1549</v>
      </c>
      <c r="M37" s="36" t="s">
        <v>1739</v>
      </c>
      <c r="N37" s="36" t="s">
        <v>1551</v>
      </c>
      <c r="O37" s="36" t="s">
        <v>1707</v>
      </c>
      <c r="P37" s="36" t="s">
        <v>1644</v>
      </c>
      <c r="Q37" s="646" t="str">
        <f t="shared" si="1"/>
        <v>147.152.22.68</v>
      </c>
      <c r="R37" s="646" t="str">
        <f t="shared" si="2"/>
        <v>147.152.22.4</v>
      </c>
      <c r="S37" s="95" t="str">
        <f t="shared" si="9"/>
        <v>time.lon.bt.com</v>
      </c>
      <c r="T37" s="95" t="str">
        <f t="shared" si="3"/>
        <v xml:space="preserve">time.nor.bt.com </v>
      </c>
      <c r="U37" s="95" t="str">
        <f t="shared" si="4"/>
        <v>time.mww.bt.com</v>
      </c>
      <c r="V37" s="34">
        <v>2773</v>
      </c>
      <c r="W37" s="107" t="s">
        <v>1554</v>
      </c>
      <c r="X37" s="34" t="str">
        <f t="shared" si="10"/>
        <v>v14620-ilo-2773</v>
      </c>
      <c r="Y37" s="34" t="str">
        <f t="shared" si="5"/>
        <v>rel14620ark012-ilo</v>
      </c>
      <c r="Z37" s="34" t="s">
        <v>1555</v>
      </c>
      <c r="AA37" s="34" t="s">
        <v>1556</v>
      </c>
      <c r="AB37" s="34" t="s">
        <v>1557</v>
      </c>
      <c r="AC37" s="34" t="s">
        <v>1558</v>
      </c>
      <c r="AD37" s="200" t="s">
        <v>1740</v>
      </c>
      <c r="AE37" s="39">
        <v>2224</v>
      </c>
      <c r="AF37" s="201" t="s">
        <v>1560</v>
      </c>
      <c r="AG37" s="39" t="str">
        <f t="shared" si="11"/>
        <v>v14620-dmz-o-m-2224</v>
      </c>
      <c r="AH37" s="38" t="str">
        <f t="shared" si="6"/>
        <v>rel14620ark012-om</v>
      </c>
      <c r="AI37" s="38" t="s">
        <v>453</v>
      </c>
      <c r="AJ37" s="38" t="s">
        <v>1561</v>
      </c>
      <c r="AK37" s="38" t="s">
        <v>1562</v>
      </c>
      <c r="AL37" s="38" t="s">
        <v>1558</v>
      </c>
      <c r="AM37" s="38" t="s">
        <v>1741</v>
      </c>
      <c r="AN37" s="38" t="s">
        <v>1741</v>
      </c>
      <c r="AO37" s="637">
        <v>2220</v>
      </c>
      <c r="AP37" s="202" t="s">
        <v>1564</v>
      </c>
      <c r="AQ37" s="637" t="str">
        <f t="shared" si="12"/>
        <v>v14620-dmz-product-2220</v>
      </c>
      <c r="AR37" s="316" t="str">
        <f t="shared" si="7"/>
        <v>rel14620ark012-prd</v>
      </c>
      <c r="AS37" s="316" t="s">
        <v>453</v>
      </c>
      <c r="AT37" s="316" t="s">
        <v>1565</v>
      </c>
      <c r="AU37" s="316" t="s">
        <v>1566</v>
      </c>
      <c r="AV37" s="316" t="s">
        <v>1558</v>
      </c>
      <c r="AW37" s="202" t="s">
        <v>1742</v>
      </c>
      <c r="AX37" s="638"/>
      <c r="AY37" s="638"/>
      <c r="AZ37" s="643"/>
      <c r="BA37" s="644"/>
      <c r="BB37" s="644"/>
      <c r="BC37" s="644"/>
      <c r="BD37" s="644"/>
      <c r="BE37" s="644"/>
      <c r="BF37" s="644"/>
      <c r="BG37" s="644"/>
      <c r="BH37" s="644"/>
      <c r="BI37" s="643"/>
      <c r="BJ37" s="644"/>
      <c r="BK37" s="644"/>
      <c r="BL37" s="644"/>
      <c r="BM37" s="644"/>
      <c r="BN37" s="644"/>
      <c r="BO37" s="644"/>
      <c r="BP37" s="644"/>
      <c r="BQ37" s="644"/>
    </row>
    <row r="38" spans="1:69" s="27" customFormat="1" ht="26" hidden="1">
      <c r="A38" s="95" t="str">
        <f t="shared" si="13"/>
        <v>rel14620ark013</v>
      </c>
      <c r="B38" s="36"/>
      <c r="C38" s="36" t="s">
        <v>1689</v>
      </c>
      <c r="D38" s="36" t="s">
        <v>451</v>
      </c>
      <c r="E38" s="36" t="s">
        <v>1544</v>
      </c>
      <c r="F38" s="36" t="s">
        <v>63</v>
      </c>
      <c r="G38" s="36" t="s">
        <v>1690</v>
      </c>
      <c r="H38" s="36" t="s">
        <v>1671</v>
      </c>
      <c r="I38" s="36" t="s">
        <v>1548</v>
      </c>
      <c r="J38" s="36" t="str">
        <f t="shared" si="0"/>
        <v>ark013re</v>
      </c>
      <c r="K38" s="36" t="s">
        <v>1549</v>
      </c>
      <c r="L38" s="36" t="s">
        <v>1549</v>
      </c>
      <c r="M38" s="36" t="s">
        <v>1743</v>
      </c>
      <c r="N38" s="36" t="s">
        <v>1551</v>
      </c>
      <c r="O38" s="36" t="s">
        <v>1692</v>
      </c>
      <c r="P38" s="36" t="s">
        <v>1553</v>
      </c>
      <c r="Q38" s="646" t="str">
        <f t="shared" si="1"/>
        <v>147.152.22.68</v>
      </c>
      <c r="R38" s="646" t="str">
        <f t="shared" si="2"/>
        <v>147.152.22.4</v>
      </c>
      <c r="S38" s="95" t="str">
        <f t="shared" si="9"/>
        <v>time.lon.bt.com</v>
      </c>
      <c r="T38" s="95" t="str">
        <f t="shared" si="3"/>
        <v xml:space="preserve">time.nor.bt.com </v>
      </c>
      <c r="U38" s="95" t="str">
        <f t="shared" si="4"/>
        <v>time.mww.bt.com</v>
      </c>
      <c r="V38" s="34">
        <v>2773</v>
      </c>
      <c r="W38" s="107" t="s">
        <v>1554</v>
      </c>
      <c r="X38" s="34" t="str">
        <f t="shared" si="10"/>
        <v>v14620-ilo-2773</v>
      </c>
      <c r="Y38" s="34" t="str">
        <f t="shared" si="5"/>
        <v>rel14620ark013-ilo</v>
      </c>
      <c r="Z38" s="34" t="s">
        <v>1555</v>
      </c>
      <c r="AA38" s="34" t="s">
        <v>1556</v>
      </c>
      <c r="AB38" s="34" t="s">
        <v>1557</v>
      </c>
      <c r="AC38" s="34" t="s">
        <v>1558</v>
      </c>
      <c r="AD38" s="200" t="s">
        <v>1744</v>
      </c>
      <c r="AE38" s="39">
        <v>2224</v>
      </c>
      <c r="AF38" s="201" t="s">
        <v>1560</v>
      </c>
      <c r="AG38" s="39" t="str">
        <f t="shared" si="11"/>
        <v>v14620-dmz-o-m-2224</v>
      </c>
      <c r="AH38" s="38" t="str">
        <f t="shared" si="6"/>
        <v>rel14620ark013-om</v>
      </c>
      <c r="AI38" s="38" t="s">
        <v>453</v>
      </c>
      <c r="AJ38" s="38" t="s">
        <v>1561</v>
      </c>
      <c r="AK38" s="38" t="s">
        <v>1562</v>
      </c>
      <c r="AL38" s="38" t="s">
        <v>1558</v>
      </c>
      <c r="AM38" s="38" t="s">
        <v>1745</v>
      </c>
      <c r="AN38" s="38" t="s">
        <v>1745</v>
      </c>
      <c r="AO38" s="637">
        <v>2220</v>
      </c>
      <c r="AP38" s="202" t="s">
        <v>1564</v>
      </c>
      <c r="AQ38" s="637" t="str">
        <f t="shared" si="12"/>
        <v>v14620-dmz-product-2220</v>
      </c>
      <c r="AR38" s="316" t="str">
        <f t="shared" si="7"/>
        <v>rel14620ark013-prd</v>
      </c>
      <c r="AS38" s="316" t="s">
        <v>453</v>
      </c>
      <c r="AT38" s="316" t="s">
        <v>1565</v>
      </c>
      <c r="AU38" s="316" t="s">
        <v>1566</v>
      </c>
      <c r="AV38" s="316" t="s">
        <v>1558</v>
      </c>
      <c r="AW38" s="202" t="s">
        <v>1746</v>
      </c>
      <c r="AX38" s="638"/>
      <c r="AY38" s="638"/>
      <c r="AZ38" s="643"/>
      <c r="BA38" s="644"/>
      <c r="BB38" s="644"/>
      <c r="BC38" s="644"/>
      <c r="BD38" s="644"/>
      <c r="BE38" s="644"/>
      <c r="BF38" s="644"/>
      <c r="BG38" s="644"/>
      <c r="BH38" s="644"/>
      <c r="BI38" s="643"/>
      <c r="BJ38" s="644"/>
      <c r="BK38" s="644"/>
      <c r="BL38" s="644"/>
      <c r="BM38" s="644"/>
      <c r="BN38" s="644"/>
      <c r="BO38" s="644"/>
      <c r="BP38" s="644"/>
      <c r="BQ38" s="644"/>
    </row>
    <row r="39" spans="1:69" s="27" customFormat="1" ht="26" hidden="1">
      <c r="A39" s="95" t="str">
        <f t="shared" si="13"/>
        <v>rel14620ark014</v>
      </c>
      <c r="B39" s="36"/>
      <c r="C39" s="36" t="s">
        <v>1689</v>
      </c>
      <c r="D39" s="36" t="s">
        <v>451</v>
      </c>
      <c r="E39" s="36" t="s">
        <v>1544</v>
      </c>
      <c r="F39" s="36" t="s">
        <v>63</v>
      </c>
      <c r="G39" s="36" t="s">
        <v>1690</v>
      </c>
      <c r="H39" s="36" t="s">
        <v>1677</v>
      </c>
      <c r="I39" s="36" t="s">
        <v>1548</v>
      </c>
      <c r="J39" s="36" t="str">
        <f t="shared" si="0"/>
        <v>ark014re</v>
      </c>
      <c r="K39" s="36" t="s">
        <v>1549</v>
      </c>
      <c r="L39" s="36" t="s">
        <v>1549</v>
      </c>
      <c r="M39" s="36" t="s">
        <v>1747</v>
      </c>
      <c r="N39" s="36" t="s">
        <v>1551</v>
      </c>
      <c r="O39" s="36" t="s">
        <v>1697</v>
      </c>
      <c r="P39" s="36" t="s">
        <v>1553</v>
      </c>
      <c r="Q39" s="646" t="str">
        <f t="shared" si="1"/>
        <v>147.152.22.68</v>
      </c>
      <c r="R39" s="646" t="str">
        <f t="shared" si="2"/>
        <v>147.152.22.4</v>
      </c>
      <c r="S39" s="95" t="str">
        <f t="shared" si="9"/>
        <v>time.lon.bt.com</v>
      </c>
      <c r="T39" s="95" t="str">
        <f t="shared" si="3"/>
        <v xml:space="preserve">time.nor.bt.com </v>
      </c>
      <c r="U39" s="95" t="str">
        <f t="shared" si="4"/>
        <v>time.mww.bt.com</v>
      </c>
      <c r="V39" s="34">
        <v>2773</v>
      </c>
      <c r="W39" s="107" t="s">
        <v>1554</v>
      </c>
      <c r="X39" s="34" t="str">
        <f t="shared" si="10"/>
        <v>v14620-ilo-2773</v>
      </c>
      <c r="Y39" s="34" t="str">
        <f t="shared" si="5"/>
        <v>rel14620ark014-ilo</v>
      </c>
      <c r="Z39" s="34" t="s">
        <v>1555</v>
      </c>
      <c r="AA39" s="34" t="s">
        <v>1556</v>
      </c>
      <c r="AB39" s="34" t="s">
        <v>1557</v>
      </c>
      <c r="AC39" s="34" t="s">
        <v>1558</v>
      </c>
      <c r="AD39" s="200" t="s">
        <v>1748</v>
      </c>
      <c r="AE39" s="39">
        <v>2224</v>
      </c>
      <c r="AF39" s="201" t="s">
        <v>1560</v>
      </c>
      <c r="AG39" s="39" t="str">
        <f t="shared" si="11"/>
        <v>v14620-dmz-o-m-2224</v>
      </c>
      <c r="AH39" s="38" t="str">
        <f t="shared" si="6"/>
        <v>rel14620ark014-om</v>
      </c>
      <c r="AI39" s="38" t="s">
        <v>453</v>
      </c>
      <c r="AJ39" s="38" t="s">
        <v>1561</v>
      </c>
      <c r="AK39" s="38" t="s">
        <v>1562</v>
      </c>
      <c r="AL39" s="38" t="s">
        <v>1558</v>
      </c>
      <c r="AM39" s="38" t="s">
        <v>1749</v>
      </c>
      <c r="AN39" s="38" t="s">
        <v>1749</v>
      </c>
      <c r="AO39" s="637">
        <v>2220</v>
      </c>
      <c r="AP39" s="202" t="s">
        <v>1564</v>
      </c>
      <c r="AQ39" s="637" t="str">
        <f t="shared" si="12"/>
        <v>v14620-dmz-product-2220</v>
      </c>
      <c r="AR39" s="316" t="str">
        <f t="shared" si="7"/>
        <v>rel14620ark014-prd</v>
      </c>
      <c r="AS39" s="316" t="s">
        <v>453</v>
      </c>
      <c r="AT39" s="316" t="s">
        <v>1565</v>
      </c>
      <c r="AU39" s="316" t="s">
        <v>1566</v>
      </c>
      <c r="AV39" s="316" t="s">
        <v>1558</v>
      </c>
      <c r="AW39" s="202" t="s">
        <v>1750</v>
      </c>
      <c r="AX39" s="638"/>
      <c r="AY39" s="638"/>
      <c r="AZ39" s="643"/>
      <c r="BA39" s="644"/>
      <c r="BB39" s="644"/>
      <c r="BC39" s="644"/>
      <c r="BD39" s="644"/>
      <c r="BE39" s="644"/>
      <c r="BF39" s="644"/>
      <c r="BG39" s="644"/>
      <c r="BH39" s="644"/>
      <c r="BI39" s="643"/>
      <c r="BJ39" s="644"/>
      <c r="BK39" s="644"/>
      <c r="BL39" s="644"/>
      <c r="BM39" s="644"/>
      <c r="BN39" s="644"/>
      <c r="BO39" s="644"/>
      <c r="BP39" s="644"/>
      <c r="BQ39" s="644"/>
    </row>
    <row r="40" spans="1:69" s="27" customFormat="1" ht="26" hidden="1">
      <c r="A40" s="95" t="str">
        <f t="shared" si="13"/>
        <v>rel14620ark015</v>
      </c>
      <c r="B40" s="36"/>
      <c r="C40" s="36" t="s">
        <v>1689</v>
      </c>
      <c r="D40" s="36" t="s">
        <v>451</v>
      </c>
      <c r="E40" s="36" t="s">
        <v>1544</v>
      </c>
      <c r="F40" s="36" t="s">
        <v>63</v>
      </c>
      <c r="G40" s="36" t="s">
        <v>1690</v>
      </c>
      <c r="H40" s="36" t="s">
        <v>1683</v>
      </c>
      <c r="I40" s="36" t="s">
        <v>1548</v>
      </c>
      <c r="J40" s="36" t="str">
        <f t="shared" si="0"/>
        <v>ark015re</v>
      </c>
      <c r="K40" s="36" t="s">
        <v>1549</v>
      </c>
      <c r="L40" s="36" t="s">
        <v>1549</v>
      </c>
      <c r="M40" s="36" t="s">
        <v>1751</v>
      </c>
      <c r="N40" s="36" t="s">
        <v>1551</v>
      </c>
      <c r="O40" s="36" t="s">
        <v>1702</v>
      </c>
      <c r="P40" s="36" t="s">
        <v>1553</v>
      </c>
      <c r="Q40" s="646" t="str">
        <f t="shared" si="1"/>
        <v>147.152.22.68</v>
      </c>
      <c r="R40" s="646" t="str">
        <f t="shared" si="2"/>
        <v>147.152.22.4</v>
      </c>
      <c r="S40" s="95" t="str">
        <f t="shared" si="9"/>
        <v>time.lon.bt.com</v>
      </c>
      <c r="T40" s="95" t="str">
        <f t="shared" si="3"/>
        <v xml:space="preserve">time.nor.bt.com </v>
      </c>
      <c r="U40" s="95" t="str">
        <f t="shared" si="4"/>
        <v>time.mww.bt.com</v>
      </c>
      <c r="V40" s="34">
        <v>2773</v>
      </c>
      <c r="W40" s="107" t="s">
        <v>1554</v>
      </c>
      <c r="X40" s="34" t="str">
        <f t="shared" si="10"/>
        <v>v14620-ilo-2773</v>
      </c>
      <c r="Y40" s="34" t="str">
        <f t="shared" si="5"/>
        <v>rel14620ark015-ilo</v>
      </c>
      <c r="Z40" s="34" t="s">
        <v>1555</v>
      </c>
      <c r="AA40" s="34" t="s">
        <v>1556</v>
      </c>
      <c r="AB40" s="34" t="s">
        <v>1557</v>
      </c>
      <c r="AC40" s="34" t="s">
        <v>1558</v>
      </c>
      <c r="AD40" s="200" t="s">
        <v>1752</v>
      </c>
      <c r="AE40" s="39">
        <v>2224</v>
      </c>
      <c r="AF40" s="201" t="s">
        <v>1560</v>
      </c>
      <c r="AG40" s="39" t="str">
        <f t="shared" si="11"/>
        <v>v14620-dmz-o-m-2224</v>
      </c>
      <c r="AH40" s="38" t="str">
        <f t="shared" si="6"/>
        <v>rel14620ark015-om</v>
      </c>
      <c r="AI40" s="38" t="s">
        <v>453</v>
      </c>
      <c r="AJ40" s="38" t="s">
        <v>1561</v>
      </c>
      <c r="AK40" s="38" t="s">
        <v>1562</v>
      </c>
      <c r="AL40" s="38" t="s">
        <v>1558</v>
      </c>
      <c r="AM40" s="38" t="s">
        <v>1753</v>
      </c>
      <c r="AN40" s="38" t="s">
        <v>1753</v>
      </c>
      <c r="AO40" s="637">
        <v>2220</v>
      </c>
      <c r="AP40" s="202" t="s">
        <v>1564</v>
      </c>
      <c r="AQ40" s="637" t="str">
        <f t="shared" si="12"/>
        <v>v14620-dmz-product-2220</v>
      </c>
      <c r="AR40" s="316" t="str">
        <f t="shared" si="7"/>
        <v>rel14620ark015-prd</v>
      </c>
      <c r="AS40" s="316" t="s">
        <v>453</v>
      </c>
      <c r="AT40" s="316" t="s">
        <v>1565</v>
      </c>
      <c r="AU40" s="316" t="s">
        <v>1566</v>
      </c>
      <c r="AV40" s="316" t="s">
        <v>1558</v>
      </c>
      <c r="AW40" s="202" t="s">
        <v>1754</v>
      </c>
      <c r="AX40" s="638"/>
      <c r="AY40" s="638"/>
      <c r="AZ40" s="643"/>
      <c r="BA40" s="644"/>
      <c r="BB40" s="644"/>
      <c r="BC40" s="644"/>
      <c r="BD40" s="644"/>
      <c r="BE40" s="644"/>
      <c r="BF40" s="644"/>
      <c r="BG40" s="644"/>
      <c r="BH40" s="644"/>
      <c r="BI40" s="643"/>
      <c r="BJ40" s="644"/>
      <c r="BK40" s="644"/>
      <c r="BL40" s="644"/>
      <c r="BM40" s="644"/>
      <c r="BN40" s="644"/>
      <c r="BO40" s="644"/>
      <c r="BP40" s="644"/>
      <c r="BQ40" s="644"/>
    </row>
    <row r="41" spans="1:69" s="27" customFormat="1" ht="26" hidden="1">
      <c r="A41" s="95" t="str">
        <f t="shared" si="13"/>
        <v>rel14620ark016</v>
      </c>
      <c r="B41" s="36"/>
      <c r="C41" s="36" t="s">
        <v>1689</v>
      </c>
      <c r="D41" s="36" t="s">
        <v>451</v>
      </c>
      <c r="E41" s="36" t="s">
        <v>1544</v>
      </c>
      <c r="F41" s="36" t="s">
        <v>63</v>
      </c>
      <c r="G41" s="36" t="s">
        <v>1690</v>
      </c>
      <c r="H41" s="36" t="s">
        <v>1755</v>
      </c>
      <c r="I41" s="36" t="s">
        <v>1548</v>
      </c>
      <c r="J41" s="36" t="str">
        <f t="shared" si="0"/>
        <v>ark016re</v>
      </c>
      <c r="K41" s="36" t="s">
        <v>1549</v>
      </c>
      <c r="L41" s="36" t="s">
        <v>1549</v>
      </c>
      <c r="M41" s="36" t="s">
        <v>1756</v>
      </c>
      <c r="N41" s="36" t="s">
        <v>1551</v>
      </c>
      <c r="O41" s="36" t="s">
        <v>1707</v>
      </c>
      <c r="P41" s="36" t="s">
        <v>1553</v>
      </c>
      <c r="Q41" s="646" t="str">
        <f t="shared" si="1"/>
        <v>147.152.22.68</v>
      </c>
      <c r="R41" s="646" t="str">
        <f t="shared" si="2"/>
        <v>147.152.22.4</v>
      </c>
      <c r="S41" s="95" t="str">
        <f t="shared" si="9"/>
        <v>time.lon.bt.com</v>
      </c>
      <c r="T41" s="95" t="str">
        <f t="shared" si="3"/>
        <v xml:space="preserve">time.nor.bt.com </v>
      </c>
      <c r="U41" s="95" t="str">
        <f t="shared" si="4"/>
        <v>time.mww.bt.com</v>
      </c>
      <c r="V41" s="34">
        <v>2773</v>
      </c>
      <c r="W41" s="107" t="s">
        <v>1554</v>
      </c>
      <c r="X41" s="34" t="str">
        <f t="shared" si="10"/>
        <v>v14620-ilo-2773</v>
      </c>
      <c r="Y41" s="34" t="str">
        <f t="shared" si="5"/>
        <v>rel14620ark016-ilo</v>
      </c>
      <c r="Z41" s="34" t="s">
        <v>1555</v>
      </c>
      <c r="AA41" s="34" t="s">
        <v>1556</v>
      </c>
      <c r="AB41" s="34" t="s">
        <v>1557</v>
      </c>
      <c r="AC41" s="34" t="s">
        <v>1558</v>
      </c>
      <c r="AD41" s="200" t="s">
        <v>1757</v>
      </c>
      <c r="AE41" s="39">
        <v>2224</v>
      </c>
      <c r="AF41" s="201" t="s">
        <v>1560</v>
      </c>
      <c r="AG41" s="39" t="str">
        <f t="shared" si="11"/>
        <v>v14620-dmz-o-m-2224</v>
      </c>
      <c r="AH41" s="38" t="str">
        <f t="shared" si="6"/>
        <v>rel14620ark016-om</v>
      </c>
      <c r="AI41" s="38" t="s">
        <v>453</v>
      </c>
      <c r="AJ41" s="38" t="s">
        <v>1561</v>
      </c>
      <c r="AK41" s="38" t="s">
        <v>1562</v>
      </c>
      <c r="AL41" s="38" t="s">
        <v>1558</v>
      </c>
      <c r="AM41" s="38" t="s">
        <v>1758</v>
      </c>
      <c r="AN41" s="38" t="s">
        <v>1758</v>
      </c>
      <c r="AO41" s="637">
        <v>2220</v>
      </c>
      <c r="AP41" s="202" t="s">
        <v>1564</v>
      </c>
      <c r="AQ41" s="637" t="str">
        <f t="shared" si="12"/>
        <v>v14620-dmz-product-2220</v>
      </c>
      <c r="AR41" s="316" t="str">
        <f t="shared" si="7"/>
        <v>rel14620ark016-prd</v>
      </c>
      <c r="AS41" s="316" t="s">
        <v>453</v>
      </c>
      <c r="AT41" s="316" t="s">
        <v>1565</v>
      </c>
      <c r="AU41" s="316" t="s">
        <v>1566</v>
      </c>
      <c r="AV41" s="316" t="s">
        <v>1558</v>
      </c>
      <c r="AW41" s="202" t="s">
        <v>1759</v>
      </c>
      <c r="AX41" s="638"/>
      <c r="AY41" s="638"/>
      <c r="AZ41" s="643"/>
      <c r="BA41" s="644"/>
      <c r="BB41" s="644"/>
      <c r="BC41" s="644"/>
      <c r="BD41" s="644"/>
      <c r="BE41" s="644"/>
      <c r="BF41" s="644"/>
      <c r="BG41" s="644"/>
      <c r="BH41" s="644"/>
      <c r="BI41" s="643"/>
      <c r="BJ41" s="644"/>
      <c r="BK41" s="644"/>
      <c r="BL41" s="644"/>
      <c r="BM41" s="644"/>
      <c r="BN41" s="644"/>
      <c r="BO41" s="644"/>
      <c r="BP41" s="644"/>
      <c r="BQ41" s="644"/>
    </row>
    <row r="42" spans="1:69" s="27" customFormat="1" ht="26" hidden="1">
      <c r="A42" s="95" t="str">
        <f t="shared" ref="A42:A73" si="14">$E42&amp;"l"&amp;"14620"&amp;$G42&amp;$H42</f>
        <v>rel14620ark017</v>
      </c>
      <c r="B42" s="36"/>
      <c r="C42" s="36" t="s">
        <v>1689</v>
      </c>
      <c r="D42" s="36" t="s">
        <v>451</v>
      </c>
      <c r="E42" s="36" t="s">
        <v>1544</v>
      </c>
      <c r="F42" s="36" t="s">
        <v>63</v>
      </c>
      <c r="G42" s="36" t="s">
        <v>1690</v>
      </c>
      <c r="H42" s="36" t="s">
        <v>1760</v>
      </c>
      <c r="I42" s="36" t="s">
        <v>1548</v>
      </c>
      <c r="J42" s="36" t="str">
        <f t="shared" si="0"/>
        <v>ark017re</v>
      </c>
      <c r="K42" s="36" t="s">
        <v>1549</v>
      </c>
      <c r="L42" s="36" t="s">
        <v>1549</v>
      </c>
      <c r="M42" s="36" t="s">
        <v>1761</v>
      </c>
      <c r="N42" s="36" t="s">
        <v>1551</v>
      </c>
      <c r="O42" s="36" t="s">
        <v>1692</v>
      </c>
      <c r="P42" s="36" t="s">
        <v>1762</v>
      </c>
      <c r="Q42" s="646" t="str">
        <f t="shared" si="1"/>
        <v>147.152.22.68</v>
      </c>
      <c r="R42" s="646" t="str">
        <f t="shared" si="2"/>
        <v>147.152.22.4</v>
      </c>
      <c r="S42" s="95" t="str">
        <f t="shared" si="9"/>
        <v>time.lon.bt.com</v>
      </c>
      <c r="T42" s="95" t="str">
        <f t="shared" si="3"/>
        <v xml:space="preserve">time.nor.bt.com </v>
      </c>
      <c r="U42" s="95" t="str">
        <f t="shared" si="4"/>
        <v>time.mww.bt.com</v>
      </c>
      <c r="V42" s="34">
        <v>2773</v>
      </c>
      <c r="W42" s="107" t="s">
        <v>1554</v>
      </c>
      <c r="X42" s="34" t="str">
        <f t="shared" si="10"/>
        <v>v14620-ilo-2773</v>
      </c>
      <c r="Y42" s="34" t="str">
        <f t="shared" si="5"/>
        <v>rel14620ark017-ilo</v>
      </c>
      <c r="Z42" s="34" t="s">
        <v>1555</v>
      </c>
      <c r="AA42" s="34" t="s">
        <v>1556</v>
      </c>
      <c r="AB42" s="34" t="s">
        <v>1557</v>
      </c>
      <c r="AC42" s="34" t="s">
        <v>1558</v>
      </c>
      <c r="AD42" s="200" t="s">
        <v>1763</v>
      </c>
      <c r="AE42" s="39">
        <v>2224</v>
      </c>
      <c r="AF42" s="201" t="s">
        <v>1560</v>
      </c>
      <c r="AG42" s="39" t="str">
        <f t="shared" si="11"/>
        <v>v14620-dmz-o-m-2224</v>
      </c>
      <c r="AH42" s="38" t="str">
        <f t="shared" ref="AH42:AH73" si="15">Master_Full_Short_Hostname&amp;AF42</f>
        <v>rel14620ark017-om</v>
      </c>
      <c r="AI42" s="38" t="s">
        <v>453</v>
      </c>
      <c r="AJ42" s="38" t="s">
        <v>1561</v>
      </c>
      <c r="AK42" s="38" t="s">
        <v>1562</v>
      </c>
      <c r="AL42" s="38" t="s">
        <v>1558</v>
      </c>
      <c r="AM42" s="38" t="s">
        <v>1764</v>
      </c>
      <c r="AN42" s="38" t="s">
        <v>1764</v>
      </c>
      <c r="AO42" s="637">
        <v>2220</v>
      </c>
      <c r="AP42" s="202" t="s">
        <v>1564</v>
      </c>
      <c r="AQ42" s="637" t="str">
        <f t="shared" si="12"/>
        <v>v14620-dmz-product-2220</v>
      </c>
      <c r="AR42" s="316" t="str">
        <f t="shared" ref="AR42:AR73" si="16">Master_Full_Short_Hostname&amp;AP42</f>
        <v>rel14620ark017-prd</v>
      </c>
      <c r="AS42" s="316" t="s">
        <v>453</v>
      </c>
      <c r="AT42" s="316" t="s">
        <v>1565</v>
      </c>
      <c r="AU42" s="316" t="s">
        <v>1566</v>
      </c>
      <c r="AV42" s="316" t="s">
        <v>1558</v>
      </c>
      <c r="AW42" s="202" t="s">
        <v>1765</v>
      </c>
      <c r="AX42" s="638"/>
      <c r="AY42" s="638"/>
      <c r="AZ42" s="643"/>
      <c r="BA42" s="644"/>
      <c r="BB42" s="644"/>
      <c r="BC42" s="644"/>
      <c r="BD42" s="644"/>
      <c r="BE42" s="644"/>
      <c r="BF42" s="644"/>
      <c r="BG42" s="644"/>
      <c r="BH42" s="644"/>
      <c r="BI42" s="643"/>
      <c r="BJ42" s="644"/>
      <c r="BK42" s="644"/>
      <c r="BL42" s="644"/>
      <c r="BM42" s="644"/>
      <c r="BN42" s="644"/>
      <c r="BO42" s="644"/>
      <c r="BP42" s="644"/>
      <c r="BQ42" s="644"/>
    </row>
    <row r="43" spans="1:69" s="27" customFormat="1" ht="26" hidden="1">
      <c r="A43" s="95" t="str">
        <f t="shared" si="14"/>
        <v>rel14620ark018</v>
      </c>
      <c r="B43" s="36"/>
      <c r="C43" s="36" t="s">
        <v>1689</v>
      </c>
      <c r="D43" s="36" t="s">
        <v>451</v>
      </c>
      <c r="E43" s="36" t="s">
        <v>1544</v>
      </c>
      <c r="F43" s="36" t="s">
        <v>63</v>
      </c>
      <c r="G43" s="36" t="s">
        <v>1690</v>
      </c>
      <c r="H43" s="36" t="s">
        <v>1766</v>
      </c>
      <c r="I43" s="36" t="s">
        <v>1548</v>
      </c>
      <c r="J43" s="36" t="str">
        <f t="shared" si="0"/>
        <v>ark018re</v>
      </c>
      <c r="K43" s="36" t="s">
        <v>1549</v>
      </c>
      <c r="L43" s="36" t="s">
        <v>1549</v>
      </c>
      <c r="M43" s="36" t="s">
        <v>1767</v>
      </c>
      <c r="N43" s="36" t="s">
        <v>1551</v>
      </c>
      <c r="O43" s="36" t="s">
        <v>1697</v>
      </c>
      <c r="P43" s="36" t="s">
        <v>1762</v>
      </c>
      <c r="Q43" s="646" t="str">
        <f t="shared" si="1"/>
        <v>147.152.22.68</v>
      </c>
      <c r="R43" s="646" t="str">
        <f t="shared" si="2"/>
        <v>147.152.22.4</v>
      </c>
      <c r="S43" s="95" t="str">
        <f t="shared" si="9"/>
        <v>time.lon.bt.com</v>
      </c>
      <c r="T43" s="95" t="str">
        <f t="shared" si="3"/>
        <v xml:space="preserve">time.nor.bt.com </v>
      </c>
      <c r="U43" s="95" t="str">
        <f t="shared" si="4"/>
        <v>time.mww.bt.com</v>
      </c>
      <c r="V43" s="34">
        <v>2773</v>
      </c>
      <c r="W43" s="107" t="s">
        <v>1554</v>
      </c>
      <c r="X43" s="34" t="str">
        <f t="shared" si="10"/>
        <v>v14620-ilo-2773</v>
      </c>
      <c r="Y43" s="34" t="str">
        <f t="shared" si="5"/>
        <v>rel14620ark018-ilo</v>
      </c>
      <c r="Z43" s="34" t="s">
        <v>1555</v>
      </c>
      <c r="AA43" s="34" t="s">
        <v>1556</v>
      </c>
      <c r="AB43" s="34" t="s">
        <v>1557</v>
      </c>
      <c r="AC43" s="34" t="s">
        <v>1558</v>
      </c>
      <c r="AD43" s="200" t="s">
        <v>1768</v>
      </c>
      <c r="AE43" s="39">
        <v>2224</v>
      </c>
      <c r="AF43" s="201" t="s">
        <v>1560</v>
      </c>
      <c r="AG43" s="39" t="str">
        <f t="shared" si="11"/>
        <v>v14620-dmz-o-m-2224</v>
      </c>
      <c r="AH43" s="38" t="str">
        <f t="shared" si="15"/>
        <v>rel14620ark018-om</v>
      </c>
      <c r="AI43" s="38" t="s">
        <v>453</v>
      </c>
      <c r="AJ43" s="38" t="s">
        <v>1561</v>
      </c>
      <c r="AK43" s="38" t="s">
        <v>1562</v>
      </c>
      <c r="AL43" s="38" t="s">
        <v>1558</v>
      </c>
      <c r="AM43" s="38" t="s">
        <v>1769</v>
      </c>
      <c r="AN43" s="38" t="s">
        <v>1769</v>
      </c>
      <c r="AO43" s="637">
        <v>2220</v>
      </c>
      <c r="AP43" s="202" t="s">
        <v>1564</v>
      </c>
      <c r="AQ43" s="637" t="str">
        <f t="shared" si="12"/>
        <v>v14620-dmz-product-2220</v>
      </c>
      <c r="AR43" s="316" t="str">
        <f t="shared" si="16"/>
        <v>rel14620ark018-prd</v>
      </c>
      <c r="AS43" s="316" t="s">
        <v>453</v>
      </c>
      <c r="AT43" s="316" t="s">
        <v>1565</v>
      </c>
      <c r="AU43" s="316" t="s">
        <v>1566</v>
      </c>
      <c r="AV43" s="316" t="s">
        <v>1558</v>
      </c>
      <c r="AW43" s="202" t="s">
        <v>1770</v>
      </c>
      <c r="AX43" s="638"/>
      <c r="AY43" s="638"/>
      <c r="AZ43" s="643"/>
      <c r="BA43" s="644"/>
      <c r="BB43" s="644"/>
      <c r="BC43" s="644"/>
      <c r="BD43" s="644"/>
      <c r="BE43" s="644"/>
      <c r="BF43" s="644"/>
      <c r="BG43" s="644"/>
      <c r="BH43" s="644"/>
      <c r="BI43" s="643"/>
      <c r="BJ43" s="644"/>
      <c r="BK43" s="644"/>
      <c r="BL43" s="644"/>
      <c r="BM43" s="644"/>
      <c r="BN43" s="644"/>
      <c r="BO43" s="644"/>
      <c r="BP43" s="644"/>
      <c r="BQ43" s="644"/>
    </row>
    <row r="44" spans="1:69" s="27" customFormat="1" ht="26" hidden="1">
      <c r="A44" s="95" t="str">
        <f t="shared" si="14"/>
        <v>rel14620ark019</v>
      </c>
      <c r="B44" s="36"/>
      <c r="C44" s="36" t="s">
        <v>1689</v>
      </c>
      <c r="D44" s="36" t="s">
        <v>451</v>
      </c>
      <c r="E44" s="36" t="s">
        <v>1544</v>
      </c>
      <c r="F44" s="36" t="s">
        <v>63</v>
      </c>
      <c r="G44" s="36" t="s">
        <v>1690</v>
      </c>
      <c r="H44" s="36" t="s">
        <v>1771</v>
      </c>
      <c r="I44" s="36" t="s">
        <v>1548</v>
      </c>
      <c r="J44" s="36" t="str">
        <f t="shared" si="0"/>
        <v>ark019re</v>
      </c>
      <c r="K44" s="36" t="s">
        <v>1549</v>
      </c>
      <c r="L44" s="36" t="s">
        <v>1549</v>
      </c>
      <c r="M44" s="36" t="s">
        <v>1772</v>
      </c>
      <c r="N44" s="36" t="s">
        <v>1551</v>
      </c>
      <c r="O44" s="36" t="s">
        <v>1702</v>
      </c>
      <c r="P44" s="36" t="s">
        <v>1762</v>
      </c>
      <c r="Q44" s="646" t="str">
        <f t="shared" si="1"/>
        <v>147.152.22.68</v>
      </c>
      <c r="R44" s="646" t="str">
        <f t="shared" si="2"/>
        <v>147.152.22.4</v>
      </c>
      <c r="S44" s="95" t="str">
        <f t="shared" si="9"/>
        <v>time.lon.bt.com</v>
      </c>
      <c r="T44" s="95" t="str">
        <f t="shared" si="3"/>
        <v xml:space="preserve">time.nor.bt.com </v>
      </c>
      <c r="U44" s="95" t="str">
        <f t="shared" si="4"/>
        <v>time.mww.bt.com</v>
      </c>
      <c r="V44" s="34">
        <v>2773</v>
      </c>
      <c r="W44" s="107" t="s">
        <v>1554</v>
      </c>
      <c r="X44" s="34" t="str">
        <f t="shared" si="10"/>
        <v>v14620-ilo-2773</v>
      </c>
      <c r="Y44" s="34" t="str">
        <f t="shared" si="5"/>
        <v>rel14620ark019-ilo</v>
      </c>
      <c r="Z44" s="34" t="s">
        <v>1555</v>
      </c>
      <c r="AA44" s="34" t="s">
        <v>1556</v>
      </c>
      <c r="AB44" s="34" t="s">
        <v>1557</v>
      </c>
      <c r="AC44" s="34" t="s">
        <v>1558</v>
      </c>
      <c r="AD44" s="200" t="s">
        <v>1773</v>
      </c>
      <c r="AE44" s="39">
        <v>2224</v>
      </c>
      <c r="AF44" s="201" t="s">
        <v>1560</v>
      </c>
      <c r="AG44" s="39" t="str">
        <f t="shared" si="11"/>
        <v>v14620-dmz-o-m-2224</v>
      </c>
      <c r="AH44" s="38" t="str">
        <f t="shared" si="15"/>
        <v>rel14620ark019-om</v>
      </c>
      <c r="AI44" s="38" t="s">
        <v>453</v>
      </c>
      <c r="AJ44" s="38" t="s">
        <v>1561</v>
      </c>
      <c r="AK44" s="38" t="s">
        <v>1562</v>
      </c>
      <c r="AL44" s="38" t="s">
        <v>1558</v>
      </c>
      <c r="AM44" s="38" t="s">
        <v>1774</v>
      </c>
      <c r="AN44" s="38" t="s">
        <v>1774</v>
      </c>
      <c r="AO44" s="637">
        <v>2220</v>
      </c>
      <c r="AP44" s="202" t="s">
        <v>1564</v>
      </c>
      <c r="AQ44" s="637" t="str">
        <f t="shared" si="12"/>
        <v>v14620-dmz-product-2220</v>
      </c>
      <c r="AR44" s="316" t="str">
        <f t="shared" si="16"/>
        <v>rel14620ark019-prd</v>
      </c>
      <c r="AS44" s="316" t="s">
        <v>453</v>
      </c>
      <c r="AT44" s="316" t="s">
        <v>1565</v>
      </c>
      <c r="AU44" s="316" t="s">
        <v>1566</v>
      </c>
      <c r="AV44" s="316" t="s">
        <v>1558</v>
      </c>
      <c r="AW44" s="202" t="s">
        <v>1775</v>
      </c>
      <c r="AX44" s="638"/>
      <c r="AY44" s="638"/>
      <c r="AZ44" s="643"/>
      <c r="BA44" s="644"/>
      <c r="BB44" s="644"/>
      <c r="BC44" s="644"/>
      <c r="BD44" s="644"/>
      <c r="BE44" s="644"/>
      <c r="BF44" s="644"/>
      <c r="BG44" s="644"/>
      <c r="BH44" s="644"/>
      <c r="BI44" s="643"/>
      <c r="BJ44" s="644"/>
      <c r="BK44" s="644"/>
      <c r="BL44" s="644"/>
      <c r="BM44" s="644"/>
      <c r="BN44" s="644"/>
      <c r="BO44" s="644"/>
      <c r="BP44" s="644"/>
      <c r="BQ44" s="644"/>
    </row>
    <row r="45" spans="1:69" s="27" customFormat="1" ht="26" hidden="1">
      <c r="A45" s="95" t="str">
        <f t="shared" si="14"/>
        <v>rel14620ark020</v>
      </c>
      <c r="B45" s="36"/>
      <c r="C45" s="36" t="s">
        <v>1689</v>
      </c>
      <c r="D45" s="36" t="s">
        <v>451</v>
      </c>
      <c r="E45" s="36" t="s">
        <v>1544</v>
      </c>
      <c r="F45" s="36" t="s">
        <v>63</v>
      </c>
      <c r="G45" s="36" t="s">
        <v>1690</v>
      </c>
      <c r="H45" s="36" t="s">
        <v>1776</v>
      </c>
      <c r="I45" s="36" t="s">
        <v>1548</v>
      </c>
      <c r="J45" s="36" t="str">
        <f t="shared" si="0"/>
        <v>ark020re</v>
      </c>
      <c r="K45" s="36" t="s">
        <v>1549</v>
      </c>
      <c r="L45" s="36" t="s">
        <v>1549</v>
      </c>
      <c r="M45" s="36" t="s">
        <v>1777</v>
      </c>
      <c r="N45" s="36" t="s">
        <v>1551</v>
      </c>
      <c r="O45" s="36" t="s">
        <v>1707</v>
      </c>
      <c r="P45" s="36" t="s">
        <v>1762</v>
      </c>
      <c r="Q45" s="646" t="str">
        <f t="shared" si="1"/>
        <v>147.152.22.68</v>
      </c>
      <c r="R45" s="646" t="str">
        <f t="shared" si="2"/>
        <v>147.152.22.4</v>
      </c>
      <c r="S45" s="95" t="str">
        <f t="shared" si="9"/>
        <v>time.lon.bt.com</v>
      </c>
      <c r="T45" s="95" t="str">
        <f t="shared" si="3"/>
        <v xml:space="preserve">time.nor.bt.com </v>
      </c>
      <c r="U45" s="95" t="str">
        <f t="shared" si="4"/>
        <v>time.mww.bt.com</v>
      </c>
      <c r="V45" s="34">
        <v>2773</v>
      </c>
      <c r="W45" s="107" t="s">
        <v>1554</v>
      </c>
      <c r="X45" s="34" t="str">
        <f t="shared" si="10"/>
        <v>v14620-ilo-2773</v>
      </c>
      <c r="Y45" s="34" t="str">
        <f t="shared" si="5"/>
        <v>rel14620ark020-ilo</v>
      </c>
      <c r="Z45" s="34" t="s">
        <v>1555</v>
      </c>
      <c r="AA45" s="34" t="s">
        <v>1556</v>
      </c>
      <c r="AB45" s="34" t="s">
        <v>1557</v>
      </c>
      <c r="AC45" s="34" t="s">
        <v>1558</v>
      </c>
      <c r="AD45" s="200" t="s">
        <v>1778</v>
      </c>
      <c r="AE45" s="39">
        <v>2224</v>
      </c>
      <c r="AF45" s="201" t="s">
        <v>1560</v>
      </c>
      <c r="AG45" s="39" t="str">
        <f t="shared" si="11"/>
        <v>v14620-dmz-o-m-2224</v>
      </c>
      <c r="AH45" s="38" t="str">
        <f t="shared" si="15"/>
        <v>rel14620ark020-om</v>
      </c>
      <c r="AI45" s="38" t="s">
        <v>453</v>
      </c>
      <c r="AJ45" s="38" t="s">
        <v>1561</v>
      </c>
      <c r="AK45" s="38" t="s">
        <v>1562</v>
      </c>
      <c r="AL45" s="38" t="s">
        <v>1558</v>
      </c>
      <c r="AM45" s="38" t="s">
        <v>1779</v>
      </c>
      <c r="AN45" s="38" t="s">
        <v>1779</v>
      </c>
      <c r="AO45" s="637">
        <v>2220</v>
      </c>
      <c r="AP45" s="202" t="s">
        <v>1564</v>
      </c>
      <c r="AQ45" s="637" t="str">
        <f t="shared" si="12"/>
        <v>v14620-dmz-product-2220</v>
      </c>
      <c r="AR45" s="316" t="str">
        <f t="shared" si="16"/>
        <v>rel14620ark020-prd</v>
      </c>
      <c r="AS45" s="316" t="s">
        <v>453</v>
      </c>
      <c r="AT45" s="316" t="s">
        <v>1565</v>
      </c>
      <c r="AU45" s="316" t="s">
        <v>1566</v>
      </c>
      <c r="AV45" s="316" t="s">
        <v>1558</v>
      </c>
      <c r="AW45" s="202" t="s">
        <v>1780</v>
      </c>
      <c r="AX45" s="638"/>
      <c r="AY45" s="638"/>
      <c r="AZ45" s="643"/>
      <c r="BA45" s="644"/>
      <c r="BB45" s="644"/>
      <c r="BC45" s="644"/>
      <c r="BD45" s="644"/>
      <c r="BE45" s="644"/>
      <c r="BF45" s="644"/>
      <c r="BG45" s="644"/>
      <c r="BH45" s="644"/>
      <c r="BI45" s="643"/>
      <c r="BJ45" s="644"/>
      <c r="BK45" s="644"/>
      <c r="BL45" s="644"/>
      <c r="BM45" s="644"/>
      <c r="BN45" s="644"/>
      <c r="BO45" s="644"/>
      <c r="BP45" s="644"/>
      <c r="BQ45" s="644"/>
    </row>
    <row r="46" spans="1:69" s="27" customFormat="1" ht="26" hidden="1">
      <c r="A46" s="95" t="str">
        <f t="shared" si="14"/>
        <v>rel14620ark021</v>
      </c>
      <c r="B46" s="36"/>
      <c r="C46" s="36" t="s">
        <v>1689</v>
      </c>
      <c r="D46" s="36" t="s">
        <v>451</v>
      </c>
      <c r="E46" s="36" t="s">
        <v>1544</v>
      </c>
      <c r="F46" s="36" t="s">
        <v>63</v>
      </c>
      <c r="G46" s="36" t="s">
        <v>1690</v>
      </c>
      <c r="H46" s="36" t="s">
        <v>1781</v>
      </c>
      <c r="I46" s="36" t="s">
        <v>1548</v>
      </c>
      <c r="J46" s="36" t="str">
        <f t="shared" si="0"/>
        <v>ark021re</v>
      </c>
      <c r="K46" s="36" t="s">
        <v>1549</v>
      </c>
      <c r="L46" s="36" t="s">
        <v>1549</v>
      </c>
      <c r="M46" s="36" t="s">
        <v>1782</v>
      </c>
      <c r="N46" s="36" t="s">
        <v>1551</v>
      </c>
      <c r="O46" s="36" t="s">
        <v>1692</v>
      </c>
      <c r="P46" s="36" t="s">
        <v>1783</v>
      </c>
      <c r="Q46" s="646" t="str">
        <f t="shared" si="1"/>
        <v>147.152.22.68</v>
      </c>
      <c r="R46" s="646" t="str">
        <f t="shared" si="2"/>
        <v>147.152.22.4</v>
      </c>
      <c r="S46" s="95" t="str">
        <f t="shared" si="9"/>
        <v>time.lon.bt.com</v>
      </c>
      <c r="T46" s="95" t="str">
        <f t="shared" si="3"/>
        <v xml:space="preserve">time.nor.bt.com </v>
      </c>
      <c r="U46" s="95" t="str">
        <f t="shared" si="4"/>
        <v>time.mww.bt.com</v>
      </c>
      <c r="V46" s="34">
        <v>2773</v>
      </c>
      <c r="W46" s="107" t="s">
        <v>1554</v>
      </c>
      <c r="X46" s="34" t="str">
        <f t="shared" si="10"/>
        <v>v14620-ilo-2773</v>
      </c>
      <c r="Y46" s="34" t="str">
        <f t="shared" si="5"/>
        <v>rel14620ark021-ilo</v>
      </c>
      <c r="Z46" s="34" t="s">
        <v>1555</v>
      </c>
      <c r="AA46" s="34" t="s">
        <v>1556</v>
      </c>
      <c r="AB46" s="34" t="s">
        <v>1557</v>
      </c>
      <c r="AC46" s="34" t="s">
        <v>1558</v>
      </c>
      <c r="AD46" s="200" t="s">
        <v>1784</v>
      </c>
      <c r="AE46" s="39">
        <v>2224</v>
      </c>
      <c r="AF46" s="201" t="s">
        <v>1560</v>
      </c>
      <c r="AG46" s="39" t="str">
        <f t="shared" si="11"/>
        <v>v14620-dmz-o-m-2224</v>
      </c>
      <c r="AH46" s="38" t="str">
        <f t="shared" si="15"/>
        <v>rel14620ark021-om</v>
      </c>
      <c r="AI46" s="38" t="s">
        <v>453</v>
      </c>
      <c r="AJ46" s="38" t="s">
        <v>1561</v>
      </c>
      <c r="AK46" s="38" t="s">
        <v>1562</v>
      </c>
      <c r="AL46" s="38" t="s">
        <v>1558</v>
      </c>
      <c r="AM46" s="38" t="s">
        <v>1785</v>
      </c>
      <c r="AN46" s="38" t="s">
        <v>1785</v>
      </c>
      <c r="AO46" s="637">
        <v>2220</v>
      </c>
      <c r="AP46" s="202" t="s">
        <v>1564</v>
      </c>
      <c r="AQ46" s="637" t="str">
        <f t="shared" si="12"/>
        <v>v14620-dmz-product-2220</v>
      </c>
      <c r="AR46" s="316" t="str">
        <f t="shared" si="16"/>
        <v>rel14620ark021-prd</v>
      </c>
      <c r="AS46" s="316" t="s">
        <v>453</v>
      </c>
      <c r="AT46" s="316" t="s">
        <v>1565</v>
      </c>
      <c r="AU46" s="316" t="s">
        <v>1566</v>
      </c>
      <c r="AV46" s="316" t="s">
        <v>1558</v>
      </c>
      <c r="AW46" s="202" t="s">
        <v>1786</v>
      </c>
      <c r="AX46" s="638"/>
      <c r="AY46" s="638"/>
      <c r="AZ46" s="643"/>
      <c r="BA46" s="644"/>
      <c r="BB46" s="644"/>
      <c r="BC46" s="644"/>
      <c r="BD46" s="644"/>
      <c r="BE46" s="644"/>
      <c r="BF46" s="644"/>
      <c r="BG46" s="644"/>
      <c r="BH46" s="644"/>
      <c r="BI46" s="643"/>
      <c r="BJ46" s="644"/>
      <c r="BK46" s="644"/>
      <c r="BL46" s="644"/>
      <c r="BM46" s="644"/>
      <c r="BN46" s="644"/>
      <c r="BO46" s="644"/>
      <c r="BP46" s="644"/>
      <c r="BQ46" s="644"/>
    </row>
    <row r="47" spans="1:69" s="27" customFormat="1" ht="26" hidden="1">
      <c r="A47" s="95" t="str">
        <f t="shared" si="14"/>
        <v>rel14620ark022</v>
      </c>
      <c r="B47" s="36"/>
      <c r="C47" s="36" t="s">
        <v>1689</v>
      </c>
      <c r="D47" s="36" t="s">
        <v>451</v>
      </c>
      <c r="E47" s="36" t="s">
        <v>1544</v>
      </c>
      <c r="F47" s="36" t="s">
        <v>63</v>
      </c>
      <c r="G47" s="36" t="s">
        <v>1690</v>
      </c>
      <c r="H47" s="36" t="s">
        <v>1787</v>
      </c>
      <c r="I47" s="36" t="s">
        <v>1548</v>
      </c>
      <c r="J47" s="36" t="str">
        <f t="shared" si="0"/>
        <v>ark022re</v>
      </c>
      <c r="K47" s="36" t="s">
        <v>1549</v>
      </c>
      <c r="L47" s="36" t="s">
        <v>1549</v>
      </c>
      <c r="M47" s="36" t="s">
        <v>1788</v>
      </c>
      <c r="N47" s="36" t="s">
        <v>1551</v>
      </c>
      <c r="O47" s="36" t="s">
        <v>1697</v>
      </c>
      <c r="P47" s="36" t="s">
        <v>1783</v>
      </c>
      <c r="Q47" s="646" t="str">
        <f t="shared" si="1"/>
        <v>147.152.22.68</v>
      </c>
      <c r="R47" s="646" t="str">
        <f t="shared" si="2"/>
        <v>147.152.22.4</v>
      </c>
      <c r="S47" s="95" t="str">
        <f t="shared" si="9"/>
        <v>time.lon.bt.com</v>
      </c>
      <c r="T47" s="95" t="str">
        <f t="shared" si="3"/>
        <v xml:space="preserve">time.nor.bt.com </v>
      </c>
      <c r="U47" s="95" t="str">
        <f t="shared" si="4"/>
        <v>time.mww.bt.com</v>
      </c>
      <c r="V47" s="34">
        <v>2773</v>
      </c>
      <c r="W47" s="107" t="s">
        <v>1554</v>
      </c>
      <c r="X47" s="34" t="str">
        <f t="shared" si="10"/>
        <v>v14620-ilo-2773</v>
      </c>
      <c r="Y47" s="34" t="str">
        <f t="shared" si="5"/>
        <v>rel14620ark022-ilo</v>
      </c>
      <c r="Z47" s="34" t="s">
        <v>1555</v>
      </c>
      <c r="AA47" s="34" t="s">
        <v>1556</v>
      </c>
      <c r="AB47" s="34" t="s">
        <v>1557</v>
      </c>
      <c r="AC47" s="34" t="s">
        <v>1558</v>
      </c>
      <c r="AD47" s="200" t="s">
        <v>1789</v>
      </c>
      <c r="AE47" s="39">
        <v>2224</v>
      </c>
      <c r="AF47" s="201" t="s">
        <v>1560</v>
      </c>
      <c r="AG47" s="39" t="str">
        <f t="shared" si="11"/>
        <v>v14620-dmz-o-m-2224</v>
      </c>
      <c r="AH47" s="38" t="str">
        <f t="shared" si="15"/>
        <v>rel14620ark022-om</v>
      </c>
      <c r="AI47" s="38" t="s">
        <v>453</v>
      </c>
      <c r="AJ47" s="38" t="s">
        <v>1561</v>
      </c>
      <c r="AK47" s="38" t="s">
        <v>1562</v>
      </c>
      <c r="AL47" s="38" t="s">
        <v>1558</v>
      </c>
      <c r="AM47" s="38" t="s">
        <v>1790</v>
      </c>
      <c r="AN47" s="38" t="s">
        <v>1790</v>
      </c>
      <c r="AO47" s="637">
        <v>2220</v>
      </c>
      <c r="AP47" s="202" t="s">
        <v>1564</v>
      </c>
      <c r="AQ47" s="637" t="str">
        <f t="shared" si="12"/>
        <v>v14620-dmz-product-2220</v>
      </c>
      <c r="AR47" s="316" t="str">
        <f t="shared" si="16"/>
        <v>rel14620ark022-prd</v>
      </c>
      <c r="AS47" s="316" t="s">
        <v>453</v>
      </c>
      <c r="AT47" s="316" t="s">
        <v>1565</v>
      </c>
      <c r="AU47" s="316" t="s">
        <v>1566</v>
      </c>
      <c r="AV47" s="316" t="s">
        <v>1558</v>
      </c>
      <c r="AW47" s="202" t="s">
        <v>1791</v>
      </c>
      <c r="AX47" s="638"/>
      <c r="AY47" s="638"/>
      <c r="AZ47" s="643"/>
      <c r="BA47" s="644"/>
      <c r="BB47" s="644"/>
      <c r="BC47" s="644"/>
      <c r="BD47" s="644"/>
      <c r="BE47" s="644"/>
      <c r="BF47" s="644"/>
      <c r="BG47" s="644"/>
      <c r="BH47" s="644"/>
      <c r="BI47" s="643"/>
      <c r="BJ47" s="644"/>
      <c r="BK47" s="644"/>
      <c r="BL47" s="644"/>
      <c r="BM47" s="644"/>
      <c r="BN47" s="644"/>
      <c r="BO47" s="644"/>
      <c r="BP47" s="644"/>
      <c r="BQ47" s="644"/>
    </row>
    <row r="48" spans="1:69" s="27" customFormat="1" ht="26" hidden="1">
      <c r="A48" s="95" t="str">
        <f t="shared" si="14"/>
        <v>rel14620ark023</v>
      </c>
      <c r="B48" s="36"/>
      <c r="C48" s="36" t="s">
        <v>1689</v>
      </c>
      <c r="D48" s="36" t="s">
        <v>451</v>
      </c>
      <c r="E48" s="36" t="s">
        <v>1544</v>
      </c>
      <c r="F48" s="36" t="s">
        <v>63</v>
      </c>
      <c r="G48" s="36" t="s">
        <v>1690</v>
      </c>
      <c r="H48" s="36" t="s">
        <v>1792</v>
      </c>
      <c r="I48" s="36" t="s">
        <v>1548</v>
      </c>
      <c r="J48" s="36" t="str">
        <f t="shared" si="0"/>
        <v>ark023re</v>
      </c>
      <c r="K48" s="36" t="s">
        <v>1549</v>
      </c>
      <c r="L48" s="36" t="s">
        <v>1549</v>
      </c>
      <c r="M48" s="36" t="s">
        <v>1793</v>
      </c>
      <c r="N48" s="36" t="s">
        <v>1551</v>
      </c>
      <c r="O48" s="36" t="s">
        <v>1702</v>
      </c>
      <c r="P48" s="36" t="s">
        <v>1783</v>
      </c>
      <c r="Q48" s="646" t="str">
        <f t="shared" si="1"/>
        <v>147.152.22.68</v>
      </c>
      <c r="R48" s="646" t="str">
        <f t="shared" si="2"/>
        <v>147.152.22.4</v>
      </c>
      <c r="S48" s="95" t="str">
        <f t="shared" si="9"/>
        <v>time.lon.bt.com</v>
      </c>
      <c r="T48" s="95" t="str">
        <f t="shared" si="3"/>
        <v xml:space="preserve">time.nor.bt.com </v>
      </c>
      <c r="U48" s="95" t="str">
        <f t="shared" si="4"/>
        <v>time.mww.bt.com</v>
      </c>
      <c r="V48" s="34">
        <v>2773</v>
      </c>
      <c r="W48" s="107" t="s">
        <v>1554</v>
      </c>
      <c r="X48" s="34" t="str">
        <f t="shared" si="10"/>
        <v>v14620-ilo-2773</v>
      </c>
      <c r="Y48" s="34" t="str">
        <f t="shared" si="5"/>
        <v>rel14620ark023-ilo</v>
      </c>
      <c r="Z48" s="34" t="s">
        <v>1555</v>
      </c>
      <c r="AA48" s="34" t="s">
        <v>1556</v>
      </c>
      <c r="AB48" s="34" t="s">
        <v>1557</v>
      </c>
      <c r="AC48" s="34" t="s">
        <v>1558</v>
      </c>
      <c r="AD48" s="200" t="s">
        <v>1794</v>
      </c>
      <c r="AE48" s="39">
        <v>2224</v>
      </c>
      <c r="AF48" s="201" t="s">
        <v>1560</v>
      </c>
      <c r="AG48" s="39" t="str">
        <f t="shared" si="11"/>
        <v>v14620-dmz-o-m-2224</v>
      </c>
      <c r="AH48" s="38" t="str">
        <f t="shared" si="15"/>
        <v>rel14620ark023-om</v>
      </c>
      <c r="AI48" s="38" t="s">
        <v>453</v>
      </c>
      <c r="AJ48" s="38" t="s">
        <v>1561</v>
      </c>
      <c r="AK48" s="38" t="s">
        <v>1562</v>
      </c>
      <c r="AL48" s="38" t="s">
        <v>1558</v>
      </c>
      <c r="AM48" s="38" t="s">
        <v>1795</v>
      </c>
      <c r="AN48" s="38" t="s">
        <v>1795</v>
      </c>
      <c r="AO48" s="637">
        <v>2220</v>
      </c>
      <c r="AP48" s="202" t="s">
        <v>1564</v>
      </c>
      <c r="AQ48" s="637" t="str">
        <f t="shared" si="12"/>
        <v>v14620-dmz-product-2220</v>
      </c>
      <c r="AR48" s="316" t="str">
        <f t="shared" si="16"/>
        <v>rel14620ark023-prd</v>
      </c>
      <c r="AS48" s="316" t="s">
        <v>453</v>
      </c>
      <c r="AT48" s="316" t="s">
        <v>1565</v>
      </c>
      <c r="AU48" s="316" t="s">
        <v>1566</v>
      </c>
      <c r="AV48" s="316" t="s">
        <v>1558</v>
      </c>
      <c r="AW48" s="202" t="s">
        <v>1796</v>
      </c>
      <c r="AX48" s="638"/>
      <c r="AY48" s="638"/>
      <c r="AZ48" s="643"/>
      <c r="BA48" s="644"/>
      <c r="BB48" s="644"/>
      <c r="BC48" s="644"/>
      <c r="BD48" s="644"/>
      <c r="BE48" s="644"/>
      <c r="BF48" s="644"/>
      <c r="BG48" s="644"/>
      <c r="BH48" s="644"/>
      <c r="BI48" s="643"/>
      <c r="BJ48" s="644"/>
      <c r="BK48" s="644"/>
      <c r="BL48" s="644"/>
      <c r="BM48" s="644"/>
      <c r="BN48" s="644"/>
      <c r="BO48" s="644"/>
      <c r="BP48" s="644"/>
      <c r="BQ48" s="644"/>
    </row>
    <row r="49" spans="1:69" s="27" customFormat="1" ht="26" hidden="1">
      <c r="A49" s="95" t="str">
        <f t="shared" si="14"/>
        <v>rel14620ark024</v>
      </c>
      <c r="B49" s="36"/>
      <c r="C49" s="36" t="s">
        <v>1689</v>
      </c>
      <c r="D49" s="36" t="s">
        <v>451</v>
      </c>
      <c r="E49" s="36" t="s">
        <v>1544</v>
      </c>
      <c r="F49" s="36" t="s">
        <v>63</v>
      </c>
      <c r="G49" s="36" t="s">
        <v>1690</v>
      </c>
      <c r="H49" s="36" t="s">
        <v>1797</v>
      </c>
      <c r="I49" s="36" t="s">
        <v>1548</v>
      </c>
      <c r="J49" s="36" t="str">
        <f t="shared" si="0"/>
        <v>ark024re</v>
      </c>
      <c r="K49" s="36" t="s">
        <v>1549</v>
      </c>
      <c r="L49" s="36" t="s">
        <v>1549</v>
      </c>
      <c r="M49" s="36" t="s">
        <v>1798</v>
      </c>
      <c r="N49" s="36" t="s">
        <v>1551</v>
      </c>
      <c r="O49" s="36" t="s">
        <v>1707</v>
      </c>
      <c r="P49" s="36" t="s">
        <v>1783</v>
      </c>
      <c r="Q49" s="646" t="str">
        <f t="shared" si="1"/>
        <v>147.152.22.68</v>
      </c>
      <c r="R49" s="646" t="str">
        <f t="shared" si="2"/>
        <v>147.152.22.4</v>
      </c>
      <c r="S49" s="95" t="str">
        <f t="shared" si="9"/>
        <v>time.lon.bt.com</v>
      </c>
      <c r="T49" s="95" t="str">
        <f t="shared" si="3"/>
        <v xml:space="preserve">time.nor.bt.com </v>
      </c>
      <c r="U49" s="95" t="str">
        <f t="shared" si="4"/>
        <v>time.mww.bt.com</v>
      </c>
      <c r="V49" s="34">
        <v>2773</v>
      </c>
      <c r="W49" s="107" t="s">
        <v>1554</v>
      </c>
      <c r="X49" s="34" t="str">
        <f t="shared" si="10"/>
        <v>v14620-ilo-2773</v>
      </c>
      <c r="Y49" s="34" t="str">
        <f t="shared" si="5"/>
        <v>rel14620ark024-ilo</v>
      </c>
      <c r="Z49" s="34" t="s">
        <v>1555</v>
      </c>
      <c r="AA49" s="34" t="s">
        <v>1556</v>
      </c>
      <c r="AB49" s="34" t="s">
        <v>1557</v>
      </c>
      <c r="AC49" s="34" t="s">
        <v>1558</v>
      </c>
      <c r="AD49" s="200" t="s">
        <v>1799</v>
      </c>
      <c r="AE49" s="39">
        <v>2224</v>
      </c>
      <c r="AF49" s="201" t="s">
        <v>1560</v>
      </c>
      <c r="AG49" s="39" t="str">
        <f t="shared" si="11"/>
        <v>v14620-dmz-o-m-2224</v>
      </c>
      <c r="AH49" s="38" t="str">
        <f t="shared" si="15"/>
        <v>rel14620ark024-om</v>
      </c>
      <c r="AI49" s="38" t="s">
        <v>453</v>
      </c>
      <c r="AJ49" s="38" t="s">
        <v>1561</v>
      </c>
      <c r="AK49" s="38" t="s">
        <v>1562</v>
      </c>
      <c r="AL49" s="38" t="s">
        <v>1558</v>
      </c>
      <c r="AM49" s="38" t="s">
        <v>1800</v>
      </c>
      <c r="AN49" s="38" t="s">
        <v>1800</v>
      </c>
      <c r="AO49" s="637">
        <v>2220</v>
      </c>
      <c r="AP49" s="202" t="s">
        <v>1564</v>
      </c>
      <c r="AQ49" s="637" t="str">
        <f t="shared" si="12"/>
        <v>v14620-dmz-product-2220</v>
      </c>
      <c r="AR49" s="316" t="str">
        <f t="shared" si="16"/>
        <v>rel14620ark024-prd</v>
      </c>
      <c r="AS49" s="316" t="s">
        <v>453</v>
      </c>
      <c r="AT49" s="316" t="s">
        <v>1565</v>
      </c>
      <c r="AU49" s="316" t="s">
        <v>1566</v>
      </c>
      <c r="AV49" s="316" t="s">
        <v>1558</v>
      </c>
      <c r="AW49" s="202" t="s">
        <v>1801</v>
      </c>
      <c r="AX49" s="638"/>
      <c r="AY49" s="638"/>
      <c r="AZ49" s="643"/>
      <c r="BA49" s="644"/>
      <c r="BB49" s="644"/>
      <c r="BC49" s="644"/>
      <c r="BD49" s="644"/>
      <c r="BE49" s="644"/>
      <c r="BF49" s="644"/>
      <c r="BG49" s="644"/>
      <c r="BH49" s="644"/>
      <c r="BI49" s="643"/>
      <c r="BJ49" s="644"/>
      <c r="BK49" s="644"/>
      <c r="BL49" s="644"/>
      <c r="BM49" s="644"/>
      <c r="BN49" s="644"/>
      <c r="BO49" s="644"/>
      <c r="BP49" s="644"/>
      <c r="BQ49" s="644"/>
    </row>
    <row r="50" spans="1:69" s="27" customFormat="1" ht="26" hidden="1">
      <c r="A50" s="95" t="str">
        <f t="shared" si="14"/>
        <v>rel14620ark025</v>
      </c>
      <c r="B50" s="36"/>
      <c r="C50" s="36" t="s">
        <v>1689</v>
      </c>
      <c r="D50" s="36" t="s">
        <v>451</v>
      </c>
      <c r="E50" s="36" t="s">
        <v>1544</v>
      </c>
      <c r="F50" s="36" t="s">
        <v>63</v>
      </c>
      <c r="G50" s="36" t="s">
        <v>1690</v>
      </c>
      <c r="H50" s="36" t="s">
        <v>1802</v>
      </c>
      <c r="I50" s="36" t="s">
        <v>1548</v>
      </c>
      <c r="J50" s="36" t="str">
        <f t="shared" si="0"/>
        <v>ark025re</v>
      </c>
      <c r="K50" s="36" t="s">
        <v>1549</v>
      </c>
      <c r="L50" s="36" t="s">
        <v>1549</v>
      </c>
      <c r="M50" s="36" t="s">
        <v>1803</v>
      </c>
      <c r="N50" s="36" t="s">
        <v>1551</v>
      </c>
      <c r="O50" s="36" t="s">
        <v>1692</v>
      </c>
      <c r="P50" s="36" t="s">
        <v>1804</v>
      </c>
      <c r="Q50" s="646" t="str">
        <f t="shared" si="1"/>
        <v>147.152.22.68</v>
      </c>
      <c r="R50" s="646" t="str">
        <f t="shared" si="2"/>
        <v>147.152.22.4</v>
      </c>
      <c r="S50" s="95" t="str">
        <f t="shared" si="9"/>
        <v>time.lon.bt.com</v>
      </c>
      <c r="T50" s="95" t="str">
        <f t="shared" si="3"/>
        <v xml:space="preserve">time.nor.bt.com </v>
      </c>
      <c r="U50" s="95" t="str">
        <f t="shared" si="4"/>
        <v>time.mww.bt.com</v>
      </c>
      <c r="V50" s="34">
        <v>2773</v>
      </c>
      <c r="W50" s="107" t="s">
        <v>1554</v>
      </c>
      <c r="X50" s="34" t="str">
        <f t="shared" si="10"/>
        <v>v14620-ilo-2773</v>
      </c>
      <c r="Y50" s="34" t="str">
        <f t="shared" si="5"/>
        <v>rel14620ark025-ilo</v>
      </c>
      <c r="Z50" s="34" t="s">
        <v>1555</v>
      </c>
      <c r="AA50" s="34" t="s">
        <v>1556</v>
      </c>
      <c r="AB50" s="34" t="s">
        <v>1557</v>
      </c>
      <c r="AC50" s="34" t="s">
        <v>1558</v>
      </c>
      <c r="AD50" s="200" t="s">
        <v>1805</v>
      </c>
      <c r="AE50" s="39">
        <v>2224</v>
      </c>
      <c r="AF50" s="201" t="s">
        <v>1560</v>
      </c>
      <c r="AG50" s="39" t="str">
        <f t="shared" si="11"/>
        <v>v14620-dmz-o-m-2224</v>
      </c>
      <c r="AH50" s="38" t="str">
        <f t="shared" si="15"/>
        <v>rel14620ark025-om</v>
      </c>
      <c r="AI50" s="38" t="s">
        <v>453</v>
      </c>
      <c r="AJ50" s="38" t="s">
        <v>1561</v>
      </c>
      <c r="AK50" s="38" t="s">
        <v>1562</v>
      </c>
      <c r="AL50" s="38" t="s">
        <v>1558</v>
      </c>
      <c r="AM50" s="38" t="s">
        <v>1806</v>
      </c>
      <c r="AN50" s="38" t="s">
        <v>1806</v>
      </c>
      <c r="AO50" s="637">
        <v>2220</v>
      </c>
      <c r="AP50" s="202" t="s">
        <v>1564</v>
      </c>
      <c r="AQ50" s="637" t="str">
        <f t="shared" si="12"/>
        <v>v14620-dmz-product-2220</v>
      </c>
      <c r="AR50" s="316" t="str">
        <f t="shared" si="16"/>
        <v>rel14620ark025-prd</v>
      </c>
      <c r="AS50" s="316" t="s">
        <v>453</v>
      </c>
      <c r="AT50" s="316" t="s">
        <v>1565</v>
      </c>
      <c r="AU50" s="316" t="s">
        <v>1566</v>
      </c>
      <c r="AV50" s="316" t="s">
        <v>1558</v>
      </c>
      <c r="AW50" s="202" t="s">
        <v>1807</v>
      </c>
      <c r="AX50" s="638"/>
      <c r="AY50" s="638"/>
      <c r="AZ50" s="643"/>
      <c r="BA50" s="644"/>
      <c r="BB50" s="644"/>
      <c r="BC50" s="644"/>
      <c r="BD50" s="644"/>
      <c r="BE50" s="644"/>
      <c r="BF50" s="644"/>
      <c r="BG50" s="644"/>
      <c r="BH50" s="644"/>
      <c r="BI50" s="643"/>
      <c r="BJ50" s="644"/>
      <c r="BK50" s="644"/>
      <c r="BL50" s="644"/>
      <c r="BM50" s="644"/>
      <c r="BN50" s="644"/>
      <c r="BO50" s="644"/>
      <c r="BP50" s="644"/>
      <c r="BQ50" s="644"/>
    </row>
    <row r="51" spans="1:69" s="27" customFormat="1" ht="26" hidden="1">
      <c r="A51" s="95" t="str">
        <f t="shared" si="14"/>
        <v>rel14620ark026</v>
      </c>
      <c r="B51" s="36"/>
      <c r="C51" s="36" t="s">
        <v>1689</v>
      </c>
      <c r="D51" s="36" t="s">
        <v>451</v>
      </c>
      <c r="E51" s="36" t="s">
        <v>1544</v>
      </c>
      <c r="F51" s="36" t="s">
        <v>63</v>
      </c>
      <c r="G51" s="36" t="s">
        <v>1690</v>
      </c>
      <c r="H51" s="36" t="s">
        <v>1808</v>
      </c>
      <c r="I51" s="36" t="s">
        <v>1548</v>
      </c>
      <c r="J51" s="36" t="str">
        <f t="shared" si="0"/>
        <v>ark026re</v>
      </c>
      <c r="K51" s="36" t="s">
        <v>1549</v>
      </c>
      <c r="L51" s="36" t="s">
        <v>1549</v>
      </c>
      <c r="M51" s="36" t="s">
        <v>1809</v>
      </c>
      <c r="N51" s="36" t="s">
        <v>1551</v>
      </c>
      <c r="O51" s="36" t="s">
        <v>1697</v>
      </c>
      <c r="P51" s="36" t="s">
        <v>1804</v>
      </c>
      <c r="Q51" s="646" t="str">
        <f t="shared" si="1"/>
        <v>147.152.22.68</v>
      </c>
      <c r="R51" s="646" t="str">
        <f t="shared" si="2"/>
        <v>147.152.22.4</v>
      </c>
      <c r="S51" s="95" t="str">
        <f t="shared" si="9"/>
        <v>time.lon.bt.com</v>
      </c>
      <c r="T51" s="95" t="str">
        <f t="shared" si="3"/>
        <v xml:space="preserve">time.nor.bt.com </v>
      </c>
      <c r="U51" s="95" t="str">
        <f t="shared" si="4"/>
        <v>time.mww.bt.com</v>
      </c>
      <c r="V51" s="34">
        <v>2773</v>
      </c>
      <c r="W51" s="107" t="s">
        <v>1554</v>
      </c>
      <c r="X51" s="34" t="str">
        <f t="shared" si="10"/>
        <v>v14620-ilo-2773</v>
      </c>
      <c r="Y51" s="34" t="str">
        <f t="shared" si="5"/>
        <v>rel14620ark026-ilo</v>
      </c>
      <c r="Z51" s="34" t="s">
        <v>1555</v>
      </c>
      <c r="AA51" s="34" t="s">
        <v>1556</v>
      </c>
      <c r="AB51" s="34" t="s">
        <v>1557</v>
      </c>
      <c r="AC51" s="34" t="s">
        <v>1558</v>
      </c>
      <c r="AD51" s="200" t="s">
        <v>1810</v>
      </c>
      <c r="AE51" s="39">
        <v>2224</v>
      </c>
      <c r="AF51" s="201" t="s">
        <v>1560</v>
      </c>
      <c r="AG51" s="39" t="str">
        <f t="shared" si="11"/>
        <v>v14620-dmz-o-m-2224</v>
      </c>
      <c r="AH51" s="38" t="str">
        <f t="shared" si="15"/>
        <v>rel14620ark026-om</v>
      </c>
      <c r="AI51" s="38" t="s">
        <v>453</v>
      </c>
      <c r="AJ51" s="38" t="s">
        <v>1561</v>
      </c>
      <c r="AK51" s="38" t="s">
        <v>1562</v>
      </c>
      <c r="AL51" s="38" t="s">
        <v>1558</v>
      </c>
      <c r="AM51" s="38" t="s">
        <v>1811</v>
      </c>
      <c r="AN51" s="38" t="s">
        <v>1811</v>
      </c>
      <c r="AO51" s="637">
        <v>2220</v>
      </c>
      <c r="AP51" s="202" t="s">
        <v>1564</v>
      </c>
      <c r="AQ51" s="637" t="str">
        <f t="shared" si="12"/>
        <v>v14620-dmz-product-2220</v>
      </c>
      <c r="AR51" s="316" t="str">
        <f t="shared" si="16"/>
        <v>rel14620ark026-prd</v>
      </c>
      <c r="AS51" s="316" t="s">
        <v>453</v>
      </c>
      <c r="AT51" s="316" t="s">
        <v>1565</v>
      </c>
      <c r="AU51" s="316" t="s">
        <v>1566</v>
      </c>
      <c r="AV51" s="316" t="s">
        <v>1558</v>
      </c>
      <c r="AW51" s="202" t="s">
        <v>1812</v>
      </c>
      <c r="AX51" s="638"/>
      <c r="AY51" s="638"/>
      <c r="AZ51" s="643"/>
      <c r="BA51" s="644"/>
      <c r="BB51" s="644"/>
      <c r="BC51" s="644"/>
      <c r="BD51" s="644"/>
      <c r="BE51" s="644"/>
      <c r="BF51" s="644"/>
      <c r="BG51" s="644"/>
      <c r="BH51" s="644"/>
      <c r="BI51" s="643"/>
      <c r="BJ51" s="644"/>
      <c r="BK51" s="644"/>
      <c r="BL51" s="644"/>
      <c r="BM51" s="644"/>
      <c r="BN51" s="644"/>
      <c r="BO51" s="644"/>
      <c r="BP51" s="644"/>
      <c r="BQ51" s="644"/>
    </row>
    <row r="52" spans="1:69" s="27" customFormat="1" ht="26" hidden="1">
      <c r="A52" s="95" t="str">
        <f t="shared" si="14"/>
        <v>rel14620ark027</v>
      </c>
      <c r="B52" s="36"/>
      <c r="C52" s="36" t="s">
        <v>1689</v>
      </c>
      <c r="D52" s="36" t="s">
        <v>451</v>
      </c>
      <c r="E52" s="36" t="s">
        <v>1544</v>
      </c>
      <c r="F52" s="36" t="s">
        <v>63</v>
      </c>
      <c r="G52" s="36" t="s">
        <v>1690</v>
      </c>
      <c r="H52" s="36" t="s">
        <v>1813</v>
      </c>
      <c r="I52" s="36" t="s">
        <v>1548</v>
      </c>
      <c r="J52" s="36" t="str">
        <f t="shared" si="0"/>
        <v>ark027re</v>
      </c>
      <c r="K52" s="36" t="s">
        <v>1549</v>
      </c>
      <c r="L52" s="36" t="s">
        <v>1549</v>
      </c>
      <c r="M52" s="36" t="s">
        <v>1814</v>
      </c>
      <c r="N52" s="36" t="s">
        <v>1551</v>
      </c>
      <c r="O52" s="36" t="s">
        <v>1702</v>
      </c>
      <c r="P52" s="36" t="s">
        <v>1804</v>
      </c>
      <c r="Q52" s="646" t="str">
        <f t="shared" si="1"/>
        <v>147.152.22.68</v>
      </c>
      <c r="R52" s="646" t="str">
        <f t="shared" si="2"/>
        <v>147.152.22.4</v>
      </c>
      <c r="S52" s="95" t="str">
        <f t="shared" si="9"/>
        <v>time.lon.bt.com</v>
      </c>
      <c r="T52" s="95" t="str">
        <f t="shared" si="3"/>
        <v xml:space="preserve">time.nor.bt.com </v>
      </c>
      <c r="U52" s="95" t="str">
        <f t="shared" si="4"/>
        <v>time.mww.bt.com</v>
      </c>
      <c r="V52" s="34">
        <v>2773</v>
      </c>
      <c r="W52" s="107" t="s">
        <v>1554</v>
      </c>
      <c r="X52" s="34" t="str">
        <f t="shared" si="10"/>
        <v>v14620-ilo-2773</v>
      </c>
      <c r="Y52" s="34" t="str">
        <f t="shared" si="5"/>
        <v>rel14620ark027-ilo</v>
      </c>
      <c r="Z52" s="34" t="s">
        <v>1555</v>
      </c>
      <c r="AA52" s="34" t="s">
        <v>1556</v>
      </c>
      <c r="AB52" s="34" t="s">
        <v>1557</v>
      </c>
      <c r="AC52" s="34" t="s">
        <v>1558</v>
      </c>
      <c r="AD52" s="200" t="s">
        <v>1815</v>
      </c>
      <c r="AE52" s="39">
        <v>2224</v>
      </c>
      <c r="AF52" s="201" t="s">
        <v>1560</v>
      </c>
      <c r="AG52" s="39" t="str">
        <f t="shared" si="11"/>
        <v>v14620-dmz-o-m-2224</v>
      </c>
      <c r="AH52" s="38" t="str">
        <f t="shared" si="15"/>
        <v>rel14620ark027-om</v>
      </c>
      <c r="AI52" s="38" t="s">
        <v>453</v>
      </c>
      <c r="AJ52" s="38" t="s">
        <v>1561</v>
      </c>
      <c r="AK52" s="38" t="s">
        <v>1562</v>
      </c>
      <c r="AL52" s="38" t="s">
        <v>1558</v>
      </c>
      <c r="AM52" s="38" t="s">
        <v>1816</v>
      </c>
      <c r="AN52" s="38" t="s">
        <v>1816</v>
      </c>
      <c r="AO52" s="637">
        <v>2220</v>
      </c>
      <c r="AP52" s="202" t="s">
        <v>1564</v>
      </c>
      <c r="AQ52" s="637" t="str">
        <f t="shared" si="12"/>
        <v>v14620-dmz-product-2220</v>
      </c>
      <c r="AR52" s="316" t="str">
        <f t="shared" si="16"/>
        <v>rel14620ark027-prd</v>
      </c>
      <c r="AS52" s="316" t="s">
        <v>453</v>
      </c>
      <c r="AT52" s="316" t="s">
        <v>1565</v>
      </c>
      <c r="AU52" s="316" t="s">
        <v>1566</v>
      </c>
      <c r="AV52" s="316" t="s">
        <v>1558</v>
      </c>
      <c r="AW52" s="202" t="s">
        <v>1817</v>
      </c>
      <c r="AX52" s="638"/>
      <c r="AY52" s="638"/>
      <c r="AZ52" s="643"/>
      <c r="BA52" s="644"/>
      <c r="BB52" s="644"/>
      <c r="BC52" s="644"/>
      <c r="BD52" s="644"/>
      <c r="BE52" s="644"/>
      <c r="BF52" s="644"/>
      <c r="BG52" s="644"/>
      <c r="BH52" s="644"/>
      <c r="BI52" s="643"/>
      <c r="BJ52" s="644"/>
      <c r="BK52" s="644"/>
      <c r="BL52" s="644"/>
      <c r="BM52" s="644"/>
      <c r="BN52" s="644"/>
      <c r="BO52" s="644"/>
      <c r="BP52" s="644"/>
      <c r="BQ52" s="644"/>
    </row>
    <row r="53" spans="1:69" s="27" customFormat="1" ht="26" hidden="1">
      <c r="A53" s="95" t="str">
        <f t="shared" si="14"/>
        <v>rel14620ark028</v>
      </c>
      <c r="B53" s="36"/>
      <c r="C53" s="36" t="s">
        <v>1689</v>
      </c>
      <c r="D53" s="36" t="s">
        <v>451</v>
      </c>
      <c r="E53" s="36" t="s">
        <v>1544</v>
      </c>
      <c r="F53" s="36" t="s">
        <v>63</v>
      </c>
      <c r="G53" s="36" t="s">
        <v>1690</v>
      </c>
      <c r="H53" s="36" t="s">
        <v>1818</v>
      </c>
      <c r="I53" s="36" t="s">
        <v>1548</v>
      </c>
      <c r="J53" s="36" t="str">
        <f t="shared" si="0"/>
        <v>ark028re</v>
      </c>
      <c r="K53" s="36" t="s">
        <v>1549</v>
      </c>
      <c r="L53" s="36" t="s">
        <v>1549</v>
      </c>
      <c r="M53" s="36" t="s">
        <v>1819</v>
      </c>
      <c r="N53" s="36" t="s">
        <v>1551</v>
      </c>
      <c r="O53" s="36" t="s">
        <v>1707</v>
      </c>
      <c r="P53" s="36" t="s">
        <v>1804</v>
      </c>
      <c r="Q53" s="646" t="str">
        <f t="shared" si="1"/>
        <v>147.152.22.68</v>
      </c>
      <c r="R53" s="646" t="str">
        <f t="shared" si="2"/>
        <v>147.152.22.4</v>
      </c>
      <c r="S53" s="95" t="str">
        <f t="shared" si="9"/>
        <v>time.lon.bt.com</v>
      </c>
      <c r="T53" s="95" t="str">
        <f t="shared" si="3"/>
        <v xml:space="preserve">time.nor.bt.com </v>
      </c>
      <c r="U53" s="95" t="str">
        <f t="shared" si="4"/>
        <v>time.mww.bt.com</v>
      </c>
      <c r="V53" s="34">
        <v>2773</v>
      </c>
      <c r="W53" s="107" t="s">
        <v>1554</v>
      </c>
      <c r="X53" s="34" t="str">
        <f t="shared" si="10"/>
        <v>v14620-ilo-2773</v>
      </c>
      <c r="Y53" s="34" t="str">
        <f t="shared" si="5"/>
        <v>rel14620ark028-ilo</v>
      </c>
      <c r="Z53" s="34" t="s">
        <v>1555</v>
      </c>
      <c r="AA53" s="34" t="s">
        <v>1556</v>
      </c>
      <c r="AB53" s="34" t="s">
        <v>1557</v>
      </c>
      <c r="AC53" s="34" t="s">
        <v>1558</v>
      </c>
      <c r="AD53" s="107" t="s">
        <v>1820</v>
      </c>
      <c r="AE53" s="39">
        <v>2224</v>
      </c>
      <c r="AF53" s="201" t="s">
        <v>1560</v>
      </c>
      <c r="AG53" s="39" t="str">
        <f t="shared" si="11"/>
        <v>v14620-dmz-o-m-2224</v>
      </c>
      <c r="AH53" s="38" t="str">
        <f t="shared" si="15"/>
        <v>rel14620ark028-om</v>
      </c>
      <c r="AI53" s="38" t="s">
        <v>453</v>
      </c>
      <c r="AJ53" s="38" t="s">
        <v>1561</v>
      </c>
      <c r="AK53" s="38" t="s">
        <v>1562</v>
      </c>
      <c r="AL53" s="38" t="s">
        <v>1558</v>
      </c>
      <c r="AM53" s="38" t="s">
        <v>1821</v>
      </c>
      <c r="AN53" s="38" t="s">
        <v>1821</v>
      </c>
      <c r="AO53" s="637">
        <v>2220</v>
      </c>
      <c r="AP53" s="202" t="s">
        <v>1564</v>
      </c>
      <c r="AQ53" s="637" t="str">
        <f t="shared" si="12"/>
        <v>v14620-dmz-product-2220</v>
      </c>
      <c r="AR53" s="316" t="str">
        <f t="shared" si="16"/>
        <v>rel14620ark028-prd</v>
      </c>
      <c r="AS53" s="316" t="s">
        <v>453</v>
      </c>
      <c r="AT53" s="316" t="s">
        <v>1565</v>
      </c>
      <c r="AU53" s="316" t="s">
        <v>1566</v>
      </c>
      <c r="AV53" s="316" t="s">
        <v>1558</v>
      </c>
      <c r="AW53" s="202" t="s">
        <v>1822</v>
      </c>
      <c r="AX53" s="638"/>
      <c r="AY53" s="638"/>
      <c r="AZ53" s="643"/>
      <c r="BA53" s="644"/>
      <c r="BB53" s="644"/>
      <c r="BC53" s="644"/>
      <c r="BD53" s="644"/>
      <c r="BE53" s="644"/>
      <c r="BF53" s="644"/>
      <c r="BG53" s="644"/>
      <c r="BH53" s="644"/>
      <c r="BI53" s="643"/>
      <c r="BJ53" s="644"/>
      <c r="BK53" s="644"/>
      <c r="BL53" s="644"/>
      <c r="BM53" s="644"/>
      <c r="BN53" s="644"/>
      <c r="BO53" s="644"/>
      <c r="BP53" s="644"/>
      <c r="BQ53" s="644"/>
    </row>
    <row r="54" spans="1:69" s="27" customFormat="1" ht="26" hidden="1">
      <c r="A54" s="95" t="str">
        <f t="shared" si="14"/>
        <v>rel14620ark029</v>
      </c>
      <c r="B54" s="36"/>
      <c r="C54" s="36" t="s">
        <v>1689</v>
      </c>
      <c r="D54" s="36" t="s">
        <v>451</v>
      </c>
      <c r="E54" s="36" t="s">
        <v>1544</v>
      </c>
      <c r="F54" s="36" t="s">
        <v>63</v>
      </c>
      <c r="G54" s="36" t="s">
        <v>1690</v>
      </c>
      <c r="H54" s="36" t="s">
        <v>1823</v>
      </c>
      <c r="I54" s="36" t="s">
        <v>1548</v>
      </c>
      <c r="J54" s="36" t="str">
        <f t="shared" si="0"/>
        <v>ark029re</v>
      </c>
      <c r="K54" s="36" t="s">
        <v>1549</v>
      </c>
      <c r="L54" s="36" t="s">
        <v>1549</v>
      </c>
      <c r="M54" s="36" t="s">
        <v>1824</v>
      </c>
      <c r="N54" s="36" t="s">
        <v>1551</v>
      </c>
      <c r="O54" s="36" t="s">
        <v>1692</v>
      </c>
      <c r="P54" s="36" t="s">
        <v>1825</v>
      </c>
      <c r="Q54" s="646" t="str">
        <f t="shared" si="1"/>
        <v>147.152.22.68</v>
      </c>
      <c r="R54" s="646" t="str">
        <f t="shared" si="2"/>
        <v>147.152.22.4</v>
      </c>
      <c r="S54" s="95" t="str">
        <f t="shared" si="9"/>
        <v>time.lon.bt.com</v>
      </c>
      <c r="T54" s="95" t="str">
        <f t="shared" si="3"/>
        <v xml:space="preserve">time.nor.bt.com </v>
      </c>
      <c r="U54" s="95" t="str">
        <f t="shared" si="4"/>
        <v>time.mww.bt.com</v>
      </c>
      <c r="V54" s="34">
        <v>2773</v>
      </c>
      <c r="W54" s="107" t="s">
        <v>1554</v>
      </c>
      <c r="X54" s="34" t="str">
        <f t="shared" si="10"/>
        <v>v14620-ilo-2773</v>
      </c>
      <c r="Y54" s="34" t="str">
        <f t="shared" si="5"/>
        <v>rel14620ark029-ilo</v>
      </c>
      <c r="Z54" s="34" t="s">
        <v>1555</v>
      </c>
      <c r="AA54" s="34" t="s">
        <v>1556</v>
      </c>
      <c r="AB54" s="34" t="s">
        <v>1557</v>
      </c>
      <c r="AC54" s="34" t="s">
        <v>1558</v>
      </c>
      <c r="AD54" s="107" t="s">
        <v>1826</v>
      </c>
      <c r="AE54" s="39">
        <v>2224</v>
      </c>
      <c r="AF54" s="201" t="s">
        <v>1560</v>
      </c>
      <c r="AG54" s="39" t="str">
        <f t="shared" si="11"/>
        <v>v14620-dmz-o-m-2224</v>
      </c>
      <c r="AH54" s="38" t="str">
        <f t="shared" si="15"/>
        <v>rel14620ark029-om</v>
      </c>
      <c r="AI54" s="38" t="s">
        <v>453</v>
      </c>
      <c r="AJ54" s="38" t="s">
        <v>1561</v>
      </c>
      <c r="AK54" s="38" t="s">
        <v>1562</v>
      </c>
      <c r="AL54" s="38" t="s">
        <v>1558</v>
      </c>
      <c r="AM54" s="38" t="s">
        <v>1827</v>
      </c>
      <c r="AN54" s="38" t="s">
        <v>1827</v>
      </c>
      <c r="AO54" s="637">
        <v>2220</v>
      </c>
      <c r="AP54" s="202" t="s">
        <v>1564</v>
      </c>
      <c r="AQ54" s="637" t="str">
        <f t="shared" si="12"/>
        <v>v14620-dmz-product-2220</v>
      </c>
      <c r="AR54" s="316" t="str">
        <f t="shared" si="16"/>
        <v>rel14620ark029-prd</v>
      </c>
      <c r="AS54" s="316" t="s">
        <v>453</v>
      </c>
      <c r="AT54" s="316" t="s">
        <v>1565</v>
      </c>
      <c r="AU54" s="316" t="s">
        <v>1566</v>
      </c>
      <c r="AV54" s="316" t="s">
        <v>1558</v>
      </c>
      <c r="AW54" s="202" t="s">
        <v>1828</v>
      </c>
      <c r="AX54" s="638"/>
      <c r="AY54" s="638"/>
      <c r="AZ54" s="643"/>
      <c r="BA54" s="644"/>
      <c r="BB54" s="644"/>
      <c r="BC54" s="644"/>
      <c r="BD54" s="644"/>
      <c r="BE54" s="644"/>
      <c r="BF54" s="644"/>
      <c r="BG54" s="644"/>
      <c r="BH54" s="644"/>
      <c r="BI54" s="643"/>
      <c r="BJ54" s="644"/>
      <c r="BK54" s="644"/>
      <c r="BL54" s="644"/>
      <c r="BM54" s="644"/>
      <c r="BN54" s="644"/>
      <c r="BO54" s="644"/>
      <c r="BP54" s="644"/>
      <c r="BQ54" s="644"/>
    </row>
    <row r="55" spans="1:69" s="27" customFormat="1" ht="26" hidden="1">
      <c r="A55" s="95" t="str">
        <f t="shared" si="14"/>
        <v>rel14620ark030</v>
      </c>
      <c r="B55" s="36"/>
      <c r="C55" s="36" t="s">
        <v>1689</v>
      </c>
      <c r="D55" s="36" t="s">
        <v>451</v>
      </c>
      <c r="E55" s="36" t="s">
        <v>1544</v>
      </c>
      <c r="F55" s="36" t="s">
        <v>63</v>
      </c>
      <c r="G55" s="36" t="s">
        <v>1690</v>
      </c>
      <c r="H55" s="36" t="s">
        <v>1829</v>
      </c>
      <c r="I55" s="36" t="s">
        <v>1548</v>
      </c>
      <c r="J55" s="36" t="str">
        <f t="shared" si="0"/>
        <v>ark030re</v>
      </c>
      <c r="K55" s="36" t="s">
        <v>1549</v>
      </c>
      <c r="L55" s="36" t="s">
        <v>1549</v>
      </c>
      <c r="M55" s="36" t="s">
        <v>1830</v>
      </c>
      <c r="N55" s="36" t="s">
        <v>1551</v>
      </c>
      <c r="O55" s="36" t="s">
        <v>1697</v>
      </c>
      <c r="P55" s="36" t="s">
        <v>1825</v>
      </c>
      <c r="Q55" s="646" t="str">
        <f t="shared" si="1"/>
        <v>147.152.22.68</v>
      </c>
      <c r="R55" s="646" t="str">
        <f t="shared" si="2"/>
        <v>147.152.22.4</v>
      </c>
      <c r="S55" s="95" t="str">
        <f t="shared" si="9"/>
        <v>time.lon.bt.com</v>
      </c>
      <c r="T55" s="95" t="str">
        <f t="shared" si="3"/>
        <v xml:space="preserve">time.nor.bt.com </v>
      </c>
      <c r="U55" s="95" t="str">
        <f t="shared" si="4"/>
        <v>time.mww.bt.com</v>
      </c>
      <c r="V55" s="34">
        <v>2773</v>
      </c>
      <c r="W55" s="107" t="s">
        <v>1554</v>
      </c>
      <c r="X55" s="34" t="str">
        <f t="shared" si="10"/>
        <v>v14620-ilo-2773</v>
      </c>
      <c r="Y55" s="34" t="str">
        <f t="shared" si="5"/>
        <v>rel14620ark030-ilo</v>
      </c>
      <c r="Z55" s="34" t="s">
        <v>1555</v>
      </c>
      <c r="AA55" s="34" t="s">
        <v>1556</v>
      </c>
      <c r="AB55" s="34" t="s">
        <v>1557</v>
      </c>
      <c r="AC55" s="34" t="s">
        <v>1558</v>
      </c>
      <c r="AD55" s="107" t="s">
        <v>1831</v>
      </c>
      <c r="AE55" s="39">
        <v>2224</v>
      </c>
      <c r="AF55" s="201" t="s">
        <v>1560</v>
      </c>
      <c r="AG55" s="39" t="str">
        <f t="shared" si="11"/>
        <v>v14620-dmz-o-m-2224</v>
      </c>
      <c r="AH55" s="38" t="str">
        <f t="shared" si="15"/>
        <v>rel14620ark030-om</v>
      </c>
      <c r="AI55" s="38" t="s">
        <v>453</v>
      </c>
      <c r="AJ55" s="38" t="s">
        <v>1561</v>
      </c>
      <c r="AK55" s="38" t="s">
        <v>1562</v>
      </c>
      <c r="AL55" s="38" t="s">
        <v>1558</v>
      </c>
      <c r="AM55" s="38" t="s">
        <v>1832</v>
      </c>
      <c r="AN55" s="38" t="s">
        <v>1832</v>
      </c>
      <c r="AO55" s="637">
        <v>2220</v>
      </c>
      <c r="AP55" s="202" t="s">
        <v>1564</v>
      </c>
      <c r="AQ55" s="637" t="str">
        <f t="shared" si="12"/>
        <v>v14620-dmz-product-2220</v>
      </c>
      <c r="AR55" s="316" t="str">
        <f t="shared" si="16"/>
        <v>rel14620ark030-prd</v>
      </c>
      <c r="AS55" s="316" t="s">
        <v>453</v>
      </c>
      <c r="AT55" s="316" t="s">
        <v>1565</v>
      </c>
      <c r="AU55" s="316" t="s">
        <v>1566</v>
      </c>
      <c r="AV55" s="316" t="s">
        <v>1558</v>
      </c>
      <c r="AW55" s="202" t="s">
        <v>1833</v>
      </c>
      <c r="AX55" s="638"/>
      <c r="AY55" s="638"/>
      <c r="AZ55" s="643"/>
      <c r="BA55" s="644"/>
      <c r="BB55" s="644"/>
      <c r="BC55" s="644"/>
      <c r="BD55" s="644"/>
      <c r="BE55" s="644"/>
      <c r="BF55" s="644"/>
      <c r="BG55" s="644"/>
      <c r="BH55" s="644"/>
      <c r="BI55" s="643"/>
      <c r="BJ55" s="644"/>
      <c r="BK55" s="644"/>
      <c r="BL55" s="644"/>
      <c r="BM55" s="644"/>
      <c r="BN55" s="644"/>
      <c r="BO55" s="644"/>
      <c r="BP55" s="644"/>
      <c r="BQ55" s="644"/>
    </row>
    <row r="56" spans="1:69" s="27" customFormat="1" ht="26" hidden="1">
      <c r="A56" s="95" t="str">
        <f t="shared" si="14"/>
        <v>rel14620ark031</v>
      </c>
      <c r="B56" s="36"/>
      <c r="C56" s="36" t="s">
        <v>1689</v>
      </c>
      <c r="D56" s="36" t="s">
        <v>451</v>
      </c>
      <c r="E56" s="36" t="s">
        <v>1544</v>
      </c>
      <c r="F56" s="36" t="s">
        <v>63</v>
      </c>
      <c r="G56" s="36" t="s">
        <v>1690</v>
      </c>
      <c r="H56" s="36" t="s">
        <v>1834</v>
      </c>
      <c r="I56" s="36" t="s">
        <v>1548</v>
      </c>
      <c r="J56" s="36" t="str">
        <f t="shared" si="0"/>
        <v>ark031re</v>
      </c>
      <c r="K56" s="36" t="s">
        <v>1549</v>
      </c>
      <c r="L56" s="36" t="s">
        <v>1549</v>
      </c>
      <c r="M56" s="36" t="s">
        <v>1835</v>
      </c>
      <c r="N56" s="36" t="s">
        <v>1551</v>
      </c>
      <c r="O56" s="36" t="s">
        <v>1702</v>
      </c>
      <c r="P56" s="36" t="s">
        <v>1825</v>
      </c>
      <c r="Q56" s="646" t="str">
        <f t="shared" si="1"/>
        <v>147.152.22.68</v>
      </c>
      <c r="R56" s="646" t="str">
        <f t="shared" si="2"/>
        <v>147.152.22.4</v>
      </c>
      <c r="S56" s="95" t="str">
        <f t="shared" si="9"/>
        <v>time.lon.bt.com</v>
      </c>
      <c r="T56" s="95" t="str">
        <f t="shared" si="3"/>
        <v xml:space="preserve">time.nor.bt.com </v>
      </c>
      <c r="U56" s="95" t="str">
        <f t="shared" si="4"/>
        <v>time.mww.bt.com</v>
      </c>
      <c r="V56" s="34">
        <v>2773</v>
      </c>
      <c r="W56" s="107" t="s">
        <v>1554</v>
      </c>
      <c r="X56" s="34" t="str">
        <f t="shared" si="10"/>
        <v>v14620-ilo-2773</v>
      </c>
      <c r="Y56" s="34" t="str">
        <f t="shared" si="5"/>
        <v>rel14620ark031-ilo</v>
      </c>
      <c r="Z56" s="34" t="s">
        <v>1555</v>
      </c>
      <c r="AA56" s="34" t="s">
        <v>1556</v>
      </c>
      <c r="AB56" s="34" t="s">
        <v>1557</v>
      </c>
      <c r="AC56" s="34" t="s">
        <v>1558</v>
      </c>
      <c r="AD56" s="107" t="s">
        <v>1836</v>
      </c>
      <c r="AE56" s="39">
        <v>2224</v>
      </c>
      <c r="AF56" s="201" t="s">
        <v>1560</v>
      </c>
      <c r="AG56" s="39" t="str">
        <f t="shared" si="11"/>
        <v>v14620-dmz-o-m-2224</v>
      </c>
      <c r="AH56" s="38" t="str">
        <f t="shared" si="15"/>
        <v>rel14620ark031-om</v>
      </c>
      <c r="AI56" s="38" t="s">
        <v>453</v>
      </c>
      <c r="AJ56" s="38" t="s">
        <v>1561</v>
      </c>
      <c r="AK56" s="38" t="s">
        <v>1562</v>
      </c>
      <c r="AL56" s="38" t="s">
        <v>1558</v>
      </c>
      <c r="AM56" s="38" t="s">
        <v>1837</v>
      </c>
      <c r="AN56" s="38" t="s">
        <v>1837</v>
      </c>
      <c r="AO56" s="637">
        <v>2220</v>
      </c>
      <c r="AP56" s="202" t="s">
        <v>1564</v>
      </c>
      <c r="AQ56" s="637" t="str">
        <f t="shared" si="12"/>
        <v>v14620-dmz-product-2220</v>
      </c>
      <c r="AR56" s="316" t="str">
        <f t="shared" si="16"/>
        <v>rel14620ark031-prd</v>
      </c>
      <c r="AS56" s="316" t="s">
        <v>453</v>
      </c>
      <c r="AT56" s="316" t="s">
        <v>1565</v>
      </c>
      <c r="AU56" s="316" t="s">
        <v>1566</v>
      </c>
      <c r="AV56" s="316" t="s">
        <v>1558</v>
      </c>
      <c r="AW56" s="202" t="s">
        <v>1838</v>
      </c>
      <c r="AX56" s="638"/>
      <c r="AY56" s="638"/>
      <c r="AZ56" s="643"/>
      <c r="BA56" s="644"/>
      <c r="BB56" s="644"/>
      <c r="BC56" s="644"/>
      <c r="BD56" s="644"/>
      <c r="BE56" s="644"/>
      <c r="BF56" s="644"/>
      <c r="BG56" s="644"/>
      <c r="BH56" s="644"/>
      <c r="BI56" s="643"/>
      <c r="BJ56" s="644"/>
      <c r="BK56" s="644"/>
      <c r="BL56" s="644"/>
      <c r="BM56" s="644"/>
      <c r="BN56" s="644"/>
      <c r="BO56" s="644"/>
      <c r="BP56" s="644"/>
      <c r="BQ56" s="644"/>
    </row>
    <row r="57" spans="1:69" s="27" customFormat="1" ht="26" hidden="1">
      <c r="A57" s="95" t="str">
        <f t="shared" si="14"/>
        <v>rel14620ark032</v>
      </c>
      <c r="B57" s="36"/>
      <c r="C57" s="36" t="s">
        <v>1689</v>
      </c>
      <c r="D57" s="36" t="s">
        <v>451</v>
      </c>
      <c r="E57" s="36" t="s">
        <v>1544</v>
      </c>
      <c r="F57" s="36" t="s">
        <v>63</v>
      </c>
      <c r="G57" s="36" t="s">
        <v>1690</v>
      </c>
      <c r="H57" s="36" t="s">
        <v>1839</v>
      </c>
      <c r="I57" s="36" t="s">
        <v>1548</v>
      </c>
      <c r="J57" s="36" t="str">
        <f t="shared" si="0"/>
        <v>ark032re</v>
      </c>
      <c r="K57" s="36" t="s">
        <v>1549</v>
      </c>
      <c r="L57" s="36" t="s">
        <v>1549</v>
      </c>
      <c r="M57" s="36" t="s">
        <v>1840</v>
      </c>
      <c r="N57" s="36" t="s">
        <v>1551</v>
      </c>
      <c r="O57" s="36" t="s">
        <v>1707</v>
      </c>
      <c r="P57" s="36" t="s">
        <v>1825</v>
      </c>
      <c r="Q57" s="646" t="str">
        <f t="shared" si="1"/>
        <v>147.152.22.68</v>
      </c>
      <c r="R57" s="646" t="str">
        <f t="shared" si="2"/>
        <v>147.152.22.4</v>
      </c>
      <c r="S57" s="95" t="str">
        <f t="shared" si="9"/>
        <v>time.lon.bt.com</v>
      </c>
      <c r="T57" s="95" t="str">
        <f t="shared" si="3"/>
        <v xml:space="preserve">time.nor.bt.com </v>
      </c>
      <c r="U57" s="95" t="str">
        <f t="shared" si="4"/>
        <v>time.mww.bt.com</v>
      </c>
      <c r="V57" s="34">
        <v>2773</v>
      </c>
      <c r="W57" s="107" t="s">
        <v>1554</v>
      </c>
      <c r="X57" s="34" t="str">
        <f t="shared" si="10"/>
        <v>v14620-ilo-2773</v>
      </c>
      <c r="Y57" s="34" t="str">
        <f t="shared" si="5"/>
        <v>rel14620ark032-ilo</v>
      </c>
      <c r="Z57" s="34" t="s">
        <v>1555</v>
      </c>
      <c r="AA57" s="34" t="s">
        <v>1556</v>
      </c>
      <c r="AB57" s="34" t="s">
        <v>1557</v>
      </c>
      <c r="AC57" s="34" t="s">
        <v>1558</v>
      </c>
      <c r="AD57" s="107" t="s">
        <v>1841</v>
      </c>
      <c r="AE57" s="39">
        <v>2224</v>
      </c>
      <c r="AF57" s="201" t="s">
        <v>1560</v>
      </c>
      <c r="AG57" s="39" t="str">
        <f t="shared" si="11"/>
        <v>v14620-dmz-o-m-2224</v>
      </c>
      <c r="AH57" s="38" t="str">
        <f t="shared" si="15"/>
        <v>rel14620ark032-om</v>
      </c>
      <c r="AI57" s="38" t="s">
        <v>453</v>
      </c>
      <c r="AJ57" s="38" t="s">
        <v>1561</v>
      </c>
      <c r="AK57" s="38" t="s">
        <v>1562</v>
      </c>
      <c r="AL57" s="38" t="s">
        <v>1558</v>
      </c>
      <c r="AM57" s="38" t="s">
        <v>1842</v>
      </c>
      <c r="AN57" s="38" t="s">
        <v>1842</v>
      </c>
      <c r="AO57" s="637">
        <v>2220</v>
      </c>
      <c r="AP57" s="202" t="s">
        <v>1564</v>
      </c>
      <c r="AQ57" s="637" t="str">
        <f t="shared" si="12"/>
        <v>v14620-dmz-product-2220</v>
      </c>
      <c r="AR57" s="316" t="str">
        <f t="shared" si="16"/>
        <v>rel14620ark032-prd</v>
      </c>
      <c r="AS57" s="316" t="s">
        <v>453</v>
      </c>
      <c r="AT57" s="316" t="s">
        <v>1565</v>
      </c>
      <c r="AU57" s="316" t="s">
        <v>1566</v>
      </c>
      <c r="AV57" s="316" t="s">
        <v>1558</v>
      </c>
      <c r="AW57" s="202" t="s">
        <v>1843</v>
      </c>
      <c r="AX57" s="638"/>
      <c r="AY57" s="638"/>
      <c r="AZ57" s="643"/>
      <c r="BA57" s="644"/>
      <c r="BB57" s="644"/>
      <c r="BC57" s="644"/>
      <c r="BD57" s="644"/>
      <c r="BE57" s="644"/>
      <c r="BF57" s="644"/>
      <c r="BG57" s="644"/>
      <c r="BH57" s="644"/>
      <c r="BI57" s="643"/>
      <c r="BJ57" s="644"/>
      <c r="BK57" s="644"/>
      <c r="BL57" s="644"/>
      <c r="BM57" s="644"/>
      <c r="BN57" s="644"/>
      <c r="BO57" s="644"/>
      <c r="BP57" s="644"/>
      <c r="BQ57" s="644"/>
    </row>
    <row r="58" spans="1:69" s="27" customFormat="1" ht="26" hidden="1">
      <c r="A58" s="95" t="str">
        <f t="shared" si="14"/>
        <v>rel14620ark033</v>
      </c>
      <c r="B58" s="36"/>
      <c r="C58" s="36" t="s">
        <v>1689</v>
      </c>
      <c r="D58" s="36" t="s">
        <v>451</v>
      </c>
      <c r="E58" s="36" t="s">
        <v>1544</v>
      </c>
      <c r="F58" s="36" t="s">
        <v>63</v>
      </c>
      <c r="G58" s="36" t="s">
        <v>1690</v>
      </c>
      <c r="H58" s="36" t="s">
        <v>1844</v>
      </c>
      <c r="I58" s="36" t="s">
        <v>1548</v>
      </c>
      <c r="J58" s="36" t="str">
        <f t="shared" si="0"/>
        <v>ark033re</v>
      </c>
      <c r="K58" s="36" t="s">
        <v>1549</v>
      </c>
      <c r="L58" s="36" t="s">
        <v>1549</v>
      </c>
      <c r="M58" s="36" t="s">
        <v>1845</v>
      </c>
      <c r="N58" s="36" t="s">
        <v>1551</v>
      </c>
      <c r="O58" s="36" t="s">
        <v>1692</v>
      </c>
      <c r="P58" s="36" t="s">
        <v>1846</v>
      </c>
      <c r="Q58" s="646" t="str">
        <f t="shared" si="1"/>
        <v>147.152.22.68</v>
      </c>
      <c r="R58" s="646" t="str">
        <f t="shared" si="2"/>
        <v>147.152.22.4</v>
      </c>
      <c r="S58" s="95" t="str">
        <f t="shared" si="9"/>
        <v>time.lon.bt.com</v>
      </c>
      <c r="T58" s="95" t="str">
        <f t="shared" si="3"/>
        <v xml:space="preserve">time.nor.bt.com </v>
      </c>
      <c r="U58" s="95" t="str">
        <f t="shared" si="4"/>
        <v>time.mww.bt.com</v>
      </c>
      <c r="V58" s="34">
        <v>2773</v>
      </c>
      <c r="W58" s="107" t="s">
        <v>1554</v>
      </c>
      <c r="X58" s="34" t="str">
        <f t="shared" si="10"/>
        <v>v14620-ilo-2773</v>
      </c>
      <c r="Y58" s="34" t="str">
        <f t="shared" si="5"/>
        <v>rel14620ark033-ilo</v>
      </c>
      <c r="Z58" s="34" t="s">
        <v>1555</v>
      </c>
      <c r="AA58" s="34" t="s">
        <v>1556</v>
      </c>
      <c r="AB58" s="34" t="s">
        <v>1557</v>
      </c>
      <c r="AC58" s="34" t="s">
        <v>1558</v>
      </c>
      <c r="AD58" s="107" t="s">
        <v>1847</v>
      </c>
      <c r="AE58" s="39">
        <v>2224</v>
      </c>
      <c r="AF58" s="201" t="s">
        <v>1560</v>
      </c>
      <c r="AG58" s="39" t="str">
        <f t="shared" si="11"/>
        <v>v14620-dmz-o-m-2224</v>
      </c>
      <c r="AH58" s="38" t="str">
        <f t="shared" si="15"/>
        <v>rel14620ark033-om</v>
      </c>
      <c r="AI58" s="38" t="s">
        <v>453</v>
      </c>
      <c r="AJ58" s="38" t="s">
        <v>1561</v>
      </c>
      <c r="AK58" s="38" t="s">
        <v>1562</v>
      </c>
      <c r="AL58" s="38" t="s">
        <v>1558</v>
      </c>
      <c r="AM58" s="38" t="s">
        <v>1848</v>
      </c>
      <c r="AN58" s="38" t="s">
        <v>1848</v>
      </c>
      <c r="AO58" s="637">
        <v>2220</v>
      </c>
      <c r="AP58" s="202" t="s">
        <v>1564</v>
      </c>
      <c r="AQ58" s="637" t="str">
        <f t="shared" si="12"/>
        <v>v14620-dmz-product-2220</v>
      </c>
      <c r="AR58" s="316" t="str">
        <f t="shared" si="16"/>
        <v>rel14620ark033-prd</v>
      </c>
      <c r="AS58" s="316" t="s">
        <v>453</v>
      </c>
      <c r="AT58" s="316" t="s">
        <v>1565</v>
      </c>
      <c r="AU58" s="316" t="s">
        <v>1566</v>
      </c>
      <c r="AV58" s="316" t="s">
        <v>1558</v>
      </c>
      <c r="AW58" s="202" t="s">
        <v>1849</v>
      </c>
      <c r="AX58" s="638"/>
      <c r="AY58" s="638"/>
      <c r="AZ58" s="643"/>
      <c r="BA58" s="644"/>
      <c r="BB58" s="644"/>
      <c r="BC58" s="644"/>
      <c r="BD58" s="644"/>
      <c r="BE58" s="644"/>
      <c r="BF58" s="644"/>
      <c r="BG58" s="644"/>
      <c r="BH58" s="644"/>
      <c r="BI58" s="643"/>
      <c r="BJ58" s="644"/>
      <c r="BK58" s="644"/>
      <c r="BL58" s="644"/>
      <c r="BM58" s="644"/>
      <c r="BN58" s="644"/>
      <c r="BO58" s="644"/>
      <c r="BP58" s="644"/>
      <c r="BQ58" s="644"/>
    </row>
    <row r="59" spans="1:69" s="27" customFormat="1" ht="26" hidden="1">
      <c r="A59" s="95" t="str">
        <f t="shared" si="14"/>
        <v>rel14620ark034</v>
      </c>
      <c r="B59" s="36"/>
      <c r="C59" s="36" t="s">
        <v>1689</v>
      </c>
      <c r="D59" s="36" t="s">
        <v>451</v>
      </c>
      <c r="E59" s="36" t="s">
        <v>1544</v>
      </c>
      <c r="F59" s="36" t="s">
        <v>63</v>
      </c>
      <c r="G59" s="36" t="s">
        <v>1690</v>
      </c>
      <c r="H59" s="36" t="s">
        <v>1850</v>
      </c>
      <c r="I59" s="36" t="s">
        <v>1548</v>
      </c>
      <c r="J59" s="36" t="str">
        <f t="shared" si="0"/>
        <v>ark034re</v>
      </c>
      <c r="K59" s="36" t="s">
        <v>1549</v>
      </c>
      <c r="L59" s="36" t="s">
        <v>1549</v>
      </c>
      <c r="M59" s="36" t="s">
        <v>1851</v>
      </c>
      <c r="N59" s="36" t="s">
        <v>1551</v>
      </c>
      <c r="O59" s="36" t="s">
        <v>1697</v>
      </c>
      <c r="P59" s="36" t="s">
        <v>1846</v>
      </c>
      <c r="Q59" s="646" t="str">
        <f t="shared" si="1"/>
        <v>147.152.22.68</v>
      </c>
      <c r="R59" s="646" t="str">
        <f t="shared" si="2"/>
        <v>147.152.22.4</v>
      </c>
      <c r="S59" s="95" t="str">
        <f t="shared" si="9"/>
        <v>time.lon.bt.com</v>
      </c>
      <c r="T59" s="95" t="str">
        <f t="shared" si="3"/>
        <v xml:space="preserve">time.nor.bt.com </v>
      </c>
      <c r="U59" s="95" t="str">
        <f t="shared" si="4"/>
        <v>time.mww.bt.com</v>
      </c>
      <c r="V59" s="34">
        <v>2773</v>
      </c>
      <c r="W59" s="107" t="s">
        <v>1554</v>
      </c>
      <c r="X59" s="34" t="str">
        <f t="shared" si="10"/>
        <v>v14620-ilo-2773</v>
      </c>
      <c r="Y59" s="34" t="str">
        <f t="shared" si="5"/>
        <v>rel14620ark034-ilo</v>
      </c>
      <c r="Z59" s="34" t="s">
        <v>1555</v>
      </c>
      <c r="AA59" s="34" t="s">
        <v>1556</v>
      </c>
      <c r="AB59" s="34" t="s">
        <v>1557</v>
      </c>
      <c r="AC59" s="34" t="s">
        <v>1558</v>
      </c>
      <c r="AD59" s="200" t="s">
        <v>1852</v>
      </c>
      <c r="AE59" s="39">
        <v>2224</v>
      </c>
      <c r="AF59" s="201" t="s">
        <v>1560</v>
      </c>
      <c r="AG59" s="39" t="str">
        <f t="shared" si="11"/>
        <v>v14620-dmz-o-m-2224</v>
      </c>
      <c r="AH59" s="38" t="str">
        <f t="shared" si="15"/>
        <v>rel14620ark034-om</v>
      </c>
      <c r="AI59" s="38" t="s">
        <v>453</v>
      </c>
      <c r="AJ59" s="38" t="s">
        <v>1561</v>
      </c>
      <c r="AK59" s="38" t="s">
        <v>1562</v>
      </c>
      <c r="AL59" s="38" t="s">
        <v>1558</v>
      </c>
      <c r="AM59" s="38" t="s">
        <v>1853</v>
      </c>
      <c r="AN59" s="38" t="s">
        <v>1853</v>
      </c>
      <c r="AO59" s="637">
        <v>2220</v>
      </c>
      <c r="AP59" s="202" t="s">
        <v>1564</v>
      </c>
      <c r="AQ59" s="637" t="str">
        <f t="shared" si="12"/>
        <v>v14620-dmz-product-2220</v>
      </c>
      <c r="AR59" s="316" t="str">
        <f t="shared" si="16"/>
        <v>rel14620ark034-prd</v>
      </c>
      <c r="AS59" s="316" t="s">
        <v>453</v>
      </c>
      <c r="AT59" s="316" t="s">
        <v>1565</v>
      </c>
      <c r="AU59" s="316" t="s">
        <v>1566</v>
      </c>
      <c r="AV59" s="316" t="s">
        <v>1558</v>
      </c>
      <c r="AW59" s="202" t="s">
        <v>1854</v>
      </c>
      <c r="AX59" s="638"/>
      <c r="AY59" s="638"/>
      <c r="AZ59" s="643"/>
      <c r="BA59" s="644"/>
      <c r="BB59" s="644"/>
      <c r="BC59" s="644"/>
      <c r="BD59" s="644"/>
      <c r="BE59" s="644"/>
      <c r="BF59" s="644"/>
      <c r="BG59" s="644"/>
      <c r="BH59" s="644"/>
      <c r="BI59" s="643"/>
      <c r="BJ59" s="644"/>
      <c r="BK59" s="644"/>
      <c r="BL59" s="644"/>
      <c r="BM59" s="644"/>
      <c r="BN59" s="644"/>
      <c r="BO59" s="644"/>
      <c r="BP59" s="644"/>
      <c r="BQ59" s="644"/>
    </row>
    <row r="60" spans="1:69" s="27" customFormat="1" ht="26" hidden="1">
      <c r="A60" s="95" t="str">
        <f t="shared" si="14"/>
        <v>rel14620ark035</v>
      </c>
      <c r="B60" s="36"/>
      <c r="C60" s="36" t="s">
        <v>1689</v>
      </c>
      <c r="D60" s="36" t="s">
        <v>451</v>
      </c>
      <c r="E60" s="36" t="s">
        <v>1544</v>
      </c>
      <c r="F60" s="36" t="s">
        <v>63</v>
      </c>
      <c r="G60" s="36" t="s">
        <v>1690</v>
      </c>
      <c r="H60" s="36" t="s">
        <v>1855</v>
      </c>
      <c r="I60" s="36" t="s">
        <v>1548</v>
      </c>
      <c r="J60" s="36" t="str">
        <f t="shared" si="0"/>
        <v>ark035re</v>
      </c>
      <c r="K60" s="36" t="s">
        <v>1549</v>
      </c>
      <c r="L60" s="36" t="s">
        <v>1549</v>
      </c>
      <c r="M60" s="36" t="s">
        <v>1856</v>
      </c>
      <c r="N60" s="36" t="s">
        <v>1551</v>
      </c>
      <c r="O60" s="36" t="s">
        <v>1702</v>
      </c>
      <c r="P60" s="36" t="s">
        <v>1846</v>
      </c>
      <c r="Q60" s="646" t="str">
        <f t="shared" si="1"/>
        <v>147.152.22.68</v>
      </c>
      <c r="R60" s="646" t="str">
        <f t="shared" si="2"/>
        <v>147.152.22.4</v>
      </c>
      <c r="S60" s="95" t="str">
        <f t="shared" si="9"/>
        <v>time.lon.bt.com</v>
      </c>
      <c r="T60" s="95" t="str">
        <f t="shared" si="3"/>
        <v xml:space="preserve">time.nor.bt.com </v>
      </c>
      <c r="U60" s="95" t="str">
        <f t="shared" si="4"/>
        <v>time.mww.bt.com</v>
      </c>
      <c r="V60" s="34">
        <v>2773</v>
      </c>
      <c r="W60" s="107" t="s">
        <v>1554</v>
      </c>
      <c r="X60" s="34" t="str">
        <f t="shared" si="10"/>
        <v>v14620-ilo-2773</v>
      </c>
      <c r="Y60" s="34" t="str">
        <f t="shared" si="5"/>
        <v>rel14620ark035-ilo</v>
      </c>
      <c r="Z60" s="34" t="s">
        <v>1555</v>
      </c>
      <c r="AA60" s="34" t="s">
        <v>1556</v>
      </c>
      <c r="AB60" s="34" t="s">
        <v>1557</v>
      </c>
      <c r="AC60" s="34" t="s">
        <v>1558</v>
      </c>
      <c r="AD60" s="200" t="s">
        <v>1857</v>
      </c>
      <c r="AE60" s="39">
        <v>2224</v>
      </c>
      <c r="AF60" s="201" t="s">
        <v>1560</v>
      </c>
      <c r="AG60" s="39" t="str">
        <f t="shared" si="11"/>
        <v>v14620-dmz-o-m-2224</v>
      </c>
      <c r="AH60" s="38" t="str">
        <f t="shared" si="15"/>
        <v>rel14620ark035-om</v>
      </c>
      <c r="AI60" s="38" t="s">
        <v>453</v>
      </c>
      <c r="AJ60" s="38" t="s">
        <v>1561</v>
      </c>
      <c r="AK60" s="38" t="s">
        <v>1562</v>
      </c>
      <c r="AL60" s="38" t="s">
        <v>1558</v>
      </c>
      <c r="AM60" s="38" t="s">
        <v>1858</v>
      </c>
      <c r="AN60" s="38" t="s">
        <v>1858</v>
      </c>
      <c r="AO60" s="637">
        <v>2220</v>
      </c>
      <c r="AP60" s="202" t="s">
        <v>1564</v>
      </c>
      <c r="AQ60" s="637" t="str">
        <f t="shared" si="12"/>
        <v>v14620-dmz-product-2220</v>
      </c>
      <c r="AR60" s="316" t="str">
        <f t="shared" si="16"/>
        <v>rel14620ark035-prd</v>
      </c>
      <c r="AS60" s="316" t="s">
        <v>453</v>
      </c>
      <c r="AT60" s="316" t="s">
        <v>1565</v>
      </c>
      <c r="AU60" s="316" t="s">
        <v>1566</v>
      </c>
      <c r="AV60" s="316" t="s">
        <v>1558</v>
      </c>
      <c r="AW60" s="202" t="s">
        <v>1859</v>
      </c>
      <c r="AX60" s="638"/>
      <c r="AY60" s="638"/>
      <c r="AZ60" s="643"/>
      <c r="BA60" s="644"/>
      <c r="BB60" s="644"/>
      <c r="BC60" s="644"/>
      <c r="BD60" s="644"/>
      <c r="BE60" s="644"/>
      <c r="BF60" s="644"/>
      <c r="BG60" s="644"/>
      <c r="BH60" s="644"/>
      <c r="BI60" s="643"/>
      <c r="BJ60" s="644"/>
      <c r="BK60" s="644"/>
      <c r="BL60" s="644"/>
      <c r="BM60" s="644"/>
      <c r="BN60" s="644"/>
      <c r="BO60" s="644"/>
      <c r="BP60" s="644"/>
      <c r="BQ60" s="644"/>
    </row>
    <row r="61" spans="1:69" s="27" customFormat="1" ht="26" hidden="1">
      <c r="A61" s="95" t="str">
        <f t="shared" si="14"/>
        <v>rel14620ark036</v>
      </c>
      <c r="B61" s="36"/>
      <c r="C61" s="36" t="s">
        <v>1689</v>
      </c>
      <c r="D61" s="36" t="s">
        <v>451</v>
      </c>
      <c r="E61" s="36" t="s">
        <v>1544</v>
      </c>
      <c r="F61" s="36" t="s">
        <v>63</v>
      </c>
      <c r="G61" s="36" t="s">
        <v>1690</v>
      </c>
      <c r="H61" s="36" t="s">
        <v>1860</v>
      </c>
      <c r="I61" s="36" t="s">
        <v>1548</v>
      </c>
      <c r="J61" s="36" t="str">
        <f t="shared" si="0"/>
        <v>ark036re</v>
      </c>
      <c r="K61" s="36" t="s">
        <v>1549</v>
      </c>
      <c r="L61" s="36" t="s">
        <v>1549</v>
      </c>
      <c r="M61" s="36" t="s">
        <v>1861</v>
      </c>
      <c r="N61" s="36" t="s">
        <v>1551</v>
      </c>
      <c r="O61" s="36" t="s">
        <v>1707</v>
      </c>
      <c r="P61" s="36" t="s">
        <v>1846</v>
      </c>
      <c r="Q61" s="646" t="str">
        <f t="shared" si="1"/>
        <v>147.152.22.68</v>
      </c>
      <c r="R61" s="646" t="str">
        <f t="shared" si="2"/>
        <v>147.152.22.4</v>
      </c>
      <c r="S61" s="95" t="str">
        <f t="shared" si="9"/>
        <v>time.lon.bt.com</v>
      </c>
      <c r="T61" s="95" t="str">
        <f t="shared" si="3"/>
        <v xml:space="preserve">time.nor.bt.com </v>
      </c>
      <c r="U61" s="95" t="str">
        <f t="shared" si="4"/>
        <v>time.mww.bt.com</v>
      </c>
      <c r="V61" s="34">
        <v>2773</v>
      </c>
      <c r="W61" s="107" t="s">
        <v>1554</v>
      </c>
      <c r="X61" s="34" t="str">
        <f t="shared" si="10"/>
        <v>v14620-ilo-2773</v>
      </c>
      <c r="Y61" s="34" t="str">
        <f t="shared" si="5"/>
        <v>rel14620ark036-ilo</v>
      </c>
      <c r="Z61" s="34" t="s">
        <v>1555</v>
      </c>
      <c r="AA61" s="34" t="s">
        <v>1556</v>
      </c>
      <c r="AB61" s="34" t="s">
        <v>1557</v>
      </c>
      <c r="AC61" s="34" t="s">
        <v>1558</v>
      </c>
      <c r="AD61" s="200" t="s">
        <v>1862</v>
      </c>
      <c r="AE61" s="39">
        <v>2224</v>
      </c>
      <c r="AF61" s="201" t="s">
        <v>1560</v>
      </c>
      <c r="AG61" s="39" t="str">
        <f t="shared" si="11"/>
        <v>v14620-dmz-o-m-2224</v>
      </c>
      <c r="AH61" s="38" t="str">
        <f t="shared" si="15"/>
        <v>rel14620ark036-om</v>
      </c>
      <c r="AI61" s="38" t="s">
        <v>453</v>
      </c>
      <c r="AJ61" s="38" t="s">
        <v>1561</v>
      </c>
      <c r="AK61" s="38" t="s">
        <v>1562</v>
      </c>
      <c r="AL61" s="38" t="s">
        <v>1558</v>
      </c>
      <c r="AM61" s="38" t="s">
        <v>1863</v>
      </c>
      <c r="AN61" s="38" t="s">
        <v>1863</v>
      </c>
      <c r="AO61" s="637">
        <v>2220</v>
      </c>
      <c r="AP61" s="202" t="s">
        <v>1564</v>
      </c>
      <c r="AQ61" s="637" t="str">
        <f t="shared" si="12"/>
        <v>v14620-dmz-product-2220</v>
      </c>
      <c r="AR61" s="316" t="str">
        <f t="shared" si="16"/>
        <v>rel14620ark036-prd</v>
      </c>
      <c r="AS61" s="316" t="s">
        <v>453</v>
      </c>
      <c r="AT61" s="316" t="s">
        <v>1565</v>
      </c>
      <c r="AU61" s="316" t="s">
        <v>1566</v>
      </c>
      <c r="AV61" s="316" t="s">
        <v>1558</v>
      </c>
      <c r="AW61" s="202" t="s">
        <v>1864</v>
      </c>
      <c r="AX61" s="638"/>
      <c r="AY61" s="638"/>
      <c r="AZ61" s="643"/>
      <c r="BA61" s="644"/>
      <c r="BB61" s="644"/>
      <c r="BC61" s="644"/>
      <c r="BD61" s="644"/>
      <c r="BE61" s="644"/>
      <c r="BF61" s="644"/>
      <c r="BG61" s="644"/>
      <c r="BH61" s="644"/>
      <c r="BI61" s="643"/>
      <c r="BJ61" s="644"/>
      <c r="BK61" s="644"/>
      <c r="BL61" s="644"/>
      <c r="BM61" s="644"/>
      <c r="BN61" s="644"/>
      <c r="BO61" s="644"/>
      <c r="BP61" s="644"/>
      <c r="BQ61" s="644"/>
    </row>
    <row r="62" spans="1:69" s="27" customFormat="1" ht="26" hidden="1">
      <c r="A62" s="95" t="str">
        <f t="shared" si="14"/>
        <v>rel14620ark037</v>
      </c>
      <c r="B62" s="36"/>
      <c r="C62" s="36" t="s">
        <v>1689</v>
      </c>
      <c r="D62" s="36" t="s">
        <v>451</v>
      </c>
      <c r="E62" s="36" t="s">
        <v>1544</v>
      </c>
      <c r="F62" s="36" t="s">
        <v>63</v>
      </c>
      <c r="G62" s="36" t="s">
        <v>1690</v>
      </c>
      <c r="H62" s="36" t="s">
        <v>1865</v>
      </c>
      <c r="I62" s="36" t="s">
        <v>1548</v>
      </c>
      <c r="J62" s="36" t="str">
        <f t="shared" si="0"/>
        <v>ark037re</v>
      </c>
      <c r="K62" s="36" t="s">
        <v>1549</v>
      </c>
      <c r="L62" s="36" t="s">
        <v>1549</v>
      </c>
      <c r="M62" s="36" t="s">
        <v>1866</v>
      </c>
      <c r="N62" s="36" t="s">
        <v>1551</v>
      </c>
      <c r="O62" s="36" t="s">
        <v>1692</v>
      </c>
      <c r="P62" s="36" t="s">
        <v>1867</v>
      </c>
      <c r="Q62" s="646" t="str">
        <f t="shared" si="1"/>
        <v>147.152.22.68</v>
      </c>
      <c r="R62" s="646" t="str">
        <f t="shared" si="2"/>
        <v>147.152.22.4</v>
      </c>
      <c r="S62" s="95" t="str">
        <f t="shared" si="9"/>
        <v>time.lon.bt.com</v>
      </c>
      <c r="T62" s="95" t="str">
        <f t="shared" si="3"/>
        <v xml:space="preserve">time.nor.bt.com </v>
      </c>
      <c r="U62" s="95" t="str">
        <f t="shared" si="4"/>
        <v>time.mww.bt.com</v>
      </c>
      <c r="V62" s="34">
        <v>2773</v>
      </c>
      <c r="W62" s="107" t="s">
        <v>1554</v>
      </c>
      <c r="X62" s="34" t="str">
        <f t="shared" si="10"/>
        <v>v14620-ilo-2773</v>
      </c>
      <c r="Y62" s="34" t="str">
        <f t="shared" si="5"/>
        <v>rel14620ark037-ilo</v>
      </c>
      <c r="Z62" s="34" t="s">
        <v>1555</v>
      </c>
      <c r="AA62" s="34" t="s">
        <v>1556</v>
      </c>
      <c r="AB62" s="34" t="s">
        <v>1557</v>
      </c>
      <c r="AC62" s="34" t="s">
        <v>1558</v>
      </c>
      <c r="AD62" s="200" t="s">
        <v>1868</v>
      </c>
      <c r="AE62" s="39">
        <v>2224</v>
      </c>
      <c r="AF62" s="201" t="s">
        <v>1560</v>
      </c>
      <c r="AG62" s="39" t="str">
        <f t="shared" si="11"/>
        <v>v14620-dmz-o-m-2224</v>
      </c>
      <c r="AH62" s="38" t="str">
        <f t="shared" si="15"/>
        <v>rel14620ark037-om</v>
      </c>
      <c r="AI62" s="38" t="s">
        <v>453</v>
      </c>
      <c r="AJ62" s="38" t="s">
        <v>1561</v>
      </c>
      <c r="AK62" s="38" t="s">
        <v>1562</v>
      </c>
      <c r="AL62" s="38" t="s">
        <v>1558</v>
      </c>
      <c r="AM62" s="38" t="s">
        <v>1869</v>
      </c>
      <c r="AN62" s="38" t="s">
        <v>1869</v>
      </c>
      <c r="AO62" s="637">
        <v>2220</v>
      </c>
      <c r="AP62" s="202" t="s">
        <v>1564</v>
      </c>
      <c r="AQ62" s="637" t="str">
        <f t="shared" si="12"/>
        <v>v14620-dmz-product-2220</v>
      </c>
      <c r="AR62" s="316" t="str">
        <f t="shared" si="16"/>
        <v>rel14620ark037-prd</v>
      </c>
      <c r="AS62" s="316" t="s">
        <v>453</v>
      </c>
      <c r="AT62" s="316" t="s">
        <v>1565</v>
      </c>
      <c r="AU62" s="316" t="s">
        <v>1566</v>
      </c>
      <c r="AV62" s="316" t="s">
        <v>1558</v>
      </c>
      <c r="AW62" s="202" t="s">
        <v>1870</v>
      </c>
      <c r="AX62" s="638"/>
      <c r="AY62" s="638"/>
      <c r="AZ62" s="643"/>
      <c r="BA62" s="644"/>
      <c r="BB62" s="644"/>
      <c r="BC62" s="644"/>
      <c r="BD62" s="644"/>
      <c r="BE62" s="644"/>
      <c r="BF62" s="644"/>
      <c r="BG62" s="644"/>
      <c r="BH62" s="644"/>
      <c r="BI62" s="643"/>
      <c r="BJ62" s="644"/>
      <c r="BK62" s="644"/>
      <c r="BL62" s="644"/>
      <c r="BM62" s="644"/>
      <c r="BN62" s="644"/>
      <c r="BO62" s="644"/>
      <c r="BP62" s="644"/>
      <c r="BQ62" s="644"/>
    </row>
    <row r="63" spans="1:69" s="27" customFormat="1" ht="26" hidden="1">
      <c r="A63" s="95" t="str">
        <f t="shared" si="14"/>
        <v>rel14620ark038</v>
      </c>
      <c r="B63" s="36"/>
      <c r="C63" s="36" t="s">
        <v>1689</v>
      </c>
      <c r="D63" s="36" t="s">
        <v>451</v>
      </c>
      <c r="E63" s="36" t="s">
        <v>1544</v>
      </c>
      <c r="F63" s="36" t="s">
        <v>63</v>
      </c>
      <c r="G63" s="36" t="s">
        <v>1690</v>
      </c>
      <c r="H63" s="36" t="s">
        <v>1871</v>
      </c>
      <c r="I63" s="36" t="s">
        <v>1548</v>
      </c>
      <c r="J63" s="36" t="str">
        <f t="shared" si="0"/>
        <v>ark038re</v>
      </c>
      <c r="K63" s="36" t="s">
        <v>1549</v>
      </c>
      <c r="L63" s="36" t="s">
        <v>1549</v>
      </c>
      <c r="M63" s="36" t="s">
        <v>1872</v>
      </c>
      <c r="N63" s="36" t="s">
        <v>1551</v>
      </c>
      <c r="O63" s="36" t="s">
        <v>1697</v>
      </c>
      <c r="P63" s="36" t="s">
        <v>1867</v>
      </c>
      <c r="Q63" s="646" t="str">
        <f t="shared" si="1"/>
        <v>147.152.22.68</v>
      </c>
      <c r="R63" s="646" t="str">
        <f t="shared" si="2"/>
        <v>147.152.22.4</v>
      </c>
      <c r="S63" s="95" t="str">
        <f t="shared" si="9"/>
        <v>time.lon.bt.com</v>
      </c>
      <c r="T63" s="95" t="str">
        <f t="shared" si="3"/>
        <v xml:space="preserve">time.nor.bt.com </v>
      </c>
      <c r="U63" s="95" t="str">
        <f t="shared" si="4"/>
        <v>time.mww.bt.com</v>
      </c>
      <c r="V63" s="34">
        <v>2773</v>
      </c>
      <c r="W63" s="107" t="s">
        <v>1554</v>
      </c>
      <c r="X63" s="34" t="str">
        <f t="shared" si="10"/>
        <v>v14620-ilo-2773</v>
      </c>
      <c r="Y63" s="34" t="str">
        <f t="shared" si="5"/>
        <v>rel14620ark038-ilo</v>
      </c>
      <c r="Z63" s="34" t="s">
        <v>1555</v>
      </c>
      <c r="AA63" s="34" t="s">
        <v>1556</v>
      </c>
      <c r="AB63" s="34" t="s">
        <v>1557</v>
      </c>
      <c r="AC63" s="34" t="s">
        <v>1558</v>
      </c>
      <c r="AD63" s="200" t="s">
        <v>1873</v>
      </c>
      <c r="AE63" s="39">
        <v>2224</v>
      </c>
      <c r="AF63" s="201" t="s">
        <v>1560</v>
      </c>
      <c r="AG63" s="39" t="str">
        <f t="shared" si="11"/>
        <v>v14620-dmz-o-m-2224</v>
      </c>
      <c r="AH63" s="38" t="str">
        <f t="shared" si="15"/>
        <v>rel14620ark038-om</v>
      </c>
      <c r="AI63" s="38" t="s">
        <v>453</v>
      </c>
      <c r="AJ63" s="38" t="s">
        <v>1561</v>
      </c>
      <c r="AK63" s="38" t="s">
        <v>1562</v>
      </c>
      <c r="AL63" s="38" t="s">
        <v>1558</v>
      </c>
      <c r="AM63" s="38" t="s">
        <v>1874</v>
      </c>
      <c r="AN63" s="38" t="s">
        <v>1874</v>
      </c>
      <c r="AO63" s="637">
        <v>2220</v>
      </c>
      <c r="AP63" s="202" t="s">
        <v>1564</v>
      </c>
      <c r="AQ63" s="637" t="str">
        <f t="shared" si="12"/>
        <v>v14620-dmz-product-2220</v>
      </c>
      <c r="AR63" s="316" t="str">
        <f t="shared" si="16"/>
        <v>rel14620ark038-prd</v>
      </c>
      <c r="AS63" s="316" t="s">
        <v>453</v>
      </c>
      <c r="AT63" s="316" t="s">
        <v>1565</v>
      </c>
      <c r="AU63" s="316" t="s">
        <v>1566</v>
      </c>
      <c r="AV63" s="316" t="s">
        <v>1558</v>
      </c>
      <c r="AW63" s="202" t="s">
        <v>1875</v>
      </c>
      <c r="AX63" s="638"/>
      <c r="AY63" s="638"/>
      <c r="AZ63" s="643"/>
      <c r="BA63" s="644"/>
      <c r="BB63" s="644"/>
      <c r="BC63" s="644"/>
      <c r="BD63" s="644"/>
      <c r="BE63" s="644"/>
      <c r="BF63" s="644"/>
      <c r="BG63" s="644"/>
      <c r="BH63" s="644"/>
      <c r="BI63" s="643"/>
      <c r="BJ63" s="644"/>
      <c r="BK63" s="644"/>
      <c r="BL63" s="644"/>
      <c r="BM63" s="644"/>
      <c r="BN63" s="644"/>
      <c r="BO63" s="644"/>
      <c r="BP63" s="644"/>
      <c r="BQ63" s="644"/>
    </row>
    <row r="64" spans="1:69" s="27" customFormat="1" ht="26" hidden="1">
      <c r="A64" s="95" t="str">
        <f t="shared" si="14"/>
        <v>rel14620ark039</v>
      </c>
      <c r="B64" s="36"/>
      <c r="C64" s="36" t="s">
        <v>1689</v>
      </c>
      <c r="D64" s="36" t="s">
        <v>451</v>
      </c>
      <c r="E64" s="36" t="s">
        <v>1544</v>
      </c>
      <c r="F64" s="36" t="s">
        <v>63</v>
      </c>
      <c r="G64" s="36" t="s">
        <v>1690</v>
      </c>
      <c r="H64" s="36" t="s">
        <v>1876</v>
      </c>
      <c r="I64" s="36" t="s">
        <v>1548</v>
      </c>
      <c r="J64" s="36" t="str">
        <f t="shared" si="0"/>
        <v>ark039re</v>
      </c>
      <c r="K64" s="36" t="s">
        <v>1549</v>
      </c>
      <c r="L64" s="36" t="s">
        <v>1549</v>
      </c>
      <c r="M64" s="36" t="s">
        <v>1877</v>
      </c>
      <c r="N64" s="36" t="s">
        <v>1551</v>
      </c>
      <c r="O64" s="36" t="s">
        <v>1702</v>
      </c>
      <c r="P64" s="36" t="s">
        <v>1867</v>
      </c>
      <c r="Q64" s="646" t="str">
        <f t="shared" si="1"/>
        <v>147.152.22.68</v>
      </c>
      <c r="R64" s="646" t="str">
        <f t="shared" si="2"/>
        <v>147.152.22.4</v>
      </c>
      <c r="S64" s="95" t="str">
        <f t="shared" si="9"/>
        <v>time.lon.bt.com</v>
      </c>
      <c r="T64" s="95" t="str">
        <f t="shared" si="3"/>
        <v xml:space="preserve">time.nor.bt.com </v>
      </c>
      <c r="U64" s="95" t="str">
        <f t="shared" si="4"/>
        <v>time.mww.bt.com</v>
      </c>
      <c r="V64" s="34">
        <v>2773</v>
      </c>
      <c r="W64" s="107" t="s">
        <v>1554</v>
      </c>
      <c r="X64" s="34" t="str">
        <f t="shared" si="10"/>
        <v>v14620-ilo-2773</v>
      </c>
      <c r="Y64" s="34" t="str">
        <f t="shared" si="5"/>
        <v>rel14620ark039-ilo</v>
      </c>
      <c r="Z64" s="34" t="s">
        <v>1555</v>
      </c>
      <c r="AA64" s="34" t="s">
        <v>1556</v>
      </c>
      <c r="AB64" s="34" t="s">
        <v>1557</v>
      </c>
      <c r="AC64" s="34" t="s">
        <v>1558</v>
      </c>
      <c r="AD64" s="200" t="s">
        <v>1878</v>
      </c>
      <c r="AE64" s="39">
        <v>2224</v>
      </c>
      <c r="AF64" s="201" t="s">
        <v>1560</v>
      </c>
      <c r="AG64" s="39" t="str">
        <f t="shared" si="11"/>
        <v>v14620-dmz-o-m-2224</v>
      </c>
      <c r="AH64" s="38" t="str">
        <f t="shared" si="15"/>
        <v>rel14620ark039-om</v>
      </c>
      <c r="AI64" s="38" t="s">
        <v>453</v>
      </c>
      <c r="AJ64" s="38" t="s">
        <v>1561</v>
      </c>
      <c r="AK64" s="38" t="s">
        <v>1562</v>
      </c>
      <c r="AL64" s="38" t="s">
        <v>1558</v>
      </c>
      <c r="AM64" s="38" t="s">
        <v>1879</v>
      </c>
      <c r="AN64" s="38" t="s">
        <v>1879</v>
      </c>
      <c r="AO64" s="637">
        <v>2220</v>
      </c>
      <c r="AP64" s="202" t="s">
        <v>1564</v>
      </c>
      <c r="AQ64" s="637" t="str">
        <f t="shared" si="12"/>
        <v>v14620-dmz-product-2220</v>
      </c>
      <c r="AR64" s="316" t="str">
        <f t="shared" si="16"/>
        <v>rel14620ark039-prd</v>
      </c>
      <c r="AS64" s="316" t="s">
        <v>453</v>
      </c>
      <c r="AT64" s="316" t="s">
        <v>1565</v>
      </c>
      <c r="AU64" s="316" t="s">
        <v>1566</v>
      </c>
      <c r="AV64" s="316" t="s">
        <v>1558</v>
      </c>
      <c r="AW64" s="202" t="s">
        <v>1880</v>
      </c>
      <c r="AX64" s="638"/>
      <c r="AY64" s="638"/>
      <c r="AZ64" s="643"/>
      <c r="BA64" s="644"/>
      <c r="BB64" s="644"/>
      <c r="BC64" s="644"/>
      <c r="BD64" s="644"/>
      <c r="BE64" s="644"/>
      <c r="BF64" s="644"/>
      <c r="BG64" s="644"/>
      <c r="BH64" s="644"/>
      <c r="BI64" s="643"/>
      <c r="BJ64" s="644"/>
      <c r="BK64" s="644"/>
      <c r="BL64" s="644"/>
      <c r="BM64" s="644"/>
      <c r="BN64" s="644"/>
      <c r="BO64" s="644"/>
      <c r="BP64" s="644"/>
      <c r="BQ64" s="644"/>
    </row>
    <row r="65" spans="1:69" s="27" customFormat="1" ht="26" hidden="1">
      <c r="A65" s="95" t="str">
        <f t="shared" si="14"/>
        <v>rel14620ark040</v>
      </c>
      <c r="B65" s="36"/>
      <c r="C65" s="36" t="s">
        <v>1689</v>
      </c>
      <c r="D65" s="36" t="s">
        <v>451</v>
      </c>
      <c r="E65" s="36" t="s">
        <v>1544</v>
      </c>
      <c r="F65" s="36" t="s">
        <v>63</v>
      </c>
      <c r="G65" s="36" t="s">
        <v>1690</v>
      </c>
      <c r="H65" s="36" t="s">
        <v>1881</v>
      </c>
      <c r="I65" s="36" t="s">
        <v>1548</v>
      </c>
      <c r="J65" s="36" t="str">
        <f t="shared" si="0"/>
        <v>ark040re</v>
      </c>
      <c r="K65" s="36" t="s">
        <v>1549</v>
      </c>
      <c r="L65" s="36" t="s">
        <v>1549</v>
      </c>
      <c r="M65" s="36" t="s">
        <v>1882</v>
      </c>
      <c r="N65" s="36" t="s">
        <v>1551</v>
      </c>
      <c r="O65" s="36" t="s">
        <v>1707</v>
      </c>
      <c r="P65" s="36" t="s">
        <v>1867</v>
      </c>
      <c r="Q65" s="646" t="str">
        <f t="shared" si="1"/>
        <v>147.152.22.68</v>
      </c>
      <c r="R65" s="646" t="str">
        <f t="shared" si="2"/>
        <v>147.152.22.4</v>
      </c>
      <c r="S65" s="95" t="str">
        <f t="shared" si="9"/>
        <v>time.lon.bt.com</v>
      </c>
      <c r="T65" s="95" t="str">
        <f t="shared" si="3"/>
        <v xml:space="preserve">time.nor.bt.com </v>
      </c>
      <c r="U65" s="95" t="str">
        <f t="shared" si="4"/>
        <v>time.mww.bt.com</v>
      </c>
      <c r="V65" s="34">
        <v>2773</v>
      </c>
      <c r="W65" s="107" t="s">
        <v>1554</v>
      </c>
      <c r="X65" s="34" t="str">
        <f t="shared" si="10"/>
        <v>v14620-ilo-2773</v>
      </c>
      <c r="Y65" s="34" t="str">
        <f t="shared" si="5"/>
        <v>rel14620ark040-ilo</v>
      </c>
      <c r="Z65" s="34" t="s">
        <v>1555</v>
      </c>
      <c r="AA65" s="34" t="s">
        <v>1556</v>
      </c>
      <c r="AB65" s="34" t="s">
        <v>1557</v>
      </c>
      <c r="AC65" s="34" t="s">
        <v>1558</v>
      </c>
      <c r="AD65" s="200" t="s">
        <v>1883</v>
      </c>
      <c r="AE65" s="39">
        <v>2224</v>
      </c>
      <c r="AF65" s="201" t="s">
        <v>1560</v>
      </c>
      <c r="AG65" s="39" t="str">
        <f t="shared" si="11"/>
        <v>v14620-dmz-o-m-2224</v>
      </c>
      <c r="AH65" s="38" t="str">
        <f t="shared" si="15"/>
        <v>rel14620ark040-om</v>
      </c>
      <c r="AI65" s="38" t="s">
        <v>453</v>
      </c>
      <c r="AJ65" s="38" t="s">
        <v>1561</v>
      </c>
      <c r="AK65" s="38" t="s">
        <v>1562</v>
      </c>
      <c r="AL65" s="38" t="s">
        <v>1558</v>
      </c>
      <c r="AM65" s="38" t="s">
        <v>1884</v>
      </c>
      <c r="AN65" s="38" t="s">
        <v>1884</v>
      </c>
      <c r="AO65" s="637">
        <v>2220</v>
      </c>
      <c r="AP65" s="202" t="s">
        <v>1564</v>
      </c>
      <c r="AQ65" s="637" t="str">
        <f t="shared" si="12"/>
        <v>v14620-dmz-product-2220</v>
      </c>
      <c r="AR65" s="316" t="str">
        <f t="shared" si="16"/>
        <v>rel14620ark040-prd</v>
      </c>
      <c r="AS65" s="316" t="s">
        <v>453</v>
      </c>
      <c r="AT65" s="316" t="s">
        <v>1565</v>
      </c>
      <c r="AU65" s="316" t="s">
        <v>1566</v>
      </c>
      <c r="AV65" s="316" t="s">
        <v>1558</v>
      </c>
      <c r="AW65" s="202" t="s">
        <v>1885</v>
      </c>
      <c r="AX65" s="638"/>
      <c r="AY65" s="638"/>
      <c r="AZ65" s="643"/>
      <c r="BA65" s="644"/>
      <c r="BB65" s="644"/>
      <c r="BC65" s="644"/>
      <c r="BD65" s="644"/>
      <c r="BE65" s="644"/>
      <c r="BF65" s="644"/>
      <c r="BG65" s="644"/>
      <c r="BH65" s="644"/>
      <c r="BI65" s="643"/>
      <c r="BJ65" s="644"/>
      <c r="BK65" s="644"/>
      <c r="BL65" s="644"/>
      <c r="BM65" s="644"/>
      <c r="BN65" s="644"/>
      <c r="BO65" s="644"/>
      <c r="BP65" s="644"/>
      <c r="BQ65" s="644"/>
    </row>
    <row r="66" spans="1:69" s="27" customFormat="1" ht="26" hidden="1">
      <c r="A66" s="95" t="str">
        <f t="shared" si="14"/>
        <v>rel14620ark041</v>
      </c>
      <c r="B66" s="36"/>
      <c r="C66" s="36" t="s">
        <v>1689</v>
      </c>
      <c r="D66" s="36" t="s">
        <v>451</v>
      </c>
      <c r="E66" s="36" t="s">
        <v>1544</v>
      </c>
      <c r="F66" s="36" t="s">
        <v>63</v>
      </c>
      <c r="G66" s="36" t="s">
        <v>1690</v>
      </c>
      <c r="H66" s="36" t="s">
        <v>1886</v>
      </c>
      <c r="I66" s="36" t="s">
        <v>1548</v>
      </c>
      <c r="J66" s="36" t="str">
        <f t="shared" si="0"/>
        <v>ark041re</v>
      </c>
      <c r="K66" s="36" t="s">
        <v>1549</v>
      </c>
      <c r="L66" s="36" t="s">
        <v>1549</v>
      </c>
      <c r="M66" s="36" t="s">
        <v>1887</v>
      </c>
      <c r="N66" s="36" t="s">
        <v>1551</v>
      </c>
      <c r="O66" s="36" t="s">
        <v>1888</v>
      </c>
      <c r="P66" s="36" t="s">
        <v>1584</v>
      </c>
      <c r="Q66" s="646" t="str">
        <f t="shared" si="1"/>
        <v>147.152.22.68</v>
      </c>
      <c r="R66" s="646" t="str">
        <f t="shared" si="2"/>
        <v>147.152.22.4</v>
      </c>
      <c r="S66" s="95" t="str">
        <f t="shared" si="9"/>
        <v>time.lon.bt.com</v>
      </c>
      <c r="T66" s="95" t="str">
        <f t="shared" si="3"/>
        <v xml:space="preserve">time.nor.bt.com </v>
      </c>
      <c r="U66" s="95" t="str">
        <f t="shared" si="4"/>
        <v>time.mww.bt.com</v>
      </c>
      <c r="V66" s="34">
        <v>2773</v>
      </c>
      <c r="W66" s="107" t="s">
        <v>1554</v>
      </c>
      <c r="X66" s="34" t="str">
        <f t="shared" si="10"/>
        <v>v14620-ilo-2773</v>
      </c>
      <c r="Y66" s="34" t="str">
        <f t="shared" si="5"/>
        <v>rel14620ark041-ilo</v>
      </c>
      <c r="Z66" s="34" t="s">
        <v>1555</v>
      </c>
      <c r="AA66" s="34" t="s">
        <v>1556</v>
      </c>
      <c r="AB66" s="34" t="s">
        <v>1557</v>
      </c>
      <c r="AC66" s="34" t="s">
        <v>1558</v>
      </c>
      <c r="AD66" s="200" t="s">
        <v>1889</v>
      </c>
      <c r="AE66" s="39">
        <v>2224</v>
      </c>
      <c r="AF66" s="201" t="s">
        <v>1560</v>
      </c>
      <c r="AG66" s="39" t="str">
        <f t="shared" si="11"/>
        <v>v14620-dmz-o-m-2224</v>
      </c>
      <c r="AH66" s="38" t="str">
        <f t="shared" si="15"/>
        <v>rel14620ark041-om</v>
      </c>
      <c r="AI66" s="38" t="s">
        <v>453</v>
      </c>
      <c r="AJ66" s="38" t="s">
        <v>1561</v>
      </c>
      <c r="AK66" s="38" t="s">
        <v>1562</v>
      </c>
      <c r="AL66" s="38" t="s">
        <v>1558</v>
      </c>
      <c r="AM66" s="38" t="s">
        <v>1890</v>
      </c>
      <c r="AN66" s="38" t="s">
        <v>1890</v>
      </c>
      <c r="AO66" s="637">
        <v>2220</v>
      </c>
      <c r="AP66" s="202" t="s">
        <v>1564</v>
      </c>
      <c r="AQ66" s="637" t="str">
        <f t="shared" si="12"/>
        <v>v14620-dmz-product-2220</v>
      </c>
      <c r="AR66" s="316" t="str">
        <f t="shared" si="16"/>
        <v>rel14620ark041-prd</v>
      </c>
      <c r="AS66" s="316" t="s">
        <v>453</v>
      </c>
      <c r="AT66" s="316" t="s">
        <v>1565</v>
      </c>
      <c r="AU66" s="316" t="s">
        <v>1566</v>
      </c>
      <c r="AV66" s="316" t="s">
        <v>1558</v>
      </c>
      <c r="AW66" s="202" t="s">
        <v>1891</v>
      </c>
      <c r="AX66" s="638"/>
      <c r="AY66" s="638"/>
      <c r="AZ66" s="643"/>
      <c r="BA66" s="644"/>
      <c r="BB66" s="644"/>
      <c r="BC66" s="644"/>
      <c r="BD66" s="644"/>
      <c r="BE66" s="644"/>
      <c r="BF66" s="644"/>
      <c r="BG66" s="644"/>
      <c r="BH66" s="644"/>
      <c r="BI66" s="643"/>
      <c r="BJ66" s="644"/>
      <c r="BK66" s="644"/>
      <c r="BL66" s="644"/>
      <c r="BM66" s="644"/>
      <c r="BN66" s="644"/>
      <c r="BO66" s="644"/>
      <c r="BP66" s="644"/>
      <c r="BQ66" s="644"/>
    </row>
    <row r="67" spans="1:69" s="27" customFormat="1" ht="26" hidden="1">
      <c r="A67" s="95" t="str">
        <f t="shared" si="14"/>
        <v>rel14620ark042</v>
      </c>
      <c r="B67" s="36"/>
      <c r="C67" s="36" t="s">
        <v>1689</v>
      </c>
      <c r="D67" s="36" t="s">
        <v>451</v>
      </c>
      <c r="E67" s="36" t="s">
        <v>1544</v>
      </c>
      <c r="F67" s="36" t="s">
        <v>63</v>
      </c>
      <c r="G67" s="36" t="s">
        <v>1690</v>
      </c>
      <c r="H67" s="36" t="s">
        <v>1892</v>
      </c>
      <c r="I67" s="36" t="s">
        <v>1548</v>
      </c>
      <c r="J67" s="36" t="str">
        <f t="shared" si="0"/>
        <v>ark042re</v>
      </c>
      <c r="K67" s="36" t="s">
        <v>1549</v>
      </c>
      <c r="L67" s="36" t="s">
        <v>1549</v>
      </c>
      <c r="M67" s="36" t="s">
        <v>1893</v>
      </c>
      <c r="N67" s="36" t="s">
        <v>1551</v>
      </c>
      <c r="O67" s="36" t="s">
        <v>1894</v>
      </c>
      <c r="P67" s="36" t="s">
        <v>1584</v>
      </c>
      <c r="Q67" s="646" t="str">
        <f t="shared" si="1"/>
        <v>147.152.22.68</v>
      </c>
      <c r="R67" s="646" t="str">
        <f t="shared" si="2"/>
        <v>147.152.22.4</v>
      </c>
      <c r="S67" s="95" t="str">
        <f t="shared" si="9"/>
        <v>time.lon.bt.com</v>
      </c>
      <c r="T67" s="95" t="str">
        <f t="shared" si="3"/>
        <v xml:space="preserve">time.nor.bt.com </v>
      </c>
      <c r="U67" s="95" t="str">
        <f t="shared" si="4"/>
        <v>time.mww.bt.com</v>
      </c>
      <c r="V67" s="34">
        <v>2773</v>
      </c>
      <c r="W67" s="107" t="s">
        <v>1554</v>
      </c>
      <c r="X67" s="34" t="str">
        <f t="shared" si="10"/>
        <v>v14620-ilo-2773</v>
      </c>
      <c r="Y67" s="34" t="str">
        <f t="shared" si="5"/>
        <v>rel14620ark042-ilo</v>
      </c>
      <c r="Z67" s="34" t="s">
        <v>1555</v>
      </c>
      <c r="AA67" s="34" t="s">
        <v>1556</v>
      </c>
      <c r="AB67" s="34" t="s">
        <v>1557</v>
      </c>
      <c r="AC67" s="34" t="s">
        <v>1558</v>
      </c>
      <c r="AD67" s="200" t="s">
        <v>1895</v>
      </c>
      <c r="AE67" s="39">
        <v>2224</v>
      </c>
      <c r="AF67" s="201" t="s">
        <v>1560</v>
      </c>
      <c r="AG67" s="39" t="str">
        <f t="shared" si="11"/>
        <v>v14620-dmz-o-m-2224</v>
      </c>
      <c r="AH67" s="38" t="str">
        <f t="shared" si="15"/>
        <v>rel14620ark042-om</v>
      </c>
      <c r="AI67" s="38" t="s">
        <v>453</v>
      </c>
      <c r="AJ67" s="38" t="s">
        <v>1561</v>
      </c>
      <c r="AK67" s="38" t="s">
        <v>1562</v>
      </c>
      <c r="AL67" s="38" t="s">
        <v>1558</v>
      </c>
      <c r="AM67" s="38" t="s">
        <v>1896</v>
      </c>
      <c r="AN67" s="38" t="s">
        <v>1896</v>
      </c>
      <c r="AO67" s="637">
        <v>2220</v>
      </c>
      <c r="AP67" s="202" t="s">
        <v>1564</v>
      </c>
      <c r="AQ67" s="637" t="str">
        <f t="shared" si="12"/>
        <v>v14620-dmz-product-2220</v>
      </c>
      <c r="AR67" s="316" t="str">
        <f t="shared" si="16"/>
        <v>rel14620ark042-prd</v>
      </c>
      <c r="AS67" s="316" t="s">
        <v>453</v>
      </c>
      <c r="AT67" s="316" t="s">
        <v>1565</v>
      </c>
      <c r="AU67" s="316" t="s">
        <v>1566</v>
      </c>
      <c r="AV67" s="316" t="s">
        <v>1558</v>
      </c>
      <c r="AW67" s="202" t="s">
        <v>1897</v>
      </c>
      <c r="AX67" s="638"/>
      <c r="AY67" s="638"/>
      <c r="AZ67" s="643"/>
      <c r="BA67" s="644"/>
      <c r="BB67" s="644"/>
      <c r="BC67" s="644"/>
      <c r="BD67" s="644"/>
      <c r="BE67" s="644"/>
      <c r="BF67" s="644"/>
      <c r="BG67" s="644"/>
      <c r="BH67" s="644"/>
      <c r="BI67" s="643"/>
      <c r="BJ67" s="644"/>
      <c r="BK67" s="644"/>
      <c r="BL67" s="644"/>
      <c r="BM67" s="644"/>
      <c r="BN67" s="644"/>
      <c r="BO67" s="644"/>
      <c r="BP67" s="644"/>
      <c r="BQ67" s="644"/>
    </row>
    <row r="68" spans="1:69" s="27" customFormat="1" ht="26" hidden="1">
      <c r="A68" s="95" t="str">
        <f t="shared" si="14"/>
        <v>rel14620ark043</v>
      </c>
      <c r="B68" s="36"/>
      <c r="C68" s="36" t="s">
        <v>1689</v>
      </c>
      <c r="D68" s="36" t="s">
        <v>451</v>
      </c>
      <c r="E68" s="36" t="s">
        <v>1544</v>
      </c>
      <c r="F68" s="36" t="s">
        <v>63</v>
      </c>
      <c r="G68" s="36" t="s">
        <v>1690</v>
      </c>
      <c r="H68" s="36" t="s">
        <v>1898</v>
      </c>
      <c r="I68" s="36" t="s">
        <v>1548</v>
      </c>
      <c r="J68" s="36" t="str">
        <f t="shared" si="0"/>
        <v>ark043re</v>
      </c>
      <c r="K68" s="36" t="s">
        <v>1549</v>
      </c>
      <c r="L68" s="36" t="s">
        <v>1549</v>
      </c>
      <c r="M68" s="36" t="s">
        <v>1899</v>
      </c>
      <c r="N68" s="36" t="s">
        <v>1551</v>
      </c>
      <c r="O68" s="36" t="s">
        <v>1900</v>
      </c>
      <c r="P68" s="36" t="s">
        <v>1584</v>
      </c>
      <c r="Q68" s="646" t="str">
        <f t="shared" si="1"/>
        <v>147.152.22.68</v>
      </c>
      <c r="R68" s="646" t="str">
        <f t="shared" si="2"/>
        <v>147.152.22.4</v>
      </c>
      <c r="S68" s="95" t="str">
        <f t="shared" si="9"/>
        <v>time.lon.bt.com</v>
      </c>
      <c r="T68" s="95" t="str">
        <f t="shared" si="3"/>
        <v xml:space="preserve">time.nor.bt.com </v>
      </c>
      <c r="U68" s="95" t="str">
        <f t="shared" si="4"/>
        <v>time.mww.bt.com</v>
      </c>
      <c r="V68" s="34">
        <v>2773</v>
      </c>
      <c r="W68" s="107" t="s">
        <v>1554</v>
      </c>
      <c r="X68" s="34" t="str">
        <f t="shared" si="10"/>
        <v>v14620-ilo-2773</v>
      </c>
      <c r="Y68" s="34" t="str">
        <f t="shared" si="5"/>
        <v>rel14620ark043-ilo</v>
      </c>
      <c r="Z68" s="34" t="s">
        <v>1555</v>
      </c>
      <c r="AA68" s="34" t="s">
        <v>1556</v>
      </c>
      <c r="AB68" s="34" t="s">
        <v>1557</v>
      </c>
      <c r="AC68" s="34" t="s">
        <v>1558</v>
      </c>
      <c r="AD68" s="200" t="s">
        <v>1901</v>
      </c>
      <c r="AE68" s="39">
        <v>2224</v>
      </c>
      <c r="AF68" s="201" t="s">
        <v>1560</v>
      </c>
      <c r="AG68" s="39" t="str">
        <f t="shared" si="11"/>
        <v>v14620-dmz-o-m-2224</v>
      </c>
      <c r="AH68" s="38" t="str">
        <f t="shared" si="15"/>
        <v>rel14620ark043-om</v>
      </c>
      <c r="AI68" s="38" t="s">
        <v>453</v>
      </c>
      <c r="AJ68" s="38" t="s">
        <v>1561</v>
      </c>
      <c r="AK68" s="38" t="s">
        <v>1562</v>
      </c>
      <c r="AL68" s="38" t="s">
        <v>1558</v>
      </c>
      <c r="AM68" s="38" t="s">
        <v>1902</v>
      </c>
      <c r="AN68" s="38" t="s">
        <v>1902</v>
      </c>
      <c r="AO68" s="637">
        <v>2220</v>
      </c>
      <c r="AP68" s="202" t="s">
        <v>1564</v>
      </c>
      <c r="AQ68" s="637" t="str">
        <f t="shared" si="12"/>
        <v>v14620-dmz-product-2220</v>
      </c>
      <c r="AR68" s="316" t="str">
        <f t="shared" si="16"/>
        <v>rel14620ark043-prd</v>
      </c>
      <c r="AS68" s="316" t="s">
        <v>453</v>
      </c>
      <c r="AT68" s="316" t="s">
        <v>1565</v>
      </c>
      <c r="AU68" s="316" t="s">
        <v>1566</v>
      </c>
      <c r="AV68" s="316" t="s">
        <v>1558</v>
      </c>
      <c r="AW68" s="202" t="s">
        <v>1903</v>
      </c>
      <c r="AX68" s="638"/>
      <c r="AY68" s="638"/>
      <c r="AZ68" s="643"/>
      <c r="BA68" s="644"/>
      <c r="BB68" s="644"/>
      <c r="BC68" s="644"/>
      <c r="BD68" s="644"/>
      <c r="BE68" s="644"/>
      <c r="BF68" s="644"/>
      <c r="BG68" s="644"/>
      <c r="BH68" s="644"/>
      <c r="BI68" s="643"/>
      <c r="BJ68" s="644"/>
      <c r="BK68" s="644"/>
      <c r="BL68" s="644"/>
      <c r="BM68" s="644"/>
      <c r="BN68" s="644"/>
      <c r="BO68" s="644"/>
      <c r="BP68" s="644"/>
      <c r="BQ68" s="644"/>
    </row>
    <row r="69" spans="1:69" s="27" customFormat="1" ht="26" hidden="1">
      <c r="A69" s="95" t="str">
        <f t="shared" si="14"/>
        <v>rel14620ark044</v>
      </c>
      <c r="B69" s="36"/>
      <c r="C69" s="36" t="s">
        <v>1904</v>
      </c>
      <c r="D69" s="36" t="s">
        <v>451</v>
      </c>
      <c r="E69" s="36" t="s">
        <v>1544</v>
      </c>
      <c r="F69" s="36" t="s">
        <v>63</v>
      </c>
      <c r="G69" s="36" t="s">
        <v>1690</v>
      </c>
      <c r="H69" s="36" t="s">
        <v>1905</v>
      </c>
      <c r="I69" s="36" t="s">
        <v>1548</v>
      </c>
      <c r="J69" s="36" t="str">
        <f t="shared" si="0"/>
        <v>ark044re</v>
      </c>
      <c r="K69" s="36" t="s">
        <v>1665</v>
      </c>
      <c r="L69" s="36" t="s">
        <v>1549</v>
      </c>
      <c r="M69" s="36" t="s">
        <v>1906</v>
      </c>
      <c r="N69" s="36" t="s">
        <v>1551</v>
      </c>
      <c r="O69" s="36" t="s">
        <v>1907</v>
      </c>
      <c r="P69" s="36" t="s">
        <v>1584</v>
      </c>
      <c r="Q69" s="646" t="str">
        <f t="shared" si="1"/>
        <v>147.152.22.68</v>
      </c>
      <c r="R69" s="646" t="str">
        <f t="shared" si="2"/>
        <v>147.152.22.4</v>
      </c>
      <c r="S69" s="95" t="str">
        <f t="shared" si="9"/>
        <v>time.lon.bt.com</v>
      </c>
      <c r="T69" s="95" t="str">
        <f t="shared" si="3"/>
        <v xml:space="preserve">time.nor.bt.com </v>
      </c>
      <c r="U69" s="95" t="str">
        <f t="shared" si="4"/>
        <v>time.mww.bt.com</v>
      </c>
      <c r="V69" s="34">
        <v>2773</v>
      </c>
      <c r="W69" s="107" t="s">
        <v>1554</v>
      </c>
      <c r="X69" s="34" t="str">
        <f t="shared" si="10"/>
        <v>v14620-ilo-2773</v>
      </c>
      <c r="Y69" s="34" t="str">
        <f t="shared" si="5"/>
        <v>rel14620ark044-ilo</v>
      </c>
      <c r="Z69" s="34" t="s">
        <v>1555</v>
      </c>
      <c r="AA69" s="34" t="s">
        <v>1556</v>
      </c>
      <c r="AB69" s="34" t="s">
        <v>1557</v>
      </c>
      <c r="AC69" s="34" t="s">
        <v>1558</v>
      </c>
      <c r="AD69" s="200" t="s">
        <v>1908</v>
      </c>
      <c r="AE69" s="39">
        <v>2224</v>
      </c>
      <c r="AF69" s="201" t="s">
        <v>1560</v>
      </c>
      <c r="AG69" s="39" t="str">
        <f t="shared" si="11"/>
        <v>v14620-dmz-o-m-2224</v>
      </c>
      <c r="AH69" s="38" t="str">
        <f t="shared" si="15"/>
        <v>rel14620ark044-om</v>
      </c>
      <c r="AI69" s="38" t="s">
        <v>453</v>
      </c>
      <c r="AJ69" s="38" t="s">
        <v>1561</v>
      </c>
      <c r="AK69" s="38" t="s">
        <v>1562</v>
      </c>
      <c r="AL69" s="38" t="s">
        <v>1558</v>
      </c>
      <c r="AM69" s="38" t="s">
        <v>1909</v>
      </c>
      <c r="AN69" s="38" t="s">
        <v>1909</v>
      </c>
      <c r="AO69" s="637">
        <v>2220</v>
      </c>
      <c r="AP69" s="202" t="s">
        <v>1564</v>
      </c>
      <c r="AQ69" s="637" t="str">
        <f t="shared" si="12"/>
        <v>v14620-dmz-product-2220</v>
      </c>
      <c r="AR69" s="316" t="str">
        <f t="shared" si="16"/>
        <v>rel14620ark044-prd</v>
      </c>
      <c r="AS69" s="316" t="s">
        <v>453</v>
      </c>
      <c r="AT69" s="316" t="s">
        <v>1565</v>
      </c>
      <c r="AU69" s="316" t="s">
        <v>1566</v>
      </c>
      <c r="AV69" s="316" t="s">
        <v>1558</v>
      </c>
      <c r="AW69" s="202" t="s">
        <v>1910</v>
      </c>
      <c r="AX69" s="638"/>
      <c r="AY69" s="638"/>
      <c r="AZ69" s="643"/>
      <c r="BA69" s="644"/>
      <c r="BB69" s="644"/>
      <c r="BC69" s="644"/>
      <c r="BD69" s="644"/>
      <c r="BE69" s="644"/>
      <c r="BF69" s="644"/>
      <c r="BG69" s="644"/>
      <c r="BH69" s="644"/>
      <c r="BI69" s="643"/>
      <c r="BJ69" s="644"/>
      <c r="BK69" s="644"/>
      <c r="BL69" s="644"/>
      <c r="BM69" s="644"/>
      <c r="BN69" s="644"/>
      <c r="BO69" s="644"/>
      <c r="BP69" s="644"/>
      <c r="BQ69" s="644"/>
    </row>
    <row r="70" spans="1:69" s="27" customFormat="1" ht="26" hidden="1">
      <c r="A70" s="95" t="str">
        <f t="shared" si="14"/>
        <v>rel14620ark045</v>
      </c>
      <c r="B70" s="36"/>
      <c r="C70" s="36" t="s">
        <v>1904</v>
      </c>
      <c r="D70" s="36" t="s">
        <v>451</v>
      </c>
      <c r="E70" s="36" t="s">
        <v>1544</v>
      </c>
      <c r="F70" s="36" t="s">
        <v>63</v>
      </c>
      <c r="G70" s="36" t="s">
        <v>1690</v>
      </c>
      <c r="H70" s="36" t="s">
        <v>1911</v>
      </c>
      <c r="I70" s="36" t="s">
        <v>1548</v>
      </c>
      <c r="J70" s="36" t="str">
        <f t="shared" si="0"/>
        <v>ark045re</v>
      </c>
      <c r="K70" s="36" t="s">
        <v>1665</v>
      </c>
      <c r="L70" s="36" t="s">
        <v>1549</v>
      </c>
      <c r="M70" s="36" t="s">
        <v>1912</v>
      </c>
      <c r="N70" s="36" t="s">
        <v>1551</v>
      </c>
      <c r="O70" s="36" t="s">
        <v>1888</v>
      </c>
      <c r="P70" s="36" t="s">
        <v>1615</v>
      </c>
      <c r="Q70" s="646" t="str">
        <f t="shared" si="1"/>
        <v>147.152.22.68</v>
      </c>
      <c r="R70" s="646" t="str">
        <f t="shared" si="2"/>
        <v>147.152.22.4</v>
      </c>
      <c r="S70" s="95" t="str">
        <f t="shared" si="9"/>
        <v>time.lon.bt.com</v>
      </c>
      <c r="T70" s="95" t="str">
        <f t="shared" si="3"/>
        <v xml:space="preserve">time.nor.bt.com </v>
      </c>
      <c r="U70" s="95" t="str">
        <f t="shared" si="4"/>
        <v>time.mww.bt.com</v>
      </c>
      <c r="V70" s="34">
        <v>2773</v>
      </c>
      <c r="W70" s="107" t="s">
        <v>1554</v>
      </c>
      <c r="X70" s="34" t="str">
        <f t="shared" si="10"/>
        <v>v14620-ilo-2773</v>
      </c>
      <c r="Y70" s="34" t="str">
        <f t="shared" si="5"/>
        <v>rel14620ark045-ilo</v>
      </c>
      <c r="Z70" s="34" t="s">
        <v>1555</v>
      </c>
      <c r="AA70" s="34" t="s">
        <v>1556</v>
      </c>
      <c r="AB70" s="34" t="s">
        <v>1557</v>
      </c>
      <c r="AC70" s="34" t="s">
        <v>1558</v>
      </c>
      <c r="AD70" s="200" t="s">
        <v>1913</v>
      </c>
      <c r="AE70" s="39">
        <v>2224</v>
      </c>
      <c r="AF70" s="201" t="s">
        <v>1560</v>
      </c>
      <c r="AG70" s="39" t="str">
        <f t="shared" si="11"/>
        <v>v14620-dmz-o-m-2224</v>
      </c>
      <c r="AH70" s="38" t="str">
        <f t="shared" si="15"/>
        <v>rel14620ark045-om</v>
      </c>
      <c r="AI70" s="38" t="s">
        <v>453</v>
      </c>
      <c r="AJ70" s="38" t="s">
        <v>1561</v>
      </c>
      <c r="AK70" s="38" t="s">
        <v>1562</v>
      </c>
      <c r="AL70" s="38" t="s">
        <v>1558</v>
      </c>
      <c r="AM70" s="38" t="s">
        <v>1914</v>
      </c>
      <c r="AN70" s="38" t="s">
        <v>1914</v>
      </c>
      <c r="AO70" s="637">
        <v>2220</v>
      </c>
      <c r="AP70" s="202" t="s">
        <v>1564</v>
      </c>
      <c r="AQ70" s="637" t="str">
        <f t="shared" si="12"/>
        <v>v14620-dmz-product-2220</v>
      </c>
      <c r="AR70" s="316" t="str">
        <f t="shared" si="16"/>
        <v>rel14620ark045-prd</v>
      </c>
      <c r="AS70" s="316" t="s">
        <v>453</v>
      </c>
      <c r="AT70" s="316" t="s">
        <v>1565</v>
      </c>
      <c r="AU70" s="316" t="s">
        <v>1566</v>
      </c>
      <c r="AV70" s="316" t="s">
        <v>1558</v>
      </c>
      <c r="AW70" s="202" t="s">
        <v>1915</v>
      </c>
      <c r="AX70" s="638"/>
      <c r="AY70" s="638"/>
      <c r="AZ70" s="643"/>
      <c r="BA70" s="644"/>
      <c r="BB70" s="644"/>
      <c r="BC70" s="644"/>
      <c r="BD70" s="644"/>
      <c r="BE70" s="644"/>
      <c r="BF70" s="644"/>
      <c r="BG70" s="644"/>
      <c r="BH70" s="644"/>
      <c r="BI70" s="643"/>
      <c r="BJ70" s="644"/>
      <c r="BK70" s="644"/>
      <c r="BL70" s="644"/>
      <c r="BM70" s="644"/>
      <c r="BN70" s="644"/>
      <c r="BO70" s="644"/>
      <c r="BP70" s="644"/>
      <c r="BQ70" s="644"/>
    </row>
    <row r="71" spans="1:69" s="27" customFormat="1" ht="26" hidden="1">
      <c r="A71" s="95" t="str">
        <f t="shared" si="14"/>
        <v>rel14620ark046</v>
      </c>
      <c r="B71" s="36"/>
      <c r="C71" s="36" t="s">
        <v>1904</v>
      </c>
      <c r="D71" s="36" t="s">
        <v>451</v>
      </c>
      <c r="E71" s="36" t="s">
        <v>1544</v>
      </c>
      <c r="F71" s="36" t="s">
        <v>63</v>
      </c>
      <c r="G71" s="36" t="s">
        <v>1690</v>
      </c>
      <c r="H71" s="36" t="s">
        <v>1916</v>
      </c>
      <c r="I71" s="36" t="s">
        <v>1548</v>
      </c>
      <c r="J71" s="36" t="str">
        <f t="shared" si="0"/>
        <v>ark046re</v>
      </c>
      <c r="K71" s="36" t="s">
        <v>1665</v>
      </c>
      <c r="L71" s="36" t="s">
        <v>1549</v>
      </c>
      <c r="M71" s="36" t="s">
        <v>1917</v>
      </c>
      <c r="N71" s="36" t="s">
        <v>1551</v>
      </c>
      <c r="O71" s="36" t="s">
        <v>1894</v>
      </c>
      <c r="P71" s="36" t="s">
        <v>1615</v>
      </c>
      <c r="Q71" s="646" t="str">
        <f t="shared" si="1"/>
        <v>147.152.22.68</v>
      </c>
      <c r="R71" s="646" t="str">
        <f t="shared" si="2"/>
        <v>147.152.22.4</v>
      </c>
      <c r="S71" s="95" t="str">
        <f t="shared" si="9"/>
        <v>time.lon.bt.com</v>
      </c>
      <c r="T71" s="95" t="str">
        <f t="shared" si="3"/>
        <v xml:space="preserve">time.nor.bt.com </v>
      </c>
      <c r="U71" s="95" t="str">
        <f t="shared" si="4"/>
        <v>time.mww.bt.com</v>
      </c>
      <c r="V71" s="34">
        <v>2773</v>
      </c>
      <c r="W71" s="107" t="s">
        <v>1554</v>
      </c>
      <c r="X71" s="34" t="str">
        <f t="shared" si="10"/>
        <v>v14620-ilo-2773</v>
      </c>
      <c r="Y71" s="34" t="str">
        <f t="shared" si="5"/>
        <v>rel14620ark046-ilo</v>
      </c>
      <c r="Z71" s="34" t="s">
        <v>1555</v>
      </c>
      <c r="AA71" s="34" t="s">
        <v>1556</v>
      </c>
      <c r="AB71" s="34" t="s">
        <v>1557</v>
      </c>
      <c r="AC71" s="34" t="s">
        <v>1558</v>
      </c>
      <c r="AD71" s="200" t="s">
        <v>1918</v>
      </c>
      <c r="AE71" s="39">
        <v>2224</v>
      </c>
      <c r="AF71" s="201" t="s">
        <v>1560</v>
      </c>
      <c r="AG71" s="39" t="str">
        <f t="shared" si="11"/>
        <v>v14620-dmz-o-m-2224</v>
      </c>
      <c r="AH71" s="38" t="str">
        <f t="shared" si="15"/>
        <v>rel14620ark046-om</v>
      </c>
      <c r="AI71" s="38" t="s">
        <v>453</v>
      </c>
      <c r="AJ71" s="38" t="s">
        <v>1561</v>
      </c>
      <c r="AK71" s="38" t="s">
        <v>1562</v>
      </c>
      <c r="AL71" s="38" t="s">
        <v>1558</v>
      </c>
      <c r="AM71" s="38" t="s">
        <v>1919</v>
      </c>
      <c r="AN71" s="38" t="s">
        <v>1919</v>
      </c>
      <c r="AO71" s="637">
        <v>2220</v>
      </c>
      <c r="AP71" s="202" t="s">
        <v>1564</v>
      </c>
      <c r="AQ71" s="637" t="str">
        <f t="shared" si="12"/>
        <v>v14620-dmz-product-2220</v>
      </c>
      <c r="AR71" s="316" t="str">
        <f t="shared" si="16"/>
        <v>rel14620ark046-prd</v>
      </c>
      <c r="AS71" s="316" t="s">
        <v>453</v>
      </c>
      <c r="AT71" s="316" t="s">
        <v>1565</v>
      </c>
      <c r="AU71" s="316" t="s">
        <v>1566</v>
      </c>
      <c r="AV71" s="316" t="s">
        <v>1558</v>
      </c>
      <c r="AW71" s="202" t="s">
        <v>1920</v>
      </c>
      <c r="AX71" s="638"/>
      <c r="AY71" s="638"/>
      <c r="AZ71" s="643"/>
      <c r="BA71" s="644"/>
      <c r="BB71" s="644"/>
      <c r="BC71" s="644"/>
      <c r="BD71" s="644"/>
      <c r="BE71" s="644"/>
      <c r="BF71" s="644"/>
      <c r="BG71" s="644"/>
      <c r="BH71" s="644"/>
      <c r="BI71" s="643"/>
      <c r="BJ71" s="644"/>
      <c r="BK71" s="644"/>
      <c r="BL71" s="644"/>
      <c r="BM71" s="644"/>
      <c r="BN71" s="644"/>
      <c r="BO71" s="644"/>
      <c r="BP71" s="644"/>
      <c r="BQ71" s="644"/>
    </row>
    <row r="72" spans="1:69" s="27" customFormat="1" ht="26" hidden="1">
      <c r="A72" s="95" t="str">
        <f t="shared" si="14"/>
        <v>rel14620ark047</v>
      </c>
      <c r="B72" s="36"/>
      <c r="C72" s="36" t="s">
        <v>1904</v>
      </c>
      <c r="D72" s="36" t="s">
        <v>451</v>
      </c>
      <c r="E72" s="36" t="s">
        <v>1544</v>
      </c>
      <c r="F72" s="36" t="s">
        <v>63</v>
      </c>
      <c r="G72" s="36" t="s">
        <v>1690</v>
      </c>
      <c r="H72" s="36" t="s">
        <v>1921</v>
      </c>
      <c r="I72" s="36" t="s">
        <v>1548</v>
      </c>
      <c r="J72" s="36" t="str">
        <f t="shared" si="0"/>
        <v>ark047re</v>
      </c>
      <c r="K72" s="36" t="s">
        <v>1665</v>
      </c>
      <c r="L72" s="36" t="s">
        <v>1665</v>
      </c>
      <c r="M72" s="36" t="s">
        <v>1922</v>
      </c>
      <c r="N72" s="36" t="s">
        <v>1551</v>
      </c>
      <c r="O72" s="36" t="s">
        <v>1900</v>
      </c>
      <c r="P72" s="36" t="s">
        <v>1615</v>
      </c>
      <c r="Q72" s="646" t="str">
        <f t="shared" si="1"/>
        <v>147.152.22.68</v>
      </c>
      <c r="R72" s="646" t="str">
        <f t="shared" si="2"/>
        <v>147.152.22.4</v>
      </c>
      <c r="S72" s="95" t="str">
        <f t="shared" si="9"/>
        <v>time.lon.bt.com</v>
      </c>
      <c r="T72" s="95" t="str">
        <f t="shared" si="3"/>
        <v xml:space="preserve">time.nor.bt.com </v>
      </c>
      <c r="U72" s="95" t="str">
        <f t="shared" si="4"/>
        <v>time.mww.bt.com</v>
      </c>
      <c r="V72" s="34">
        <v>2773</v>
      </c>
      <c r="W72" s="107" t="s">
        <v>1554</v>
      </c>
      <c r="X72" s="34" t="str">
        <f t="shared" si="10"/>
        <v>v14620-ilo-2773</v>
      </c>
      <c r="Y72" s="34" t="str">
        <f t="shared" si="5"/>
        <v>rel14620ark047-ilo</v>
      </c>
      <c r="Z72" s="34" t="s">
        <v>1555</v>
      </c>
      <c r="AA72" s="34" t="s">
        <v>1556</v>
      </c>
      <c r="AB72" s="34" t="s">
        <v>1557</v>
      </c>
      <c r="AC72" s="34" t="s">
        <v>1558</v>
      </c>
      <c r="AD72" s="200" t="s">
        <v>1923</v>
      </c>
      <c r="AE72" s="39">
        <v>2224</v>
      </c>
      <c r="AF72" s="201" t="s">
        <v>1560</v>
      </c>
      <c r="AG72" s="39" t="str">
        <f t="shared" si="11"/>
        <v>v14620-dmz-o-m-2224</v>
      </c>
      <c r="AH72" s="38" t="str">
        <f t="shared" si="15"/>
        <v>rel14620ark047-om</v>
      </c>
      <c r="AI72" s="38" t="s">
        <v>453</v>
      </c>
      <c r="AJ72" s="38" t="s">
        <v>1561</v>
      </c>
      <c r="AK72" s="38" t="s">
        <v>1562</v>
      </c>
      <c r="AL72" s="38" t="s">
        <v>1558</v>
      </c>
      <c r="AM72" s="38" t="s">
        <v>1924</v>
      </c>
      <c r="AN72" s="38" t="s">
        <v>1924</v>
      </c>
      <c r="AO72" s="637">
        <v>2220</v>
      </c>
      <c r="AP72" s="202" t="s">
        <v>1564</v>
      </c>
      <c r="AQ72" s="637" t="str">
        <f t="shared" si="12"/>
        <v>v14620-dmz-product-2220</v>
      </c>
      <c r="AR72" s="316" t="str">
        <f t="shared" si="16"/>
        <v>rel14620ark047-prd</v>
      </c>
      <c r="AS72" s="316" t="s">
        <v>453</v>
      </c>
      <c r="AT72" s="316" t="s">
        <v>1565</v>
      </c>
      <c r="AU72" s="316" t="s">
        <v>1566</v>
      </c>
      <c r="AV72" s="316" t="s">
        <v>1558</v>
      </c>
      <c r="AW72" s="202" t="s">
        <v>1925</v>
      </c>
      <c r="AX72" s="638"/>
      <c r="AY72" s="638"/>
      <c r="AZ72" s="643"/>
      <c r="BA72" s="644"/>
      <c r="BB72" s="644"/>
      <c r="BC72" s="644"/>
      <c r="BD72" s="644"/>
      <c r="BE72" s="644"/>
      <c r="BF72" s="644"/>
      <c r="BG72" s="644"/>
      <c r="BH72" s="644"/>
      <c r="BI72" s="643"/>
      <c r="BJ72" s="644"/>
      <c r="BK72" s="644"/>
      <c r="BL72" s="644"/>
      <c r="BM72" s="644"/>
      <c r="BN72" s="644"/>
      <c r="BO72" s="644"/>
      <c r="BP72" s="644"/>
      <c r="BQ72" s="644"/>
    </row>
    <row r="73" spans="1:69" s="27" customFormat="1" ht="26" hidden="1">
      <c r="A73" s="95" t="str">
        <f t="shared" si="14"/>
        <v>rel14620ark048</v>
      </c>
      <c r="B73" s="36"/>
      <c r="C73" s="36" t="s">
        <v>1904</v>
      </c>
      <c r="D73" s="36" t="s">
        <v>451</v>
      </c>
      <c r="E73" s="36" t="s">
        <v>1544</v>
      </c>
      <c r="F73" s="36" t="s">
        <v>63</v>
      </c>
      <c r="G73" s="36" t="s">
        <v>1690</v>
      </c>
      <c r="H73" s="36" t="s">
        <v>1926</v>
      </c>
      <c r="I73" s="36" t="s">
        <v>1548</v>
      </c>
      <c r="J73" s="36" t="str">
        <f t="shared" si="0"/>
        <v>ark048re</v>
      </c>
      <c r="K73" s="36" t="s">
        <v>1665</v>
      </c>
      <c r="L73" s="36" t="s">
        <v>1665</v>
      </c>
      <c r="M73" s="36" t="s">
        <v>1927</v>
      </c>
      <c r="N73" s="36" t="s">
        <v>1551</v>
      </c>
      <c r="O73" s="36" t="s">
        <v>1907</v>
      </c>
      <c r="P73" s="36" t="s">
        <v>1615</v>
      </c>
      <c r="Q73" s="646" t="str">
        <f t="shared" si="1"/>
        <v>147.152.22.68</v>
      </c>
      <c r="R73" s="646" t="str">
        <f t="shared" si="2"/>
        <v>147.152.22.4</v>
      </c>
      <c r="S73" s="95" t="str">
        <f t="shared" si="9"/>
        <v>time.lon.bt.com</v>
      </c>
      <c r="T73" s="95" t="str">
        <f t="shared" si="3"/>
        <v xml:space="preserve">time.nor.bt.com </v>
      </c>
      <c r="U73" s="95" t="str">
        <f t="shared" si="4"/>
        <v>time.mww.bt.com</v>
      </c>
      <c r="V73" s="34">
        <v>2773</v>
      </c>
      <c r="W73" s="107" t="s">
        <v>1554</v>
      </c>
      <c r="X73" s="34" t="str">
        <f t="shared" si="10"/>
        <v>v14620-ilo-2773</v>
      </c>
      <c r="Y73" s="34" t="str">
        <f t="shared" si="5"/>
        <v>rel14620ark048-ilo</v>
      </c>
      <c r="Z73" s="34" t="s">
        <v>1555</v>
      </c>
      <c r="AA73" s="34" t="s">
        <v>1556</v>
      </c>
      <c r="AB73" s="34" t="s">
        <v>1557</v>
      </c>
      <c r="AC73" s="34" t="s">
        <v>1558</v>
      </c>
      <c r="AD73" s="200" t="s">
        <v>1928</v>
      </c>
      <c r="AE73" s="39">
        <v>2224</v>
      </c>
      <c r="AF73" s="201" t="s">
        <v>1560</v>
      </c>
      <c r="AG73" s="39" t="str">
        <f t="shared" si="11"/>
        <v>v14620-dmz-o-m-2224</v>
      </c>
      <c r="AH73" s="38" t="str">
        <f t="shared" si="15"/>
        <v>rel14620ark048-om</v>
      </c>
      <c r="AI73" s="38" t="s">
        <v>453</v>
      </c>
      <c r="AJ73" s="38" t="s">
        <v>1561</v>
      </c>
      <c r="AK73" s="38" t="s">
        <v>1562</v>
      </c>
      <c r="AL73" s="38" t="s">
        <v>1558</v>
      </c>
      <c r="AM73" s="38" t="s">
        <v>1929</v>
      </c>
      <c r="AN73" s="38" t="s">
        <v>1929</v>
      </c>
      <c r="AO73" s="637">
        <v>2220</v>
      </c>
      <c r="AP73" s="202" t="s">
        <v>1564</v>
      </c>
      <c r="AQ73" s="637" t="str">
        <f t="shared" si="12"/>
        <v>v14620-dmz-product-2220</v>
      </c>
      <c r="AR73" s="316" t="str">
        <f t="shared" si="16"/>
        <v>rel14620ark048-prd</v>
      </c>
      <c r="AS73" s="316" t="s">
        <v>453</v>
      </c>
      <c r="AT73" s="316" t="s">
        <v>1565</v>
      </c>
      <c r="AU73" s="316" t="s">
        <v>1566</v>
      </c>
      <c r="AV73" s="316" t="s">
        <v>1558</v>
      </c>
      <c r="AW73" s="202" t="s">
        <v>1930</v>
      </c>
      <c r="AX73" s="638"/>
      <c r="AY73" s="638"/>
      <c r="AZ73" s="643"/>
      <c r="BA73" s="644"/>
      <c r="BB73" s="644"/>
      <c r="BC73" s="644"/>
      <c r="BD73" s="644"/>
      <c r="BE73" s="644"/>
      <c r="BF73" s="644"/>
      <c r="BG73" s="644"/>
      <c r="BH73" s="644"/>
      <c r="BI73" s="643"/>
      <c r="BJ73" s="644"/>
      <c r="BK73" s="644"/>
      <c r="BL73" s="644"/>
      <c r="BM73" s="644"/>
      <c r="BN73" s="644"/>
      <c r="BO73" s="644"/>
      <c r="BP73" s="644"/>
      <c r="BQ73" s="644"/>
    </row>
    <row r="74" spans="1:69" s="27" customFormat="1" ht="26" hidden="1">
      <c r="A74" s="95" t="str">
        <f t="shared" ref="A74:A105" si="17">$E74&amp;"l"&amp;"14620"&amp;$G74&amp;$H74</f>
        <v>rel14620ark049</v>
      </c>
      <c r="B74" s="36"/>
      <c r="C74" s="36" t="s">
        <v>1904</v>
      </c>
      <c r="D74" s="36" t="s">
        <v>451</v>
      </c>
      <c r="E74" s="36" t="s">
        <v>1544</v>
      </c>
      <c r="F74" s="36" t="s">
        <v>63</v>
      </c>
      <c r="G74" s="36" t="s">
        <v>1690</v>
      </c>
      <c r="H74" s="36" t="s">
        <v>1931</v>
      </c>
      <c r="I74" s="36" t="s">
        <v>1548</v>
      </c>
      <c r="J74" s="36" t="str">
        <f t="shared" ref="J74:J137" si="18">G74&amp;H74&amp;E74</f>
        <v>ark049re</v>
      </c>
      <c r="K74" s="36" t="s">
        <v>1665</v>
      </c>
      <c r="L74" s="36" t="s">
        <v>1665</v>
      </c>
      <c r="M74" s="36" t="s">
        <v>1932</v>
      </c>
      <c r="N74" s="36" t="s">
        <v>1551</v>
      </c>
      <c r="O74" s="36" t="s">
        <v>1888</v>
      </c>
      <c r="P74" s="36" t="s">
        <v>1644</v>
      </c>
      <c r="Q74" s="646" t="str">
        <f t="shared" ref="Q74:Q137" si="19">INDEX(Client_DNS1, MATCH(Master_Full_Site_Name, DNS_NTP_Site, 0))</f>
        <v>147.152.22.68</v>
      </c>
      <c r="R74" s="646" t="str">
        <f t="shared" ref="R74:R137" si="20">INDEX(Client_DNS2, MATCH(Master_Full_Site_Name, DNS_NTP_Site, 0))</f>
        <v>147.152.22.4</v>
      </c>
      <c r="S74" s="95" t="str">
        <f t="shared" ref="S74:S137" si="21">INDEX(Client_NTP1, MATCH(Master_Full_Site_Name, DNS_NTP_Site, 0))</f>
        <v>time.lon.bt.com</v>
      </c>
      <c r="T74" s="95" t="str">
        <f t="shared" ref="T74:T137" si="22">INDEX(Client_NTP2, MATCH(Master_Full_Site_Name, DNS_NTP_Site, 0))</f>
        <v xml:space="preserve">time.nor.bt.com </v>
      </c>
      <c r="U74" s="95" t="str">
        <f t="shared" ref="U74:U137" si="23">INDEX(Client_NTP3, MATCH(Master_Full_Site_Name, DNS_NTP_Site, 0))</f>
        <v>time.mww.bt.com</v>
      </c>
      <c r="V74" s="34">
        <v>2773</v>
      </c>
      <c r="W74" s="107" t="s">
        <v>1554</v>
      </c>
      <c r="X74" s="34" t="str">
        <f t="shared" si="10"/>
        <v>v14620-ilo-2773</v>
      </c>
      <c r="Y74" s="34" t="str">
        <f t="shared" ref="Y74:Y137" si="24">Master_Full_Short_Hostname&amp;W74</f>
        <v>rel14620ark049-ilo</v>
      </c>
      <c r="Z74" s="34" t="s">
        <v>1555</v>
      </c>
      <c r="AA74" s="34" t="s">
        <v>1556</v>
      </c>
      <c r="AB74" s="34" t="s">
        <v>1557</v>
      </c>
      <c r="AC74" s="34" t="s">
        <v>1558</v>
      </c>
      <c r="AD74" s="200" t="s">
        <v>1933</v>
      </c>
      <c r="AE74" s="39">
        <v>2224</v>
      </c>
      <c r="AF74" s="201" t="s">
        <v>1560</v>
      </c>
      <c r="AG74" s="39" t="str">
        <f t="shared" si="11"/>
        <v>v14620-dmz-o-m-2224</v>
      </c>
      <c r="AH74" s="38" t="str">
        <f t="shared" ref="AH74:AH105" si="25">Master_Full_Short_Hostname&amp;AF74</f>
        <v>rel14620ark049-om</v>
      </c>
      <c r="AI74" s="38" t="s">
        <v>453</v>
      </c>
      <c r="AJ74" s="38" t="s">
        <v>1561</v>
      </c>
      <c r="AK74" s="38" t="s">
        <v>1562</v>
      </c>
      <c r="AL74" s="38" t="s">
        <v>1558</v>
      </c>
      <c r="AM74" s="38" t="s">
        <v>1934</v>
      </c>
      <c r="AN74" s="38" t="s">
        <v>1934</v>
      </c>
      <c r="AO74" s="637">
        <v>2220</v>
      </c>
      <c r="AP74" s="202" t="s">
        <v>1564</v>
      </c>
      <c r="AQ74" s="637" t="str">
        <f t="shared" si="12"/>
        <v>v14620-dmz-product-2220</v>
      </c>
      <c r="AR74" s="316" t="str">
        <f t="shared" ref="AR74:AR105" si="26">Master_Full_Short_Hostname&amp;AP74</f>
        <v>rel14620ark049-prd</v>
      </c>
      <c r="AS74" s="316" t="s">
        <v>453</v>
      </c>
      <c r="AT74" s="316" t="s">
        <v>1565</v>
      </c>
      <c r="AU74" s="316" t="s">
        <v>1566</v>
      </c>
      <c r="AV74" s="316" t="s">
        <v>1558</v>
      </c>
      <c r="AW74" s="202" t="s">
        <v>1935</v>
      </c>
      <c r="AX74" s="638"/>
      <c r="AY74" s="638"/>
      <c r="AZ74" s="643"/>
      <c r="BA74" s="644"/>
      <c r="BB74" s="644"/>
      <c r="BC74" s="644"/>
      <c r="BD74" s="644"/>
      <c r="BE74" s="644"/>
      <c r="BF74" s="644"/>
      <c r="BG74" s="644"/>
      <c r="BH74" s="644"/>
      <c r="BI74" s="643"/>
      <c r="BJ74" s="644"/>
      <c r="BK74" s="644"/>
      <c r="BL74" s="644"/>
      <c r="BM74" s="644"/>
      <c r="BN74" s="644"/>
      <c r="BO74" s="644"/>
      <c r="BP74" s="644"/>
      <c r="BQ74" s="644"/>
    </row>
    <row r="75" spans="1:69" s="27" customFormat="1" ht="26" hidden="1">
      <c r="A75" s="95" t="str">
        <f t="shared" si="17"/>
        <v>rel14620ark050</v>
      </c>
      <c r="B75" s="36"/>
      <c r="C75" s="36" t="s">
        <v>1904</v>
      </c>
      <c r="D75" s="36" t="s">
        <v>451</v>
      </c>
      <c r="E75" s="36" t="s">
        <v>1544</v>
      </c>
      <c r="F75" s="36" t="s">
        <v>63</v>
      </c>
      <c r="G75" s="36" t="s">
        <v>1690</v>
      </c>
      <c r="H75" s="36" t="s">
        <v>1936</v>
      </c>
      <c r="I75" s="36" t="s">
        <v>1548</v>
      </c>
      <c r="J75" s="36" t="str">
        <f t="shared" si="18"/>
        <v>ark050re</v>
      </c>
      <c r="K75" s="36" t="s">
        <v>1665</v>
      </c>
      <c r="L75" s="36" t="s">
        <v>1665</v>
      </c>
      <c r="M75" s="36" t="s">
        <v>1937</v>
      </c>
      <c r="N75" s="36" t="s">
        <v>1551</v>
      </c>
      <c r="O75" s="36" t="s">
        <v>1894</v>
      </c>
      <c r="P75" s="36" t="s">
        <v>1644</v>
      </c>
      <c r="Q75" s="646" t="str">
        <f t="shared" si="19"/>
        <v>147.152.22.68</v>
      </c>
      <c r="R75" s="646" t="str">
        <f t="shared" si="20"/>
        <v>147.152.22.4</v>
      </c>
      <c r="S75" s="95" t="str">
        <f t="shared" si="21"/>
        <v>time.lon.bt.com</v>
      </c>
      <c r="T75" s="95" t="str">
        <f t="shared" si="22"/>
        <v xml:space="preserve">time.nor.bt.com </v>
      </c>
      <c r="U75" s="95" t="str">
        <f t="shared" si="23"/>
        <v>time.mww.bt.com</v>
      </c>
      <c r="V75" s="34">
        <v>2773</v>
      </c>
      <c r="W75" s="107" t="s">
        <v>1554</v>
      </c>
      <c r="X75" s="34" t="str">
        <f t="shared" ref="X75:X138" si="27">"v14620"&amp;W75&amp;"-"&amp;V75</f>
        <v>v14620-ilo-2773</v>
      </c>
      <c r="Y75" s="34" t="str">
        <f t="shared" si="24"/>
        <v>rel14620ark050-ilo</v>
      </c>
      <c r="Z75" s="34" t="s">
        <v>1555</v>
      </c>
      <c r="AA75" s="34" t="s">
        <v>1556</v>
      </c>
      <c r="AB75" s="34" t="s">
        <v>1557</v>
      </c>
      <c r="AC75" s="34" t="s">
        <v>1558</v>
      </c>
      <c r="AD75" s="200" t="s">
        <v>1938</v>
      </c>
      <c r="AE75" s="39">
        <v>2224</v>
      </c>
      <c r="AF75" s="201" t="s">
        <v>1560</v>
      </c>
      <c r="AG75" s="39" t="str">
        <f t="shared" ref="AG75:AG132" si="28">"v14620"&amp;"-dmz-o-m-"&amp;AE75</f>
        <v>v14620-dmz-o-m-2224</v>
      </c>
      <c r="AH75" s="38" t="str">
        <f t="shared" si="25"/>
        <v>rel14620ark050-om</v>
      </c>
      <c r="AI75" s="38" t="s">
        <v>453</v>
      </c>
      <c r="AJ75" s="38" t="s">
        <v>1561</v>
      </c>
      <c r="AK75" s="38" t="s">
        <v>1562</v>
      </c>
      <c r="AL75" s="38" t="s">
        <v>1558</v>
      </c>
      <c r="AM75" s="38" t="s">
        <v>1939</v>
      </c>
      <c r="AN75" s="38" t="s">
        <v>1939</v>
      </c>
      <c r="AO75" s="637">
        <v>2220</v>
      </c>
      <c r="AP75" s="202" t="s">
        <v>1564</v>
      </c>
      <c r="AQ75" s="637" t="str">
        <f t="shared" ref="AQ75:AQ138" si="29">"v14620"&amp;"-dmz-product-"&amp;AO75</f>
        <v>v14620-dmz-product-2220</v>
      </c>
      <c r="AR75" s="316" t="str">
        <f t="shared" si="26"/>
        <v>rel14620ark050-prd</v>
      </c>
      <c r="AS75" s="316" t="s">
        <v>453</v>
      </c>
      <c r="AT75" s="316" t="s">
        <v>1565</v>
      </c>
      <c r="AU75" s="316" t="s">
        <v>1566</v>
      </c>
      <c r="AV75" s="316" t="s">
        <v>1558</v>
      </c>
      <c r="AW75" s="202" t="s">
        <v>1940</v>
      </c>
      <c r="AX75" s="638"/>
      <c r="AY75" s="638"/>
      <c r="AZ75" s="643"/>
      <c r="BA75" s="644"/>
      <c r="BB75" s="644"/>
      <c r="BC75" s="644"/>
      <c r="BD75" s="644"/>
      <c r="BE75" s="644"/>
      <c r="BF75" s="644"/>
      <c r="BG75" s="644"/>
      <c r="BH75" s="644"/>
      <c r="BI75" s="643"/>
      <c r="BJ75" s="644"/>
      <c r="BK75" s="644"/>
      <c r="BL75" s="644"/>
      <c r="BM75" s="644"/>
      <c r="BN75" s="644"/>
      <c r="BO75" s="644"/>
      <c r="BP75" s="644"/>
      <c r="BQ75" s="644"/>
    </row>
    <row r="76" spans="1:69" s="27" customFormat="1" ht="26" hidden="1">
      <c r="A76" s="95" t="str">
        <f t="shared" si="17"/>
        <v>rel14620ark051</v>
      </c>
      <c r="B76" s="36"/>
      <c r="C76" s="36" t="s">
        <v>1904</v>
      </c>
      <c r="D76" s="36" t="s">
        <v>451</v>
      </c>
      <c r="E76" s="36" t="s">
        <v>1544</v>
      </c>
      <c r="F76" s="36" t="s">
        <v>63</v>
      </c>
      <c r="G76" s="36" t="s">
        <v>1690</v>
      </c>
      <c r="H76" s="36" t="s">
        <v>1941</v>
      </c>
      <c r="I76" s="36" t="s">
        <v>1548</v>
      </c>
      <c r="J76" s="36" t="str">
        <f t="shared" si="18"/>
        <v>ark051re</v>
      </c>
      <c r="K76" s="36" t="s">
        <v>1665</v>
      </c>
      <c r="L76" s="36" t="s">
        <v>1665</v>
      </c>
      <c r="M76" s="36" t="s">
        <v>1942</v>
      </c>
      <c r="N76" s="36" t="s">
        <v>1551</v>
      </c>
      <c r="O76" s="36" t="s">
        <v>1900</v>
      </c>
      <c r="P76" s="36" t="s">
        <v>1644</v>
      </c>
      <c r="Q76" s="646" t="str">
        <f t="shared" si="19"/>
        <v>147.152.22.68</v>
      </c>
      <c r="R76" s="646" t="str">
        <f t="shared" si="20"/>
        <v>147.152.22.4</v>
      </c>
      <c r="S76" s="95" t="str">
        <f t="shared" si="21"/>
        <v>time.lon.bt.com</v>
      </c>
      <c r="T76" s="95" t="str">
        <f t="shared" si="22"/>
        <v xml:space="preserve">time.nor.bt.com </v>
      </c>
      <c r="U76" s="95" t="str">
        <f t="shared" si="23"/>
        <v>time.mww.bt.com</v>
      </c>
      <c r="V76" s="34">
        <v>2773</v>
      </c>
      <c r="W76" s="107" t="s">
        <v>1554</v>
      </c>
      <c r="X76" s="34" t="str">
        <f t="shared" si="27"/>
        <v>v14620-ilo-2773</v>
      </c>
      <c r="Y76" s="34" t="str">
        <f t="shared" si="24"/>
        <v>rel14620ark051-ilo</v>
      </c>
      <c r="Z76" s="34" t="s">
        <v>1555</v>
      </c>
      <c r="AA76" s="34" t="s">
        <v>1556</v>
      </c>
      <c r="AB76" s="34" t="s">
        <v>1557</v>
      </c>
      <c r="AC76" s="34" t="s">
        <v>1558</v>
      </c>
      <c r="AD76" s="200" t="s">
        <v>1943</v>
      </c>
      <c r="AE76" s="39">
        <v>2224</v>
      </c>
      <c r="AF76" s="201" t="s">
        <v>1560</v>
      </c>
      <c r="AG76" s="39" t="str">
        <f t="shared" si="28"/>
        <v>v14620-dmz-o-m-2224</v>
      </c>
      <c r="AH76" s="38" t="str">
        <f t="shared" si="25"/>
        <v>rel14620ark051-om</v>
      </c>
      <c r="AI76" s="38" t="s">
        <v>453</v>
      </c>
      <c r="AJ76" s="38" t="s">
        <v>1561</v>
      </c>
      <c r="AK76" s="38" t="s">
        <v>1562</v>
      </c>
      <c r="AL76" s="38" t="s">
        <v>1558</v>
      </c>
      <c r="AM76" s="38" t="s">
        <v>1944</v>
      </c>
      <c r="AN76" s="38" t="s">
        <v>1944</v>
      </c>
      <c r="AO76" s="637">
        <v>2220</v>
      </c>
      <c r="AP76" s="202" t="s">
        <v>1564</v>
      </c>
      <c r="AQ76" s="637" t="str">
        <f t="shared" si="29"/>
        <v>v14620-dmz-product-2220</v>
      </c>
      <c r="AR76" s="316" t="str">
        <f t="shared" si="26"/>
        <v>rel14620ark051-prd</v>
      </c>
      <c r="AS76" s="316" t="s">
        <v>453</v>
      </c>
      <c r="AT76" s="316" t="s">
        <v>1565</v>
      </c>
      <c r="AU76" s="316" t="s">
        <v>1566</v>
      </c>
      <c r="AV76" s="316" t="s">
        <v>1558</v>
      </c>
      <c r="AW76" s="202" t="s">
        <v>1945</v>
      </c>
      <c r="AX76" s="638"/>
      <c r="AY76" s="638"/>
      <c r="AZ76" s="643"/>
      <c r="BA76" s="644"/>
      <c r="BB76" s="644"/>
      <c r="BC76" s="644"/>
      <c r="BD76" s="644"/>
      <c r="BE76" s="644"/>
      <c r="BF76" s="644"/>
      <c r="BG76" s="644"/>
      <c r="BH76" s="644"/>
      <c r="BI76" s="643"/>
      <c r="BJ76" s="644"/>
      <c r="BK76" s="644"/>
      <c r="BL76" s="644"/>
      <c r="BM76" s="644"/>
      <c r="BN76" s="644"/>
      <c r="BO76" s="644"/>
      <c r="BP76" s="644"/>
      <c r="BQ76" s="644"/>
    </row>
    <row r="77" spans="1:69" s="27" customFormat="1" ht="26" hidden="1">
      <c r="A77" s="95" t="str">
        <f t="shared" si="17"/>
        <v>rel14620ark052</v>
      </c>
      <c r="B77" s="36"/>
      <c r="C77" s="36" t="s">
        <v>1904</v>
      </c>
      <c r="D77" s="36" t="s">
        <v>451</v>
      </c>
      <c r="E77" s="36" t="s">
        <v>1544</v>
      </c>
      <c r="F77" s="36" t="s">
        <v>63</v>
      </c>
      <c r="G77" s="36" t="s">
        <v>1690</v>
      </c>
      <c r="H77" s="36" t="s">
        <v>1946</v>
      </c>
      <c r="I77" s="36" t="s">
        <v>1548</v>
      </c>
      <c r="J77" s="36" t="str">
        <f t="shared" si="18"/>
        <v>ark052re</v>
      </c>
      <c r="K77" s="36" t="s">
        <v>1665</v>
      </c>
      <c r="L77" s="36" t="s">
        <v>1665</v>
      </c>
      <c r="M77" s="36" t="s">
        <v>1947</v>
      </c>
      <c r="N77" s="36" t="s">
        <v>1551</v>
      </c>
      <c r="O77" s="36" t="s">
        <v>1907</v>
      </c>
      <c r="P77" s="36" t="s">
        <v>1644</v>
      </c>
      <c r="Q77" s="646" t="str">
        <f t="shared" si="19"/>
        <v>147.152.22.68</v>
      </c>
      <c r="R77" s="646" t="str">
        <f t="shared" si="20"/>
        <v>147.152.22.4</v>
      </c>
      <c r="S77" s="95" t="str">
        <f t="shared" si="21"/>
        <v>time.lon.bt.com</v>
      </c>
      <c r="T77" s="95" t="str">
        <f t="shared" si="22"/>
        <v xml:space="preserve">time.nor.bt.com </v>
      </c>
      <c r="U77" s="95" t="str">
        <f t="shared" si="23"/>
        <v>time.mww.bt.com</v>
      </c>
      <c r="V77" s="34">
        <v>2773</v>
      </c>
      <c r="W77" s="107" t="s">
        <v>1554</v>
      </c>
      <c r="X77" s="34" t="str">
        <f t="shared" si="27"/>
        <v>v14620-ilo-2773</v>
      </c>
      <c r="Y77" s="34" t="str">
        <f t="shared" si="24"/>
        <v>rel14620ark052-ilo</v>
      </c>
      <c r="Z77" s="34" t="s">
        <v>1555</v>
      </c>
      <c r="AA77" s="34" t="s">
        <v>1556</v>
      </c>
      <c r="AB77" s="34" t="s">
        <v>1557</v>
      </c>
      <c r="AC77" s="34" t="s">
        <v>1558</v>
      </c>
      <c r="AD77" s="200" t="s">
        <v>1948</v>
      </c>
      <c r="AE77" s="39">
        <v>2224</v>
      </c>
      <c r="AF77" s="201" t="s">
        <v>1560</v>
      </c>
      <c r="AG77" s="39" t="str">
        <f t="shared" si="28"/>
        <v>v14620-dmz-o-m-2224</v>
      </c>
      <c r="AH77" s="38" t="str">
        <f t="shared" si="25"/>
        <v>rel14620ark052-om</v>
      </c>
      <c r="AI77" s="38" t="s">
        <v>453</v>
      </c>
      <c r="AJ77" s="38" t="s">
        <v>1561</v>
      </c>
      <c r="AK77" s="38" t="s">
        <v>1562</v>
      </c>
      <c r="AL77" s="38" t="s">
        <v>1558</v>
      </c>
      <c r="AM77" s="38" t="s">
        <v>1949</v>
      </c>
      <c r="AN77" s="38" t="s">
        <v>1949</v>
      </c>
      <c r="AO77" s="637">
        <v>2220</v>
      </c>
      <c r="AP77" s="202" t="s">
        <v>1564</v>
      </c>
      <c r="AQ77" s="637" t="str">
        <f t="shared" si="29"/>
        <v>v14620-dmz-product-2220</v>
      </c>
      <c r="AR77" s="316" t="str">
        <f t="shared" si="26"/>
        <v>rel14620ark052-prd</v>
      </c>
      <c r="AS77" s="316" t="s">
        <v>453</v>
      </c>
      <c r="AT77" s="316" t="s">
        <v>1565</v>
      </c>
      <c r="AU77" s="316" t="s">
        <v>1566</v>
      </c>
      <c r="AV77" s="316" t="s">
        <v>1558</v>
      </c>
      <c r="AW77" s="202" t="s">
        <v>1950</v>
      </c>
      <c r="AX77" s="638"/>
      <c r="AY77" s="638"/>
      <c r="AZ77" s="643"/>
      <c r="BA77" s="644"/>
      <c r="BB77" s="644"/>
      <c r="BC77" s="644"/>
      <c r="BD77" s="644"/>
      <c r="BE77" s="644"/>
      <c r="BF77" s="644"/>
      <c r="BG77" s="644"/>
      <c r="BH77" s="644"/>
      <c r="BI77" s="643"/>
      <c r="BJ77" s="644"/>
      <c r="BK77" s="644"/>
      <c r="BL77" s="644"/>
      <c r="BM77" s="644"/>
      <c r="BN77" s="644"/>
      <c r="BO77" s="644"/>
      <c r="BP77" s="644"/>
      <c r="BQ77" s="644"/>
    </row>
    <row r="78" spans="1:69" s="27" customFormat="1" ht="26" hidden="1">
      <c r="A78" s="95" t="str">
        <f t="shared" si="17"/>
        <v>rel14620ark053</v>
      </c>
      <c r="B78" s="36"/>
      <c r="C78" s="36" t="s">
        <v>1904</v>
      </c>
      <c r="D78" s="36" t="s">
        <v>451</v>
      </c>
      <c r="E78" s="36" t="s">
        <v>1544</v>
      </c>
      <c r="F78" s="36" t="s">
        <v>63</v>
      </c>
      <c r="G78" s="36" t="s">
        <v>1690</v>
      </c>
      <c r="H78" s="36" t="s">
        <v>1951</v>
      </c>
      <c r="I78" s="36" t="s">
        <v>1548</v>
      </c>
      <c r="J78" s="36" t="str">
        <f t="shared" si="18"/>
        <v>ark053re</v>
      </c>
      <c r="K78" s="36" t="s">
        <v>1665</v>
      </c>
      <c r="L78" s="36" t="s">
        <v>1665</v>
      </c>
      <c r="M78" s="36" t="s">
        <v>1952</v>
      </c>
      <c r="N78" s="36" t="s">
        <v>1551</v>
      </c>
      <c r="O78" s="36" t="s">
        <v>1888</v>
      </c>
      <c r="P78" s="36" t="s">
        <v>1553</v>
      </c>
      <c r="Q78" s="646" t="str">
        <f t="shared" si="19"/>
        <v>147.152.22.68</v>
      </c>
      <c r="R78" s="646" t="str">
        <f t="shared" si="20"/>
        <v>147.152.22.4</v>
      </c>
      <c r="S78" s="95" t="str">
        <f t="shared" si="21"/>
        <v>time.lon.bt.com</v>
      </c>
      <c r="T78" s="95" t="str">
        <f t="shared" si="22"/>
        <v xml:space="preserve">time.nor.bt.com </v>
      </c>
      <c r="U78" s="95" t="str">
        <f t="shared" si="23"/>
        <v>time.mww.bt.com</v>
      </c>
      <c r="V78" s="34">
        <v>2773</v>
      </c>
      <c r="W78" s="107" t="s">
        <v>1554</v>
      </c>
      <c r="X78" s="34" t="str">
        <f t="shared" si="27"/>
        <v>v14620-ilo-2773</v>
      </c>
      <c r="Y78" s="34" t="str">
        <f t="shared" si="24"/>
        <v>rel14620ark053-ilo</v>
      </c>
      <c r="Z78" s="34" t="s">
        <v>1555</v>
      </c>
      <c r="AA78" s="34" t="s">
        <v>1556</v>
      </c>
      <c r="AB78" s="34" t="s">
        <v>1557</v>
      </c>
      <c r="AC78" s="34" t="s">
        <v>1558</v>
      </c>
      <c r="AD78" s="200" t="s">
        <v>1953</v>
      </c>
      <c r="AE78" s="39">
        <v>2224</v>
      </c>
      <c r="AF78" s="201" t="s">
        <v>1560</v>
      </c>
      <c r="AG78" s="39" t="str">
        <f t="shared" si="28"/>
        <v>v14620-dmz-o-m-2224</v>
      </c>
      <c r="AH78" s="38" t="str">
        <f t="shared" si="25"/>
        <v>rel14620ark053-om</v>
      </c>
      <c r="AI78" s="38" t="s">
        <v>453</v>
      </c>
      <c r="AJ78" s="38" t="s">
        <v>1561</v>
      </c>
      <c r="AK78" s="38" t="s">
        <v>1562</v>
      </c>
      <c r="AL78" s="38" t="s">
        <v>1558</v>
      </c>
      <c r="AM78" s="38" t="s">
        <v>1954</v>
      </c>
      <c r="AN78" s="38" t="s">
        <v>1954</v>
      </c>
      <c r="AO78" s="637">
        <v>2220</v>
      </c>
      <c r="AP78" s="202" t="s">
        <v>1564</v>
      </c>
      <c r="AQ78" s="637" t="str">
        <f t="shared" si="29"/>
        <v>v14620-dmz-product-2220</v>
      </c>
      <c r="AR78" s="316" t="str">
        <f t="shared" si="26"/>
        <v>rel14620ark053-prd</v>
      </c>
      <c r="AS78" s="316" t="s">
        <v>453</v>
      </c>
      <c r="AT78" s="316" t="s">
        <v>1565</v>
      </c>
      <c r="AU78" s="316" t="s">
        <v>1566</v>
      </c>
      <c r="AV78" s="316" t="s">
        <v>1558</v>
      </c>
      <c r="AW78" s="202" t="s">
        <v>1955</v>
      </c>
      <c r="AX78" s="638"/>
      <c r="AY78" s="638"/>
      <c r="AZ78" s="643"/>
      <c r="BA78" s="644"/>
      <c r="BB78" s="644"/>
      <c r="BC78" s="644"/>
      <c r="BD78" s="644"/>
      <c r="BE78" s="644"/>
      <c r="BF78" s="644"/>
      <c r="BG78" s="644"/>
      <c r="BH78" s="644"/>
      <c r="BI78" s="643"/>
      <c r="BJ78" s="644"/>
      <c r="BK78" s="644"/>
      <c r="BL78" s="644"/>
      <c r="BM78" s="644"/>
      <c r="BN78" s="644"/>
      <c r="BO78" s="644"/>
      <c r="BP78" s="644"/>
      <c r="BQ78" s="644"/>
    </row>
    <row r="79" spans="1:69" s="27" customFormat="1" ht="26" hidden="1">
      <c r="A79" s="95" t="str">
        <f t="shared" si="17"/>
        <v>rel14620ark054</v>
      </c>
      <c r="B79" s="36"/>
      <c r="C79" s="36" t="s">
        <v>1904</v>
      </c>
      <c r="D79" s="36" t="s">
        <v>451</v>
      </c>
      <c r="E79" s="36" t="s">
        <v>1544</v>
      </c>
      <c r="F79" s="36" t="s">
        <v>63</v>
      </c>
      <c r="G79" s="36" t="s">
        <v>1690</v>
      </c>
      <c r="H79" s="36" t="s">
        <v>1956</v>
      </c>
      <c r="I79" s="36" t="s">
        <v>1548</v>
      </c>
      <c r="J79" s="36" t="str">
        <f t="shared" si="18"/>
        <v>ark054re</v>
      </c>
      <c r="K79" s="36" t="s">
        <v>1665</v>
      </c>
      <c r="L79" s="36" t="s">
        <v>1665</v>
      </c>
      <c r="M79" s="36" t="s">
        <v>1957</v>
      </c>
      <c r="N79" s="36" t="s">
        <v>1551</v>
      </c>
      <c r="O79" s="36" t="s">
        <v>1894</v>
      </c>
      <c r="P79" s="36" t="s">
        <v>1553</v>
      </c>
      <c r="Q79" s="646" t="str">
        <f t="shared" si="19"/>
        <v>147.152.22.68</v>
      </c>
      <c r="R79" s="646" t="str">
        <f t="shared" si="20"/>
        <v>147.152.22.4</v>
      </c>
      <c r="S79" s="95" t="str">
        <f t="shared" si="21"/>
        <v>time.lon.bt.com</v>
      </c>
      <c r="T79" s="95" t="str">
        <f t="shared" si="22"/>
        <v xml:space="preserve">time.nor.bt.com </v>
      </c>
      <c r="U79" s="95" t="str">
        <f t="shared" si="23"/>
        <v>time.mww.bt.com</v>
      </c>
      <c r="V79" s="34">
        <v>2773</v>
      </c>
      <c r="W79" s="107" t="s">
        <v>1554</v>
      </c>
      <c r="X79" s="34" t="str">
        <f t="shared" si="27"/>
        <v>v14620-ilo-2773</v>
      </c>
      <c r="Y79" s="34" t="str">
        <f t="shared" si="24"/>
        <v>rel14620ark054-ilo</v>
      </c>
      <c r="Z79" s="34" t="s">
        <v>1555</v>
      </c>
      <c r="AA79" s="34" t="s">
        <v>1556</v>
      </c>
      <c r="AB79" s="34" t="s">
        <v>1557</v>
      </c>
      <c r="AC79" s="34" t="s">
        <v>1558</v>
      </c>
      <c r="AD79" s="200" t="s">
        <v>1958</v>
      </c>
      <c r="AE79" s="39">
        <v>2224</v>
      </c>
      <c r="AF79" s="201" t="s">
        <v>1560</v>
      </c>
      <c r="AG79" s="39" t="str">
        <f t="shared" si="28"/>
        <v>v14620-dmz-o-m-2224</v>
      </c>
      <c r="AH79" s="38" t="str">
        <f t="shared" si="25"/>
        <v>rel14620ark054-om</v>
      </c>
      <c r="AI79" s="38" t="s">
        <v>453</v>
      </c>
      <c r="AJ79" s="38" t="s">
        <v>1561</v>
      </c>
      <c r="AK79" s="38" t="s">
        <v>1562</v>
      </c>
      <c r="AL79" s="38" t="s">
        <v>1558</v>
      </c>
      <c r="AM79" s="38" t="s">
        <v>1959</v>
      </c>
      <c r="AN79" s="38" t="s">
        <v>1959</v>
      </c>
      <c r="AO79" s="637">
        <v>2220</v>
      </c>
      <c r="AP79" s="202" t="s">
        <v>1564</v>
      </c>
      <c r="AQ79" s="637" t="str">
        <f t="shared" si="29"/>
        <v>v14620-dmz-product-2220</v>
      </c>
      <c r="AR79" s="316" t="str">
        <f t="shared" si="26"/>
        <v>rel14620ark054-prd</v>
      </c>
      <c r="AS79" s="316" t="s">
        <v>453</v>
      </c>
      <c r="AT79" s="316" t="s">
        <v>1565</v>
      </c>
      <c r="AU79" s="316" t="s">
        <v>1566</v>
      </c>
      <c r="AV79" s="316" t="s">
        <v>1558</v>
      </c>
      <c r="AW79" s="202" t="s">
        <v>1960</v>
      </c>
      <c r="AX79" s="638"/>
      <c r="AY79" s="638"/>
      <c r="AZ79" s="643"/>
      <c r="BA79" s="644"/>
      <c r="BB79" s="644"/>
      <c r="BC79" s="644"/>
      <c r="BD79" s="644"/>
      <c r="BE79" s="644"/>
      <c r="BF79" s="644"/>
      <c r="BG79" s="644"/>
      <c r="BH79" s="644"/>
      <c r="BI79" s="643"/>
      <c r="BJ79" s="644"/>
      <c r="BK79" s="644"/>
      <c r="BL79" s="644"/>
      <c r="BM79" s="644"/>
      <c r="BN79" s="644"/>
      <c r="BO79" s="644"/>
      <c r="BP79" s="644"/>
      <c r="BQ79" s="644"/>
    </row>
    <row r="80" spans="1:69" s="27" customFormat="1" ht="26" hidden="1">
      <c r="A80" s="95" t="str">
        <f t="shared" si="17"/>
        <v>rel14620ark055</v>
      </c>
      <c r="B80" s="36"/>
      <c r="C80" s="36" t="s">
        <v>1904</v>
      </c>
      <c r="D80" s="36" t="s">
        <v>451</v>
      </c>
      <c r="E80" s="36" t="s">
        <v>1544</v>
      </c>
      <c r="F80" s="36" t="s">
        <v>63</v>
      </c>
      <c r="G80" s="36" t="s">
        <v>1690</v>
      </c>
      <c r="H80" s="36" t="s">
        <v>1961</v>
      </c>
      <c r="I80" s="36" t="s">
        <v>1548</v>
      </c>
      <c r="J80" s="36" t="str">
        <f t="shared" si="18"/>
        <v>ark055re</v>
      </c>
      <c r="K80" s="36" t="s">
        <v>1665</v>
      </c>
      <c r="L80" s="36" t="s">
        <v>1665</v>
      </c>
      <c r="M80" s="36" t="s">
        <v>1962</v>
      </c>
      <c r="N80" s="36" t="s">
        <v>1551</v>
      </c>
      <c r="O80" s="36" t="s">
        <v>1900</v>
      </c>
      <c r="P80" s="36" t="s">
        <v>1553</v>
      </c>
      <c r="Q80" s="646" t="str">
        <f t="shared" si="19"/>
        <v>147.152.22.68</v>
      </c>
      <c r="R80" s="646" t="str">
        <f t="shared" si="20"/>
        <v>147.152.22.4</v>
      </c>
      <c r="S80" s="95" t="str">
        <f t="shared" si="21"/>
        <v>time.lon.bt.com</v>
      </c>
      <c r="T80" s="95" t="str">
        <f t="shared" si="22"/>
        <v xml:space="preserve">time.nor.bt.com </v>
      </c>
      <c r="U80" s="95" t="str">
        <f t="shared" si="23"/>
        <v>time.mww.bt.com</v>
      </c>
      <c r="V80" s="34">
        <v>2773</v>
      </c>
      <c r="W80" s="107" t="s">
        <v>1554</v>
      </c>
      <c r="X80" s="34" t="str">
        <f t="shared" si="27"/>
        <v>v14620-ilo-2773</v>
      </c>
      <c r="Y80" s="34" t="str">
        <f t="shared" si="24"/>
        <v>rel14620ark055-ilo</v>
      </c>
      <c r="Z80" s="34" t="s">
        <v>1555</v>
      </c>
      <c r="AA80" s="34" t="s">
        <v>1556</v>
      </c>
      <c r="AB80" s="34" t="s">
        <v>1557</v>
      </c>
      <c r="AC80" s="34" t="s">
        <v>1558</v>
      </c>
      <c r="AD80" s="200" t="s">
        <v>1963</v>
      </c>
      <c r="AE80" s="39">
        <v>2224</v>
      </c>
      <c r="AF80" s="201" t="s">
        <v>1560</v>
      </c>
      <c r="AG80" s="39" t="str">
        <f t="shared" si="28"/>
        <v>v14620-dmz-o-m-2224</v>
      </c>
      <c r="AH80" s="38" t="str">
        <f t="shared" si="25"/>
        <v>rel14620ark055-om</v>
      </c>
      <c r="AI80" s="38" t="s">
        <v>453</v>
      </c>
      <c r="AJ80" s="38" t="s">
        <v>1561</v>
      </c>
      <c r="AK80" s="38" t="s">
        <v>1562</v>
      </c>
      <c r="AL80" s="38" t="s">
        <v>1558</v>
      </c>
      <c r="AM80" s="38" t="s">
        <v>1964</v>
      </c>
      <c r="AN80" s="38" t="s">
        <v>1964</v>
      </c>
      <c r="AO80" s="637">
        <v>2220</v>
      </c>
      <c r="AP80" s="202" t="s">
        <v>1564</v>
      </c>
      <c r="AQ80" s="637" t="str">
        <f t="shared" si="29"/>
        <v>v14620-dmz-product-2220</v>
      </c>
      <c r="AR80" s="316" t="str">
        <f t="shared" si="26"/>
        <v>rel14620ark055-prd</v>
      </c>
      <c r="AS80" s="316" t="s">
        <v>453</v>
      </c>
      <c r="AT80" s="316" t="s">
        <v>1565</v>
      </c>
      <c r="AU80" s="316" t="s">
        <v>1566</v>
      </c>
      <c r="AV80" s="316" t="s">
        <v>1558</v>
      </c>
      <c r="AW80" s="202" t="s">
        <v>1965</v>
      </c>
      <c r="AX80" s="638"/>
      <c r="AY80" s="638"/>
      <c r="AZ80" s="643"/>
      <c r="BA80" s="644"/>
      <c r="BB80" s="644"/>
      <c r="BC80" s="644"/>
      <c r="BD80" s="644"/>
      <c r="BE80" s="644"/>
      <c r="BF80" s="644"/>
      <c r="BG80" s="644"/>
      <c r="BH80" s="644"/>
      <c r="BI80" s="643"/>
      <c r="BJ80" s="644"/>
      <c r="BK80" s="644"/>
      <c r="BL80" s="644"/>
      <c r="BM80" s="644"/>
      <c r="BN80" s="644"/>
      <c r="BO80" s="644"/>
      <c r="BP80" s="644"/>
      <c r="BQ80" s="644"/>
    </row>
    <row r="81" spans="1:69" s="27" customFormat="1" ht="26" hidden="1">
      <c r="A81" s="95" t="str">
        <f t="shared" si="17"/>
        <v>rel14620ark056</v>
      </c>
      <c r="B81" s="36"/>
      <c r="C81" s="36" t="s">
        <v>1904</v>
      </c>
      <c r="D81" s="36" t="s">
        <v>451</v>
      </c>
      <c r="E81" s="36" t="s">
        <v>1544</v>
      </c>
      <c r="F81" s="36" t="s">
        <v>63</v>
      </c>
      <c r="G81" s="36" t="s">
        <v>1690</v>
      </c>
      <c r="H81" s="36" t="s">
        <v>1966</v>
      </c>
      <c r="I81" s="36" t="s">
        <v>1548</v>
      </c>
      <c r="J81" s="36" t="str">
        <f t="shared" si="18"/>
        <v>ark056re</v>
      </c>
      <c r="K81" s="36" t="s">
        <v>1665</v>
      </c>
      <c r="L81" s="36" t="s">
        <v>1665</v>
      </c>
      <c r="M81" s="36" t="s">
        <v>1967</v>
      </c>
      <c r="N81" s="36" t="s">
        <v>1551</v>
      </c>
      <c r="O81" s="36" t="s">
        <v>1907</v>
      </c>
      <c r="P81" s="36" t="s">
        <v>1553</v>
      </c>
      <c r="Q81" s="646" t="str">
        <f t="shared" si="19"/>
        <v>147.152.22.68</v>
      </c>
      <c r="R81" s="646" t="str">
        <f t="shared" si="20"/>
        <v>147.152.22.4</v>
      </c>
      <c r="S81" s="95" t="str">
        <f t="shared" si="21"/>
        <v>time.lon.bt.com</v>
      </c>
      <c r="T81" s="95" t="str">
        <f t="shared" si="22"/>
        <v xml:space="preserve">time.nor.bt.com </v>
      </c>
      <c r="U81" s="95" t="str">
        <f t="shared" si="23"/>
        <v>time.mww.bt.com</v>
      </c>
      <c r="V81" s="34">
        <v>2773</v>
      </c>
      <c r="W81" s="107" t="s">
        <v>1554</v>
      </c>
      <c r="X81" s="34" t="str">
        <f t="shared" si="27"/>
        <v>v14620-ilo-2773</v>
      </c>
      <c r="Y81" s="34" t="str">
        <f t="shared" si="24"/>
        <v>rel14620ark056-ilo</v>
      </c>
      <c r="Z81" s="34" t="s">
        <v>1555</v>
      </c>
      <c r="AA81" s="34" t="s">
        <v>1556</v>
      </c>
      <c r="AB81" s="34" t="s">
        <v>1557</v>
      </c>
      <c r="AC81" s="34" t="s">
        <v>1558</v>
      </c>
      <c r="AD81" s="200" t="s">
        <v>1968</v>
      </c>
      <c r="AE81" s="39">
        <v>2224</v>
      </c>
      <c r="AF81" s="201" t="s">
        <v>1560</v>
      </c>
      <c r="AG81" s="39" t="str">
        <f t="shared" si="28"/>
        <v>v14620-dmz-o-m-2224</v>
      </c>
      <c r="AH81" s="38" t="str">
        <f t="shared" si="25"/>
        <v>rel14620ark056-om</v>
      </c>
      <c r="AI81" s="38" t="s">
        <v>453</v>
      </c>
      <c r="AJ81" s="38" t="s">
        <v>1561</v>
      </c>
      <c r="AK81" s="38" t="s">
        <v>1562</v>
      </c>
      <c r="AL81" s="38" t="s">
        <v>1558</v>
      </c>
      <c r="AM81" s="38" t="s">
        <v>1969</v>
      </c>
      <c r="AN81" s="38" t="s">
        <v>1969</v>
      </c>
      <c r="AO81" s="637">
        <v>2220</v>
      </c>
      <c r="AP81" s="202" t="s">
        <v>1564</v>
      </c>
      <c r="AQ81" s="637" t="str">
        <f t="shared" si="29"/>
        <v>v14620-dmz-product-2220</v>
      </c>
      <c r="AR81" s="316" t="str">
        <f t="shared" si="26"/>
        <v>rel14620ark056-prd</v>
      </c>
      <c r="AS81" s="316" t="s">
        <v>453</v>
      </c>
      <c r="AT81" s="316" t="s">
        <v>1565</v>
      </c>
      <c r="AU81" s="316" t="s">
        <v>1566</v>
      </c>
      <c r="AV81" s="316" t="s">
        <v>1558</v>
      </c>
      <c r="AW81" s="202" t="s">
        <v>1970</v>
      </c>
      <c r="AX81" s="638"/>
      <c r="AY81" s="638"/>
      <c r="AZ81" s="643"/>
      <c r="BA81" s="644"/>
      <c r="BB81" s="644"/>
      <c r="BC81" s="644"/>
      <c r="BD81" s="644"/>
      <c r="BE81" s="644"/>
      <c r="BF81" s="644"/>
      <c r="BG81" s="644"/>
      <c r="BH81" s="644"/>
      <c r="BI81" s="643"/>
      <c r="BJ81" s="644"/>
      <c r="BK81" s="644"/>
      <c r="BL81" s="644"/>
      <c r="BM81" s="644"/>
      <c r="BN81" s="644"/>
      <c r="BO81" s="644"/>
      <c r="BP81" s="644"/>
      <c r="BQ81" s="644"/>
    </row>
    <row r="82" spans="1:69" s="27" customFormat="1" ht="26" hidden="1">
      <c r="A82" s="95" t="str">
        <f t="shared" si="17"/>
        <v>rel14620ark057</v>
      </c>
      <c r="B82" s="36"/>
      <c r="C82" s="36" t="s">
        <v>1904</v>
      </c>
      <c r="D82" s="36" t="s">
        <v>451</v>
      </c>
      <c r="E82" s="36" t="s">
        <v>1544</v>
      </c>
      <c r="F82" s="36" t="s">
        <v>63</v>
      </c>
      <c r="G82" s="36" t="s">
        <v>1690</v>
      </c>
      <c r="H82" s="36" t="s">
        <v>1971</v>
      </c>
      <c r="I82" s="36" t="s">
        <v>1548</v>
      </c>
      <c r="J82" s="36" t="str">
        <f t="shared" si="18"/>
        <v>ark057re</v>
      </c>
      <c r="K82" s="36" t="s">
        <v>1665</v>
      </c>
      <c r="L82" s="36" t="s">
        <v>1665</v>
      </c>
      <c r="M82" s="36" t="s">
        <v>1972</v>
      </c>
      <c r="N82" s="36" t="s">
        <v>1551</v>
      </c>
      <c r="O82" s="36" t="s">
        <v>1888</v>
      </c>
      <c r="P82" s="36" t="s">
        <v>1762</v>
      </c>
      <c r="Q82" s="646" t="str">
        <f t="shared" si="19"/>
        <v>147.152.22.68</v>
      </c>
      <c r="R82" s="646" t="str">
        <f t="shared" si="20"/>
        <v>147.152.22.4</v>
      </c>
      <c r="S82" s="95" t="str">
        <f t="shared" si="21"/>
        <v>time.lon.bt.com</v>
      </c>
      <c r="T82" s="95" t="str">
        <f t="shared" si="22"/>
        <v xml:space="preserve">time.nor.bt.com </v>
      </c>
      <c r="U82" s="95" t="str">
        <f t="shared" si="23"/>
        <v>time.mww.bt.com</v>
      </c>
      <c r="V82" s="34">
        <v>2773</v>
      </c>
      <c r="W82" s="107" t="s">
        <v>1554</v>
      </c>
      <c r="X82" s="34" t="str">
        <f t="shared" si="27"/>
        <v>v14620-ilo-2773</v>
      </c>
      <c r="Y82" s="34" t="str">
        <f t="shared" si="24"/>
        <v>rel14620ark057-ilo</v>
      </c>
      <c r="Z82" s="34" t="s">
        <v>1555</v>
      </c>
      <c r="AA82" s="34" t="s">
        <v>1556</v>
      </c>
      <c r="AB82" s="34" t="s">
        <v>1557</v>
      </c>
      <c r="AC82" s="34" t="s">
        <v>1558</v>
      </c>
      <c r="AD82" s="200" t="s">
        <v>1973</v>
      </c>
      <c r="AE82" s="39">
        <v>2224</v>
      </c>
      <c r="AF82" s="201" t="s">
        <v>1560</v>
      </c>
      <c r="AG82" s="39" t="str">
        <f t="shared" si="28"/>
        <v>v14620-dmz-o-m-2224</v>
      </c>
      <c r="AH82" s="38" t="str">
        <f t="shared" si="25"/>
        <v>rel14620ark057-om</v>
      </c>
      <c r="AI82" s="38" t="s">
        <v>453</v>
      </c>
      <c r="AJ82" s="38" t="s">
        <v>1561</v>
      </c>
      <c r="AK82" s="38" t="s">
        <v>1562</v>
      </c>
      <c r="AL82" s="38" t="s">
        <v>1558</v>
      </c>
      <c r="AM82" s="38" t="s">
        <v>1974</v>
      </c>
      <c r="AN82" s="38" t="s">
        <v>1974</v>
      </c>
      <c r="AO82" s="637">
        <v>2220</v>
      </c>
      <c r="AP82" s="202" t="s">
        <v>1564</v>
      </c>
      <c r="AQ82" s="637" t="str">
        <f t="shared" si="29"/>
        <v>v14620-dmz-product-2220</v>
      </c>
      <c r="AR82" s="316" t="str">
        <f t="shared" si="26"/>
        <v>rel14620ark057-prd</v>
      </c>
      <c r="AS82" s="316" t="s">
        <v>453</v>
      </c>
      <c r="AT82" s="316" t="s">
        <v>1565</v>
      </c>
      <c r="AU82" s="316" t="s">
        <v>1566</v>
      </c>
      <c r="AV82" s="316" t="s">
        <v>1558</v>
      </c>
      <c r="AW82" s="202" t="s">
        <v>1975</v>
      </c>
      <c r="AX82" s="638"/>
      <c r="AY82" s="638"/>
      <c r="AZ82" s="643"/>
      <c r="BA82" s="644"/>
      <c r="BB82" s="644"/>
      <c r="BC82" s="644"/>
      <c r="BD82" s="644"/>
      <c r="BE82" s="644"/>
      <c r="BF82" s="644"/>
      <c r="BG82" s="644"/>
      <c r="BH82" s="644"/>
      <c r="BI82" s="643"/>
      <c r="BJ82" s="644"/>
      <c r="BK82" s="644"/>
      <c r="BL82" s="644"/>
      <c r="BM82" s="644"/>
      <c r="BN82" s="644"/>
      <c r="BO82" s="644"/>
      <c r="BP82" s="644"/>
      <c r="BQ82" s="644"/>
    </row>
    <row r="83" spans="1:69" s="27" customFormat="1" ht="26" hidden="1">
      <c r="A83" s="95" t="str">
        <f t="shared" si="17"/>
        <v>rel14620ark058</v>
      </c>
      <c r="B83" s="36"/>
      <c r="C83" s="36" t="s">
        <v>1904</v>
      </c>
      <c r="D83" s="36" t="s">
        <v>451</v>
      </c>
      <c r="E83" s="36" t="s">
        <v>1544</v>
      </c>
      <c r="F83" s="36" t="s">
        <v>63</v>
      </c>
      <c r="G83" s="36" t="s">
        <v>1690</v>
      </c>
      <c r="H83" s="36" t="s">
        <v>1976</v>
      </c>
      <c r="I83" s="36" t="s">
        <v>1548</v>
      </c>
      <c r="J83" s="36" t="str">
        <f t="shared" si="18"/>
        <v>ark058re</v>
      </c>
      <c r="K83" s="36" t="s">
        <v>1665</v>
      </c>
      <c r="L83" s="36" t="s">
        <v>1665</v>
      </c>
      <c r="M83" s="36" t="s">
        <v>1977</v>
      </c>
      <c r="N83" s="36" t="s">
        <v>1551</v>
      </c>
      <c r="O83" s="36" t="s">
        <v>1894</v>
      </c>
      <c r="P83" s="36" t="s">
        <v>1762</v>
      </c>
      <c r="Q83" s="646" t="str">
        <f t="shared" si="19"/>
        <v>147.152.22.68</v>
      </c>
      <c r="R83" s="646" t="str">
        <f t="shared" si="20"/>
        <v>147.152.22.4</v>
      </c>
      <c r="S83" s="95" t="str">
        <f t="shared" si="21"/>
        <v>time.lon.bt.com</v>
      </c>
      <c r="T83" s="95" t="str">
        <f t="shared" si="22"/>
        <v xml:space="preserve">time.nor.bt.com </v>
      </c>
      <c r="U83" s="95" t="str">
        <f t="shared" si="23"/>
        <v>time.mww.bt.com</v>
      </c>
      <c r="V83" s="34">
        <v>2773</v>
      </c>
      <c r="W83" s="107" t="s">
        <v>1554</v>
      </c>
      <c r="X83" s="34" t="str">
        <f t="shared" si="27"/>
        <v>v14620-ilo-2773</v>
      </c>
      <c r="Y83" s="34" t="str">
        <f t="shared" si="24"/>
        <v>rel14620ark058-ilo</v>
      </c>
      <c r="Z83" s="34" t="s">
        <v>1555</v>
      </c>
      <c r="AA83" s="34" t="s">
        <v>1556</v>
      </c>
      <c r="AB83" s="34" t="s">
        <v>1557</v>
      </c>
      <c r="AC83" s="34" t="s">
        <v>1558</v>
      </c>
      <c r="AD83" s="200" t="s">
        <v>1978</v>
      </c>
      <c r="AE83" s="39">
        <v>2224</v>
      </c>
      <c r="AF83" s="201" t="s">
        <v>1560</v>
      </c>
      <c r="AG83" s="39" t="str">
        <f t="shared" si="28"/>
        <v>v14620-dmz-o-m-2224</v>
      </c>
      <c r="AH83" s="38" t="str">
        <f t="shared" si="25"/>
        <v>rel14620ark058-om</v>
      </c>
      <c r="AI83" s="38" t="s">
        <v>453</v>
      </c>
      <c r="AJ83" s="38" t="s">
        <v>1561</v>
      </c>
      <c r="AK83" s="38" t="s">
        <v>1562</v>
      </c>
      <c r="AL83" s="38" t="s">
        <v>1558</v>
      </c>
      <c r="AM83" s="38" t="s">
        <v>1979</v>
      </c>
      <c r="AN83" s="38" t="s">
        <v>1979</v>
      </c>
      <c r="AO83" s="637">
        <v>2220</v>
      </c>
      <c r="AP83" s="202" t="s">
        <v>1564</v>
      </c>
      <c r="AQ83" s="637" t="str">
        <f t="shared" si="29"/>
        <v>v14620-dmz-product-2220</v>
      </c>
      <c r="AR83" s="316" t="str">
        <f t="shared" si="26"/>
        <v>rel14620ark058-prd</v>
      </c>
      <c r="AS83" s="316" t="s">
        <v>453</v>
      </c>
      <c r="AT83" s="316" t="s">
        <v>1565</v>
      </c>
      <c r="AU83" s="316" t="s">
        <v>1566</v>
      </c>
      <c r="AV83" s="316" t="s">
        <v>1558</v>
      </c>
      <c r="AW83" s="202" t="s">
        <v>1980</v>
      </c>
      <c r="AX83" s="638"/>
      <c r="AY83" s="638"/>
      <c r="AZ83" s="643"/>
      <c r="BA83" s="644"/>
      <c r="BB83" s="644"/>
      <c r="BC83" s="644"/>
      <c r="BD83" s="644"/>
      <c r="BE83" s="644"/>
      <c r="BF83" s="644"/>
      <c r="BG83" s="644"/>
      <c r="BH83" s="644"/>
      <c r="BI83" s="643"/>
      <c r="BJ83" s="644"/>
      <c r="BK83" s="644"/>
      <c r="BL83" s="644"/>
      <c r="BM83" s="644"/>
      <c r="BN83" s="644"/>
      <c r="BO83" s="644"/>
      <c r="BP83" s="644"/>
      <c r="BQ83" s="644"/>
    </row>
    <row r="84" spans="1:69" s="27" customFormat="1" ht="26" hidden="1">
      <c r="A84" s="95" t="str">
        <f t="shared" si="17"/>
        <v>rel14620ark059</v>
      </c>
      <c r="B84" s="36"/>
      <c r="C84" s="36" t="s">
        <v>1689</v>
      </c>
      <c r="D84" s="36" t="s">
        <v>451</v>
      </c>
      <c r="E84" s="36" t="s">
        <v>1544</v>
      </c>
      <c r="F84" s="36" t="s">
        <v>63</v>
      </c>
      <c r="G84" s="36" t="s">
        <v>1690</v>
      </c>
      <c r="H84" s="36" t="s">
        <v>1981</v>
      </c>
      <c r="I84" s="36" t="s">
        <v>1548</v>
      </c>
      <c r="J84" s="36" t="str">
        <f t="shared" si="18"/>
        <v>ark059re</v>
      </c>
      <c r="K84" s="36" t="s">
        <v>1665</v>
      </c>
      <c r="L84" s="36" t="s">
        <v>1665</v>
      </c>
      <c r="M84" s="36" t="s">
        <v>1982</v>
      </c>
      <c r="N84" s="36" t="s">
        <v>1551</v>
      </c>
      <c r="O84" s="36" t="s">
        <v>1900</v>
      </c>
      <c r="P84" s="36" t="s">
        <v>1762</v>
      </c>
      <c r="Q84" s="646" t="str">
        <f t="shared" si="19"/>
        <v>147.152.22.68</v>
      </c>
      <c r="R84" s="646" t="str">
        <f t="shared" si="20"/>
        <v>147.152.22.4</v>
      </c>
      <c r="S84" s="95" t="str">
        <f t="shared" si="21"/>
        <v>time.lon.bt.com</v>
      </c>
      <c r="T84" s="95" t="str">
        <f t="shared" si="22"/>
        <v xml:space="preserve">time.nor.bt.com </v>
      </c>
      <c r="U84" s="95" t="str">
        <f t="shared" si="23"/>
        <v>time.mww.bt.com</v>
      </c>
      <c r="V84" s="34">
        <v>2773</v>
      </c>
      <c r="W84" s="107" t="s">
        <v>1554</v>
      </c>
      <c r="X84" s="34" t="str">
        <f t="shared" si="27"/>
        <v>v14620-ilo-2773</v>
      </c>
      <c r="Y84" s="34" t="str">
        <f t="shared" si="24"/>
        <v>rel14620ark059-ilo</v>
      </c>
      <c r="Z84" s="34" t="s">
        <v>1555</v>
      </c>
      <c r="AA84" s="34" t="s">
        <v>1556</v>
      </c>
      <c r="AB84" s="34" t="s">
        <v>1557</v>
      </c>
      <c r="AC84" s="34" t="s">
        <v>1558</v>
      </c>
      <c r="AD84" s="200" t="s">
        <v>1983</v>
      </c>
      <c r="AE84" s="39">
        <v>2224</v>
      </c>
      <c r="AF84" s="201" t="s">
        <v>1560</v>
      </c>
      <c r="AG84" s="39" t="str">
        <f t="shared" si="28"/>
        <v>v14620-dmz-o-m-2224</v>
      </c>
      <c r="AH84" s="38" t="str">
        <f t="shared" si="25"/>
        <v>rel14620ark059-om</v>
      </c>
      <c r="AI84" s="38" t="s">
        <v>453</v>
      </c>
      <c r="AJ84" s="38" t="s">
        <v>1561</v>
      </c>
      <c r="AK84" s="38" t="s">
        <v>1562</v>
      </c>
      <c r="AL84" s="38" t="s">
        <v>1558</v>
      </c>
      <c r="AM84" s="38" t="s">
        <v>1984</v>
      </c>
      <c r="AN84" s="38" t="s">
        <v>1984</v>
      </c>
      <c r="AO84" s="637">
        <v>2220</v>
      </c>
      <c r="AP84" s="202" t="s">
        <v>1564</v>
      </c>
      <c r="AQ84" s="637" t="str">
        <f t="shared" si="29"/>
        <v>v14620-dmz-product-2220</v>
      </c>
      <c r="AR84" s="316" t="str">
        <f t="shared" si="26"/>
        <v>rel14620ark059-prd</v>
      </c>
      <c r="AS84" s="316" t="s">
        <v>453</v>
      </c>
      <c r="AT84" s="316" t="s">
        <v>1565</v>
      </c>
      <c r="AU84" s="316" t="s">
        <v>1566</v>
      </c>
      <c r="AV84" s="316" t="s">
        <v>1558</v>
      </c>
      <c r="AW84" s="202" t="s">
        <v>1985</v>
      </c>
      <c r="AX84" s="638"/>
      <c r="AY84" s="638"/>
      <c r="AZ84" s="643"/>
      <c r="BA84" s="644"/>
      <c r="BB84" s="644"/>
      <c r="BC84" s="644"/>
      <c r="BD84" s="644"/>
      <c r="BE84" s="644"/>
      <c r="BF84" s="644"/>
      <c r="BG84" s="644"/>
      <c r="BH84" s="644"/>
      <c r="BI84" s="643"/>
      <c r="BJ84" s="644"/>
      <c r="BK84" s="644"/>
      <c r="BL84" s="644"/>
      <c r="BM84" s="644"/>
      <c r="BN84" s="644"/>
      <c r="BO84" s="644"/>
      <c r="BP84" s="644"/>
      <c r="BQ84" s="644"/>
    </row>
    <row r="85" spans="1:69" s="27" customFormat="1" ht="26" hidden="1">
      <c r="A85" s="95" t="str">
        <f t="shared" si="17"/>
        <v>rel14620ark060</v>
      </c>
      <c r="B85" s="36"/>
      <c r="C85" s="36" t="s">
        <v>1689</v>
      </c>
      <c r="D85" s="36" t="s">
        <v>451</v>
      </c>
      <c r="E85" s="36" t="s">
        <v>1544</v>
      </c>
      <c r="F85" s="36" t="s">
        <v>63</v>
      </c>
      <c r="G85" s="36" t="s">
        <v>1690</v>
      </c>
      <c r="H85" s="36" t="s">
        <v>1986</v>
      </c>
      <c r="I85" s="36" t="s">
        <v>1548</v>
      </c>
      <c r="J85" s="36" t="str">
        <f t="shared" si="18"/>
        <v>ark060re</v>
      </c>
      <c r="K85" s="36" t="s">
        <v>1665</v>
      </c>
      <c r="L85" s="36" t="s">
        <v>1665</v>
      </c>
      <c r="M85" s="36" t="s">
        <v>1987</v>
      </c>
      <c r="N85" s="36" t="s">
        <v>1551</v>
      </c>
      <c r="O85" s="36" t="s">
        <v>1907</v>
      </c>
      <c r="P85" s="36" t="s">
        <v>1762</v>
      </c>
      <c r="Q85" s="646" t="str">
        <f t="shared" si="19"/>
        <v>147.152.22.68</v>
      </c>
      <c r="R85" s="646" t="str">
        <f t="shared" si="20"/>
        <v>147.152.22.4</v>
      </c>
      <c r="S85" s="95" t="str">
        <f t="shared" si="21"/>
        <v>time.lon.bt.com</v>
      </c>
      <c r="T85" s="95" t="str">
        <f t="shared" si="22"/>
        <v xml:space="preserve">time.nor.bt.com </v>
      </c>
      <c r="U85" s="95" t="str">
        <f t="shared" si="23"/>
        <v>time.mww.bt.com</v>
      </c>
      <c r="V85" s="34">
        <v>2773</v>
      </c>
      <c r="W85" s="107" t="s">
        <v>1554</v>
      </c>
      <c r="X85" s="34" t="str">
        <f t="shared" si="27"/>
        <v>v14620-ilo-2773</v>
      </c>
      <c r="Y85" s="34" t="str">
        <f t="shared" si="24"/>
        <v>rel14620ark060-ilo</v>
      </c>
      <c r="Z85" s="34" t="s">
        <v>1555</v>
      </c>
      <c r="AA85" s="34" t="s">
        <v>1556</v>
      </c>
      <c r="AB85" s="34" t="s">
        <v>1557</v>
      </c>
      <c r="AC85" s="34" t="s">
        <v>1558</v>
      </c>
      <c r="AD85" s="200" t="s">
        <v>1988</v>
      </c>
      <c r="AE85" s="39">
        <v>2224</v>
      </c>
      <c r="AF85" s="201" t="s">
        <v>1560</v>
      </c>
      <c r="AG85" s="39" t="str">
        <f t="shared" si="28"/>
        <v>v14620-dmz-o-m-2224</v>
      </c>
      <c r="AH85" s="38" t="str">
        <f t="shared" si="25"/>
        <v>rel14620ark060-om</v>
      </c>
      <c r="AI85" s="38" t="s">
        <v>453</v>
      </c>
      <c r="AJ85" s="38" t="s">
        <v>1561</v>
      </c>
      <c r="AK85" s="38" t="s">
        <v>1562</v>
      </c>
      <c r="AL85" s="38" t="s">
        <v>1558</v>
      </c>
      <c r="AM85" s="38" t="s">
        <v>1989</v>
      </c>
      <c r="AN85" s="38" t="s">
        <v>1989</v>
      </c>
      <c r="AO85" s="637">
        <v>2220</v>
      </c>
      <c r="AP85" s="202" t="s">
        <v>1564</v>
      </c>
      <c r="AQ85" s="637" t="str">
        <f t="shared" si="29"/>
        <v>v14620-dmz-product-2220</v>
      </c>
      <c r="AR85" s="316" t="str">
        <f t="shared" si="26"/>
        <v>rel14620ark060-prd</v>
      </c>
      <c r="AS85" s="316" t="s">
        <v>453</v>
      </c>
      <c r="AT85" s="316" t="s">
        <v>1565</v>
      </c>
      <c r="AU85" s="316" t="s">
        <v>1566</v>
      </c>
      <c r="AV85" s="316" t="s">
        <v>1558</v>
      </c>
      <c r="AW85" s="202" t="s">
        <v>1990</v>
      </c>
      <c r="AX85" s="638"/>
      <c r="AY85" s="638"/>
      <c r="AZ85" s="643"/>
      <c r="BA85" s="644"/>
      <c r="BB85" s="644"/>
      <c r="BC85" s="644"/>
      <c r="BD85" s="644"/>
      <c r="BE85" s="644"/>
      <c r="BF85" s="644"/>
      <c r="BG85" s="644"/>
      <c r="BH85" s="644"/>
      <c r="BI85" s="643"/>
      <c r="BJ85" s="644"/>
      <c r="BK85" s="644"/>
      <c r="BL85" s="644"/>
      <c r="BM85" s="644"/>
      <c r="BN85" s="644"/>
      <c r="BO85" s="644"/>
      <c r="BP85" s="644"/>
      <c r="BQ85" s="644"/>
    </row>
    <row r="86" spans="1:69" s="27" customFormat="1" ht="26" hidden="1">
      <c r="A86" s="95" t="str">
        <f t="shared" si="17"/>
        <v>rel14620ark061</v>
      </c>
      <c r="B86" s="36"/>
      <c r="C86" s="36" t="s">
        <v>1689</v>
      </c>
      <c r="D86" s="36" t="s">
        <v>451</v>
      </c>
      <c r="E86" s="36" t="s">
        <v>1544</v>
      </c>
      <c r="F86" s="36" t="s">
        <v>63</v>
      </c>
      <c r="G86" s="36" t="s">
        <v>1690</v>
      </c>
      <c r="H86" s="36" t="s">
        <v>1991</v>
      </c>
      <c r="I86" s="36" t="s">
        <v>1548</v>
      </c>
      <c r="J86" s="36" t="str">
        <f t="shared" si="18"/>
        <v>ark061re</v>
      </c>
      <c r="K86" s="36" t="s">
        <v>1665</v>
      </c>
      <c r="L86" s="36" t="s">
        <v>1665</v>
      </c>
      <c r="M86" s="36" t="s">
        <v>1992</v>
      </c>
      <c r="N86" s="36" t="s">
        <v>1551</v>
      </c>
      <c r="O86" s="36" t="s">
        <v>1888</v>
      </c>
      <c r="P86" s="36" t="s">
        <v>1783</v>
      </c>
      <c r="Q86" s="646" t="str">
        <f t="shared" si="19"/>
        <v>147.152.22.68</v>
      </c>
      <c r="R86" s="646" t="str">
        <f t="shared" si="20"/>
        <v>147.152.22.4</v>
      </c>
      <c r="S86" s="95" t="str">
        <f t="shared" si="21"/>
        <v>time.lon.bt.com</v>
      </c>
      <c r="T86" s="95" t="str">
        <f t="shared" si="22"/>
        <v xml:space="preserve">time.nor.bt.com </v>
      </c>
      <c r="U86" s="95" t="str">
        <f t="shared" si="23"/>
        <v>time.mww.bt.com</v>
      </c>
      <c r="V86" s="34">
        <v>2773</v>
      </c>
      <c r="W86" s="107" t="s">
        <v>1554</v>
      </c>
      <c r="X86" s="34" t="str">
        <f t="shared" si="27"/>
        <v>v14620-ilo-2773</v>
      </c>
      <c r="Y86" s="34" t="str">
        <f t="shared" si="24"/>
        <v>rel14620ark061-ilo</v>
      </c>
      <c r="Z86" s="34" t="s">
        <v>1555</v>
      </c>
      <c r="AA86" s="34" t="s">
        <v>1556</v>
      </c>
      <c r="AB86" s="34" t="s">
        <v>1557</v>
      </c>
      <c r="AC86" s="34" t="s">
        <v>1558</v>
      </c>
      <c r="AD86" s="200" t="s">
        <v>1993</v>
      </c>
      <c r="AE86" s="39">
        <v>2224</v>
      </c>
      <c r="AF86" s="201" t="s">
        <v>1560</v>
      </c>
      <c r="AG86" s="39" t="str">
        <f t="shared" si="28"/>
        <v>v14620-dmz-o-m-2224</v>
      </c>
      <c r="AH86" s="38" t="str">
        <f t="shared" si="25"/>
        <v>rel14620ark061-om</v>
      </c>
      <c r="AI86" s="38" t="s">
        <v>453</v>
      </c>
      <c r="AJ86" s="38" t="s">
        <v>1561</v>
      </c>
      <c r="AK86" s="38" t="s">
        <v>1562</v>
      </c>
      <c r="AL86" s="38" t="s">
        <v>1558</v>
      </c>
      <c r="AM86" s="38" t="s">
        <v>1994</v>
      </c>
      <c r="AN86" s="38" t="s">
        <v>1994</v>
      </c>
      <c r="AO86" s="637">
        <v>2220</v>
      </c>
      <c r="AP86" s="202" t="s">
        <v>1564</v>
      </c>
      <c r="AQ86" s="637" t="str">
        <f t="shared" si="29"/>
        <v>v14620-dmz-product-2220</v>
      </c>
      <c r="AR86" s="316" t="str">
        <f t="shared" si="26"/>
        <v>rel14620ark061-prd</v>
      </c>
      <c r="AS86" s="316" t="s">
        <v>453</v>
      </c>
      <c r="AT86" s="316" t="s">
        <v>1565</v>
      </c>
      <c r="AU86" s="316" t="s">
        <v>1566</v>
      </c>
      <c r="AV86" s="316" t="s">
        <v>1558</v>
      </c>
      <c r="AW86" s="202" t="s">
        <v>1995</v>
      </c>
      <c r="AX86" s="638"/>
      <c r="AY86" s="638"/>
      <c r="AZ86" s="643"/>
      <c r="BA86" s="644"/>
      <c r="BB86" s="644"/>
      <c r="BC86" s="644"/>
      <c r="BD86" s="644"/>
      <c r="BE86" s="644"/>
      <c r="BF86" s="644"/>
      <c r="BG86" s="644"/>
      <c r="BH86" s="644"/>
      <c r="BI86" s="643"/>
      <c r="BJ86" s="644"/>
      <c r="BK86" s="644"/>
      <c r="BL86" s="644"/>
      <c r="BM86" s="644"/>
      <c r="BN86" s="644"/>
      <c r="BO86" s="644"/>
      <c r="BP86" s="644"/>
      <c r="BQ86" s="644"/>
    </row>
    <row r="87" spans="1:69" s="27" customFormat="1" ht="26" hidden="1">
      <c r="A87" s="95" t="str">
        <f t="shared" si="17"/>
        <v>rel14620ark062</v>
      </c>
      <c r="B87" s="36"/>
      <c r="C87" s="36" t="s">
        <v>1904</v>
      </c>
      <c r="D87" s="36" t="s">
        <v>451</v>
      </c>
      <c r="E87" s="36" t="s">
        <v>1544</v>
      </c>
      <c r="F87" s="36" t="s">
        <v>63</v>
      </c>
      <c r="G87" s="36" t="s">
        <v>1690</v>
      </c>
      <c r="H87" s="36" t="s">
        <v>1996</v>
      </c>
      <c r="I87" s="36" t="s">
        <v>1548</v>
      </c>
      <c r="J87" s="36" t="str">
        <f t="shared" si="18"/>
        <v>ark062re</v>
      </c>
      <c r="K87" s="36" t="s">
        <v>1665</v>
      </c>
      <c r="L87" s="36" t="s">
        <v>1665</v>
      </c>
      <c r="M87" s="36" t="s">
        <v>1997</v>
      </c>
      <c r="N87" s="36" t="s">
        <v>1551</v>
      </c>
      <c r="O87" s="36" t="s">
        <v>1894</v>
      </c>
      <c r="P87" s="36" t="s">
        <v>1783</v>
      </c>
      <c r="Q87" s="646" t="str">
        <f t="shared" si="19"/>
        <v>147.152.22.68</v>
      </c>
      <c r="R87" s="646" t="str">
        <f t="shared" si="20"/>
        <v>147.152.22.4</v>
      </c>
      <c r="S87" s="95" t="str">
        <f t="shared" si="21"/>
        <v>time.lon.bt.com</v>
      </c>
      <c r="T87" s="95" t="str">
        <f t="shared" si="22"/>
        <v xml:space="preserve">time.nor.bt.com </v>
      </c>
      <c r="U87" s="95" t="str">
        <f t="shared" si="23"/>
        <v>time.mww.bt.com</v>
      </c>
      <c r="V87" s="34">
        <v>2773</v>
      </c>
      <c r="W87" s="107" t="s">
        <v>1554</v>
      </c>
      <c r="X87" s="34" t="str">
        <f t="shared" si="27"/>
        <v>v14620-ilo-2773</v>
      </c>
      <c r="Y87" s="34" t="str">
        <f t="shared" si="24"/>
        <v>rel14620ark062-ilo</v>
      </c>
      <c r="Z87" s="34" t="s">
        <v>1555</v>
      </c>
      <c r="AA87" s="34" t="s">
        <v>1556</v>
      </c>
      <c r="AB87" s="34" t="s">
        <v>1557</v>
      </c>
      <c r="AC87" s="34" t="s">
        <v>1558</v>
      </c>
      <c r="AD87" s="200" t="s">
        <v>1998</v>
      </c>
      <c r="AE87" s="39">
        <v>2224</v>
      </c>
      <c r="AF87" s="201" t="s">
        <v>1560</v>
      </c>
      <c r="AG87" s="39" t="str">
        <f t="shared" si="28"/>
        <v>v14620-dmz-o-m-2224</v>
      </c>
      <c r="AH87" s="38" t="str">
        <f t="shared" si="25"/>
        <v>rel14620ark062-om</v>
      </c>
      <c r="AI87" s="38" t="s">
        <v>453</v>
      </c>
      <c r="AJ87" s="38" t="s">
        <v>1561</v>
      </c>
      <c r="AK87" s="38" t="s">
        <v>1562</v>
      </c>
      <c r="AL87" s="38" t="s">
        <v>1558</v>
      </c>
      <c r="AM87" s="38" t="s">
        <v>1999</v>
      </c>
      <c r="AN87" s="38" t="s">
        <v>1999</v>
      </c>
      <c r="AO87" s="637">
        <v>2220</v>
      </c>
      <c r="AP87" s="202" t="s">
        <v>1564</v>
      </c>
      <c r="AQ87" s="637" t="str">
        <f t="shared" si="29"/>
        <v>v14620-dmz-product-2220</v>
      </c>
      <c r="AR87" s="316" t="str">
        <f t="shared" si="26"/>
        <v>rel14620ark062-prd</v>
      </c>
      <c r="AS87" s="316" t="s">
        <v>453</v>
      </c>
      <c r="AT87" s="316" t="s">
        <v>1565</v>
      </c>
      <c r="AU87" s="316" t="s">
        <v>1566</v>
      </c>
      <c r="AV87" s="316" t="s">
        <v>1558</v>
      </c>
      <c r="AW87" s="202" t="s">
        <v>2000</v>
      </c>
      <c r="AX87" s="638"/>
      <c r="AY87" s="638"/>
      <c r="AZ87" s="643"/>
      <c r="BA87" s="644"/>
      <c r="BB87" s="644"/>
      <c r="BC87" s="644"/>
      <c r="BD87" s="644"/>
      <c r="BE87" s="644"/>
      <c r="BF87" s="644"/>
      <c r="BG87" s="644"/>
      <c r="BH87" s="644"/>
      <c r="BI87" s="643"/>
      <c r="BJ87" s="644"/>
      <c r="BK87" s="644"/>
      <c r="BL87" s="644"/>
      <c r="BM87" s="644"/>
      <c r="BN87" s="644"/>
      <c r="BO87" s="644"/>
      <c r="BP87" s="644"/>
      <c r="BQ87" s="644"/>
    </row>
    <row r="88" spans="1:69" s="27" customFormat="1" ht="26" hidden="1">
      <c r="A88" s="95" t="str">
        <f t="shared" si="17"/>
        <v>rel14620ark063</v>
      </c>
      <c r="B88" s="36"/>
      <c r="C88" s="36" t="s">
        <v>1904</v>
      </c>
      <c r="D88" s="36" t="s">
        <v>451</v>
      </c>
      <c r="E88" s="36" t="s">
        <v>1544</v>
      </c>
      <c r="F88" s="36" t="s">
        <v>63</v>
      </c>
      <c r="G88" s="36" t="s">
        <v>1690</v>
      </c>
      <c r="H88" s="36" t="s">
        <v>2001</v>
      </c>
      <c r="I88" s="36" t="s">
        <v>1548</v>
      </c>
      <c r="J88" s="36" t="str">
        <f t="shared" si="18"/>
        <v>ark063re</v>
      </c>
      <c r="K88" s="36" t="s">
        <v>1665</v>
      </c>
      <c r="L88" s="36" t="s">
        <v>1665</v>
      </c>
      <c r="M88" s="36" t="s">
        <v>2002</v>
      </c>
      <c r="N88" s="36" t="s">
        <v>1551</v>
      </c>
      <c r="O88" s="36" t="s">
        <v>1900</v>
      </c>
      <c r="P88" s="36" t="s">
        <v>1783</v>
      </c>
      <c r="Q88" s="646" t="str">
        <f t="shared" si="19"/>
        <v>147.152.22.68</v>
      </c>
      <c r="R88" s="646" t="str">
        <f t="shared" si="20"/>
        <v>147.152.22.4</v>
      </c>
      <c r="S88" s="95" t="str">
        <f t="shared" si="21"/>
        <v>time.lon.bt.com</v>
      </c>
      <c r="T88" s="95" t="str">
        <f t="shared" si="22"/>
        <v xml:space="preserve">time.nor.bt.com </v>
      </c>
      <c r="U88" s="95" t="str">
        <f t="shared" si="23"/>
        <v>time.mww.bt.com</v>
      </c>
      <c r="V88" s="34">
        <v>2773</v>
      </c>
      <c r="W88" s="107" t="s">
        <v>1554</v>
      </c>
      <c r="X88" s="34" t="str">
        <f t="shared" si="27"/>
        <v>v14620-ilo-2773</v>
      </c>
      <c r="Y88" s="34" t="str">
        <f t="shared" si="24"/>
        <v>rel14620ark063-ilo</v>
      </c>
      <c r="Z88" s="34" t="s">
        <v>1555</v>
      </c>
      <c r="AA88" s="34" t="s">
        <v>1556</v>
      </c>
      <c r="AB88" s="34" t="s">
        <v>1557</v>
      </c>
      <c r="AC88" s="34" t="s">
        <v>1558</v>
      </c>
      <c r="AD88" s="200" t="s">
        <v>2003</v>
      </c>
      <c r="AE88" s="39">
        <v>2224</v>
      </c>
      <c r="AF88" s="201" t="s">
        <v>1560</v>
      </c>
      <c r="AG88" s="39" t="str">
        <f t="shared" si="28"/>
        <v>v14620-dmz-o-m-2224</v>
      </c>
      <c r="AH88" s="38" t="str">
        <f t="shared" si="25"/>
        <v>rel14620ark063-om</v>
      </c>
      <c r="AI88" s="38" t="s">
        <v>453</v>
      </c>
      <c r="AJ88" s="38" t="s">
        <v>1561</v>
      </c>
      <c r="AK88" s="38" t="s">
        <v>1562</v>
      </c>
      <c r="AL88" s="38" t="s">
        <v>1558</v>
      </c>
      <c r="AM88" s="38" t="s">
        <v>2004</v>
      </c>
      <c r="AN88" s="38" t="s">
        <v>2004</v>
      </c>
      <c r="AO88" s="637">
        <v>2220</v>
      </c>
      <c r="AP88" s="202" t="s">
        <v>1564</v>
      </c>
      <c r="AQ88" s="637" t="str">
        <f t="shared" si="29"/>
        <v>v14620-dmz-product-2220</v>
      </c>
      <c r="AR88" s="316" t="str">
        <f t="shared" si="26"/>
        <v>rel14620ark063-prd</v>
      </c>
      <c r="AS88" s="316" t="s">
        <v>453</v>
      </c>
      <c r="AT88" s="316" t="s">
        <v>1565</v>
      </c>
      <c r="AU88" s="316" t="s">
        <v>1566</v>
      </c>
      <c r="AV88" s="316" t="s">
        <v>1558</v>
      </c>
      <c r="AW88" s="202" t="s">
        <v>2005</v>
      </c>
      <c r="AX88" s="638"/>
      <c r="AY88" s="638"/>
      <c r="AZ88" s="643"/>
      <c r="BA88" s="644"/>
      <c r="BB88" s="644"/>
      <c r="BC88" s="644"/>
      <c r="BD88" s="644"/>
      <c r="BE88" s="644"/>
      <c r="BF88" s="644"/>
      <c r="BG88" s="644"/>
      <c r="BH88" s="644"/>
      <c r="BI88" s="643"/>
      <c r="BJ88" s="644"/>
      <c r="BK88" s="644"/>
      <c r="BL88" s="644"/>
      <c r="BM88" s="644"/>
      <c r="BN88" s="644"/>
      <c r="BO88" s="644"/>
      <c r="BP88" s="644"/>
      <c r="BQ88" s="644"/>
    </row>
    <row r="89" spans="1:69" s="27" customFormat="1" ht="26" hidden="1">
      <c r="A89" s="95" t="str">
        <f t="shared" si="17"/>
        <v>rel14620ark064</v>
      </c>
      <c r="B89" s="36"/>
      <c r="C89" s="36" t="s">
        <v>1904</v>
      </c>
      <c r="D89" s="36" t="s">
        <v>451</v>
      </c>
      <c r="E89" s="36" t="s">
        <v>1544</v>
      </c>
      <c r="F89" s="36" t="s">
        <v>63</v>
      </c>
      <c r="G89" s="36" t="s">
        <v>1690</v>
      </c>
      <c r="H89" s="36" t="s">
        <v>2006</v>
      </c>
      <c r="I89" s="36" t="s">
        <v>1548</v>
      </c>
      <c r="J89" s="36" t="str">
        <f t="shared" si="18"/>
        <v>ark064re</v>
      </c>
      <c r="K89" s="36" t="s">
        <v>1665</v>
      </c>
      <c r="L89" s="36" t="s">
        <v>1665</v>
      </c>
      <c r="M89" s="36" t="s">
        <v>2007</v>
      </c>
      <c r="N89" s="36" t="s">
        <v>1551</v>
      </c>
      <c r="O89" s="36" t="s">
        <v>1907</v>
      </c>
      <c r="P89" s="36" t="s">
        <v>1783</v>
      </c>
      <c r="Q89" s="646" t="str">
        <f t="shared" si="19"/>
        <v>147.152.22.68</v>
      </c>
      <c r="R89" s="646" t="str">
        <f t="shared" si="20"/>
        <v>147.152.22.4</v>
      </c>
      <c r="S89" s="95" t="str">
        <f t="shared" si="21"/>
        <v>time.lon.bt.com</v>
      </c>
      <c r="T89" s="95" t="str">
        <f t="shared" si="22"/>
        <v xml:space="preserve">time.nor.bt.com </v>
      </c>
      <c r="U89" s="95" t="str">
        <f t="shared" si="23"/>
        <v>time.mww.bt.com</v>
      </c>
      <c r="V89" s="34">
        <v>2773</v>
      </c>
      <c r="W89" s="107" t="s">
        <v>1554</v>
      </c>
      <c r="X89" s="34" t="str">
        <f t="shared" si="27"/>
        <v>v14620-ilo-2773</v>
      </c>
      <c r="Y89" s="34" t="str">
        <f t="shared" si="24"/>
        <v>rel14620ark064-ilo</v>
      </c>
      <c r="Z89" s="34" t="s">
        <v>1555</v>
      </c>
      <c r="AA89" s="34" t="s">
        <v>1556</v>
      </c>
      <c r="AB89" s="34" t="s">
        <v>1557</v>
      </c>
      <c r="AC89" s="34" t="s">
        <v>1558</v>
      </c>
      <c r="AD89" s="200" t="s">
        <v>2008</v>
      </c>
      <c r="AE89" s="39">
        <v>2224</v>
      </c>
      <c r="AF89" s="201" t="s">
        <v>1560</v>
      </c>
      <c r="AG89" s="39" t="str">
        <f t="shared" si="28"/>
        <v>v14620-dmz-o-m-2224</v>
      </c>
      <c r="AH89" s="38" t="str">
        <f t="shared" si="25"/>
        <v>rel14620ark064-om</v>
      </c>
      <c r="AI89" s="38" t="s">
        <v>453</v>
      </c>
      <c r="AJ89" s="38" t="s">
        <v>1561</v>
      </c>
      <c r="AK89" s="38" t="s">
        <v>1562</v>
      </c>
      <c r="AL89" s="38" t="s">
        <v>1558</v>
      </c>
      <c r="AM89" s="38" t="s">
        <v>2009</v>
      </c>
      <c r="AN89" s="38" t="s">
        <v>2009</v>
      </c>
      <c r="AO89" s="637">
        <v>2220</v>
      </c>
      <c r="AP89" s="202" t="s">
        <v>1564</v>
      </c>
      <c r="AQ89" s="637" t="str">
        <f t="shared" si="29"/>
        <v>v14620-dmz-product-2220</v>
      </c>
      <c r="AR89" s="316" t="str">
        <f t="shared" si="26"/>
        <v>rel14620ark064-prd</v>
      </c>
      <c r="AS89" s="316" t="s">
        <v>453</v>
      </c>
      <c r="AT89" s="316" t="s">
        <v>1565</v>
      </c>
      <c r="AU89" s="316" t="s">
        <v>1566</v>
      </c>
      <c r="AV89" s="316" t="s">
        <v>1558</v>
      </c>
      <c r="AW89" s="202" t="s">
        <v>2010</v>
      </c>
      <c r="AX89" s="638"/>
      <c r="AY89" s="638"/>
      <c r="AZ89" s="643"/>
      <c r="BA89" s="644"/>
      <c r="BB89" s="644"/>
      <c r="BC89" s="644"/>
      <c r="BD89" s="644"/>
      <c r="BE89" s="644"/>
      <c r="BF89" s="644"/>
      <c r="BG89" s="644"/>
      <c r="BH89" s="644"/>
      <c r="BI89" s="643"/>
      <c r="BJ89" s="644"/>
      <c r="BK89" s="644"/>
      <c r="BL89" s="644"/>
      <c r="BM89" s="644"/>
      <c r="BN89" s="644"/>
      <c r="BO89" s="644"/>
      <c r="BP89" s="644"/>
      <c r="BQ89" s="644"/>
    </row>
    <row r="90" spans="1:69" s="27" customFormat="1" ht="26" hidden="1">
      <c r="A90" s="95" t="str">
        <f t="shared" si="17"/>
        <v>rel14620ark065</v>
      </c>
      <c r="B90" s="36"/>
      <c r="C90" s="36" t="s">
        <v>1904</v>
      </c>
      <c r="D90" s="36" t="s">
        <v>451</v>
      </c>
      <c r="E90" s="36" t="s">
        <v>1544</v>
      </c>
      <c r="F90" s="36" t="s">
        <v>63</v>
      </c>
      <c r="G90" s="36" t="s">
        <v>1690</v>
      </c>
      <c r="H90" s="36" t="s">
        <v>2011</v>
      </c>
      <c r="I90" s="36" t="s">
        <v>1548</v>
      </c>
      <c r="J90" s="36" t="str">
        <f t="shared" si="18"/>
        <v>ark065re</v>
      </c>
      <c r="K90" s="36" t="s">
        <v>1665</v>
      </c>
      <c r="L90" s="36" t="s">
        <v>1665</v>
      </c>
      <c r="M90" s="36" t="s">
        <v>2012</v>
      </c>
      <c r="N90" s="36" t="s">
        <v>1551</v>
      </c>
      <c r="O90" s="36" t="s">
        <v>1888</v>
      </c>
      <c r="P90" s="36" t="s">
        <v>1804</v>
      </c>
      <c r="Q90" s="646" t="str">
        <f t="shared" si="19"/>
        <v>147.152.22.68</v>
      </c>
      <c r="R90" s="646" t="str">
        <f t="shared" si="20"/>
        <v>147.152.22.4</v>
      </c>
      <c r="S90" s="95" t="str">
        <f t="shared" si="21"/>
        <v>time.lon.bt.com</v>
      </c>
      <c r="T90" s="95" t="str">
        <f t="shared" si="22"/>
        <v xml:space="preserve">time.nor.bt.com </v>
      </c>
      <c r="U90" s="95" t="str">
        <f t="shared" si="23"/>
        <v>time.mww.bt.com</v>
      </c>
      <c r="V90" s="34">
        <v>2773</v>
      </c>
      <c r="W90" s="107" t="s">
        <v>1554</v>
      </c>
      <c r="X90" s="34" t="str">
        <f t="shared" si="27"/>
        <v>v14620-ilo-2773</v>
      </c>
      <c r="Y90" s="34" t="str">
        <f t="shared" si="24"/>
        <v>rel14620ark065-ilo</v>
      </c>
      <c r="Z90" s="34" t="s">
        <v>1555</v>
      </c>
      <c r="AA90" s="34" t="s">
        <v>1556</v>
      </c>
      <c r="AB90" s="34" t="s">
        <v>1557</v>
      </c>
      <c r="AC90" s="34" t="s">
        <v>1558</v>
      </c>
      <c r="AD90" s="200" t="s">
        <v>2013</v>
      </c>
      <c r="AE90" s="39">
        <v>2224</v>
      </c>
      <c r="AF90" s="201" t="s">
        <v>1560</v>
      </c>
      <c r="AG90" s="39" t="str">
        <f t="shared" si="28"/>
        <v>v14620-dmz-o-m-2224</v>
      </c>
      <c r="AH90" s="38" t="str">
        <f t="shared" si="25"/>
        <v>rel14620ark065-om</v>
      </c>
      <c r="AI90" s="38" t="s">
        <v>453</v>
      </c>
      <c r="AJ90" s="38" t="s">
        <v>1561</v>
      </c>
      <c r="AK90" s="38" t="s">
        <v>1562</v>
      </c>
      <c r="AL90" s="38" t="s">
        <v>1558</v>
      </c>
      <c r="AM90" s="38" t="s">
        <v>2014</v>
      </c>
      <c r="AN90" s="38" t="s">
        <v>2014</v>
      </c>
      <c r="AO90" s="637">
        <v>2220</v>
      </c>
      <c r="AP90" s="202" t="s">
        <v>1564</v>
      </c>
      <c r="AQ90" s="637" t="str">
        <f t="shared" si="29"/>
        <v>v14620-dmz-product-2220</v>
      </c>
      <c r="AR90" s="316" t="str">
        <f t="shared" si="26"/>
        <v>rel14620ark065-prd</v>
      </c>
      <c r="AS90" s="316" t="s">
        <v>453</v>
      </c>
      <c r="AT90" s="316" t="s">
        <v>1565</v>
      </c>
      <c r="AU90" s="316" t="s">
        <v>1566</v>
      </c>
      <c r="AV90" s="316" t="s">
        <v>1558</v>
      </c>
      <c r="AW90" s="202" t="s">
        <v>2015</v>
      </c>
      <c r="AX90" s="638"/>
      <c r="AY90" s="638"/>
      <c r="AZ90" s="643"/>
      <c r="BA90" s="644"/>
      <c r="BB90" s="644"/>
      <c r="BC90" s="644"/>
      <c r="BD90" s="644"/>
      <c r="BE90" s="644"/>
      <c r="BF90" s="644"/>
      <c r="BG90" s="644"/>
      <c r="BH90" s="644"/>
      <c r="BI90" s="643"/>
      <c r="BJ90" s="644"/>
      <c r="BK90" s="644"/>
      <c r="BL90" s="644"/>
      <c r="BM90" s="644"/>
      <c r="BN90" s="644"/>
      <c r="BO90" s="644"/>
      <c r="BP90" s="644"/>
      <c r="BQ90" s="644"/>
    </row>
    <row r="91" spans="1:69" s="27" customFormat="1" ht="26" hidden="1">
      <c r="A91" s="95" t="str">
        <f t="shared" si="17"/>
        <v>rel14620ark066</v>
      </c>
      <c r="B91" s="36"/>
      <c r="C91" s="36" t="s">
        <v>1904</v>
      </c>
      <c r="D91" s="36" t="s">
        <v>451</v>
      </c>
      <c r="E91" s="36" t="s">
        <v>1544</v>
      </c>
      <c r="F91" s="36" t="s">
        <v>63</v>
      </c>
      <c r="G91" s="36" t="s">
        <v>1690</v>
      </c>
      <c r="H91" s="36" t="s">
        <v>2016</v>
      </c>
      <c r="I91" s="36" t="s">
        <v>1548</v>
      </c>
      <c r="J91" s="36" t="str">
        <f t="shared" si="18"/>
        <v>ark066re</v>
      </c>
      <c r="K91" s="36" t="s">
        <v>1665</v>
      </c>
      <c r="L91" s="36" t="s">
        <v>1665</v>
      </c>
      <c r="M91" s="36" t="s">
        <v>2017</v>
      </c>
      <c r="N91" s="36" t="s">
        <v>1551</v>
      </c>
      <c r="O91" s="36" t="s">
        <v>1894</v>
      </c>
      <c r="P91" s="36" t="s">
        <v>1804</v>
      </c>
      <c r="Q91" s="646" t="str">
        <f t="shared" si="19"/>
        <v>147.152.22.68</v>
      </c>
      <c r="R91" s="646" t="str">
        <f t="shared" si="20"/>
        <v>147.152.22.4</v>
      </c>
      <c r="S91" s="95" t="str">
        <f t="shared" si="21"/>
        <v>time.lon.bt.com</v>
      </c>
      <c r="T91" s="95" t="str">
        <f t="shared" si="22"/>
        <v xml:space="preserve">time.nor.bt.com </v>
      </c>
      <c r="U91" s="95" t="str">
        <f t="shared" si="23"/>
        <v>time.mww.bt.com</v>
      </c>
      <c r="V91" s="34">
        <v>2773</v>
      </c>
      <c r="W91" s="107" t="s">
        <v>1554</v>
      </c>
      <c r="X91" s="34" t="str">
        <f t="shared" si="27"/>
        <v>v14620-ilo-2773</v>
      </c>
      <c r="Y91" s="34" t="str">
        <f t="shared" si="24"/>
        <v>rel14620ark066-ilo</v>
      </c>
      <c r="Z91" s="34" t="s">
        <v>1555</v>
      </c>
      <c r="AA91" s="34" t="s">
        <v>1556</v>
      </c>
      <c r="AB91" s="34" t="s">
        <v>1557</v>
      </c>
      <c r="AC91" s="34" t="s">
        <v>1558</v>
      </c>
      <c r="AD91" s="200" t="s">
        <v>2018</v>
      </c>
      <c r="AE91" s="39">
        <v>2224</v>
      </c>
      <c r="AF91" s="201" t="s">
        <v>1560</v>
      </c>
      <c r="AG91" s="39" t="str">
        <f t="shared" si="28"/>
        <v>v14620-dmz-o-m-2224</v>
      </c>
      <c r="AH91" s="38" t="str">
        <f t="shared" si="25"/>
        <v>rel14620ark066-om</v>
      </c>
      <c r="AI91" s="38" t="s">
        <v>453</v>
      </c>
      <c r="AJ91" s="38" t="s">
        <v>1561</v>
      </c>
      <c r="AK91" s="38" t="s">
        <v>1562</v>
      </c>
      <c r="AL91" s="38" t="s">
        <v>1558</v>
      </c>
      <c r="AM91" s="38" t="s">
        <v>2019</v>
      </c>
      <c r="AN91" s="38" t="s">
        <v>2019</v>
      </c>
      <c r="AO91" s="637">
        <v>2220</v>
      </c>
      <c r="AP91" s="202" t="s">
        <v>1564</v>
      </c>
      <c r="AQ91" s="637" t="str">
        <f t="shared" si="29"/>
        <v>v14620-dmz-product-2220</v>
      </c>
      <c r="AR91" s="316" t="str">
        <f t="shared" si="26"/>
        <v>rel14620ark066-prd</v>
      </c>
      <c r="AS91" s="316" t="s">
        <v>453</v>
      </c>
      <c r="AT91" s="316" t="s">
        <v>1565</v>
      </c>
      <c r="AU91" s="316" t="s">
        <v>1566</v>
      </c>
      <c r="AV91" s="316" t="s">
        <v>1558</v>
      </c>
      <c r="AW91" s="202" t="s">
        <v>2020</v>
      </c>
      <c r="AX91" s="638"/>
      <c r="AY91" s="638"/>
      <c r="AZ91" s="643"/>
      <c r="BA91" s="644"/>
      <c r="BB91" s="644"/>
      <c r="BC91" s="644"/>
      <c r="BD91" s="644"/>
      <c r="BE91" s="644"/>
      <c r="BF91" s="644"/>
      <c r="BG91" s="644"/>
      <c r="BH91" s="644"/>
      <c r="BI91" s="643"/>
      <c r="BJ91" s="644"/>
      <c r="BK91" s="644"/>
      <c r="BL91" s="644"/>
      <c r="BM91" s="644"/>
      <c r="BN91" s="644"/>
      <c r="BO91" s="644"/>
      <c r="BP91" s="644"/>
      <c r="BQ91" s="644"/>
    </row>
    <row r="92" spans="1:69" s="27" customFormat="1" ht="26" hidden="1">
      <c r="A92" s="95" t="str">
        <f t="shared" si="17"/>
        <v>rel14620ark067</v>
      </c>
      <c r="B92" s="36"/>
      <c r="C92" s="36" t="s">
        <v>1904</v>
      </c>
      <c r="D92" s="36" t="s">
        <v>451</v>
      </c>
      <c r="E92" s="36" t="s">
        <v>1544</v>
      </c>
      <c r="F92" s="36" t="s">
        <v>63</v>
      </c>
      <c r="G92" s="36" t="s">
        <v>1690</v>
      </c>
      <c r="H92" s="36" t="s">
        <v>2021</v>
      </c>
      <c r="I92" s="36" t="s">
        <v>1548</v>
      </c>
      <c r="J92" s="36" t="str">
        <f t="shared" si="18"/>
        <v>ark067re</v>
      </c>
      <c r="K92" s="36" t="s">
        <v>1665</v>
      </c>
      <c r="L92" s="36" t="s">
        <v>1665</v>
      </c>
      <c r="M92" s="36" t="s">
        <v>2022</v>
      </c>
      <c r="N92" s="36" t="s">
        <v>1551</v>
      </c>
      <c r="O92" s="36" t="s">
        <v>1900</v>
      </c>
      <c r="P92" s="36" t="s">
        <v>1804</v>
      </c>
      <c r="Q92" s="646" t="str">
        <f t="shared" si="19"/>
        <v>147.152.22.68</v>
      </c>
      <c r="R92" s="646" t="str">
        <f t="shared" si="20"/>
        <v>147.152.22.4</v>
      </c>
      <c r="S92" s="95" t="str">
        <f t="shared" si="21"/>
        <v>time.lon.bt.com</v>
      </c>
      <c r="T92" s="95" t="str">
        <f t="shared" si="22"/>
        <v xml:space="preserve">time.nor.bt.com </v>
      </c>
      <c r="U92" s="95" t="str">
        <f t="shared" si="23"/>
        <v>time.mww.bt.com</v>
      </c>
      <c r="V92" s="34">
        <v>2773</v>
      </c>
      <c r="W92" s="107" t="s">
        <v>1554</v>
      </c>
      <c r="X92" s="34" t="str">
        <f t="shared" si="27"/>
        <v>v14620-ilo-2773</v>
      </c>
      <c r="Y92" s="34" t="str">
        <f t="shared" si="24"/>
        <v>rel14620ark067-ilo</v>
      </c>
      <c r="Z92" s="34" t="s">
        <v>1555</v>
      </c>
      <c r="AA92" s="34" t="s">
        <v>1556</v>
      </c>
      <c r="AB92" s="34" t="s">
        <v>1557</v>
      </c>
      <c r="AC92" s="34" t="s">
        <v>1558</v>
      </c>
      <c r="AD92" s="200" t="s">
        <v>2023</v>
      </c>
      <c r="AE92" s="39">
        <v>2224</v>
      </c>
      <c r="AF92" s="201" t="s">
        <v>1560</v>
      </c>
      <c r="AG92" s="39" t="str">
        <f t="shared" si="28"/>
        <v>v14620-dmz-o-m-2224</v>
      </c>
      <c r="AH92" s="38" t="str">
        <f t="shared" si="25"/>
        <v>rel14620ark067-om</v>
      </c>
      <c r="AI92" s="38" t="s">
        <v>453</v>
      </c>
      <c r="AJ92" s="38" t="s">
        <v>1561</v>
      </c>
      <c r="AK92" s="38" t="s">
        <v>1562</v>
      </c>
      <c r="AL92" s="38" t="s">
        <v>1558</v>
      </c>
      <c r="AM92" s="38" t="s">
        <v>2024</v>
      </c>
      <c r="AN92" s="38" t="s">
        <v>2024</v>
      </c>
      <c r="AO92" s="637">
        <v>2220</v>
      </c>
      <c r="AP92" s="202" t="s">
        <v>1564</v>
      </c>
      <c r="AQ92" s="637" t="str">
        <f t="shared" si="29"/>
        <v>v14620-dmz-product-2220</v>
      </c>
      <c r="AR92" s="316" t="str">
        <f t="shared" si="26"/>
        <v>rel14620ark067-prd</v>
      </c>
      <c r="AS92" s="316" t="s">
        <v>453</v>
      </c>
      <c r="AT92" s="316" t="s">
        <v>1565</v>
      </c>
      <c r="AU92" s="316" t="s">
        <v>1566</v>
      </c>
      <c r="AV92" s="316" t="s">
        <v>1558</v>
      </c>
      <c r="AW92" s="202" t="s">
        <v>2025</v>
      </c>
      <c r="AX92" s="638"/>
      <c r="AY92" s="638"/>
      <c r="AZ92" s="643"/>
      <c r="BA92" s="644"/>
      <c r="BB92" s="644"/>
      <c r="BC92" s="644"/>
      <c r="BD92" s="644"/>
      <c r="BE92" s="644"/>
      <c r="BF92" s="644"/>
      <c r="BG92" s="644"/>
      <c r="BH92" s="644"/>
      <c r="BI92" s="643"/>
      <c r="BJ92" s="644"/>
      <c r="BK92" s="644"/>
      <c r="BL92" s="644"/>
      <c r="BM92" s="644"/>
      <c r="BN92" s="644"/>
      <c r="BO92" s="644"/>
      <c r="BP92" s="644"/>
      <c r="BQ92" s="644"/>
    </row>
    <row r="93" spans="1:69" s="27" customFormat="1" ht="26" hidden="1">
      <c r="A93" s="95" t="str">
        <f t="shared" si="17"/>
        <v>rel14620ark068</v>
      </c>
      <c r="B93" s="36"/>
      <c r="C93" s="36" t="s">
        <v>1904</v>
      </c>
      <c r="D93" s="36" t="s">
        <v>451</v>
      </c>
      <c r="E93" s="36" t="s">
        <v>1544</v>
      </c>
      <c r="F93" s="36" t="s">
        <v>63</v>
      </c>
      <c r="G93" s="36" t="s">
        <v>1690</v>
      </c>
      <c r="H93" s="36" t="s">
        <v>2026</v>
      </c>
      <c r="I93" s="36" t="s">
        <v>1548</v>
      </c>
      <c r="J93" s="36" t="str">
        <f t="shared" si="18"/>
        <v>ark068re</v>
      </c>
      <c r="K93" s="36" t="s">
        <v>1665</v>
      </c>
      <c r="L93" s="36" t="s">
        <v>1665</v>
      </c>
      <c r="M93" s="36" t="s">
        <v>2027</v>
      </c>
      <c r="N93" s="36" t="s">
        <v>1551</v>
      </c>
      <c r="O93" s="36" t="s">
        <v>1907</v>
      </c>
      <c r="P93" s="36" t="s">
        <v>1804</v>
      </c>
      <c r="Q93" s="646" t="str">
        <f t="shared" si="19"/>
        <v>147.152.22.68</v>
      </c>
      <c r="R93" s="646" t="str">
        <f t="shared" si="20"/>
        <v>147.152.22.4</v>
      </c>
      <c r="S93" s="95" t="str">
        <f t="shared" si="21"/>
        <v>time.lon.bt.com</v>
      </c>
      <c r="T93" s="95" t="str">
        <f t="shared" si="22"/>
        <v xml:space="preserve">time.nor.bt.com </v>
      </c>
      <c r="U93" s="95" t="str">
        <f t="shared" si="23"/>
        <v>time.mww.bt.com</v>
      </c>
      <c r="V93" s="34">
        <v>2773</v>
      </c>
      <c r="W93" s="107" t="s">
        <v>1554</v>
      </c>
      <c r="X93" s="34" t="str">
        <f t="shared" si="27"/>
        <v>v14620-ilo-2773</v>
      </c>
      <c r="Y93" s="34" t="str">
        <f t="shared" si="24"/>
        <v>rel14620ark068-ilo</v>
      </c>
      <c r="Z93" s="34" t="s">
        <v>1555</v>
      </c>
      <c r="AA93" s="34" t="s">
        <v>1556</v>
      </c>
      <c r="AB93" s="34" t="s">
        <v>1557</v>
      </c>
      <c r="AC93" s="34" t="s">
        <v>1558</v>
      </c>
      <c r="AD93" s="107" t="s">
        <v>2028</v>
      </c>
      <c r="AE93" s="39">
        <v>2224</v>
      </c>
      <c r="AF93" s="201" t="s">
        <v>1560</v>
      </c>
      <c r="AG93" s="39" t="str">
        <f t="shared" si="28"/>
        <v>v14620-dmz-o-m-2224</v>
      </c>
      <c r="AH93" s="38" t="str">
        <f t="shared" si="25"/>
        <v>rel14620ark068-om</v>
      </c>
      <c r="AI93" s="38" t="s">
        <v>453</v>
      </c>
      <c r="AJ93" s="38" t="s">
        <v>1561</v>
      </c>
      <c r="AK93" s="38" t="s">
        <v>1562</v>
      </c>
      <c r="AL93" s="38" t="s">
        <v>1558</v>
      </c>
      <c r="AM93" s="38" t="s">
        <v>2029</v>
      </c>
      <c r="AN93" s="38" t="s">
        <v>2029</v>
      </c>
      <c r="AO93" s="637">
        <v>2220</v>
      </c>
      <c r="AP93" s="202" t="s">
        <v>1564</v>
      </c>
      <c r="AQ93" s="637" t="str">
        <f t="shared" si="29"/>
        <v>v14620-dmz-product-2220</v>
      </c>
      <c r="AR93" s="316" t="str">
        <f t="shared" si="26"/>
        <v>rel14620ark068-prd</v>
      </c>
      <c r="AS93" s="316" t="s">
        <v>453</v>
      </c>
      <c r="AT93" s="316" t="s">
        <v>1565</v>
      </c>
      <c r="AU93" s="316" t="s">
        <v>1566</v>
      </c>
      <c r="AV93" s="316" t="s">
        <v>1558</v>
      </c>
      <c r="AW93" s="202" t="s">
        <v>2030</v>
      </c>
      <c r="AX93" s="638"/>
      <c r="AY93" s="638"/>
      <c r="AZ93" s="643"/>
      <c r="BA93" s="644"/>
      <c r="BB93" s="644"/>
      <c r="BC93" s="644"/>
      <c r="BD93" s="644"/>
      <c r="BE93" s="644"/>
      <c r="BF93" s="644"/>
      <c r="BG93" s="644"/>
      <c r="BH93" s="644"/>
      <c r="BI93" s="643"/>
      <c r="BJ93" s="644"/>
      <c r="BK93" s="644"/>
      <c r="BL93" s="644"/>
      <c r="BM93" s="644"/>
      <c r="BN93" s="644"/>
      <c r="BO93" s="644"/>
      <c r="BP93" s="644"/>
      <c r="BQ93" s="644"/>
    </row>
    <row r="94" spans="1:69" s="27" customFormat="1" ht="26" hidden="1">
      <c r="A94" s="95" t="str">
        <f t="shared" si="17"/>
        <v>rel14620ark069</v>
      </c>
      <c r="B94" s="36"/>
      <c r="C94" s="36" t="s">
        <v>1904</v>
      </c>
      <c r="D94" s="36" t="s">
        <v>451</v>
      </c>
      <c r="E94" s="36" t="s">
        <v>1544</v>
      </c>
      <c r="F94" s="36" t="s">
        <v>63</v>
      </c>
      <c r="G94" s="36" t="s">
        <v>1690</v>
      </c>
      <c r="H94" s="36" t="s">
        <v>2031</v>
      </c>
      <c r="I94" s="36" t="s">
        <v>1548</v>
      </c>
      <c r="J94" s="36" t="str">
        <f t="shared" si="18"/>
        <v>ark069re</v>
      </c>
      <c r="K94" s="36" t="s">
        <v>1665</v>
      </c>
      <c r="L94" s="36" t="s">
        <v>1665</v>
      </c>
      <c r="M94" s="36" t="s">
        <v>2032</v>
      </c>
      <c r="N94" s="36" t="s">
        <v>1551</v>
      </c>
      <c r="O94" s="36" t="s">
        <v>1888</v>
      </c>
      <c r="P94" s="36" t="s">
        <v>1825</v>
      </c>
      <c r="Q94" s="646" t="str">
        <f t="shared" si="19"/>
        <v>147.152.22.68</v>
      </c>
      <c r="R94" s="646" t="str">
        <f t="shared" si="20"/>
        <v>147.152.22.4</v>
      </c>
      <c r="S94" s="95" t="str">
        <f t="shared" si="21"/>
        <v>time.lon.bt.com</v>
      </c>
      <c r="T94" s="95" t="str">
        <f t="shared" si="22"/>
        <v xml:space="preserve">time.nor.bt.com </v>
      </c>
      <c r="U94" s="95" t="str">
        <f t="shared" si="23"/>
        <v>time.mww.bt.com</v>
      </c>
      <c r="V94" s="34">
        <v>2773</v>
      </c>
      <c r="W94" s="107" t="s">
        <v>1554</v>
      </c>
      <c r="X94" s="34" t="str">
        <f t="shared" si="27"/>
        <v>v14620-ilo-2773</v>
      </c>
      <c r="Y94" s="34" t="str">
        <f t="shared" si="24"/>
        <v>rel14620ark069-ilo</v>
      </c>
      <c r="Z94" s="34" t="s">
        <v>1555</v>
      </c>
      <c r="AA94" s="34" t="s">
        <v>1556</v>
      </c>
      <c r="AB94" s="34" t="s">
        <v>1557</v>
      </c>
      <c r="AC94" s="34" t="s">
        <v>1558</v>
      </c>
      <c r="AD94" s="107" t="s">
        <v>2033</v>
      </c>
      <c r="AE94" s="39">
        <v>2224</v>
      </c>
      <c r="AF94" s="201" t="s">
        <v>1560</v>
      </c>
      <c r="AG94" s="39" t="str">
        <f t="shared" si="28"/>
        <v>v14620-dmz-o-m-2224</v>
      </c>
      <c r="AH94" s="38" t="str">
        <f t="shared" si="25"/>
        <v>rel14620ark069-om</v>
      </c>
      <c r="AI94" s="38" t="s">
        <v>453</v>
      </c>
      <c r="AJ94" s="38" t="s">
        <v>1561</v>
      </c>
      <c r="AK94" s="38" t="s">
        <v>1562</v>
      </c>
      <c r="AL94" s="38" t="s">
        <v>1558</v>
      </c>
      <c r="AM94" s="38" t="s">
        <v>2034</v>
      </c>
      <c r="AN94" s="38" t="s">
        <v>2034</v>
      </c>
      <c r="AO94" s="637">
        <v>2220</v>
      </c>
      <c r="AP94" s="202" t="s">
        <v>1564</v>
      </c>
      <c r="AQ94" s="637" t="str">
        <f t="shared" si="29"/>
        <v>v14620-dmz-product-2220</v>
      </c>
      <c r="AR94" s="316" t="str">
        <f t="shared" si="26"/>
        <v>rel14620ark069-prd</v>
      </c>
      <c r="AS94" s="316" t="s">
        <v>453</v>
      </c>
      <c r="AT94" s="316" t="s">
        <v>1565</v>
      </c>
      <c r="AU94" s="316" t="s">
        <v>1566</v>
      </c>
      <c r="AV94" s="316" t="s">
        <v>1558</v>
      </c>
      <c r="AW94" s="202" t="s">
        <v>2035</v>
      </c>
      <c r="AX94" s="638"/>
      <c r="AY94" s="638"/>
      <c r="AZ94" s="643"/>
      <c r="BA94" s="644"/>
      <c r="BB94" s="644"/>
      <c r="BC94" s="644"/>
      <c r="BD94" s="644"/>
      <c r="BE94" s="644"/>
      <c r="BF94" s="644"/>
      <c r="BG94" s="644"/>
      <c r="BH94" s="644"/>
      <c r="BI94" s="643"/>
      <c r="BJ94" s="644"/>
      <c r="BK94" s="644"/>
      <c r="BL94" s="644"/>
      <c r="BM94" s="644"/>
      <c r="BN94" s="644"/>
      <c r="BO94" s="644"/>
      <c r="BP94" s="644"/>
      <c r="BQ94" s="644"/>
    </row>
    <row r="95" spans="1:69" s="27" customFormat="1" ht="26" hidden="1">
      <c r="A95" s="95" t="str">
        <f t="shared" si="17"/>
        <v>rel14620ark070</v>
      </c>
      <c r="B95" s="36"/>
      <c r="C95" s="36" t="s">
        <v>1904</v>
      </c>
      <c r="D95" s="36" t="s">
        <v>451</v>
      </c>
      <c r="E95" s="36" t="s">
        <v>1544</v>
      </c>
      <c r="F95" s="36" t="s">
        <v>63</v>
      </c>
      <c r="G95" s="36" t="s">
        <v>1690</v>
      </c>
      <c r="H95" s="36" t="s">
        <v>2036</v>
      </c>
      <c r="I95" s="36" t="s">
        <v>1548</v>
      </c>
      <c r="J95" s="36" t="str">
        <f t="shared" si="18"/>
        <v>ark070re</v>
      </c>
      <c r="K95" s="36" t="s">
        <v>1665</v>
      </c>
      <c r="L95" s="36" t="s">
        <v>1665</v>
      </c>
      <c r="M95" s="36" t="s">
        <v>2037</v>
      </c>
      <c r="N95" s="36" t="s">
        <v>1551</v>
      </c>
      <c r="O95" s="36" t="s">
        <v>1894</v>
      </c>
      <c r="P95" s="36" t="s">
        <v>1825</v>
      </c>
      <c r="Q95" s="646" t="str">
        <f t="shared" si="19"/>
        <v>147.152.22.68</v>
      </c>
      <c r="R95" s="646" t="str">
        <f t="shared" si="20"/>
        <v>147.152.22.4</v>
      </c>
      <c r="S95" s="95" t="str">
        <f t="shared" si="21"/>
        <v>time.lon.bt.com</v>
      </c>
      <c r="T95" s="95" t="str">
        <f t="shared" si="22"/>
        <v xml:space="preserve">time.nor.bt.com </v>
      </c>
      <c r="U95" s="95" t="str">
        <f t="shared" si="23"/>
        <v>time.mww.bt.com</v>
      </c>
      <c r="V95" s="34">
        <v>2773</v>
      </c>
      <c r="W95" s="107" t="s">
        <v>1554</v>
      </c>
      <c r="X95" s="34" t="str">
        <f t="shared" si="27"/>
        <v>v14620-ilo-2773</v>
      </c>
      <c r="Y95" s="34" t="str">
        <f t="shared" si="24"/>
        <v>rel14620ark070-ilo</v>
      </c>
      <c r="Z95" s="34" t="s">
        <v>1555</v>
      </c>
      <c r="AA95" s="34" t="s">
        <v>1556</v>
      </c>
      <c r="AB95" s="34" t="s">
        <v>1557</v>
      </c>
      <c r="AC95" s="34" t="s">
        <v>1558</v>
      </c>
      <c r="AD95" s="107" t="s">
        <v>2038</v>
      </c>
      <c r="AE95" s="39">
        <v>2224</v>
      </c>
      <c r="AF95" s="201" t="s">
        <v>1560</v>
      </c>
      <c r="AG95" s="39" t="str">
        <f t="shared" si="28"/>
        <v>v14620-dmz-o-m-2224</v>
      </c>
      <c r="AH95" s="38" t="str">
        <f t="shared" si="25"/>
        <v>rel14620ark070-om</v>
      </c>
      <c r="AI95" s="38" t="s">
        <v>453</v>
      </c>
      <c r="AJ95" s="38" t="s">
        <v>1561</v>
      </c>
      <c r="AK95" s="38" t="s">
        <v>1562</v>
      </c>
      <c r="AL95" s="38" t="s">
        <v>1558</v>
      </c>
      <c r="AM95" s="38" t="s">
        <v>2039</v>
      </c>
      <c r="AN95" s="38" t="s">
        <v>2039</v>
      </c>
      <c r="AO95" s="637">
        <v>2220</v>
      </c>
      <c r="AP95" s="202" t="s">
        <v>1564</v>
      </c>
      <c r="AQ95" s="637" t="str">
        <f t="shared" si="29"/>
        <v>v14620-dmz-product-2220</v>
      </c>
      <c r="AR95" s="316" t="str">
        <f t="shared" si="26"/>
        <v>rel14620ark070-prd</v>
      </c>
      <c r="AS95" s="316" t="s">
        <v>453</v>
      </c>
      <c r="AT95" s="316" t="s">
        <v>1565</v>
      </c>
      <c r="AU95" s="316" t="s">
        <v>1566</v>
      </c>
      <c r="AV95" s="316" t="s">
        <v>1558</v>
      </c>
      <c r="AW95" s="202" t="s">
        <v>2040</v>
      </c>
      <c r="AX95" s="638"/>
      <c r="AY95" s="638"/>
      <c r="AZ95" s="643"/>
      <c r="BA95" s="644"/>
      <c r="BB95" s="644"/>
      <c r="BC95" s="644"/>
      <c r="BD95" s="644"/>
      <c r="BE95" s="644"/>
      <c r="BF95" s="644"/>
      <c r="BG95" s="644"/>
      <c r="BH95" s="644"/>
      <c r="BI95" s="643"/>
      <c r="BJ95" s="644"/>
      <c r="BK95" s="644"/>
      <c r="BL95" s="644"/>
      <c r="BM95" s="644"/>
      <c r="BN95" s="644"/>
      <c r="BO95" s="644"/>
      <c r="BP95" s="644"/>
      <c r="BQ95" s="644"/>
    </row>
    <row r="96" spans="1:69" s="27" customFormat="1" ht="26" hidden="1">
      <c r="A96" s="95" t="str">
        <f t="shared" si="17"/>
        <v>rel14620ark071</v>
      </c>
      <c r="B96" s="36"/>
      <c r="C96" s="36" t="s">
        <v>1904</v>
      </c>
      <c r="D96" s="36" t="s">
        <v>451</v>
      </c>
      <c r="E96" s="36" t="s">
        <v>1544</v>
      </c>
      <c r="F96" s="36" t="s">
        <v>63</v>
      </c>
      <c r="G96" s="36" t="s">
        <v>1690</v>
      </c>
      <c r="H96" s="36" t="s">
        <v>2041</v>
      </c>
      <c r="I96" s="36" t="s">
        <v>1548</v>
      </c>
      <c r="J96" s="36" t="str">
        <f t="shared" si="18"/>
        <v>ark071re</v>
      </c>
      <c r="K96" s="36" t="s">
        <v>1665</v>
      </c>
      <c r="L96" s="36" t="s">
        <v>1665</v>
      </c>
      <c r="M96" s="36" t="s">
        <v>2042</v>
      </c>
      <c r="N96" s="36" t="s">
        <v>1551</v>
      </c>
      <c r="O96" s="36" t="s">
        <v>1900</v>
      </c>
      <c r="P96" s="36" t="s">
        <v>1825</v>
      </c>
      <c r="Q96" s="646" t="str">
        <f t="shared" si="19"/>
        <v>147.152.22.68</v>
      </c>
      <c r="R96" s="646" t="str">
        <f t="shared" si="20"/>
        <v>147.152.22.4</v>
      </c>
      <c r="S96" s="95" t="str">
        <f t="shared" si="21"/>
        <v>time.lon.bt.com</v>
      </c>
      <c r="T96" s="95" t="str">
        <f t="shared" si="22"/>
        <v xml:space="preserve">time.nor.bt.com </v>
      </c>
      <c r="U96" s="95" t="str">
        <f t="shared" si="23"/>
        <v>time.mww.bt.com</v>
      </c>
      <c r="V96" s="34">
        <v>2773</v>
      </c>
      <c r="W96" s="107" t="s">
        <v>1554</v>
      </c>
      <c r="X96" s="34" t="str">
        <f t="shared" si="27"/>
        <v>v14620-ilo-2773</v>
      </c>
      <c r="Y96" s="34" t="str">
        <f t="shared" si="24"/>
        <v>rel14620ark071-ilo</v>
      </c>
      <c r="Z96" s="34" t="s">
        <v>1555</v>
      </c>
      <c r="AA96" s="34" t="s">
        <v>1556</v>
      </c>
      <c r="AB96" s="34" t="s">
        <v>1557</v>
      </c>
      <c r="AC96" s="34" t="s">
        <v>1558</v>
      </c>
      <c r="AD96" s="107" t="s">
        <v>2043</v>
      </c>
      <c r="AE96" s="39">
        <v>2224</v>
      </c>
      <c r="AF96" s="201" t="s">
        <v>1560</v>
      </c>
      <c r="AG96" s="39" t="str">
        <f t="shared" si="28"/>
        <v>v14620-dmz-o-m-2224</v>
      </c>
      <c r="AH96" s="38" t="str">
        <f t="shared" si="25"/>
        <v>rel14620ark071-om</v>
      </c>
      <c r="AI96" s="38" t="s">
        <v>453</v>
      </c>
      <c r="AJ96" s="38" t="s">
        <v>1561</v>
      </c>
      <c r="AK96" s="38" t="s">
        <v>1562</v>
      </c>
      <c r="AL96" s="38" t="s">
        <v>1558</v>
      </c>
      <c r="AM96" s="38" t="s">
        <v>2044</v>
      </c>
      <c r="AN96" s="38" t="s">
        <v>2044</v>
      </c>
      <c r="AO96" s="637">
        <v>2220</v>
      </c>
      <c r="AP96" s="202" t="s">
        <v>1564</v>
      </c>
      <c r="AQ96" s="637" t="str">
        <f t="shared" si="29"/>
        <v>v14620-dmz-product-2220</v>
      </c>
      <c r="AR96" s="316" t="str">
        <f t="shared" si="26"/>
        <v>rel14620ark071-prd</v>
      </c>
      <c r="AS96" s="316" t="s">
        <v>453</v>
      </c>
      <c r="AT96" s="316" t="s">
        <v>1565</v>
      </c>
      <c r="AU96" s="316" t="s">
        <v>1566</v>
      </c>
      <c r="AV96" s="316" t="s">
        <v>1558</v>
      </c>
      <c r="AW96" s="202" t="s">
        <v>2045</v>
      </c>
      <c r="AX96" s="638"/>
      <c r="AY96" s="638"/>
      <c r="AZ96" s="643"/>
      <c r="BA96" s="644"/>
      <c r="BB96" s="644"/>
      <c r="BC96" s="644"/>
      <c r="BD96" s="644"/>
      <c r="BE96" s="644"/>
      <c r="BF96" s="644"/>
      <c r="BG96" s="644"/>
      <c r="BH96" s="644"/>
      <c r="BI96" s="643"/>
      <c r="BJ96" s="644"/>
      <c r="BK96" s="644"/>
      <c r="BL96" s="644"/>
      <c r="BM96" s="644"/>
      <c r="BN96" s="644"/>
      <c r="BO96" s="644"/>
      <c r="BP96" s="644"/>
      <c r="BQ96" s="644"/>
    </row>
    <row r="97" spans="1:69" s="27" customFormat="1" ht="26" hidden="1">
      <c r="A97" s="95" t="str">
        <f t="shared" si="17"/>
        <v>rel14620ark072</v>
      </c>
      <c r="B97" s="36"/>
      <c r="C97" s="36" t="s">
        <v>1904</v>
      </c>
      <c r="D97" s="36" t="s">
        <v>451</v>
      </c>
      <c r="E97" s="36" t="s">
        <v>1544</v>
      </c>
      <c r="F97" s="36" t="s">
        <v>63</v>
      </c>
      <c r="G97" s="36" t="s">
        <v>1690</v>
      </c>
      <c r="H97" s="36" t="s">
        <v>2046</v>
      </c>
      <c r="I97" s="36" t="s">
        <v>1548</v>
      </c>
      <c r="J97" s="36" t="str">
        <f t="shared" si="18"/>
        <v>ark072re</v>
      </c>
      <c r="K97" s="36" t="s">
        <v>1665</v>
      </c>
      <c r="L97" s="36" t="s">
        <v>1665</v>
      </c>
      <c r="M97" s="36" t="s">
        <v>2047</v>
      </c>
      <c r="N97" s="36" t="s">
        <v>1551</v>
      </c>
      <c r="O97" s="36" t="s">
        <v>1907</v>
      </c>
      <c r="P97" s="36" t="s">
        <v>1825</v>
      </c>
      <c r="Q97" s="646" t="str">
        <f t="shared" si="19"/>
        <v>147.152.22.68</v>
      </c>
      <c r="R97" s="646" t="str">
        <f t="shared" si="20"/>
        <v>147.152.22.4</v>
      </c>
      <c r="S97" s="95" t="str">
        <f t="shared" si="21"/>
        <v>time.lon.bt.com</v>
      </c>
      <c r="T97" s="95" t="str">
        <f t="shared" si="22"/>
        <v xml:space="preserve">time.nor.bt.com </v>
      </c>
      <c r="U97" s="95" t="str">
        <f t="shared" si="23"/>
        <v>time.mww.bt.com</v>
      </c>
      <c r="V97" s="34">
        <v>2773</v>
      </c>
      <c r="W97" s="107" t="s">
        <v>1554</v>
      </c>
      <c r="X97" s="34" t="str">
        <f t="shared" si="27"/>
        <v>v14620-ilo-2773</v>
      </c>
      <c r="Y97" s="34" t="str">
        <f t="shared" si="24"/>
        <v>rel14620ark072-ilo</v>
      </c>
      <c r="Z97" s="34" t="s">
        <v>1555</v>
      </c>
      <c r="AA97" s="34" t="s">
        <v>1556</v>
      </c>
      <c r="AB97" s="34" t="s">
        <v>1557</v>
      </c>
      <c r="AC97" s="34" t="s">
        <v>1558</v>
      </c>
      <c r="AD97" s="107" t="s">
        <v>2048</v>
      </c>
      <c r="AE97" s="39">
        <v>2224</v>
      </c>
      <c r="AF97" s="201" t="s">
        <v>1560</v>
      </c>
      <c r="AG97" s="39" t="str">
        <f t="shared" si="28"/>
        <v>v14620-dmz-o-m-2224</v>
      </c>
      <c r="AH97" s="38" t="str">
        <f t="shared" si="25"/>
        <v>rel14620ark072-om</v>
      </c>
      <c r="AI97" s="38" t="s">
        <v>453</v>
      </c>
      <c r="AJ97" s="38" t="s">
        <v>1561</v>
      </c>
      <c r="AK97" s="38" t="s">
        <v>1562</v>
      </c>
      <c r="AL97" s="38" t="s">
        <v>1558</v>
      </c>
      <c r="AM97" s="38" t="s">
        <v>2049</v>
      </c>
      <c r="AN97" s="38" t="s">
        <v>2049</v>
      </c>
      <c r="AO97" s="637">
        <v>2220</v>
      </c>
      <c r="AP97" s="202" t="s">
        <v>1564</v>
      </c>
      <c r="AQ97" s="637" t="str">
        <f t="shared" si="29"/>
        <v>v14620-dmz-product-2220</v>
      </c>
      <c r="AR97" s="316" t="str">
        <f t="shared" si="26"/>
        <v>rel14620ark072-prd</v>
      </c>
      <c r="AS97" s="316" t="s">
        <v>453</v>
      </c>
      <c r="AT97" s="316" t="s">
        <v>1565</v>
      </c>
      <c r="AU97" s="316" t="s">
        <v>1566</v>
      </c>
      <c r="AV97" s="316" t="s">
        <v>1558</v>
      </c>
      <c r="AW97" s="202" t="s">
        <v>2050</v>
      </c>
      <c r="AX97" s="638"/>
      <c r="AY97" s="638"/>
      <c r="AZ97" s="643"/>
      <c r="BA97" s="644"/>
      <c r="BB97" s="644"/>
      <c r="BC97" s="644"/>
      <c r="BD97" s="644"/>
      <c r="BE97" s="644"/>
      <c r="BF97" s="644"/>
      <c r="BG97" s="644"/>
      <c r="BH97" s="644"/>
      <c r="BI97" s="643"/>
      <c r="BJ97" s="644"/>
      <c r="BK97" s="644"/>
      <c r="BL97" s="644"/>
      <c r="BM97" s="644"/>
      <c r="BN97" s="644"/>
      <c r="BO97" s="644"/>
      <c r="BP97" s="644"/>
      <c r="BQ97" s="644"/>
    </row>
    <row r="98" spans="1:69" s="27" customFormat="1" ht="26" hidden="1">
      <c r="A98" s="95" t="str">
        <f t="shared" si="17"/>
        <v>rel14620ark073</v>
      </c>
      <c r="B98" s="36"/>
      <c r="C98" s="36" t="s">
        <v>1904</v>
      </c>
      <c r="D98" s="36" t="s">
        <v>451</v>
      </c>
      <c r="E98" s="36" t="s">
        <v>1544</v>
      </c>
      <c r="F98" s="36" t="s">
        <v>63</v>
      </c>
      <c r="G98" s="36" t="s">
        <v>1690</v>
      </c>
      <c r="H98" s="36" t="s">
        <v>2051</v>
      </c>
      <c r="I98" s="36" t="s">
        <v>1548</v>
      </c>
      <c r="J98" s="36" t="str">
        <f t="shared" si="18"/>
        <v>ark073re</v>
      </c>
      <c r="K98" s="36" t="s">
        <v>1665</v>
      </c>
      <c r="L98" s="36" t="s">
        <v>1665</v>
      </c>
      <c r="M98" s="36" t="s">
        <v>2052</v>
      </c>
      <c r="N98" s="36" t="s">
        <v>1551</v>
      </c>
      <c r="O98" s="36" t="s">
        <v>1888</v>
      </c>
      <c r="P98" s="36" t="s">
        <v>1846</v>
      </c>
      <c r="Q98" s="646" t="str">
        <f t="shared" si="19"/>
        <v>147.152.22.68</v>
      </c>
      <c r="R98" s="646" t="str">
        <f t="shared" si="20"/>
        <v>147.152.22.4</v>
      </c>
      <c r="S98" s="95" t="str">
        <f t="shared" si="21"/>
        <v>time.lon.bt.com</v>
      </c>
      <c r="T98" s="95" t="str">
        <f t="shared" si="22"/>
        <v xml:space="preserve">time.nor.bt.com </v>
      </c>
      <c r="U98" s="95" t="str">
        <f t="shared" si="23"/>
        <v>time.mww.bt.com</v>
      </c>
      <c r="V98" s="34">
        <v>2773</v>
      </c>
      <c r="W98" s="107" t="s">
        <v>1554</v>
      </c>
      <c r="X98" s="34" t="str">
        <f t="shared" si="27"/>
        <v>v14620-ilo-2773</v>
      </c>
      <c r="Y98" s="34" t="str">
        <f t="shared" si="24"/>
        <v>rel14620ark073-ilo</v>
      </c>
      <c r="Z98" s="34" t="s">
        <v>1555</v>
      </c>
      <c r="AA98" s="34" t="s">
        <v>1556</v>
      </c>
      <c r="AB98" s="34" t="s">
        <v>1557</v>
      </c>
      <c r="AC98" s="34" t="s">
        <v>1558</v>
      </c>
      <c r="AD98" s="107" t="s">
        <v>2053</v>
      </c>
      <c r="AE98" s="39">
        <v>2224</v>
      </c>
      <c r="AF98" s="201" t="s">
        <v>1560</v>
      </c>
      <c r="AG98" s="39" t="str">
        <f t="shared" si="28"/>
        <v>v14620-dmz-o-m-2224</v>
      </c>
      <c r="AH98" s="38" t="str">
        <f t="shared" si="25"/>
        <v>rel14620ark073-om</v>
      </c>
      <c r="AI98" s="38" t="s">
        <v>453</v>
      </c>
      <c r="AJ98" s="38" t="s">
        <v>1561</v>
      </c>
      <c r="AK98" s="38" t="s">
        <v>1562</v>
      </c>
      <c r="AL98" s="38" t="s">
        <v>1558</v>
      </c>
      <c r="AM98" s="38" t="s">
        <v>2054</v>
      </c>
      <c r="AN98" s="38" t="s">
        <v>2054</v>
      </c>
      <c r="AO98" s="637">
        <v>2220</v>
      </c>
      <c r="AP98" s="202" t="s">
        <v>1564</v>
      </c>
      <c r="AQ98" s="637" t="str">
        <f t="shared" si="29"/>
        <v>v14620-dmz-product-2220</v>
      </c>
      <c r="AR98" s="316" t="str">
        <f t="shared" si="26"/>
        <v>rel14620ark073-prd</v>
      </c>
      <c r="AS98" s="316" t="s">
        <v>453</v>
      </c>
      <c r="AT98" s="316" t="s">
        <v>1565</v>
      </c>
      <c r="AU98" s="316" t="s">
        <v>1566</v>
      </c>
      <c r="AV98" s="316" t="s">
        <v>1558</v>
      </c>
      <c r="AW98" s="202" t="s">
        <v>2055</v>
      </c>
      <c r="AX98" s="638"/>
      <c r="AY98" s="638"/>
      <c r="AZ98" s="643"/>
      <c r="BA98" s="644"/>
      <c r="BB98" s="644"/>
      <c r="BC98" s="644"/>
      <c r="BD98" s="644"/>
      <c r="BE98" s="644"/>
      <c r="BF98" s="644"/>
      <c r="BG98" s="644"/>
      <c r="BH98" s="644"/>
      <c r="BI98" s="643"/>
      <c r="BJ98" s="644"/>
      <c r="BK98" s="644"/>
      <c r="BL98" s="644"/>
      <c r="BM98" s="644"/>
      <c r="BN98" s="644"/>
      <c r="BO98" s="644"/>
      <c r="BP98" s="644"/>
      <c r="BQ98" s="644"/>
    </row>
    <row r="99" spans="1:69" s="27" customFormat="1" ht="26" hidden="1">
      <c r="A99" s="95" t="str">
        <f t="shared" si="17"/>
        <v>rel14620ark074</v>
      </c>
      <c r="B99" s="36"/>
      <c r="C99" s="36" t="s">
        <v>1904</v>
      </c>
      <c r="D99" s="36" t="s">
        <v>451</v>
      </c>
      <c r="E99" s="36" t="s">
        <v>1544</v>
      </c>
      <c r="F99" s="36" t="s">
        <v>63</v>
      </c>
      <c r="G99" s="36" t="s">
        <v>1690</v>
      </c>
      <c r="H99" s="36" t="s">
        <v>2056</v>
      </c>
      <c r="I99" s="36" t="s">
        <v>1548</v>
      </c>
      <c r="J99" s="36" t="str">
        <f t="shared" si="18"/>
        <v>ark074re</v>
      </c>
      <c r="K99" s="36" t="s">
        <v>1665</v>
      </c>
      <c r="L99" s="36" t="s">
        <v>1665</v>
      </c>
      <c r="M99" s="36" t="s">
        <v>2057</v>
      </c>
      <c r="N99" s="36" t="s">
        <v>1551</v>
      </c>
      <c r="O99" s="36" t="s">
        <v>1894</v>
      </c>
      <c r="P99" s="36" t="s">
        <v>1846</v>
      </c>
      <c r="Q99" s="646" t="str">
        <f t="shared" si="19"/>
        <v>147.152.22.68</v>
      </c>
      <c r="R99" s="646" t="str">
        <f t="shared" si="20"/>
        <v>147.152.22.4</v>
      </c>
      <c r="S99" s="95" t="str">
        <f t="shared" si="21"/>
        <v>time.lon.bt.com</v>
      </c>
      <c r="T99" s="95" t="str">
        <f t="shared" si="22"/>
        <v xml:space="preserve">time.nor.bt.com </v>
      </c>
      <c r="U99" s="95" t="str">
        <f t="shared" si="23"/>
        <v>time.mww.bt.com</v>
      </c>
      <c r="V99" s="34">
        <v>2773</v>
      </c>
      <c r="W99" s="107" t="s">
        <v>1554</v>
      </c>
      <c r="X99" s="34" t="str">
        <f t="shared" si="27"/>
        <v>v14620-ilo-2773</v>
      </c>
      <c r="Y99" s="34" t="str">
        <f t="shared" si="24"/>
        <v>rel14620ark074-ilo</v>
      </c>
      <c r="Z99" s="34" t="s">
        <v>1555</v>
      </c>
      <c r="AA99" s="34" t="s">
        <v>1556</v>
      </c>
      <c r="AB99" s="34" t="s">
        <v>1557</v>
      </c>
      <c r="AC99" s="34" t="s">
        <v>1558</v>
      </c>
      <c r="AD99" s="200" t="s">
        <v>2058</v>
      </c>
      <c r="AE99" s="39">
        <v>2224</v>
      </c>
      <c r="AF99" s="201" t="s">
        <v>1560</v>
      </c>
      <c r="AG99" s="39" t="str">
        <f t="shared" si="28"/>
        <v>v14620-dmz-o-m-2224</v>
      </c>
      <c r="AH99" s="38" t="str">
        <f t="shared" si="25"/>
        <v>rel14620ark074-om</v>
      </c>
      <c r="AI99" s="38" t="s">
        <v>453</v>
      </c>
      <c r="AJ99" s="38" t="s">
        <v>1561</v>
      </c>
      <c r="AK99" s="38" t="s">
        <v>1562</v>
      </c>
      <c r="AL99" s="38" t="s">
        <v>1558</v>
      </c>
      <c r="AM99" s="38" t="s">
        <v>2059</v>
      </c>
      <c r="AN99" s="38" t="s">
        <v>2059</v>
      </c>
      <c r="AO99" s="637">
        <v>2220</v>
      </c>
      <c r="AP99" s="202" t="s">
        <v>1564</v>
      </c>
      <c r="AQ99" s="637" t="str">
        <f t="shared" si="29"/>
        <v>v14620-dmz-product-2220</v>
      </c>
      <c r="AR99" s="316" t="str">
        <f t="shared" si="26"/>
        <v>rel14620ark074-prd</v>
      </c>
      <c r="AS99" s="316" t="s">
        <v>453</v>
      </c>
      <c r="AT99" s="316" t="s">
        <v>1565</v>
      </c>
      <c r="AU99" s="316" t="s">
        <v>1566</v>
      </c>
      <c r="AV99" s="316" t="s">
        <v>1558</v>
      </c>
      <c r="AW99" s="202" t="s">
        <v>2060</v>
      </c>
      <c r="AX99" s="638"/>
      <c r="AY99" s="638"/>
      <c r="AZ99" s="643"/>
      <c r="BA99" s="644"/>
      <c r="BB99" s="644"/>
      <c r="BC99" s="644"/>
      <c r="BD99" s="644"/>
      <c r="BE99" s="644"/>
      <c r="BF99" s="644"/>
      <c r="BG99" s="644"/>
      <c r="BH99" s="644"/>
      <c r="BI99" s="643"/>
      <c r="BJ99" s="644"/>
      <c r="BK99" s="644"/>
      <c r="BL99" s="644"/>
      <c r="BM99" s="644"/>
      <c r="BN99" s="644"/>
      <c r="BO99" s="644"/>
      <c r="BP99" s="644"/>
      <c r="BQ99" s="644"/>
    </row>
    <row r="100" spans="1:69" s="27" customFormat="1" ht="26" hidden="1">
      <c r="A100" s="95" t="str">
        <f t="shared" si="17"/>
        <v>rel14620ark075</v>
      </c>
      <c r="B100" s="36"/>
      <c r="C100" s="36" t="s">
        <v>1904</v>
      </c>
      <c r="D100" s="36" t="s">
        <v>451</v>
      </c>
      <c r="E100" s="36" t="s">
        <v>1544</v>
      </c>
      <c r="F100" s="36" t="s">
        <v>63</v>
      </c>
      <c r="G100" s="36" t="s">
        <v>1690</v>
      </c>
      <c r="H100" s="36" t="s">
        <v>2061</v>
      </c>
      <c r="I100" s="36" t="s">
        <v>1548</v>
      </c>
      <c r="J100" s="36" t="str">
        <f t="shared" si="18"/>
        <v>ark075re</v>
      </c>
      <c r="K100" s="36" t="s">
        <v>1665</v>
      </c>
      <c r="L100" s="36" t="s">
        <v>1665</v>
      </c>
      <c r="M100" s="36" t="s">
        <v>2062</v>
      </c>
      <c r="N100" s="36" t="s">
        <v>1551</v>
      </c>
      <c r="O100" s="36" t="s">
        <v>1900</v>
      </c>
      <c r="P100" s="36" t="s">
        <v>1846</v>
      </c>
      <c r="Q100" s="646" t="str">
        <f t="shared" si="19"/>
        <v>147.152.22.68</v>
      </c>
      <c r="R100" s="646" t="str">
        <f t="shared" si="20"/>
        <v>147.152.22.4</v>
      </c>
      <c r="S100" s="95" t="str">
        <f t="shared" si="21"/>
        <v>time.lon.bt.com</v>
      </c>
      <c r="T100" s="95" t="str">
        <f t="shared" si="22"/>
        <v xml:space="preserve">time.nor.bt.com </v>
      </c>
      <c r="U100" s="95" t="str">
        <f t="shared" si="23"/>
        <v>time.mww.bt.com</v>
      </c>
      <c r="V100" s="34">
        <v>2773</v>
      </c>
      <c r="W100" s="107" t="s">
        <v>1554</v>
      </c>
      <c r="X100" s="34" t="str">
        <f t="shared" si="27"/>
        <v>v14620-ilo-2773</v>
      </c>
      <c r="Y100" s="34" t="str">
        <f t="shared" si="24"/>
        <v>rel14620ark075-ilo</v>
      </c>
      <c r="Z100" s="34" t="s">
        <v>1555</v>
      </c>
      <c r="AA100" s="34" t="s">
        <v>1556</v>
      </c>
      <c r="AB100" s="34" t="s">
        <v>1557</v>
      </c>
      <c r="AC100" s="34" t="s">
        <v>1558</v>
      </c>
      <c r="AD100" s="200" t="s">
        <v>2063</v>
      </c>
      <c r="AE100" s="39">
        <v>2224</v>
      </c>
      <c r="AF100" s="201" t="s">
        <v>1560</v>
      </c>
      <c r="AG100" s="39" t="str">
        <f t="shared" si="28"/>
        <v>v14620-dmz-o-m-2224</v>
      </c>
      <c r="AH100" s="38" t="str">
        <f t="shared" si="25"/>
        <v>rel14620ark075-om</v>
      </c>
      <c r="AI100" s="38" t="s">
        <v>453</v>
      </c>
      <c r="AJ100" s="38" t="s">
        <v>1561</v>
      </c>
      <c r="AK100" s="38" t="s">
        <v>1562</v>
      </c>
      <c r="AL100" s="38" t="s">
        <v>1558</v>
      </c>
      <c r="AM100" s="38" t="s">
        <v>2064</v>
      </c>
      <c r="AN100" s="38" t="s">
        <v>2064</v>
      </c>
      <c r="AO100" s="637">
        <v>2220</v>
      </c>
      <c r="AP100" s="202" t="s">
        <v>1564</v>
      </c>
      <c r="AQ100" s="637" t="str">
        <f t="shared" si="29"/>
        <v>v14620-dmz-product-2220</v>
      </c>
      <c r="AR100" s="316" t="str">
        <f t="shared" si="26"/>
        <v>rel14620ark075-prd</v>
      </c>
      <c r="AS100" s="316" t="s">
        <v>453</v>
      </c>
      <c r="AT100" s="316" t="s">
        <v>1565</v>
      </c>
      <c r="AU100" s="316" t="s">
        <v>1566</v>
      </c>
      <c r="AV100" s="316" t="s">
        <v>1558</v>
      </c>
      <c r="AW100" s="202" t="s">
        <v>2065</v>
      </c>
      <c r="AX100" s="638"/>
      <c r="AY100" s="638"/>
      <c r="AZ100" s="643"/>
      <c r="BA100" s="644"/>
      <c r="BB100" s="644"/>
      <c r="BC100" s="644"/>
      <c r="BD100" s="644"/>
      <c r="BE100" s="644"/>
      <c r="BF100" s="644"/>
      <c r="BG100" s="644"/>
      <c r="BH100" s="644"/>
      <c r="BI100" s="643"/>
      <c r="BJ100" s="644"/>
      <c r="BK100" s="644"/>
      <c r="BL100" s="644"/>
      <c r="BM100" s="644"/>
      <c r="BN100" s="644"/>
      <c r="BO100" s="644"/>
      <c r="BP100" s="644"/>
      <c r="BQ100" s="644"/>
    </row>
    <row r="101" spans="1:69" s="27" customFormat="1" ht="26" hidden="1">
      <c r="A101" s="95" t="str">
        <f t="shared" si="17"/>
        <v>rel14620ark076</v>
      </c>
      <c r="B101" s="36"/>
      <c r="C101" s="36" t="s">
        <v>1904</v>
      </c>
      <c r="D101" s="36" t="s">
        <v>451</v>
      </c>
      <c r="E101" s="36" t="s">
        <v>1544</v>
      </c>
      <c r="F101" s="36" t="s">
        <v>63</v>
      </c>
      <c r="G101" s="36" t="s">
        <v>1690</v>
      </c>
      <c r="H101" s="36" t="s">
        <v>2066</v>
      </c>
      <c r="I101" s="36" t="s">
        <v>1548</v>
      </c>
      <c r="J101" s="36" t="str">
        <f t="shared" si="18"/>
        <v>ark076re</v>
      </c>
      <c r="K101" s="36" t="s">
        <v>1665</v>
      </c>
      <c r="L101" s="36" t="s">
        <v>1665</v>
      </c>
      <c r="M101" s="36" t="s">
        <v>2067</v>
      </c>
      <c r="N101" s="36" t="s">
        <v>1551</v>
      </c>
      <c r="O101" s="36" t="s">
        <v>1907</v>
      </c>
      <c r="P101" s="36" t="s">
        <v>1846</v>
      </c>
      <c r="Q101" s="646" t="str">
        <f t="shared" si="19"/>
        <v>147.152.22.68</v>
      </c>
      <c r="R101" s="646" t="str">
        <f t="shared" si="20"/>
        <v>147.152.22.4</v>
      </c>
      <c r="S101" s="95" t="str">
        <f t="shared" si="21"/>
        <v>time.lon.bt.com</v>
      </c>
      <c r="T101" s="95" t="str">
        <f t="shared" si="22"/>
        <v xml:space="preserve">time.nor.bt.com </v>
      </c>
      <c r="U101" s="95" t="str">
        <f t="shared" si="23"/>
        <v>time.mww.bt.com</v>
      </c>
      <c r="V101" s="34">
        <v>2773</v>
      </c>
      <c r="W101" s="107" t="s">
        <v>1554</v>
      </c>
      <c r="X101" s="34" t="str">
        <f t="shared" si="27"/>
        <v>v14620-ilo-2773</v>
      </c>
      <c r="Y101" s="34" t="str">
        <f t="shared" si="24"/>
        <v>rel14620ark076-ilo</v>
      </c>
      <c r="Z101" s="34" t="s">
        <v>1555</v>
      </c>
      <c r="AA101" s="34" t="s">
        <v>1556</v>
      </c>
      <c r="AB101" s="34" t="s">
        <v>1557</v>
      </c>
      <c r="AC101" s="34" t="s">
        <v>1558</v>
      </c>
      <c r="AD101" s="200" t="s">
        <v>2068</v>
      </c>
      <c r="AE101" s="39">
        <v>2224</v>
      </c>
      <c r="AF101" s="201" t="s">
        <v>1560</v>
      </c>
      <c r="AG101" s="39" t="str">
        <f t="shared" si="28"/>
        <v>v14620-dmz-o-m-2224</v>
      </c>
      <c r="AH101" s="38" t="str">
        <f t="shared" si="25"/>
        <v>rel14620ark076-om</v>
      </c>
      <c r="AI101" s="38" t="s">
        <v>453</v>
      </c>
      <c r="AJ101" s="38" t="s">
        <v>1561</v>
      </c>
      <c r="AK101" s="38" t="s">
        <v>1562</v>
      </c>
      <c r="AL101" s="38" t="s">
        <v>1558</v>
      </c>
      <c r="AM101" s="38" t="s">
        <v>2069</v>
      </c>
      <c r="AN101" s="38" t="s">
        <v>2069</v>
      </c>
      <c r="AO101" s="637">
        <v>2220</v>
      </c>
      <c r="AP101" s="202" t="s">
        <v>1564</v>
      </c>
      <c r="AQ101" s="637" t="str">
        <f t="shared" si="29"/>
        <v>v14620-dmz-product-2220</v>
      </c>
      <c r="AR101" s="316" t="str">
        <f t="shared" si="26"/>
        <v>rel14620ark076-prd</v>
      </c>
      <c r="AS101" s="316" t="s">
        <v>453</v>
      </c>
      <c r="AT101" s="316" t="s">
        <v>1565</v>
      </c>
      <c r="AU101" s="316" t="s">
        <v>1566</v>
      </c>
      <c r="AV101" s="316" t="s">
        <v>1558</v>
      </c>
      <c r="AW101" s="202" t="s">
        <v>2070</v>
      </c>
      <c r="AX101" s="638"/>
      <c r="AY101" s="638"/>
      <c r="AZ101" s="643"/>
      <c r="BA101" s="644"/>
      <c r="BB101" s="644"/>
      <c r="BC101" s="644"/>
      <c r="BD101" s="644"/>
      <c r="BE101" s="644"/>
      <c r="BF101" s="644"/>
      <c r="BG101" s="644"/>
      <c r="BH101" s="644"/>
      <c r="BI101" s="643"/>
      <c r="BJ101" s="644"/>
      <c r="BK101" s="644"/>
      <c r="BL101" s="644"/>
      <c r="BM101" s="644"/>
      <c r="BN101" s="644"/>
      <c r="BO101" s="644"/>
      <c r="BP101" s="644"/>
      <c r="BQ101" s="644"/>
    </row>
    <row r="102" spans="1:69" s="27" customFormat="1" ht="26" hidden="1">
      <c r="A102" s="95" t="str">
        <f t="shared" si="17"/>
        <v>rel14620ark077</v>
      </c>
      <c r="B102" s="36"/>
      <c r="C102" s="36" t="s">
        <v>1904</v>
      </c>
      <c r="D102" s="36" t="s">
        <v>451</v>
      </c>
      <c r="E102" s="36" t="s">
        <v>1544</v>
      </c>
      <c r="F102" s="36" t="s">
        <v>63</v>
      </c>
      <c r="G102" s="36" t="s">
        <v>1690</v>
      </c>
      <c r="H102" s="36" t="s">
        <v>2071</v>
      </c>
      <c r="I102" s="36" t="s">
        <v>1548</v>
      </c>
      <c r="J102" s="36" t="str">
        <f t="shared" si="18"/>
        <v>ark077re</v>
      </c>
      <c r="K102" s="36" t="s">
        <v>1665</v>
      </c>
      <c r="L102" s="36" t="s">
        <v>1665</v>
      </c>
      <c r="M102" s="36" t="s">
        <v>2072</v>
      </c>
      <c r="N102" s="36" t="s">
        <v>1551</v>
      </c>
      <c r="O102" s="36" t="s">
        <v>2073</v>
      </c>
      <c r="P102" s="36" t="s">
        <v>1584</v>
      </c>
      <c r="Q102" s="646" t="str">
        <f t="shared" si="19"/>
        <v>147.152.22.68</v>
      </c>
      <c r="R102" s="646" t="str">
        <f t="shared" si="20"/>
        <v>147.152.22.4</v>
      </c>
      <c r="S102" s="95" t="str">
        <f t="shared" si="21"/>
        <v>time.lon.bt.com</v>
      </c>
      <c r="T102" s="95" t="str">
        <f t="shared" si="22"/>
        <v xml:space="preserve">time.nor.bt.com </v>
      </c>
      <c r="U102" s="95" t="str">
        <f t="shared" si="23"/>
        <v>time.mww.bt.com</v>
      </c>
      <c r="V102" s="34">
        <v>2773</v>
      </c>
      <c r="W102" s="107" t="s">
        <v>1554</v>
      </c>
      <c r="X102" s="34" t="str">
        <f t="shared" si="27"/>
        <v>v14620-ilo-2773</v>
      </c>
      <c r="Y102" s="34" t="str">
        <f t="shared" si="24"/>
        <v>rel14620ark077-ilo</v>
      </c>
      <c r="Z102" s="34" t="s">
        <v>1555</v>
      </c>
      <c r="AA102" s="34" t="s">
        <v>1556</v>
      </c>
      <c r="AB102" s="34" t="s">
        <v>1557</v>
      </c>
      <c r="AC102" s="34" t="s">
        <v>1558</v>
      </c>
      <c r="AD102" s="200" t="s">
        <v>2074</v>
      </c>
      <c r="AE102" s="39">
        <v>2224</v>
      </c>
      <c r="AF102" s="201" t="s">
        <v>1560</v>
      </c>
      <c r="AG102" s="39" t="str">
        <f t="shared" si="28"/>
        <v>v14620-dmz-o-m-2224</v>
      </c>
      <c r="AH102" s="38" t="str">
        <f t="shared" si="25"/>
        <v>rel14620ark077-om</v>
      </c>
      <c r="AI102" s="38" t="s">
        <v>453</v>
      </c>
      <c r="AJ102" s="38" t="s">
        <v>1561</v>
      </c>
      <c r="AK102" s="38" t="s">
        <v>1562</v>
      </c>
      <c r="AL102" s="38" t="s">
        <v>1558</v>
      </c>
      <c r="AM102" s="38" t="s">
        <v>2075</v>
      </c>
      <c r="AN102" s="38" t="s">
        <v>2075</v>
      </c>
      <c r="AO102" s="637">
        <v>2220</v>
      </c>
      <c r="AP102" s="202" t="s">
        <v>1564</v>
      </c>
      <c r="AQ102" s="637" t="str">
        <f t="shared" si="29"/>
        <v>v14620-dmz-product-2220</v>
      </c>
      <c r="AR102" s="316" t="str">
        <f t="shared" si="26"/>
        <v>rel14620ark077-prd</v>
      </c>
      <c r="AS102" s="316" t="s">
        <v>453</v>
      </c>
      <c r="AT102" s="316" t="s">
        <v>1565</v>
      </c>
      <c r="AU102" s="316" t="s">
        <v>1566</v>
      </c>
      <c r="AV102" s="316" t="s">
        <v>1558</v>
      </c>
      <c r="AW102" s="202" t="s">
        <v>2076</v>
      </c>
      <c r="AX102" s="638"/>
      <c r="AY102" s="638"/>
      <c r="AZ102" s="643"/>
      <c r="BA102" s="644"/>
      <c r="BB102" s="644"/>
      <c r="BC102" s="644"/>
      <c r="BD102" s="644"/>
      <c r="BE102" s="644"/>
      <c r="BF102" s="644"/>
      <c r="BG102" s="644"/>
      <c r="BH102" s="644"/>
      <c r="BI102" s="643"/>
      <c r="BJ102" s="644"/>
      <c r="BK102" s="644"/>
      <c r="BL102" s="644"/>
      <c r="BM102" s="644"/>
      <c r="BN102" s="644"/>
      <c r="BO102" s="644"/>
      <c r="BP102" s="644"/>
      <c r="BQ102" s="644"/>
    </row>
    <row r="103" spans="1:69" s="27" customFormat="1" ht="26" hidden="1">
      <c r="A103" s="95" t="str">
        <f t="shared" si="17"/>
        <v>rel14620ark078</v>
      </c>
      <c r="B103" s="36"/>
      <c r="C103" s="36" t="s">
        <v>1904</v>
      </c>
      <c r="D103" s="36" t="s">
        <v>451</v>
      </c>
      <c r="E103" s="36" t="s">
        <v>1544</v>
      </c>
      <c r="F103" s="36" t="s">
        <v>63</v>
      </c>
      <c r="G103" s="36" t="s">
        <v>1690</v>
      </c>
      <c r="H103" s="36" t="s">
        <v>2077</v>
      </c>
      <c r="I103" s="36" t="s">
        <v>1548</v>
      </c>
      <c r="J103" s="36" t="str">
        <f t="shared" si="18"/>
        <v>ark078re</v>
      </c>
      <c r="K103" s="36" t="s">
        <v>1665</v>
      </c>
      <c r="L103" s="36" t="s">
        <v>1665</v>
      </c>
      <c r="M103" s="36" t="s">
        <v>2078</v>
      </c>
      <c r="N103" s="36" t="s">
        <v>1551</v>
      </c>
      <c r="O103" s="36" t="s">
        <v>2079</v>
      </c>
      <c r="P103" s="36" t="s">
        <v>1584</v>
      </c>
      <c r="Q103" s="646" t="str">
        <f t="shared" si="19"/>
        <v>147.152.22.68</v>
      </c>
      <c r="R103" s="646" t="str">
        <f t="shared" si="20"/>
        <v>147.152.22.4</v>
      </c>
      <c r="S103" s="95" t="str">
        <f t="shared" si="21"/>
        <v>time.lon.bt.com</v>
      </c>
      <c r="T103" s="95" t="str">
        <f t="shared" si="22"/>
        <v xml:space="preserve">time.nor.bt.com </v>
      </c>
      <c r="U103" s="95" t="str">
        <f t="shared" si="23"/>
        <v>time.mww.bt.com</v>
      </c>
      <c r="V103" s="34">
        <v>2773</v>
      </c>
      <c r="W103" s="107" t="s">
        <v>1554</v>
      </c>
      <c r="X103" s="34" t="str">
        <f t="shared" si="27"/>
        <v>v14620-ilo-2773</v>
      </c>
      <c r="Y103" s="34" t="str">
        <f t="shared" si="24"/>
        <v>rel14620ark078-ilo</v>
      </c>
      <c r="Z103" s="34" t="s">
        <v>1555</v>
      </c>
      <c r="AA103" s="34" t="s">
        <v>1556</v>
      </c>
      <c r="AB103" s="34" t="s">
        <v>1557</v>
      </c>
      <c r="AC103" s="34" t="s">
        <v>1558</v>
      </c>
      <c r="AD103" s="200" t="s">
        <v>2080</v>
      </c>
      <c r="AE103" s="39">
        <v>2224</v>
      </c>
      <c r="AF103" s="201" t="s">
        <v>1560</v>
      </c>
      <c r="AG103" s="39" t="str">
        <f t="shared" si="28"/>
        <v>v14620-dmz-o-m-2224</v>
      </c>
      <c r="AH103" s="38" t="str">
        <f t="shared" si="25"/>
        <v>rel14620ark078-om</v>
      </c>
      <c r="AI103" s="38" t="s">
        <v>453</v>
      </c>
      <c r="AJ103" s="38" t="s">
        <v>1561</v>
      </c>
      <c r="AK103" s="38" t="s">
        <v>1562</v>
      </c>
      <c r="AL103" s="38" t="s">
        <v>1558</v>
      </c>
      <c r="AM103" s="38" t="s">
        <v>2081</v>
      </c>
      <c r="AN103" s="38" t="s">
        <v>2081</v>
      </c>
      <c r="AO103" s="637">
        <v>2220</v>
      </c>
      <c r="AP103" s="202" t="s">
        <v>1564</v>
      </c>
      <c r="AQ103" s="637" t="str">
        <f t="shared" si="29"/>
        <v>v14620-dmz-product-2220</v>
      </c>
      <c r="AR103" s="316" t="str">
        <f t="shared" si="26"/>
        <v>rel14620ark078-prd</v>
      </c>
      <c r="AS103" s="316" t="s">
        <v>453</v>
      </c>
      <c r="AT103" s="316" t="s">
        <v>1565</v>
      </c>
      <c r="AU103" s="316" t="s">
        <v>1566</v>
      </c>
      <c r="AV103" s="316" t="s">
        <v>1558</v>
      </c>
      <c r="AW103" s="202" t="s">
        <v>2082</v>
      </c>
      <c r="AX103" s="638"/>
      <c r="AY103" s="638"/>
      <c r="AZ103" s="643"/>
      <c r="BA103" s="644"/>
      <c r="BB103" s="644"/>
      <c r="BC103" s="644"/>
      <c r="BD103" s="644"/>
      <c r="BE103" s="644"/>
      <c r="BF103" s="644"/>
      <c r="BG103" s="644"/>
      <c r="BH103" s="644"/>
      <c r="BI103" s="643"/>
      <c r="BJ103" s="644"/>
      <c r="BK103" s="644"/>
      <c r="BL103" s="644"/>
      <c r="BM103" s="644"/>
      <c r="BN103" s="644"/>
      <c r="BO103" s="644"/>
      <c r="BP103" s="644"/>
      <c r="BQ103" s="644"/>
    </row>
    <row r="104" spans="1:69" s="27" customFormat="1" ht="26" hidden="1">
      <c r="A104" s="95" t="str">
        <f t="shared" si="17"/>
        <v>rel14620ark079</v>
      </c>
      <c r="B104" s="36"/>
      <c r="C104" s="36" t="s">
        <v>1904</v>
      </c>
      <c r="D104" s="36" t="s">
        <v>451</v>
      </c>
      <c r="E104" s="36" t="s">
        <v>1544</v>
      </c>
      <c r="F104" s="36" t="s">
        <v>63</v>
      </c>
      <c r="G104" s="36" t="s">
        <v>1690</v>
      </c>
      <c r="H104" s="36" t="s">
        <v>2083</v>
      </c>
      <c r="I104" s="36" t="s">
        <v>1548</v>
      </c>
      <c r="J104" s="36" t="str">
        <f t="shared" si="18"/>
        <v>ark079re</v>
      </c>
      <c r="K104" s="36" t="s">
        <v>1665</v>
      </c>
      <c r="L104" s="36" t="s">
        <v>1665</v>
      </c>
      <c r="M104" s="36" t="s">
        <v>2084</v>
      </c>
      <c r="N104" s="36" t="s">
        <v>1551</v>
      </c>
      <c r="O104" s="36" t="s">
        <v>2085</v>
      </c>
      <c r="P104" s="36" t="s">
        <v>1584</v>
      </c>
      <c r="Q104" s="646" t="str">
        <f t="shared" si="19"/>
        <v>147.152.22.68</v>
      </c>
      <c r="R104" s="646" t="str">
        <f t="shared" si="20"/>
        <v>147.152.22.4</v>
      </c>
      <c r="S104" s="95" t="str">
        <f t="shared" si="21"/>
        <v>time.lon.bt.com</v>
      </c>
      <c r="T104" s="95" t="str">
        <f t="shared" si="22"/>
        <v xml:space="preserve">time.nor.bt.com </v>
      </c>
      <c r="U104" s="95" t="str">
        <f t="shared" si="23"/>
        <v>time.mww.bt.com</v>
      </c>
      <c r="V104" s="34">
        <v>2773</v>
      </c>
      <c r="W104" s="107" t="s">
        <v>1554</v>
      </c>
      <c r="X104" s="34" t="str">
        <f t="shared" si="27"/>
        <v>v14620-ilo-2773</v>
      </c>
      <c r="Y104" s="34" t="str">
        <f t="shared" si="24"/>
        <v>rel14620ark079-ilo</v>
      </c>
      <c r="Z104" s="34" t="s">
        <v>1555</v>
      </c>
      <c r="AA104" s="34" t="s">
        <v>1556</v>
      </c>
      <c r="AB104" s="34" t="s">
        <v>1557</v>
      </c>
      <c r="AC104" s="34" t="s">
        <v>1558</v>
      </c>
      <c r="AD104" s="200" t="s">
        <v>2086</v>
      </c>
      <c r="AE104" s="39">
        <v>2224</v>
      </c>
      <c r="AF104" s="201" t="s">
        <v>1560</v>
      </c>
      <c r="AG104" s="39" t="str">
        <f t="shared" si="28"/>
        <v>v14620-dmz-o-m-2224</v>
      </c>
      <c r="AH104" s="38" t="str">
        <f t="shared" si="25"/>
        <v>rel14620ark079-om</v>
      </c>
      <c r="AI104" s="38" t="s">
        <v>453</v>
      </c>
      <c r="AJ104" s="38" t="s">
        <v>1561</v>
      </c>
      <c r="AK104" s="38" t="s">
        <v>1562</v>
      </c>
      <c r="AL104" s="38" t="s">
        <v>1558</v>
      </c>
      <c r="AM104" s="38" t="s">
        <v>2087</v>
      </c>
      <c r="AN104" s="38" t="s">
        <v>2087</v>
      </c>
      <c r="AO104" s="637">
        <v>2220</v>
      </c>
      <c r="AP104" s="202" t="s">
        <v>1564</v>
      </c>
      <c r="AQ104" s="637" t="str">
        <f t="shared" si="29"/>
        <v>v14620-dmz-product-2220</v>
      </c>
      <c r="AR104" s="316" t="str">
        <f t="shared" si="26"/>
        <v>rel14620ark079-prd</v>
      </c>
      <c r="AS104" s="316" t="s">
        <v>453</v>
      </c>
      <c r="AT104" s="316" t="s">
        <v>1565</v>
      </c>
      <c r="AU104" s="316" t="s">
        <v>1566</v>
      </c>
      <c r="AV104" s="316" t="s">
        <v>1558</v>
      </c>
      <c r="AW104" s="202" t="s">
        <v>2088</v>
      </c>
      <c r="AX104" s="638"/>
      <c r="AY104" s="638"/>
      <c r="AZ104" s="643"/>
      <c r="BA104" s="644"/>
      <c r="BB104" s="644"/>
      <c r="BC104" s="644"/>
      <c r="BD104" s="644"/>
      <c r="BE104" s="644"/>
      <c r="BF104" s="644"/>
      <c r="BG104" s="644"/>
      <c r="BH104" s="644"/>
      <c r="BI104" s="643"/>
      <c r="BJ104" s="644"/>
      <c r="BK104" s="644"/>
      <c r="BL104" s="644"/>
      <c r="BM104" s="644"/>
      <c r="BN104" s="644"/>
      <c r="BO104" s="644"/>
      <c r="BP104" s="644"/>
      <c r="BQ104" s="644"/>
    </row>
    <row r="105" spans="1:69" s="27" customFormat="1" ht="26" hidden="1">
      <c r="A105" s="95" t="str">
        <f t="shared" si="17"/>
        <v>rel14620ark080</v>
      </c>
      <c r="B105" s="36"/>
      <c r="C105" s="36" t="s">
        <v>1904</v>
      </c>
      <c r="D105" s="36" t="s">
        <v>451</v>
      </c>
      <c r="E105" s="36" t="s">
        <v>1544</v>
      </c>
      <c r="F105" s="36" t="s">
        <v>63</v>
      </c>
      <c r="G105" s="36" t="s">
        <v>1690</v>
      </c>
      <c r="H105" s="36" t="s">
        <v>2089</v>
      </c>
      <c r="I105" s="36" t="s">
        <v>1548</v>
      </c>
      <c r="J105" s="36" t="str">
        <f t="shared" si="18"/>
        <v>ark080re</v>
      </c>
      <c r="K105" s="36" t="s">
        <v>1665</v>
      </c>
      <c r="L105" s="36" t="s">
        <v>1665</v>
      </c>
      <c r="M105" s="36" t="s">
        <v>2090</v>
      </c>
      <c r="N105" s="36" t="s">
        <v>1551</v>
      </c>
      <c r="O105" s="36" t="s">
        <v>2091</v>
      </c>
      <c r="P105" s="36" t="s">
        <v>1584</v>
      </c>
      <c r="Q105" s="646" t="str">
        <f t="shared" si="19"/>
        <v>147.152.22.68</v>
      </c>
      <c r="R105" s="646" t="str">
        <f t="shared" si="20"/>
        <v>147.152.22.4</v>
      </c>
      <c r="S105" s="95" t="str">
        <f t="shared" si="21"/>
        <v>time.lon.bt.com</v>
      </c>
      <c r="T105" s="95" t="str">
        <f t="shared" si="22"/>
        <v xml:space="preserve">time.nor.bt.com </v>
      </c>
      <c r="U105" s="95" t="str">
        <f t="shared" si="23"/>
        <v>time.mww.bt.com</v>
      </c>
      <c r="V105" s="34">
        <v>2773</v>
      </c>
      <c r="W105" s="107" t="s">
        <v>1554</v>
      </c>
      <c r="X105" s="34" t="str">
        <f t="shared" si="27"/>
        <v>v14620-ilo-2773</v>
      </c>
      <c r="Y105" s="34" t="str">
        <f t="shared" si="24"/>
        <v>rel14620ark080-ilo</v>
      </c>
      <c r="Z105" s="34" t="s">
        <v>1555</v>
      </c>
      <c r="AA105" s="34" t="s">
        <v>1556</v>
      </c>
      <c r="AB105" s="34" t="s">
        <v>1557</v>
      </c>
      <c r="AC105" s="34" t="s">
        <v>1558</v>
      </c>
      <c r="AD105" s="200" t="s">
        <v>2092</v>
      </c>
      <c r="AE105" s="39">
        <v>2224</v>
      </c>
      <c r="AF105" s="201" t="s">
        <v>1560</v>
      </c>
      <c r="AG105" s="39" t="str">
        <f t="shared" si="28"/>
        <v>v14620-dmz-o-m-2224</v>
      </c>
      <c r="AH105" s="38" t="str">
        <f t="shared" si="25"/>
        <v>rel14620ark080-om</v>
      </c>
      <c r="AI105" s="38" t="s">
        <v>453</v>
      </c>
      <c r="AJ105" s="38" t="s">
        <v>1561</v>
      </c>
      <c r="AK105" s="38" t="s">
        <v>1562</v>
      </c>
      <c r="AL105" s="38" t="s">
        <v>1558</v>
      </c>
      <c r="AM105" s="38" t="s">
        <v>2093</v>
      </c>
      <c r="AN105" s="38" t="s">
        <v>2093</v>
      </c>
      <c r="AO105" s="637">
        <v>2220</v>
      </c>
      <c r="AP105" s="202" t="s">
        <v>1564</v>
      </c>
      <c r="AQ105" s="637" t="str">
        <f t="shared" si="29"/>
        <v>v14620-dmz-product-2220</v>
      </c>
      <c r="AR105" s="316" t="str">
        <f t="shared" si="26"/>
        <v>rel14620ark080-prd</v>
      </c>
      <c r="AS105" s="316" t="s">
        <v>453</v>
      </c>
      <c r="AT105" s="316" t="s">
        <v>1565</v>
      </c>
      <c r="AU105" s="316" t="s">
        <v>1566</v>
      </c>
      <c r="AV105" s="316" t="s">
        <v>1558</v>
      </c>
      <c r="AW105" s="202" t="s">
        <v>2094</v>
      </c>
      <c r="AX105" s="638"/>
      <c r="AY105" s="638"/>
      <c r="AZ105" s="643"/>
      <c r="BA105" s="644"/>
      <c r="BB105" s="644"/>
      <c r="BC105" s="644"/>
      <c r="BD105" s="644"/>
      <c r="BE105" s="644"/>
      <c r="BF105" s="644"/>
      <c r="BG105" s="644"/>
      <c r="BH105" s="644"/>
      <c r="BI105" s="643"/>
      <c r="BJ105" s="644"/>
      <c r="BK105" s="644"/>
      <c r="BL105" s="644"/>
      <c r="BM105" s="644"/>
      <c r="BN105" s="644"/>
      <c r="BO105" s="644"/>
      <c r="BP105" s="644"/>
      <c r="BQ105" s="644"/>
    </row>
    <row r="106" spans="1:69" s="27" customFormat="1" ht="26" hidden="1">
      <c r="A106" s="95" t="str">
        <f t="shared" ref="A106:A137" si="30">$E106&amp;"l"&amp;"14620"&amp;$G106&amp;$H106</f>
        <v>rel14620ark081</v>
      </c>
      <c r="B106" s="36"/>
      <c r="C106" s="36" t="s">
        <v>1904</v>
      </c>
      <c r="D106" s="36" t="s">
        <v>451</v>
      </c>
      <c r="E106" s="36" t="s">
        <v>1544</v>
      </c>
      <c r="F106" s="36" t="s">
        <v>63</v>
      </c>
      <c r="G106" s="36" t="s">
        <v>1690</v>
      </c>
      <c r="H106" s="36" t="s">
        <v>2095</v>
      </c>
      <c r="I106" s="36" t="s">
        <v>1548</v>
      </c>
      <c r="J106" s="36" t="str">
        <f t="shared" si="18"/>
        <v>ark081re</v>
      </c>
      <c r="K106" s="36" t="s">
        <v>1665</v>
      </c>
      <c r="L106" s="36" t="s">
        <v>1665</v>
      </c>
      <c r="M106" s="36" t="s">
        <v>2096</v>
      </c>
      <c r="N106" s="36" t="s">
        <v>1551</v>
      </c>
      <c r="O106" s="36" t="s">
        <v>2073</v>
      </c>
      <c r="P106" s="36" t="s">
        <v>1615</v>
      </c>
      <c r="Q106" s="646" t="str">
        <f t="shared" si="19"/>
        <v>147.152.22.68</v>
      </c>
      <c r="R106" s="646" t="str">
        <f t="shared" si="20"/>
        <v>147.152.22.4</v>
      </c>
      <c r="S106" s="95" t="str">
        <f t="shared" si="21"/>
        <v>time.lon.bt.com</v>
      </c>
      <c r="T106" s="95" t="str">
        <f t="shared" si="22"/>
        <v xml:space="preserve">time.nor.bt.com </v>
      </c>
      <c r="U106" s="95" t="str">
        <f t="shared" si="23"/>
        <v>time.mww.bt.com</v>
      </c>
      <c r="V106" s="34">
        <v>2773</v>
      </c>
      <c r="W106" s="107" t="s">
        <v>1554</v>
      </c>
      <c r="X106" s="34" t="str">
        <f t="shared" si="27"/>
        <v>v14620-ilo-2773</v>
      </c>
      <c r="Y106" s="34" t="str">
        <f t="shared" si="24"/>
        <v>rel14620ark081-ilo</v>
      </c>
      <c r="Z106" s="34" t="s">
        <v>1555</v>
      </c>
      <c r="AA106" s="34" t="s">
        <v>1556</v>
      </c>
      <c r="AB106" s="34" t="s">
        <v>1557</v>
      </c>
      <c r="AC106" s="34" t="s">
        <v>1558</v>
      </c>
      <c r="AD106" s="200" t="s">
        <v>2097</v>
      </c>
      <c r="AE106" s="39">
        <v>2224</v>
      </c>
      <c r="AF106" s="201" t="s">
        <v>1560</v>
      </c>
      <c r="AG106" s="39" t="str">
        <f t="shared" si="28"/>
        <v>v14620-dmz-o-m-2224</v>
      </c>
      <c r="AH106" s="38" t="str">
        <f t="shared" ref="AH106:AH132" si="31">Master_Full_Short_Hostname&amp;AF106</f>
        <v>rel14620ark081-om</v>
      </c>
      <c r="AI106" s="38" t="s">
        <v>453</v>
      </c>
      <c r="AJ106" s="38" t="s">
        <v>1561</v>
      </c>
      <c r="AK106" s="38" t="s">
        <v>1562</v>
      </c>
      <c r="AL106" s="38" t="s">
        <v>1558</v>
      </c>
      <c r="AM106" s="38" t="s">
        <v>2098</v>
      </c>
      <c r="AN106" s="38" t="s">
        <v>2098</v>
      </c>
      <c r="AO106" s="637">
        <v>2220</v>
      </c>
      <c r="AP106" s="202" t="s">
        <v>1564</v>
      </c>
      <c r="AQ106" s="637" t="str">
        <f t="shared" si="29"/>
        <v>v14620-dmz-product-2220</v>
      </c>
      <c r="AR106" s="316" t="str">
        <f t="shared" ref="AR106:AR132" si="32">Master_Full_Short_Hostname&amp;AP106</f>
        <v>rel14620ark081-prd</v>
      </c>
      <c r="AS106" s="316" t="s">
        <v>453</v>
      </c>
      <c r="AT106" s="316" t="s">
        <v>1565</v>
      </c>
      <c r="AU106" s="316" t="s">
        <v>1566</v>
      </c>
      <c r="AV106" s="316" t="s">
        <v>1558</v>
      </c>
      <c r="AW106" s="202" t="s">
        <v>2099</v>
      </c>
      <c r="AX106" s="638"/>
      <c r="AY106" s="638"/>
      <c r="AZ106" s="643"/>
      <c r="BA106" s="644"/>
      <c r="BB106" s="644"/>
      <c r="BC106" s="644"/>
      <c r="BD106" s="644"/>
      <c r="BE106" s="644"/>
      <c r="BF106" s="644"/>
      <c r="BG106" s="644"/>
      <c r="BH106" s="644"/>
      <c r="BI106" s="643"/>
      <c r="BJ106" s="644"/>
      <c r="BK106" s="644"/>
      <c r="BL106" s="644"/>
      <c r="BM106" s="644"/>
      <c r="BN106" s="644"/>
      <c r="BO106" s="644"/>
      <c r="BP106" s="644"/>
      <c r="BQ106" s="644"/>
    </row>
    <row r="107" spans="1:69" s="27" customFormat="1" ht="26" hidden="1">
      <c r="A107" s="95" t="str">
        <f t="shared" si="30"/>
        <v>rel14620ark082</v>
      </c>
      <c r="B107" s="36"/>
      <c r="C107" s="36" t="s">
        <v>1904</v>
      </c>
      <c r="D107" s="36" t="s">
        <v>451</v>
      </c>
      <c r="E107" s="36" t="s">
        <v>1544</v>
      </c>
      <c r="F107" s="36" t="s">
        <v>63</v>
      </c>
      <c r="G107" s="36" t="s">
        <v>1690</v>
      </c>
      <c r="H107" s="36" t="s">
        <v>2100</v>
      </c>
      <c r="I107" s="36" t="s">
        <v>1548</v>
      </c>
      <c r="J107" s="36" t="str">
        <f t="shared" si="18"/>
        <v>ark082re</v>
      </c>
      <c r="K107" s="36" t="s">
        <v>1665</v>
      </c>
      <c r="L107" s="36" t="s">
        <v>1665</v>
      </c>
      <c r="M107" s="36" t="s">
        <v>2101</v>
      </c>
      <c r="N107" s="36" t="s">
        <v>1551</v>
      </c>
      <c r="O107" s="36" t="s">
        <v>2079</v>
      </c>
      <c r="P107" s="36" t="s">
        <v>1615</v>
      </c>
      <c r="Q107" s="646" t="str">
        <f t="shared" si="19"/>
        <v>147.152.22.68</v>
      </c>
      <c r="R107" s="646" t="str">
        <f t="shared" si="20"/>
        <v>147.152.22.4</v>
      </c>
      <c r="S107" s="95" t="str">
        <f t="shared" si="21"/>
        <v>time.lon.bt.com</v>
      </c>
      <c r="T107" s="95" t="str">
        <f t="shared" si="22"/>
        <v xml:space="preserve">time.nor.bt.com </v>
      </c>
      <c r="U107" s="95" t="str">
        <f t="shared" si="23"/>
        <v>time.mww.bt.com</v>
      </c>
      <c r="V107" s="34">
        <v>2773</v>
      </c>
      <c r="W107" s="107" t="s">
        <v>1554</v>
      </c>
      <c r="X107" s="34" t="str">
        <f t="shared" si="27"/>
        <v>v14620-ilo-2773</v>
      </c>
      <c r="Y107" s="34" t="str">
        <f t="shared" si="24"/>
        <v>rel14620ark082-ilo</v>
      </c>
      <c r="Z107" s="34" t="s">
        <v>1555</v>
      </c>
      <c r="AA107" s="34" t="s">
        <v>1556</v>
      </c>
      <c r="AB107" s="34" t="s">
        <v>1557</v>
      </c>
      <c r="AC107" s="34" t="s">
        <v>1558</v>
      </c>
      <c r="AD107" s="200" t="s">
        <v>2102</v>
      </c>
      <c r="AE107" s="39">
        <v>2224</v>
      </c>
      <c r="AF107" s="201" t="s">
        <v>1560</v>
      </c>
      <c r="AG107" s="39" t="str">
        <f t="shared" si="28"/>
        <v>v14620-dmz-o-m-2224</v>
      </c>
      <c r="AH107" s="38" t="str">
        <f t="shared" si="31"/>
        <v>rel14620ark082-om</v>
      </c>
      <c r="AI107" s="38" t="s">
        <v>453</v>
      </c>
      <c r="AJ107" s="38" t="s">
        <v>1561</v>
      </c>
      <c r="AK107" s="38" t="s">
        <v>1562</v>
      </c>
      <c r="AL107" s="38" t="s">
        <v>1558</v>
      </c>
      <c r="AM107" s="38" t="s">
        <v>2103</v>
      </c>
      <c r="AN107" s="38" t="s">
        <v>2103</v>
      </c>
      <c r="AO107" s="637">
        <v>2220</v>
      </c>
      <c r="AP107" s="202" t="s">
        <v>1564</v>
      </c>
      <c r="AQ107" s="637" t="str">
        <f t="shared" si="29"/>
        <v>v14620-dmz-product-2220</v>
      </c>
      <c r="AR107" s="316" t="str">
        <f t="shared" si="32"/>
        <v>rel14620ark082-prd</v>
      </c>
      <c r="AS107" s="316" t="s">
        <v>453</v>
      </c>
      <c r="AT107" s="316" t="s">
        <v>1565</v>
      </c>
      <c r="AU107" s="316" t="s">
        <v>1566</v>
      </c>
      <c r="AV107" s="316" t="s">
        <v>1558</v>
      </c>
      <c r="AW107" s="202" t="s">
        <v>2104</v>
      </c>
      <c r="AX107" s="638"/>
      <c r="AY107" s="638"/>
      <c r="AZ107" s="643"/>
      <c r="BA107" s="644"/>
      <c r="BB107" s="644"/>
      <c r="BC107" s="644"/>
      <c r="BD107" s="644"/>
      <c r="BE107" s="644"/>
      <c r="BF107" s="644"/>
      <c r="BG107" s="644"/>
      <c r="BH107" s="644"/>
      <c r="BI107" s="643"/>
      <c r="BJ107" s="644"/>
      <c r="BK107" s="644"/>
      <c r="BL107" s="644"/>
      <c r="BM107" s="644"/>
      <c r="BN107" s="644"/>
      <c r="BO107" s="644"/>
      <c r="BP107" s="644"/>
      <c r="BQ107" s="644"/>
    </row>
    <row r="108" spans="1:69" s="27" customFormat="1" ht="26" hidden="1">
      <c r="A108" s="95" t="str">
        <f t="shared" si="30"/>
        <v>rel14620ark083</v>
      </c>
      <c r="B108" s="36"/>
      <c r="C108" s="36" t="s">
        <v>1904</v>
      </c>
      <c r="D108" s="36" t="s">
        <v>451</v>
      </c>
      <c r="E108" s="36" t="s">
        <v>1544</v>
      </c>
      <c r="F108" s="36" t="s">
        <v>63</v>
      </c>
      <c r="G108" s="36" t="s">
        <v>1690</v>
      </c>
      <c r="H108" s="36" t="s">
        <v>2105</v>
      </c>
      <c r="I108" s="36" t="s">
        <v>1548</v>
      </c>
      <c r="J108" s="36" t="str">
        <f t="shared" si="18"/>
        <v>ark083re</v>
      </c>
      <c r="K108" s="36" t="s">
        <v>1665</v>
      </c>
      <c r="L108" s="36" t="s">
        <v>1665</v>
      </c>
      <c r="M108" s="36" t="s">
        <v>2106</v>
      </c>
      <c r="N108" s="36" t="s">
        <v>1551</v>
      </c>
      <c r="O108" s="36" t="s">
        <v>2085</v>
      </c>
      <c r="P108" s="36" t="s">
        <v>1615</v>
      </c>
      <c r="Q108" s="646" t="str">
        <f t="shared" si="19"/>
        <v>147.152.22.68</v>
      </c>
      <c r="R108" s="646" t="str">
        <f t="shared" si="20"/>
        <v>147.152.22.4</v>
      </c>
      <c r="S108" s="95" t="str">
        <f t="shared" si="21"/>
        <v>time.lon.bt.com</v>
      </c>
      <c r="T108" s="95" t="str">
        <f t="shared" si="22"/>
        <v xml:space="preserve">time.nor.bt.com </v>
      </c>
      <c r="U108" s="95" t="str">
        <f t="shared" si="23"/>
        <v>time.mww.bt.com</v>
      </c>
      <c r="V108" s="34">
        <v>2773</v>
      </c>
      <c r="W108" s="107" t="s">
        <v>1554</v>
      </c>
      <c r="X108" s="34" t="str">
        <f t="shared" si="27"/>
        <v>v14620-ilo-2773</v>
      </c>
      <c r="Y108" s="34" t="str">
        <f t="shared" si="24"/>
        <v>rel14620ark083-ilo</v>
      </c>
      <c r="Z108" s="34" t="s">
        <v>1555</v>
      </c>
      <c r="AA108" s="34" t="s">
        <v>1556</v>
      </c>
      <c r="AB108" s="34" t="s">
        <v>1557</v>
      </c>
      <c r="AC108" s="34" t="s">
        <v>1558</v>
      </c>
      <c r="AD108" s="200" t="s">
        <v>2107</v>
      </c>
      <c r="AE108" s="39">
        <v>2224</v>
      </c>
      <c r="AF108" s="201" t="s">
        <v>1560</v>
      </c>
      <c r="AG108" s="39" t="str">
        <f t="shared" si="28"/>
        <v>v14620-dmz-o-m-2224</v>
      </c>
      <c r="AH108" s="38" t="str">
        <f t="shared" si="31"/>
        <v>rel14620ark083-om</v>
      </c>
      <c r="AI108" s="38" t="s">
        <v>453</v>
      </c>
      <c r="AJ108" s="38" t="s">
        <v>1561</v>
      </c>
      <c r="AK108" s="38" t="s">
        <v>1562</v>
      </c>
      <c r="AL108" s="38" t="s">
        <v>1558</v>
      </c>
      <c r="AM108" s="38" t="s">
        <v>2108</v>
      </c>
      <c r="AN108" s="38" t="s">
        <v>2108</v>
      </c>
      <c r="AO108" s="637">
        <v>2220</v>
      </c>
      <c r="AP108" s="202" t="s">
        <v>1564</v>
      </c>
      <c r="AQ108" s="637" t="str">
        <f t="shared" si="29"/>
        <v>v14620-dmz-product-2220</v>
      </c>
      <c r="AR108" s="316" t="str">
        <f t="shared" si="32"/>
        <v>rel14620ark083-prd</v>
      </c>
      <c r="AS108" s="316" t="s">
        <v>453</v>
      </c>
      <c r="AT108" s="316" t="s">
        <v>1565</v>
      </c>
      <c r="AU108" s="316" t="s">
        <v>1566</v>
      </c>
      <c r="AV108" s="316" t="s">
        <v>1558</v>
      </c>
      <c r="AW108" s="202" t="s">
        <v>2109</v>
      </c>
      <c r="AX108" s="638"/>
      <c r="AY108" s="638"/>
      <c r="AZ108" s="643"/>
      <c r="BA108" s="644"/>
      <c r="BB108" s="644"/>
      <c r="BC108" s="644"/>
      <c r="BD108" s="644"/>
      <c r="BE108" s="644"/>
      <c r="BF108" s="644"/>
      <c r="BG108" s="644"/>
      <c r="BH108" s="644"/>
      <c r="BI108" s="643"/>
      <c r="BJ108" s="644"/>
      <c r="BK108" s="644"/>
      <c r="BL108" s="644"/>
      <c r="BM108" s="644"/>
      <c r="BN108" s="644"/>
      <c r="BO108" s="644"/>
      <c r="BP108" s="644"/>
      <c r="BQ108" s="644"/>
    </row>
    <row r="109" spans="1:69" s="27" customFormat="1" ht="26" hidden="1">
      <c r="A109" s="95" t="str">
        <f t="shared" si="30"/>
        <v>rel14620ark084</v>
      </c>
      <c r="B109" s="36"/>
      <c r="C109" s="36" t="s">
        <v>1904</v>
      </c>
      <c r="D109" s="36" t="s">
        <v>451</v>
      </c>
      <c r="E109" s="36" t="s">
        <v>1544</v>
      </c>
      <c r="F109" s="36" t="s">
        <v>63</v>
      </c>
      <c r="G109" s="36" t="s">
        <v>1690</v>
      </c>
      <c r="H109" s="36" t="s">
        <v>2110</v>
      </c>
      <c r="I109" s="36" t="s">
        <v>1548</v>
      </c>
      <c r="J109" s="36" t="str">
        <f t="shared" si="18"/>
        <v>ark084re</v>
      </c>
      <c r="K109" s="36" t="s">
        <v>1665</v>
      </c>
      <c r="L109" s="36" t="s">
        <v>1665</v>
      </c>
      <c r="M109" s="36" t="s">
        <v>2111</v>
      </c>
      <c r="N109" s="36" t="s">
        <v>1551</v>
      </c>
      <c r="O109" s="36" t="s">
        <v>2073</v>
      </c>
      <c r="P109" s="36" t="s">
        <v>1644</v>
      </c>
      <c r="Q109" s="646" t="str">
        <f t="shared" si="19"/>
        <v>147.152.22.68</v>
      </c>
      <c r="R109" s="646" t="str">
        <f t="shared" si="20"/>
        <v>147.152.22.4</v>
      </c>
      <c r="S109" s="95" t="str">
        <f t="shared" si="21"/>
        <v>time.lon.bt.com</v>
      </c>
      <c r="T109" s="95" t="str">
        <f t="shared" si="22"/>
        <v xml:space="preserve">time.nor.bt.com </v>
      </c>
      <c r="U109" s="95" t="str">
        <f t="shared" si="23"/>
        <v>time.mww.bt.com</v>
      </c>
      <c r="V109" s="34">
        <v>2773</v>
      </c>
      <c r="W109" s="107" t="s">
        <v>1554</v>
      </c>
      <c r="X109" s="34" t="str">
        <f t="shared" si="27"/>
        <v>v14620-ilo-2773</v>
      </c>
      <c r="Y109" s="34" t="str">
        <f t="shared" si="24"/>
        <v>rel14620ark084-ilo</v>
      </c>
      <c r="Z109" s="34" t="s">
        <v>1555</v>
      </c>
      <c r="AA109" s="34" t="s">
        <v>1556</v>
      </c>
      <c r="AB109" s="34" t="s">
        <v>1557</v>
      </c>
      <c r="AC109" s="34" t="s">
        <v>1558</v>
      </c>
      <c r="AD109" s="200" t="s">
        <v>2112</v>
      </c>
      <c r="AE109" s="39">
        <v>2224</v>
      </c>
      <c r="AF109" s="201" t="s">
        <v>1560</v>
      </c>
      <c r="AG109" s="39" t="str">
        <f t="shared" si="28"/>
        <v>v14620-dmz-o-m-2224</v>
      </c>
      <c r="AH109" s="38" t="str">
        <f t="shared" si="31"/>
        <v>rel14620ark084-om</v>
      </c>
      <c r="AI109" s="38" t="s">
        <v>453</v>
      </c>
      <c r="AJ109" s="38" t="s">
        <v>1561</v>
      </c>
      <c r="AK109" s="38" t="s">
        <v>1562</v>
      </c>
      <c r="AL109" s="38" t="s">
        <v>1558</v>
      </c>
      <c r="AM109" s="38" t="s">
        <v>2113</v>
      </c>
      <c r="AN109" s="38" t="s">
        <v>2113</v>
      </c>
      <c r="AO109" s="637">
        <v>2220</v>
      </c>
      <c r="AP109" s="202" t="s">
        <v>1564</v>
      </c>
      <c r="AQ109" s="637" t="str">
        <f t="shared" si="29"/>
        <v>v14620-dmz-product-2220</v>
      </c>
      <c r="AR109" s="316" t="str">
        <f t="shared" si="32"/>
        <v>rel14620ark084-prd</v>
      </c>
      <c r="AS109" s="316" t="s">
        <v>453</v>
      </c>
      <c r="AT109" s="316" t="s">
        <v>1565</v>
      </c>
      <c r="AU109" s="316" t="s">
        <v>1566</v>
      </c>
      <c r="AV109" s="316" t="s">
        <v>1558</v>
      </c>
      <c r="AW109" s="202" t="s">
        <v>2114</v>
      </c>
      <c r="AX109" s="638"/>
      <c r="AY109" s="638"/>
      <c r="AZ109" s="643"/>
      <c r="BA109" s="644"/>
      <c r="BB109" s="644"/>
      <c r="BC109" s="644"/>
      <c r="BD109" s="644"/>
      <c r="BE109" s="644"/>
      <c r="BF109" s="644"/>
      <c r="BG109" s="644"/>
      <c r="BH109" s="644"/>
      <c r="BI109" s="643"/>
      <c r="BJ109" s="644"/>
      <c r="BK109" s="644"/>
      <c r="BL109" s="644"/>
      <c r="BM109" s="644"/>
      <c r="BN109" s="644"/>
      <c r="BO109" s="644"/>
      <c r="BP109" s="644"/>
      <c r="BQ109" s="644"/>
    </row>
    <row r="110" spans="1:69" s="27" customFormat="1" ht="26" hidden="1">
      <c r="A110" s="95" t="str">
        <f t="shared" si="30"/>
        <v>rel14620ark085</v>
      </c>
      <c r="B110" s="36"/>
      <c r="C110" s="36" t="s">
        <v>1904</v>
      </c>
      <c r="D110" s="36" t="s">
        <v>451</v>
      </c>
      <c r="E110" s="36" t="s">
        <v>1544</v>
      </c>
      <c r="F110" s="36" t="s">
        <v>63</v>
      </c>
      <c r="G110" s="36" t="s">
        <v>1690</v>
      </c>
      <c r="H110" s="36" t="s">
        <v>2115</v>
      </c>
      <c r="I110" s="36" t="s">
        <v>1548</v>
      </c>
      <c r="J110" s="36" t="str">
        <f t="shared" si="18"/>
        <v>ark085re</v>
      </c>
      <c r="K110" s="36" t="s">
        <v>1665</v>
      </c>
      <c r="L110" s="36" t="s">
        <v>1665</v>
      </c>
      <c r="M110" s="36" t="s">
        <v>2116</v>
      </c>
      <c r="N110" s="36" t="s">
        <v>1551</v>
      </c>
      <c r="O110" s="36" t="s">
        <v>2079</v>
      </c>
      <c r="P110" s="36" t="s">
        <v>1644</v>
      </c>
      <c r="Q110" s="646" t="str">
        <f t="shared" si="19"/>
        <v>147.152.22.68</v>
      </c>
      <c r="R110" s="646" t="str">
        <f t="shared" si="20"/>
        <v>147.152.22.4</v>
      </c>
      <c r="S110" s="95" t="str">
        <f t="shared" si="21"/>
        <v>time.lon.bt.com</v>
      </c>
      <c r="T110" s="95" t="str">
        <f t="shared" si="22"/>
        <v xml:space="preserve">time.nor.bt.com </v>
      </c>
      <c r="U110" s="95" t="str">
        <f t="shared" si="23"/>
        <v>time.mww.bt.com</v>
      </c>
      <c r="V110" s="34">
        <v>2773</v>
      </c>
      <c r="W110" s="107" t="s">
        <v>1554</v>
      </c>
      <c r="X110" s="34" t="str">
        <f t="shared" si="27"/>
        <v>v14620-ilo-2773</v>
      </c>
      <c r="Y110" s="34" t="str">
        <f t="shared" si="24"/>
        <v>rel14620ark085-ilo</v>
      </c>
      <c r="Z110" s="34" t="s">
        <v>1555</v>
      </c>
      <c r="AA110" s="34" t="s">
        <v>1556</v>
      </c>
      <c r="AB110" s="34" t="s">
        <v>1557</v>
      </c>
      <c r="AC110" s="34" t="s">
        <v>1558</v>
      </c>
      <c r="AD110" s="200" t="s">
        <v>2117</v>
      </c>
      <c r="AE110" s="39">
        <v>2224</v>
      </c>
      <c r="AF110" s="201" t="s">
        <v>1560</v>
      </c>
      <c r="AG110" s="39" t="str">
        <f t="shared" si="28"/>
        <v>v14620-dmz-o-m-2224</v>
      </c>
      <c r="AH110" s="38" t="str">
        <f t="shared" si="31"/>
        <v>rel14620ark085-om</v>
      </c>
      <c r="AI110" s="38" t="s">
        <v>453</v>
      </c>
      <c r="AJ110" s="38" t="s">
        <v>1561</v>
      </c>
      <c r="AK110" s="38" t="s">
        <v>1562</v>
      </c>
      <c r="AL110" s="38" t="s">
        <v>1558</v>
      </c>
      <c r="AM110" s="38" t="s">
        <v>2118</v>
      </c>
      <c r="AN110" s="38" t="s">
        <v>2118</v>
      </c>
      <c r="AO110" s="637">
        <v>2220</v>
      </c>
      <c r="AP110" s="202" t="s">
        <v>1564</v>
      </c>
      <c r="AQ110" s="637" t="str">
        <f t="shared" si="29"/>
        <v>v14620-dmz-product-2220</v>
      </c>
      <c r="AR110" s="316" t="str">
        <f t="shared" si="32"/>
        <v>rel14620ark085-prd</v>
      </c>
      <c r="AS110" s="316" t="s">
        <v>453</v>
      </c>
      <c r="AT110" s="316" t="s">
        <v>1565</v>
      </c>
      <c r="AU110" s="316" t="s">
        <v>1566</v>
      </c>
      <c r="AV110" s="316" t="s">
        <v>1558</v>
      </c>
      <c r="AW110" s="202" t="s">
        <v>2119</v>
      </c>
      <c r="AX110" s="638"/>
      <c r="AY110" s="638"/>
      <c r="AZ110" s="643"/>
      <c r="BA110" s="644"/>
      <c r="BB110" s="644"/>
      <c r="BC110" s="644"/>
      <c r="BD110" s="644"/>
      <c r="BE110" s="644"/>
      <c r="BF110" s="644"/>
      <c r="BG110" s="644"/>
      <c r="BH110" s="644"/>
      <c r="BI110" s="643"/>
      <c r="BJ110" s="644"/>
      <c r="BK110" s="644"/>
      <c r="BL110" s="644"/>
      <c r="BM110" s="644"/>
      <c r="BN110" s="644"/>
      <c r="BO110" s="644"/>
      <c r="BP110" s="644"/>
      <c r="BQ110" s="644"/>
    </row>
    <row r="111" spans="1:69" s="27" customFormat="1" ht="26" hidden="1">
      <c r="A111" s="95" t="str">
        <f t="shared" si="30"/>
        <v>rel14620ark086</v>
      </c>
      <c r="B111" s="36"/>
      <c r="C111" s="36" t="s">
        <v>1904</v>
      </c>
      <c r="D111" s="36" t="s">
        <v>451</v>
      </c>
      <c r="E111" s="36" t="s">
        <v>1544</v>
      </c>
      <c r="F111" s="36" t="s">
        <v>63</v>
      </c>
      <c r="G111" s="36" t="s">
        <v>1690</v>
      </c>
      <c r="H111" s="36" t="s">
        <v>2120</v>
      </c>
      <c r="I111" s="36" t="s">
        <v>1548</v>
      </c>
      <c r="J111" s="36" t="str">
        <f t="shared" si="18"/>
        <v>ark086re</v>
      </c>
      <c r="K111" s="36" t="s">
        <v>1665</v>
      </c>
      <c r="L111" s="36" t="s">
        <v>1665</v>
      </c>
      <c r="M111" s="36" t="s">
        <v>2121</v>
      </c>
      <c r="N111" s="36" t="s">
        <v>1551</v>
      </c>
      <c r="O111" s="36" t="s">
        <v>2085</v>
      </c>
      <c r="P111" s="36" t="s">
        <v>1644</v>
      </c>
      <c r="Q111" s="646" t="str">
        <f t="shared" si="19"/>
        <v>147.152.22.68</v>
      </c>
      <c r="R111" s="646" t="str">
        <f t="shared" si="20"/>
        <v>147.152.22.4</v>
      </c>
      <c r="S111" s="95" t="str">
        <f t="shared" si="21"/>
        <v>time.lon.bt.com</v>
      </c>
      <c r="T111" s="95" t="str">
        <f t="shared" si="22"/>
        <v xml:space="preserve">time.nor.bt.com </v>
      </c>
      <c r="U111" s="95" t="str">
        <f t="shared" si="23"/>
        <v>time.mww.bt.com</v>
      </c>
      <c r="V111" s="34">
        <v>2773</v>
      </c>
      <c r="W111" s="107" t="s">
        <v>1554</v>
      </c>
      <c r="X111" s="34" t="str">
        <f t="shared" si="27"/>
        <v>v14620-ilo-2773</v>
      </c>
      <c r="Y111" s="34" t="str">
        <f t="shared" si="24"/>
        <v>rel14620ark086-ilo</v>
      </c>
      <c r="Z111" s="34" t="s">
        <v>1555</v>
      </c>
      <c r="AA111" s="34" t="s">
        <v>1556</v>
      </c>
      <c r="AB111" s="34" t="s">
        <v>1557</v>
      </c>
      <c r="AC111" s="34" t="s">
        <v>1558</v>
      </c>
      <c r="AD111" s="200" t="s">
        <v>2122</v>
      </c>
      <c r="AE111" s="39">
        <v>2224</v>
      </c>
      <c r="AF111" s="201" t="s">
        <v>1560</v>
      </c>
      <c r="AG111" s="39" t="str">
        <f t="shared" si="28"/>
        <v>v14620-dmz-o-m-2224</v>
      </c>
      <c r="AH111" s="38" t="str">
        <f t="shared" si="31"/>
        <v>rel14620ark086-om</v>
      </c>
      <c r="AI111" s="38" t="s">
        <v>453</v>
      </c>
      <c r="AJ111" s="38" t="s">
        <v>1561</v>
      </c>
      <c r="AK111" s="38" t="s">
        <v>1562</v>
      </c>
      <c r="AL111" s="38" t="s">
        <v>1558</v>
      </c>
      <c r="AM111" s="38" t="s">
        <v>2123</v>
      </c>
      <c r="AN111" s="38" t="s">
        <v>2123</v>
      </c>
      <c r="AO111" s="637">
        <v>2220</v>
      </c>
      <c r="AP111" s="202" t="s">
        <v>1564</v>
      </c>
      <c r="AQ111" s="637" t="str">
        <f t="shared" si="29"/>
        <v>v14620-dmz-product-2220</v>
      </c>
      <c r="AR111" s="316" t="str">
        <f t="shared" si="32"/>
        <v>rel14620ark086-prd</v>
      </c>
      <c r="AS111" s="316" t="s">
        <v>453</v>
      </c>
      <c r="AT111" s="316" t="s">
        <v>1565</v>
      </c>
      <c r="AU111" s="316" t="s">
        <v>1566</v>
      </c>
      <c r="AV111" s="316" t="s">
        <v>1558</v>
      </c>
      <c r="AW111" s="202" t="s">
        <v>2124</v>
      </c>
      <c r="AX111" s="638"/>
      <c r="AY111" s="638"/>
      <c r="AZ111" s="643"/>
      <c r="BA111" s="644"/>
      <c r="BB111" s="644"/>
      <c r="BC111" s="644"/>
      <c r="BD111" s="644"/>
      <c r="BE111" s="644"/>
      <c r="BF111" s="644"/>
      <c r="BG111" s="644"/>
      <c r="BH111" s="644"/>
      <c r="BI111" s="643"/>
      <c r="BJ111" s="644"/>
      <c r="BK111" s="644"/>
      <c r="BL111" s="644"/>
      <c r="BM111" s="644"/>
      <c r="BN111" s="644"/>
      <c r="BO111" s="644"/>
      <c r="BP111" s="644"/>
      <c r="BQ111" s="644"/>
    </row>
    <row r="112" spans="1:69" s="27" customFormat="1" ht="26" hidden="1">
      <c r="A112" s="95" t="str">
        <f t="shared" si="30"/>
        <v>rel14620ark087</v>
      </c>
      <c r="B112" s="36"/>
      <c r="C112" s="36" t="s">
        <v>1904</v>
      </c>
      <c r="D112" s="36" t="s">
        <v>451</v>
      </c>
      <c r="E112" s="36" t="s">
        <v>1544</v>
      </c>
      <c r="F112" s="36" t="s">
        <v>63</v>
      </c>
      <c r="G112" s="36" t="s">
        <v>1690</v>
      </c>
      <c r="H112" s="36" t="s">
        <v>2125</v>
      </c>
      <c r="I112" s="36" t="s">
        <v>1548</v>
      </c>
      <c r="J112" s="36" t="str">
        <f t="shared" si="18"/>
        <v>ark087re</v>
      </c>
      <c r="K112" s="36" t="s">
        <v>1665</v>
      </c>
      <c r="L112" s="36" t="s">
        <v>1665</v>
      </c>
      <c r="M112" s="36" t="s">
        <v>2126</v>
      </c>
      <c r="N112" s="36" t="s">
        <v>1551</v>
      </c>
      <c r="O112" s="36" t="s">
        <v>2091</v>
      </c>
      <c r="P112" s="36" t="s">
        <v>1644</v>
      </c>
      <c r="Q112" s="646" t="str">
        <f t="shared" si="19"/>
        <v>147.152.22.68</v>
      </c>
      <c r="R112" s="646" t="str">
        <f t="shared" si="20"/>
        <v>147.152.22.4</v>
      </c>
      <c r="S112" s="95" t="str">
        <f t="shared" si="21"/>
        <v>time.lon.bt.com</v>
      </c>
      <c r="T112" s="95" t="str">
        <f t="shared" si="22"/>
        <v xml:space="preserve">time.nor.bt.com </v>
      </c>
      <c r="U112" s="95" t="str">
        <f t="shared" si="23"/>
        <v>time.mww.bt.com</v>
      </c>
      <c r="V112" s="34">
        <v>2773</v>
      </c>
      <c r="W112" s="107" t="s">
        <v>1554</v>
      </c>
      <c r="X112" s="34" t="str">
        <f t="shared" si="27"/>
        <v>v14620-ilo-2773</v>
      </c>
      <c r="Y112" s="34" t="str">
        <f t="shared" si="24"/>
        <v>rel14620ark087-ilo</v>
      </c>
      <c r="Z112" s="34" t="s">
        <v>1555</v>
      </c>
      <c r="AA112" s="34" t="s">
        <v>1556</v>
      </c>
      <c r="AB112" s="34" t="s">
        <v>1557</v>
      </c>
      <c r="AC112" s="34" t="s">
        <v>1558</v>
      </c>
      <c r="AD112" s="200" t="s">
        <v>2127</v>
      </c>
      <c r="AE112" s="39">
        <v>2224</v>
      </c>
      <c r="AF112" s="201" t="s">
        <v>1560</v>
      </c>
      <c r="AG112" s="39" t="str">
        <f t="shared" si="28"/>
        <v>v14620-dmz-o-m-2224</v>
      </c>
      <c r="AH112" s="38" t="str">
        <f t="shared" si="31"/>
        <v>rel14620ark087-om</v>
      </c>
      <c r="AI112" s="38" t="s">
        <v>453</v>
      </c>
      <c r="AJ112" s="38" t="s">
        <v>1561</v>
      </c>
      <c r="AK112" s="38" t="s">
        <v>1562</v>
      </c>
      <c r="AL112" s="38" t="s">
        <v>1558</v>
      </c>
      <c r="AM112" s="38" t="s">
        <v>2128</v>
      </c>
      <c r="AN112" s="38" t="s">
        <v>2128</v>
      </c>
      <c r="AO112" s="637">
        <v>2220</v>
      </c>
      <c r="AP112" s="202" t="s">
        <v>1564</v>
      </c>
      <c r="AQ112" s="637" t="str">
        <f t="shared" si="29"/>
        <v>v14620-dmz-product-2220</v>
      </c>
      <c r="AR112" s="316" t="str">
        <f t="shared" si="32"/>
        <v>rel14620ark087-prd</v>
      </c>
      <c r="AS112" s="316" t="s">
        <v>453</v>
      </c>
      <c r="AT112" s="316" t="s">
        <v>1565</v>
      </c>
      <c r="AU112" s="316" t="s">
        <v>1566</v>
      </c>
      <c r="AV112" s="316" t="s">
        <v>1558</v>
      </c>
      <c r="AW112" s="202" t="s">
        <v>2129</v>
      </c>
      <c r="AX112" s="638"/>
      <c r="AY112" s="638"/>
      <c r="AZ112" s="643"/>
      <c r="BA112" s="644"/>
      <c r="BB112" s="644"/>
      <c r="BC112" s="644"/>
      <c r="BD112" s="644"/>
      <c r="BE112" s="644"/>
      <c r="BF112" s="644"/>
      <c r="BG112" s="644"/>
      <c r="BH112" s="644"/>
      <c r="BI112" s="643"/>
      <c r="BJ112" s="644"/>
      <c r="BK112" s="644"/>
      <c r="BL112" s="644"/>
      <c r="BM112" s="644"/>
      <c r="BN112" s="644"/>
      <c r="BO112" s="644"/>
      <c r="BP112" s="644"/>
      <c r="BQ112" s="644"/>
    </row>
    <row r="113" spans="1:69" s="27" customFormat="1" ht="26" hidden="1">
      <c r="A113" s="95" t="str">
        <f t="shared" si="30"/>
        <v>rel14620ark088</v>
      </c>
      <c r="B113" s="36"/>
      <c r="C113" s="36" t="s">
        <v>1904</v>
      </c>
      <c r="D113" s="36" t="s">
        <v>451</v>
      </c>
      <c r="E113" s="36" t="s">
        <v>1544</v>
      </c>
      <c r="F113" s="36" t="s">
        <v>63</v>
      </c>
      <c r="G113" s="36" t="s">
        <v>1690</v>
      </c>
      <c r="H113" s="36" t="s">
        <v>2130</v>
      </c>
      <c r="I113" s="36" t="s">
        <v>1548</v>
      </c>
      <c r="J113" s="36" t="str">
        <f t="shared" si="18"/>
        <v>ark088re</v>
      </c>
      <c r="K113" s="36" t="s">
        <v>1665</v>
      </c>
      <c r="L113" s="36" t="s">
        <v>1665</v>
      </c>
      <c r="M113" s="36" t="s">
        <v>2131</v>
      </c>
      <c r="N113" s="36" t="s">
        <v>1551</v>
      </c>
      <c r="O113" s="36" t="s">
        <v>2073</v>
      </c>
      <c r="P113" s="36" t="s">
        <v>1553</v>
      </c>
      <c r="Q113" s="646" t="str">
        <f t="shared" si="19"/>
        <v>147.152.22.68</v>
      </c>
      <c r="R113" s="646" t="str">
        <f t="shared" si="20"/>
        <v>147.152.22.4</v>
      </c>
      <c r="S113" s="95" t="str">
        <f t="shared" si="21"/>
        <v>time.lon.bt.com</v>
      </c>
      <c r="T113" s="95" t="str">
        <f t="shared" si="22"/>
        <v xml:space="preserve">time.nor.bt.com </v>
      </c>
      <c r="U113" s="95" t="str">
        <f t="shared" si="23"/>
        <v>time.mww.bt.com</v>
      </c>
      <c r="V113" s="34">
        <v>2773</v>
      </c>
      <c r="W113" s="107" t="s">
        <v>1554</v>
      </c>
      <c r="X113" s="34" t="str">
        <f t="shared" si="27"/>
        <v>v14620-ilo-2773</v>
      </c>
      <c r="Y113" s="34" t="str">
        <f t="shared" si="24"/>
        <v>rel14620ark088-ilo</v>
      </c>
      <c r="Z113" s="34" t="s">
        <v>1555</v>
      </c>
      <c r="AA113" s="34" t="s">
        <v>1556</v>
      </c>
      <c r="AB113" s="34" t="s">
        <v>1557</v>
      </c>
      <c r="AC113" s="34" t="s">
        <v>1558</v>
      </c>
      <c r="AD113" s="200" t="s">
        <v>2132</v>
      </c>
      <c r="AE113" s="39">
        <v>2224</v>
      </c>
      <c r="AF113" s="201" t="s">
        <v>1560</v>
      </c>
      <c r="AG113" s="39" t="str">
        <f t="shared" si="28"/>
        <v>v14620-dmz-o-m-2224</v>
      </c>
      <c r="AH113" s="38" t="str">
        <f t="shared" si="31"/>
        <v>rel14620ark088-om</v>
      </c>
      <c r="AI113" s="38" t="s">
        <v>453</v>
      </c>
      <c r="AJ113" s="38" t="s">
        <v>1561</v>
      </c>
      <c r="AK113" s="38" t="s">
        <v>1562</v>
      </c>
      <c r="AL113" s="38" t="s">
        <v>1558</v>
      </c>
      <c r="AM113" s="38" t="s">
        <v>2133</v>
      </c>
      <c r="AN113" s="38" t="s">
        <v>2133</v>
      </c>
      <c r="AO113" s="637">
        <v>2220</v>
      </c>
      <c r="AP113" s="202" t="s">
        <v>1564</v>
      </c>
      <c r="AQ113" s="637" t="str">
        <f t="shared" si="29"/>
        <v>v14620-dmz-product-2220</v>
      </c>
      <c r="AR113" s="316" t="str">
        <f t="shared" si="32"/>
        <v>rel14620ark088-prd</v>
      </c>
      <c r="AS113" s="316" t="s">
        <v>453</v>
      </c>
      <c r="AT113" s="316" t="s">
        <v>1565</v>
      </c>
      <c r="AU113" s="316" t="s">
        <v>1566</v>
      </c>
      <c r="AV113" s="316" t="s">
        <v>1558</v>
      </c>
      <c r="AW113" s="202" t="s">
        <v>2134</v>
      </c>
      <c r="AX113" s="638"/>
      <c r="AY113" s="638"/>
      <c r="AZ113" s="643"/>
      <c r="BA113" s="644"/>
      <c r="BB113" s="644"/>
      <c r="BC113" s="644"/>
      <c r="BD113" s="644"/>
      <c r="BE113" s="644"/>
      <c r="BF113" s="644"/>
      <c r="BG113" s="644"/>
      <c r="BH113" s="644"/>
      <c r="BI113" s="643"/>
      <c r="BJ113" s="644"/>
      <c r="BK113" s="644"/>
      <c r="BL113" s="644"/>
      <c r="BM113" s="644"/>
      <c r="BN113" s="644"/>
      <c r="BO113" s="644"/>
      <c r="BP113" s="644"/>
      <c r="BQ113" s="644"/>
    </row>
    <row r="114" spans="1:69" s="27" customFormat="1" ht="26" hidden="1">
      <c r="A114" s="95" t="str">
        <f t="shared" si="30"/>
        <v>rel14620ark089</v>
      </c>
      <c r="B114" s="36"/>
      <c r="C114" s="36" t="s">
        <v>1904</v>
      </c>
      <c r="D114" s="36" t="s">
        <v>451</v>
      </c>
      <c r="E114" s="36" t="s">
        <v>1544</v>
      </c>
      <c r="F114" s="36" t="s">
        <v>63</v>
      </c>
      <c r="G114" s="36" t="s">
        <v>1690</v>
      </c>
      <c r="H114" s="36" t="s">
        <v>2135</v>
      </c>
      <c r="I114" s="36" t="s">
        <v>1548</v>
      </c>
      <c r="J114" s="36" t="str">
        <f t="shared" si="18"/>
        <v>ark089re</v>
      </c>
      <c r="K114" s="36" t="s">
        <v>1665</v>
      </c>
      <c r="L114" s="36" t="s">
        <v>1665</v>
      </c>
      <c r="M114" s="36" t="s">
        <v>2136</v>
      </c>
      <c r="N114" s="36" t="s">
        <v>1551</v>
      </c>
      <c r="O114" s="36" t="s">
        <v>2079</v>
      </c>
      <c r="P114" s="36" t="s">
        <v>1553</v>
      </c>
      <c r="Q114" s="646" t="str">
        <f t="shared" si="19"/>
        <v>147.152.22.68</v>
      </c>
      <c r="R114" s="646" t="str">
        <f t="shared" si="20"/>
        <v>147.152.22.4</v>
      </c>
      <c r="S114" s="95" t="str">
        <f t="shared" si="21"/>
        <v>time.lon.bt.com</v>
      </c>
      <c r="T114" s="95" t="str">
        <f t="shared" si="22"/>
        <v xml:space="preserve">time.nor.bt.com </v>
      </c>
      <c r="U114" s="95" t="str">
        <f t="shared" si="23"/>
        <v>time.mww.bt.com</v>
      </c>
      <c r="V114" s="34">
        <v>2773</v>
      </c>
      <c r="W114" s="107" t="s">
        <v>1554</v>
      </c>
      <c r="X114" s="34" t="str">
        <f t="shared" si="27"/>
        <v>v14620-ilo-2773</v>
      </c>
      <c r="Y114" s="34" t="str">
        <f t="shared" si="24"/>
        <v>rel14620ark089-ilo</v>
      </c>
      <c r="Z114" s="34" t="s">
        <v>1555</v>
      </c>
      <c r="AA114" s="34" t="s">
        <v>1556</v>
      </c>
      <c r="AB114" s="34" t="s">
        <v>1557</v>
      </c>
      <c r="AC114" s="34" t="s">
        <v>1558</v>
      </c>
      <c r="AD114" s="200" t="s">
        <v>2137</v>
      </c>
      <c r="AE114" s="39">
        <v>2224</v>
      </c>
      <c r="AF114" s="201" t="s">
        <v>1560</v>
      </c>
      <c r="AG114" s="39" t="str">
        <f t="shared" si="28"/>
        <v>v14620-dmz-o-m-2224</v>
      </c>
      <c r="AH114" s="38" t="str">
        <f t="shared" si="31"/>
        <v>rel14620ark089-om</v>
      </c>
      <c r="AI114" s="38" t="s">
        <v>453</v>
      </c>
      <c r="AJ114" s="38" t="s">
        <v>1561</v>
      </c>
      <c r="AK114" s="38" t="s">
        <v>1562</v>
      </c>
      <c r="AL114" s="38" t="s">
        <v>1558</v>
      </c>
      <c r="AM114" s="38" t="s">
        <v>2138</v>
      </c>
      <c r="AN114" s="38" t="s">
        <v>2138</v>
      </c>
      <c r="AO114" s="637">
        <v>2220</v>
      </c>
      <c r="AP114" s="202" t="s">
        <v>1564</v>
      </c>
      <c r="AQ114" s="637" t="str">
        <f t="shared" si="29"/>
        <v>v14620-dmz-product-2220</v>
      </c>
      <c r="AR114" s="316" t="str">
        <f t="shared" si="32"/>
        <v>rel14620ark089-prd</v>
      </c>
      <c r="AS114" s="316" t="s">
        <v>453</v>
      </c>
      <c r="AT114" s="316" t="s">
        <v>1565</v>
      </c>
      <c r="AU114" s="316" t="s">
        <v>1566</v>
      </c>
      <c r="AV114" s="316" t="s">
        <v>1558</v>
      </c>
      <c r="AW114" s="202" t="s">
        <v>2139</v>
      </c>
      <c r="AX114" s="638"/>
      <c r="AY114" s="638"/>
      <c r="AZ114" s="643"/>
      <c r="BA114" s="644"/>
      <c r="BB114" s="644"/>
      <c r="BC114" s="644"/>
      <c r="BD114" s="644"/>
      <c r="BE114" s="644"/>
      <c r="BF114" s="644"/>
      <c r="BG114" s="644"/>
      <c r="BH114" s="644"/>
      <c r="BI114" s="643"/>
      <c r="BJ114" s="644"/>
      <c r="BK114" s="644"/>
      <c r="BL114" s="644"/>
      <c r="BM114" s="644"/>
      <c r="BN114" s="644"/>
      <c r="BO114" s="644"/>
      <c r="BP114" s="644"/>
      <c r="BQ114" s="644"/>
    </row>
    <row r="115" spans="1:69" s="27" customFormat="1" ht="26" hidden="1">
      <c r="A115" s="95" t="str">
        <f t="shared" si="30"/>
        <v>rel14620ark090</v>
      </c>
      <c r="B115" s="36"/>
      <c r="C115" s="36" t="s">
        <v>1904</v>
      </c>
      <c r="D115" s="36" t="s">
        <v>451</v>
      </c>
      <c r="E115" s="36" t="s">
        <v>1544</v>
      </c>
      <c r="F115" s="36" t="s">
        <v>63</v>
      </c>
      <c r="G115" s="36" t="s">
        <v>1690</v>
      </c>
      <c r="H115" s="36" t="s">
        <v>2140</v>
      </c>
      <c r="I115" s="36" t="s">
        <v>1548</v>
      </c>
      <c r="J115" s="36" t="str">
        <f t="shared" si="18"/>
        <v>ark090re</v>
      </c>
      <c r="K115" s="36" t="s">
        <v>1665</v>
      </c>
      <c r="L115" s="36" t="s">
        <v>1665</v>
      </c>
      <c r="M115" s="36" t="s">
        <v>2141</v>
      </c>
      <c r="N115" s="36" t="s">
        <v>1551</v>
      </c>
      <c r="O115" s="36" t="s">
        <v>2085</v>
      </c>
      <c r="P115" s="36" t="s">
        <v>1553</v>
      </c>
      <c r="Q115" s="646" t="str">
        <f t="shared" si="19"/>
        <v>147.152.22.68</v>
      </c>
      <c r="R115" s="646" t="str">
        <f t="shared" si="20"/>
        <v>147.152.22.4</v>
      </c>
      <c r="S115" s="95" t="str">
        <f t="shared" si="21"/>
        <v>time.lon.bt.com</v>
      </c>
      <c r="T115" s="95" t="str">
        <f t="shared" si="22"/>
        <v xml:space="preserve">time.nor.bt.com </v>
      </c>
      <c r="U115" s="95" t="str">
        <f t="shared" si="23"/>
        <v>time.mww.bt.com</v>
      </c>
      <c r="V115" s="34">
        <v>2773</v>
      </c>
      <c r="W115" s="107" t="s">
        <v>1554</v>
      </c>
      <c r="X115" s="34" t="str">
        <f t="shared" si="27"/>
        <v>v14620-ilo-2773</v>
      </c>
      <c r="Y115" s="34" t="str">
        <f t="shared" si="24"/>
        <v>rel14620ark090-ilo</v>
      </c>
      <c r="Z115" s="34" t="s">
        <v>1555</v>
      </c>
      <c r="AA115" s="34" t="s">
        <v>1556</v>
      </c>
      <c r="AB115" s="34" t="s">
        <v>1557</v>
      </c>
      <c r="AC115" s="34" t="s">
        <v>1558</v>
      </c>
      <c r="AD115" s="200" t="s">
        <v>2142</v>
      </c>
      <c r="AE115" s="39">
        <v>2224</v>
      </c>
      <c r="AF115" s="201" t="s">
        <v>1560</v>
      </c>
      <c r="AG115" s="39" t="str">
        <f t="shared" si="28"/>
        <v>v14620-dmz-o-m-2224</v>
      </c>
      <c r="AH115" s="38" t="str">
        <f t="shared" si="31"/>
        <v>rel14620ark090-om</v>
      </c>
      <c r="AI115" s="38" t="s">
        <v>453</v>
      </c>
      <c r="AJ115" s="38" t="s">
        <v>1561</v>
      </c>
      <c r="AK115" s="38" t="s">
        <v>1562</v>
      </c>
      <c r="AL115" s="38" t="s">
        <v>1558</v>
      </c>
      <c r="AM115" s="38" t="s">
        <v>2143</v>
      </c>
      <c r="AN115" s="38" t="s">
        <v>2143</v>
      </c>
      <c r="AO115" s="637">
        <v>2220</v>
      </c>
      <c r="AP115" s="202" t="s">
        <v>1564</v>
      </c>
      <c r="AQ115" s="637" t="str">
        <f t="shared" si="29"/>
        <v>v14620-dmz-product-2220</v>
      </c>
      <c r="AR115" s="316" t="str">
        <f t="shared" si="32"/>
        <v>rel14620ark090-prd</v>
      </c>
      <c r="AS115" s="316" t="s">
        <v>453</v>
      </c>
      <c r="AT115" s="316" t="s">
        <v>1565</v>
      </c>
      <c r="AU115" s="316" t="s">
        <v>1566</v>
      </c>
      <c r="AV115" s="316" t="s">
        <v>1558</v>
      </c>
      <c r="AW115" s="202" t="s">
        <v>2144</v>
      </c>
      <c r="AX115" s="638"/>
      <c r="AY115" s="638"/>
      <c r="AZ115" s="643"/>
      <c r="BA115" s="644"/>
      <c r="BB115" s="644"/>
      <c r="BC115" s="644"/>
      <c r="BD115" s="644"/>
      <c r="BE115" s="644"/>
      <c r="BF115" s="644"/>
      <c r="BG115" s="644"/>
      <c r="BH115" s="644"/>
      <c r="BI115" s="643"/>
      <c r="BJ115" s="644"/>
      <c r="BK115" s="644"/>
      <c r="BL115" s="644"/>
      <c r="BM115" s="644"/>
      <c r="BN115" s="644"/>
      <c r="BO115" s="644"/>
      <c r="BP115" s="644"/>
      <c r="BQ115" s="644"/>
    </row>
    <row r="116" spans="1:69" s="27" customFormat="1" ht="26" hidden="1">
      <c r="A116" s="95" t="str">
        <f t="shared" si="30"/>
        <v>rel14620ark091</v>
      </c>
      <c r="B116" s="36"/>
      <c r="C116" s="36" t="s">
        <v>1904</v>
      </c>
      <c r="D116" s="36" t="s">
        <v>451</v>
      </c>
      <c r="E116" s="36" t="s">
        <v>1544</v>
      </c>
      <c r="F116" s="36" t="s">
        <v>63</v>
      </c>
      <c r="G116" s="36" t="s">
        <v>1690</v>
      </c>
      <c r="H116" s="36" t="s">
        <v>2145</v>
      </c>
      <c r="I116" s="36" t="s">
        <v>1548</v>
      </c>
      <c r="J116" s="36" t="str">
        <f t="shared" si="18"/>
        <v>ark091re</v>
      </c>
      <c r="K116" s="36" t="s">
        <v>1665</v>
      </c>
      <c r="L116" s="36" t="s">
        <v>1665</v>
      </c>
      <c r="M116" s="36" t="s">
        <v>2146</v>
      </c>
      <c r="N116" s="36" t="s">
        <v>1551</v>
      </c>
      <c r="O116" s="36" t="s">
        <v>2091</v>
      </c>
      <c r="P116" s="36" t="s">
        <v>1553</v>
      </c>
      <c r="Q116" s="646" t="str">
        <f t="shared" si="19"/>
        <v>147.152.22.68</v>
      </c>
      <c r="R116" s="646" t="str">
        <f t="shared" si="20"/>
        <v>147.152.22.4</v>
      </c>
      <c r="S116" s="95" t="str">
        <f t="shared" si="21"/>
        <v>time.lon.bt.com</v>
      </c>
      <c r="T116" s="95" t="str">
        <f t="shared" si="22"/>
        <v xml:space="preserve">time.nor.bt.com </v>
      </c>
      <c r="U116" s="95" t="str">
        <f t="shared" si="23"/>
        <v>time.mww.bt.com</v>
      </c>
      <c r="V116" s="34">
        <v>2773</v>
      </c>
      <c r="W116" s="107" t="s">
        <v>1554</v>
      </c>
      <c r="X116" s="34" t="str">
        <f t="shared" si="27"/>
        <v>v14620-ilo-2773</v>
      </c>
      <c r="Y116" s="34" t="str">
        <f t="shared" si="24"/>
        <v>rel14620ark091-ilo</v>
      </c>
      <c r="Z116" s="34" t="s">
        <v>1555</v>
      </c>
      <c r="AA116" s="34" t="s">
        <v>1556</v>
      </c>
      <c r="AB116" s="34" t="s">
        <v>1557</v>
      </c>
      <c r="AC116" s="34" t="s">
        <v>1558</v>
      </c>
      <c r="AD116" s="200" t="s">
        <v>2147</v>
      </c>
      <c r="AE116" s="39">
        <v>2224</v>
      </c>
      <c r="AF116" s="201" t="s">
        <v>1560</v>
      </c>
      <c r="AG116" s="39" t="str">
        <f t="shared" si="28"/>
        <v>v14620-dmz-o-m-2224</v>
      </c>
      <c r="AH116" s="38" t="str">
        <f t="shared" si="31"/>
        <v>rel14620ark091-om</v>
      </c>
      <c r="AI116" s="38" t="s">
        <v>453</v>
      </c>
      <c r="AJ116" s="38" t="s">
        <v>1561</v>
      </c>
      <c r="AK116" s="38" t="s">
        <v>1562</v>
      </c>
      <c r="AL116" s="38" t="s">
        <v>1558</v>
      </c>
      <c r="AM116" s="38" t="s">
        <v>2148</v>
      </c>
      <c r="AN116" s="38" t="s">
        <v>2148</v>
      </c>
      <c r="AO116" s="637">
        <v>2220</v>
      </c>
      <c r="AP116" s="202" t="s">
        <v>1564</v>
      </c>
      <c r="AQ116" s="637" t="str">
        <f t="shared" si="29"/>
        <v>v14620-dmz-product-2220</v>
      </c>
      <c r="AR116" s="316" t="str">
        <f t="shared" si="32"/>
        <v>rel14620ark091-prd</v>
      </c>
      <c r="AS116" s="316" t="s">
        <v>453</v>
      </c>
      <c r="AT116" s="316" t="s">
        <v>1565</v>
      </c>
      <c r="AU116" s="316" t="s">
        <v>1566</v>
      </c>
      <c r="AV116" s="316" t="s">
        <v>1558</v>
      </c>
      <c r="AW116" s="202" t="s">
        <v>2149</v>
      </c>
      <c r="AX116" s="638"/>
      <c r="AY116" s="638"/>
      <c r="AZ116" s="643"/>
      <c r="BA116" s="644"/>
      <c r="BB116" s="644"/>
      <c r="BC116" s="644"/>
      <c r="BD116" s="644"/>
      <c r="BE116" s="644"/>
      <c r="BF116" s="644"/>
      <c r="BG116" s="644"/>
      <c r="BH116" s="644"/>
      <c r="BI116" s="643"/>
      <c r="BJ116" s="644"/>
      <c r="BK116" s="644"/>
      <c r="BL116" s="644"/>
      <c r="BM116" s="644"/>
      <c r="BN116" s="644"/>
      <c r="BO116" s="644"/>
      <c r="BP116" s="644"/>
      <c r="BQ116" s="644"/>
    </row>
    <row r="117" spans="1:69" s="27" customFormat="1" ht="13" hidden="1" customHeight="1">
      <c r="A117" s="95" t="str">
        <f t="shared" si="30"/>
        <v>rel14620ark092</v>
      </c>
      <c r="B117" s="36"/>
      <c r="C117" s="36" t="s">
        <v>1904</v>
      </c>
      <c r="D117" s="36" t="s">
        <v>451</v>
      </c>
      <c r="E117" s="36" t="s">
        <v>1544</v>
      </c>
      <c r="F117" s="36" t="s">
        <v>63</v>
      </c>
      <c r="G117" s="36" t="s">
        <v>1690</v>
      </c>
      <c r="H117" s="36" t="s">
        <v>2150</v>
      </c>
      <c r="I117" s="36" t="s">
        <v>2151</v>
      </c>
      <c r="J117" s="36" t="str">
        <f t="shared" si="18"/>
        <v>ark092re</v>
      </c>
      <c r="K117" s="36" t="s">
        <v>2152</v>
      </c>
      <c r="L117" s="36" t="s">
        <v>1665</v>
      </c>
      <c r="M117" s="36"/>
      <c r="N117" s="36" t="s">
        <v>1551</v>
      </c>
      <c r="O117" s="36" t="s">
        <v>2073</v>
      </c>
      <c r="P117" s="36" t="s">
        <v>1553</v>
      </c>
      <c r="Q117" s="646" t="str">
        <f t="shared" si="19"/>
        <v>147.152.22.68</v>
      </c>
      <c r="R117" s="646" t="str">
        <f t="shared" si="20"/>
        <v>147.152.22.4</v>
      </c>
      <c r="S117" s="95" t="str">
        <f t="shared" si="21"/>
        <v>time.lon.bt.com</v>
      </c>
      <c r="T117" s="95" t="str">
        <f t="shared" si="22"/>
        <v xml:space="preserve">time.nor.bt.com </v>
      </c>
      <c r="U117" s="95" t="str">
        <f t="shared" si="23"/>
        <v>time.mww.bt.com</v>
      </c>
      <c r="V117" s="34">
        <v>2773</v>
      </c>
      <c r="W117" s="107" t="s">
        <v>1554</v>
      </c>
      <c r="X117" s="34" t="str">
        <f t="shared" si="27"/>
        <v>v14620-ilo-2773</v>
      </c>
      <c r="Y117" s="34" t="str">
        <f t="shared" si="24"/>
        <v>rel14620ark092-ilo</v>
      </c>
      <c r="Z117" s="34" t="s">
        <v>1555</v>
      </c>
      <c r="AA117" s="34" t="s">
        <v>1556</v>
      </c>
      <c r="AB117" s="34" t="s">
        <v>1557</v>
      </c>
      <c r="AC117" s="34" t="s">
        <v>1558</v>
      </c>
      <c r="AD117" s="200" t="s">
        <v>2153</v>
      </c>
      <c r="AE117" s="39">
        <v>2224</v>
      </c>
      <c r="AF117" s="201" t="s">
        <v>1560</v>
      </c>
      <c r="AG117" s="39" t="str">
        <f t="shared" si="28"/>
        <v>v14620-dmz-o-m-2224</v>
      </c>
      <c r="AH117" s="38" t="str">
        <f t="shared" si="31"/>
        <v>rel14620ark092-om</v>
      </c>
      <c r="AI117" s="38" t="s">
        <v>453</v>
      </c>
      <c r="AJ117" s="38" t="s">
        <v>1561</v>
      </c>
      <c r="AK117" s="38" t="s">
        <v>1562</v>
      </c>
      <c r="AL117" s="38" t="s">
        <v>1558</v>
      </c>
      <c r="AM117" s="38" t="s">
        <v>2154</v>
      </c>
      <c r="AN117" s="38" t="s">
        <v>2154</v>
      </c>
      <c r="AO117" s="637">
        <v>2220</v>
      </c>
      <c r="AP117" s="202" t="s">
        <v>1564</v>
      </c>
      <c r="AQ117" s="637" t="str">
        <f t="shared" si="29"/>
        <v>v14620-dmz-product-2220</v>
      </c>
      <c r="AR117" s="316" t="str">
        <f t="shared" si="32"/>
        <v>rel14620ark092-prd</v>
      </c>
      <c r="AS117" s="316" t="s">
        <v>453</v>
      </c>
      <c r="AT117" s="316" t="s">
        <v>1565</v>
      </c>
      <c r="AU117" s="316" t="s">
        <v>1566</v>
      </c>
      <c r="AV117" s="316" t="s">
        <v>1558</v>
      </c>
      <c r="AW117" s="202" t="s">
        <v>2155</v>
      </c>
      <c r="AX117" s="638"/>
      <c r="AY117" s="638"/>
      <c r="AZ117" s="643"/>
      <c r="BA117" s="644"/>
      <c r="BB117" s="644"/>
      <c r="BC117" s="644"/>
      <c r="BD117" s="644"/>
      <c r="BE117" s="644"/>
      <c r="BF117" s="644"/>
      <c r="BG117" s="644"/>
      <c r="BH117" s="644"/>
      <c r="BI117" s="643"/>
      <c r="BJ117" s="644"/>
      <c r="BK117" s="644"/>
      <c r="BL117" s="644"/>
      <c r="BM117" s="644"/>
      <c r="BN117" s="644"/>
      <c r="BO117" s="644"/>
      <c r="BP117" s="644"/>
      <c r="BQ117" s="644"/>
    </row>
    <row r="118" spans="1:69" s="27" customFormat="1" ht="26" hidden="1">
      <c r="A118" s="95" t="str">
        <f t="shared" si="30"/>
        <v>rel14620ark093</v>
      </c>
      <c r="B118" s="36"/>
      <c r="C118" s="36" t="s">
        <v>2156</v>
      </c>
      <c r="D118" s="36" t="s">
        <v>451</v>
      </c>
      <c r="E118" s="36" t="s">
        <v>1544</v>
      </c>
      <c r="F118" s="36" t="s">
        <v>63</v>
      </c>
      <c r="G118" s="36" t="s">
        <v>1690</v>
      </c>
      <c r="H118" s="36" t="s">
        <v>2157</v>
      </c>
      <c r="I118" s="36" t="s">
        <v>2151</v>
      </c>
      <c r="J118" s="36" t="str">
        <f t="shared" si="18"/>
        <v>ark093re</v>
      </c>
      <c r="K118" s="36" t="s">
        <v>2152</v>
      </c>
      <c r="L118" s="36" t="s">
        <v>2152</v>
      </c>
      <c r="M118" s="36"/>
      <c r="N118" s="36" t="s">
        <v>1551</v>
      </c>
      <c r="O118" s="36" t="s">
        <v>2079</v>
      </c>
      <c r="P118" s="36" t="s">
        <v>1762</v>
      </c>
      <c r="Q118" s="646" t="str">
        <f t="shared" si="19"/>
        <v>147.152.22.68</v>
      </c>
      <c r="R118" s="646" t="str">
        <f t="shared" si="20"/>
        <v>147.152.22.4</v>
      </c>
      <c r="S118" s="95" t="str">
        <f t="shared" si="21"/>
        <v>time.lon.bt.com</v>
      </c>
      <c r="T118" s="95" t="str">
        <f t="shared" si="22"/>
        <v xml:space="preserve">time.nor.bt.com </v>
      </c>
      <c r="U118" s="95" t="str">
        <f t="shared" si="23"/>
        <v>time.mww.bt.com</v>
      </c>
      <c r="V118" s="34">
        <v>2773</v>
      </c>
      <c r="W118" s="107" t="s">
        <v>1554</v>
      </c>
      <c r="X118" s="34" t="str">
        <f t="shared" si="27"/>
        <v>v14620-ilo-2773</v>
      </c>
      <c r="Y118" s="34" t="str">
        <f t="shared" si="24"/>
        <v>rel14620ark093-ilo</v>
      </c>
      <c r="Z118" s="34" t="s">
        <v>1555</v>
      </c>
      <c r="AA118" s="34" t="s">
        <v>1556</v>
      </c>
      <c r="AB118" s="34" t="s">
        <v>1557</v>
      </c>
      <c r="AC118" s="34" t="s">
        <v>1558</v>
      </c>
      <c r="AD118" s="200" t="s">
        <v>2158</v>
      </c>
      <c r="AE118" s="39">
        <v>2224</v>
      </c>
      <c r="AF118" s="201" t="s">
        <v>1560</v>
      </c>
      <c r="AG118" s="39" t="str">
        <f t="shared" si="28"/>
        <v>v14620-dmz-o-m-2224</v>
      </c>
      <c r="AH118" s="38" t="str">
        <f t="shared" si="31"/>
        <v>rel14620ark093-om</v>
      </c>
      <c r="AI118" s="38" t="s">
        <v>453</v>
      </c>
      <c r="AJ118" s="38" t="s">
        <v>1561</v>
      </c>
      <c r="AK118" s="38" t="s">
        <v>1562</v>
      </c>
      <c r="AL118" s="38" t="s">
        <v>1558</v>
      </c>
      <c r="AM118" s="38" t="s">
        <v>2159</v>
      </c>
      <c r="AN118" s="38" t="s">
        <v>2159</v>
      </c>
      <c r="AO118" s="637">
        <v>2220</v>
      </c>
      <c r="AP118" s="202" t="s">
        <v>1564</v>
      </c>
      <c r="AQ118" s="637" t="str">
        <f t="shared" si="29"/>
        <v>v14620-dmz-product-2220</v>
      </c>
      <c r="AR118" s="316" t="str">
        <f t="shared" si="32"/>
        <v>rel14620ark093-prd</v>
      </c>
      <c r="AS118" s="316" t="s">
        <v>453</v>
      </c>
      <c r="AT118" s="316" t="s">
        <v>1565</v>
      </c>
      <c r="AU118" s="316" t="s">
        <v>1566</v>
      </c>
      <c r="AV118" s="316" t="s">
        <v>1558</v>
      </c>
      <c r="AW118" s="202" t="s">
        <v>2160</v>
      </c>
      <c r="AX118" s="638"/>
      <c r="AY118" s="638"/>
      <c r="AZ118" s="643"/>
      <c r="BA118" s="644"/>
      <c r="BB118" s="644"/>
      <c r="BC118" s="644"/>
      <c r="BD118" s="644"/>
      <c r="BE118" s="644"/>
      <c r="BF118" s="644"/>
      <c r="BG118" s="644"/>
      <c r="BH118" s="644"/>
      <c r="BI118" s="643"/>
      <c r="BJ118" s="644"/>
      <c r="BK118" s="644"/>
      <c r="BL118" s="644"/>
      <c r="BM118" s="644"/>
      <c r="BN118" s="644"/>
      <c r="BO118" s="644"/>
      <c r="BP118" s="644"/>
      <c r="BQ118" s="644"/>
    </row>
    <row r="119" spans="1:69" s="27" customFormat="1" ht="26" hidden="1">
      <c r="A119" s="95" t="str">
        <f t="shared" si="30"/>
        <v>rel14620ark094</v>
      </c>
      <c r="B119" s="36"/>
      <c r="C119" s="36" t="s">
        <v>2156</v>
      </c>
      <c r="D119" s="36" t="s">
        <v>451</v>
      </c>
      <c r="E119" s="36" t="s">
        <v>1544</v>
      </c>
      <c r="F119" s="36" t="s">
        <v>63</v>
      </c>
      <c r="G119" s="36" t="s">
        <v>1690</v>
      </c>
      <c r="H119" s="36" t="s">
        <v>2161</v>
      </c>
      <c r="I119" s="36" t="s">
        <v>2151</v>
      </c>
      <c r="J119" s="36" t="str">
        <f t="shared" si="18"/>
        <v>ark094re</v>
      </c>
      <c r="K119" s="36" t="s">
        <v>2152</v>
      </c>
      <c r="L119" s="36" t="s">
        <v>2152</v>
      </c>
      <c r="M119" s="36"/>
      <c r="N119" s="36" t="s">
        <v>1551</v>
      </c>
      <c r="O119" s="36" t="s">
        <v>2085</v>
      </c>
      <c r="P119" s="36" t="s">
        <v>1762</v>
      </c>
      <c r="Q119" s="646" t="str">
        <f t="shared" si="19"/>
        <v>147.152.22.68</v>
      </c>
      <c r="R119" s="646" t="str">
        <f t="shared" si="20"/>
        <v>147.152.22.4</v>
      </c>
      <c r="S119" s="95" t="str">
        <f t="shared" si="21"/>
        <v>time.lon.bt.com</v>
      </c>
      <c r="T119" s="95" t="str">
        <f t="shared" si="22"/>
        <v xml:space="preserve">time.nor.bt.com </v>
      </c>
      <c r="U119" s="95" t="str">
        <f t="shared" si="23"/>
        <v>time.mww.bt.com</v>
      </c>
      <c r="V119" s="34">
        <v>2773</v>
      </c>
      <c r="W119" s="107" t="s">
        <v>1554</v>
      </c>
      <c r="X119" s="34" t="str">
        <f t="shared" si="27"/>
        <v>v14620-ilo-2773</v>
      </c>
      <c r="Y119" s="34" t="str">
        <f t="shared" si="24"/>
        <v>rel14620ark094-ilo</v>
      </c>
      <c r="Z119" s="34" t="s">
        <v>1555</v>
      </c>
      <c r="AA119" s="34" t="s">
        <v>1556</v>
      </c>
      <c r="AB119" s="34" t="s">
        <v>1557</v>
      </c>
      <c r="AC119" s="34" t="s">
        <v>1558</v>
      </c>
      <c r="AD119" s="200" t="s">
        <v>2162</v>
      </c>
      <c r="AE119" s="39">
        <v>2224</v>
      </c>
      <c r="AF119" s="201" t="s">
        <v>1560</v>
      </c>
      <c r="AG119" s="39" t="str">
        <f t="shared" si="28"/>
        <v>v14620-dmz-o-m-2224</v>
      </c>
      <c r="AH119" s="38" t="str">
        <f t="shared" si="31"/>
        <v>rel14620ark094-om</v>
      </c>
      <c r="AI119" s="38" t="s">
        <v>453</v>
      </c>
      <c r="AJ119" s="38" t="s">
        <v>1561</v>
      </c>
      <c r="AK119" s="38" t="s">
        <v>1562</v>
      </c>
      <c r="AL119" s="38" t="s">
        <v>1558</v>
      </c>
      <c r="AM119" s="38" t="s">
        <v>2163</v>
      </c>
      <c r="AN119" s="38" t="s">
        <v>2163</v>
      </c>
      <c r="AO119" s="637">
        <v>2220</v>
      </c>
      <c r="AP119" s="202" t="s">
        <v>1564</v>
      </c>
      <c r="AQ119" s="637" t="str">
        <f t="shared" si="29"/>
        <v>v14620-dmz-product-2220</v>
      </c>
      <c r="AR119" s="316" t="str">
        <f t="shared" si="32"/>
        <v>rel14620ark094-prd</v>
      </c>
      <c r="AS119" s="316" t="s">
        <v>453</v>
      </c>
      <c r="AT119" s="316" t="s">
        <v>1565</v>
      </c>
      <c r="AU119" s="316" t="s">
        <v>1566</v>
      </c>
      <c r="AV119" s="316" t="s">
        <v>1558</v>
      </c>
      <c r="AW119" s="202" t="s">
        <v>2164</v>
      </c>
      <c r="AX119" s="638"/>
      <c r="AY119" s="638"/>
      <c r="AZ119" s="643"/>
      <c r="BA119" s="644"/>
      <c r="BB119" s="644"/>
      <c r="BC119" s="644"/>
      <c r="BD119" s="644"/>
      <c r="BE119" s="644"/>
      <c r="BF119" s="644"/>
      <c r="BG119" s="644"/>
      <c r="BH119" s="644"/>
      <c r="BI119" s="643"/>
      <c r="BJ119" s="644"/>
      <c r="BK119" s="644"/>
      <c r="BL119" s="644"/>
      <c r="BM119" s="644"/>
      <c r="BN119" s="644"/>
      <c r="BO119" s="644"/>
      <c r="BP119" s="644"/>
      <c r="BQ119" s="644"/>
    </row>
    <row r="120" spans="1:69" s="27" customFormat="1" ht="26" hidden="1">
      <c r="A120" s="95" t="str">
        <f t="shared" si="30"/>
        <v>rel14620ark095</v>
      </c>
      <c r="B120" s="36"/>
      <c r="C120" s="36" t="s">
        <v>2156</v>
      </c>
      <c r="D120" s="36" t="s">
        <v>451</v>
      </c>
      <c r="E120" s="36" t="s">
        <v>1544</v>
      </c>
      <c r="F120" s="36" t="s">
        <v>63</v>
      </c>
      <c r="G120" s="36" t="s">
        <v>1690</v>
      </c>
      <c r="H120" s="36" t="s">
        <v>2165</v>
      </c>
      <c r="I120" s="36" t="s">
        <v>2151</v>
      </c>
      <c r="J120" s="36" t="str">
        <f t="shared" si="18"/>
        <v>ark095re</v>
      </c>
      <c r="K120" s="36" t="s">
        <v>2152</v>
      </c>
      <c r="L120" s="36" t="s">
        <v>2152</v>
      </c>
      <c r="M120" s="36"/>
      <c r="N120" s="36" t="s">
        <v>1551</v>
      </c>
      <c r="O120" s="36" t="s">
        <v>2091</v>
      </c>
      <c r="P120" s="36" t="s">
        <v>1762</v>
      </c>
      <c r="Q120" s="646" t="str">
        <f t="shared" si="19"/>
        <v>147.152.22.68</v>
      </c>
      <c r="R120" s="646" t="str">
        <f t="shared" si="20"/>
        <v>147.152.22.4</v>
      </c>
      <c r="S120" s="95" t="str">
        <f t="shared" si="21"/>
        <v>time.lon.bt.com</v>
      </c>
      <c r="T120" s="95" t="str">
        <f t="shared" si="22"/>
        <v xml:space="preserve">time.nor.bt.com </v>
      </c>
      <c r="U120" s="95" t="str">
        <f t="shared" si="23"/>
        <v>time.mww.bt.com</v>
      </c>
      <c r="V120" s="34">
        <v>2773</v>
      </c>
      <c r="W120" s="107" t="s">
        <v>1554</v>
      </c>
      <c r="X120" s="34" t="str">
        <f t="shared" si="27"/>
        <v>v14620-ilo-2773</v>
      </c>
      <c r="Y120" s="34" t="str">
        <f t="shared" si="24"/>
        <v>rel14620ark095-ilo</v>
      </c>
      <c r="Z120" s="34" t="s">
        <v>1555</v>
      </c>
      <c r="AA120" s="34" t="s">
        <v>1556</v>
      </c>
      <c r="AB120" s="34" t="s">
        <v>1557</v>
      </c>
      <c r="AC120" s="34" t="s">
        <v>1558</v>
      </c>
      <c r="AD120" s="200" t="s">
        <v>2166</v>
      </c>
      <c r="AE120" s="39">
        <v>2224</v>
      </c>
      <c r="AF120" s="201" t="s">
        <v>1560</v>
      </c>
      <c r="AG120" s="39" t="str">
        <f t="shared" si="28"/>
        <v>v14620-dmz-o-m-2224</v>
      </c>
      <c r="AH120" s="38" t="str">
        <f t="shared" si="31"/>
        <v>rel14620ark095-om</v>
      </c>
      <c r="AI120" s="38" t="s">
        <v>453</v>
      </c>
      <c r="AJ120" s="38" t="s">
        <v>1561</v>
      </c>
      <c r="AK120" s="38" t="s">
        <v>1562</v>
      </c>
      <c r="AL120" s="38" t="s">
        <v>1558</v>
      </c>
      <c r="AM120" s="38" t="s">
        <v>2167</v>
      </c>
      <c r="AN120" s="38" t="s">
        <v>2167</v>
      </c>
      <c r="AO120" s="637">
        <v>2220</v>
      </c>
      <c r="AP120" s="202" t="s">
        <v>1564</v>
      </c>
      <c r="AQ120" s="637" t="str">
        <f t="shared" si="29"/>
        <v>v14620-dmz-product-2220</v>
      </c>
      <c r="AR120" s="316" t="str">
        <f t="shared" si="32"/>
        <v>rel14620ark095-prd</v>
      </c>
      <c r="AS120" s="316" t="s">
        <v>453</v>
      </c>
      <c r="AT120" s="316" t="s">
        <v>1565</v>
      </c>
      <c r="AU120" s="316" t="s">
        <v>1566</v>
      </c>
      <c r="AV120" s="316" t="s">
        <v>1558</v>
      </c>
      <c r="AW120" s="202" t="s">
        <v>2168</v>
      </c>
      <c r="AX120" s="638"/>
      <c r="AY120" s="638"/>
      <c r="AZ120" s="643"/>
      <c r="BA120" s="644"/>
      <c r="BB120" s="644"/>
      <c r="BC120" s="644"/>
      <c r="BD120" s="644"/>
      <c r="BE120" s="644"/>
      <c r="BF120" s="644"/>
      <c r="BG120" s="644"/>
      <c r="BH120" s="644"/>
      <c r="BI120" s="643"/>
      <c r="BJ120" s="644"/>
      <c r="BK120" s="644"/>
      <c r="BL120" s="644"/>
      <c r="BM120" s="644"/>
      <c r="BN120" s="644"/>
      <c r="BO120" s="644"/>
      <c r="BP120" s="644"/>
      <c r="BQ120" s="644"/>
    </row>
    <row r="121" spans="1:69" s="27" customFormat="1" ht="26" hidden="1">
      <c r="A121" s="95" t="str">
        <f t="shared" si="30"/>
        <v>rel14620ark096</v>
      </c>
      <c r="B121" s="36"/>
      <c r="C121" s="36" t="s">
        <v>2156</v>
      </c>
      <c r="D121" s="36" t="s">
        <v>451</v>
      </c>
      <c r="E121" s="36" t="s">
        <v>1544</v>
      </c>
      <c r="F121" s="36" t="s">
        <v>63</v>
      </c>
      <c r="G121" s="36" t="s">
        <v>1690</v>
      </c>
      <c r="H121" s="36" t="s">
        <v>2169</v>
      </c>
      <c r="I121" s="36" t="s">
        <v>2151</v>
      </c>
      <c r="J121" s="36" t="str">
        <f t="shared" si="18"/>
        <v>ark096re</v>
      </c>
      <c r="K121" s="36" t="s">
        <v>2152</v>
      </c>
      <c r="L121" s="36" t="s">
        <v>2152</v>
      </c>
      <c r="M121" s="36"/>
      <c r="N121" s="36" t="s">
        <v>1551</v>
      </c>
      <c r="O121" s="36" t="s">
        <v>2073</v>
      </c>
      <c r="P121" s="36" t="s">
        <v>1762</v>
      </c>
      <c r="Q121" s="646" t="str">
        <f t="shared" si="19"/>
        <v>147.152.22.68</v>
      </c>
      <c r="R121" s="646" t="str">
        <f t="shared" si="20"/>
        <v>147.152.22.4</v>
      </c>
      <c r="S121" s="95" t="str">
        <f t="shared" si="21"/>
        <v>time.lon.bt.com</v>
      </c>
      <c r="T121" s="95" t="str">
        <f t="shared" si="22"/>
        <v xml:space="preserve">time.nor.bt.com </v>
      </c>
      <c r="U121" s="95" t="str">
        <f t="shared" si="23"/>
        <v>time.mww.bt.com</v>
      </c>
      <c r="V121" s="34">
        <v>2773</v>
      </c>
      <c r="W121" s="107" t="s">
        <v>1554</v>
      </c>
      <c r="X121" s="34" t="str">
        <f t="shared" si="27"/>
        <v>v14620-ilo-2773</v>
      </c>
      <c r="Y121" s="34" t="str">
        <f t="shared" si="24"/>
        <v>rel14620ark096-ilo</v>
      </c>
      <c r="Z121" s="34" t="s">
        <v>1555</v>
      </c>
      <c r="AA121" s="34" t="s">
        <v>1556</v>
      </c>
      <c r="AB121" s="34" t="s">
        <v>1557</v>
      </c>
      <c r="AC121" s="34" t="s">
        <v>1558</v>
      </c>
      <c r="AD121" s="200" t="s">
        <v>2170</v>
      </c>
      <c r="AE121" s="39">
        <v>2224</v>
      </c>
      <c r="AF121" s="201" t="s">
        <v>1560</v>
      </c>
      <c r="AG121" s="39" t="str">
        <f t="shared" si="28"/>
        <v>v14620-dmz-o-m-2224</v>
      </c>
      <c r="AH121" s="38" t="str">
        <f t="shared" si="31"/>
        <v>rel14620ark096-om</v>
      </c>
      <c r="AI121" s="38" t="s">
        <v>453</v>
      </c>
      <c r="AJ121" s="38" t="s">
        <v>1561</v>
      </c>
      <c r="AK121" s="38" t="s">
        <v>1562</v>
      </c>
      <c r="AL121" s="38" t="s">
        <v>1558</v>
      </c>
      <c r="AM121" s="38" t="s">
        <v>2171</v>
      </c>
      <c r="AN121" s="38" t="s">
        <v>2171</v>
      </c>
      <c r="AO121" s="637">
        <v>2220</v>
      </c>
      <c r="AP121" s="202" t="s">
        <v>1564</v>
      </c>
      <c r="AQ121" s="637" t="str">
        <f t="shared" si="29"/>
        <v>v14620-dmz-product-2220</v>
      </c>
      <c r="AR121" s="316" t="str">
        <f t="shared" si="32"/>
        <v>rel14620ark096-prd</v>
      </c>
      <c r="AS121" s="316" t="s">
        <v>453</v>
      </c>
      <c r="AT121" s="316" t="s">
        <v>1565</v>
      </c>
      <c r="AU121" s="316" t="s">
        <v>1566</v>
      </c>
      <c r="AV121" s="316" t="s">
        <v>1558</v>
      </c>
      <c r="AW121" s="202" t="s">
        <v>2172</v>
      </c>
      <c r="AX121" s="638"/>
      <c r="AY121" s="638"/>
      <c r="AZ121" s="643"/>
      <c r="BA121" s="644"/>
      <c r="BB121" s="644"/>
      <c r="BC121" s="644"/>
      <c r="BD121" s="644"/>
      <c r="BE121" s="644"/>
      <c r="BF121" s="644"/>
      <c r="BG121" s="644"/>
      <c r="BH121" s="644"/>
      <c r="BI121" s="643"/>
      <c r="BJ121" s="644"/>
      <c r="BK121" s="644"/>
      <c r="BL121" s="644"/>
      <c r="BM121" s="644"/>
      <c r="BN121" s="644"/>
      <c r="BO121" s="644"/>
      <c r="BP121" s="644"/>
      <c r="BQ121" s="644"/>
    </row>
    <row r="122" spans="1:69" s="27" customFormat="1" ht="26" hidden="1">
      <c r="A122" s="95" t="str">
        <f t="shared" si="30"/>
        <v>rel14620imp39</v>
      </c>
      <c r="B122" s="36"/>
      <c r="C122" s="36" t="s">
        <v>2156</v>
      </c>
      <c r="D122" s="36" t="s">
        <v>451</v>
      </c>
      <c r="E122" s="36" t="s">
        <v>1544</v>
      </c>
      <c r="F122" s="36" t="s">
        <v>2173</v>
      </c>
      <c r="G122" s="36" t="s">
        <v>2174</v>
      </c>
      <c r="H122" s="36">
        <v>39</v>
      </c>
      <c r="I122" s="36" t="s">
        <v>2151</v>
      </c>
      <c r="J122" s="36" t="str">
        <f t="shared" si="18"/>
        <v>imp39re</v>
      </c>
      <c r="K122" s="36" t="s">
        <v>2152</v>
      </c>
      <c r="L122" s="36" t="s">
        <v>2152</v>
      </c>
      <c r="M122" s="36"/>
      <c r="N122" s="36" t="s">
        <v>1551</v>
      </c>
      <c r="O122" s="36" t="s">
        <v>2079</v>
      </c>
      <c r="P122" s="36" t="s">
        <v>1783</v>
      </c>
      <c r="Q122" s="646" t="str">
        <f t="shared" si="19"/>
        <v>147.152.22.68</v>
      </c>
      <c r="R122" s="646" t="str">
        <f t="shared" si="20"/>
        <v>147.152.22.4</v>
      </c>
      <c r="S122" s="95" t="str">
        <f t="shared" si="21"/>
        <v>time.lon.bt.com</v>
      </c>
      <c r="T122" s="95" t="str">
        <f t="shared" si="22"/>
        <v xml:space="preserve">time.nor.bt.com </v>
      </c>
      <c r="U122" s="95" t="str">
        <f t="shared" si="23"/>
        <v>time.mww.bt.com</v>
      </c>
      <c r="V122" s="34">
        <v>2773</v>
      </c>
      <c r="W122" s="107" t="s">
        <v>1554</v>
      </c>
      <c r="X122" s="34" t="str">
        <f t="shared" si="27"/>
        <v>v14620-ilo-2773</v>
      </c>
      <c r="Y122" s="34" t="str">
        <f t="shared" si="24"/>
        <v>rel14620imp39-ilo</v>
      </c>
      <c r="Z122" s="34" t="s">
        <v>1555</v>
      </c>
      <c r="AA122" s="34" t="s">
        <v>1556</v>
      </c>
      <c r="AB122" s="34" t="s">
        <v>1557</v>
      </c>
      <c r="AC122" s="34" t="s">
        <v>1558</v>
      </c>
      <c r="AD122" s="200" t="s">
        <v>2175</v>
      </c>
      <c r="AE122" s="787">
        <v>2224</v>
      </c>
      <c r="AF122" s="485" t="s">
        <v>1560</v>
      </c>
      <c r="AG122" s="787" t="str">
        <f t="shared" si="28"/>
        <v>v14620-dmz-o-m-2224</v>
      </c>
      <c r="AH122" s="484" t="str">
        <f t="shared" si="31"/>
        <v>rel14620imp39-om</v>
      </c>
      <c r="AI122" s="484" t="s">
        <v>453</v>
      </c>
      <c r="AJ122" s="484" t="s">
        <v>1561</v>
      </c>
      <c r="AK122" s="484" t="s">
        <v>1562</v>
      </c>
      <c r="AL122" s="484" t="s">
        <v>1558</v>
      </c>
      <c r="AM122" s="484" t="s">
        <v>2176</v>
      </c>
      <c r="AN122" s="484" t="s">
        <v>2176</v>
      </c>
      <c r="AO122" s="637">
        <v>2220</v>
      </c>
      <c r="AP122" s="202" t="s">
        <v>1564</v>
      </c>
      <c r="AQ122" s="637" t="str">
        <f t="shared" si="29"/>
        <v>v14620-dmz-product-2220</v>
      </c>
      <c r="AR122" s="316" t="str">
        <f t="shared" si="32"/>
        <v>rel14620imp39-prd</v>
      </c>
      <c r="AS122" s="316" t="s">
        <v>453</v>
      </c>
      <c r="AT122" s="316" t="s">
        <v>1565</v>
      </c>
      <c r="AU122" s="316" t="s">
        <v>1566</v>
      </c>
      <c r="AV122" s="316" t="s">
        <v>1558</v>
      </c>
      <c r="AW122" s="202" t="s">
        <v>2177</v>
      </c>
      <c r="AX122" s="638"/>
      <c r="AY122" s="638"/>
      <c r="AZ122" s="643"/>
      <c r="BA122" s="644"/>
      <c r="BB122" s="644"/>
      <c r="BC122" s="644"/>
      <c r="BD122" s="644"/>
      <c r="BE122" s="644"/>
      <c r="BF122" s="644"/>
      <c r="BG122" s="644"/>
      <c r="BH122" s="644"/>
      <c r="BI122" s="643"/>
      <c r="BJ122" s="644"/>
      <c r="BK122" s="644"/>
      <c r="BL122" s="644"/>
      <c r="BM122" s="644"/>
      <c r="BN122" s="644"/>
      <c r="BO122" s="644"/>
      <c r="BP122" s="644"/>
      <c r="BQ122" s="644"/>
    </row>
    <row r="123" spans="1:69" s="27" customFormat="1" ht="26" hidden="1">
      <c r="A123" s="95" t="str">
        <f t="shared" si="30"/>
        <v>rel14620imp40</v>
      </c>
      <c r="B123" s="36"/>
      <c r="C123" s="36" t="s">
        <v>2156</v>
      </c>
      <c r="D123" s="36" t="s">
        <v>451</v>
      </c>
      <c r="E123" s="36" t="s">
        <v>1544</v>
      </c>
      <c r="F123" s="36" t="s">
        <v>2173</v>
      </c>
      <c r="G123" s="36" t="s">
        <v>2174</v>
      </c>
      <c r="H123" s="36">
        <v>40</v>
      </c>
      <c r="I123" s="36" t="s">
        <v>2151</v>
      </c>
      <c r="J123" s="36" t="str">
        <f t="shared" si="18"/>
        <v>imp40re</v>
      </c>
      <c r="K123" s="36" t="s">
        <v>2152</v>
      </c>
      <c r="L123" s="36" t="s">
        <v>2152</v>
      </c>
      <c r="M123" s="36"/>
      <c r="N123" s="36" t="s">
        <v>1551</v>
      </c>
      <c r="O123" s="36" t="s">
        <v>2085</v>
      </c>
      <c r="P123" s="36" t="s">
        <v>1783</v>
      </c>
      <c r="Q123" s="646" t="str">
        <f t="shared" si="19"/>
        <v>147.152.22.68</v>
      </c>
      <c r="R123" s="646" t="str">
        <f t="shared" si="20"/>
        <v>147.152.22.4</v>
      </c>
      <c r="S123" s="95" t="str">
        <f t="shared" si="21"/>
        <v>time.lon.bt.com</v>
      </c>
      <c r="T123" s="95" t="str">
        <f t="shared" si="22"/>
        <v xml:space="preserve">time.nor.bt.com </v>
      </c>
      <c r="U123" s="95" t="str">
        <f t="shared" si="23"/>
        <v>time.mww.bt.com</v>
      </c>
      <c r="V123" s="34">
        <v>2773</v>
      </c>
      <c r="W123" s="107" t="s">
        <v>1554</v>
      </c>
      <c r="X123" s="34" t="str">
        <f t="shared" si="27"/>
        <v>v14620-ilo-2773</v>
      </c>
      <c r="Y123" s="34" t="str">
        <f t="shared" si="24"/>
        <v>rel14620imp40-ilo</v>
      </c>
      <c r="Z123" s="34" t="s">
        <v>1555</v>
      </c>
      <c r="AA123" s="34" t="s">
        <v>1556</v>
      </c>
      <c r="AB123" s="34" t="s">
        <v>1557</v>
      </c>
      <c r="AC123" s="34" t="s">
        <v>1558</v>
      </c>
      <c r="AD123" s="200" t="s">
        <v>2178</v>
      </c>
      <c r="AE123" s="787">
        <v>2224</v>
      </c>
      <c r="AF123" s="485" t="s">
        <v>1560</v>
      </c>
      <c r="AG123" s="787" t="str">
        <f t="shared" si="28"/>
        <v>v14620-dmz-o-m-2224</v>
      </c>
      <c r="AH123" s="484" t="str">
        <f t="shared" si="31"/>
        <v>rel14620imp40-om</v>
      </c>
      <c r="AI123" s="484" t="s">
        <v>453</v>
      </c>
      <c r="AJ123" s="484" t="s">
        <v>1561</v>
      </c>
      <c r="AK123" s="484" t="s">
        <v>1562</v>
      </c>
      <c r="AL123" s="484" t="s">
        <v>1558</v>
      </c>
      <c r="AM123" s="484" t="s">
        <v>2179</v>
      </c>
      <c r="AN123" s="484" t="s">
        <v>2179</v>
      </c>
      <c r="AO123" s="637">
        <v>2220</v>
      </c>
      <c r="AP123" s="202" t="s">
        <v>1564</v>
      </c>
      <c r="AQ123" s="637" t="str">
        <f t="shared" si="29"/>
        <v>v14620-dmz-product-2220</v>
      </c>
      <c r="AR123" s="316" t="str">
        <f t="shared" si="32"/>
        <v>rel14620imp40-prd</v>
      </c>
      <c r="AS123" s="316" t="s">
        <v>453</v>
      </c>
      <c r="AT123" s="316" t="s">
        <v>1565</v>
      </c>
      <c r="AU123" s="316" t="s">
        <v>1566</v>
      </c>
      <c r="AV123" s="316" t="s">
        <v>1558</v>
      </c>
      <c r="AW123" s="202" t="s">
        <v>2180</v>
      </c>
      <c r="AX123" s="638"/>
      <c r="AY123" s="638"/>
      <c r="AZ123" s="643"/>
      <c r="BA123" s="644"/>
      <c r="BB123" s="644"/>
      <c r="BC123" s="644"/>
      <c r="BD123" s="644"/>
      <c r="BE123" s="644"/>
      <c r="BF123" s="644"/>
      <c r="BG123" s="644"/>
      <c r="BH123" s="644"/>
      <c r="BI123" s="643"/>
      <c r="BJ123" s="644"/>
      <c r="BK123" s="644"/>
      <c r="BL123" s="644"/>
      <c r="BM123" s="644"/>
      <c r="BN123" s="644"/>
      <c r="BO123" s="644"/>
      <c r="BP123" s="644"/>
      <c r="BQ123" s="644"/>
    </row>
    <row r="124" spans="1:69" s="27" customFormat="1" ht="26" hidden="1">
      <c r="A124" s="95" t="str">
        <f t="shared" si="30"/>
        <v>rel14620imp41</v>
      </c>
      <c r="B124" s="36"/>
      <c r="C124" s="36" t="s">
        <v>2156</v>
      </c>
      <c r="D124" s="36" t="s">
        <v>451</v>
      </c>
      <c r="E124" s="36" t="s">
        <v>1544</v>
      </c>
      <c r="F124" s="36" t="s">
        <v>2173</v>
      </c>
      <c r="G124" s="36" t="s">
        <v>2174</v>
      </c>
      <c r="H124" s="36">
        <v>41</v>
      </c>
      <c r="I124" s="36" t="s">
        <v>2151</v>
      </c>
      <c r="J124" s="36" t="str">
        <f t="shared" si="18"/>
        <v>imp41re</v>
      </c>
      <c r="K124" s="36" t="s">
        <v>2152</v>
      </c>
      <c r="L124" s="36" t="s">
        <v>2152</v>
      </c>
      <c r="M124" s="36"/>
      <c r="N124" s="36" t="s">
        <v>1551</v>
      </c>
      <c r="O124" s="36" t="s">
        <v>2091</v>
      </c>
      <c r="P124" s="36" t="s">
        <v>1783</v>
      </c>
      <c r="Q124" s="646" t="str">
        <f t="shared" si="19"/>
        <v>147.152.22.68</v>
      </c>
      <c r="R124" s="646" t="str">
        <f t="shared" si="20"/>
        <v>147.152.22.4</v>
      </c>
      <c r="S124" s="95" t="str">
        <f t="shared" si="21"/>
        <v>time.lon.bt.com</v>
      </c>
      <c r="T124" s="95" t="str">
        <f t="shared" si="22"/>
        <v xml:space="preserve">time.nor.bt.com </v>
      </c>
      <c r="U124" s="95" t="str">
        <f t="shared" si="23"/>
        <v>time.mww.bt.com</v>
      </c>
      <c r="V124" s="34">
        <v>2773</v>
      </c>
      <c r="W124" s="107" t="s">
        <v>1554</v>
      </c>
      <c r="X124" s="34" t="str">
        <f t="shared" si="27"/>
        <v>v14620-ilo-2773</v>
      </c>
      <c r="Y124" s="34" t="str">
        <f t="shared" si="24"/>
        <v>rel14620imp41-ilo</v>
      </c>
      <c r="Z124" s="34" t="s">
        <v>1555</v>
      </c>
      <c r="AA124" s="34" t="s">
        <v>1556</v>
      </c>
      <c r="AB124" s="34" t="s">
        <v>1557</v>
      </c>
      <c r="AC124" s="34" t="s">
        <v>1558</v>
      </c>
      <c r="AD124" s="200" t="s">
        <v>2181</v>
      </c>
      <c r="AE124" s="787">
        <v>2224</v>
      </c>
      <c r="AF124" s="485" t="s">
        <v>1560</v>
      </c>
      <c r="AG124" s="787" t="str">
        <f t="shared" si="28"/>
        <v>v14620-dmz-o-m-2224</v>
      </c>
      <c r="AH124" s="484" t="str">
        <f t="shared" si="31"/>
        <v>rel14620imp41-om</v>
      </c>
      <c r="AI124" s="484" t="s">
        <v>453</v>
      </c>
      <c r="AJ124" s="484" t="s">
        <v>1561</v>
      </c>
      <c r="AK124" s="484" t="s">
        <v>1562</v>
      </c>
      <c r="AL124" s="484" t="s">
        <v>1558</v>
      </c>
      <c r="AM124" s="484" t="s">
        <v>2182</v>
      </c>
      <c r="AN124" s="484" t="s">
        <v>2182</v>
      </c>
      <c r="AO124" s="637">
        <v>2220</v>
      </c>
      <c r="AP124" s="202" t="s">
        <v>1564</v>
      </c>
      <c r="AQ124" s="637" t="str">
        <f t="shared" si="29"/>
        <v>v14620-dmz-product-2220</v>
      </c>
      <c r="AR124" s="316" t="str">
        <f t="shared" si="32"/>
        <v>rel14620imp41-prd</v>
      </c>
      <c r="AS124" s="316" t="s">
        <v>453</v>
      </c>
      <c r="AT124" s="316" t="s">
        <v>1565</v>
      </c>
      <c r="AU124" s="316" t="s">
        <v>1566</v>
      </c>
      <c r="AV124" s="316" t="s">
        <v>1558</v>
      </c>
      <c r="AW124" s="202" t="s">
        <v>2183</v>
      </c>
      <c r="AX124" s="638"/>
      <c r="AY124" s="638"/>
      <c r="AZ124" s="643"/>
      <c r="BA124" s="644"/>
      <c r="BB124" s="644"/>
      <c r="BC124" s="644"/>
      <c r="BD124" s="644"/>
      <c r="BE124" s="644"/>
      <c r="BF124" s="644"/>
      <c r="BG124" s="644"/>
      <c r="BH124" s="644"/>
      <c r="BI124" s="643"/>
      <c r="BJ124" s="644"/>
      <c r="BK124" s="644"/>
      <c r="BL124" s="644"/>
      <c r="BM124" s="644"/>
      <c r="BN124" s="644"/>
      <c r="BO124" s="644"/>
      <c r="BP124" s="644"/>
      <c r="BQ124" s="644"/>
    </row>
    <row r="125" spans="1:69" s="27" customFormat="1" ht="26" hidden="1">
      <c r="A125" s="95" t="str">
        <f t="shared" si="30"/>
        <v>rel14620imp42</v>
      </c>
      <c r="B125" s="36"/>
      <c r="C125" s="36" t="s">
        <v>2156</v>
      </c>
      <c r="D125" s="36" t="s">
        <v>451</v>
      </c>
      <c r="E125" s="36" t="s">
        <v>1544</v>
      </c>
      <c r="F125" s="36" t="s">
        <v>2173</v>
      </c>
      <c r="G125" s="36" t="s">
        <v>2174</v>
      </c>
      <c r="H125" s="36">
        <v>42</v>
      </c>
      <c r="I125" s="36" t="s">
        <v>2151</v>
      </c>
      <c r="J125" s="36" t="str">
        <f t="shared" si="18"/>
        <v>imp42re</v>
      </c>
      <c r="K125" s="36" t="s">
        <v>2184</v>
      </c>
      <c r="L125" s="36" t="s">
        <v>2184</v>
      </c>
      <c r="M125" s="36"/>
      <c r="N125" s="36" t="s">
        <v>1551</v>
      </c>
      <c r="O125" s="36" t="s">
        <v>2073</v>
      </c>
      <c r="P125" s="36" t="s">
        <v>1783</v>
      </c>
      <c r="Q125" s="646" t="str">
        <f t="shared" si="19"/>
        <v>147.152.22.68</v>
      </c>
      <c r="R125" s="646" t="str">
        <f t="shared" si="20"/>
        <v>147.152.22.4</v>
      </c>
      <c r="S125" s="95" t="str">
        <f t="shared" si="21"/>
        <v>time.lon.bt.com</v>
      </c>
      <c r="T125" s="95" t="str">
        <f t="shared" si="22"/>
        <v xml:space="preserve">time.nor.bt.com </v>
      </c>
      <c r="U125" s="95" t="str">
        <f t="shared" si="23"/>
        <v>time.mww.bt.com</v>
      </c>
      <c r="V125" s="34">
        <v>2773</v>
      </c>
      <c r="W125" s="107" t="s">
        <v>1554</v>
      </c>
      <c r="X125" s="34" t="str">
        <f t="shared" si="27"/>
        <v>v14620-ilo-2773</v>
      </c>
      <c r="Y125" s="34" t="str">
        <f t="shared" si="24"/>
        <v>rel14620imp42-ilo</v>
      </c>
      <c r="Z125" s="34" t="s">
        <v>1555</v>
      </c>
      <c r="AA125" s="34" t="s">
        <v>1556</v>
      </c>
      <c r="AB125" s="34" t="s">
        <v>1557</v>
      </c>
      <c r="AC125" s="34" t="s">
        <v>1558</v>
      </c>
      <c r="AD125" s="200" t="s">
        <v>2185</v>
      </c>
      <c r="AE125" s="787">
        <v>2224</v>
      </c>
      <c r="AF125" s="485" t="s">
        <v>1560</v>
      </c>
      <c r="AG125" s="787" t="str">
        <f t="shared" si="28"/>
        <v>v14620-dmz-o-m-2224</v>
      </c>
      <c r="AH125" s="484" t="str">
        <f t="shared" si="31"/>
        <v>rel14620imp42-om</v>
      </c>
      <c r="AI125" s="484" t="s">
        <v>453</v>
      </c>
      <c r="AJ125" s="484" t="s">
        <v>1561</v>
      </c>
      <c r="AK125" s="484" t="s">
        <v>1562</v>
      </c>
      <c r="AL125" s="484" t="s">
        <v>1558</v>
      </c>
      <c r="AM125" s="484" t="s">
        <v>2186</v>
      </c>
      <c r="AN125" s="484" t="s">
        <v>2186</v>
      </c>
      <c r="AO125" s="637">
        <v>2220</v>
      </c>
      <c r="AP125" s="202" t="s">
        <v>1564</v>
      </c>
      <c r="AQ125" s="637" t="str">
        <f t="shared" si="29"/>
        <v>v14620-dmz-product-2220</v>
      </c>
      <c r="AR125" s="316" t="str">
        <f t="shared" si="32"/>
        <v>rel14620imp42-prd</v>
      </c>
      <c r="AS125" s="316" t="s">
        <v>453</v>
      </c>
      <c r="AT125" s="316" t="s">
        <v>1565</v>
      </c>
      <c r="AU125" s="316" t="s">
        <v>1566</v>
      </c>
      <c r="AV125" s="316" t="s">
        <v>1558</v>
      </c>
      <c r="AW125" s="202" t="s">
        <v>2187</v>
      </c>
      <c r="AX125" s="638"/>
      <c r="AY125" s="638"/>
      <c r="AZ125" s="643"/>
      <c r="BA125" s="644"/>
      <c r="BB125" s="644"/>
      <c r="BC125" s="644"/>
      <c r="BD125" s="644"/>
      <c r="BE125" s="644"/>
      <c r="BF125" s="644"/>
      <c r="BG125" s="644"/>
      <c r="BH125" s="644"/>
      <c r="BI125" s="643"/>
      <c r="BJ125" s="644"/>
      <c r="BK125" s="644"/>
      <c r="BL125" s="644"/>
      <c r="BM125" s="644"/>
      <c r="BN125" s="644"/>
      <c r="BO125" s="644"/>
      <c r="BP125" s="644"/>
      <c r="BQ125" s="644"/>
    </row>
    <row r="126" spans="1:69" s="27" customFormat="1" ht="26" hidden="1">
      <c r="A126" s="95" t="str">
        <f t="shared" si="30"/>
        <v>rel14620imp43</v>
      </c>
      <c r="B126" s="36"/>
      <c r="C126" s="36" t="s">
        <v>2156</v>
      </c>
      <c r="D126" s="36" t="s">
        <v>451</v>
      </c>
      <c r="E126" s="36" t="s">
        <v>1544</v>
      </c>
      <c r="F126" s="36" t="s">
        <v>2173</v>
      </c>
      <c r="G126" s="36" t="s">
        <v>2174</v>
      </c>
      <c r="H126" s="36">
        <v>43</v>
      </c>
      <c r="I126" s="36" t="s">
        <v>2151</v>
      </c>
      <c r="J126" s="36" t="str">
        <f t="shared" si="18"/>
        <v>imp43re</v>
      </c>
      <c r="K126" s="36" t="s">
        <v>2184</v>
      </c>
      <c r="L126" s="36" t="s">
        <v>2184</v>
      </c>
      <c r="M126" s="36"/>
      <c r="N126" s="36" t="s">
        <v>1551</v>
      </c>
      <c r="O126" s="36" t="s">
        <v>2079</v>
      </c>
      <c r="P126" s="36" t="s">
        <v>1804</v>
      </c>
      <c r="Q126" s="646" t="str">
        <f t="shared" si="19"/>
        <v>147.152.22.68</v>
      </c>
      <c r="R126" s="646" t="str">
        <f t="shared" si="20"/>
        <v>147.152.22.4</v>
      </c>
      <c r="S126" s="95" t="str">
        <f t="shared" si="21"/>
        <v>time.lon.bt.com</v>
      </c>
      <c r="T126" s="95" t="str">
        <f t="shared" si="22"/>
        <v xml:space="preserve">time.nor.bt.com </v>
      </c>
      <c r="U126" s="95" t="str">
        <f t="shared" si="23"/>
        <v>time.mww.bt.com</v>
      </c>
      <c r="V126" s="34">
        <v>2773</v>
      </c>
      <c r="W126" s="107" t="s">
        <v>1554</v>
      </c>
      <c r="X126" s="34" t="str">
        <f t="shared" si="27"/>
        <v>v14620-ilo-2773</v>
      </c>
      <c r="Y126" s="34" t="str">
        <f t="shared" si="24"/>
        <v>rel14620imp43-ilo</v>
      </c>
      <c r="Z126" s="34" t="s">
        <v>1555</v>
      </c>
      <c r="AA126" s="34" t="s">
        <v>1556</v>
      </c>
      <c r="AB126" s="34" t="s">
        <v>1557</v>
      </c>
      <c r="AC126" s="34" t="s">
        <v>1558</v>
      </c>
      <c r="AD126" s="200" t="s">
        <v>2188</v>
      </c>
      <c r="AE126" s="787">
        <v>2224</v>
      </c>
      <c r="AF126" s="485" t="s">
        <v>1560</v>
      </c>
      <c r="AG126" s="787" t="str">
        <f t="shared" si="28"/>
        <v>v14620-dmz-o-m-2224</v>
      </c>
      <c r="AH126" s="484" t="str">
        <f t="shared" si="31"/>
        <v>rel14620imp43-om</v>
      </c>
      <c r="AI126" s="484" t="s">
        <v>453</v>
      </c>
      <c r="AJ126" s="484" t="s">
        <v>1561</v>
      </c>
      <c r="AK126" s="484" t="s">
        <v>1562</v>
      </c>
      <c r="AL126" s="484" t="s">
        <v>1558</v>
      </c>
      <c r="AM126" s="484" t="s">
        <v>2189</v>
      </c>
      <c r="AN126" s="484" t="s">
        <v>2189</v>
      </c>
      <c r="AO126" s="637">
        <v>2220</v>
      </c>
      <c r="AP126" s="202" t="s">
        <v>1564</v>
      </c>
      <c r="AQ126" s="637" t="str">
        <f t="shared" si="29"/>
        <v>v14620-dmz-product-2220</v>
      </c>
      <c r="AR126" s="316" t="str">
        <f t="shared" si="32"/>
        <v>rel14620imp43-prd</v>
      </c>
      <c r="AS126" s="316" t="s">
        <v>453</v>
      </c>
      <c r="AT126" s="316" t="s">
        <v>1565</v>
      </c>
      <c r="AU126" s="316" t="s">
        <v>1566</v>
      </c>
      <c r="AV126" s="316" t="s">
        <v>1558</v>
      </c>
      <c r="AW126" s="202" t="s">
        <v>2190</v>
      </c>
      <c r="AX126" s="638"/>
      <c r="AY126" s="638"/>
      <c r="AZ126" s="643"/>
      <c r="BA126" s="644"/>
      <c r="BB126" s="644"/>
      <c r="BC126" s="644"/>
      <c r="BD126" s="644"/>
      <c r="BE126" s="644"/>
      <c r="BF126" s="644"/>
      <c r="BG126" s="644"/>
      <c r="BH126" s="644"/>
      <c r="BI126" s="643"/>
      <c r="BJ126" s="644"/>
      <c r="BK126" s="644"/>
      <c r="BL126" s="644"/>
      <c r="BM126" s="644"/>
      <c r="BN126" s="644"/>
      <c r="BO126" s="644"/>
      <c r="BP126" s="644"/>
      <c r="BQ126" s="644"/>
    </row>
    <row r="127" spans="1:69" s="27" customFormat="1" ht="26" hidden="1">
      <c r="A127" s="95" t="str">
        <f t="shared" si="30"/>
        <v>rel14620imp44</v>
      </c>
      <c r="B127" s="36"/>
      <c r="C127" s="36" t="s">
        <v>2156</v>
      </c>
      <c r="D127" s="36" t="s">
        <v>451</v>
      </c>
      <c r="E127" s="36" t="s">
        <v>1544</v>
      </c>
      <c r="F127" s="36" t="s">
        <v>2173</v>
      </c>
      <c r="G127" s="36" t="s">
        <v>2174</v>
      </c>
      <c r="H127" s="36">
        <v>44</v>
      </c>
      <c r="I127" s="36" t="s">
        <v>2151</v>
      </c>
      <c r="J127" s="36" t="str">
        <f t="shared" si="18"/>
        <v>imp44re</v>
      </c>
      <c r="K127" s="36" t="s">
        <v>2184</v>
      </c>
      <c r="L127" s="36" t="s">
        <v>2184</v>
      </c>
      <c r="M127" s="36"/>
      <c r="N127" s="36" t="s">
        <v>1551</v>
      </c>
      <c r="O127" s="36" t="s">
        <v>2085</v>
      </c>
      <c r="P127" s="36" t="s">
        <v>1804</v>
      </c>
      <c r="Q127" s="646" t="str">
        <f t="shared" si="19"/>
        <v>147.152.22.68</v>
      </c>
      <c r="R127" s="646" t="str">
        <f t="shared" si="20"/>
        <v>147.152.22.4</v>
      </c>
      <c r="S127" s="95" t="str">
        <f t="shared" si="21"/>
        <v>time.lon.bt.com</v>
      </c>
      <c r="T127" s="95" t="str">
        <f t="shared" si="22"/>
        <v xml:space="preserve">time.nor.bt.com </v>
      </c>
      <c r="U127" s="95" t="str">
        <f t="shared" si="23"/>
        <v>time.mww.bt.com</v>
      </c>
      <c r="V127" s="34">
        <v>2773</v>
      </c>
      <c r="W127" s="107" t="s">
        <v>1554</v>
      </c>
      <c r="X127" s="34" t="str">
        <f t="shared" si="27"/>
        <v>v14620-ilo-2773</v>
      </c>
      <c r="Y127" s="34" t="str">
        <f t="shared" si="24"/>
        <v>rel14620imp44-ilo</v>
      </c>
      <c r="Z127" s="34" t="s">
        <v>1555</v>
      </c>
      <c r="AA127" s="34" t="s">
        <v>1556</v>
      </c>
      <c r="AB127" s="34" t="s">
        <v>1557</v>
      </c>
      <c r="AC127" s="34" t="s">
        <v>1558</v>
      </c>
      <c r="AD127" s="200" t="s">
        <v>2191</v>
      </c>
      <c r="AE127" s="787">
        <v>2224</v>
      </c>
      <c r="AF127" s="485" t="s">
        <v>1560</v>
      </c>
      <c r="AG127" s="787" t="str">
        <f t="shared" si="28"/>
        <v>v14620-dmz-o-m-2224</v>
      </c>
      <c r="AH127" s="484" t="str">
        <f t="shared" si="31"/>
        <v>rel14620imp44-om</v>
      </c>
      <c r="AI127" s="484" t="s">
        <v>453</v>
      </c>
      <c r="AJ127" s="484" t="s">
        <v>1561</v>
      </c>
      <c r="AK127" s="484" t="s">
        <v>1562</v>
      </c>
      <c r="AL127" s="484" t="s">
        <v>1558</v>
      </c>
      <c r="AM127" s="484" t="s">
        <v>2192</v>
      </c>
      <c r="AN127" s="484" t="s">
        <v>2192</v>
      </c>
      <c r="AO127" s="637">
        <v>2220</v>
      </c>
      <c r="AP127" s="202" t="s">
        <v>1564</v>
      </c>
      <c r="AQ127" s="637" t="str">
        <f t="shared" si="29"/>
        <v>v14620-dmz-product-2220</v>
      </c>
      <c r="AR127" s="316" t="str">
        <f t="shared" si="32"/>
        <v>rel14620imp44-prd</v>
      </c>
      <c r="AS127" s="316" t="s">
        <v>453</v>
      </c>
      <c r="AT127" s="316" t="s">
        <v>1565</v>
      </c>
      <c r="AU127" s="316" t="s">
        <v>1566</v>
      </c>
      <c r="AV127" s="316" t="s">
        <v>1558</v>
      </c>
      <c r="AW127" s="202" t="s">
        <v>2193</v>
      </c>
      <c r="AX127" s="638"/>
      <c r="AY127" s="638"/>
      <c r="AZ127" s="643"/>
      <c r="BA127" s="644"/>
      <c r="BB127" s="644"/>
      <c r="BC127" s="644"/>
      <c r="BD127" s="644"/>
      <c r="BE127" s="644"/>
      <c r="BF127" s="644"/>
      <c r="BG127" s="644"/>
      <c r="BH127" s="644"/>
      <c r="BI127" s="643"/>
      <c r="BJ127" s="644"/>
      <c r="BK127" s="644"/>
      <c r="BL127" s="644"/>
      <c r="BM127" s="644"/>
      <c r="BN127" s="644"/>
      <c r="BO127" s="644"/>
      <c r="BP127" s="644"/>
      <c r="BQ127" s="644"/>
    </row>
    <row r="128" spans="1:69" s="27" customFormat="1" ht="26" hidden="1">
      <c r="A128" s="95" t="str">
        <f t="shared" si="30"/>
        <v>rel14620imp45</v>
      </c>
      <c r="B128" s="36"/>
      <c r="C128" s="36" t="s">
        <v>2156</v>
      </c>
      <c r="D128" s="36" t="s">
        <v>451</v>
      </c>
      <c r="E128" s="36" t="s">
        <v>1544</v>
      </c>
      <c r="F128" s="36" t="s">
        <v>2173</v>
      </c>
      <c r="G128" s="36" t="s">
        <v>2174</v>
      </c>
      <c r="H128" s="36">
        <v>45</v>
      </c>
      <c r="I128" s="36" t="s">
        <v>2151</v>
      </c>
      <c r="J128" s="36" t="str">
        <f t="shared" si="18"/>
        <v>imp45re</v>
      </c>
      <c r="K128" s="36" t="s">
        <v>2184</v>
      </c>
      <c r="L128" s="36" t="s">
        <v>2184</v>
      </c>
      <c r="M128" s="36"/>
      <c r="N128" s="36" t="s">
        <v>1551</v>
      </c>
      <c r="O128" s="36" t="s">
        <v>2091</v>
      </c>
      <c r="P128" s="36" t="s">
        <v>1804</v>
      </c>
      <c r="Q128" s="646" t="str">
        <f t="shared" si="19"/>
        <v>147.152.22.68</v>
      </c>
      <c r="R128" s="646" t="str">
        <f t="shared" si="20"/>
        <v>147.152.22.4</v>
      </c>
      <c r="S128" s="95" t="str">
        <f t="shared" si="21"/>
        <v>time.lon.bt.com</v>
      </c>
      <c r="T128" s="95" t="str">
        <f t="shared" si="22"/>
        <v xml:space="preserve">time.nor.bt.com </v>
      </c>
      <c r="U128" s="95" t="str">
        <f t="shared" si="23"/>
        <v>time.mww.bt.com</v>
      </c>
      <c r="V128" s="34">
        <v>2773</v>
      </c>
      <c r="W128" s="107" t="s">
        <v>1554</v>
      </c>
      <c r="X128" s="34" t="str">
        <f t="shared" si="27"/>
        <v>v14620-ilo-2773</v>
      </c>
      <c r="Y128" s="34" t="str">
        <f t="shared" si="24"/>
        <v>rel14620imp45-ilo</v>
      </c>
      <c r="Z128" s="34" t="s">
        <v>1555</v>
      </c>
      <c r="AA128" s="34" t="s">
        <v>1556</v>
      </c>
      <c r="AB128" s="34" t="s">
        <v>1557</v>
      </c>
      <c r="AC128" s="34" t="s">
        <v>1558</v>
      </c>
      <c r="AD128" s="200" t="s">
        <v>2194</v>
      </c>
      <c r="AE128" s="787">
        <v>2224</v>
      </c>
      <c r="AF128" s="485" t="s">
        <v>1560</v>
      </c>
      <c r="AG128" s="787" t="str">
        <f t="shared" si="28"/>
        <v>v14620-dmz-o-m-2224</v>
      </c>
      <c r="AH128" s="484" t="str">
        <f t="shared" si="31"/>
        <v>rel14620imp45-om</v>
      </c>
      <c r="AI128" s="484" t="s">
        <v>453</v>
      </c>
      <c r="AJ128" s="484" t="s">
        <v>1561</v>
      </c>
      <c r="AK128" s="484" t="s">
        <v>1562</v>
      </c>
      <c r="AL128" s="484" t="s">
        <v>1558</v>
      </c>
      <c r="AM128" s="484" t="s">
        <v>2195</v>
      </c>
      <c r="AN128" s="484" t="s">
        <v>2195</v>
      </c>
      <c r="AO128" s="637">
        <v>2220</v>
      </c>
      <c r="AP128" s="202" t="s">
        <v>1564</v>
      </c>
      <c r="AQ128" s="637" t="str">
        <f t="shared" si="29"/>
        <v>v14620-dmz-product-2220</v>
      </c>
      <c r="AR128" s="316" t="str">
        <f t="shared" si="32"/>
        <v>rel14620imp45-prd</v>
      </c>
      <c r="AS128" s="316" t="s">
        <v>453</v>
      </c>
      <c r="AT128" s="316" t="s">
        <v>1565</v>
      </c>
      <c r="AU128" s="316" t="s">
        <v>1566</v>
      </c>
      <c r="AV128" s="316" t="s">
        <v>1558</v>
      </c>
      <c r="AW128" s="202" t="s">
        <v>2196</v>
      </c>
      <c r="AX128" s="638"/>
      <c r="AY128" s="638"/>
      <c r="AZ128" s="643"/>
      <c r="BA128" s="644"/>
      <c r="BB128" s="644"/>
      <c r="BC128" s="644"/>
      <c r="BD128" s="644"/>
      <c r="BE128" s="644"/>
      <c r="BF128" s="644"/>
      <c r="BG128" s="644"/>
      <c r="BH128" s="644"/>
      <c r="BI128" s="643"/>
      <c r="BJ128" s="644"/>
      <c r="BK128" s="644"/>
      <c r="BL128" s="644"/>
      <c r="BM128" s="644"/>
      <c r="BN128" s="644"/>
      <c r="BO128" s="644"/>
      <c r="BP128" s="644"/>
      <c r="BQ128" s="644"/>
    </row>
    <row r="129" spans="1:87" s="27" customFormat="1" ht="26" hidden="1">
      <c r="A129" s="95" t="str">
        <f t="shared" si="30"/>
        <v>rel14620imp46</v>
      </c>
      <c r="B129" s="36"/>
      <c r="C129" s="36" t="s">
        <v>2156</v>
      </c>
      <c r="D129" s="36" t="s">
        <v>451</v>
      </c>
      <c r="E129" s="36" t="s">
        <v>1544</v>
      </c>
      <c r="F129" s="36" t="s">
        <v>2173</v>
      </c>
      <c r="G129" s="36" t="s">
        <v>2174</v>
      </c>
      <c r="H129" s="36">
        <v>46</v>
      </c>
      <c r="I129" s="36" t="s">
        <v>2151</v>
      </c>
      <c r="J129" s="36" t="str">
        <f t="shared" si="18"/>
        <v>imp46re</v>
      </c>
      <c r="K129" s="36" t="s">
        <v>2184</v>
      </c>
      <c r="L129" s="36" t="s">
        <v>2184</v>
      </c>
      <c r="M129" s="36"/>
      <c r="N129" s="36" t="s">
        <v>1551</v>
      </c>
      <c r="O129" s="36" t="s">
        <v>2073</v>
      </c>
      <c r="P129" s="36" t="s">
        <v>1804</v>
      </c>
      <c r="Q129" s="646" t="str">
        <f t="shared" si="19"/>
        <v>147.152.22.68</v>
      </c>
      <c r="R129" s="646" t="str">
        <f t="shared" si="20"/>
        <v>147.152.22.4</v>
      </c>
      <c r="S129" s="95" t="str">
        <f t="shared" si="21"/>
        <v>time.lon.bt.com</v>
      </c>
      <c r="T129" s="95" t="str">
        <f t="shared" si="22"/>
        <v xml:space="preserve">time.nor.bt.com </v>
      </c>
      <c r="U129" s="95" t="str">
        <f t="shared" si="23"/>
        <v>time.mww.bt.com</v>
      </c>
      <c r="V129" s="34">
        <v>2773</v>
      </c>
      <c r="W129" s="107" t="s">
        <v>1554</v>
      </c>
      <c r="X129" s="34" t="str">
        <f t="shared" si="27"/>
        <v>v14620-ilo-2773</v>
      </c>
      <c r="Y129" s="34" t="str">
        <f t="shared" si="24"/>
        <v>rel14620imp46-ilo</v>
      </c>
      <c r="Z129" s="34" t="s">
        <v>1555</v>
      </c>
      <c r="AA129" s="34" t="s">
        <v>1556</v>
      </c>
      <c r="AB129" s="34" t="s">
        <v>1557</v>
      </c>
      <c r="AC129" s="34" t="s">
        <v>1558</v>
      </c>
      <c r="AD129" s="200" t="s">
        <v>2197</v>
      </c>
      <c r="AE129" s="787">
        <v>2224</v>
      </c>
      <c r="AF129" s="485" t="s">
        <v>1560</v>
      </c>
      <c r="AG129" s="787" t="str">
        <f t="shared" si="28"/>
        <v>v14620-dmz-o-m-2224</v>
      </c>
      <c r="AH129" s="484" t="str">
        <f t="shared" si="31"/>
        <v>rel14620imp46-om</v>
      </c>
      <c r="AI129" s="484" t="s">
        <v>453</v>
      </c>
      <c r="AJ129" s="484" t="s">
        <v>1561</v>
      </c>
      <c r="AK129" s="484" t="s">
        <v>1562</v>
      </c>
      <c r="AL129" s="484" t="s">
        <v>1558</v>
      </c>
      <c r="AM129" s="484" t="s">
        <v>2198</v>
      </c>
      <c r="AN129" s="484" t="s">
        <v>2198</v>
      </c>
      <c r="AO129" s="637">
        <v>2220</v>
      </c>
      <c r="AP129" s="202" t="s">
        <v>1564</v>
      </c>
      <c r="AQ129" s="637" t="str">
        <f t="shared" si="29"/>
        <v>v14620-dmz-product-2220</v>
      </c>
      <c r="AR129" s="316" t="str">
        <f t="shared" si="32"/>
        <v>rel14620imp46-prd</v>
      </c>
      <c r="AS129" s="316" t="s">
        <v>453</v>
      </c>
      <c r="AT129" s="316" t="s">
        <v>1565</v>
      </c>
      <c r="AU129" s="316" t="s">
        <v>1566</v>
      </c>
      <c r="AV129" s="316" t="s">
        <v>1558</v>
      </c>
      <c r="AW129" s="202" t="s">
        <v>2199</v>
      </c>
      <c r="AX129" s="638"/>
      <c r="AY129" s="638"/>
      <c r="AZ129" s="643"/>
      <c r="BA129" s="644"/>
      <c r="BB129" s="644"/>
      <c r="BC129" s="644"/>
      <c r="BD129" s="644"/>
      <c r="BE129" s="644"/>
      <c r="BF129" s="644"/>
      <c r="BG129" s="644"/>
      <c r="BH129" s="644"/>
      <c r="BI129" s="643"/>
      <c r="BJ129" s="644"/>
      <c r="BK129" s="644"/>
      <c r="BL129" s="644"/>
      <c r="BM129" s="644"/>
      <c r="BN129" s="644"/>
      <c r="BO129" s="644"/>
      <c r="BP129" s="644"/>
      <c r="BQ129" s="644"/>
    </row>
    <row r="130" spans="1:87" s="27" customFormat="1" ht="26" hidden="1">
      <c r="A130" s="95" t="str">
        <f t="shared" si="30"/>
        <v>rel14620imp47</v>
      </c>
      <c r="B130" s="36"/>
      <c r="C130" s="36" t="s">
        <v>2156</v>
      </c>
      <c r="D130" s="36" t="s">
        <v>451</v>
      </c>
      <c r="E130" s="36" t="s">
        <v>1544</v>
      </c>
      <c r="F130" s="36" t="s">
        <v>2173</v>
      </c>
      <c r="G130" s="36" t="s">
        <v>2174</v>
      </c>
      <c r="H130" s="36">
        <v>47</v>
      </c>
      <c r="I130" s="36" t="s">
        <v>2151</v>
      </c>
      <c r="J130" s="36" t="str">
        <f t="shared" si="18"/>
        <v>imp47re</v>
      </c>
      <c r="K130" s="36" t="s">
        <v>2184</v>
      </c>
      <c r="L130" s="36" t="s">
        <v>2184</v>
      </c>
      <c r="M130" s="36"/>
      <c r="N130" s="36" t="s">
        <v>1551</v>
      </c>
      <c r="O130" s="36" t="s">
        <v>2079</v>
      </c>
      <c r="P130" s="36" t="s">
        <v>1825</v>
      </c>
      <c r="Q130" s="646" t="str">
        <f t="shared" si="19"/>
        <v>147.152.22.68</v>
      </c>
      <c r="R130" s="646" t="str">
        <f t="shared" si="20"/>
        <v>147.152.22.4</v>
      </c>
      <c r="S130" s="95" t="str">
        <f t="shared" si="21"/>
        <v>time.lon.bt.com</v>
      </c>
      <c r="T130" s="95" t="str">
        <f t="shared" si="22"/>
        <v xml:space="preserve">time.nor.bt.com </v>
      </c>
      <c r="U130" s="95" t="str">
        <f t="shared" si="23"/>
        <v>time.mww.bt.com</v>
      </c>
      <c r="V130" s="34">
        <v>2773</v>
      </c>
      <c r="W130" s="107" t="s">
        <v>1554</v>
      </c>
      <c r="X130" s="34" t="str">
        <f t="shared" si="27"/>
        <v>v14620-ilo-2773</v>
      </c>
      <c r="Y130" s="34" t="str">
        <f t="shared" si="24"/>
        <v>rel14620imp47-ilo</v>
      </c>
      <c r="Z130" s="34" t="s">
        <v>1555</v>
      </c>
      <c r="AA130" s="34" t="s">
        <v>1556</v>
      </c>
      <c r="AB130" s="34" t="s">
        <v>1557</v>
      </c>
      <c r="AC130" s="34" t="s">
        <v>1558</v>
      </c>
      <c r="AD130" s="200" t="s">
        <v>2200</v>
      </c>
      <c r="AE130" s="787">
        <v>2224</v>
      </c>
      <c r="AF130" s="485" t="s">
        <v>1560</v>
      </c>
      <c r="AG130" s="787" t="str">
        <f t="shared" si="28"/>
        <v>v14620-dmz-o-m-2224</v>
      </c>
      <c r="AH130" s="484" t="str">
        <f t="shared" si="31"/>
        <v>rel14620imp47-om</v>
      </c>
      <c r="AI130" s="484" t="s">
        <v>453</v>
      </c>
      <c r="AJ130" s="484" t="s">
        <v>1561</v>
      </c>
      <c r="AK130" s="484" t="s">
        <v>1562</v>
      </c>
      <c r="AL130" s="484" t="s">
        <v>1558</v>
      </c>
      <c r="AM130" s="484" t="s">
        <v>2201</v>
      </c>
      <c r="AN130" s="484" t="s">
        <v>2201</v>
      </c>
      <c r="AO130" s="637">
        <v>2220</v>
      </c>
      <c r="AP130" s="202" t="s">
        <v>1564</v>
      </c>
      <c r="AQ130" s="637" t="str">
        <f t="shared" si="29"/>
        <v>v14620-dmz-product-2220</v>
      </c>
      <c r="AR130" s="316" t="str">
        <f t="shared" si="32"/>
        <v>rel14620imp47-prd</v>
      </c>
      <c r="AS130" s="316" t="s">
        <v>453</v>
      </c>
      <c r="AT130" s="316" t="s">
        <v>1565</v>
      </c>
      <c r="AU130" s="316" t="s">
        <v>1566</v>
      </c>
      <c r="AV130" s="316" t="s">
        <v>1558</v>
      </c>
      <c r="AW130" s="202" t="s">
        <v>2202</v>
      </c>
      <c r="AX130" s="638"/>
      <c r="AY130" s="638"/>
      <c r="AZ130" s="643"/>
      <c r="BA130" s="644"/>
      <c r="BB130" s="644"/>
      <c r="BC130" s="644"/>
      <c r="BD130" s="644"/>
      <c r="BE130" s="644"/>
      <c r="BF130" s="644"/>
      <c r="BG130" s="644"/>
      <c r="BH130" s="644"/>
      <c r="BI130" s="643"/>
      <c r="BJ130" s="644"/>
      <c r="BK130" s="644"/>
      <c r="BL130" s="644"/>
      <c r="BM130" s="644"/>
      <c r="BN130" s="644"/>
      <c r="BO130" s="644"/>
      <c r="BP130" s="644"/>
      <c r="BQ130" s="644"/>
    </row>
    <row r="131" spans="1:87" s="27" customFormat="1" ht="26" hidden="1">
      <c r="A131" s="95" t="str">
        <f t="shared" si="30"/>
        <v>rel14620imp48</v>
      </c>
      <c r="B131" s="36"/>
      <c r="C131" s="36" t="s">
        <v>2156</v>
      </c>
      <c r="D131" s="36" t="s">
        <v>451</v>
      </c>
      <c r="E131" s="36" t="s">
        <v>1544</v>
      </c>
      <c r="F131" s="36" t="s">
        <v>2173</v>
      </c>
      <c r="G131" s="36" t="s">
        <v>2174</v>
      </c>
      <c r="H131" s="36">
        <v>48</v>
      </c>
      <c r="I131" s="36" t="s">
        <v>2151</v>
      </c>
      <c r="J131" s="36" t="str">
        <f t="shared" si="18"/>
        <v>imp48re</v>
      </c>
      <c r="K131" s="36" t="s">
        <v>2184</v>
      </c>
      <c r="L131" s="36" t="s">
        <v>2184</v>
      </c>
      <c r="M131" s="36"/>
      <c r="N131" s="36" t="s">
        <v>1551</v>
      </c>
      <c r="O131" s="36" t="s">
        <v>2085</v>
      </c>
      <c r="P131" s="36" t="s">
        <v>1825</v>
      </c>
      <c r="Q131" s="646" t="str">
        <f t="shared" si="19"/>
        <v>147.152.22.68</v>
      </c>
      <c r="R131" s="646" t="str">
        <f t="shared" si="20"/>
        <v>147.152.22.4</v>
      </c>
      <c r="S131" s="95" t="str">
        <f t="shared" si="21"/>
        <v>time.lon.bt.com</v>
      </c>
      <c r="T131" s="95" t="str">
        <f t="shared" si="22"/>
        <v xml:space="preserve">time.nor.bt.com </v>
      </c>
      <c r="U131" s="95" t="str">
        <f t="shared" si="23"/>
        <v>time.mww.bt.com</v>
      </c>
      <c r="V131" s="34">
        <v>2773</v>
      </c>
      <c r="W131" s="107" t="s">
        <v>1554</v>
      </c>
      <c r="X131" s="34" t="str">
        <f t="shared" si="27"/>
        <v>v14620-ilo-2773</v>
      </c>
      <c r="Y131" s="34" t="str">
        <f t="shared" si="24"/>
        <v>rel14620imp48-ilo</v>
      </c>
      <c r="Z131" s="34" t="s">
        <v>1555</v>
      </c>
      <c r="AA131" s="34" t="s">
        <v>1556</v>
      </c>
      <c r="AB131" s="34" t="s">
        <v>1557</v>
      </c>
      <c r="AC131" s="34" t="s">
        <v>1558</v>
      </c>
      <c r="AD131" s="200" t="s">
        <v>2203</v>
      </c>
      <c r="AE131" s="787">
        <v>2224</v>
      </c>
      <c r="AF131" s="485" t="s">
        <v>1560</v>
      </c>
      <c r="AG131" s="787" t="str">
        <f t="shared" si="28"/>
        <v>v14620-dmz-o-m-2224</v>
      </c>
      <c r="AH131" s="484" t="str">
        <f t="shared" si="31"/>
        <v>rel14620imp48-om</v>
      </c>
      <c r="AI131" s="484" t="s">
        <v>453</v>
      </c>
      <c r="AJ131" s="484" t="s">
        <v>1561</v>
      </c>
      <c r="AK131" s="484" t="s">
        <v>1562</v>
      </c>
      <c r="AL131" s="484" t="s">
        <v>1558</v>
      </c>
      <c r="AM131" s="484" t="s">
        <v>2204</v>
      </c>
      <c r="AN131" s="484" t="s">
        <v>2204</v>
      </c>
      <c r="AO131" s="637">
        <v>2220</v>
      </c>
      <c r="AP131" s="202" t="s">
        <v>1564</v>
      </c>
      <c r="AQ131" s="637" t="str">
        <f t="shared" si="29"/>
        <v>v14620-dmz-product-2220</v>
      </c>
      <c r="AR131" s="316" t="str">
        <f t="shared" si="32"/>
        <v>rel14620imp48-prd</v>
      </c>
      <c r="AS131" s="316" t="s">
        <v>453</v>
      </c>
      <c r="AT131" s="316" t="s">
        <v>1565</v>
      </c>
      <c r="AU131" s="316" t="s">
        <v>1566</v>
      </c>
      <c r="AV131" s="316" t="s">
        <v>1558</v>
      </c>
      <c r="AW131" s="202" t="s">
        <v>2205</v>
      </c>
      <c r="AX131" s="638"/>
      <c r="AY131" s="638"/>
      <c r="AZ131" s="643"/>
      <c r="BA131" s="644"/>
      <c r="BB131" s="644"/>
      <c r="BC131" s="644"/>
      <c r="BD131" s="644"/>
      <c r="BE131" s="644"/>
      <c r="BF131" s="644"/>
      <c r="BG131" s="644"/>
      <c r="BH131" s="644"/>
      <c r="BI131" s="643"/>
      <c r="BJ131" s="644"/>
      <c r="BK131" s="644"/>
      <c r="BL131" s="644"/>
      <c r="BM131" s="644"/>
      <c r="BN131" s="644"/>
      <c r="BO131" s="644"/>
      <c r="BP131" s="644"/>
      <c r="BQ131" s="644"/>
    </row>
    <row r="132" spans="1:87" s="27" customFormat="1" ht="26" hidden="1">
      <c r="A132" s="95" t="str">
        <f t="shared" si="30"/>
        <v>rel14620ark107</v>
      </c>
      <c r="B132" s="36"/>
      <c r="C132" s="36" t="s">
        <v>2156</v>
      </c>
      <c r="D132" s="36" t="s">
        <v>451</v>
      </c>
      <c r="E132" s="36" t="s">
        <v>1544</v>
      </c>
      <c r="F132" s="36" t="s">
        <v>2173</v>
      </c>
      <c r="G132" s="36" t="s">
        <v>1690</v>
      </c>
      <c r="H132" s="36" t="s">
        <v>2206</v>
      </c>
      <c r="I132" s="36" t="s">
        <v>2151</v>
      </c>
      <c r="J132" s="36" t="str">
        <f t="shared" si="18"/>
        <v>ark107re</v>
      </c>
      <c r="K132" s="36" t="s">
        <v>2184</v>
      </c>
      <c r="L132" s="36" t="s">
        <v>2184</v>
      </c>
      <c r="M132" s="36"/>
      <c r="N132" s="36" t="s">
        <v>1551</v>
      </c>
      <c r="O132" s="36" t="s">
        <v>2091</v>
      </c>
      <c r="P132" s="36" t="s">
        <v>1825</v>
      </c>
      <c r="Q132" s="646" t="str">
        <f t="shared" si="19"/>
        <v>147.152.22.68</v>
      </c>
      <c r="R132" s="646" t="str">
        <f t="shared" si="20"/>
        <v>147.152.22.4</v>
      </c>
      <c r="S132" s="95" t="str">
        <f t="shared" si="21"/>
        <v>time.lon.bt.com</v>
      </c>
      <c r="T132" s="95" t="str">
        <f t="shared" si="22"/>
        <v xml:space="preserve">time.nor.bt.com </v>
      </c>
      <c r="U132" s="95" t="str">
        <f t="shared" si="23"/>
        <v>time.mww.bt.com</v>
      </c>
      <c r="V132" s="34">
        <v>2773</v>
      </c>
      <c r="W132" s="107" t="s">
        <v>1554</v>
      </c>
      <c r="X132" s="34" t="str">
        <f t="shared" si="27"/>
        <v>v14620-ilo-2773</v>
      </c>
      <c r="Y132" s="34" t="str">
        <f t="shared" si="24"/>
        <v>rel14620ark107-ilo</v>
      </c>
      <c r="Z132" s="34" t="s">
        <v>1555</v>
      </c>
      <c r="AA132" s="34" t="s">
        <v>1556</v>
      </c>
      <c r="AB132" s="34" t="s">
        <v>1557</v>
      </c>
      <c r="AC132" s="34" t="s">
        <v>1558</v>
      </c>
      <c r="AD132" s="200" t="s">
        <v>2207</v>
      </c>
      <c r="AE132" s="39">
        <v>2224</v>
      </c>
      <c r="AF132" s="201" t="s">
        <v>1560</v>
      </c>
      <c r="AG132" s="39" t="str">
        <f t="shared" si="28"/>
        <v>v14620-dmz-o-m-2224</v>
      </c>
      <c r="AH132" s="38" t="str">
        <f t="shared" si="31"/>
        <v>rel14620ark107-om</v>
      </c>
      <c r="AI132" s="38" t="s">
        <v>453</v>
      </c>
      <c r="AJ132" s="38" t="s">
        <v>1561</v>
      </c>
      <c r="AK132" s="38" t="s">
        <v>1562</v>
      </c>
      <c r="AL132" s="38" t="s">
        <v>1558</v>
      </c>
      <c r="AM132" s="38" t="s">
        <v>2208</v>
      </c>
      <c r="AN132" s="38" t="s">
        <v>2208</v>
      </c>
      <c r="AO132" s="637">
        <v>2220</v>
      </c>
      <c r="AP132" s="202" t="s">
        <v>1564</v>
      </c>
      <c r="AQ132" s="637" t="str">
        <f t="shared" si="29"/>
        <v>v14620-dmz-product-2220</v>
      </c>
      <c r="AR132" s="316" t="str">
        <f t="shared" si="32"/>
        <v>rel14620ark107-prd</v>
      </c>
      <c r="AS132" s="316" t="s">
        <v>453</v>
      </c>
      <c r="AT132" s="316" t="s">
        <v>1565</v>
      </c>
      <c r="AU132" s="316" t="s">
        <v>1566</v>
      </c>
      <c r="AV132" s="316" t="s">
        <v>1558</v>
      </c>
      <c r="AW132" s="202" t="s">
        <v>2209</v>
      </c>
      <c r="AX132" s="638"/>
      <c r="AY132" s="638"/>
      <c r="AZ132" s="643"/>
      <c r="BA132" s="644"/>
      <c r="BB132" s="644"/>
      <c r="BC132" s="644"/>
      <c r="BD132" s="644"/>
      <c r="BE132" s="644"/>
      <c r="BF132" s="644"/>
      <c r="BG132" s="644"/>
      <c r="BH132" s="644"/>
      <c r="BI132" s="643"/>
      <c r="BJ132" s="644"/>
      <c r="BK132" s="644"/>
      <c r="BL132" s="644"/>
      <c r="BM132" s="644"/>
      <c r="BN132" s="644"/>
      <c r="BO132" s="644"/>
      <c r="BP132" s="644"/>
      <c r="BQ132" s="644"/>
    </row>
    <row r="133" spans="1:87" s="27" customFormat="1" ht="26" hidden="1">
      <c r="A133" s="95" t="str">
        <f t="shared" si="30"/>
        <v>rel14620ark108</v>
      </c>
      <c r="B133" s="36"/>
      <c r="C133" s="36" t="s">
        <v>2156</v>
      </c>
      <c r="D133" s="36" t="s">
        <v>451</v>
      </c>
      <c r="E133" s="36" t="s">
        <v>1544</v>
      </c>
      <c r="F133" s="36" t="s">
        <v>63</v>
      </c>
      <c r="G133" s="36" t="s">
        <v>1690</v>
      </c>
      <c r="H133" s="36" t="s">
        <v>2210</v>
      </c>
      <c r="I133" s="36" t="s">
        <v>2151</v>
      </c>
      <c r="J133" s="36" t="str">
        <f t="shared" si="18"/>
        <v>ark108re</v>
      </c>
      <c r="K133" s="36" t="s">
        <v>2184</v>
      </c>
      <c r="L133" s="36" t="s">
        <v>2184</v>
      </c>
      <c r="M133" s="36"/>
      <c r="N133" s="36"/>
      <c r="O133" s="36"/>
      <c r="P133" s="36"/>
      <c r="Q133" s="646" t="str">
        <f t="shared" si="19"/>
        <v>147.152.22.68</v>
      </c>
      <c r="R133" s="646" t="str">
        <f t="shared" si="20"/>
        <v>147.152.22.4</v>
      </c>
      <c r="S133" s="95" t="str">
        <f t="shared" si="21"/>
        <v>time.lon.bt.com</v>
      </c>
      <c r="T133" s="95" t="str">
        <f t="shared" si="22"/>
        <v xml:space="preserve">time.nor.bt.com </v>
      </c>
      <c r="U133" s="95" t="str">
        <f t="shared" si="23"/>
        <v>time.mww.bt.com</v>
      </c>
      <c r="V133" s="34">
        <v>2773</v>
      </c>
      <c r="W133" s="107" t="s">
        <v>1554</v>
      </c>
      <c r="X133" s="34" t="str">
        <f t="shared" si="27"/>
        <v>v14620-ilo-2773</v>
      </c>
      <c r="Y133" s="34" t="str">
        <f t="shared" si="24"/>
        <v>rel14620ark108-ilo</v>
      </c>
      <c r="Z133" s="34" t="s">
        <v>1555</v>
      </c>
      <c r="AA133" s="34" t="s">
        <v>1556</v>
      </c>
      <c r="AB133" s="34" t="s">
        <v>1557</v>
      </c>
      <c r="AC133" s="34" t="s">
        <v>1558</v>
      </c>
      <c r="AD133" s="200"/>
      <c r="AE133" s="39">
        <v>2224</v>
      </c>
      <c r="AF133" s="201"/>
      <c r="AG133" s="39"/>
      <c r="AH133" s="38"/>
      <c r="AI133" s="38"/>
      <c r="AJ133" s="38" t="s">
        <v>1561</v>
      </c>
      <c r="AK133" s="38" t="s">
        <v>1562</v>
      </c>
      <c r="AL133" s="38" t="s">
        <v>1558</v>
      </c>
      <c r="AM133" s="38"/>
      <c r="AN133" s="38"/>
      <c r="AO133" s="637">
        <v>2220</v>
      </c>
      <c r="AP133" s="202"/>
      <c r="AQ133" s="637" t="str">
        <f t="shared" si="29"/>
        <v>v14620-dmz-product-2220</v>
      </c>
      <c r="AR133" s="316"/>
      <c r="AS133" s="316" t="s">
        <v>453</v>
      </c>
      <c r="AT133" s="316" t="s">
        <v>1565</v>
      </c>
      <c r="AU133" s="316" t="s">
        <v>1566</v>
      </c>
      <c r="AV133" s="316" t="s">
        <v>1558</v>
      </c>
      <c r="AW133" s="316"/>
      <c r="AX133" s="638"/>
      <c r="AY133" s="638"/>
      <c r="AZ133" s="643"/>
      <c r="BA133" s="644"/>
      <c r="BB133" s="644"/>
      <c r="BC133" s="644"/>
      <c r="BD133" s="644"/>
      <c r="BE133" s="644"/>
      <c r="BF133" s="644"/>
      <c r="BG133" s="644"/>
      <c r="BH133" s="644"/>
      <c r="BI133" s="643"/>
      <c r="BJ133" s="644"/>
      <c r="BK133" s="644"/>
      <c r="BL133" s="644"/>
      <c r="BM133" s="644"/>
      <c r="BN133" s="644"/>
      <c r="BO133" s="644"/>
      <c r="BP133" s="644"/>
      <c r="BQ133" s="644"/>
    </row>
    <row r="134" spans="1:87" s="27" customFormat="1" ht="26" hidden="1">
      <c r="A134" s="95" t="str">
        <f t="shared" si="30"/>
        <v>rel14620ark109</v>
      </c>
      <c r="B134" s="36"/>
      <c r="C134" s="36" t="s">
        <v>2156</v>
      </c>
      <c r="D134" s="36" t="s">
        <v>451</v>
      </c>
      <c r="E134" s="36" t="s">
        <v>1544</v>
      </c>
      <c r="F134" s="36" t="s">
        <v>63</v>
      </c>
      <c r="G134" s="36" t="s">
        <v>1690</v>
      </c>
      <c r="H134" s="36" t="s">
        <v>2211</v>
      </c>
      <c r="I134" s="36" t="s">
        <v>2151</v>
      </c>
      <c r="J134" s="36" t="str">
        <f t="shared" si="18"/>
        <v>ark109re</v>
      </c>
      <c r="K134" s="36" t="s">
        <v>2184</v>
      </c>
      <c r="L134" s="36" t="s">
        <v>2184</v>
      </c>
      <c r="M134" s="36"/>
      <c r="N134" s="36"/>
      <c r="O134" s="36"/>
      <c r="P134" s="36"/>
      <c r="Q134" s="646" t="str">
        <f t="shared" si="19"/>
        <v>147.152.22.68</v>
      </c>
      <c r="R134" s="646" t="str">
        <f t="shared" si="20"/>
        <v>147.152.22.4</v>
      </c>
      <c r="S134" s="95" t="str">
        <f t="shared" si="21"/>
        <v>time.lon.bt.com</v>
      </c>
      <c r="T134" s="95" t="str">
        <f t="shared" si="22"/>
        <v xml:space="preserve">time.nor.bt.com </v>
      </c>
      <c r="U134" s="95" t="str">
        <f t="shared" si="23"/>
        <v>time.mww.bt.com</v>
      </c>
      <c r="V134" s="34">
        <v>2773</v>
      </c>
      <c r="W134" s="107" t="s">
        <v>1554</v>
      </c>
      <c r="X134" s="34" t="str">
        <f t="shared" si="27"/>
        <v>v14620-ilo-2773</v>
      </c>
      <c r="Y134" s="34" t="str">
        <f t="shared" si="24"/>
        <v>rel14620ark109-ilo</v>
      </c>
      <c r="Z134" s="34" t="s">
        <v>1555</v>
      </c>
      <c r="AA134" s="34" t="s">
        <v>1556</v>
      </c>
      <c r="AB134" s="34" t="s">
        <v>1557</v>
      </c>
      <c r="AC134" s="34" t="s">
        <v>1558</v>
      </c>
      <c r="AD134" s="200"/>
      <c r="AE134" s="39">
        <v>2224</v>
      </c>
      <c r="AF134" s="201"/>
      <c r="AG134" s="39"/>
      <c r="AH134" s="38"/>
      <c r="AI134" s="38"/>
      <c r="AJ134" s="38" t="s">
        <v>1561</v>
      </c>
      <c r="AK134" s="38" t="s">
        <v>1562</v>
      </c>
      <c r="AL134" s="38" t="s">
        <v>1558</v>
      </c>
      <c r="AM134" s="38"/>
      <c r="AN134" s="38"/>
      <c r="AO134" s="637">
        <v>2220</v>
      </c>
      <c r="AP134" s="202"/>
      <c r="AQ134" s="637" t="str">
        <f t="shared" si="29"/>
        <v>v14620-dmz-product-2220</v>
      </c>
      <c r="AR134" s="316"/>
      <c r="AS134" s="316" t="s">
        <v>453</v>
      </c>
      <c r="AT134" s="316" t="s">
        <v>1565</v>
      </c>
      <c r="AU134" s="316" t="s">
        <v>1566</v>
      </c>
      <c r="AV134" s="316" t="s">
        <v>1558</v>
      </c>
      <c r="AW134" s="316"/>
      <c r="AX134" s="638"/>
      <c r="AY134" s="638"/>
      <c r="AZ134" s="643"/>
      <c r="BA134" s="644"/>
      <c r="BB134" s="644"/>
      <c r="BC134" s="644"/>
      <c r="BD134" s="644"/>
      <c r="BE134" s="644"/>
      <c r="BF134" s="644"/>
      <c r="BG134" s="644"/>
      <c r="BH134" s="644"/>
      <c r="BI134" s="643"/>
      <c r="BJ134" s="644"/>
      <c r="BK134" s="644"/>
      <c r="BL134" s="644"/>
      <c r="BM134" s="644"/>
      <c r="BN134" s="644"/>
      <c r="BO134" s="644"/>
      <c r="BP134" s="644"/>
      <c r="BQ134" s="644"/>
    </row>
    <row r="135" spans="1:87" s="27" customFormat="1" ht="26" hidden="1">
      <c r="A135" s="95" t="str">
        <f t="shared" si="30"/>
        <v>rel14620ark110</v>
      </c>
      <c r="B135" s="36"/>
      <c r="C135" s="36" t="s">
        <v>2156</v>
      </c>
      <c r="D135" s="36" t="s">
        <v>451</v>
      </c>
      <c r="E135" s="36" t="s">
        <v>1544</v>
      </c>
      <c r="F135" s="36" t="s">
        <v>63</v>
      </c>
      <c r="G135" s="36" t="s">
        <v>1690</v>
      </c>
      <c r="H135" s="36" t="s">
        <v>2212</v>
      </c>
      <c r="I135" s="36" t="s">
        <v>2151</v>
      </c>
      <c r="J135" s="36" t="str">
        <f t="shared" si="18"/>
        <v>ark110re</v>
      </c>
      <c r="K135" s="36" t="s">
        <v>2184</v>
      </c>
      <c r="L135" s="36" t="s">
        <v>2184</v>
      </c>
      <c r="M135" s="36"/>
      <c r="N135" s="36"/>
      <c r="O135" s="36"/>
      <c r="P135" s="36"/>
      <c r="Q135" s="646" t="str">
        <f t="shared" si="19"/>
        <v>147.152.22.68</v>
      </c>
      <c r="R135" s="646" t="str">
        <f t="shared" si="20"/>
        <v>147.152.22.4</v>
      </c>
      <c r="S135" s="95" t="str">
        <f t="shared" si="21"/>
        <v>time.lon.bt.com</v>
      </c>
      <c r="T135" s="95" t="str">
        <f t="shared" si="22"/>
        <v xml:space="preserve">time.nor.bt.com </v>
      </c>
      <c r="U135" s="95" t="str">
        <f t="shared" si="23"/>
        <v>time.mww.bt.com</v>
      </c>
      <c r="V135" s="34">
        <v>2773</v>
      </c>
      <c r="W135" s="107" t="s">
        <v>1554</v>
      </c>
      <c r="X135" s="34" t="str">
        <f t="shared" si="27"/>
        <v>v14620-ilo-2773</v>
      </c>
      <c r="Y135" s="34" t="str">
        <f t="shared" si="24"/>
        <v>rel14620ark110-ilo</v>
      </c>
      <c r="Z135" s="34" t="s">
        <v>1555</v>
      </c>
      <c r="AA135" s="34" t="s">
        <v>1556</v>
      </c>
      <c r="AB135" s="34" t="s">
        <v>1557</v>
      </c>
      <c r="AC135" s="34" t="s">
        <v>1558</v>
      </c>
      <c r="AD135" s="200"/>
      <c r="AE135" s="39">
        <v>2224</v>
      </c>
      <c r="AF135" s="201"/>
      <c r="AG135" s="39"/>
      <c r="AH135" s="38"/>
      <c r="AI135" s="38"/>
      <c r="AJ135" s="38" t="s">
        <v>1561</v>
      </c>
      <c r="AK135" s="38" t="s">
        <v>1562</v>
      </c>
      <c r="AL135" s="38" t="s">
        <v>1558</v>
      </c>
      <c r="AM135" s="38"/>
      <c r="AN135" s="38"/>
      <c r="AO135" s="637">
        <v>2220</v>
      </c>
      <c r="AP135" s="202"/>
      <c r="AQ135" s="637" t="str">
        <f t="shared" si="29"/>
        <v>v14620-dmz-product-2220</v>
      </c>
      <c r="AR135" s="316"/>
      <c r="AS135" s="316" t="s">
        <v>453</v>
      </c>
      <c r="AT135" s="316" t="s">
        <v>1565</v>
      </c>
      <c r="AU135" s="316" t="s">
        <v>1566</v>
      </c>
      <c r="AV135" s="316" t="s">
        <v>1558</v>
      </c>
      <c r="AW135" s="316"/>
      <c r="AX135" s="638"/>
      <c r="AY135" s="638"/>
      <c r="AZ135" s="643"/>
      <c r="BA135" s="644"/>
      <c r="BB135" s="644"/>
      <c r="BC135" s="644"/>
      <c r="BD135" s="644"/>
      <c r="BE135" s="644"/>
      <c r="BF135" s="644"/>
      <c r="BG135" s="644"/>
      <c r="BH135" s="644"/>
      <c r="BI135" s="643"/>
      <c r="BJ135" s="644"/>
      <c r="BK135" s="644"/>
      <c r="BL135" s="644"/>
      <c r="BM135" s="644"/>
      <c r="BN135" s="644"/>
      <c r="BO135" s="644"/>
      <c r="BP135" s="644"/>
      <c r="BQ135" s="644"/>
    </row>
    <row r="136" spans="1:87" s="27" customFormat="1" ht="26" hidden="1">
      <c r="A136" s="95" t="str">
        <f t="shared" si="30"/>
        <v>rel14620hms001</v>
      </c>
      <c r="B136" s="36" t="s">
        <v>2213</v>
      </c>
      <c r="C136" s="36" t="s">
        <v>2214</v>
      </c>
      <c r="D136" s="36" t="s">
        <v>451</v>
      </c>
      <c r="E136" s="36" t="s">
        <v>1544</v>
      </c>
      <c r="F136" s="36" t="s">
        <v>66</v>
      </c>
      <c r="G136" s="36" t="s">
        <v>2215</v>
      </c>
      <c r="H136" s="36" t="s">
        <v>1547</v>
      </c>
      <c r="I136" s="36" t="s">
        <v>1548</v>
      </c>
      <c r="J136" s="36" t="str">
        <f t="shared" si="18"/>
        <v>hms001re</v>
      </c>
      <c r="K136" s="36" t="s">
        <v>1549</v>
      </c>
      <c r="L136" s="36" t="s">
        <v>1549</v>
      </c>
      <c r="M136" s="36"/>
      <c r="N136" s="36" t="s">
        <v>1551</v>
      </c>
      <c r="O136" s="36" t="s">
        <v>1583</v>
      </c>
      <c r="P136" s="36" t="s">
        <v>1762</v>
      </c>
      <c r="Q136" s="646" t="str">
        <f t="shared" si="19"/>
        <v>147.152.22.68</v>
      </c>
      <c r="R136" s="646" t="str">
        <f t="shared" si="20"/>
        <v>147.152.22.4</v>
      </c>
      <c r="S136" s="95" t="str">
        <f t="shared" si="21"/>
        <v>time.lon.bt.com</v>
      </c>
      <c r="T136" s="95" t="str">
        <f t="shared" si="22"/>
        <v xml:space="preserve">time.nor.bt.com </v>
      </c>
      <c r="U136" s="95" t="str">
        <f t="shared" si="23"/>
        <v>time.mww.bt.com</v>
      </c>
      <c r="V136" s="34">
        <v>2773</v>
      </c>
      <c r="W136" s="107" t="s">
        <v>1554</v>
      </c>
      <c r="X136" s="34" t="str">
        <f t="shared" si="27"/>
        <v>v14620-ilo-2773</v>
      </c>
      <c r="Y136" s="34" t="str">
        <f t="shared" si="24"/>
        <v>rel14620hms001-ilo</v>
      </c>
      <c r="Z136" s="34" t="s">
        <v>1555</v>
      </c>
      <c r="AA136" s="34" t="s">
        <v>1556</v>
      </c>
      <c r="AB136" s="34" t="s">
        <v>1557</v>
      </c>
      <c r="AC136" s="34" t="s">
        <v>1558</v>
      </c>
      <c r="AD136" s="200" t="s">
        <v>2216</v>
      </c>
      <c r="AE136" s="39">
        <v>2224</v>
      </c>
      <c r="AF136" s="201" t="s">
        <v>1560</v>
      </c>
      <c r="AG136" s="39" t="s">
        <v>2217</v>
      </c>
      <c r="AH136" s="38" t="str">
        <f t="shared" ref="AH136:AH217" si="33">Master_Full_Short_Hostname&amp;AF136</f>
        <v>rel14620hms001-om</v>
      </c>
      <c r="AI136" s="38" t="s">
        <v>453</v>
      </c>
      <c r="AJ136" s="38" t="s">
        <v>1561</v>
      </c>
      <c r="AK136" s="38" t="s">
        <v>1562</v>
      </c>
      <c r="AL136" s="38" t="s">
        <v>1558</v>
      </c>
      <c r="AM136" s="38" t="s">
        <v>2218</v>
      </c>
      <c r="AN136" s="38" t="s">
        <v>2218</v>
      </c>
      <c r="AO136" s="637">
        <v>2220</v>
      </c>
      <c r="AP136" s="202" t="s">
        <v>1564</v>
      </c>
      <c r="AQ136" s="637" t="str">
        <f t="shared" si="29"/>
        <v>v14620-dmz-product-2220</v>
      </c>
      <c r="AR136" s="316" t="str">
        <f t="shared" ref="AR136:AR173" si="34">Master_Full_Short_Hostname&amp;AP136</f>
        <v>rel14620hms001-prd</v>
      </c>
      <c r="AS136" s="316" t="s">
        <v>453</v>
      </c>
      <c r="AT136" s="316" t="s">
        <v>1565</v>
      </c>
      <c r="AU136" s="316" t="s">
        <v>1566</v>
      </c>
      <c r="AV136" s="316" t="s">
        <v>1558</v>
      </c>
      <c r="AW136" s="202" t="s">
        <v>2219</v>
      </c>
      <c r="AX136" s="638"/>
      <c r="AY136" s="638"/>
      <c r="AZ136" s="317">
        <v>2222</v>
      </c>
      <c r="BA136" s="281" t="s">
        <v>1568</v>
      </c>
      <c r="BB136" s="317" t="s">
        <v>1569</v>
      </c>
      <c r="BC136" s="317" t="str">
        <f>Master_Full_Short_Hostname&amp;BA136</f>
        <v>rel14620hms001-app</v>
      </c>
      <c r="BD136" s="317" t="s">
        <v>453</v>
      </c>
      <c r="BE136" s="317" t="s">
        <v>1570</v>
      </c>
      <c r="BF136" s="317" t="s">
        <v>1571</v>
      </c>
      <c r="BG136" s="329" t="s">
        <v>1572</v>
      </c>
      <c r="BH136" s="329" t="s">
        <v>2220</v>
      </c>
      <c r="BI136" s="643"/>
      <c r="BJ136" s="644"/>
      <c r="BK136" s="644"/>
      <c r="BL136" s="644"/>
      <c r="BM136" s="644"/>
      <c r="BN136" s="644"/>
      <c r="BO136" s="644"/>
      <c r="BP136" s="644"/>
      <c r="BQ136" s="644"/>
    </row>
    <row r="137" spans="1:87" s="27" customFormat="1" ht="26" hidden="1">
      <c r="A137" s="95" t="str">
        <f t="shared" si="30"/>
        <v>rel14620hms002</v>
      </c>
      <c r="B137" s="36" t="s">
        <v>2221</v>
      </c>
      <c r="C137" s="36" t="s">
        <v>2214</v>
      </c>
      <c r="D137" s="36" t="s">
        <v>451</v>
      </c>
      <c r="E137" s="36" t="s">
        <v>1544</v>
      </c>
      <c r="F137" s="36" t="s">
        <v>66</v>
      </c>
      <c r="G137" s="36" t="s">
        <v>2215</v>
      </c>
      <c r="H137" s="36" t="s">
        <v>1590</v>
      </c>
      <c r="I137" s="36" t="s">
        <v>1548</v>
      </c>
      <c r="J137" s="36" t="str">
        <f t="shared" si="18"/>
        <v>hms002re</v>
      </c>
      <c r="K137" s="36" t="s">
        <v>1549</v>
      </c>
      <c r="L137" s="36" t="s">
        <v>1549</v>
      </c>
      <c r="M137" s="36" t="s">
        <v>2222</v>
      </c>
      <c r="N137" s="36" t="s">
        <v>1551</v>
      </c>
      <c r="O137" s="36" t="s">
        <v>1592</v>
      </c>
      <c r="P137" s="36" t="s">
        <v>1762</v>
      </c>
      <c r="Q137" s="646" t="str">
        <f t="shared" si="19"/>
        <v>147.152.22.68</v>
      </c>
      <c r="R137" s="646" t="str">
        <f t="shared" si="20"/>
        <v>147.152.22.4</v>
      </c>
      <c r="S137" s="95" t="str">
        <f t="shared" si="21"/>
        <v>time.lon.bt.com</v>
      </c>
      <c r="T137" s="95" t="str">
        <f t="shared" si="22"/>
        <v xml:space="preserve">time.nor.bt.com </v>
      </c>
      <c r="U137" s="95" t="str">
        <f t="shared" si="23"/>
        <v>time.mww.bt.com</v>
      </c>
      <c r="V137" s="34">
        <v>2773</v>
      </c>
      <c r="W137" s="107" t="s">
        <v>1554</v>
      </c>
      <c r="X137" s="34" t="str">
        <f t="shared" si="27"/>
        <v>v14620-ilo-2773</v>
      </c>
      <c r="Y137" s="34" t="str">
        <f t="shared" si="24"/>
        <v>rel14620hms002-ilo</v>
      </c>
      <c r="Z137" s="34" t="s">
        <v>1555</v>
      </c>
      <c r="AA137" s="34" t="s">
        <v>1556</v>
      </c>
      <c r="AB137" s="34" t="s">
        <v>1557</v>
      </c>
      <c r="AC137" s="34" t="s">
        <v>1558</v>
      </c>
      <c r="AD137" s="200" t="s">
        <v>2223</v>
      </c>
      <c r="AE137" s="39">
        <v>2224</v>
      </c>
      <c r="AF137" s="201" t="s">
        <v>1560</v>
      </c>
      <c r="AG137" s="39" t="s">
        <v>2217</v>
      </c>
      <c r="AH137" s="38" t="str">
        <f t="shared" si="33"/>
        <v>rel14620hms002-om</v>
      </c>
      <c r="AI137" s="38" t="s">
        <v>453</v>
      </c>
      <c r="AJ137" s="38" t="s">
        <v>1561</v>
      </c>
      <c r="AK137" s="38" t="s">
        <v>1562</v>
      </c>
      <c r="AL137" s="38" t="s">
        <v>1558</v>
      </c>
      <c r="AM137" s="38" t="s">
        <v>2224</v>
      </c>
      <c r="AN137" s="38" t="s">
        <v>2224</v>
      </c>
      <c r="AO137" s="637">
        <v>2220</v>
      </c>
      <c r="AP137" s="202" t="s">
        <v>1564</v>
      </c>
      <c r="AQ137" s="637" t="str">
        <f t="shared" si="29"/>
        <v>v14620-dmz-product-2220</v>
      </c>
      <c r="AR137" s="316" t="str">
        <f t="shared" si="34"/>
        <v>rel14620hms002-prd</v>
      </c>
      <c r="AS137" s="316" t="s">
        <v>453</v>
      </c>
      <c r="AT137" s="316" t="s">
        <v>1565</v>
      </c>
      <c r="AU137" s="316" t="s">
        <v>1566</v>
      </c>
      <c r="AV137" s="316" t="s">
        <v>1558</v>
      </c>
      <c r="AW137" s="202" t="s">
        <v>2225</v>
      </c>
      <c r="AX137" s="638"/>
      <c r="AY137" s="638"/>
      <c r="AZ137" s="317">
        <v>2222</v>
      </c>
      <c r="BA137" s="281" t="s">
        <v>1568</v>
      </c>
      <c r="BB137" s="317" t="s">
        <v>1569</v>
      </c>
      <c r="BC137" s="317" t="str">
        <f>Master_Full_Short_Hostname&amp;BA137</f>
        <v>rel14620hms002-app</v>
      </c>
      <c r="BD137" s="317" t="s">
        <v>453</v>
      </c>
      <c r="BE137" s="317" t="s">
        <v>1570</v>
      </c>
      <c r="BF137" s="317" t="s">
        <v>1571</v>
      </c>
      <c r="BG137" s="329" t="s">
        <v>1572</v>
      </c>
      <c r="BH137" s="329" t="s">
        <v>2226</v>
      </c>
      <c r="BI137" s="643"/>
      <c r="BJ137" s="644"/>
      <c r="BK137" s="644"/>
      <c r="BL137" s="644"/>
      <c r="BM137" s="644"/>
      <c r="BN137" s="644"/>
      <c r="BO137" s="644"/>
      <c r="BP137" s="644"/>
      <c r="BQ137" s="644"/>
    </row>
    <row r="138" spans="1:87" s="27" customFormat="1" ht="52" hidden="1">
      <c r="A138" s="95" t="str">
        <f t="shared" ref="A138:A175" si="35">$E138&amp;"l"&amp;"14620"&amp;$G138&amp;$H138</f>
        <v>rel14620adm002</v>
      </c>
      <c r="B138" s="36" t="s">
        <v>2227</v>
      </c>
      <c r="C138" s="36" t="s">
        <v>2228</v>
      </c>
      <c r="D138" s="36" t="s">
        <v>451</v>
      </c>
      <c r="E138" s="36" t="s">
        <v>1544</v>
      </c>
      <c r="F138" s="36" t="s">
        <v>1545</v>
      </c>
      <c r="G138" s="36" t="s">
        <v>1546</v>
      </c>
      <c r="H138" s="36" t="s">
        <v>1590</v>
      </c>
      <c r="I138" s="36" t="s">
        <v>1548</v>
      </c>
      <c r="J138" s="36" t="str">
        <f t="shared" ref="J138:J219" si="36">G138&amp;H138&amp;E138</f>
        <v>adm002re</v>
      </c>
      <c r="K138" s="36" t="s">
        <v>1665</v>
      </c>
      <c r="L138" s="36" t="s">
        <v>1549</v>
      </c>
      <c r="M138" s="36" t="s">
        <v>2229</v>
      </c>
      <c r="N138" s="36" t="s">
        <v>1551</v>
      </c>
      <c r="O138" s="36" t="s">
        <v>1600</v>
      </c>
      <c r="P138" s="36" t="s">
        <v>1762</v>
      </c>
      <c r="Q138" s="646" t="str">
        <f t="shared" ref="Q138:Q219" si="37">INDEX(Client_DNS1, MATCH(Master_Full_Site_Name, DNS_NTP_Site, 0))</f>
        <v>147.152.22.68</v>
      </c>
      <c r="R138" s="646" t="str">
        <f t="shared" ref="R138:R219" si="38">INDEX(Client_DNS2, MATCH(Master_Full_Site_Name, DNS_NTP_Site, 0))</f>
        <v>147.152.22.4</v>
      </c>
      <c r="S138" s="95" t="str">
        <f t="shared" ref="S138:S219" si="39">INDEX(Client_NTP1, MATCH(Master_Full_Site_Name, DNS_NTP_Site, 0))</f>
        <v>time.lon.bt.com</v>
      </c>
      <c r="T138" s="95" t="str">
        <f t="shared" ref="T138:T219" si="40">INDEX(Client_NTP2, MATCH(Master_Full_Site_Name, DNS_NTP_Site, 0))</f>
        <v xml:space="preserve">time.nor.bt.com </v>
      </c>
      <c r="U138" s="95" t="str">
        <f t="shared" ref="U138:U219" si="41">INDEX(Client_NTP3, MATCH(Master_Full_Site_Name, DNS_NTP_Site, 0))</f>
        <v>time.mww.bt.com</v>
      </c>
      <c r="V138" s="34">
        <v>2773</v>
      </c>
      <c r="W138" s="107" t="s">
        <v>1554</v>
      </c>
      <c r="X138" s="34" t="str">
        <f t="shared" si="27"/>
        <v>v14620-ilo-2773</v>
      </c>
      <c r="Y138" s="34" t="str">
        <f t="shared" ref="Y138:Y219" si="42">Master_Full_Short_Hostname&amp;W138</f>
        <v>rel14620adm002-ilo</v>
      </c>
      <c r="Z138" s="34" t="s">
        <v>1555</v>
      </c>
      <c r="AA138" s="34" t="s">
        <v>1556</v>
      </c>
      <c r="AB138" s="34" t="s">
        <v>1557</v>
      </c>
      <c r="AC138" s="34" t="s">
        <v>1558</v>
      </c>
      <c r="AD138" s="200" t="s">
        <v>2230</v>
      </c>
      <c r="AE138" s="39">
        <v>2224</v>
      </c>
      <c r="AF138" s="201" t="s">
        <v>1560</v>
      </c>
      <c r="AG138" s="39" t="s">
        <v>2217</v>
      </c>
      <c r="AH138" s="38" t="str">
        <f t="shared" si="33"/>
        <v>rel14620adm002-om</v>
      </c>
      <c r="AI138" s="38" t="s">
        <v>453</v>
      </c>
      <c r="AJ138" s="38" t="s">
        <v>1561</v>
      </c>
      <c r="AK138" s="38" t="s">
        <v>1562</v>
      </c>
      <c r="AL138" s="38" t="s">
        <v>1558</v>
      </c>
      <c r="AM138" s="38" t="s">
        <v>2231</v>
      </c>
      <c r="AN138" s="38" t="s">
        <v>2231</v>
      </c>
      <c r="AO138" s="637">
        <v>2220</v>
      </c>
      <c r="AP138" s="202" t="s">
        <v>1564</v>
      </c>
      <c r="AQ138" s="637" t="str">
        <f t="shared" si="29"/>
        <v>v14620-dmz-product-2220</v>
      </c>
      <c r="AR138" s="316" t="str">
        <f t="shared" si="34"/>
        <v>rel14620adm002-prd</v>
      </c>
      <c r="AS138" s="316" t="s">
        <v>453</v>
      </c>
      <c r="AT138" s="316" t="s">
        <v>1565</v>
      </c>
      <c r="AU138" s="316" t="s">
        <v>1566</v>
      </c>
      <c r="AV138" s="316" t="s">
        <v>1558</v>
      </c>
      <c r="AW138" s="202" t="s">
        <v>2232</v>
      </c>
      <c r="AX138" s="638"/>
      <c r="AY138" s="638"/>
      <c r="AZ138" s="643"/>
      <c r="BA138" s="644"/>
      <c r="BB138" s="644"/>
      <c r="BC138" s="644"/>
      <c r="BD138" s="644"/>
      <c r="BE138" s="644"/>
      <c r="BF138" s="644"/>
      <c r="BG138" s="644"/>
      <c r="BH138" s="644"/>
      <c r="BI138" s="643"/>
      <c r="BJ138" s="644"/>
      <c r="BK138" s="644"/>
      <c r="BL138" s="644"/>
      <c r="BM138" s="644"/>
      <c r="BN138" s="644"/>
      <c r="BO138" s="644"/>
      <c r="BP138" s="644"/>
      <c r="BQ138" s="644"/>
    </row>
    <row r="139" spans="1:87" s="27" customFormat="1" ht="26" hidden="1">
      <c r="A139" s="95" t="str">
        <f t="shared" si="35"/>
        <v>rel14620hms004</v>
      </c>
      <c r="B139" s="36"/>
      <c r="C139" s="36" t="s">
        <v>2233</v>
      </c>
      <c r="D139" s="36" t="s">
        <v>451</v>
      </c>
      <c r="E139" s="36" t="s">
        <v>1544</v>
      </c>
      <c r="F139" s="36" t="s">
        <v>66</v>
      </c>
      <c r="G139" s="36" t="s">
        <v>2215</v>
      </c>
      <c r="H139" s="36" t="s">
        <v>1606</v>
      </c>
      <c r="I139" s="36" t="s">
        <v>1548</v>
      </c>
      <c r="J139" s="36" t="str">
        <f t="shared" si="36"/>
        <v>hms004re</v>
      </c>
      <c r="K139" s="36" t="s">
        <v>1549</v>
      </c>
      <c r="L139" s="36" t="s">
        <v>1549</v>
      </c>
      <c r="M139" s="36" t="s">
        <v>2234</v>
      </c>
      <c r="N139" s="36" t="s">
        <v>1551</v>
      </c>
      <c r="O139" s="36" t="s">
        <v>1552</v>
      </c>
      <c r="P139" s="36" t="s">
        <v>1762</v>
      </c>
      <c r="Q139" s="646" t="str">
        <f t="shared" si="37"/>
        <v>147.152.22.68</v>
      </c>
      <c r="R139" s="646" t="str">
        <f t="shared" si="38"/>
        <v>147.152.22.4</v>
      </c>
      <c r="S139" s="95" t="str">
        <f t="shared" si="39"/>
        <v>time.lon.bt.com</v>
      </c>
      <c r="T139" s="95" t="str">
        <f t="shared" si="40"/>
        <v xml:space="preserve">time.nor.bt.com </v>
      </c>
      <c r="U139" s="95" t="str">
        <f t="shared" si="41"/>
        <v>time.mww.bt.com</v>
      </c>
      <c r="V139" s="34">
        <v>2773</v>
      </c>
      <c r="W139" s="107" t="s">
        <v>1554</v>
      </c>
      <c r="X139" s="34" t="str">
        <f t="shared" ref="X139:X220" si="43">"v14620"&amp;W139&amp;"-"&amp;V139</f>
        <v>v14620-ilo-2773</v>
      </c>
      <c r="Y139" s="34" t="str">
        <f t="shared" si="42"/>
        <v>rel14620hms004-ilo</v>
      </c>
      <c r="Z139" s="34" t="s">
        <v>1555</v>
      </c>
      <c r="AA139" s="34" t="s">
        <v>1556</v>
      </c>
      <c r="AB139" s="34" t="s">
        <v>1557</v>
      </c>
      <c r="AC139" s="34" t="s">
        <v>1558</v>
      </c>
      <c r="AD139" s="200" t="s">
        <v>2235</v>
      </c>
      <c r="AE139" s="39">
        <v>2224</v>
      </c>
      <c r="AF139" s="201" t="s">
        <v>1560</v>
      </c>
      <c r="AG139" s="39" t="s">
        <v>2217</v>
      </c>
      <c r="AH139" s="38" t="str">
        <f t="shared" si="33"/>
        <v>rel14620hms004-om</v>
      </c>
      <c r="AI139" s="38" t="s">
        <v>453</v>
      </c>
      <c r="AJ139" s="38" t="s">
        <v>1561</v>
      </c>
      <c r="AK139" s="38" t="s">
        <v>1562</v>
      </c>
      <c r="AL139" s="38" t="s">
        <v>1558</v>
      </c>
      <c r="AM139" s="38" t="s">
        <v>2236</v>
      </c>
      <c r="AN139" s="38" t="s">
        <v>2236</v>
      </c>
      <c r="AO139" s="637">
        <v>2220</v>
      </c>
      <c r="AP139" s="202" t="s">
        <v>1564</v>
      </c>
      <c r="AQ139" s="637" t="str">
        <f t="shared" ref="AQ139:AQ213" si="44">"v14620"&amp;"-dmz-product-"&amp;AO139</f>
        <v>v14620-dmz-product-2220</v>
      </c>
      <c r="AR139" s="316" t="str">
        <f t="shared" si="34"/>
        <v>rel14620hms004-prd</v>
      </c>
      <c r="AS139" s="316" t="s">
        <v>453</v>
      </c>
      <c r="AT139" s="316" t="s">
        <v>1565</v>
      </c>
      <c r="AU139" s="316" t="s">
        <v>1566</v>
      </c>
      <c r="AV139" s="316" t="s">
        <v>1558</v>
      </c>
      <c r="AW139" s="202" t="s">
        <v>2237</v>
      </c>
      <c r="AX139" s="638"/>
      <c r="AY139" s="638"/>
      <c r="AZ139" s="643"/>
      <c r="BA139" s="644"/>
      <c r="BB139" s="644"/>
      <c r="BC139" s="644"/>
      <c r="BD139" s="644"/>
      <c r="BE139" s="644"/>
      <c r="BF139" s="644"/>
      <c r="BG139" s="644"/>
      <c r="BH139" s="644"/>
      <c r="BI139" s="643"/>
      <c r="BJ139" s="644"/>
      <c r="BK139" s="644"/>
      <c r="BL139" s="644"/>
      <c r="BM139" s="644"/>
      <c r="BN139" s="644"/>
      <c r="BO139" s="644"/>
      <c r="BP139" s="644"/>
      <c r="BQ139" s="644"/>
    </row>
    <row r="140" spans="1:87" s="27" customFormat="1" ht="26" hidden="1">
      <c r="A140" s="95" t="str">
        <f t="shared" si="35"/>
        <v>rel14620hms005</v>
      </c>
      <c r="B140" s="36"/>
      <c r="C140" s="36" t="s">
        <v>2233</v>
      </c>
      <c r="D140" s="36" t="s">
        <v>451</v>
      </c>
      <c r="E140" s="36" t="s">
        <v>1544</v>
      </c>
      <c r="F140" s="36" t="s">
        <v>66</v>
      </c>
      <c r="G140" s="36" t="s">
        <v>2215</v>
      </c>
      <c r="H140" s="36" t="s">
        <v>1613</v>
      </c>
      <c r="I140" s="36" t="s">
        <v>1548</v>
      </c>
      <c r="J140" s="36" t="str">
        <f t="shared" si="36"/>
        <v>hms005re</v>
      </c>
      <c r="K140" s="36" t="s">
        <v>1549</v>
      </c>
      <c r="L140" s="36" t="s">
        <v>1549</v>
      </c>
      <c r="M140" s="36" t="s">
        <v>2238</v>
      </c>
      <c r="N140" s="36" t="s">
        <v>1551</v>
      </c>
      <c r="O140" s="36" t="s">
        <v>1583</v>
      </c>
      <c r="P140" s="36" t="s">
        <v>1783</v>
      </c>
      <c r="Q140" s="646" t="str">
        <f t="shared" si="37"/>
        <v>147.152.22.68</v>
      </c>
      <c r="R140" s="646" t="str">
        <f t="shared" si="38"/>
        <v>147.152.22.4</v>
      </c>
      <c r="S140" s="95" t="str">
        <f t="shared" si="39"/>
        <v>time.lon.bt.com</v>
      </c>
      <c r="T140" s="95" t="str">
        <f t="shared" si="40"/>
        <v xml:space="preserve">time.nor.bt.com </v>
      </c>
      <c r="U140" s="95" t="str">
        <f t="shared" si="41"/>
        <v>time.mww.bt.com</v>
      </c>
      <c r="V140" s="34">
        <v>2773</v>
      </c>
      <c r="W140" s="107" t="s">
        <v>1554</v>
      </c>
      <c r="X140" s="34" t="str">
        <f t="shared" si="43"/>
        <v>v14620-ilo-2773</v>
      </c>
      <c r="Y140" s="34" t="str">
        <f t="shared" si="42"/>
        <v>rel14620hms005-ilo</v>
      </c>
      <c r="Z140" s="34" t="s">
        <v>1555</v>
      </c>
      <c r="AA140" s="34" t="s">
        <v>1556</v>
      </c>
      <c r="AB140" s="34" t="s">
        <v>1557</v>
      </c>
      <c r="AC140" s="34" t="s">
        <v>1558</v>
      </c>
      <c r="AD140" s="200" t="s">
        <v>2239</v>
      </c>
      <c r="AE140" s="39">
        <v>2224</v>
      </c>
      <c r="AF140" s="201" t="s">
        <v>1560</v>
      </c>
      <c r="AG140" s="39" t="s">
        <v>2217</v>
      </c>
      <c r="AH140" s="38" t="str">
        <f t="shared" si="33"/>
        <v>rel14620hms005-om</v>
      </c>
      <c r="AI140" s="38" t="s">
        <v>453</v>
      </c>
      <c r="AJ140" s="38" t="s">
        <v>1561</v>
      </c>
      <c r="AK140" s="38" t="s">
        <v>1562</v>
      </c>
      <c r="AL140" s="38" t="s">
        <v>1558</v>
      </c>
      <c r="AM140" s="38" t="s">
        <v>2240</v>
      </c>
      <c r="AN140" s="38" t="s">
        <v>2240</v>
      </c>
      <c r="AO140" s="637">
        <v>2220</v>
      </c>
      <c r="AP140" s="202" t="s">
        <v>1564</v>
      </c>
      <c r="AQ140" s="637" t="str">
        <f t="shared" si="44"/>
        <v>v14620-dmz-product-2220</v>
      </c>
      <c r="AR140" s="316" t="str">
        <f t="shared" si="34"/>
        <v>rel14620hms005-prd</v>
      </c>
      <c r="AS140" s="316" t="s">
        <v>453</v>
      </c>
      <c r="AT140" s="316" t="s">
        <v>1565</v>
      </c>
      <c r="AU140" s="316" t="s">
        <v>1566</v>
      </c>
      <c r="AV140" s="316" t="s">
        <v>1558</v>
      </c>
      <c r="AW140" s="202" t="s">
        <v>2241</v>
      </c>
      <c r="AX140" s="638"/>
      <c r="AY140" s="638"/>
      <c r="AZ140" s="643"/>
      <c r="BA140" s="644"/>
      <c r="BB140" s="644"/>
      <c r="BC140" s="644"/>
      <c r="BD140" s="644"/>
      <c r="BE140" s="644"/>
      <c r="BF140" s="644"/>
      <c r="BG140" s="644"/>
      <c r="BH140" s="644"/>
      <c r="BI140" s="643"/>
      <c r="BJ140" s="644"/>
      <c r="BK140" s="644"/>
      <c r="BL140" s="644"/>
      <c r="BM140" s="644"/>
      <c r="BN140" s="644"/>
      <c r="BO140" s="644"/>
      <c r="BP140" s="644"/>
      <c r="BQ140" s="644"/>
    </row>
    <row r="141" spans="1:87" s="27" customFormat="1" ht="26" hidden="1">
      <c r="A141" s="95" t="str">
        <f t="shared" si="35"/>
        <v>rel14620hms006</v>
      </c>
      <c r="B141" s="36"/>
      <c r="C141" s="36" t="s">
        <v>2233</v>
      </c>
      <c r="D141" s="36" t="s">
        <v>451</v>
      </c>
      <c r="E141" s="36" t="s">
        <v>1544</v>
      </c>
      <c r="F141" s="36" t="s">
        <v>66</v>
      </c>
      <c r="G141" s="36" t="s">
        <v>2215</v>
      </c>
      <c r="H141" s="36" t="s">
        <v>1621</v>
      </c>
      <c r="I141" s="36" t="s">
        <v>1548</v>
      </c>
      <c r="J141" s="36" t="str">
        <f t="shared" si="36"/>
        <v>hms006re</v>
      </c>
      <c r="K141" s="36" t="s">
        <v>1549</v>
      </c>
      <c r="L141" s="36" t="s">
        <v>1549</v>
      </c>
      <c r="M141" s="36" t="s">
        <v>2242</v>
      </c>
      <c r="N141" s="36" t="s">
        <v>1551</v>
      </c>
      <c r="O141" s="36" t="s">
        <v>1592</v>
      </c>
      <c r="P141" s="36" t="s">
        <v>1783</v>
      </c>
      <c r="Q141" s="646" t="str">
        <f t="shared" si="37"/>
        <v>147.152.22.68</v>
      </c>
      <c r="R141" s="646" t="str">
        <f t="shared" si="38"/>
        <v>147.152.22.4</v>
      </c>
      <c r="S141" s="95" t="str">
        <f t="shared" si="39"/>
        <v>time.lon.bt.com</v>
      </c>
      <c r="T141" s="95" t="str">
        <f t="shared" si="40"/>
        <v xml:space="preserve">time.nor.bt.com </v>
      </c>
      <c r="U141" s="95" t="str">
        <f t="shared" si="41"/>
        <v>time.mww.bt.com</v>
      </c>
      <c r="V141" s="34">
        <v>2773</v>
      </c>
      <c r="W141" s="107" t="s">
        <v>1554</v>
      </c>
      <c r="X141" s="34" t="str">
        <f t="shared" si="43"/>
        <v>v14620-ilo-2773</v>
      </c>
      <c r="Y141" s="34" t="str">
        <f t="shared" si="42"/>
        <v>rel14620hms006-ilo</v>
      </c>
      <c r="Z141" s="34" t="s">
        <v>1555</v>
      </c>
      <c r="AA141" s="34" t="s">
        <v>1556</v>
      </c>
      <c r="AB141" s="34" t="s">
        <v>1557</v>
      </c>
      <c r="AC141" s="34" t="s">
        <v>1558</v>
      </c>
      <c r="AD141" s="200" t="s">
        <v>2243</v>
      </c>
      <c r="AE141" s="39">
        <v>2224</v>
      </c>
      <c r="AF141" s="201" t="s">
        <v>1560</v>
      </c>
      <c r="AG141" s="39" t="s">
        <v>2217</v>
      </c>
      <c r="AH141" s="38" t="str">
        <f t="shared" si="33"/>
        <v>rel14620hms006-om</v>
      </c>
      <c r="AI141" s="38" t="s">
        <v>453</v>
      </c>
      <c r="AJ141" s="38" t="s">
        <v>1561</v>
      </c>
      <c r="AK141" s="38" t="s">
        <v>1562</v>
      </c>
      <c r="AL141" s="38" t="s">
        <v>1558</v>
      </c>
      <c r="AM141" s="38" t="s">
        <v>2244</v>
      </c>
      <c r="AN141" s="38" t="s">
        <v>2244</v>
      </c>
      <c r="AO141" s="637">
        <v>2220</v>
      </c>
      <c r="AP141" s="202" t="s">
        <v>1564</v>
      </c>
      <c r="AQ141" s="637" t="str">
        <f t="shared" si="44"/>
        <v>v14620-dmz-product-2220</v>
      </c>
      <c r="AR141" s="316" t="str">
        <f t="shared" si="34"/>
        <v>rel14620hms006-prd</v>
      </c>
      <c r="AS141" s="316" t="s">
        <v>453</v>
      </c>
      <c r="AT141" s="316" t="s">
        <v>1565</v>
      </c>
      <c r="AU141" s="316" t="s">
        <v>1566</v>
      </c>
      <c r="AV141" s="316" t="s">
        <v>1558</v>
      </c>
      <c r="AW141" s="202" t="s">
        <v>2245</v>
      </c>
      <c r="AX141" s="638"/>
      <c r="AY141" s="638"/>
      <c r="AZ141" s="643"/>
      <c r="BA141" s="644"/>
      <c r="BB141" s="644"/>
      <c r="BC141" s="644"/>
      <c r="BD141" s="644"/>
      <c r="BE141" s="644"/>
      <c r="BF141" s="644"/>
      <c r="BG141" s="644"/>
      <c r="BH141" s="644"/>
      <c r="BI141" s="643"/>
      <c r="BJ141" s="644"/>
      <c r="BK141" s="644"/>
      <c r="BL141" s="644"/>
      <c r="BM141" s="644"/>
      <c r="BN141" s="644"/>
      <c r="BO141" s="644"/>
      <c r="BP141" s="644"/>
      <c r="BQ141" s="644"/>
    </row>
    <row r="142" spans="1:87" s="27" customFormat="1" ht="26.15" hidden="1" customHeight="1">
      <c r="A142" s="95" t="str">
        <f t="shared" si="35"/>
        <v>rel14620kfk001</v>
      </c>
      <c r="B142" s="36"/>
      <c r="C142" s="36" t="s">
        <v>2246</v>
      </c>
      <c r="D142" s="36" t="s">
        <v>451</v>
      </c>
      <c r="E142" s="36" t="s">
        <v>1544</v>
      </c>
      <c r="F142" s="36" t="s">
        <v>67</v>
      </c>
      <c r="G142" s="36" t="s">
        <v>2247</v>
      </c>
      <c r="H142" s="36" t="s">
        <v>1547</v>
      </c>
      <c r="I142" s="36" t="s">
        <v>1548</v>
      </c>
      <c r="J142" s="36" t="str">
        <f t="shared" si="36"/>
        <v>kfk001re</v>
      </c>
      <c r="K142" s="36" t="s">
        <v>1665</v>
      </c>
      <c r="L142" s="36" t="s">
        <v>1665</v>
      </c>
      <c r="M142" s="36" t="s">
        <v>2248</v>
      </c>
      <c r="N142" s="36" t="s">
        <v>1551</v>
      </c>
      <c r="O142" s="36" t="s">
        <v>1888</v>
      </c>
      <c r="P142" s="36" t="s">
        <v>1867</v>
      </c>
      <c r="Q142" s="646" t="str">
        <f t="shared" si="37"/>
        <v>147.152.22.68</v>
      </c>
      <c r="R142" s="646" t="str">
        <f t="shared" si="38"/>
        <v>147.152.22.4</v>
      </c>
      <c r="S142" s="95" t="str">
        <f t="shared" si="39"/>
        <v>time.lon.bt.com</v>
      </c>
      <c r="T142" s="95" t="str">
        <f t="shared" si="40"/>
        <v xml:space="preserve">time.nor.bt.com </v>
      </c>
      <c r="U142" s="95" t="str">
        <f t="shared" si="41"/>
        <v>time.mww.bt.com</v>
      </c>
      <c r="V142" s="34">
        <v>2773</v>
      </c>
      <c r="W142" s="107" t="s">
        <v>1554</v>
      </c>
      <c r="X142" s="34" t="str">
        <f t="shared" si="43"/>
        <v>v14620-ilo-2773</v>
      </c>
      <c r="Y142" s="34" t="str">
        <f t="shared" si="42"/>
        <v>rel14620kfk001-ilo</v>
      </c>
      <c r="Z142" s="34" t="s">
        <v>1555</v>
      </c>
      <c r="AA142" s="34" t="s">
        <v>1556</v>
      </c>
      <c r="AB142" s="34" t="s">
        <v>1557</v>
      </c>
      <c r="AC142" s="34" t="s">
        <v>1558</v>
      </c>
      <c r="AD142" s="200" t="s">
        <v>2249</v>
      </c>
      <c r="AE142" s="39">
        <v>2224</v>
      </c>
      <c r="AF142" s="201" t="s">
        <v>1560</v>
      </c>
      <c r="AG142" s="39" t="s">
        <v>2217</v>
      </c>
      <c r="AH142" s="38" t="str">
        <f t="shared" si="33"/>
        <v>rel14620kfk001-om</v>
      </c>
      <c r="AI142" s="38" t="s">
        <v>453</v>
      </c>
      <c r="AJ142" s="38" t="s">
        <v>1561</v>
      </c>
      <c r="AK142" s="38" t="s">
        <v>1562</v>
      </c>
      <c r="AL142" s="38" t="s">
        <v>1558</v>
      </c>
      <c r="AM142" s="38" t="s">
        <v>2250</v>
      </c>
      <c r="AN142" s="38" t="s">
        <v>2250</v>
      </c>
      <c r="AO142" s="637">
        <v>2220</v>
      </c>
      <c r="AP142" s="202" t="s">
        <v>1564</v>
      </c>
      <c r="AQ142" s="637" t="str">
        <f t="shared" si="44"/>
        <v>v14620-dmz-product-2220</v>
      </c>
      <c r="AR142" s="316" t="str">
        <f t="shared" si="34"/>
        <v>rel14620kfk001-prd</v>
      </c>
      <c r="AS142" s="316" t="s">
        <v>453</v>
      </c>
      <c r="AT142" s="316" t="s">
        <v>1565</v>
      </c>
      <c r="AU142" s="316" t="s">
        <v>1566</v>
      </c>
      <c r="AV142" s="316" t="s">
        <v>1558</v>
      </c>
      <c r="AW142" s="202" t="s">
        <v>2251</v>
      </c>
      <c r="AX142" s="638"/>
      <c r="AY142" s="638"/>
      <c r="AZ142" s="643"/>
      <c r="BA142" s="644"/>
      <c r="BB142" s="644"/>
      <c r="BC142" s="644"/>
      <c r="BD142" s="644"/>
      <c r="BE142" s="644"/>
      <c r="BF142" s="644"/>
      <c r="BG142" s="644"/>
      <c r="BH142" s="644"/>
      <c r="BI142" s="643"/>
      <c r="BJ142" s="644"/>
      <c r="BK142" s="644"/>
      <c r="BL142" s="644"/>
      <c r="BM142" s="644"/>
      <c r="BN142" s="644"/>
      <c r="BO142" s="644"/>
      <c r="BP142" s="644"/>
      <c r="BQ142" s="644"/>
      <c r="CA142" s="587">
        <v>2225</v>
      </c>
      <c r="CB142" s="587"/>
      <c r="CC142" s="587" t="s">
        <v>2252</v>
      </c>
      <c r="CD142" s="587" t="s">
        <v>2253</v>
      </c>
      <c r="CE142" s="587" t="s">
        <v>2254</v>
      </c>
      <c r="CF142" s="587" t="s">
        <v>2255</v>
      </c>
      <c r="CG142" s="587" t="s">
        <v>2256</v>
      </c>
      <c r="CH142" s="587" t="s">
        <v>1577</v>
      </c>
      <c r="CI142" s="587" t="s">
        <v>2257</v>
      </c>
    </row>
    <row r="143" spans="1:87" s="27" customFormat="1" ht="26" hidden="1">
      <c r="A143" s="95" t="str">
        <f t="shared" si="35"/>
        <v>rel14620kfk002</v>
      </c>
      <c r="B143" s="36"/>
      <c r="C143" s="36" t="s">
        <v>2246</v>
      </c>
      <c r="D143" s="36" t="s">
        <v>451</v>
      </c>
      <c r="E143" s="36" t="s">
        <v>1544</v>
      </c>
      <c r="F143" s="36" t="s">
        <v>67</v>
      </c>
      <c r="G143" s="36" t="s">
        <v>2247</v>
      </c>
      <c r="H143" s="36" t="s">
        <v>1590</v>
      </c>
      <c r="I143" s="36" t="s">
        <v>1548</v>
      </c>
      <c r="J143" s="36" t="str">
        <f t="shared" si="36"/>
        <v>kfk002re</v>
      </c>
      <c r="K143" s="36" t="s">
        <v>1665</v>
      </c>
      <c r="L143" s="36" t="s">
        <v>1665</v>
      </c>
      <c r="M143" s="36" t="s">
        <v>2258</v>
      </c>
      <c r="N143" s="36" t="s">
        <v>1551</v>
      </c>
      <c r="O143" s="36" t="s">
        <v>1894</v>
      </c>
      <c r="P143" s="36" t="s">
        <v>1867</v>
      </c>
      <c r="Q143" s="646" t="str">
        <f t="shared" si="37"/>
        <v>147.152.22.68</v>
      </c>
      <c r="R143" s="646" t="str">
        <f t="shared" si="38"/>
        <v>147.152.22.4</v>
      </c>
      <c r="S143" s="95" t="str">
        <f t="shared" si="39"/>
        <v>time.lon.bt.com</v>
      </c>
      <c r="T143" s="95" t="str">
        <f t="shared" si="40"/>
        <v xml:space="preserve">time.nor.bt.com </v>
      </c>
      <c r="U143" s="95" t="str">
        <f t="shared" si="41"/>
        <v>time.mww.bt.com</v>
      </c>
      <c r="V143" s="34">
        <v>2773</v>
      </c>
      <c r="W143" s="107" t="s">
        <v>1554</v>
      </c>
      <c r="X143" s="34" t="str">
        <f t="shared" si="43"/>
        <v>v14620-ilo-2773</v>
      </c>
      <c r="Y143" s="34" t="str">
        <f t="shared" si="42"/>
        <v>rel14620kfk002-ilo</v>
      </c>
      <c r="Z143" s="34" t="s">
        <v>1555</v>
      </c>
      <c r="AA143" s="34" t="s">
        <v>1556</v>
      </c>
      <c r="AB143" s="34" t="s">
        <v>1557</v>
      </c>
      <c r="AC143" s="34" t="s">
        <v>1558</v>
      </c>
      <c r="AD143" s="200" t="s">
        <v>2259</v>
      </c>
      <c r="AE143" s="39">
        <v>2224</v>
      </c>
      <c r="AF143" s="201" t="s">
        <v>1560</v>
      </c>
      <c r="AG143" s="39" t="s">
        <v>2217</v>
      </c>
      <c r="AH143" s="38" t="str">
        <f t="shared" si="33"/>
        <v>rel14620kfk002-om</v>
      </c>
      <c r="AI143" s="38" t="s">
        <v>453</v>
      </c>
      <c r="AJ143" s="38" t="s">
        <v>1561</v>
      </c>
      <c r="AK143" s="38" t="s">
        <v>1562</v>
      </c>
      <c r="AL143" s="38" t="s">
        <v>1558</v>
      </c>
      <c r="AM143" s="38" t="s">
        <v>2260</v>
      </c>
      <c r="AN143" s="38" t="s">
        <v>2260</v>
      </c>
      <c r="AO143" s="637">
        <v>2220</v>
      </c>
      <c r="AP143" s="202" t="s">
        <v>1564</v>
      </c>
      <c r="AQ143" s="637" t="str">
        <f t="shared" si="44"/>
        <v>v14620-dmz-product-2220</v>
      </c>
      <c r="AR143" s="316" t="str">
        <f t="shared" si="34"/>
        <v>rel14620kfk002-prd</v>
      </c>
      <c r="AS143" s="316" t="s">
        <v>453</v>
      </c>
      <c r="AT143" s="316" t="s">
        <v>1565</v>
      </c>
      <c r="AU143" s="316" t="s">
        <v>1566</v>
      </c>
      <c r="AV143" s="316" t="s">
        <v>1558</v>
      </c>
      <c r="AW143" s="202" t="s">
        <v>2261</v>
      </c>
      <c r="AX143" s="638"/>
      <c r="AY143" s="638"/>
      <c r="AZ143" s="643"/>
      <c r="BA143" s="644"/>
      <c r="BB143" s="644"/>
      <c r="BC143" s="644"/>
      <c r="BD143" s="644"/>
      <c r="BE143" s="644"/>
      <c r="BF143" s="644"/>
      <c r="BG143" s="644"/>
      <c r="BH143" s="644"/>
      <c r="BI143" s="643"/>
      <c r="BJ143" s="644"/>
      <c r="BK143" s="644"/>
      <c r="BL143" s="644"/>
      <c r="BM143" s="644"/>
      <c r="BN143" s="644"/>
      <c r="BO143" s="644"/>
      <c r="BP143" s="644"/>
      <c r="BQ143" s="644"/>
      <c r="CA143" s="587">
        <v>2225</v>
      </c>
      <c r="CB143" s="587"/>
      <c r="CC143" s="587" t="s">
        <v>2252</v>
      </c>
      <c r="CD143" s="587" t="s">
        <v>2253</v>
      </c>
      <c r="CE143" s="587" t="s">
        <v>2254</v>
      </c>
      <c r="CF143" s="587" t="s">
        <v>2255</v>
      </c>
      <c r="CG143" s="587" t="s">
        <v>2256</v>
      </c>
      <c r="CH143" s="587" t="s">
        <v>1577</v>
      </c>
      <c r="CI143" s="587" t="s">
        <v>2262</v>
      </c>
    </row>
    <row r="144" spans="1:87" s="27" customFormat="1" ht="26" hidden="1">
      <c r="A144" s="95" t="str">
        <f t="shared" si="35"/>
        <v>rel14620kfk003</v>
      </c>
      <c r="B144" s="36"/>
      <c r="C144" s="36" t="s">
        <v>2246</v>
      </c>
      <c r="D144" s="36" t="s">
        <v>451</v>
      </c>
      <c r="E144" s="36" t="s">
        <v>1544</v>
      </c>
      <c r="F144" s="36" t="s">
        <v>67</v>
      </c>
      <c r="G144" s="36" t="s">
        <v>2247</v>
      </c>
      <c r="H144" s="36" t="s">
        <v>1598</v>
      </c>
      <c r="I144" s="36" t="s">
        <v>1548</v>
      </c>
      <c r="J144" s="36" t="str">
        <f t="shared" si="36"/>
        <v>kfk003re</v>
      </c>
      <c r="K144" s="36" t="s">
        <v>1665</v>
      </c>
      <c r="L144" s="36" t="s">
        <v>1665</v>
      </c>
      <c r="M144" s="36" t="s">
        <v>2263</v>
      </c>
      <c r="N144" s="36" t="s">
        <v>1551</v>
      </c>
      <c r="O144" s="36" t="s">
        <v>1900</v>
      </c>
      <c r="P144" s="36" t="s">
        <v>1867</v>
      </c>
      <c r="Q144" s="646" t="str">
        <f t="shared" si="37"/>
        <v>147.152.22.68</v>
      </c>
      <c r="R144" s="646" t="str">
        <f t="shared" si="38"/>
        <v>147.152.22.4</v>
      </c>
      <c r="S144" s="95" t="str">
        <f t="shared" si="39"/>
        <v>time.lon.bt.com</v>
      </c>
      <c r="T144" s="95" t="str">
        <f t="shared" si="40"/>
        <v xml:space="preserve">time.nor.bt.com </v>
      </c>
      <c r="U144" s="95" t="str">
        <f t="shared" si="41"/>
        <v>time.mww.bt.com</v>
      </c>
      <c r="V144" s="34">
        <v>2773</v>
      </c>
      <c r="W144" s="107" t="s">
        <v>1554</v>
      </c>
      <c r="X144" s="34" t="str">
        <f t="shared" si="43"/>
        <v>v14620-ilo-2773</v>
      </c>
      <c r="Y144" s="34" t="str">
        <f t="shared" si="42"/>
        <v>rel14620kfk003-ilo</v>
      </c>
      <c r="Z144" s="34" t="s">
        <v>1555</v>
      </c>
      <c r="AA144" s="34" t="s">
        <v>1556</v>
      </c>
      <c r="AB144" s="34" t="s">
        <v>1557</v>
      </c>
      <c r="AC144" s="34" t="s">
        <v>1558</v>
      </c>
      <c r="AD144" s="200" t="s">
        <v>2264</v>
      </c>
      <c r="AE144" s="39">
        <v>2224</v>
      </c>
      <c r="AF144" s="201" t="s">
        <v>1560</v>
      </c>
      <c r="AG144" s="39" t="s">
        <v>2217</v>
      </c>
      <c r="AH144" s="38" t="str">
        <f t="shared" si="33"/>
        <v>rel14620kfk003-om</v>
      </c>
      <c r="AI144" s="38" t="s">
        <v>453</v>
      </c>
      <c r="AJ144" s="38" t="s">
        <v>1561</v>
      </c>
      <c r="AK144" s="38" t="s">
        <v>1562</v>
      </c>
      <c r="AL144" s="38" t="s">
        <v>1558</v>
      </c>
      <c r="AM144" s="38" t="s">
        <v>2265</v>
      </c>
      <c r="AN144" s="38" t="s">
        <v>2265</v>
      </c>
      <c r="AO144" s="637">
        <v>2220</v>
      </c>
      <c r="AP144" s="202" t="s">
        <v>1564</v>
      </c>
      <c r="AQ144" s="637" t="str">
        <f t="shared" si="44"/>
        <v>v14620-dmz-product-2220</v>
      </c>
      <c r="AR144" s="316" t="str">
        <f t="shared" si="34"/>
        <v>rel14620kfk003-prd</v>
      </c>
      <c r="AS144" s="316" t="s">
        <v>453</v>
      </c>
      <c r="AT144" s="316" t="s">
        <v>1565</v>
      </c>
      <c r="AU144" s="316" t="s">
        <v>1566</v>
      </c>
      <c r="AV144" s="316" t="s">
        <v>1558</v>
      </c>
      <c r="AW144" s="202" t="s">
        <v>2266</v>
      </c>
      <c r="AX144" s="638"/>
      <c r="AY144" s="638"/>
      <c r="AZ144" s="643"/>
      <c r="BA144" s="644"/>
      <c r="BB144" s="644"/>
      <c r="BC144" s="644"/>
      <c r="BD144" s="644"/>
      <c r="BE144" s="644"/>
      <c r="BF144" s="644"/>
      <c r="BG144" s="644"/>
      <c r="BH144" s="644"/>
      <c r="BI144" s="643"/>
      <c r="BJ144" s="644"/>
      <c r="BK144" s="644"/>
      <c r="BL144" s="644"/>
      <c r="BM144" s="644"/>
      <c r="BN144" s="644"/>
      <c r="BO144" s="644"/>
      <c r="BP144" s="644"/>
      <c r="BQ144" s="644"/>
      <c r="CA144" s="587">
        <v>2225</v>
      </c>
      <c r="CB144" s="587"/>
      <c r="CC144" s="587" t="s">
        <v>2252</v>
      </c>
      <c r="CD144" s="587" t="s">
        <v>2253</v>
      </c>
      <c r="CE144" s="587" t="s">
        <v>2254</v>
      </c>
      <c r="CF144" s="587" t="s">
        <v>2255</v>
      </c>
      <c r="CG144" s="587" t="s">
        <v>2256</v>
      </c>
      <c r="CH144" s="587" t="s">
        <v>1577</v>
      </c>
      <c r="CI144" s="587" t="s">
        <v>2267</v>
      </c>
    </row>
    <row r="145" spans="1:87" s="27" customFormat="1" ht="26" hidden="1">
      <c r="A145" s="95" t="str">
        <f t="shared" si="35"/>
        <v>rel14620kfk004</v>
      </c>
      <c r="B145" s="36"/>
      <c r="C145" s="36" t="s">
        <v>2246</v>
      </c>
      <c r="D145" s="36" t="s">
        <v>451</v>
      </c>
      <c r="E145" s="36" t="s">
        <v>1544</v>
      </c>
      <c r="F145" s="36" t="s">
        <v>67</v>
      </c>
      <c r="G145" s="36" t="s">
        <v>2247</v>
      </c>
      <c r="H145" s="36" t="s">
        <v>1606</v>
      </c>
      <c r="I145" s="36" t="s">
        <v>1548</v>
      </c>
      <c r="J145" s="36" t="str">
        <f t="shared" si="36"/>
        <v>kfk004re</v>
      </c>
      <c r="K145" s="36" t="s">
        <v>1665</v>
      </c>
      <c r="L145" s="36" t="s">
        <v>1665</v>
      </c>
      <c r="M145" s="36" t="s">
        <v>2268</v>
      </c>
      <c r="N145" s="36" t="s">
        <v>1551</v>
      </c>
      <c r="O145" s="36" t="s">
        <v>1907</v>
      </c>
      <c r="P145" s="36" t="s">
        <v>1846</v>
      </c>
      <c r="Q145" s="646" t="str">
        <f t="shared" si="37"/>
        <v>147.152.22.68</v>
      </c>
      <c r="R145" s="646" t="str">
        <f t="shared" si="38"/>
        <v>147.152.22.4</v>
      </c>
      <c r="S145" s="95" t="str">
        <f t="shared" si="39"/>
        <v>time.lon.bt.com</v>
      </c>
      <c r="T145" s="95" t="str">
        <f t="shared" si="40"/>
        <v xml:space="preserve">time.nor.bt.com </v>
      </c>
      <c r="U145" s="95" t="str">
        <f t="shared" si="41"/>
        <v>time.mww.bt.com</v>
      </c>
      <c r="V145" s="34">
        <v>2773</v>
      </c>
      <c r="W145" s="107" t="s">
        <v>1554</v>
      </c>
      <c r="X145" s="34" t="str">
        <f t="shared" si="43"/>
        <v>v14620-ilo-2773</v>
      </c>
      <c r="Y145" s="34" t="str">
        <f t="shared" si="42"/>
        <v>rel14620kfk004-ilo</v>
      </c>
      <c r="Z145" s="34" t="s">
        <v>1555</v>
      </c>
      <c r="AA145" s="34" t="s">
        <v>1556</v>
      </c>
      <c r="AB145" s="34" t="s">
        <v>1557</v>
      </c>
      <c r="AC145" s="34" t="s">
        <v>1558</v>
      </c>
      <c r="AD145" s="200" t="s">
        <v>2269</v>
      </c>
      <c r="AE145" s="39">
        <v>2224</v>
      </c>
      <c r="AF145" s="201" t="s">
        <v>1560</v>
      </c>
      <c r="AG145" s="39" t="s">
        <v>2217</v>
      </c>
      <c r="AH145" s="38" t="str">
        <f t="shared" si="33"/>
        <v>rel14620kfk004-om</v>
      </c>
      <c r="AI145" s="38" t="s">
        <v>453</v>
      </c>
      <c r="AJ145" s="38" t="s">
        <v>1561</v>
      </c>
      <c r="AK145" s="38" t="s">
        <v>1562</v>
      </c>
      <c r="AL145" s="38" t="s">
        <v>1558</v>
      </c>
      <c r="AM145" s="38" t="s">
        <v>2270</v>
      </c>
      <c r="AN145" s="38" t="s">
        <v>2270</v>
      </c>
      <c r="AO145" s="637">
        <v>2220</v>
      </c>
      <c r="AP145" s="202" t="s">
        <v>1564</v>
      </c>
      <c r="AQ145" s="637" t="str">
        <f t="shared" si="44"/>
        <v>v14620-dmz-product-2220</v>
      </c>
      <c r="AR145" s="316" t="str">
        <f t="shared" si="34"/>
        <v>rel14620kfk004-prd</v>
      </c>
      <c r="AS145" s="316" t="s">
        <v>453</v>
      </c>
      <c r="AT145" s="316" t="s">
        <v>1565</v>
      </c>
      <c r="AU145" s="316" t="s">
        <v>1566</v>
      </c>
      <c r="AV145" s="316" t="s">
        <v>1558</v>
      </c>
      <c r="AW145" s="202" t="s">
        <v>2271</v>
      </c>
      <c r="AX145" s="638"/>
      <c r="AY145" s="638"/>
      <c r="AZ145" s="643"/>
      <c r="BA145" s="644"/>
      <c r="BB145" s="644"/>
      <c r="BC145" s="644"/>
      <c r="BD145" s="644"/>
      <c r="BE145" s="644"/>
      <c r="BF145" s="644"/>
      <c r="BG145" s="644"/>
      <c r="BH145" s="644"/>
      <c r="BI145" s="643"/>
      <c r="BJ145" s="644"/>
      <c r="BK145" s="644"/>
      <c r="BL145" s="644"/>
      <c r="BM145" s="644"/>
      <c r="BN145" s="644"/>
      <c r="BO145" s="644"/>
      <c r="BP145" s="644"/>
      <c r="BQ145" s="644"/>
      <c r="CA145" s="587">
        <v>2225</v>
      </c>
      <c r="CB145" s="587"/>
      <c r="CC145" s="587" t="s">
        <v>2252</v>
      </c>
      <c r="CD145" s="587" t="s">
        <v>2253</v>
      </c>
      <c r="CE145" s="587" t="s">
        <v>2254</v>
      </c>
      <c r="CF145" s="587" t="s">
        <v>2255</v>
      </c>
      <c r="CG145" s="587" t="s">
        <v>2256</v>
      </c>
      <c r="CH145" s="587" t="s">
        <v>1577</v>
      </c>
      <c r="CI145" s="587" t="s">
        <v>2272</v>
      </c>
    </row>
    <row r="146" spans="1:87" s="27" customFormat="1" ht="26" hidden="1">
      <c r="A146" s="95" t="str">
        <f t="shared" si="35"/>
        <v>rel14620kfk005</v>
      </c>
      <c r="B146" s="36"/>
      <c r="C146" s="36" t="s">
        <v>2273</v>
      </c>
      <c r="D146" s="36" t="s">
        <v>451</v>
      </c>
      <c r="E146" s="36" t="s">
        <v>1544</v>
      </c>
      <c r="F146" s="36" t="s">
        <v>67</v>
      </c>
      <c r="G146" s="36" t="s">
        <v>2247</v>
      </c>
      <c r="H146" s="36" t="s">
        <v>1613</v>
      </c>
      <c r="I146" s="36" t="s">
        <v>1548</v>
      </c>
      <c r="J146" s="36" t="str">
        <f t="shared" si="36"/>
        <v>kfk005re</v>
      </c>
      <c r="K146" s="36" t="s">
        <v>1665</v>
      </c>
      <c r="L146" s="36" t="s">
        <v>2152</v>
      </c>
      <c r="M146" s="36" t="s">
        <v>2274</v>
      </c>
      <c r="N146" s="36" t="s">
        <v>1551</v>
      </c>
      <c r="O146" s="36" t="s">
        <v>2073</v>
      </c>
      <c r="P146" s="36" t="s">
        <v>1846</v>
      </c>
      <c r="Q146" s="646" t="str">
        <f t="shared" si="37"/>
        <v>147.152.22.68</v>
      </c>
      <c r="R146" s="646" t="str">
        <f t="shared" si="38"/>
        <v>147.152.22.4</v>
      </c>
      <c r="S146" s="95" t="str">
        <f t="shared" si="39"/>
        <v>time.lon.bt.com</v>
      </c>
      <c r="T146" s="95" t="str">
        <f t="shared" si="40"/>
        <v xml:space="preserve">time.nor.bt.com </v>
      </c>
      <c r="U146" s="95" t="str">
        <f t="shared" si="41"/>
        <v>time.mww.bt.com</v>
      </c>
      <c r="V146" s="34">
        <v>2773</v>
      </c>
      <c r="W146" s="107" t="s">
        <v>1554</v>
      </c>
      <c r="X146" s="34" t="str">
        <f t="shared" si="43"/>
        <v>v14620-ilo-2773</v>
      </c>
      <c r="Y146" s="34" t="str">
        <f t="shared" si="42"/>
        <v>rel14620kfk005-ilo</v>
      </c>
      <c r="Z146" s="34" t="s">
        <v>1555</v>
      </c>
      <c r="AA146" s="34" t="s">
        <v>1556</v>
      </c>
      <c r="AB146" s="34" t="s">
        <v>1557</v>
      </c>
      <c r="AC146" s="34" t="s">
        <v>1558</v>
      </c>
      <c r="AD146" s="200" t="s">
        <v>2275</v>
      </c>
      <c r="AE146" s="39">
        <v>2224</v>
      </c>
      <c r="AF146" s="201" t="s">
        <v>1560</v>
      </c>
      <c r="AG146" s="39" t="s">
        <v>2217</v>
      </c>
      <c r="AH146" s="38" t="str">
        <f t="shared" si="33"/>
        <v>rel14620kfk005-om</v>
      </c>
      <c r="AI146" s="38" t="s">
        <v>453</v>
      </c>
      <c r="AJ146" s="38" t="s">
        <v>1561</v>
      </c>
      <c r="AK146" s="38" t="s">
        <v>1562</v>
      </c>
      <c r="AL146" s="38" t="s">
        <v>1558</v>
      </c>
      <c r="AM146" s="38" t="s">
        <v>2276</v>
      </c>
      <c r="AN146" s="38" t="s">
        <v>2276</v>
      </c>
      <c r="AO146" s="637">
        <v>2220</v>
      </c>
      <c r="AP146" s="202" t="s">
        <v>1564</v>
      </c>
      <c r="AQ146" s="637" t="str">
        <f t="shared" si="44"/>
        <v>v14620-dmz-product-2220</v>
      </c>
      <c r="AR146" s="316" t="str">
        <f t="shared" si="34"/>
        <v>rel14620kfk005-prd</v>
      </c>
      <c r="AS146" s="316" t="s">
        <v>453</v>
      </c>
      <c r="AT146" s="316" t="s">
        <v>1565</v>
      </c>
      <c r="AU146" s="316" t="s">
        <v>1566</v>
      </c>
      <c r="AV146" s="316" t="s">
        <v>1558</v>
      </c>
      <c r="AW146" s="202" t="s">
        <v>2277</v>
      </c>
      <c r="AX146" s="638"/>
      <c r="AY146" s="638"/>
      <c r="AZ146" s="643"/>
      <c r="BA146" s="644"/>
      <c r="BB146" s="644"/>
      <c r="BC146" s="644"/>
      <c r="BD146" s="644"/>
      <c r="BE146" s="644"/>
      <c r="BF146" s="644"/>
      <c r="BG146" s="644"/>
      <c r="BH146" s="644"/>
      <c r="BI146" s="643"/>
      <c r="BJ146" s="644"/>
      <c r="BK146" s="644"/>
      <c r="BL146" s="644"/>
      <c r="BM146" s="644"/>
      <c r="BN146" s="644"/>
      <c r="BO146" s="644"/>
      <c r="BP146" s="644"/>
      <c r="BQ146" s="644"/>
      <c r="CA146" s="587">
        <v>2225</v>
      </c>
      <c r="CB146" s="587"/>
      <c r="CC146" s="587" t="s">
        <v>2252</v>
      </c>
      <c r="CD146" s="587" t="s">
        <v>2253</v>
      </c>
      <c r="CE146" s="587" t="s">
        <v>2254</v>
      </c>
      <c r="CF146" s="587" t="s">
        <v>2255</v>
      </c>
      <c r="CG146" s="587" t="s">
        <v>2256</v>
      </c>
      <c r="CH146" s="587" t="s">
        <v>1577</v>
      </c>
      <c r="CI146" s="587" t="s">
        <v>2278</v>
      </c>
    </row>
    <row r="147" spans="1:87" s="27" customFormat="1" ht="26" hidden="1">
      <c r="A147" s="95" t="str">
        <f t="shared" si="35"/>
        <v>rel14620kfk006</v>
      </c>
      <c r="B147" s="36"/>
      <c r="C147" s="36" t="s">
        <v>2273</v>
      </c>
      <c r="D147" s="36" t="s">
        <v>451</v>
      </c>
      <c r="E147" s="36" t="s">
        <v>1544</v>
      </c>
      <c r="F147" s="36" t="s">
        <v>67</v>
      </c>
      <c r="G147" s="36" t="s">
        <v>2247</v>
      </c>
      <c r="H147" s="36" t="s">
        <v>1621</v>
      </c>
      <c r="I147" s="36" t="s">
        <v>1548</v>
      </c>
      <c r="J147" s="36" t="str">
        <f>G147&amp;H147&amp;E147</f>
        <v>kfk006re</v>
      </c>
      <c r="K147" s="36" t="s">
        <v>1665</v>
      </c>
      <c r="L147" s="36" t="s">
        <v>2184</v>
      </c>
      <c r="M147" s="36" t="s">
        <v>2279</v>
      </c>
      <c r="N147" s="36" t="s">
        <v>1551</v>
      </c>
      <c r="O147" s="36" t="s">
        <v>2079</v>
      </c>
      <c r="P147" s="36" t="s">
        <v>1846</v>
      </c>
      <c r="Q147" s="646" t="str">
        <f t="shared" si="37"/>
        <v>147.152.22.68</v>
      </c>
      <c r="R147" s="646" t="str">
        <f t="shared" si="38"/>
        <v>147.152.22.4</v>
      </c>
      <c r="S147" s="95" t="str">
        <f t="shared" si="39"/>
        <v>time.lon.bt.com</v>
      </c>
      <c r="T147" s="95" t="str">
        <f t="shared" si="40"/>
        <v xml:space="preserve">time.nor.bt.com </v>
      </c>
      <c r="U147" s="95" t="str">
        <f t="shared" si="41"/>
        <v>time.mww.bt.com</v>
      </c>
      <c r="V147" s="34">
        <v>2773</v>
      </c>
      <c r="W147" s="107" t="s">
        <v>1554</v>
      </c>
      <c r="X147" s="34" t="str">
        <f>"v14620"&amp;W147&amp;"-"&amp;V147</f>
        <v>v14620-ilo-2773</v>
      </c>
      <c r="Y147" s="34" t="str">
        <f>Master_Full_Short_Hostname&amp;W147</f>
        <v>rel14620kfk006-ilo</v>
      </c>
      <c r="Z147" s="34" t="s">
        <v>1555</v>
      </c>
      <c r="AA147" s="34" t="s">
        <v>1556</v>
      </c>
      <c r="AB147" s="34" t="s">
        <v>1557</v>
      </c>
      <c r="AC147" s="34" t="s">
        <v>1558</v>
      </c>
      <c r="AD147" s="200" t="s">
        <v>2280</v>
      </c>
      <c r="AE147" s="39">
        <v>2224</v>
      </c>
      <c r="AF147" s="201" t="s">
        <v>1560</v>
      </c>
      <c r="AG147" s="39" t="s">
        <v>2217</v>
      </c>
      <c r="AH147" s="38" t="str">
        <f>Master_Full_Short_Hostname&amp;AF147</f>
        <v>rel14620kfk006-om</v>
      </c>
      <c r="AI147" s="38" t="s">
        <v>453</v>
      </c>
      <c r="AJ147" s="38" t="s">
        <v>1561</v>
      </c>
      <c r="AK147" s="38" t="s">
        <v>1562</v>
      </c>
      <c r="AL147" s="38" t="s">
        <v>1558</v>
      </c>
      <c r="AM147" s="38" t="s">
        <v>2281</v>
      </c>
      <c r="AN147" s="38" t="s">
        <v>2281</v>
      </c>
      <c r="AO147" s="637">
        <v>2220</v>
      </c>
      <c r="AP147" s="202" t="s">
        <v>1564</v>
      </c>
      <c r="AQ147" s="637" t="str">
        <f>"v14620"&amp;"-dmz-product-"&amp;AO147</f>
        <v>v14620-dmz-product-2220</v>
      </c>
      <c r="AR147" s="316" t="str">
        <f>Master_Full_Short_Hostname&amp;AP147</f>
        <v>rel14620kfk006-prd</v>
      </c>
      <c r="AS147" s="316" t="s">
        <v>453</v>
      </c>
      <c r="AT147" s="316" t="s">
        <v>1565</v>
      </c>
      <c r="AU147" s="316" t="s">
        <v>1566</v>
      </c>
      <c r="AV147" s="316" t="s">
        <v>1558</v>
      </c>
      <c r="AW147" s="202" t="s">
        <v>2282</v>
      </c>
      <c r="AX147" s="638"/>
      <c r="AY147" s="638"/>
      <c r="AZ147" s="643"/>
      <c r="BA147" s="644"/>
      <c r="BB147" s="644"/>
      <c r="BC147" s="644"/>
      <c r="BD147" s="644"/>
      <c r="BE147" s="644"/>
      <c r="BF147" s="644"/>
      <c r="BG147" s="644"/>
      <c r="BH147" s="644"/>
      <c r="BI147" s="643"/>
      <c r="BJ147" s="644"/>
      <c r="BK147" s="644"/>
      <c r="BL147" s="644"/>
      <c r="BM147" s="644"/>
      <c r="BN147" s="644"/>
      <c r="BO147" s="644"/>
      <c r="BP147" s="644"/>
      <c r="BQ147" s="644"/>
      <c r="CA147" s="587">
        <v>2225</v>
      </c>
      <c r="CB147" s="587"/>
      <c r="CC147" s="587" t="s">
        <v>2252</v>
      </c>
      <c r="CD147" s="587" t="s">
        <v>2253</v>
      </c>
      <c r="CE147" s="587" t="s">
        <v>2254</v>
      </c>
      <c r="CF147" s="587" t="s">
        <v>2255</v>
      </c>
      <c r="CG147" s="587" t="s">
        <v>2256</v>
      </c>
      <c r="CH147" s="587" t="s">
        <v>1577</v>
      </c>
      <c r="CI147" s="587" t="s">
        <v>2283</v>
      </c>
    </row>
    <row r="148" spans="1:87" s="27" customFormat="1" ht="26" hidden="1">
      <c r="A148" s="95" t="str">
        <f t="shared" si="35"/>
        <v>rel14620kfk007</v>
      </c>
      <c r="B148" s="36"/>
      <c r="C148" s="36" t="s">
        <v>2273</v>
      </c>
      <c r="D148" s="36" t="s">
        <v>451</v>
      </c>
      <c r="E148" s="36" t="s">
        <v>1544</v>
      </c>
      <c r="F148" s="36" t="s">
        <v>67</v>
      </c>
      <c r="G148" s="36" t="s">
        <v>2247</v>
      </c>
      <c r="H148" s="36" t="s">
        <v>1628</v>
      </c>
      <c r="I148" s="36" t="s">
        <v>1548</v>
      </c>
      <c r="J148" s="36" t="str">
        <f>G148&amp;H148&amp;E148</f>
        <v>kfk007re</v>
      </c>
      <c r="K148" s="36" t="s">
        <v>1665</v>
      </c>
      <c r="L148" s="36" t="s">
        <v>2184</v>
      </c>
      <c r="M148" s="36" t="s">
        <v>2284</v>
      </c>
      <c r="N148" s="36" t="s">
        <v>1551</v>
      </c>
      <c r="O148" s="36" t="s">
        <v>2085</v>
      </c>
      <c r="P148" s="36" t="s">
        <v>1846</v>
      </c>
      <c r="Q148" s="646" t="str">
        <f t="shared" si="37"/>
        <v>147.152.22.68</v>
      </c>
      <c r="R148" s="646" t="str">
        <f t="shared" si="38"/>
        <v>147.152.22.4</v>
      </c>
      <c r="S148" s="95" t="str">
        <f t="shared" si="39"/>
        <v>time.lon.bt.com</v>
      </c>
      <c r="T148" s="95" t="str">
        <f t="shared" si="40"/>
        <v xml:space="preserve">time.nor.bt.com </v>
      </c>
      <c r="U148" s="95" t="str">
        <f t="shared" si="41"/>
        <v>time.mww.bt.com</v>
      </c>
      <c r="V148" s="34">
        <v>2773</v>
      </c>
      <c r="W148" s="107" t="s">
        <v>1554</v>
      </c>
      <c r="X148" s="34" t="str">
        <f>"v14620"&amp;W148&amp;"-"&amp;V148</f>
        <v>v14620-ilo-2773</v>
      </c>
      <c r="Y148" s="34" t="str">
        <f>Master_Full_Short_Hostname&amp;W148</f>
        <v>rel14620kfk007-ilo</v>
      </c>
      <c r="Z148" s="34" t="s">
        <v>1555</v>
      </c>
      <c r="AA148" s="34" t="s">
        <v>1556</v>
      </c>
      <c r="AB148" s="34" t="s">
        <v>1557</v>
      </c>
      <c r="AC148" s="34" t="s">
        <v>1558</v>
      </c>
      <c r="AD148" s="200" t="s">
        <v>2285</v>
      </c>
      <c r="AE148" s="39">
        <v>2224</v>
      </c>
      <c r="AF148" s="201" t="s">
        <v>1560</v>
      </c>
      <c r="AG148" s="39" t="s">
        <v>2217</v>
      </c>
      <c r="AH148" s="38" t="str">
        <f>Master_Full_Short_Hostname&amp;AF148</f>
        <v>rel14620kfk007-om</v>
      </c>
      <c r="AI148" s="38" t="s">
        <v>453</v>
      </c>
      <c r="AJ148" s="38" t="s">
        <v>1561</v>
      </c>
      <c r="AK148" s="38" t="s">
        <v>1562</v>
      </c>
      <c r="AL148" s="38" t="s">
        <v>1558</v>
      </c>
      <c r="AM148" s="38" t="s">
        <v>2286</v>
      </c>
      <c r="AN148" s="38" t="s">
        <v>2286</v>
      </c>
      <c r="AO148" s="637">
        <v>2220</v>
      </c>
      <c r="AP148" s="202" t="s">
        <v>1564</v>
      </c>
      <c r="AQ148" s="637" t="str">
        <f>"v14620"&amp;"-dmz-product-"&amp;AO148</f>
        <v>v14620-dmz-product-2220</v>
      </c>
      <c r="AR148" s="316" t="str">
        <f>Master_Full_Short_Hostname&amp;AP148</f>
        <v>rel14620kfk007-prd</v>
      </c>
      <c r="AS148" s="316" t="s">
        <v>453</v>
      </c>
      <c r="AT148" s="316" t="s">
        <v>1565</v>
      </c>
      <c r="AU148" s="316" t="s">
        <v>1566</v>
      </c>
      <c r="AV148" s="316" t="s">
        <v>1558</v>
      </c>
      <c r="AW148" s="202" t="s">
        <v>2287</v>
      </c>
      <c r="AX148" s="638"/>
      <c r="AY148" s="638"/>
      <c r="AZ148" s="643"/>
      <c r="BA148" s="644"/>
      <c r="BB148" s="644"/>
      <c r="BC148" s="644"/>
      <c r="BD148" s="644"/>
      <c r="BE148" s="644"/>
      <c r="BF148" s="644"/>
      <c r="BG148" s="644"/>
      <c r="BH148" s="644"/>
      <c r="BI148" s="643"/>
      <c r="BJ148" s="644"/>
      <c r="BK148" s="644"/>
      <c r="BL148" s="644"/>
      <c r="BM148" s="644"/>
      <c r="BN148" s="644"/>
      <c r="BO148" s="644"/>
      <c r="BP148" s="644"/>
      <c r="BQ148" s="644"/>
      <c r="CA148" s="587">
        <v>2225</v>
      </c>
      <c r="CB148" s="587"/>
      <c r="CC148" s="587" t="s">
        <v>2252</v>
      </c>
      <c r="CD148" s="587" t="s">
        <v>2253</v>
      </c>
      <c r="CE148" s="587" t="s">
        <v>2254</v>
      </c>
      <c r="CF148" s="587" t="s">
        <v>2255</v>
      </c>
      <c r="CG148" s="587" t="s">
        <v>2256</v>
      </c>
      <c r="CH148" s="587" t="s">
        <v>1577</v>
      </c>
      <c r="CI148" s="587" t="s">
        <v>2288</v>
      </c>
    </row>
    <row r="149" spans="1:87" s="27" customFormat="1" ht="26" hidden="1">
      <c r="A149" s="95" t="str">
        <f t="shared" si="35"/>
        <v>rel14620kfk008</v>
      </c>
      <c r="B149" s="36"/>
      <c r="C149" s="36" t="s">
        <v>2273</v>
      </c>
      <c r="D149" s="36" t="s">
        <v>451</v>
      </c>
      <c r="E149" s="36" t="s">
        <v>1544</v>
      </c>
      <c r="F149" s="36" t="s">
        <v>67</v>
      </c>
      <c r="G149" s="36" t="s">
        <v>2247</v>
      </c>
      <c r="H149" s="36" t="s">
        <v>1635</v>
      </c>
      <c r="I149" s="36" t="s">
        <v>1548</v>
      </c>
      <c r="J149" s="36" t="str">
        <f t="shared" si="36"/>
        <v>kfk008re</v>
      </c>
      <c r="K149" s="36" t="s">
        <v>1665</v>
      </c>
      <c r="L149" s="36" t="s">
        <v>2184</v>
      </c>
      <c r="M149" s="36" t="s">
        <v>2289</v>
      </c>
      <c r="N149" s="36" t="s">
        <v>1551</v>
      </c>
      <c r="O149" s="36" t="s">
        <v>2091</v>
      </c>
      <c r="P149" s="36" t="s">
        <v>1846</v>
      </c>
      <c r="Q149" s="646" t="str">
        <f t="shared" si="37"/>
        <v>147.152.22.68</v>
      </c>
      <c r="R149" s="646" t="str">
        <f t="shared" si="38"/>
        <v>147.152.22.4</v>
      </c>
      <c r="S149" s="95" t="str">
        <f t="shared" si="39"/>
        <v>time.lon.bt.com</v>
      </c>
      <c r="T149" s="95" t="str">
        <f t="shared" si="40"/>
        <v xml:space="preserve">time.nor.bt.com </v>
      </c>
      <c r="U149" s="95" t="str">
        <f t="shared" si="41"/>
        <v>time.mww.bt.com</v>
      </c>
      <c r="V149" s="34">
        <v>2773</v>
      </c>
      <c r="W149" s="107" t="s">
        <v>1554</v>
      </c>
      <c r="X149" s="34" t="str">
        <f t="shared" si="43"/>
        <v>v14620-ilo-2773</v>
      </c>
      <c r="Y149" s="34" t="str">
        <f t="shared" si="42"/>
        <v>rel14620kfk008-ilo</v>
      </c>
      <c r="Z149" s="34" t="s">
        <v>1555</v>
      </c>
      <c r="AA149" s="34" t="s">
        <v>1556</v>
      </c>
      <c r="AB149" s="34" t="s">
        <v>1557</v>
      </c>
      <c r="AC149" s="34" t="s">
        <v>1558</v>
      </c>
      <c r="AD149" s="200" t="s">
        <v>2290</v>
      </c>
      <c r="AE149" s="39">
        <v>2224</v>
      </c>
      <c r="AF149" s="201" t="s">
        <v>1560</v>
      </c>
      <c r="AG149" s="39" t="s">
        <v>2217</v>
      </c>
      <c r="AH149" s="38" t="str">
        <f t="shared" si="33"/>
        <v>rel14620kfk008-om</v>
      </c>
      <c r="AI149" s="38" t="s">
        <v>453</v>
      </c>
      <c r="AJ149" s="38" t="s">
        <v>1561</v>
      </c>
      <c r="AK149" s="38" t="s">
        <v>1562</v>
      </c>
      <c r="AL149" s="38" t="s">
        <v>1558</v>
      </c>
      <c r="AM149" s="38" t="s">
        <v>2291</v>
      </c>
      <c r="AN149" s="38" t="s">
        <v>2291</v>
      </c>
      <c r="AO149" s="637">
        <v>2220</v>
      </c>
      <c r="AP149" s="202" t="s">
        <v>1564</v>
      </c>
      <c r="AQ149" s="637" t="str">
        <f t="shared" si="44"/>
        <v>v14620-dmz-product-2220</v>
      </c>
      <c r="AR149" s="316" t="str">
        <f t="shared" si="34"/>
        <v>rel14620kfk008-prd</v>
      </c>
      <c r="AS149" s="316" t="s">
        <v>453</v>
      </c>
      <c r="AT149" s="316" t="s">
        <v>1565</v>
      </c>
      <c r="AU149" s="316" t="s">
        <v>1566</v>
      </c>
      <c r="AV149" s="316" t="s">
        <v>1558</v>
      </c>
      <c r="AW149" s="202" t="s">
        <v>2292</v>
      </c>
      <c r="AX149" s="638"/>
      <c r="AY149" s="638"/>
      <c r="AZ149" s="643"/>
      <c r="BA149" s="644"/>
      <c r="BB149" s="644"/>
      <c r="BC149" s="644"/>
      <c r="BD149" s="644"/>
      <c r="BE149" s="644"/>
      <c r="BF149" s="644"/>
      <c r="BG149" s="644"/>
      <c r="BH149" s="644"/>
      <c r="BI149" s="643"/>
      <c r="BJ149" s="644"/>
      <c r="BK149" s="644"/>
      <c r="BL149" s="644"/>
      <c r="BM149" s="644"/>
      <c r="BN149" s="644"/>
      <c r="BO149" s="644"/>
      <c r="BP149" s="644"/>
      <c r="BQ149" s="644"/>
      <c r="CA149" s="587">
        <v>2225</v>
      </c>
      <c r="CB149" s="587"/>
      <c r="CC149" s="587" t="s">
        <v>2252</v>
      </c>
      <c r="CD149" s="587" t="s">
        <v>2253</v>
      </c>
      <c r="CE149" s="587" t="s">
        <v>2254</v>
      </c>
      <c r="CF149" s="587" t="s">
        <v>2255</v>
      </c>
      <c r="CG149" s="587" t="s">
        <v>2256</v>
      </c>
      <c r="CH149" s="587" t="s">
        <v>1577</v>
      </c>
      <c r="CI149" s="587" t="s">
        <v>2293</v>
      </c>
    </row>
    <row r="150" spans="1:87" s="27" customFormat="1" hidden="1">
      <c r="A150" s="647" t="str">
        <f t="shared" si="35"/>
        <v>rel14620kfk009</v>
      </c>
      <c r="B150" s="36"/>
      <c r="C150" s="36" t="s">
        <v>2273</v>
      </c>
      <c r="D150" s="36" t="s">
        <v>451</v>
      </c>
      <c r="E150" s="36" t="s">
        <v>1544</v>
      </c>
      <c r="F150" s="36" t="s">
        <v>67</v>
      </c>
      <c r="G150" s="36" t="s">
        <v>2247</v>
      </c>
      <c r="H150" s="36" t="s">
        <v>1642</v>
      </c>
      <c r="I150" s="36" t="s">
        <v>1548</v>
      </c>
      <c r="J150" s="36" t="str">
        <f t="shared" si="36"/>
        <v>kfk009re</v>
      </c>
      <c r="K150" s="36" t="s">
        <v>1665</v>
      </c>
      <c r="L150" s="36"/>
      <c r="M150" s="36" t="s">
        <v>2294</v>
      </c>
      <c r="N150" s="36"/>
      <c r="O150" s="36"/>
      <c r="P150" s="36" t="s">
        <v>1203</v>
      </c>
      <c r="Q150" s="648"/>
      <c r="R150" s="648"/>
      <c r="S150" s="647"/>
      <c r="T150" s="647"/>
      <c r="U150" s="647" t="str">
        <f t="shared" si="41"/>
        <v>time.mww.bt.com</v>
      </c>
      <c r="V150" s="34">
        <v>2773</v>
      </c>
      <c r="W150" s="107" t="s">
        <v>1554</v>
      </c>
      <c r="X150" s="34" t="str">
        <f t="shared" si="43"/>
        <v>v14620-ilo-2773</v>
      </c>
      <c r="Y150" s="34" t="str">
        <f t="shared" si="42"/>
        <v>rel14620kfk009-ilo</v>
      </c>
      <c r="Z150" s="34" t="s">
        <v>1555</v>
      </c>
      <c r="AA150" s="34" t="s">
        <v>1556</v>
      </c>
      <c r="AB150" s="34" t="s">
        <v>1557</v>
      </c>
      <c r="AC150" s="34" t="s">
        <v>1558</v>
      </c>
      <c r="AD150" s="200" t="s">
        <v>2295</v>
      </c>
      <c r="AE150" s="39">
        <v>2224</v>
      </c>
      <c r="AF150" s="201" t="s">
        <v>1560</v>
      </c>
      <c r="AG150" s="39" t="s">
        <v>2296</v>
      </c>
      <c r="AH150" s="38" t="str">
        <f>Master_Full_Short_Hostname&amp;AF150</f>
        <v>rel14620kfk009-om</v>
      </c>
      <c r="AI150" s="38" t="s">
        <v>453</v>
      </c>
      <c r="AJ150" s="38" t="s">
        <v>1561</v>
      </c>
      <c r="AK150" s="38" t="s">
        <v>1562</v>
      </c>
      <c r="AL150" s="38" t="s">
        <v>1558</v>
      </c>
      <c r="AM150" s="649" t="s">
        <v>2297</v>
      </c>
      <c r="AN150" s="649" t="s">
        <v>2297</v>
      </c>
      <c r="AO150" s="637">
        <v>2220</v>
      </c>
      <c r="AP150" s="202" t="s">
        <v>1564</v>
      </c>
      <c r="AQ150" s="637" t="str">
        <f>"v14620"&amp;"-dmz-product-"&amp;AO150</f>
        <v>v14620-dmz-product-2220</v>
      </c>
      <c r="AR150" s="316" t="str">
        <f>Master_Full_Short_Hostname&amp;AP150</f>
        <v>rel14620kfk009-prd</v>
      </c>
      <c r="AS150" s="316" t="s">
        <v>453</v>
      </c>
      <c r="AT150" s="316" t="s">
        <v>1565</v>
      </c>
      <c r="AU150" s="316" t="s">
        <v>1566</v>
      </c>
      <c r="AV150" s="316" t="s">
        <v>1558</v>
      </c>
      <c r="AW150" s="553" t="s">
        <v>2298</v>
      </c>
      <c r="AX150" s="638"/>
      <c r="AY150" s="638"/>
      <c r="AZ150" s="643"/>
      <c r="BA150" s="644"/>
      <c r="BB150" s="644"/>
      <c r="BC150" s="644"/>
      <c r="BD150" s="644"/>
      <c r="BE150" s="644"/>
      <c r="BF150" s="644"/>
      <c r="BG150" s="644"/>
      <c r="BH150" s="644"/>
      <c r="BI150" s="643"/>
      <c r="BJ150" s="644"/>
      <c r="BK150" s="644"/>
      <c r="BL150" s="644"/>
      <c r="BM150" s="644"/>
      <c r="BN150" s="644"/>
      <c r="BO150" s="644"/>
      <c r="BP150" s="644"/>
      <c r="BQ150" s="644"/>
      <c r="CA150" s="587">
        <v>2225</v>
      </c>
      <c r="CB150" s="587"/>
      <c r="CC150" s="587" t="s">
        <v>2252</v>
      </c>
      <c r="CD150" s="587" t="s">
        <v>2253</v>
      </c>
      <c r="CE150" s="587" t="s">
        <v>2254</v>
      </c>
      <c r="CF150" s="587" t="s">
        <v>2255</v>
      </c>
      <c r="CG150" s="587" t="s">
        <v>2256</v>
      </c>
      <c r="CH150" s="587" t="s">
        <v>1577</v>
      </c>
      <c r="CI150" s="587" t="s">
        <v>2299</v>
      </c>
    </row>
    <row r="151" spans="1:87" s="27" customFormat="1" hidden="1">
      <c r="A151" s="647" t="str">
        <f t="shared" si="35"/>
        <v>rel14620kfk010</v>
      </c>
      <c r="B151" s="36"/>
      <c r="C151" s="36" t="s">
        <v>2273</v>
      </c>
      <c r="D151" s="36" t="s">
        <v>451</v>
      </c>
      <c r="E151" s="36" t="s">
        <v>1544</v>
      </c>
      <c r="F151" s="36" t="s">
        <v>67</v>
      </c>
      <c r="G151" s="36" t="s">
        <v>2247</v>
      </c>
      <c r="H151" s="36" t="s">
        <v>1650</v>
      </c>
      <c r="I151" s="36" t="s">
        <v>1548</v>
      </c>
      <c r="J151" s="36" t="str">
        <f t="shared" si="36"/>
        <v>kfk010re</v>
      </c>
      <c r="K151" s="36" t="s">
        <v>1665</v>
      </c>
      <c r="L151" s="36"/>
      <c r="M151" s="36" t="s">
        <v>2300</v>
      </c>
      <c r="N151" s="36"/>
      <c r="O151" s="36"/>
      <c r="P151" s="36" t="s">
        <v>1203</v>
      </c>
      <c r="Q151" s="648"/>
      <c r="R151" s="648"/>
      <c r="S151" s="647"/>
      <c r="T151" s="647"/>
      <c r="U151" s="647" t="str">
        <f t="shared" si="41"/>
        <v>time.mww.bt.com</v>
      </c>
      <c r="V151" s="34">
        <v>2773</v>
      </c>
      <c r="W151" s="107" t="s">
        <v>1554</v>
      </c>
      <c r="X151" s="34" t="str">
        <f>"v14620"&amp;W151&amp;"-"&amp;V151</f>
        <v>v14620-ilo-2773</v>
      </c>
      <c r="Y151" s="34" t="str">
        <f>Master_Full_Short_Hostname&amp;W151</f>
        <v>rel14620kfk010-ilo</v>
      </c>
      <c r="Z151" s="34" t="s">
        <v>1555</v>
      </c>
      <c r="AA151" s="34" t="s">
        <v>1556</v>
      </c>
      <c r="AB151" s="34" t="s">
        <v>1557</v>
      </c>
      <c r="AC151" s="34" t="s">
        <v>1558</v>
      </c>
      <c r="AD151" s="200" t="s">
        <v>2301</v>
      </c>
      <c r="AE151" s="39">
        <v>2224</v>
      </c>
      <c r="AF151" s="201" t="s">
        <v>1560</v>
      </c>
      <c r="AG151" s="39" t="s">
        <v>2302</v>
      </c>
      <c r="AH151" s="38" t="str">
        <f>Master_Full_Short_Hostname&amp;AF151</f>
        <v>rel14620kfk010-om</v>
      </c>
      <c r="AI151" s="38" t="s">
        <v>453</v>
      </c>
      <c r="AJ151" s="38" t="s">
        <v>1561</v>
      </c>
      <c r="AK151" s="38" t="s">
        <v>1562</v>
      </c>
      <c r="AL151" s="38" t="s">
        <v>1558</v>
      </c>
      <c r="AM151" s="649" t="s">
        <v>2303</v>
      </c>
      <c r="AN151" s="649" t="s">
        <v>2303</v>
      </c>
      <c r="AO151" s="637">
        <v>2220</v>
      </c>
      <c r="AP151" s="202" t="s">
        <v>1564</v>
      </c>
      <c r="AQ151" s="637" t="str">
        <f>"v14620"&amp;"-dmz-product-"&amp;AO151</f>
        <v>v14620-dmz-product-2220</v>
      </c>
      <c r="AR151" s="316" t="str">
        <f>Master_Full_Short_Hostname&amp;AP151</f>
        <v>rel14620kfk010-prd</v>
      </c>
      <c r="AS151" s="316" t="s">
        <v>453</v>
      </c>
      <c r="AT151" s="316" t="s">
        <v>1565</v>
      </c>
      <c r="AU151" s="316" t="s">
        <v>1566</v>
      </c>
      <c r="AV151" s="316" t="s">
        <v>1558</v>
      </c>
      <c r="AW151" s="553" t="s">
        <v>2304</v>
      </c>
      <c r="AX151" s="638"/>
      <c r="AY151" s="638"/>
      <c r="AZ151" s="643"/>
      <c r="BA151" s="644"/>
      <c r="BB151" s="644"/>
      <c r="BC151" s="644"/>
      <c r="BD151" s="644"/>
      <c r="BE151" s="644"/>
      <c r="BF151" s="644"/>
      <c r="BG151" s="644"/>
      <c r="BH151" s="644"/>
      <c r="BI151" s="643"/>
      <c r="BJ151" s="644"/>
      <c r="BK151" s="644"/>
      <c r="BL151" s="644"/>
      <c r="BM151" s="644"/>
      <c r="BN151" s="644"/>
      <c r="BO151" s="644"/>
      <c r="BP151" s="644"/>
      <c r="BQ151" s="644"/>
      <c r="CA151" s="587">
        <v>2225</v>
      </c>
      <c r="CB151" s="587"/>
      <c r="CC151" s="587" t="s">
        <v>2252</v>
      </c>
      <c r="CD151" s="587" t="s">
        <v>2253</v>
      </c>
      <c r="CE151" s="587" t="s">
        <v>2254</v>
      </c>
      <c r="CF151" s="587" t="s">
        <v>2255</v>
      </c>
      <c r="CG151" s="587" t="s">
        <v>2256</v>
      </c>
      <c r="CH151" s="587" t="s">
        <v>1577</v>
      </c>
      <c r="CI151" s="587" t="s">
        <v>2305</v>
      </c>
    </row>
    <row r="152" spans="1:87" s="27" customFormat="1" hidden="1">
      <c r="A152" s="95" t="str">
        <f t="shared" si="35"/>
        <v>rel14620kfk011</v>
      </c>
      <c r="B152" s="36"/>
      <c r="C152" s="36" t="s">
        <v>2156</v>
      </c>
      <c r="D152" s="36" t="s">
        <v>451</v>
      </c>
      <c r="E152" s="36" t="s">
        <v>1544</v>
      </c>
      <c r="F152" s="36" t="s">
        <v>67</v>
      </c>
      <c r="G152" s="36" t="s">
        <v>2247</v>
      </c>
      <c r="H152" s="36" t="s">
        <v>1657</v>
      </c>
      <c r="I152" s="36" t="s">
        <v>2151</v>
      </c>
      <c r="J152" s="36" t="str">
        <f t="shared" si="36"/>
        <v>kfk011re</v>
      </c>
      <c r="K152" s="36" t="s">
        <v>2152</v>
      </c>
      <c r="L152" s="36"/>
      <c r="M152" s="36" t="s">
        <v>2306</v>
      </c>
      <c r="N152" s="36"/>
      <c r="O152" s="36"/>
      <c r="P152" s="36"/>
      <c r="Q152" s="646"/>
      <c r="R152" s="646"/>
      <c r="S152" s="95"/>
      <c r="T152" s="95"/>
      <c r="U152" s="95" t="str">
        <f t="shared" si="41"/>
        <v>time.mww.bt.com</v>
      </c>
      <c r="V152" s="34"/>
      <c r="W152" s="107"/>
      <c r="X152" s="34"/>
      <c r="Y152" s="34"/>
      <c r="Z152" s="34"/>
      <c r="AA152" s="34"/>
      <c r="AB152" s="34"/>
      <c r="AC152" s="34"/>
      <c r="AD152" s="200"/>
      <c r="AE152" s="39"/>
      <c r="AF152" s="201"/>
      <c r="AG152" s="39"/>
      <c r="AH152" s="38"/>
      <c r="AI152" s="38"/>
      <c r="AJ152" s="38"/>
      <c r="AK152" s="38"/>
      <c r="AL152" s="38"/>
      <c r="AM152" s="38"/>
      <c r="AN152" s="38"/>
      <c r="AO152" s="637"/>
      <c r="AP152" s="202"/>
      <c r="AQ152" s="637"/>
      <c r="AR152" s="316"/>
      <c r="AS152" s="316"/>
      <c r="AT152" s="316"/>
      <c r="AU152" s="316"/>
      <c r="AV152" s="316"/>
      <c r="AW152" s="202"/>
      <c r="AX152" s="638"/>
      <c r="AY152" s="638"/>
      <c r="AZ152" s="643"/>
      <c r="BA152" s="644"/>
      <c r="BB152" s="644"/>
      <c r="BC152" s="644"/>
      <c r="BD152" s="644"/>
      <c r="BE152" s="644"/>
      <c r="BF152" s="644"/>
      <c r="BG152" s="644"/>
      <c r="BH152" s="644"/>
      <c r="BI152" s="643"/>
      <c r="BJ152" s="644"/>
      <c r="BK152" s="644"/>
      <c r="BL152" s="644"/>
      <c r="BM152" s="644"/>
      <c r="BN152" s="644"/>
      <c r="BO152" s="644"/>
      <c r="BP152" s="644"/>
      <c r="BQ152" s="644"/>
      <c r="CA152" s="549"/>
      <c r="CB152" s="549"/>
      <c r="CC152" s="549"/>
      <c r="CD152" s="549"/>
      <c r="CE152" s="549"/>
      <c r="CF152" s="549"/>
      <c r="CG152" s="549"/>
      <c r="CH152" s="549"/>
      <c r="CI152" s="549"/>
    </row>
    <row r="153" spans="1:87" s="27" customFormat="1" hidden="1">
      <c r="A153" s="95" t="str">
        <f t="shared" si="35"/>
        <v>rel14620kfk012</v>
      </c>
      <c r="B153" s="36"/>
      <c r="C153" s="36" t="s">
        <v>2156</v>
      </c>
      <c r="D153" s="36" t="s">
        <v>451</v>
      </c>
      <c r="E153" s="36" t="s">
        <v>1544</v>
      </c>
      <c r="F153" s="36" t="s">
        <v>67</v>
      </c>
      <c r="G153" s="36" t="s">
        <v>2247</v>
      </c>
      <c r="H153" s="36" t="s">
        <v>1664</v>
      </c>
      <c r="I153" s="36" t="s">
        <v>2151</v>
      </c>
      <c r="J153" s="36" t="str">
        <f t="shared" si="36"/>
        <v>kfk012re</v>
      </c>
      <c r="K153" s="36" t="s">
        <v>2184</v>
      </c>
      <c r="L153" s="36"/>
      <c r="M153" s="36" t="s">
        <v>2306</v>
      </c>
      <c r="N153" s="36"/>
      <c r="O153" s="36"/>
      <c r="P153" s="36"/>
      <c r="Q153" s="646"/>
      <c r="R153" s="646"/>
      <c r="S153" s="95"/>
      <c r="T153" s="95"/>
      <c r="U153" s="95" t="str">
        <f t="shared" si="41"/>
        <v>time.mww.bt.com</v>
      </c>
      <c r="V153" s="34"/>
      <c r="W153" s="107"/>
      <c r="X153" s="34"/>
      <c r="Y153" s="34"/>
      <c r="Z153" s="34"/>
      <c r="AA153" s="34"/>
      <c r="AB153" s="34"/>
      <c r="AC153" s="34"/>
      <c r="AD153" s="200"/>
      <c r="AE153" s="39"/>
      <c r="AF153" s="201"/>
      <c r="AG153" s="39"/>
      <c r="AH153" s="38"/>
      <c r="AI153" s="38"/>
      <c r="AJ153" s="38"/>
      <c r="AK153" s="38"/>
      <c r="AL153" s="38"/>
      <c r="AM153" s="38"/>
      <c r="AN153" s="38"/>
      <c r="AO153" s="637"/>
      <c r="AP153" s="202"/>
      <c r="AQ153" s="637"/>
      <c r="AR153" s="316"/>
      <c r="AS153" s="316"/>
      <c r="AT153" s="316"/>
      <c r="AU153" s="316"/>
      <c r="AV153" s="316"/>
      <c r="AW153" s="202"/>
      <c r="AX153" s="638"/>
      <c r="AY153" s="638"/>
      <c r="AZ153" s="643"/>
      <c r="BA153" s="644"/>
      <c r="BB153" s="644"/>
      <c r="BC153" s="644"/>
      <c r="BD153" s="644"/>
      <c r="BE153" s="644"/>
      <c r="BF153" s="644"/>
      <c r="BG153" s="644"/>
      <c r="BH153" s="644"/>
      <c r="BI153" s="643"/>
      <c r="BJ153" s="644"/>
      <c r="BK153" s="644"/>
      <c r="BL153" s="644"/>
      <c r="BM153" s="644"/>
      <c r="BN153" s="644"/>
      <c r="BO153" s="644"/>
      <c r="BP153" s="644"/>
      <c r="BQ153" s="644"/>
    </row>
    <row r="154" spans="1:87" s="27" customFormat="1" ht="13" hidden="1" customHeight="1">
      <c r="A154" s="95" t="str">
        <f>$E154&amp;"l"&amp;"14620"&amp;$G154&amp;$H154</f>
        <v>rel14620exp001</v>
      </c>
      <c r="B154" s="36"/>
      <c r="C154" s="36" t="s">
        <v>2307</v>
      </c>
      <c r="D154" s="36" t="s">
        <v>451</v>
      </c>
      <c r="E154" s="36" t="s">
        <v>1544</v>
      </c>
      <c r="F154" s="36" t="s">
        <v>2308</v>
      </c>
      <c r="G154" s="36" t="s">
        <v>2309</v>
      </c>
      <c r="H154" s="36" t="s">
        <v>1547</v>
      </c>
      <c r="I154" s="36" t="s">
        <v>2151</v>
      </c>
      <c r="J154" s="36" t="str">
        <f t="shared" si="36"/>
        <v>exp001re</v>
      </c>
      <c r="K154" s="36" t="s">
        <v>1549</v>
      </c>
      <c r="L154" s="36" t="s">
        <v>1549</v>
      </c>
      <c r="M154" s="36" t="s">
        <v>2310</v>
      </c>
      <c r="N154" s="36" t="s">
        <v>1551</v>
      </c>
      <c r="O154" s="36" t="s">
        <v>2311</v>
      </c>
      <c r="P154" s="36" t="s">
        <v>1783</v>
      </c>
      <c r="Q154" s="646" t="str">
        <f t="shared" si="37"/>
        <v>147.152.22.68</v>
      </c>
      <c r="R154" s="646" t="str">
        <f t="shared" si="38"/>
        <v>147.152.22.4</v>
      </c>
      <c r="S154" s="95" t="str">
        <f t="shared" si="39"/>
        <v>time.lon.bt.com</v>
      </c>
      <c r="T154" s="95" t="str">
        <f t="shared" si="40"/>
        <v xml:space="preserve">time.nor.bt.com </v>
      </c>
      <c r="U154" s="95" t="str">
        <f t="shared" si="41"/>
        <v>time.mww.bt.com</v>
      </c>
      <c r="V154" s="34">
        <v>2773</v>
      </c>
      <c r="W154" s="107" t="s">
        <v>1554</v>
      </c>
      <c r="X154" s="34" t="str">
        <f t="shared" si="43"/>
        <v>v14620-ilo-2773</v>
      </c>
      <c r="Y154" s="34" t="str">
        <f t="shared" si="42"/>
        <v>rel14620exp001-ilo</v>
      </c>
      <c r="Z154" s="34" t="s">
        <v>1555</v>
      </c>
      <c r="AA154" s="34" t="s">
        <v>1556</v>
      </c>
      <c r="AB154" s="34" t="s">
        <v>1557</v>
      </c>
      <c r="AC154" s="34" t="s">
        <v>1558</v>
      </c>
      <c r="AD154" s="200" t="s">
        <v>2312</v>
      </c>
      <c r="AE154" s="39">
        <v>2224</v>
      </c>
      <c r="AF154" s="201" t="s">
        <v>1560</v>
      </c>
      <c r="AG154" s="39" t="s">
        <v>2217</v>
      </c>
      <c r="AH154" s="38" t="str">
        <f t="shared" si="33"/>
        <v>rel14620exp001-om</v>
      </c>
      <c r="AI154" s="38" t="s">
        <v>453</v>
      </c>
      <c r="AJ154" s="38" t="s">
        <v>1561</v>
      </c>
      <c r="AK154" s="38" t="s">
        <v>1562</v>
      </c>
      <c r="AL154" s="38" t="s">
        <v>1558</v>
      </c>
      <c r="AM154" s="38" t="s">
        <v>2313</v>
      </c>
      <c r="AN154" s="38" t="s">
        <v>2313</v>
      </c>
      <c r="AO154" s="637">
        <v>2220</v>
      </c>
      <c r="AP154" s="202" t="s">
        <v>1564</v>
      </c>
      <c r="AQ154" s="637" t="str">
        <f t="shared" si="44"/>
        <v>v14620-dmz-product-2220</v>
      </c>
      <c r="AR154" s="316" t="str">
        <f t="shared" si="34"/>
        <v>rel14620exp001-prd</v>
      </c>
      <c r="AS154" s="316" t="s">
        <v>453</v>
      </c>
      <c r="AT154" s="316" t="s">
        <v>1565</v>
      </c>
      <c r="AU154" s="316" t="s">
        <v>1566</v>
      </c>
      <c r="AV154" s="316" t="s">
        <v>1558</v>
      </c>
      <c r="AW154" s="202" t="s">
        <v>2314</v>
      </c>
      <c r="AX154" s="638"/>
      <c r="AY154" s="638"/>
      <c r="AZ154" s="643"/>
      <c r="BA154" s="644"/>
      <c r="BB154" s="644"/>
      <c r="BC154" s="644"/>
      <c r="BD154" s="644"/>
      <c r="BE154" s="644"/>
      <c r="BF154" s="644"/>
      <c r="BG154" s="644"/>
      <c r="BH154" s="644"/>
      <c r="BI154" s="643"/>
      <c r="BJ154" s="644"/>
      <c r="BK154" s="644"/>
      <c r="BL154" s="644"/>
      <c r="BM154" s="644"/>
      <c r="BN154" s="644"/>
      <c r="BO154" s="644"/>
      <c r="BP154" s="644"/>
      <c r="BQ154" s="644"/>
      <c r="CA154" s="587">
        <v>2223</v>
      </c>
      <c r="CB154" s="587"/>
      <c r="CC154" s="587" t="s">
        <v>1574</v>
      </c>
      <c r="CD154" s="587" t="s">
        <v>2315</v>
      </c>
      <c r="CE154" s="587" t="s">
        <v>453</v>
      </c>
      <c r="CF154" s="681" t="s">
        <v>1575</v>
      </c>
      <c r="CG154" s="681" t="s">
        <v>1576</v>
      </c>
      <c r="CH154" s="587" t="s">
        <v>1577</v>
      </c>
      <c r="CI154" s="587" t="s">
        <v>2316</v>
      </c>
    </row>
    <row r="155" spans="1:87" s="27" customFormat="1" ht="26" hidden="1">
      <c r="A155" s="95" t="str">
        <f t="shared" si="35"/>
        <v>rel14620exp002</v>
      </c>
      <c r="B155" s="36"/>
      <c r="C155" s="36" t="s">
        <v>2317</v>
      </c>
      <c r="D155" s="36" t="s">
        <v>451</v>
      </c>
      <c r="E155" s="36" t="s">
        <v>1544</v>
      </c>
      <c r="F155" s="36" t="s">
        <v>2308</v>
      </c>
      <c r="G155" s="36" t="s">
        <v>2309</v>
      </c>
      <c r="H155" s="36" t="s">
        <v>1590</v>
      </c>
      <c r="I155" s="36" t="s">
        <v>2151</v>
      </c>
      <c r="J155" s="36" t="str">
        <f t="shared" si="36"/>
        <v>exp002re</v>
      </c>
      <c r="K155" s="36" t="s">
        <v>1549</v>
      </c>
      <c r="L155" s="36" t="s">
        <v>1549</v>
      </c>
      <c r="M155" s="36" t="s">
        <v>2318</v>
      </c>
      <c r="N155" s="36" t="s">
        <v>1551</v>
      </c>
      <c r="O155" s="36" t="s">
        <v>2319</v>
      </c>
      <c r="P155" s="36" t="s">
        <v>1783</v>
      </c>
      <c r="Q155" s="646" t="str">
        <f t="shared" si="37"/>
        <v>147.152.22.68</v>
      </c>
      <c r="R155" s="646" t="str">
        <f t="shared" si="38"/>
        <v>147.152.22.4</v>
      </c>
      <c r="S155" s="95" t="str">
        <f t="shared" si="39"/>
        <v>time.lon.bt.com</v>
      </c>
      <c r="T155" s="95" t="str">
        <f t="shared" si="40"/>
        <v xml:space="preserve">time.nor.bt.com </v>
      </c>
      <c r="U155" s="95" t="str">
        <f t="shared" si="41"/>
        <v>time.mww.bt.com</v>
      </c>
      <c r="V155" s="34">
        <v>2773</v>
      </c>
      <c r="W155" s="107" t="s">
        <v>1554</v>
      </c>
      <c r="X155" s="34" t="str">
        <f t="shared" si="43"/>
        <v>v14620-ilo-2773</v>
      </c>
      <c r="Y155" s="34" t="str">
        <f t="shared" si="42"/>
        <v>rel14620exp002-ilo</v>
      </c>
      <c r="Z155" s="34" t="s">
        <v>1555</v>
      </c>
      <c r="AA155" s="34" t="s">
        <v>1556</v>
      </c>
      <c r="AB155" s="34" t="s">
        <v>1557</v>
      </c>
      <c r="AC155" s="34" t="s">
        <v>1558</v>
      </c>
      <c r="AD155" s="200" t="s">
        <v>2320</v>
      </c>
      <c r="AE155" s="39">
        <v>2224</v>
      </c>
      <c r="AF155" s="201" t="s">
        <v>1560</v>
      </c>
      <c r="AG155" s="39" t="s">
        <v>2217</v>
      </c>
      <c r="AH155" s="38" t="str">
        <f t="shared" si="33"/>
        <v>rel14620exp002-om</v>
      </c>
      <c r="AI155" s="38" t="s">
        <v>453</v>
      </c>
      <c r="AJ155" s="38" t="s">
        <v>1561</v>
      </c>
      <c r="AK155" s="38" t="s">
        <v>1562</v>
      </c>
      <c r="AL155" s="38" t="s">
        <v>1558</v>
      </c>
      <c r="AM155" s="38" t="s">
        <v>2321</v>
      </c>
      <c r="AN155" s="38" t="s">
        <v>2321</v>
      </c>
      <c r="AO155" s="637">
        <v>2220</v>
      </c>
      <c r="AP155" s="202" t="s">
        <v>1564</v>
      </c>
      <c r="AQ155" s="637" t="str">
        <f t="shared" si="44"/>
        <v>v14620-dmz-product-2220</v>
      </c>
      <c r="AR155" s="316" t="str">
        <f t="shared" si="34"/>
        <v>rel14620exp002-prd</v>
      </c>
      <c r="AS155" s="316" t="s">
        <v>453</v>
      </c>
      <c r="AT155" s="316" t="s">
        <v>1565</v>
      </c>
      <c r="AU155" s="316" t="s">
        <v>1566</v>
      </c>
      <c r="AV155" s="316" t="s">
        <v>1558</v>
      </c>
      <c r="AW155" s="202" t="s">
        <v>2322</v>
      </c>
      <c r="AX155" s="638"/>
      <c r="AY155" s="638"/>
      <c r="AZ155" s="643"/>
      <c r="BA155" s="644"/>
      <c r="BB155" s="644"/>
      <c r="BC155" s="644"/>
      <c r="BD155" s="644"/>
      <c r="BE155" s="644"/>
      <c r="BF155" s="644"/>
      <c r="BG155" s="644"/>
      <c r="BH155" s="644"/>
      <c r="BI155" s="643"/>
      <c r="BJ155" s="644"/>
      <c r="BK155" s="644"/>
      <c r="BL155" s="644"/>
      <c r="BM155" s="644"/>
      <c r="BN155" s="644"/>
      <c r="BO155" s="644"/>
      <c r="BP155" s="644"/>
      <c r="BQ155" s="644"/>
      <c r="CA155" s="587">
        <v>2223</v>
      </c>
      <c r="CB155" s="587"/>
      <c r="CC155" s="587" t="s">
        <v>2323</v>
      </c>
      <c r="CD155" s="587" t="s">
        <v>2324</v>
      </c>
      <c r="CE155" s="587" t="s">
        <v>453</v>
      </c>
      <c r="CF155" s="681" t="s">
        <v>1575</v>
      </c>
      <c r="CG155" s="681" t="s">
        <v>1576</v>
      </c>
      <c r="CH155" s="587" t="s">
        <v>1577</v>
      </c>
      <c r="CI155" s="587" t="s">
        <v>2325</v>
      </c>
    </row>
    <row r="156" spans="1:87" s="27" customFormat="1" ht="26" hidden="1">
      <c r="A156" s="95" t="str">
        <f t="shared" si="35"/>
        <v>rel14620imp001</v>
      </c>
      <c r="B156" s="36"/>
      <c r="C156" s="36" t="s">
        <v>2326</v>
      </c>
      <c r="D156" s="36" t="s">
        <v>451</v>
      </c>
      <c r="E156" s="36" t="s">
        <v>1544</v>
      </c>
      <c r="F156" s="36" t="s">
        <v>2173</v>
      </c>
      <c r="G156" s="36" t="s">
        <v>2174</v>
      </c>
      <c r="H156" s="36" t="s">
        <v>1547</v>
      </c>
      <c r="I156" s="36" t="s">
        <v>1548</v>
      </c>
      <c r="J156" s="36" t="str">
        <f t="shared" si="36"/>
        <v>imp001re</v>
      </c>
      <c r="K156" s="36" t="s">
        <v>1549</v>
      </c>
      <c r="L156" s="36" t="s">
        <v>1549</v>
      </c>
      <c r="M156" s="36" t="s">
        <v>2327</v>
      </c>
      <c r="N156" s="36" t="s">
        <v>1551</v>
      </c>
      <c r="O156" s="36" t="s">
        <v>2328</v>
      </c>
      <c r="P156" s="36" t="s">
        <v>1584</v>
      </c>
      <c r="Q156" s="646" t="str">
        <f t="shared" si="37"/>
        <v>147.152.22.68</v>
      </c>
      <c r="R156" s="646" t="str">
        <f t="shared" si="38"/>
        <v>147.152.22.4</v>
      </c>
      <c r="S156" s="95" t="str">
        <f t="shared" si="39"/>
        <v>time.lon.bt.com</v>
      </c>
      <c r="T156" s="95" t="str">
        <f t="shared" si="40"/>
        <v xml:space="preserve">time.nor.bt.com </v>
      </c>
      <c r="U156" s="95" t="str">
        <f t="shared" si="41"/>
        <v>time.mww.bt.com</v>
      </c>
      <c r="V156" s="34">
        <v>2773</v>
      </c>
      <c r="W156" s="107" t="s">
        <v>1554</v>
      </c>
      <c r="X156" s="34" t="str">
        <f t="shared" si="43"/>
        <v>v14620-ilo-2773</v>
      </c>
      <c r="Y156" s="34" t="str">
        <f t="shared" si="42"/>
        <v>rel14620imp001-ilo</v>
      </c>
      <c r="Z156" s="34" t="s">
        <v>1555</v>
      </c>
      <c r="AA156" s="34" t="s">
        <v>1556</v>
      </c>
      <c r="AB156" s="34" t="s">
        <v>1557</v>
      </c>
      <c r="AC156" s="34" t="s">
        <v>1558</v>
      </c>
      <c r="AD156" s="200" t="s">
        <v>2329</v>
      </c>
      <c r="AE156" s="39">
        <v>2224</v>
      </c>
      <c r="AF156" s="201" t="s">
        <v>1560</v>
      </c>
      <c r="AG156" s="39" t="s">
        <v>2217</v>
      </c>
      <c r="AH156" s="38" t="str">
        <f t="shared" si="33"/>
        <v>rel14620imp001-om</v>
      </c>
      <c r="AI156" s="38" t="s">
        <v>453</v>
      </c>
      <c r="AJ156" s="38" t="s">
        <v>1561</v>
      </c>
      <c r="AK156" s="38" t="s">
        <v>1562</v>
      </c>
      <c r="AL156" s="38" t="s">
        <v>1558</v>
      </c>
      <c r="AM156" s="38" t="s">
        <v>2330</v>
      </c>
      <c r="AN156" s="38" t="s">
        <v>2330</v>
      </c>
      <c r="AO156" s="637">
        <v>2220</v>
      </c>
      <c r="AP156" s="202" t="s">
        <v>1564</v>
      </c>
      <c r="AQ156" s="637" t="str">
        <f t="shared" si="44"/>
        <v>v14620-dmz-product-2220</v>
      </c>
      <c r="AR156" s="316" t="str">
        <f t="shared" si="34"/>
        <v>rel14620imp001-prd</v>
      </c>
      <c r="AS156" s="316" t="s">
        <v>453</v>
      </c>
      <c r="AT156" s="316" t="s">
        <v>1565</v>
      </c>
      <c r="AU156" s="316" t="s">
        <v>1566</v>
      </c>
      <c r="AV156" s="316" t="s">
        <v>1558</v>
      </c>
      <c r="AW156" s="202" t="s">
        <v>2331</v>
      </c>
      <c r="AX156" s="638"/>
      <c r="AY156" s="638"/>
      <c r="AZ156" s="643"/>
      <c r="BA156" s="644"/>
      <c r="BB156" s="644"/>
      <c r="BC156" s="644"/>
      <c r="BD156" s="644"/>
      <c r="BE156" s="644"/>
      <c r="BF156" s="644"/>
      <c r="BG156" s="644"/>
      <c r="BH156" s="644"/>
      <c r="BI156" s="643"/>
      <c r="BJ156" s="644"/>
      <c r="BK156" s="644"/>
      <c r="BL156" s="644"/>
      <c r="BM156" s="644"/>
      <c r="BN156" s="644"/>
      <c r="BO156" s="644"/>
      <c r="BP156" s="644"/>
      <c r="BQ156" s="644"/>
    </row>
    <row r="157" spans="1:87" s="27" customFormat="1" ht="26" hidden="1">
      <c r="A157" s="95" t="str">
        <f t="shared" si="35"/>
        <v>rel14620imp002</v>
      </c>
      <c r="B157" s="36"/>
      <c r="C157" s="36" t="s">
        <v>2326</v>
      </c>
      <c r="D157" s="36" t="s">
        <v>451</v>
      </c>
      <c r="E157" s="36" t="s">
        <v>1544</v>
      </c>
      <c r="F157" s="36" t="s">
        <v>2173</v>
      </c>
      <c r="G157" s="36" t="s">
        <v>2174</v>
      </c>
      <c r="H157" s="36" t="s">
        <v>1590</v>
      </c>
      <c r="I157" s="36" t="s">
        <v>1548</v>
      </c>
      <c r="J157" s="36" t="str">
        <f t="shared" si="36"/>
        <v>imp002re</v>
      </c>
      <c r="K157" s="36" t="s">
        <v>1549</v>
      </c>
      <c r="L157" s="36" t="s">
        <v>1549</v>
      </c>
      <c r="M157" s="36" t="s">
        <v>2332</v>
      </c>
      <c r="N157" s="36" t="s">
        <v>1551</v>
      </c>
      <c r="O157" s="36" t="s">
        <v>2333</v>
      </c>
      <c r="P157" s="36" t="s">
        <v>1584</v>
      </c>
      <c r="Q157" s="646" t="str">
        <f t="shared" si="37"/>
        <v>147.152.22.68</v>
      </c>
      <c r="R157" s="646" t="str">
        <f t="shared" si="38"/>
        <v>147.152.22.4</v>
      </c>
      <c r="S157" s="95" t="str">
        <f t="shared" si="39"/>
        <v>time.lon.bt.com</v>
      </c>
      <c r="T157" s="95" t="str">
        <f t="shared" si="40"/>
        <v xml:space="preserve">time.nor.bt.com </v>
      </c>
      <c r="U157" s="95" t="str">
        <f t="shared" si="41"/>
        <v>time.mww.bt.com</v>
      </c>
      <c r="V157" s="34">
        <v>2773</v>
      </c>
      <c r="W157" s="107" t="s">
        <v>1554</v>
      </c>
      <c r="X157" s="34" t="str">
        <f t="shared" si="43"/>
        <v>v14620-ilo-2773</v>
      </c>
      <c r="Y157" s="34" t="str">
        <f t="shared" si="42"/>
        <v>rel14620imp002-ilo</v>
      </c>
      <c r="Z157" s="34" t="s">
        <v>1555</v>
      </c>
      <c r="AA157" s="34" t="s">
        <v>1556</v>
      </c>
      <c r="AB157" s="34" t="s">
        <v>1557</v>
      </c>
      <c r="AC157" s="34" t="s">
        <v>1558</v>
      </c>
      <c r="AD157" s="200" t="s">
        <v>2334</v>
      </c>
      <c r="AE157" s="39">
        <v>2224</v>
      </c>
      <c r="AF157" s="201" t="s">
        <v>1560</v>
      </c>
      <c r="AG157" s="39" t="s">
        <v>2217</v>
      </c>
      <c r="AH157" s="38" t="str">
        <f t="shared" si="33"/>
        <v>rel14620imp002-om</v>
      </c>
      <c r="AI157" s="38" t="s">
        <v>453</v>
      </c>
      <c r="AJ157" s="38" t="s">
        <v>1561</v>
      </c>
      <c r="AK157" s="38" t="s">
        <v>1562</v>
      </c>
      <c r="AL157" s="38" t="s">
        <v>1558</v>
      </c>
      <c r="AM157" s="38" t="s">
        <v>2335</v>
      </c>
      <c r="AN157" s="38" t="s">
        <v>2335</v>
      </c>
      <c r="AO157" s="637">
        <v>2220</v>
      </c>
      <c r="AP157" s="202" t="s">
        <v>1564</v>
      </c>
      <c r="AQ157" s="637" t="str">
        <f t="shared" si="44"/>
        <v>v14620-dmz-product-2220</v>
      </c>
      <c r="AR157" s="316" t="str">
        <f t="shared" si="34"/>
        <v>rel14620imp002-prd</v>
      </c>
      <c r="AS157" s="316" t="s">
        <v>453</v>
      </c>
      <c r="AT157" s="316" t="s">
        <v>1565</v>
      </c>
      <c r="AU157" s="316" t="s">
        <v>1566</v>
      </c>
      <c r="AV157" s="316" t="s">
        <v>1558</v>
      </c>
      <c r="AW157" s="202" t="s">
        <v>2336</v>
      </c>
      <c r="AX157" s="638"/>
      <c r="AY157" s="638"/>
      <c r="AZ157" s="643"/>
      <c r="BA157" s="644"/>
      <c r="BB157" s="644"/>
      <c r="BC157" s="644"/>
      <c r="BD157" s="644"/>
      <c r="BE157" s="644"/>
      <c r="BF157" s="644"/>
      <c r="BG157" s="644"/>
      <c r="BH157" s="644"/>
      <c r="BI157" s="643"/>
      <c r="BJ157" s="644"/>
      <c r="BK157" s="644"/>
      <c r="BL157" s="644"/>
      <c r="BM157" s="644"/>
      <c r="BN157" s="644"/>
      <c r="BO157" s="644"/>
      <c r="BP157" s="644"/>
      <c r="BQ157" s="644"/>
    </row>
    <row r="158" spans="1:87" s="27" customFormat="1" ht="26" hidden="1">
      <c r="A158" s="95" t="str">
        <f t="shared" si="35"/>
        <v>rel14620imp003</v>
      </c>
      <c r="B158" s="36"/>
      <c r="C158" s="36" t="s">
        <v>2326</v>
      </c>
      <c r="D158" s="36" t="s">
        <v>451</v>
      </c>
      <c r="E158" s="36" t="s">
        <v>1544</v>
      </c>
      <c r="F158" s="36" t="s">
        <v>2173</v>
      </c>
      <c r="G158" s="36" t="s">
        <v>2174</v>
      </c>
      <c r="H158" s="36" t="s">
        <v>1598</v>
      </c>
      <c r="I158" s="36" t="s">
        <v>1548</v>
      </c>
      <c r="J158" s="36" t="str">
        <f t="shared" si="36"/>
        <v>imp003re</v>
      </c>
      <c r="K158" s="36" t="s">
        <v>1549</v>
      </c>
      <c r="L158" s="36" t="s">
        <v>1549</v>
      </c>
      <c r="M158" s="36" t="s">
        <v>2337</v>
      </c>
      <c r="N158" s="36" t="s">
        <v>1551</v>
      </c>
      <c r="O158" s="36" t="s">
        <v>2311</v>
      </c>
      <c r="P158" s="36" t="s">
        <v>1584</v>
      </c>
      <c r="Q158" s="646" t="str">
        <f t="shared" si="37"/>
        <v>147.152.22.68</v>
      </c>
      <c r="R158" s="646" t="str">
        <f t="shared" si="38"/>
        <v>147.152.22.4</v>
      </c>
      <c r="S158" s="95" t="str">
        <f t="shared" si="39"/>
        <v>time.lon.bt.com</v>
      </c>
      <c r="T158" s="95" t="str">
        <f t="shared" si="40"/>
        <v xml:space="preserve">time.nor.bt.com </v>
      </c>
      <c r="U158" s="95" t="str">
        <f t="shared" si="41"/>
        <v>time.mww.bt.com</v>
      </c>
      <c r="V158" s="34">
        <v>2773</v>
      </c>
      <c r="W158" s="107" t="s">
        <v>1554</v>
      </c>
      <c r="X158" s="34" t="str">
        <f t="shared" si="43"/>
        <v>v14620-ilo-2773</v>
      </c>
      <c r="Y158" s="34" t="str">
        <f t="shared" si="42"/>
        <v>rel14620imp003-ilo</v>
      </c>
      <c r="Z158" s="34" t="s">
        <v>1555</v>
      </c>
      <c r="AA158" s="34" t="s">
        <v>1556</v>
      </c>
      <c r="AB158" s="34" t="s">
        <v>1557</v>
      </c>
      <c r="AC158" s="34" t="s">
        <v>1558</v>
      </c>
      <c r="AD158" s="200" t="s">
        <v>2338</v>
      </c>
      <c r="AE158" s="39">
        <v>2224</v>
      </c>
      <c r="AF158" s="201" t="s">
        <v>1560</v>
      </c>
      <c r="AG158" s="39" t="s">
        <v>2217</v>
      </c>
      <c r="AH158" s="38" t="str">
        <f t="shared" si="33"/>
        <v>rel14620imp003-om</v>
      </c>
      <c r="AI158" s="38" t="s">
        <v>453</v>
      </c>
      <c r="AJ158" s="38" t="s">
        <v>1561</v>
      </c>
      <c r="AK158" s="38" t="s">
        <v>1562</v>
      </c>
      <c r="AL158" s="38" t="s">
        <v>1558</v>
      </c>
      <c r="AM158" s="38" t="s">
        <v>2339</v>
      </c>
      <c r="AN158" s="38" t="s">
        <v>2339</v>
      </c>
      <c r="AO158" s="637">
        <v>2220</v>
      </c>
      <c r="AP158" s="202" t="s">
        <v>1564</v>
      </c>
      <c r="AQ158" s="637" t="str">
        <f t="shared" si="44"/>
        <v>v14620-dmz-product-2220</v>
      </c>
      <c r="AR158" s="316" t="str">
        <f t="shared" si="34"/>
        <v>rel14620imp003-prd</v>
      </c>
      <c r="AS158" s="316" t="s">
        <v>453</v>
      </c>
      <c r="AT158" s="316" t="s">
        <v>1565</v>
      </c>
      <c r="AU158" s="316" t="s">
        <v>1566</v>
      </c>
      <c r="AV158" s="316" t="s">
        <v>1558</v>
      </c>
      <c r="AW158" s="202" t="s">
        <v>2340</v>
      </c>
      <c r="AX158" s="638"/>
      <c r="AY158" s="638"/>
      <c r="AZ158" s="643"/>
      <c r="BA158" s="644"/>
      <c r="BB158" s="644"/>
      <c r="BC158" s="644"/>
      <c r="BD158" s="644"/>
      <c r="BE158" s="644"/>
      <c r="BF158" s="644"/>
      <c r="BG158" s="644"/>
      <c r="BH158" s="644"/>
      <c r="BI158" s="643"/>
      <c r="BJ158" s="644"/>
      <c r="BK158" s="644"/>
      <c r="BL158" s="644"/>
      <c r="BM158" s="644"/>
      <c r="BN158" s="644"/>
      <c r="BO158" s="644"/>
      <c r="BP158" s="644"/>
      <c r="BQ158" s="644"/>
    </row>
    <row r="159" spans="1:87" s="27" customFormat="1" ht="26" hidden="1">
      <c r="A159" s="95" t="str">
        <f t="shared" si="35"/>
        <v>rel14620imp004</v>
      </c>
      <c r="B159" s="36"/>
      <c r="C159" s="36" t="s">
        <v>2326</v>
      </c>
      <c r="D159" s="36" t="s">
        <v>451</v>
      </c>
      <c r="E159" s="36" t="s">
        <v>1544</v>
      </c>
      <c r="F159" s="36" t="s">
        <v>2173</v>
      </c>
      <c r="G159" s="36" t="s">
        <v>2174</v>
      </c>
      <c r="H159" s="36" t="s">
        <v>1606</v>
      </c>
      <c r="I159" s="36" t="s">
        <v>1548</v>
      </c>
      <c r="J159" s="36" t="str">
        <f t="shared" si="36"/>
        <v>imp004re</v>
      </c>
      <c r="K159" s="36" t="s">
        <v>1549</v>
      </c>
      <c r="L159" s="36" t="s">
        <v>1549</v>
      </c>
      <c r="M159" s="36" t="s">
        <v>2341</v>
      </c>
      <c r="N159" s="36" t="s">
        <v>1551</v>
      </c>
      <c r="O159" s="36" t="s">
        <v>2319</v>
      </c>
      <c r="P159" s="36" t="s">
        <v>1584</v>
      </c>
      <c r="Q159" s="646" t="str">
        <f t="shared" si="37"/>
        <v>147.152.22.68</v>
      </c>
      <c r="R159" s="646" t="str">
        <f t="shared" si="38"/>
        <v>147.152.22.4</v>
      </c>
      <c r="S159" s="95" t="str">
        <f t="shared" si="39"/>
        <v>time.lon.bt.com</v>
      </c>
      <c r="T159" s="95" t="str">
        <f t="shared" si="40"/>
        <v xml:space="preserve">time.nor.bt.com </v>
      </c>
      <c r="U159" s="95" t="str">
        <f t="shared" si="41"/>
        <v>time.mww.bt.com</v>
      </c>
      <c r="V159" s="34">
        <v>2773</v>
      </c>
      <c r="W159" s="107" t="s">
        <v>1554</v>
      </c>
      <c r="X159" s="34" t="str">
        <f t="shared" si="43"/>
        <v>v14620-ilo-2773</v>
      </c>
      <c r="Y159" s="34" t="str">
        <f t="shared" si="42"/>
        <v>rel14620imp004-ilo</v>
      </c>
      <c r="Z159" s="34" t="s">
        <v>1555</v>
      </c>
      <c r="AA159" s="34" t="s">
        <v>1556</v>
      </c>
      <c r="AB159" s="34" t="s">
        <v>1557</v>
      </c>
      <c r="AC159" s="34" t="s">
        <v>1558</v>
      </c>
      <c r="AD159" s="107" t="s">
        <v>2342</v>
      </c>
      <c r="AE159" s="39">
        <v>2224</v>
      </c>
      <c r="AF159" s="201" t="s">
        <v>1560</v>
      </c>
      <c r="AG159" s="39" t="s">
        <v>2217</v>
      </c>
      <c r="AH159" s="38" t="str">
        <f t="shared" si="33"/>
        <v>rel14620imp004-om</v>
      </c>
      <c r="AI159" s="38" t="s">
        <v>453</v>
      </c>
      <c r="AJ159" s="38" t="s">
        <v>1561</v>
      </c>
      <c r="AK159" s="38" t="s">
        <v>1562</v>
      </c>
      <c r="AL159" s="38" t="s">
        <v>1558</v>
      </c>
      <c r="AM159" s="38" t="s">
        <v>2343</v>
      </c>
      <c r="AN159" s="38" t="s">
        <v>2343</v>
      </c>
      <c r="AO159" s="637">
        <v>2220</v>
      </c>
      <c r="AP159" s="202" t="s">
        <v>1564</v>
      </c>
      <c r="AQ159" s="637" t="str">
        <f t="shared" si="44"/>
        <v>v14620-dmz-product-2220</v>
      </c>
      <c r="AR159" s="316" t="str">
        <f t="shared" si="34"/>
        <v>rel14620imp004-prd</v>
      </c>
      <c r="AS159" s="316" t="s">
        <v>453</v>
      </c>
      <c r="AT159" s="316" t="s">
        <v>1565</v>
      </c>
      <c r="AU159" s="316" t="s">
        <v>1566</v>
      </c>
      <c r="AV159" s="316" t="s">
        <v>1558</v>
      </c>
      <c r="AW159" s="202" t="s">
        <v>2344</v>
      </c>
      <c r="AX159" s="638"/>
      <c r="AY159" s="638"/>
      <c r="AZ159" s="643"/>
      <c r="BA159" s="644"/>
      <c r="BB159" s="644"/>
      <c r="BC159" s="644"/>
      <c r="BD159" s="644"/>
      <c r="BE159" s="644"/>
      <c r="BF159" s="644"/>
      <c r="BG159" s="644"/>
      <c r="BH159" s="644"/>
      <c r="BI159" s="643"/>
      <c r="BJ159" s="644"/>
      <c r="BK159" s="644"/>
      <c r="BL159" s="644"/>
      <c r="BM159" s="644"/>
      <c r="BN159" s="644"/>
      <c r="BO159" s="644"/>
      <c r="BP159" s="644"/>
      <c r="BQ159" s="644"/>
    </row>
    <row r="160" spans="1:87" s="27" customFormat="1" ht="26" hidden="1">
      <c r="A160" s="95" t="str">
        <f t="shared" si="35"/>
        <v>rel14620imp005</v>
      </c>
      <c r="B160" s="36"/>
      <c r="C160" s="36" t="s">
        <v>2326</v>
      </c>
      <c r="D160" s="36" t="s">
        <v>451</v>
      </c>
      <c r="E160" s="36" t="s">
        <v>1544</v>
      </c>
      <c r="F160" s="36" t="s">
        <v>2173</v>
      </c>
      <c r="G160" s="36" t="s">
        <v>2174</v>
      </c>
      <c r="H160" s="36" t="s">
        <v>1613</v>
      </c>
      <c r="I160" s="36" t="s">
        <v>1548</v>
      </c>
      <c r="J160" s="36" t="str">
        <f t="shared" si="36"/>
        <v>imp005re</v>
      </c>
      <c r="K160" s="36" t="s">
        <v>1549</v>
      </c>
      <c r="L160" s="36" t="s">
        <v>1549</v>
      </c>
      <c r="M160" s="36" t="s">
        <v>2345</v>
      </c>
      <c r="N160" s="36" t="s">
        <v>1551</v>
      </c>
      <c r="O160" s="36" t="s">
        <v>2328</v>
      </c>
      <c r="P160" s="36" t="s">
        <v>1615</v>
      </c>
      <c r="Q160" s="646" t="str">
        <f t="shared" si="37"/>
        <v>147.152.22.68</v>
      </c>
      <c r="R160" s="646" t="str">
        <f t="shared" si="38"/>
        <v>147.152.22.4</v>
      </c>
      <c r="S160" s="95" t="str">
        <f t="shared" si="39"/>
        <v>time.lon.bt.com</v>
      </c>
      <c r="T160" s="95" t="str">
        <f t="shared" si="40"/>
        <v xml:space="preserve">time.nor.bt.com </v>
      </c>
      <c r="U160" s="95" t="str">
        <f t="shared" si="41"/>
        <v>time.mww.bt.com</v>
      </c>
      <c r="V160" s="34">
        <v>2773</v>
      </c>
      <c r="W160" s="107" t="s">
        <v>1554</v>
      </c>
      <c r="X160" s="34" t="str">
        <f t="shared" si="43"/>
        <v>v14620-ilo-2773</v>
      </c>
      <c r="Y160" s="34" t="str">
        <f t="shared" si="42"/>
        <v>rel14620imp005-ilo</v>
      </c>
      <c r="Z160" s="34" t="s">
        <v>1555</v>
      </c>
      <c r="AA160" s="34" t="s">
        <v>1556</v>
      </c>
      <c r="AB160" s="34" t="s">
        <v>1557</v>
      </c>
      <c r="AC160" s="34" t="s">
        <v>1558</v>
      </c>
      <c r="AD160" s="107" t="s">
        <v>2346</v>
      </c>
      <c r="AE160" s="39">
        <v>2224</v>
      </c>
      <c r="AF160" s="201" t="s">
        <v>1560</v>
      </c>
      <c r="AG160" s="39" t="s">
        <v>2217</v>
      </c>
      <c r="AH160" s="38" t="str">
        <f t="shared" si="33"/>
        <v>rel14620imp005-om</v>
      </c>
      <c r="AI160" s="38" t="s">
        <v>453</v>
      </c>
      <c r="AJ160" s="38" t="s">
        <v>1561</v>
      </c>
      <c r="AK160" s="38" t="s">
        <v>1562</v>
      </c>
      <c r="AL160" s="38" t="s">
        <v>1558</v>
      </c>
      <c r="AM160" s="38" t="s">
        <v>2347</v>
      </c>
      <c r="AN160" s="38" t="s">
        <v>2347</v>
      </c>
      <c r="AO160" s="637">
        <v>2220</v>
      </c>
      <c r="AP160" s="202" t="s">
        <v>1564</v>
      </c>
      <c r="AQ160" s="637" t="str">
        <f t="shared" si="44"/>
        <v>v14620-dmz-product-2220</v>
      </c>
      <c r="AR160" s="316" t="str">
        <f t="shared" si="34"/>
        <v>rel14620imp005-prd</v>
      </c>
      <c r="AS160" s="316" t="s">
        <v>453</v>
      </c>
      <c r="AT160" s="316" t="s">
        <v>1565</v>
      </c>
      <c r="AU160" s="316" t="s">
        <v>1566</v>
      </c>
      <c r="AV160" s="316" t="s">
        <v>1558</v>
      </c>
      <c r="AW160" s="202" t="s">
        <v>2348</v>
      </c>
      <c r="AX160" s="638"/>
      <c r="AY160" s="638"/>
      <c r="AZ160" s="643"/>
      <c r="BA160" s="644"/>
      <c r="BB160" s="644"/>
      <c r="BC160" s="644"/>
      <c r="BD160" s="644"/>
      <c r="BE160" s="644"/>
      <c r="BF160" s="644"/>
      <c r="BG160" s="644"/>
      <c r="BH160" s="644"/>
      <c r="BI160" s="643"/>
      <c r="BJ160" s="644"/>
      <c r="BK160" s="644"/>
      <c r="BL160" s="644"/>
      <c r="BM160" s="644"/>
      <c r="BN160" s="644"/>
      <c r="BO160" s="644"/>
      <c r="BP160" s="644"/>
      <c r="BQ160" s="644"/>
    </row>
    <row r="161" spans="1:69" s="27" customFormat="1" ht="26" hidden="1">
      <c r="A161" s="95" t="str">
        <f t="shared" si="35"/>
        <v>rel14620imp006</v>
      </c>
      <c r="B161" s="36"/>
      <c r="C161" s="36" t="s">
        <v>2326</v>
      </c>
      <c r="D161" s="36" t="s">
        <v>451</v>
      </c>
      <c r="E161" s="36" t="s">
        <v>1544</v>
      </c>
      <c r="F161" s="36" t="s">
        <v>2173</v>
      </c>
      <c r="G161" s="36" t="s">
        <v>2174</v>
      </c>
      <c r="H161" s="36" t="s">
        <v>1621</v>
      </c>
      <c r="I161" s="36" t="s">
        <v>1548</v>
      </c>
      <c r="J161" s="36" t="str">
        <f t="shared" si="36"/>
        <v>imp006re</v>
      </c>
      <c r="K161" s="36" t="s">
        <v>1549</v>
      </c>
      <c r="L161" s="36" t="s">
        <v>1549</v>
      </c>
      <c r="M161" s="36" t="s">
        <v>2349</v>
      </c>
      <c r="N161" s="36" t="s">
        <v>1551</v>
      </c>
      <c r="O161" s="36" t="s">
        <v>2333</v>
      </c>
      <c r="P161" s="36" t="s">
        <v>1615</v>
      </c>
      <c r="Q161" s="646" t="str">
        <f t="shared" si="37"/>
        <v>147.152.22.68</v>
      </c>
      <c r="R161" s="646" t="str">
        <f t="shared" si="38"/>
        <v>147.152.22.4</v>
      </c>
      <c r="S161" s="95" t="str">
        <f t="shared" si="39"/>
        <v>time.lon.bt.com</v>
      </c>
      <c r="T161" s="95" t="str">
        <f t="shared" si="40"/>
        <v xml:space="preserve">time.nor.bt.com </v>
      </c>
      <c r="U161" s="95" t="str">
        <f t="shared" si="41"/>
        <v>time.mww.bt.com</v>
      </c>
      <c r="V161" s="34">
        <v>2773</v>
      </c>
      <c r="W161" s="107" t="s">
        <v>1554</v>
      </c>
      <c r="X161" s="34" t="str">
        <f t="shared" si="43"/>
        <v>v14620-ilo-2773</v>
      </c>
      <c r="Y161" s="34" t="str">
        <f t="shared" si="42"/>
        <v>rel14620imp006-ilo</v>
      </c>
      <c r="Z161" s="34" t="s">
        <v>1555</v>
      </c>
      <c r="AA161" s="34" t="s">
        <v>1556</v>
      </c>
      <c r="AB161" s="34" t="s">
        <v>1557</v>
      </c>
      <c r="AC161" s="34" t="s">
        <v>1558</v>
      </c>
      <c r="AD161" s="107" t="s">
        <v>2350</v>
      </c>
      <c r="AE161" s="39">
        <v>2224</v>
      </c>
      <c r="AF161" s="201" t="s">
        <v>1560</v>
      </c>
      <c r="AG161" s="39" t="s">
        <v>2217</v>
      </c>
      <c r="AH161" s="38" t="str">
        <f t="shared" si="33"/>
        <v>rel14620imp006-om</v>
      </c>
      <c r="AI161" s="38" t="s">
        <v>453</v>
      </c>
      <c r="AJ161" s="38" t="s">
        <v>1561</v>
      </c>
      <c r="AK161" s="38" t="s">
        <v>1562</v>
      </c>
      <c r="AL161" s="38" t="s">
        <v>1558</v>
      </c>
      <c r="AM161" s="38" t="s">
        <v>2351</v>
      </c>
      <c r="AN161" s="38" t="s">
        <v>2351</v>
      </c>
      <c r="AO161" s="637">
        <v>2220</v>
      </c>
      <c r="AP161" s="202" t="s">
        <v>1564</v>
      </c>
      <c r="AQ161" s="637" t="str">
        <f t="shared" si="44"/>
        <v>v14620-dmz-product-2220</v>
      </c>
      <c r="AR161" s="316" t="str">
        <f t="shared" si="34"/>
        <v>rel14620imp006-prd</v>
      </c>
      <c r="AS161" s="316" t="s">
        <v>453</v>
      </c>
      <c r="AT161" s="316" t="s">
        <v>1565</v>
      </c>
      <c r="AU161" s="316" t="s">
        <v>1566</v>
      </c>
      <c r="AV161" s="316" t="s">
        <v>1558</v>
      </c>
      <c r="AW161" s="202" t="s">
        <v>2352</v>
      </c>
      <c r="AX161" s="638"/>
      <c r="AY161" s="638"/>
      <c r="AZ161" s="643"/>
      <c r="BA161" s="644"/>
      <c r="BB161" s="644"/>
      <c r="BC161" s="644"/>
      <c r="BD161" s="644"/>
      <c r="BE161" s="644"/>
      <c r="BF161" s="644"/>
      <c r="BG161" s="644"/>
      <c r="BH161" s="644"/>
      <c r="BI161" s="643"/>
      <c r="BJ161" s="644"/>
      <c r="BK161" s="644"/>
      <c r="BL161" s="644"/>
      <c r="BM161" s="644"/>
      <c r="BN161" s="644"/>
      <c r="BO161" s="644"/>
      <c r="BP161" s="644"/>
      <c r="BQ161" s="644"/>
    </row>
    <row r="162" spans="1:69" s="27" customFormat="1" ht="26" hidden="1">
      <c r="A162" s="95" t="str">
        <f t="shared" si="35"/>
        <v>rel14620imp007</v>
      </c>
      <c r="B162" s="36"/>
      <c r="C162" s="36" t="s">
        <v>2326</v>
      </c>
      <c r="D162" s="36" t="s">
        <v>451</v>
      </c>
      <c r="E162" s="36" t="s">
        <v>1544</v>
      </c>
      <c r="F162" s="36" t="s">
        <v>2173</v>
      </c>
      <c r="G162" s="36" t="s">
        <v>2174</v>
      </c>
      <c r="H162" s="36" t="s">
        <v>1628</v>
      </c>
      <c r="I162" s="36" t="s">
        <v>1548</v>
      </c>
      <c r="J162" s="36" t="str">
        <f t="shared" si="36"/>
        <v>imp007re</v>
      </c>
      <c r="K162" s="36" t="s">
        <v>1549</v>
      </c>
      <c r="L162" s="36" t="s">
        <v>1549</v>
      </c>
      <c r="M162" s="36" t="s">
        <v>2353</v>
      </c>
      <c r="N162" s="36" t="s">
        <v>1551</v>
      </c>
      <c r="O162" s="36" t="s">
        <v>2311</v>
      </c>
      <c r="P162" s="36" t="s">
        <v>1615</v>
      </c>
      <c r="Q162" s="646" t="str">
        <f t="shared" si="37"/>
        <v>147.152.22.68</v>
      </c>
      <c r="R162" s="646" t="str">
        <f t="shared" si="38"/>
        <v>147.152.22.4</v>
      </c>
      <c r="S162" s="95" t="str">
        <f t="shared" si="39"/>
        <v>time.lon.bt.com</v>
      </c>
      <c r="T162" s="95" t="str">
        <f t="shared" si="40"/>
        <v xml:space="preserve">time.nor.bt.com </v>
      </c>
      <c r="U162" s="95" t="str">
        <f t="shared" si="41"/>
        <v>time.mww.bt.com</v>
      </c>
      <c r="V162" s="34">
        <v>2773</v>
      </c>
      <c r="W162" s="107" t="s">
        <v>1554</v>
      </c>
      <c r="X162" s="34" t="str">
        <f t="shared" si="43"/>
        <v>v14620-ilo-2773</v>
      </c>
      <c r="Y162" s="34" t="str">
        <f t="shared" si="42"/>
        <v>rel14620imp007-ilo</v>
      </c>
      <c r="Z162" s="34" t="s">
        <v>1555</v>
      </c>
      <c r="AA162" s="34" t="s">
        <v>1556</v>
      </c>
      <c r="AB162" s="34" t="s">
        <v>1557</v>
      </c>
      <c r="AC162" s="34" t="s">
        <v>1558</v>
      </c>
      <c r="AD162" s="107" t="s">
        <v>2354</v>
      </c>
      <c r="AE162" s="39">
        <v>2224</v>
      </c>
      <c r="AF162" s="201" t="s">
        <v>1560</v>
      </c>
      <c r="AG162" s="39" t="s">
        <v>2217</v>
      </c>
      <c r="AH162" s="38" t="str">
        <f t="shared" si="33"/>
        <v>rel14620imp007-om</v>
      </c>
      <c r="AI162" s="38" t="s">
        <v>453</v>
      </c>
      <c r="AJ162" s="38" t="s">
        <v>1561</v>
      </c>
      <c r="AK162" s="38" t="s">
        <v>1562</v>
      </c>
      <c r="AL162" s="38" t="s">
        <v>1558</v>
      </c>
      <c r="AM162" s="38" t="s">
        <v>2355</v>
      </c>
      <c r="AN162" s="38" t="s">
        <v>2355</v>
      </c>
      <c r="AO162" s="637">
        <v>2220</v>
      </c>
      <c r="AP162" s="202" t="s">
        <v>1564</v>
      </c>
      <c r="AQ162" s="637" t="str">
        <f t="shared" si="44"/>
        <v>v14620-dmz-product-2220</v>
      </c>
      <c r="AR162" s="316" t="str">
        <f t="shared" si="34"/>
        <v>rel14620imp007-prd</v>
      </c>
      <c r="AS162" s="316" t="s">
        <v>453</v>
      </c>
      <c r="AT162" s="316" t="s">
        <v>1565</v>
      </c>
      <c r="AU162" s="316" t="s">
        <v>1566</v>
      </c>
      <c r="AV162" s="316" t="s">
        <v>1558</v>
      </c>
      <c r="AW162" s="202" t="s">
        <v>2356</v>
      </c>
      <c r="AX162" s="638"/>
      <c r="AY162" s="638"/>
      <c r="AZ162" s="643"/>
      <c r="BA162" s="644"/>
      <c r="BB162" s="644"/>
      <c r="BC162" s="644"/>
      <c r="BD162" s="644"/>
      <c r="BE162" s="644"/>
      <c r="BF162" s="644"/>
      <c r="BG162" s="644"/>
      <c r="BH162" s="644"/>
      <c r="BI162" s="643"/>
      <c r="BJ162" s="644"/>
      <c r="BK162" s="644"/>
      <c r="BL162" s="644"/>
      <c r="BM162" s="644"/>
      <c r="BN162" s="644"/>
      <c r="BO162" s="644"/>
      <c r="BP162" s="644"/>
      <c r="BQ162" s="644"/>
    </row>
    <row r="163" spans="1:69" s="27" customFormat="1" ht="26" hidden="1">
      <c r="A163" s="95" t="str">
        <f t="shared" si="35"/>
        <v>rel14620imp008</v>
      </c>
      <c r="B163" s="36"/>
      <c r="C163" s="36" t="s">
        <v>2326</v>
      </c>
      <c r="D163" s="36" t="s">
        <v>451</v>
      </c>
      <c r="E163" s="36" t="s">
        <v>1544</v>
      </c>
      <c r="F163" s="36" t="s">
        <v>2173</v>
      </c>
      <c r="G163" s="36" t="s">
        <v>2174</v>
      </c>
      <c r="H163" s="36" t="s">
        <v>1635</v>
      </c>
      <c r="I163" s="36" t="s">
        <v>1548</v>
      </c>
      <c r="J163" s="36" t="str">
        <f t="shared" si="36"/>
        <v>imp008re</v>
      </c>
      <c r="K163" s="36" t="s">
        <v>1549</v>
      </c>
      <c r="L163" s="36" t="s">
        <v>1549</v>
      </c>
      <c r="M163" s="36" t="s">
        <v>2357</v>
      </c>
      <c r="N163" s="36" t="s">
        <v>1551</v>
      </c>
      <c r="O163" s="36" t="s">
        <v>2319</v>
      </c>
      <c r="P163" s="36" t="s">
        <v>1615</v>
      </c>
      <c r="Q163" s="646" t="str">
        <f t="shared" si="37"/>
        <v>147.152.22.68</v>
      </c>
      <c r="R163" s="646" t="str">
        <f t="shared" si="38"/>
        <v>147.152.22.4</v>
      </c>
      <c r="S163" s="95" t="str">
        <f t="shared" si="39"/>
        <v>time.lon.bt.com</v>
      </c>
      <c r="T163" s="95" t="str">
        <f t="shared" si="40"/>
        <v xml:space="preserve">time.nor.bt.com </v>
      </c>
      <c r="U163" s="95" t="str">
        <f t="shared" si="41"/>
        <v>time.mww.bt.com</v>
      </c>
      <c r="V163" s="34">
        <v>2773</v>
      </c>
      <c r="W163" s="107" t="s">
        <v>1554</v>
      </c>
      <c r="X163" s="34" t="str">
        <f t="shared" si="43"/>
        <v>v14620-ilo-2773</v>
      </c>
      <c r="Y163" s="34" t="str">
        <f t="shared" si="42"/>
        <v>rel14620imp008-ilo</v>
      </c>
      <c r="Z163" s="34" t="s">
        <v>1555</v>
      </c>
      <c r="AA163" s="34" t="s">
        <v>1556</v>
      </c>
      <c r="AB163" s="34" t="s">
        <v>1557</v>
      </c>
      <c r="AC163" s="34" t="s">
        <v>1558</v>
      </c>
      <c r="AD163" s="107" t="s">
        <v>2358</v>
      </c>
      <c r="AE163" s="39">
        <v>2224</v>
      </c>
      <c r="AF163" s="201" t="s">
        <v>1560</v>
      </c>
      <c r="AG163" s="39" t="s">
        <v>2217</v>
      </c>
      <c r="AH163" s="38" t="str">
        <f t="shared" si="33"/>
        <v>rel14620imp008-om</v>
      </c>
      <c r="AI163" s="38" t="s">
        <v>453</v>
      </c>
      <c r="AJ163" s="38" t="s">
        <v>1561</v>
      </c>
      <c r="AK163" s="38" t="s">
        <v>1562</v>
      </c>
      <c r="AL163" s="38" t="s">
        <v>1558</v>
      </c>
      <c r="AM163" s="38" t="s">
        <v>2359</v>
      </c>
      <c r="AN163" s="38" t="s">
        <v>2359</v>
      </c>
      <c r="AO163" s="637">
        <v>2220</v>
      </c>
      <c r="AP163" s="202" t="s">
        <v>1564</v>
      </c>
      <c r="AQ163" s="637" t="str">
        <f t="shared" si="44"/>
        <v>v14620-dmz-product-2220</v>
      </c>
      <c r="AR163" s="316" t="str">
        <f t="shared" si="34"/>
        <v>rel14620imp008-prd</v>
      </c>
      <c r="AS163" s="316" t="s">
        <v>453</v>
      </c>
      <c r="AT163" s="316" t="s">
        <v>1565</v>
      </c>
      <c r="AU163" s="316" t="s">
        <v>1566</v>
      </c>
      <c r="AV163" s="316" t="s">
        <v>1558</v>
      </c>
      <c r="AW163" s="202" t="s">
        <v>2360</v>
      </c>
      <c r="AX163" s="638"/>
      <c r="AY163" s="638"/>
      <c r="AZ163" s="643"/>
      <c r="BA163" s="644"/>
      <c r="BB163" s="644"/>
      <c r="BC163" s="644"/>
      <c r="BD163" s="644"/>
      <c r="BE163" s="644"/>
      <c r="BF163" s="644"/>
      <c r="BG163" s="644"/>
      <c r="BH163" s="644"/>
      <c r="BI163" s="643"/>
      <c r="BJ163" s="644"/>
      <c r="BK163" s="644"/>
      <c r="BL163" s="644"/>
      <c r="BM163" s="644"/>
      <c r="BN163" s="644"/>
      <c r="BO163" s="644"/>
      <c r="BP163" s="644"/>
      <c r="BQ163" s="644"/>
    </row>
    <row r="164" spans="1:69" s="27" customFormat="1" ht="26" hidden="1">
      <c r="A164" s="95" t="str">
        <f t="shared" si="35"/>
        <v>rel14620imp009</v>
      </c>
      <c r="B164" s="36"/>
      <c r="C164" s="36" t="s">
        <v>2326</v>
      </c>
      <c r="D164" s="36" t="s">
        <v>451</v>
      </c>
      <c r="E164" s="36" t="s">
        <v>1544</v>
      </c>
      <c r="F164" s="36" t="s">
        <v>2173</v>
      </c>
      <c r="G164" s="36" t="s">
        <v>2174</v>
      </c>
      <c r="H164" s="36" t="s">
        <v>1642</v>
      </c>
      <c r="I164" s="36" t="s">
        <v>1548</v>
      </c>
      <c r="J164" s="36" t="str">
        <f t="shared" si="36"/>
        <v>imp009re</v>
      </c>
      <c r="K164" s="36" t="s">
        <v>1549</v>
      </c>
      <c r="L164" s="36" t="s">
        <v>1549</v>
      </c>
      <c r="M164" s="36" t="s">
        <v>2361</v>
      </c>
      <c r="N164" s="36" t="s">
        <v>1551</v>
      </c>
      <c r="O164" s="36" t="s">
        <v>2328</v>
      </c>
      <c r="P164" s="36" t="s">
        <v>1644</v>
      </c>
      <c r="Q164" s="646" t="str">
        <f t="shared" si="37"/>
        <v>147.152.22.68</v>
      </c>
      <c r="R164" s="646" t="str">
        <f t="shared" si="38"/>
        <v>147.152.22.4</v>
      </c>
      <c r="S164" s="95" t="str">
        <f t="shared" si="39"/>
        <v>time.lon.bt.com</v>
      </c>
      <c r="T164" s="95" t="str">
        <f t="shared" si="40"/>
        <v xml:space="preserve">time.nor.bt.com </v>
      </c>
      <c r="U164" s="95" t="str">
        <f t="shared" si="41"/>
        <v>time.mww.bt.com</v>
      </c>
      <c r="V164" s="34">
        <v>2773</v>
      </c>
      <c r="W164" s="107" t="s">
        <v>1554</v>
      </c>
      <c r="X164" s="34" t="str">
        <f t="shared" si="43"/>
        <v>v14620-ilo-2773</v>
      </c>
      <c r="Y164" s="34" t="str">
        <f t="shared" si="42"/>
        <v>rel14620imp009-ilo</v>
      </c>
      <c r="Z164" s="34" t="s">
        <v>1555</v>
      </c>
      <c r="AA164" s="34" t="s">
        <v>1556</v>
      </c>
      <c r="AB164" s="34" t="s">
        <v>1557</v>
      </c>
      <c r="AC164" s="34" t="s">
        <v>1558</v>
      </c>
      <c r="AD164" s="107" t="s">
        <v>2362</v>
      </c>
      <c r="AE164" s="39">
        <v>2224</v>
      </c>
      <c r="AF164" s="201" t="s">
        <v>1560</v>
      </c>
      <c r="AG164" s="39" t="s">
        <v>2217</v>
      </c>
      <c r="AH164" s="38" t="str">
        <f t="shared" si="33"/>
        <v>rel14620imp009-om</v>
      </c>
      <c r="AI164" s="38" t="s">
        <v>453</v>
      </c>
      <c r="AJ164" s="38" t="s">
        <v>1561</v>
      </c>
      <c r="AK164" s="38" t="s">
        <v>1562</v>
      </c>
      <c r="AL164" s="38" t="s">
        <v>1558</v>
      </c>
      <c r="AM164" s="38" t="s">
        <v>2363</v>
      </c>
      <c r="AN164" s="38" t="s">
        <v>2363</v>
      </c>
      <c r="AO164" s="637">
        <v>2220</v>
      </c>
      <c r="AP164" s="202" t="s">
        <v>1564</v>
      </c>
      <c r="AQ164" s="637" t="str">
        <f t="shared" si="44"/>
        <v>v14620-dmz-product-2220</v>
      </c>
      <c r="AR164" s="316" t="str">
        <f t="shared" si="34"/>
        <v>rel14620imp009-prd</v>
      </c>
      <c r="AS164" s="316" t="s">
        <v>453</v>
      </c>
      <c r="AT164" s="316" t="s">
        <v>1565</v>
      </c>
      <c r="AU164" s="316" t="s">
        <v>1566</v>
      </c>
      <c r="AV164" s="316" t="s">
        <v>1558</v>
      </c>
      <c r="AW164" s="202" t="s">
        <v>2364</v>
      </c>
      <c r="AX164" s="638"/>
      <c r="AY164" s="638"/>
      <c r="AZ164" s="643"/>
      <c r="BA164" s="644"/>
      <c r="BB164" s="644"/>
      <c r="BC164" s="644"/>
      <c r="BD164" s="644"/>
      <c r="BE164" s="644"/>
      <c r="BF164" s="644"/>
      <c r="BG164" s="644"/>
      <c r="BH164" s="644"/>
      <c r="BI164" s="643"/>
      <c r="BJ164" s="644"/>
      <c r="BK164" s="644"/>
      <c r="BL164" s="644"/>
      <c r="BM164" s="644"/>
      <c r="BN164" s="644"/>
      <c r="BO164" s="644"/>
      <c r="BP164" s="644"/>
      <c r="BQ164" s="644"/>
    </row>
    <row r="165" spans="1:69" s="27" customFormat="1" ht="26" hidden="1">
      <c r="A165" s="95" t="str">
        <f t="shared" si="35"/>
        <v>rel14620imp010</v>
      </c>
      <c r="B165" s="36"/>
      <c r="C165" s="36" t="s">
        <v>2326</v>
      </c>
      <c r="D165" s="36" t="s">
        <v>451</v>
      </c>
      <c r="E165" s="36" t="s">
        <v>1544</v>
      </c>
      <c r="F165" s="36" t="s">
        <v>2173</v>
      </c>
      <c r="G165" s="36" t="s">
        <v>2174</v>
      </c>
      <c r="H165" s="36" t="s">
        <v>1650</v>
      </c>
      <c r="I165" s="36" t="s">
        <v>1548</v>
      </c>
      <c r="J165" s="36" t="str">
        <f t="shared" si="36"/>
        <v>imp010re</v>
      </c>
      <c r="K165" s="36" t="s">
        <v>1549</v>
      </c>
      <c r="L165" s="36" t="s">
        <v>1549</v>
      </c>
      <c r="M165" s="36" t="s">
        <v>2365</v>
      </c>
      <c r="N165" s="36" t="s">
        <v>1551</v>
      </c>
      <c r="O165" s="36" t="s">
        <v>2333</v>
      </c>
      <c r="P165" s="36" t="s">
        <v>1644</v>
      </c>
      <c r="Q165" s="646" t="str">
        <f t="shared" si="37"/>
        <v>147.152.22.68</v>
      </c>
      <c r="R165" s="646" t="str">
        <f t="shared" si="38"/>
        <v>147.152.22.4</v>
      </c>
      <c r="S165" s="95" t="str">
        <f t="shared" si="39"/>
        <v>time.lon.bt.com</v>
      </c>
      <c r="T165" s="95" t="str">
        <f t="shared" si="40"/>
        <v xml:space="preserve">time.nor.bt.com </v>
      </c>
      <c r="U165" s="95" t="str">
        <f t="shared" si="41"/>
        <v>time.mww.bt.com</v>
      </c>
      <c r="V165" s="34">
        <v>2773</v>
      </c>
      <c r="W165" s="107" t="s">
        <v>1554</v>
      </c>
      <c r="X165" s="34" t="str">
        <f t="shared" si="43"/>
        <v>v14620-ilo-2773</v>
      </c>
      <c r="Y165" s="34" t="str">
        <f t="shared" si="42"/>
        <v>rel14620imp010-ilo</v>
      </c>
      <c r="Z165" s="34" t="s">
        <v>1555</v>
      </c>
      <c r="AA165" s="34" t="s">
        <v>1556</v>
      </c>
      <c r="AB165" s="34" t="s">
        <v>1557</v>
      </c>
      <c r="AC165" s="34" t="s">
        <v>1558</v>
      </c>
      <c r="AD165" s="200" t="s">
        <v>2366</v>
      </c>
      <c r="AE165" s="39">
        <v>2224</v>
      </c>
      <c r="AF165" s="201" t="s">
        <v>1560</v>
      </c>
      <c r="AG165" s="39" t="s">
        <v>2217</v>
      </c>
      <c r="AH165" s="38" t="str">
        <f t="shared" si="33"/>
        <v>rel14620imp010-om</v>
      </c>
      <c r="AI165" s="38" t="s">
        <v>453</v>
      </c>
      <c r="AJ165" s="38" t="s">
        <v>1561</v>
      </c>
      <c r="AK165" s="38" t="s">
        <v>1562</v>
      </c>
      <c r="AL165" s="38" t="s">
        <v>1558</v>
      </c>
      <c r="AM165" s="38" t="s">
        <v>2367</v>
      </c>
      <c r="AN165" s="38" t="s">
        <v>2367</v>
      </c>
      <c r="AO165" s="637">
        <v>2220</v>
      </c>
      <c r="AP165" s="202" t="s">
        <v>1564</v>
      </c>
      <c r="AQ165" s="637" t="str">
        <f t="shared" si="44"/>
        <v>v14620-dmz-product-2220</v>
      </c>
      <c r="AR165" s="316" t="str">
        <f t="shared" si="34"/>
        <v>rel14620imp010-prd</v>
      </c>
      <c r="AS165" s="316" t="s">
        <v>453</v>
      </c>
      <c r="AT165" s="316" t="s">
        <v>1565</v>
      </c>
      <c r="AU165" s="316" t="s">
        <v>1566</v>
      </c>
      <c r="AV165" s="316" t="s">
        <v>1558</v>
      </c>
      <c r="AW165" s="202" t="s">
        <v>2368</v>
      </c>
      <c r="AX165" s="638"/>
      <c r="AY165" s="638"/>
      <c r="AZ165" s="643"/>
      <c r="BA165" s="644"/>
      <c r="BB165" s="644"/>
      <c r="BC165" s="644"/>
      <c r="BD165" s="644"/>
      <c r="BE165" s="644"/>
      <c r="BF165" s="644"/>
      <c r="BG165" s="644"/>
      <c r="BH165" s="644"/>
      <c r="BI165" s="643"/>
      <c r="BJ165" s="644"/>
      <c r="BK165" s="644"/>
      <c r="BL165" s="644"/>
      <c r="BM165" s="644"/>
      <c r="BN165" s="644"/>
      <c r="BO165" s="644"/>
      <c r="BP165" s="644"/>
      <c r="BQ165" s="644"/>
    </row>
    <row r="166" spans="1:69" s="27" customFormat="1" ht="26" hidden="1">
      <c r="A166" s="95" t="str">
        <f t="shared" si="35"/>
        <v>rel14620imp011</v>
      </c>
      <c r="B166" s="36"/>
      <c r="C166" s="36" t="s">
        <v>2326</v>
      </c>
      <c r="D166" s="36" t="s">
        <v>451</v>
      </c>
      <c r="E166" s="36" t="s">
        <v>1544</v>
      </c>
      <c r="F166" s="36" t="s">
        <v>2173</v>
      </c>
      <c r="G166" s="36" t="s">
        <v>2174</v>
      </c>
      <c r="H166" s="36" t="s">
        <v>1657</v>
      </c>
      <c r="I166" s="36" t="s">
        <v>1548</v>
      </c>
      <c r="J166" s="36" t="str">
        <f t="shared" si="36"/>
        <v>imp011re</v>
      </c>
      <c r="K166" s="36" t="s">
        <v>1549</v>
      </c>
      <c r="L166" s="36" t="s">
        <v>1549</v>
      </c>
      <c r="M166" s="36" t="s">
        <v>2369</v>
      </c>
      <c r="N166" s="36" t="s">
        <v>1551</v>
      </c>
      <c r="O166" s="36" t="s">
        <v>2311</v>
      </c>
      <c r="P166" s="36" t="s">
        <v>1644</v>
      </c>
      <c r="Q166" s="646" t="str">
        <f t="shared" si="37"/>
        <v>147.152.22.68</v>
      </c>
      <c r="R166" s="646" t="str">
        <f t="shared" si="38"/>
        <v>147.152.22.4</v>
      </c>
      <c r="S166" s="95" t="str">
        <f t="shared" si="39"/>
        <v>time.lon.bt.com</v>
      </c>
      <c r="T166" s="95" t="str">
        <f t="shared" si="40"/>
        <v xml:space="preserve">time.nor.bt.com </v>
      </c>
      <c r="U166" s="95" t="str">
        <f t="shared" si="41"/>
        <v>time.mww.bt.com</v>
      </c>
      <c r="V166" s="34">
        <v>2773</v>
      </c>
      <c r="W166" s="107" t="s">
        <v>1554</v>
      </c>
      <c r="X166" s="34" t="str">
        <f t="shared" si="43"/>
        <v>v14620-ilo-2773</v>
      </c>
      <c r="Y166" s="34" t="str">
        <f t="shared" si="42"/>
        <v>rel14620imp011-ilo</v>
      </c>
      <c r="Z166" s="34" t="s">
        <v>1555</v>
      </c>
      <c r="AA166" s="34" t="s">
        <v>1556</v>
      </c>
      <c r="AB166" s="34" t="s">
        <v>1557</v>
      </c>
      <c r="AC166" s="34" t="s">
        <v>1558</v>
      </c>
      <c r="AD166" s="200" t="s">
        <v>2370</v>
      </c>
      <c r="AE166" s="39">
        <v>2224</v>
      </c>
      <c r="AF166" s="201" t="s">
        <v>1560</v>
      </c>
      <c r="AG166" s="39" t="s">
        <v>2217</v>
      </c>
      <c r="AH166" s="38" t="str">
        <f t="shared" si="33"/>
        <v>rel14620imp011-om</v>
      </c>
      <c r="AI166" s="38" t="s">
        <v>453</v>
      </c>
      <c r="AJ166" s="38" t="s">
        <v>1561</v>
      </c>
      <c r="AK166" s="38" t="s">
        <v>1562</v>
      </c>
      <c r="AL166" s="38" t="s">
        <v>1558</v>
      </c>
      <c r="AM166" s="38" t="s">
        <v>2371</v>
      </c>
      <c r="AN166" s="38" t="s">
        <v>2371</v>
      </c>
      <c r="AO166" s="637">
        <v>2220</v>
      </c>
      <c r="AP166" s="202" t="s">
        <v>1564</v>
      </c>
      <c r="AQ166" s="637" t="str">
        <f t="shared" si="44"/>
        <v>v14620-dmz-product-2220</v>
      </c>
      <c r="AR166" s="316" t="str">
        <f t="shared" si="34"/>
        <v>rel14620imp011-prd</v>
      </c>
      <c r="AS166" s="316" t="s">
        <v>453</v>
      </c>
      <c r="AT166" s="316" t="s">
        <v>1565</v>
      </c>
      <c r="AU166" s="316" t="s">
        <v>1566</v>
      </c>
      <c r="AV166" s="316" t="s">
        <v>1558</v>
      </c>
      <c r="AW166" s="202" t="s">
        <v>2372</v>
      </c>
      <c r="AX166" s="638"/>
      <c r="AY166" s="638"/>
      <c r="AZ166" s="643"/>
      <c r="BA166" s="644"/>
      <c r="BB166" s="644"/>
      <c r="BC166" s="644"/>
      <c r="BD166" s="644"/>
      <c r="BE166" s="644"/>
      <c r="BF166" s="644"/>
      <c r="BG166" s="644"/>
      <c r="BH166" s="644"/>
      <c r="BI166" s="643"/>
      <c r="BJ166" s="644"/>
      <c r="BK166" s="644"/>
      <c r="BL166" s="644"/>
      <c r="BM166" s="644"/>
      <c r="BN166" s="644"/>
      <c r="BO166" s="644"/>
      <c r="BP166" s="644"/>
      <c r="BQ166" s="644"/>
    </row>
    <row r="167" spans="1:69" s="27" customFormat="1" ht="26" hidden="1">
      <c r="A167" s="95" t="str">
        <f t="shared" si="35"/>
        <v>rel14620imp012</v>
      </c>
      <c r="B167" s="36"/>
      <c r="C167" s="36" t="s">
        <v>2326</v>
      </c>
      <c r="D167" s="36" t="s">
        <v>451</v>
      </c>
      <c r="E167" s="36" t="s">
        <v>1544</v>
      </c>
      <c r="F167" s="36" t="s">
        <v>2173</v>
      </c>
      <c r="G167" s="36" t="s">
        <v>2174</v>
      </c>
      <c r="H167" s="36" t="s">
        <v>1664</v>
      </c>
      <c r="I167" s="36" t="s">
        <v>1548</v>
      </c>
      <c r="J167" s="36" t="str">
        <f t="shared" si="36"/>
        <v>imp012re</v>
      </c>
      <c r="K167" s="36" t="s">
        <v>1549</v>
      </c>
      <c r="L167" s="36" t="s">
        <v>1549</v>
      </c>
      <c r="M167" s="36" t="s">
        <v>2373</v>
      </c>
      <c r="N167" s="36" t="s">
        <v>1551</v>
      </c>
      <c r="O167" s="36" t="s">
        <v>2319</v>
      </c>
      <c r="P167" s="36" t="s">
        <v>1644</v>
      </c>
      <c r="Q167" s="646" t="str">
        <f t="shared" si="37"/>
        <v>147.152.22.68</v>
      </c>
      <c r="R167" s="646" t="str">
        <f t="shared" si="38"/>
        <v>147.152.22.4</v>
      </c>
      <c r="S167" s="95" t="str">
        <f t="shared" si="39"/>
        <v>time.lon.bt.com</v>
      </c>
      <c r="T167" s="95" t="str">
        <f t="shared" si="40"/>
        <v xml:space="preserve">time.nor.bt.com </v>
      </c>
      <c r="U167" s="95" t="str">
        <f t="shared" si="41"/>
        <v>time.mww.bt.com</v>
      </c>
      <c r="V167" s="34">
        <v>2773</v>
      </c>
      <c r="W167" s="107" t="s">
        <v>1554</v>
      </c>
      <c r="X167" s="34" t="str">
        <f t="shared" si="43"/>
        <v>v14620-ilo-2773</v>
      </c>
      <c r="Y167" s="34" t="str">
        <f t="shared" si="42"/>
        <v>rel14620imp012-ilo</v>
      </c>
      <c r="Z167" s="34" t="s">
        <v>1555</v>
      </c>
      <c r="AA167" s="34" t="s">
        <v>1556</v>
      </c>
      <c r="AB167" s="34" t="s">
        <v>1557</v>
      </c>
      <c r="AC167" s="34" t="s">
        <v>1558</v>
      </c>
      <c r="AD167" s="200" t="s">
        <v>2374</v>
      </c>
      <c r="AE167" s="39">
        <v>2224</v>
      </c>
      <c r="AF167" s="201" t="s">
        <v>1560</v>
      </c>
      <c r="AG167" s="39" t="s">
        <v>2217</v>
      </c>
      <c r="AH167" s="38" t="str">
        <f t="shared" si="33"/>
        <v>rel14620imp012-om</v>
      </c>
      <c r="AI167" s="38" t="s">
        <v>453</v>
      </c>
      <c r="AJ167" s="38" t="s">
        <v>1561</v>
      </c>
      <c r="AK167" s="38" t="s">
        <v>1562</v>
      </c>
      <c r="AL167" s="38" t="s">
        <v>1558</v>
      </c>
      <c r="AM167" s="38" t="s">
        <v>2375</v>
      </c>
      <c r="AN167" s="38" t="s">
        <v>2375</v>
      </c>
      <c r="AO167" s="637">
        <v>2220</v>
      </c>
      <c r="AP167" s="202" t="s">
        <v>1564</v>
      </c>
      <c r="AQ167" s="637" t="str">
        <f t="shared" si="44"/>
        <v>v14620-dmz-product-2220</v>
      </c>
      <c r="AR167" s="316" t="str">
        <f t="shared" si="34"/>
        <v>rel14620imp012-prd</v>
      </c>
      <c r="AS167" s="316" t="s">
        <v>453</v>
      </c>
      <c r="AT167" s="316" t="s">
        <v>1565</v>
      </c>
      <c r="AU167" s="316" t="s">
        <v>1566</v>
      </c>
      <c r="AV167" s="316" t="s">
        <v>1558</v>
      </c>
      <c r="AW167" s="202" t="s">
        <v>2376</v>
      </c>
      <c r="AX167" s="638"/>
      <c r="AY167" s="638"/>
      <c r="AZ167" s="643"/>
      <c r="BA167" s="644"/>
      <c r="BB167" s="644"/>
      <c r="BC167" s="644"/>
      <c r="BD167" s="644"/>
      <c r="BE167" s="644"/>
      <c r="BF167" s="644"/>
      <c r="BG167" s="644"/>
      <c r="BH167" s="644"/>
      <c r="BI167" s="643"/>
      <c r="BJ167" s="644"/>
      <c r="BK167" s="644"/>
      <c r="BL167" s="644"/>
      <c r="BM167" s="644"/>
      <c r="BN167" s="644"/>
      <c r="BO167" s="644"/>
      <c r="BP167" s="644"/>
      <c r="BQ167" s="644"/>
    </row>
    <row r="168" spans="1:69" s="27" customFormat="1" ht="26" hidden="1">
      <c r="A168" s="95" t="str">
        <f t="shared" si="35"/>
        <v>rel14620imp013</v>
      </c>
      <c r="B168" s="36"/>
      <c r="C168" s="36" t="s">
        <v>2326</v>
      </c>
      <c r="D168" s="36" t="s">
        <v>451</v>
      </c>
      <c r="E168" s="36" t="s">
        <v>1544</v>
      </c>
      <c r="F168" s="36" t="s">
        <v>2173</v>
      </c>
      <c r="G168" s="36" t="s">
        <v>2174</v>
      </c>
      <c r="H168" s="36" t="s">
        <v>1671</v>
      </c>
      <c r="I168" s="36" t="s">
        <v>1548</v>
      </c>
      <c r="J168" s="36" t="str">
        <f t="shared" si="36"/>
        <v>imp013re</v>
      </c>
      <c r="K168" s="36" t="s">
        <v>1549</v>
      </c>
      <c r="L168" s="36" t="s">
        <v>1549</v>
      </c>
      <c r="M168" s="36" t="s">
        <v>2377</v>
      </c>
      <c r="N168" s="36" t="s">
        <v>1551</v>
      </c>
      <c r="O168" s="36" t="s">
        <v>2328</v>
      </c>
      <c r="P168" s="36" t="s">
        <v>1553</v>
      </c>
      <c r="Q168" s="646" t="str">
        <f t="shared" si="37"/>
        <v>147.152.22.68</v>
      </c>
      <c r="R168" s="646" t="str">
        <f t="shared" si="38"/>
        <v>147.152.22.4</v>
      </c>
      <c r="S168" s="95" t="str">
        <f t="shared" si="39"/>
        <v>time.lon.bt.com</v>
      </c>
      <c r="T168" s="95" t="str">
        <f t="shared" si="40"/>
        <v xml:space="preserve">time.nor.bt.com </v>
      </c>
      <c r="U168" s="95" t="str">
        <f t="shared" si="41"/>
        <v>time.mww.bt.com</v>
      </c>
      <c r="V168" s="34">
        <v>2773</v>
      </c>
      <c r="W168" s="107" t="s">
        <v>1554</v>
      </c>
      <c r="X168" s="34" t="str">
        <f t="shared" si="43"/>
        <v>v14620-ilo-2773</v>
      </c>
      <c r="Y168" s="34" t="str">
        <f t="shared" si="42"/>
        <v>rel14620imp013-ilo</v>
      </c>
      <c r="Z168" s="34" t="s">
        <v>1555</v>
      </c>
      <c r="AA168" s="34" t="s">
        <v>1556</v>
      </c>
      <c r="AB168" s="34" t="s">
        <v>1557</v>
      </c>
      <c r="AC168" s="34" t="s">
        <v>1558</v>
      </c>
      <c r="AD168" s="200" t="s">
        <v>2378</v>
      </c>
      <c r="AE168" s="39">
        <v>2224</v>
      </c>
      <c r="AF168" s="201" t="s">
        <v>1560</v>
      </c>
      <c r="AG168" s="39" t="s">
        <v>2217</v>
      </c>
      <c r="AH168" s="38" t="str">
        <f t="shared" si="33"/>
        <v>rel14620imp013-om</v>
      </c>
      <c r="AI168" s="38" t="s">
        <v>453</v>
      </c>
      <c r="AJ168" s="38" t="s">
        <v>1561</v>
      </c>
      <c r="AK168" s="38" t="s">
        <v>1562</v>
      </c>
      <c r="AL168" s="38" t="s">
        <v>1558</v>
      </c>
      <c r="AM168" s="38" t="s">
        <v>2379</v>
      </c>
      <c r="AN168" s="38" t="s">
        <v>2379</v>
      </c>
      <c r="AO168" s="637">
        <v>2220</v>
      </c>
      <c r="AP168" s="202" t="s">
        <v>1564</v>
      </c>
      <c r="AQ168" s="637" t="str">
        <f t="shared" si="44"/>
        <v>v14620-dmz-product-2220</v>
      </c>
      <c r="AR168" s="316" t="str">
        <f t="shared" si="34"/>
        <v>rel14620imp013-prd</v>
      </c>
      <c r="AS168" s="316" t="s">
        <v>453</v>
      </c>
      <c r="AT168" s="316" t="s">
        <v>1565</v>
      </c>
      <c r="AU168" s="316" t="s">
        <v>1566</v>
      </c>
      <c r="AV168" s="316" t="s">
        <v>1558</v>
      </c>
      <c r="AW168" s="202" t="s">
        <v>2380</v>
      </c>
      <c r="AX168" s="638"/>
      <c r="AY168" s="638"/>
      <c r="AZ168" s="643"/>
      <c r="BA168" s="644"/>
      <c r="BB168" s="644"/>
      <c r="BC168" s="644"/>
      <c r="BD168" s="644"/>
      <c r="BE168" s="644"/>
      <c r="BF168" s="644"/>
      <c r="BG168" s="644"/>
      <c r="BH168" s="644"/>
      <c r="BI168" s="643"/>
      <c r="BJ168" s="644"/>
      <c r="BK168" s="644"/>
      <c r="BL168" s="644"/>
      <c r="BM168" s="644"/>
      <c r="BN168" s="644"/>
      <c r="BO168" s="644"/>
      <c r="BP168" s="644"/>
      <c r="BQ168" s="644"/>
    </row>
    <row r="169" spans="1:69" s="27" customFormat="1" ht="26" hidden="1">
      <c r="A169" s="95" t="str">
        <f t="shared" si="35"/>
        <v>rel14620imp014</v>
      </c>
      <c r="B169" s="36"/>
      <c r="C169" s="36" t="s">
        <v>2326</v>
      </c>
      <c r="D169" s="36" t="s">
        <v>451</v>
      </c>
      <c r="E169" s="36" t="s">
        <v>1544</v>
      </c>
      <c r="F169" s="36" t="s">
        <v>2173</v>
      </c>
      <c r="G169" s="36" t="s">
        <v>2174</v>
      </c>
      <c r="H169" s="36" t="s">
        <v>1677</v>
      </c>
      <c r="I169" s="36" t="s">
        <v>1548</v>
      </c>
      <c r="J169" s="36" t="str">
        <f t="shared" si="36"/>
        <v>imp014re</v>
      </c>
      <c r="K169" s="36" t="s">
        <v>1549</v>
      </c>
      <c r="L169" s="36" t="s">
        <v>1549</v>
      </c>
      <c r="M169" s="36" t="s">
        <v>2381</v>
      </c>
      <c r="N169" s="36" t="s">
        <v>1551</v>
      </c>
      <c r="O169" s="36" t="s">
        <v>2333</v>
      </c>
      <c r="P169" s="36" t="s">
        <v>1553</v>
      </c>
      <c r="Q169" s="646" t="str">
        <f t="shared" si="37"/>
        <v>147.152.22.68</v>
      </c>
      <c r="R169" s="646" t="str">
        <f t="shared" si="38"/>
        <v>147.152.22.4</v>
      </c>
      <c r="S169" s="95" t="str">
        <f t="shared" si="39"/>
        <v>time.lon.bt.com</v>
      </c>
      <c r="T169" s="95" t="str">
        <f t="shared" si="40"/>
        <v xml:space="preserve">time.nor.bt.com </v>
      </c>
      <c r="U169" s="95" t="str">
        <f t="shared" si="41"/>
        <v>time.mww.bt.com</v>
      </c>
      <c r="V169" s="34">
        <v>2773</v>
      </c>
      <c r="W169" s="107" t="s">
        <v>1554</v>
      </c>
      <c r="X169" s="34" t="str">
        <f t="shared" si="43"/>
        <v>v14620-ilo-2773</v>
      </c>
      <c r="Y169" s="34" t="str">
        <f t="shared" si="42"/>
        <v>rel14620imp014-ilo</v>
      </c>
      <c r="Z169" s="34" t="s">
        <v>1555</v>
      </c>
      <c r="AA169" s="34" t="s">
        <v>1556</v>
      </c>
      <c r="AB169" s="34" t="s">
        <v>1557</v>
      </c>
      <c r="AC169" s="34" t="s">
        <v>1558</v>
      </c>
      <c r="AD169" s="200" t="s">
        <v>2382</v>
      </c>
      <c r="AE169" s="39">
        <v>2224</v>
      </c>
      <c r="AF169" s="201" t="s">
        <v>1560</v>
      </c>
      <c r="AG169" s="39" t="s">
        <v>2217</v>
      </c>
      <c r="AH169" s="38" t="str">
        <f t="shared" si="33"/>
        <v>rel14620imp014-om</v>
      </c>
      <c r="AI169" s="38" t="s">
        <v>453</v>
      </c>
      <c r="AJ169" s="38" t="s">
        <v>1561</v>
      </c>
      <c r="AK169" s="38" t="s">
        <v>1562</v>
      </c>
      <c r="AL169" s="38" t="s">
        <v>1558</v>
      </c>
      <c r="AM169" s="38" t="s">
        <v>2383</v>
      </c>
      <c r="AN169" s="38" t="s">
        <v>2383</v>
      </c>
      <c r="AO169" s="637">
        <v>2220</v>
      </c>
      <c r="AP169" s="202" t="s">
        <v>1564</v>
      </c>
      <c r="AQ169" s="637" t="str">
        <f t="shared" si="44"/>
        <v>v14620-dmz-product-2220</v>
      </c>
      <c r="AR169" s="316" t="str">
        <f t="shared" si="34"/>
        <v>rel14620imp014-prd</v>
      </c>
      <c r="AS169" s="316" t="s">
        <v>453</v>
      </c>
      <c r="AT169" s="316" t="s">
        <v>1565</v>
      </c>
      <c r="AU169" s="316" t="s">
        <v>1566</v>
      </c>
      <c r="AV169" s="316" t="s">
        <v>1558</v>
      </c>
      <c r="AW169" s="202" t="s">
        <v>2384</v>
      </c>
      <c r="AX169" s="638"/>
      <c r="AY169" s="638"/>
      <c r="AZ169" s="643"/>
      <c r="BA169" s="644"/>
      <c r="BB169" s="644"/>
      <c r="BC169" s="644"/>
      <c r="BD169" s="644"/>
      <c r="BE169" s="644"/>
      <c r="BF169" s="644"/>
      <c r="BG169" s="644"/>
      <c r="BH169" s="644"/>
      <c r="BI169" s="643"/>
      <c r="BJ169" s="644"/>
      <c r="BK169" s="644"/>
      <c r="BL169" s="644"/>
      <c r="BM169" s="644"/>
      <c r="BN169" s="644"/>
      <c r="BO169" s="644"/>
      <c r="BP169" s="644"/>
      <c r="BQ169" s="644"/>
    </row>
    <row r="170" spans="1:69" s="27" customFormat="1" ht="26" hidden="1">
      <c r="A170" s="95" t="str">
        <f t="shared" si="35"/>
        <v>rel14620imp015</v>
      </c>
      <c r="B170" s="36"/>
      <c r="C170" s="36" t="s">
        <v>2326</v>
      </c>
      <c r="D170" s="36" t="s">
        <v>451</v>
      </c>
      <c r="E170" s="36" t="s">
        <v>1544</v>
      </c>
      <c r="F170" s="36" t="s">
        <v>2173</v>
      </c>
      <c r="G170" s="36" t="s">
        <v>2174</v>
      </c>
      <c r="H170" s="36" t="s">
        <v>1683</v>
      </c>
      <c r="I170" s="36" t="s">
        <v>1548</v>
      </c>
      <c r="J170" s="36" t="str">
        <f t="shared" si="36"/>
        <v>imp015re</v>
      </c>
      <c r="K170" s="36" t="s">
        <v>1549</v>
      </c>
      <c r="L170" s="36" t="s">
        <v>1549</v>
      </c>
      <c r="M170" s="36" t="s">
        <v>2385</v>
      </c>
      <c r="N170" s="36" t="s">
        <v>1551</v>
      </c>
      <c r="O170" s="36" t="s">
        <v>2311</v>
      </c>
      <c r="P170" s="36" t="s">
        <v>1553</v>
      </c>
      <c r="Q170" s="646" t="str">
        <f t="shared" si="37"/>
        <v>147.152.22.68</v>
      </c>
      <c r="R170" s="646" t="str">
        <f t="shared" si="38"/>
        <v>147.152.22.4</v>
      </c>
      <c r="S170" s="95" t="str">
        <f t="shared" si="39"/>
        <v>time.lon.bt.com</v>
      </c>
      <c r="T170" s="95" t="str">
        <f t="shared" si="40"/>
        <v xml:space="preserve">time.nor.bt.com </v>
      </c>
      <c r="U170" s="95" t="str">
        <f t="shared" si="41"/>
        <v>time.mww.bt.com</v>
      </c>
      <c r="V170" s="34">
        <v>2773</v>
      </c>
      <c r="W170" s="107" t="s">
        <v>1554</v>
      </c>
      <c r="X170" s="34" t="str">
        <f t="shared" si="43"/>
        <v>v14620-ilo-2773</v>
      </c>
      <c r="Y170" s="34" t="str">
        <f t="shared" si="42"/>
        <v>rel14620imp015-ilo</v>
      </c>
      <c r="Z170" s="34" t="s">
        <v>1555</v>
      </c>
      <c r="AA170" s="34" t="s">
        <v>1556</v>
      </c>
      <c r="AB170" s="34" t="s">
        <v>1557</v>
      </c>
      <c r="AC170" s="34" t="s">
        <v>1558</v>
      </c>
      <c r="AD170" s="200" t="s">
        <v>2386</v>
      </c>
      <c r="AE170" s="39">
        <v>2224</v>
      </c>
      <c r="AF170" s="201" t="s">
        <v>1560</v>
      </c>
      <c r="AG170" s="39" t="s">
        <v>2217</v>
      </c>
      <c r="AH170" s="38" t="str">
        <f t="shared" si="33"/>
        <v>rel14620imp015-om</v>
      </c>
      <c r="AI170" s="38" t="s">
        <v>453</v>
      </c>
      <c r="AJ170" s="38" t="s">
        <v>1561</v>
      </c>
      <c r="AK170" s="38" t="s">
        <v>1562</v>
      </c>
      <c r="AL170" s="38" t="s">
        <v>1558</v>
      </c>
      <c r="AM170" s="38" t="s">
        <v>2387</v>
      </c>
      <c r="AN170" s="38" t="s">
        <v>2387</v>
      </c>
      <c r="AO170" s="637">
        <v>2220</v>
      </c>
      <c r="AP170" s="202" t="s">
        <v>1564</v>
      </c>
      <c r="AQ170" s="637" t="str">
        <f t="shared" si="44"/>
        <v>v14620-dmz-product-2220</v>
      </c>
      <c r="AR170" s="316" t="str">
        <f t="shared" si="34"/>
        <v>rel14620imp015-prd</v>
      </c>
      <c r="AS170" s="316" t="s">
        <v>453</v>
      </c>
      <c r="AT170" s="316" t="s">
        <v>1565</v>
      </c>
      <c r="AU170" s="316" t="s">
        <v>1566</v>
      </c>
      <c r="AV170" s="316" t="s">
        <v>1558</v>
      </c>
      <c r="AW170" s="202" t="s">
        <v>2388</v>
      </c>
      <c r="AX170" s="638"/>
      <c r="AY170" s="638"/>
      <c r="AZ170" s="643"/>
      <c r="BA170" s="644"/>
      <c r="BB170" s="644"/>
      <c r="BC170" s="644"/>
      <c r="BD170" s="644"/>
      <c r="BE170" s="644"/>
      <c r="BF170" s="644"/>
      <c r="BG170" s="644"/>
      <c r="BH170" s="644"/>
      <c r="BI170" s="643"/>
      <c r="BJ170" s="644"/>
      <c r="BK170" s="644"/>
      <c r="BL170" s="644"/>
      <c r="BM170" s="644"/>
      <c r="BN170" s="644"/>
      <c r="BO170" s="644"/>
      <c r="BP170" s="644"/>
      <c r="BQ170" s="644"/>
    </row>
    <row r="171" spans="1:69" s="27" customFormat="1" ht="26" hidden="1">
      <c r="A171" s="95" t="str">
        <f t="shared" si="35"/>
        <v>rel14620imp016</v>
      </c>
      <c r="B171" s="36"/>
      <c r="C171" s="36" t="s">
        <v>2326</v>
      </c>
      <c r="D171" s="36" t="s">
        <v>451</v>
      </c>
      <c r="E171" s="36" t="s">
        <v>1544</v>
      </c>
      <c r="F171" s="36" t="s">
        <v>2173</v>
      </c>
      <c r="G171" s="36" t="s">
        <v>2174</v>
      </c>
      <c r="H171" s="36" t="s">
        <v>1755</v>
      </c>
      <c r="I171" s="36" t="s">
        <v>1548</v>
      </c>
      <c r="J171" s="36" t="str">
        <f t="shared" si="36"/>
        <v>imp016re</v>
      </c>
      <c r="K171" s="36" t="s">
        <v>1549</v>
      </c>
      <c r="L171" s="36" t="s">
        <v>1549</v>
      </c>
      <c r="M171" s="36" t="s">
        <v>2389</v>
      </c>
      <c r="N171" s="36" t="s">
        <v>1551</v>
      </c>
      <c r="O171" s="36" t="s">
        <v>2319</v>
      </c>
      <c r="P171" s="36" t="s">
        <v>1553</v>
      </c>
      <c r="Q171" s="646" t="str">
        <f t="shared" si="37"/>
        <v>147.152.22.68</v>
      </c>
      <c r="R171" s="646" t="str">
        <f t="shared" si="38"/>
        <v>147.152.22.4</v>
      </c>
      <c r="S171" s="95" t="str">
        <f t="shared" si="39"/>
        <v>time.lon.bt.com</v>
      </c>
      <c r="T171" s="95" t="str">
        <f t="shared" si="40"/>
        <v xml:space="preserve">time.nor.bt.com </v>
      </c>
      <c r="U171" s="95" t="str">
        <f t="shared" si="41"/>
        <v>time.mww.bt.com</v>
      </c>
      <c r="V171" s="34">
        <v>2773</v>
      </c>
      <c r="W171" s="107" t="s">
        <v>1554</v>
      </c>
      <c r="X171" s="34" t="str">
        <f t="shared" si="43"/>
        <v>v14620-ilo-2773</v>
      </c>
      <c r="Y171" s="34" t="str">
        <f t="shared" si="42"/>
        <v>rel14620imp016-ilo</v>
      </c>
      <c r="Z171" s="34" t="s">
        <v>1555</v>
      </c>
      <c r="AA171" s="34" t="s">
        <v>1556</v>
      </c>
      <c r="AB171" s="34" t="s">
        <v>1557</v>
      </c>
      <c r="AC171" s="34" t="s">
        <v>1558</v>
      </c>
      <c r="AD171" s="200" t="s">
        <v>2390</v>
      </c>
      <c r="AE171" s="39">
        <v>2224</v>
      </c>
      <c r="AF171" s="201" t="s">
        <v>1560</v>
      </c>
      <c r="AG171" s="39" t="s">
        <v>2217</v>
      </c>
      <c r="AH171" s="38" t="str">
        <f t="shared" si="33"/>
        <v>rel14620imp016-om</v>
      </c>
      <c r="AI171" s="38" t="s">
        <v>453</v>
      </c>
      <c r="AJ171" s="38" t="s">
        <v>1561</v>
      </c>
      <c r="AK171" s="38" t="s">
        <v>1562</v>
      </c>
      <c r="AL171" s="38" t="s">
        <v>1558</v>
      </c>
      <c r="AM171" s="38" t="s">
        <v>2391</v>
      </c>
      <c r="AN171" s="38" t="s">
        <v>2391</v>
      </c>
      <c r="AO171" s="637">
        <v>2220</v>
      </c>
      <c r="AP171" s="202" t="s">
        <v>1564</v>
      </c>
      <c r="AQ171" s="637" t="str">
        <f t="shared" si="44"/>
        <v>v14620-dmz-product-2220</v>
      </c>
      <c r="AR171" s="316" t="str">
        <f t="shared" si="34"/>
        <v>rel14620imp016-prd</v>
      </c>
      <c r="AS171" s="316" t="s">
        <v>453</v>
      </c>
      <c r="AT171" s="316" t="s">
        <v>1565</v>
      </c>
      <c r="AU171" s="316" t="s">
        <v>1566</v>
      </c>
      <c r="AV171" s="316" t="s">
        <v>1558</v>
      </c>
      <c r="AW171" s="202" t="s">
        <v>2392</v>
      </c>
      <c r="AX171" s="638"/>
      <c r="AY171" s="638"/>
      <c r="AZ171" s="643"/>
      <c r="BA171" s="644"/>
      <c r="BB171" s="644"/>
      <c r="BC171" s="644"/>
      <c r="BD171" s="644"/>
      <c r="BE171" s="644"/>
      <c r="BF171" s="644"/>
      <c r="BG171" s="644"/>
      <c r="BH171" s="644"/>
      <c r="BI171" s="643"/>
      <c r="BJ171" s="644"/>
      <c r="BK171" s="644"/>
      <c r="BL171" s="644"/>
      <c r="BM171" s="644"/>
      <c r="BN171" s="644"/>
      <c r="BO171" s="644"/>
      <c r="BP171" s="644"/>
      <c r="BQ171" s="644"/>
    </row>
    <row r="172" spans="1:69" s="27" customFormat="1" ht="26" hidden="1">
      <c r="A172" s="95" t="str">
        <f t="shared" si="35"/>
        <v>rel14620imp017</v>
      </c>
      <c r="B172" s="36"/>
      <c r="C172" s="36" t="s">
        <v>2326</v>
      </c>
      <c r="D172" s="36" t="s">
        <v>451</v>
      </c>
      <c r="E172" s="36" t="s">
        <v>1544</v>
      </c>
      <c r="F172" s="36" t="s">
        <v>2173</v>
      </c>
      <c r="G172" s="36" t="s">
        <v>2174</v>
      </c>
      <c r="H172" s="36" t="s">
        <v>1760</v>
      </c>
      <c r="I172" s="36" t="s">
        <v>1548</v>
      </c>
      <c r="J172" s="36" t="str">
        <f t="shared" si="36"/>
        <v>imp017re</v>
      </c>
      <c r="K172" s="36" t="s">
        <v>1549</v>
      </c>
      <c r="L172" s="36" t="s">
        <v>1549</v>
      </c>
      <c r="M172" s="36" t="s">
        <v>2393</v>
      </c>
      <c r="N172" s="36" t="s">
        <v>1551</v>
      </c>
      <c r="O172" s="36" t="s">
        <v>2328</v>
      </c>
      <c r="P172" s="36" t="s">
        <v>1762</v>
      </c>
      <c r="Q172" s="646" t="str">
        <f t="shared" si="37"/>
        <v>147.152.22.68</v>
      </c>
      <c r="R172" s="646" t="str">
        <f t="shared" si="38"/>
        <v>147.152.22.4</v>
      </c>
      <c r="S172" s="95" t="str">
        <f t="shared" si="39"/>
        <v>time.lon.bt.com</v>
      </c>
      <c r="T172" s="95" t="str">
        <f t="shared" si="40"/>
        <v xml:space="preserve">time.nor.bt.com </v>
      </c>
      <c r="U172" s="95" t="str">
        <f t="shared" si="41"/>
        <v>time.mww.bt.com</v>
      </c>
      <c r="V172" s="34">
        <v>2773</v>
      </c>
      <c r="W172" s="107" t="s">
        <v>1554</v>
      </c>
      <c r="X172" s="34" t="str">
        <f t="shared" si="43"/>
        <v>v14620-ilo-2773</v>
      </c>
      <c r="Y172" s="34" t="str">
        <f t="shared" si="42"/>
        <v>rel14620imp017-ilo</v>
      </c>
      <c r="Z172" s="34" t="s">
        <v>1555</v>
      </c>
      <c r="AA172" s="34" t="s">
        <v>1556</v>
      </c>
      <c r="AB172" s="34" t="s">
        <v>1557</v>
      </c>
      <c r="AC172" s="34" t="s">
        <v>1558</v>
      </c>
      <c r="AD172" s="200" t="s">
        <v>2394</v>
      </c>
      <c r="AE172" s="39">
        <v>2224</v>
      </c>
      <c r="AF172" s="201" t="s">
        <v>1560</v>
      </c>
      <c r="AG172" s="39" t="s">
        <v>2217</v>
      </c>
      <c r="AH172" s="38" t="str">
        <f t="shared" si="33"/>
        <v>rel14620imp017-om</v>
      </c>
      <c r="AI172" s="38" t="s">
        <v>453</v>
      </c>
      <c r="AJ172" s="38" t="s">
        <v>1561</v>
      </c>
      <c r="AK172" s="38" t="s">
        <v>1562</v>
      </c>
      <c r="AL172" s="38" t="s">
        <v>1558</v>
      </c>
      <c r="AM172" s="38" t="s">
        <v>2395</v>
      </c>
      <c r="AN172" s="38" t="s">
        <v>2395</v>
      </c>
      <c r="AO172" s="637">
        <v>2220</v>
      </c>
      <c r="AP172" s="202" t="s">
        <v>1564</v>
      </c>
      <c r="AQ172" s="637" t="str">
        <f t="shared" si="44"/>
        <v>v14620-dmz-product-2220</v>
      </c>
      <c r="AR172" s="316" t="str">
        <f t="shared" si="34"/>
        <v>rel14620imp017-prd</v>
      </c>
      <c r="AS172" s="316" t="s">
        <v>453</v>
      </c>
      <c r="AT172" s="316" t="s">
        <v>1565</v>
      </c>
      <c r="AU172" s="316" t="s">
        <v>1566</v>
      </c>
      <c r="AV172" s="316" t="s">
        <v>1558</v>
      </c>
      <c r="AW172" s="202" t="s">
        <v>2396</v>
      </c>
      <c r="AX172" s="638"/>
      <c r="AY172" s="638"/>
      <c r="AZ172" s="643"/>
      <c r="BA172" s="644"/>
      <c r="BB172" s="644"/>
      <c r="BC172" s="644"/>
      <c r="BD172" s="644"/>
      <c r="BE172" s="644"/>
      <c r="BF172" s="644"/>
      <c r="BG172" s="644"/>
      <c r="BH172" s="644"/>
      <c r="BI172" s="643"/>
      <c r="BJ172" s="644"/>
      <c r="BK172" s="644"/>
      <c r="BL172" s="644"/>
      <c r="BM172" s="644"/>
      <c r="BN172" s="644"/>
      <c r="BO172" s="644"/>
      <c r="BP172" s="644"/>
      <c r="BQ172" s="644"/>
    </row>
    <row r="173" spans="1:69" s="27" customFormat="1" ht="26" hidden="1">
      <c r="A173" s="95" t="str">
        <f t="shared" si="35"/>
        <v>rel14620imp018</v>
      </c>
      <c r="B173" s="36"/>
      <c r="C173" s="36" t="s">
        <v>2326</v>
      </c>
      <c r="D173" s="36" t="s">
        <v>451</v>
      </c>
      <c r="E173" s="36" t="s">
        <v>1544</v>
      </c>
      <c r="F173" s="36" t="s">
        <v>2173</v>
      </c>
      <c r="G173" s="36" t="s">
        <v>2174</v>
      </c>
      <c r="H173" s="36" t="s">
        <v>1766</v>
      </c>
      <c r="I173" s="36" t="s">
        <v>1548</v>
      </c>
      <c r="J173" s="36" t="str">
        <f t="shared" si="36"/>
        <v>imp018re</v>
      </c>
      <c r="K173" s="36" t="s">
        <v>1549</v>
      </c>
      <c r="L173" s="36" t="s">
        <v>1549</v>
      </c>
      <c r="M173" s="36" t="s">
        <v>2397</v>
      </c>
      <c r="N173" s="36" t="s">
        <v>1551</v>
      </c>
      <c r="O173" s="36" t="s">
        <v>2333</v>
      </c>
      <c r="P173" s="36" t="s">
        <v>1762</v>
      </c>
      <c r="Q173" s="646" t="str">
        <f t="shared" si="37"/>
        <v>147.152.22.68</v>
      </c>
      <c r="R173" s="646" t="str">
        <f t="shared" si="38"/>
        <v>147.152.22.4</v>
      </c>
      <c r="S173" s="95" t="str">
        <f t="shared" si="39"/>
        <v>time.lon.bt.com</v>
      </c>
      <c r="T173" s="95" t="str">
        <f t="shared" si="40"/>
        <v xml:space="preserve">time.nor.bt.com </v>
      </c>
      <c r="U173" s="95" t="str">
        <f t="shared" si="41"/>
        <v>time.mww.bt.com</v>
      </c>
      <c r="V173" s="34">
        <v>2773</v>
      </c>
      <c r="W173" s="107" t="s">
        <v>1554</v>
      </c>
      <c r="X173" s="34" t="str">
        <f t="shared" si="43"/>
        <v>v14620-ilo-2773</v>
      </c>
      <c r="Y173" s="34" t="str">
        <f t="shared" si="42"/>
        <v>rel14620imp018-ilo</v>
      </c>
      <c r="Z173" s="34" t="s">
        <v>1555</v>
      </c>
      <c r="AA173" s="34" t="s">
        <v>1556</v>
      </c>
      <c r="AB173" s="34" t="s">
        <v>1557</v>
      </c>
      <c r="AC173" s="34" t="s">
        <v>1558</v>
      </c>
      <c r="AD173" s="200" t="s">
        <v>2398</v>
      </c>
      <c r="AE173" s="39">
        <v>2224</v>
      </c>
      <c r="AF173" s="201" t="s">
        <v>1560</v>
      </c>
      <c r="AG173" s="39" t="s">
        <v>2217</v>
      </c>
      <c r="AH173" s="38" t="str">
        <f t="shared" si="33"/>
        <v>rel14620imp018-om</v>
      </c>
      <c r="AI173" s="38" t="s">
        <v>453</v>
      </c>
      <c r="AJ173" s="38" t="s">
        <v>1561</v>
      </c>
      <c r="AK173" s="38" t="s">
        <v>1562</v>
      </c>
      <c r="AL173" s="38" t="s">
        <v>1558</v>
      </c>
      <c r="AM173" s="38" t="s">
        <v>2399</v>
      </c>
      <c r="AN173" s="38" t="s">
        <v>2399</v>
      </c>
      <c r="AO173" s="637">
        <v>2220</v>
      </c>
      <c r="AP173" s="202" t="s">
        <v>1564</v>
      </c>
      <c r="AQ173" s="637" t="str">
        <f t="shared" si="44"/>
        <v>v14620-dmz-product-2220</v>
      </c>
      <c r="AR173" s="316" t="str">
        <f t="shared" si="34"/>
        <v>rel14620imp018-prd</v>
      </c>
      <c r="AS173" s="316" t="s">
        <v>453</v>
      </c>
      <c r="AT173" s="316" t="s">
        <v>1565</v>
      </c>
      <c r="AU173" s="316" t="s">
        <v>1566</v>
      </c>
      <c r="AV173" s="316" t="s">
        <v>1558</v>
      </c>
      <c r="AW173" s="202" t="s">
        <v>2400</v>
      </c>
      <c r="AX173" s="638"/>
      <c r="AY173" s="638"/>
      <c r="AZ173" s="643"/>
      <c r="BA173" s="644"/>
      <c r="BB173" s="644"/>
      <c r="BC173" s="644"/>
      <c r="BD173" s="644"/>
      <c r="BE173" s="644"/>
      <c r="BF173" s="644"/>
      <c r="BG173" s="644"/>
      <c r="BH173" s="644"/>
      <c r="BI173" s="643"/>
      <c r="BJ173" s="644"/>
      <c r="BK173" s="644"/>
      <c r="BL173" s="644"/>
      <c r="BM173" s="644"/>
      <c r="BN173" s="644"/>
      <c r="BO173" s="644"/>
      <c r="BP173" s="644"/>
      <c r="BQ173" s="644"/>
    </row>
    <row r="174" spans="1:69" s="27" customFormat="1" ht="26" hidden="1">
      <c r="A174" s="95" t="str">
        <f t="shared" si="35"/>
        <v>rel14620imp019</v>
      </c>
      <c r="B174" s="36"/>
      <c r="C174" s="36" t="s">
        <v>2326</v>
      </c>
      <c r="D174" s="36" t="s">
        <v>451</v>
      </c>
      <c r="E174" s="36" t="s">
        <v>1544</v>
      </c>
      <c r="F174" s="36" t="s">
        <v>2173</v>
      </c>
      <c r="G174" s="36" t="s">
        <v>2174</v>
      </c>
      <c r="H174" s="36" t="s">
        <v>1771</v>
      </c>
      <c r="I174" s="36" t="s">
        <v>1548</v>
      </c>
      <c r="J174" s="36" t="str">
        <f t="shared" si="36"/>
        <v>imp019re</v>
      </c>
      <c r="K174" s="36" t="s">
        <v>1549</v>
      </c>
      <c r="L174" s="36" t="s">
        <v>1549</v>
      </c>
      <c r="M174" s="36" t="s">
        <v>2401</v>
      </c>
      <c r="N174" s="36" t="s">
        <v>1551</v>
      </c>
      <c r="O174" s="36" t="s">
        <v>2311</v>
      </c>
      <c r="P174" s="36" t="s">
        <v>1762</v>
      </c>
      <c r="Q174" s="646" t="str">
        <f t="shared" si="37"/>
        <v>147.152.22.68</v>
      </c>
      <c r="R174" s="646" t="str">
        <f t="shared" si="38"/>
        <v>147.152.22.4</v>
      </c>
      <c r="S174" s="95" t="str">
        <f t="shared" si="39"/>
        <v>time.lon.bt.com</v>
      </c>
      <c r="T174" s="95" t="str">
        <f t="shared" si="40"/>
        <v xml:space="preserve">time.nor.bt.com </v>
      </c>
      <c r="U174" s="95" t="str">
        <f t="shared" si="41"/>
        <v>time.mww.bt.com</v>
      </c>
      <c r="V174" s="34">
        <v>2773</v>
      </c>
      <c r="W174" s="107" t="s">
        <v>1554</v>
      </c>
      <c r="X174" s="34" t="str">
        <f t="shared" si="43"/>
        <v>v14620-ilo-2773</v>
      </c>
      <c r="Y174" s="34" t="str">
        <f t="shared" si="42"/>
        <v>rel14620imp019-ilo</v>
      </c>
      <c r="Z174" s="34" t="s">
        <v>1555</v>
      </c>
      <c r="AA174" s="34" t="s">
        <v>1556</v>
      </c>
      <c r="AB174" s="34" t="s">
        <v>1557</v>
      </c>
      <c r="AC174" s="34" t="s">
        <v>1558</v>
      </c>
      <c r="AD174" s="200" t="s">
        <v>2402</v>
      </c>
      <c r="AE174" s="39">
        <v>2224</v>
      </c>
      <c r="AF174" s="201" t="s">
        <v>1560</v>
      </c>
      <c r="AG174" s="39" t="s">
        <v>2217</v>
      </c>
      <c r="AH174" s="38" t="str">
        <f t="shared" si="33"/>
        <v>rel14620imp019-om</v>
      </c>
      <c r="AI174" s="38" t="s">
        <v>453</v>
      </c>
      <c r="AJ174" s="38" t="s">
        <v>1561</v>
      </c>
      <c r="AK174" s="38" t="s">
        <v>1562</v>
      </c>
      <c r="AL174" s="38" t="s">
        <v>1558</v>
      </c>
      <c r="AM174" s="38" t="s">
        <v>2403</v>
      </c>
      <c r="AN174" s="38" t="s">
        <v>2403</v>
      </c>
      <c r="AO174" s="637">
        <v>2220</v>
      </c>
      <c r="AP174" s="202" t="s">
        <v>1564</v>
      </c>
      <c r="AQ174" s="637" t="str">
        <f t="shared" si="44"/>
        <v>v14620-dmz-product-2220</v>
      </c>
      <c r="AR174" s="316" t="str">
        <f t="shared" ref="AR174:AR213" si="45">Master_Full_Short_Hostname&amp;AP174</f>
        <v>rel14620imp019-prd</v>
      </c>
      <c r="AS174" s="316" t="s">
        <v>453</v>
      </c>
      <c r="AT174" s="316" t="s">
        <v>1565</v>
      </c>
      <c r="AU174" s="316" t="s">
        <v>1566</v>
      </c>
      <c r="AV174" s="316" t="s">
        <v>1558</v>
      </c>
      <c r="AW174" s="202" t="s">
        <v>2404</v>
      </c>
      <c r="AX174" s="638"/>
      <c r="AY174" s="638"/>
      <c r="AZ174" s="643"/>
      <c r="BA174" s="644"/>
      <c r="BB174" s="644"/>
      <c r="BC174" s="644"/>
      <c r="BD174" s="644"/>
      <c r="BE174" s="644"/>
      <c r="BF174" s="644"/>
      <c r="BG174" s="644"/>
      <c r="BH174" s="644"/>
      <c r="BI174" s="643"/>
      <c r="BJ174" s="644"/>
      <c r="BK174" s="644"/>
      <c r="BL174" s="644"/>
      <c r="BM174" s="644"/>
      <c r="BN174" s="644"/>
      <c r="BO174" s="644"/>
      <c r="BP174" s="644"/>
      <c r="BQ174" s="644"/>
    </row>
    <row r="175" spans="1:69" s="27" customFormat="1" ht="26" hidden="1">
      <c r="A175" s="95" t="str">
        <f t="shared" si="35"/>
        <v>rel14620imp020</v>
      </c>
      <c r="B175" s="36"/>
      <c r="C175" s="36" t="s">
        <v>2326</v>
      </c>
      <c r="D175" s="36" t="s">
        <v>451</v>
      </c>
      <c r="E175" s="36" t="s">
        <v>1544</v>
      </c>
      <c r="F175" s="36" t="s">
        <v>2173</v>
      </c>
      <c r="G175" s="36" t="s">
        <v>2174</v>
      </c>
      <c r="H175" s="36" t="s">
        <v>1776</v>
      </c>
      <c r="I175" s="36" t="s">
        <v>1548</v>
      </c>
      <c r="J175" s="36" t="str">
        <f t="shared" si="36"/>
        <v>imp020re</v>
      </c>
      <c r="K175" s="36" t="s">
        <v>1549</v>
      </c>
      <c r="L175" s="36" t="s">
        <v>1549</v>
      </c>
      <c r="M175" s="36" t="s">
        <v>2405</v>
      </c>
      <c r="N175" s="36" t="s">
        <v>1551</v>
      </c>
      <c r="O175" s="36" t="s">
        <v>2319</v>
      </c>
      <c r="P175" s="36" t="s">
        <v>1762</v>
      </c>
      <c r="Q175" s="646" t="str">
        <f t="shared" si="37"/>
        <v>147.152.22.68</v>
      </c>
      <c r="R175" s="646" t="str">
        <f t="shared" si="38"/>
        <v>147.152.22.4</v>
      </c>
      <c r="S175" s="95" t="str">
        <f t="shared" si="39"/>
        <v>time.lon.bt.com</v>
      </c>
      <c r="T175" s="95" t="str">
        <f t="shared" si="40"/>
        <v xml:space="preserve">time.nor.bt.com </v>
      </c>
      <c r="U175" s="95" t="str">
        <f t="shared" si="41"/>
        <v>time.mww.bt.com</v>
      </c>
      <c r="V175" s="34">
        <v>2773</v>
      </c>
      <c r="W175" s="107" t="s">
        <v>1554</v>
      </c>
      <c r="X175" s="34" t="str">
        <f t="shared" si="43"/>
        <v>v14620-ilo-2773</v>
      </c>
      <c r="Y175" s="34" t="str">
        <f t="shared" si="42"/>
        <v>rel14620imp020-ilo</v>
      </c>
      <c r="Z175" s="34" t="s">
        <v>1555</v>
      </c>
      <c r="AA175" s="34" t="s">
        <v>1556</v>
      </c>
      <c r="AB175" s="34" t="s">
        <v>1557</v>
      </c>
      <c r="AC175" s="34" t="s">
        <v>1558</v>
      </c>
      <c r="AD175" s="200" t="s">
        <v>2406</v>
      </c>
      <c r="AE175" s="39">
        <v>2224</v>
      </c>
      <c r="AF175" s="201" t="s">
        <v>1560</v>
      </c>
      <c r="AG175" s="39" t="s">
        <v>2217</v>
      </c>
      <c r="AH175" s="38" t="str">
        <f t="shared" si="33"/>
        <v>rel14620imp020-om</v>
      </c>
      <c r="AI175" s="38" t="s">
        <v>453</v>
      </c>
      <c r="AJ175" s="38" t="s">
        <v>1561</v>
      </c>
      <c r="AK175" s="38" t="s">
        <v>1562</v>
      </c>
      <c r="AL175" s="38" t="s">
        <v>1558</v>
      </c>
      <c r="AM175" s="38" t="s">
        <v>2407</v>
      </c>
      <c r="AN175" s="38" t="s">
        <v>2407</v>
      </c>
      <c r="AO175" s="637">
        <v>2220</v>
      </c>
      <c r="AP175" s="202" t="s">
        <v>1564</v>
      </c>
      <c r="AQ175" s="637" t="str">
        <f t="shared" si="44"/>
        <v>v14620-dmz-product-2220</v>
      </c>
      <c r="AR175" s="316" t="str">
        <f t="shared" si="45"/>
        <v>rel14620imp020-prd</v>
      </c>
      <c r="AS175" s="316" t="s">
        <v>453</v>
      </c>
      <c r="AT175" s="316" t="s">
        <v>1565</v>
      </c>
      <c r="AU175" s="316" t="s">
        <v>1566</v>
      </c>
      <c r="AV175" s="316" t="s">
        <v>1558</v>
      </c>
      <c r="AW175" s="202" t="s">
        <v>2408</v>
      </c>
      <c r="AX175" s="638"/>
      <c r="AY175" s="638"/>
      <c r="AZ175" s="643"/>
      <c r="BA175" s="644"/>
      <c r="BB175" s="644"/>
      <c r="BC175" s="644"/>
      <c r="BD175" s="644"/>
      <c r="BE175" s="644"/>
      <c r="BF175" s="644"/>
      <c r="BG175" s="644"/>
      <c r="BH175" s="644"/>
      <c r="BI175" s="643"/>
      <c r="BJ175" s="644"/>
      <c r="BK175" s="644"/>
      <c r="BL175" s="644"/>
      <c r="BM175" s="644"/>
      <c r="BN175" s="644"/>
      <c r="BO175" s="644"/>
      <c r="BP175" s="644"/>
      <c r="BQ175" s="644"/>
    </row>
    <row r="176" spans="1:69" s="27" customFormat="1" ht="26" hidden="1">
      <c r="A176" s="95" t="str">
        <f t="shared" ref="A176:A212" si="46">$E176&amp;"l"&amp;"14620"&amp;$G176&amp;$H176</f>
        <v>rel14620imp021</v>
      </c>
      <c r="B176" s="36"/>
      <c r="C176" s="36" t="s">
        <v>2326</v>
      </c>
      <c r="D176" s="36" t="s">
        <v>451</v>
      </c>
      <c r="E176" s="36" t="s">
        <v>1544</v>
      </c>
      <c r="F176" s="36" t="s">
        <v>2173</v>
      </c>
      <c r="G176" s="36" t="s">
        <v>2174</v>
      </c>
      <c r="H176" s="36" t="s">
        <v>1781</v>
      </c>
      <c r="I176" s="36" t="s">
        <v>1548</v>
      </c>
      <c r="J176" s="36" t="str">
        <f t="shared" si="36"/>
        <v>imp021re</v>
      </c>
      <c r="K176" s="36" t="s">
        <v>1549</v>
      </c>
      <c r="L176" s="36" t="s">
        <v>1549</v>
      </c>
      <c r="M176" s="36" t="s">
        <v>2409</v>
      </c>
      <c r="N176" s="36" t="s">
        <v>1551</v>
      </c>
      <c r="O176" s="36" t="s">
        <v>2328</v>
      </c>
      <c r="P176" s="36" t="s">
        <v>1783</v>
      </c>
      <c r="Q176" s="646" t="str">
        <f t="shared" si="37"/>
        <v>147.152.22.68</v>
      </c>
      <c r="R176" s="646" t="str">
        <f t="shared" si="38"/>
        <v>147.152.22.4</v>
      </c>
      <c r="S176" s="95" t="str">
        <f t="shared" si="39"/>
        <v>time.lon.bt.com</v>
      </c>
      <c r="T176" s="95" t="str">
        <f t="shared" si="40"/>
        <v xml:space="preserve">time.nor.bt.com </v>
      </c>
      <c r="U176" s="95" t="str">
        <f t="shared" si="41"/>
        <v>time.mww.bt.com</v>
      </c>
      <c r="V176" s="34">
        <v>2773</v>
      </c>
      <c r="W176" s="107" t="s">
        <v>1554</v>
      </c>
      <c r="X176" s="34" t="str">
        <f t="shared" si="43"/>
        <v>v14620-ilo-2773</v>
      </c>
      <c r="Y176" s="34" t="str">
        <f t="shared" si="42"/>
        <v>rel14620imp021-ilo</v>
      </c>
      <c r="Z176" s="34" t="s">
        <v>1555</v>
      </c>
      <c r="AA176" s="34" t="s">
        <v>1556</v>
      </c>
      <c r="AB176" s="34" t="s">
        <v>1557</v>
      </c>
      <c r="AC176" s="34" t="s">
        <v>1558</v>
      </c>
      <c r="AD176" s="200" t="s">
        <v>2410</v>
      </c>
      <c r="AE176" s="39">
        <v>2224</v>
      </c>
      <c r="AF176" s="201" t="s">
        <v>1560</v>
      </c>
      <c r="AG176" s="39" t="s">
        <v>2217</v>
      </c>
      <c r="AH176" s="38" t="str">
        <f t="shared" si="33"/>
        <v>rel14620imp021-om</v>
      </c>
      <c r="AI176" s="38" t="s">
        <v>453</v>
      </c>
      <c r="AJ176" s="38" t="s">
        <v>1561</v>
      </c>
      <c r="AK176" s="38" t="s">
        <v>1562</v>
      </c>
      <c r="AL176" s="38" t="s">
        <v>1558</v>
      </c>
      <c r="AM176" s="38" t="s">
        <v>2411</v>
      </c>
      <c r="AN176" s="38" t="s">
        <v>2411</v>
      </c>
      <c r="AO176" s="637">
        <v>2220</v>
      </c>
      <c r="AP176" s="202" t="s">
        <v>1564</v>
      </c>
      <c r="AQ176" s="637" t="str">
        <f t="shared" si="44"/>
        <v>v14620-dmz-product-2220</v>
      </c>
      <c r="AR176" s="316" t="str">
        <f t="shared" si="45"/>
        <v>rel14620imp021-prd</v>
      </c>
      <c r="AS176" s="316" t="s">
        <v>453</v>
      </c>
      <c r="AT176" s="316" t="s">
        <v>1565</v>
      </c>
      <c r="AU176" s="316" t="s">
        <v>1566</v>
      </c>
      <c r="AV176" s="316" t="s">
        <v>1558</v>
      </c>
      <c r="AW176" s="202" t="s">
        <v>2412</v>
      </c>
      <c r="AX176" s="638"/>
      <c r="AY176" s="638"/>
      <c r="AZ176" s="643"/>
      <c r="BA176" s="644"/>
      <c r="BB176" s="644"/>
      <c r="BC176" s="644"/>
      <c r="BD176" s="644"/>
      <c r="BE176" s="644"/>
      <c r="BF176" s="644"/>
      <c r="BG176" s="644"/>
      <c r="BH176" s="644"/>
      <c r="BI176" s="643"/>
      <c r="BJ176" s="644"/>
      <c r="BK176" s="644"/>
      <c r="BL176" s="644"/>
      <c r="BM176" s="644"/>
      <c r="BN176" s="644"/>
      <c r="BO176" s="644"/>
      <c r="BP176" s="644"/>
      <c r="BQ176" s="644"/>
    </row>
    <row r="177" spans="1:69" s="27" customFormat="1" ht="26" hidden="1">
      <c r="A177" s="95" t="str">
        <f t="shared" si="46"/>
        <v>rel14620imp022</v>
      </c>
      <c r="B177" s="36"/>
      <c r="C177" s="36" t="s">
        <v>2326</v>
      </c>
      <c r="D177" s="36" t="s">
        <v>451</v>
      </c>
      <c r="E177" s="36" t="s">
        <v>1544</v>
      </c>
      <c r="F177" s="36" t="s">
        <v>2173</v>
      </c>
      <c r="G177" s="36" t="s">
        <v>2174</v>
      </c>
      <c r="H177" s="36" t="s">
        <v>1787</v>
      </c>
      <c r="I177" s="36" t="s">
        <v>1548</v>
      </c>
      <c r="J177" s="36" t="str">
        <f t="shared" si="36"/>
        <v>imp022re</v>
      </c>
      <c r="K177" s="36" t="s">
        <v>1549</v>
      </c>
      <c r="L177" s="36" t="s">
        <v>1549</v>
      </c>
      <c r="M177" s="36" t="s">
        <v>2413</v>
      </c>
      <c r="N177" s="36" t="s">
        <v>1551</v>
      </c>
      <c r="O177" s="36" t="s">
        <v>2333</v>
      </c>
      <c r="P177" s="36" t="s">
        <v>1783</v>
      </c>
      <c r="Q177" s="646" t="str">
        <f t="shared" si="37"/>
        <v>147.152.22.68</v>
      </c>
      <c r="R177" s="646" t="str">
        <f t="shared" si="38"/>
        <v>147.152.22.4</v>
      </c>
      <c r="S177" s="95" t="str">
        <f t="shared" si="39"/>
        <v>time.lon.bt.com</v>
      </c>
      <c r="T177" s="95" t="str">
        <f t="shared" si="40"/>
        <v xml:space="preserve">time.nor.bt.com </v>
      </c>
      <c r="U177" s="95" t="str">
        <f t="shared" si="41"/>
        <v>time.mww.bt.com</v>
      </c>
      <c r="V177" s="34">
        <v>2773</v>
      </c>
      <c r="W177" s="107" t="s">
        <v>1554</v>
      </c>
      <c r="X177" s="34" t="str">
        <f t="shared" si="43"/>
        <v>v14620-ilo-2773</v>
      </c>
      <c r="Y177" s="34" t="str">
        <f t="shared" si="42"/>
        <v>rel14620imp022-ilo</v>
      </c>
      <c r="Z177" s="34" t="s">
        <v>1555</v>
      </c>
      <c r="AA177" s="34" t="s">
        <v>1556</v>
      </c>
      <c r="AB177" s="34" t="s">
        <v>1557</v>
      </c>
      <c r="AC177" s="34" t="s">
        <v>1558</v>
      </c>
      <c r="AD177" s="200" t="s">
        <v>2414</v>
      </c>
      <c r="AE177" s="39">
        <v>2224</v>
      </c>
      <c r="AF177" s="201" t="s">
        <v>1560</v>
      </c>
      <c r="AG177" s="39" t="s">
        <v>2217</v>
      </c>
      <c r="AH177" s="38" t="str">
        <f t="shared" si="33"/>
        <v>rel14620imp022-om</v>
      </c>
      <c r="AI177" s="38" t="s">
        <v>453</v>
      </c>
      <c r="AJ177" s="38" t="s">
        <v>1561</v>
      </c>
      <c r="AK177" s="38" t="s">
        <v>1562</v>
      </c>
      <c r="AL177" s="38" t="s">
        <v>1558</v>
      </c>
      <c r="AM177" s="38" t="s">
        <v>2415</v>
      </c>
      <c r="AN177" s="38" t="s">
        <v>2415</v>
      </c>
      <c r="AO177" s="637">
        <v>2220</v>
      </c>
      <c r="AP177" s="202" t="s">
        <v>1564</v>
      </c>
      <c r="AQ177" s="637" t="str">
        <f t="shared" si="44"/>
        <v>v14620-dmz-product-2220</v>
      </c>
      <c r="AR177" s="316" t="str">
        <f t="shared" si="45"/>
        <v>rel14620imp022-prd</v>
      </c>
      <c r="AS177" s="316" t="s">
        <v>453</v>
      </c>
      <c r="AT177" s="316" t="s">
        <v>1565</v>
      </c>
      <c r="AU177" s="316" t="s">
        <v>1566</v>
      </c>
      <c r="AV177" s="316" t="s">
        <v>1558</v>
      </c>
      <c r="AW177" s="202" t="s">
        <v>2416</v>
      </c>
      <c r="AX177" s="638"/>
      <c r="AY177" s="638"/>
      <c r="AZ177" s="643"/>
      <c r="BA177" s="644"/>
      <c r="BB177" s="644"/>
      <c r="BC177" s="644"/>
      <c r="BD177" s="644"/>
      <c r="BE177" s="644"/>
      <c r="BF177" s="644"/>
      <c r="BG177" s="644"/>
      <c r="BH177" s="644"/>
      <c r="BI177" s="643"/>
      <c r="BJ177" s="644"/>
      <c r="BK177" s="644"/>
      <c r="BL177" s="644"/>
      <c r="BM177" s="644"/>
      <c r="BN177" s="644"/>
      <c r="BO177" s="644"/>
      <c r="BP177" s="644"/>
      <c r="BQ177" s="644"/>
    </row>
    <row r="178" spans="1:69" s="27" customFormat="1" ht="26" hidden="1">
      <c r="A178" s="95" t="str">
        <f t="shared" si="46"/>
        <v>rel14620imp023</v>
      </c>
      <c r="B178" s="36"/>
      <c r="C178" s="36" t="s">
        <v>2326</v>
      </c>
      <c r="D178" s="36" t="s">
        <v>451</v>
      </c>
      <c r="E178" s="36" t="s">
        <v>1544</v>
      </c>
      <c r="F178" s="36" t="s">
        <v>2173</v>
      </c>
      <c r="G178" s="36" t="s">
        <v>2174</v>
      </c>
      <c r="H178" s="36" t="s">
        <v>1792</v>
      </c>
      <c r="I178" s="36" t="s">
        <v>1548</v>
      </c>
      <c r="J178" s="36" t="str">
        <f t="shared" si="36"/>
        <v>imp023re</v>
      </c>
      <c r="K178" s="36" t="s">
        <v>1549</v>
      </c>
      <c r="L178" s="36" t="s">
        <v>1549</v>
      </c>
      <c r="M178" s="36" t="s">
        <v>2417</v>
      </c>
      <c r="N178" s="36" t="s">
        <v>1551</v>
      </c>
      <c r="O178" s="36" t="s">
        <v>2328</v>
      </c>
      <c r="P178" s="36" t="s">
        <v>1804</v>
      </c>
      <c r="Q178" s="646" t="str">
        <f t="shared" si="37"/>
        <v>147.152.22.68</v>
      </c>
      <c r="R178" s="646" t="str">
        <f t="shared" si="38"/>
        <v>147.152.22.4</v>
      </c>
      <c r="S178" s="95" t="str">
        <f t="shared" si="39"/>
        <v>time.lon.bt.com</v>
      </c>
      <c r="T178" s="95" t="str">
        <f t="shared" si="40"/>
        <v xml:space="preserve">time.nor.bt.com </v>
      </c>
      <c r="U178" s="95" t="str">
        <f t="shared" si="41"/>
        <v>time.mww.bt.com</v>
      </c>
      <c r="V178" s="34">
        <v>2773</v>
      </c>
      <c r="W178" s="107" t="s">
        <v>1554</v>
      </c>
      <c r="X178" s="34" t="str">
        <f t="shared" si="43"/>
        <v>v14620-ilo-2773</v>
      </c>
      <c r="Y178" s="34" t="str">
        <f t="shared" si="42"/>
        <v>rel14620imp023-ilo</v>
      </c>
      <c r="Z178" s="34" t="s">
        <v>1555</v>
      </c>
      <c r="AA178" s="34" t="s">
        <v>1556</v>
      </c>
      <c r="AB178" s="34" t="s">
        <v>1557</v>
      </c>
      <c r="AC178" s="34" t="s">
        <v>1558</v>
      </c>
      <c r="AD178" s="200" t="s">
        <v>2418</v>
      </c>
      <c r="AE178" s="39">
        <v>2224</v>
      </c>
      <c r="AF178" s="201" t="s">
        <v>1560</v>
      </c>
      <c r="AG178" s="39" t="s">
        <v>2217</v>
      </c>
      <c r="AH178" s="38" t="str">
        <f t="shared" si="33"/>
        <v>rel14620imp023-om</v>
      </c>
      <c r="AI178" s="38" t="s">
        <v>453</v>
      </c>
      <c r="AJ178" s="38" t="s">
        <v>1561</v>
      </c>
      <c r="AK178" s="38" t="s">
        <v>1562</v>
      </c>
      <c r="AL178" s="38" t="s">
        <v>1558</v>
      </c>
      <c r="AM178" s="38" t="s">
        <v>2419</v>
      </c>
      <c r="AN178" s="38" t="s">
        <v>2419</v>
      </c>
      <c r="AO178" s="637">
        <v>2220</v>
      </c>
      <c r="AP178" s="202" t="s">
        <v>1564</v>
      </c>
      <c r="AQ178" s="637" t="str">
        <f t="shared" si="44"/>
        <v>v14620-dmz-product-2220</v>
      </c>
      <c r="AR178" s="316" t="str">
        <f t="shared" si="45"/>
        <v>rel14620imp023-prd</v>
      </c>
      <c r="AS178" s="316" t="s">
        <v>453</v>
      </c>
      <c r="AT178" s="316" t="s">
        <v>1565</v>
      </c>
      <c r="AU178" s="316" t="s">
        <v>1566</v>
      </c>
      <c r="AV178" s="316" t="s">
        <v>1558</v>
      </c>
      <c r="AW178" s="202" t="s">
        <v>2420</v>
      </c>
      <c r="AX178" s="638"/>
      <c r="AY178" s="638"/>
      <c r="AZ178" s="643"/>
      <c r="BA178" s="644"/>
      <c r="BB178" s="644"/>
      <c r="BC178" s="644"/>
      <c r="BD178" s="644"/>
      <c r="BE178" s="644"/>
      <c r="BF178" s="644"/>
      <c r="BG178" s="644"/>
      <c r="BH178" s="644"/>
      <c r="BI178" s="643"/>
      <c r="BJ178" s="644"/>
      <c r="BK178" s="644"/>
      <c r="BL178" s="644"/>
      <c r="BM178" s="644"/>
      <c r="BN178" s="644"/>
      <c r="BO178" s="644"/>
      <c r="BP178" s="644"/>
      <c r="BQ178" s="644"/>
    </row>
    <row r="179" spans="1:69" s="27" customFormat="1" ht="26" hidden="1">
      <c r="A179" s="95" t="str">
        <f t="shared" si="46"/>
        <v>rel14620imp024</v>
      </c>
      <c r="B179" s="36"/>
      <c r="C179" s="36" t="s">
        <v>2326</v>
      </c>
      <c r="D179" s="36" t="s">
        <v>451</v>
      </c>
      <c r="E179" s="36" t="s">
        <v>1544</v>
      </c>
      <c r="F179" s="36" t="s">
        <v>2173</v>
      </c>
      <c r="G179" s="36" t="s">
        <v>2174</v>
      </c>
      <c r="H179" s="36" t="s">
        <v>1797</v>
      </c>
      <c r="I179" s="36" t="s">
        <v>1548</v>
      </c>
      <c r="J179" s="36" t="str">
        <f t="shared" si="36"/>
        <v>imp024re</v>
      </c>
      <c r="K179" s="36" t="s">
        <v>1549</v>
      </c>
      <c r="L179" s="36" t="s">
        <v>1549</v>
      </c>
      <c r="M179" s="36" t="s">
        <v>2421</v>
      </c>
      <c r="N179" s="36" t="s">
        <v>1551</v>
      </c>
      <c r="O179" s="36" t="s">
        <v>2333</v>
      </c>
      <c r="P179" s="36" t="s">
        <v>1804</v>
      </c>
      <c r="Q179" s="646" t="str">
        <f t="shared" si="37"/>
        <v>147.152.22.68</v>
      </c>
      <c r="R179" s="646" t="str">
        <f t="shared" si="38"/>
        <v>147.152.22.4</v>
      </c>
      <c r="S179" s="95" t="str">
        <f t="shared" si="39"/>
        <v>time.lon.bt.com</v>
      </c>
      <c r="T179" s="95" t="str">
        <f t="shared" si="40"/>
        <v xml:space="preserve">time.nor.bt.com </v>
      </c>
      <c r="U179" s="95" t="str">
        <f t="shared" si="41"/>
        <v>time.mww.bt.com</v>
      </c>
      <c r="V179" s="34">
        <v>2773</v>
      </c>
      <c r="W179" s="107" t="s">
        <v>1554</v>
      </c>
      <c r="X179" s="34" t="str">
        <f t="shared" si="43"/>
        <v>v14620-ilo-2773</v>
      </c>
      <c r="Y179" s="34" t="str">
        <f t="shared" si="42"/>
        <v>rel14620imp024-ilo</v>
      </c>
      <c r="Z179" s="34" t="s">
        <v>1555</v>
      </c>
      <c r="AA179" s="34" t="s">
        <v>1556</v>
      </c>
      <c r="AB179" s="34" t="s">
        <v>1557</v>
      </c>
      <c r="AC179" s="34" t="s">
        <v>1558</v>
      </c>
      <c r="AD179" s="200" t="s">
        <v>2422</v>
      </c>
      <c r="AE179" s="39">
        <v>2224</v>
      </c>
      <c r="AF179" s="201" t="s">
        <v>1560</v>
      </c>
      <c r="AG179" s="39" t="s">
        <v>2217</v>
      </c>
      <c r="AH179" s="38" t="str">
        <f t="shared" si="33"/>
        <v>rel14620imp024-om</v>
      </c>
      <c r="AI179" s="38" t="s">
        <v>453</v>
      </c>
      <c r="AJ179" s="38" t="s">
        <v>1561</v>
      </c>
      <c r="AK179" s="38" t="s">
        <v>1562</v>
      </c>
      <c r="AL179" s="38" t="s">
        <v>1558</v>
      </c>
      <c r="AM179" s="38" t="s">
        <v>2423</v>
      </c>
      <c r="AN179" s="38" t="s">
        <v>2423</v>
      </c>
      <c r="AO179" s="637">
        <v>2220</v>
      </c>
      <c r="AP179" s="202" t="s">
        <v>1564</v>
      </c>
      <c r="AQ179" s="637" t="str">
        <f t="shared" si="44"/>
        <v>v14620-dmz-product-2220</v>
      </c>
      <c r="AR179" s="316" t="str">
        <f t="shared" si="45"/>
        <v>rel14620imp024-prd</v>
      </c>
      <c r="AS179" s="316" t="s">
        <v>453</v>
      </c>
      <c r="AT179" s="316" t="s">
        <v>1565</v>
      </c>
      <c r="AU179" s="316" t="s">
        <v>1566</v>
      </c>
      <c r="AV179" s="316" t="s">
        <v>1558</v>
      </c>
      <c r="AW179" s="202" t="s">
        <v>2424</v>
      </c>
      <c r="AX179" s="638"/>
      <c r="AY179" s="638"/>
      <c r="AZ179" s="643"/>
      <c r="BA179" s="644"/>
      <c r="BB179" s="644"/>
      <c r="BC179" s="644"/>
      <c r="BD179" s="644"/>
      <c r="BE179" s="644"/>
      <c r="BF179" s="644"/>
      <c r="BG179" s="644"/>
      <c r="BH179" s="644"/>
      <c r="BI179" s="643"/>
      <c r="BJ179" s="644"/>
      <c r="BK179" s="644"/>
      <c r="BL179" s="644"/>
      <c r="BM179" s="644"/>
      <c r="BN179" s="644"/>
      <c r="BO179" s="644"/>
      <c r="BP179" s="644"/>
      <c r="BQ179" s="644"/>
    </row>
    <row r="180" spans="1:69" s="27" customFormat="1" ht="26" hidden="1">
      <c r="A180" s="95" t="str">
        <f t="shared" si="46"/>
        <v>rel14620imp025</v>
      </c>
      <c r="B180" s="36"/>
      <c r="C180" s="36" t="s">
        <v>2326</v>
      </c>
      <c r="D180" s="36" t="s">
        <v>451</v>
      </c>
      <c r="E180" s="36" t="s">
        <v>1544</v>
      </c>
      <c r="F180" s="36" t="s">
        <v>2173</v>
      </c>
      <c r="G180" s="36" t="s">
        <v>2174</v>
      </c>
      <c r="H180" s="36" t="s">
        <v>1802</v>
      </c>
      <c r="I180" s="36" t="s">
        <v>1548</v>
      </c>
      <c r="J180" s="36" t="str">
        <f t="shared" si="36"/>
        <v>imp025re</v>
      </c>
      <c r="K180" s="36" t="s">
        <v>1549</v>
      </c>
      <c r="L180" s="36" t="s">
        <v>1549</v>
      </c>
      <c r="M180" s="36" t="s">
        <v>2425</v>
      </c>
      <c r="N180" s="36" t="s">
        <v>1551</v>
      </c>
      <c r="O180" s="36" t="s">
        <v>2311</v>
      </c>
      <c r="P180" s="36" t="s">
        <v>1804</v>
      </c>
      <c r="Q180" s="646" t="str">
        <f t="shared" si="37"/>
        <v>147.152.22.68</v>
      </c>
      <c r="R180" s="646" t="str">
        <f t="shared" si="38"/>
        <v>147.152.22.4</v>
      </c>
      <c r="S180" s="95" t="str">
        <f t="shared" si="39"/>
        <v>time.lon.bt.com</v>
      </c>
      <c r="T180" s="95" t="str">
        <f t="shared" si="40"/>
        <v xml:space="preserve">time.nor.bt.com </v>
      </c>
      <c r="U180" s="95" t="str">
        <f t="shared" si="41"/>
        <v>time.mww.bt.com</v>
      </c>
      <c r="V180" s="34">
        <v>2773</v>
      </c>
      <c r="W180" s="107" t="s">
        <v>1554</v>
      </c>
      <c r="X180" s="34" t="str">
        <f t="shared" si="43"/>
        <v>v14620-ilo-2773</v>
      </c>
      <c r="Y180" s="34" t="str">
        <f t="shared" si="42"/>
        <v>rel14620imp025-ilo</v>
      </c>
      <c r="Z180" s="34" t="s">
        <v>1555</v>
      </c>
      <c r="AA180" s="34" t="s">
        <v>1556</v>
      </c>
      <c r="AB180" s="34" t="s">
        <v>1557</v>
      </c>
      <c r="AC180" s="34" t="s">
        <v>1558</v>
      </c>
      <c r="AD180" s="200" t="s">
        <v>2426</v>
      </c>
      <c r="AE180" s="39">
        <v>2224</v>
      </c>
      <c r="AF180" s="201" t="s">
        <v>1560</v>
      </c>
      <c r="AG180" s="39" t="s">
        <v>2217</v>
      </c>
      <c r="AH180" s="38" t="str">
        <f t="shared" si="33"/>
        <v>rel14620imp025-om</v>
      </c>
      <c r="AI180" s="38" t="s">
        <v>453</v>
      </c>
      <c r="AJ180" s="38" t="s">
        <v>1561</v>
      </c>
      <c r="AK180" s="38" t="s">
        <v>1562</v>
      </c>
      <c r="AL180" s="38" t="s">
        <v>1558</v>
      </c>
      <c r="AM180" s="38" t="s">
        <v>2427</v>
      </c>
      <c r="AN180" s="38" t="s">
        <v>2427</v>
      </c>
      <c r="AO180" s="637">
        <v>2220</v>
      </c>
      <c r="AP180" s="202" t="s">
        <v>1564</v>
      </c>
      <c r="AQ180" s="637" t="str">
        <f t="shared" si="44"/>
        <v>v14620-dmz-product-2220</v>
      </c>
      <c r="AR180" s="316" t="str">
        <f t="shared" si="45"/>
        <v>rel14620imp025-prd</v>
      </c>
      <c r="AS180" s="316" t="s">
        <v>453</v>
      </c>
      <c r="AT180" s="316" t="s">
        <v>1565</v>
      </c>
      <c r="AU180" s="316" t="s">
        <v>1566</v>
      </c>
      <c r="AV180" s="316" t="s">
        <v>1558</v>
      </c>
      <c r="AW180" s="202" t="s">
        <v>2428</v>
      </c>
      <c r="AX180" s="638"/>
      <c r="AY180" s="638"/>
      <c r="AZ180" s="643"/>
      <c r="BA180" s="644"/>
      <c r="BB180" s="644"/>
      <c r="BC180" s="644"/>
      <c r="BD180" s="644"/>
      <c r="BE180" s="644"/>
      <c r="BF180" s="644"/>
      <c r="BG180" s="644"/>
      <c r="BH180" s="644"/>
      <c r="BI180" s="643"/>
      <c r="BJ180" s="644"/>
      <c r="BK180" s="644"/>
      <c r="BL180" s="644"/>
      <c r="BM180" s="644"/>
      <c r="BN180" s="644"/>
      <c r="BO180" s="644"/>
      <c r="BP180" s="644"/>
      <c r="BQ180" s="644"/>
    </row>
    <row r="181" spans="1:69" s="27" customFormat="1" ht="26" hidden="1">
      <c r="A181" s="95" t="str">
        <f t="shared" si="46"/>
        <v>rel14620imp026</v>
      </c>
      <c r="B181" s="36"/>
      <c r="C181" s="36" t="s">
        <v>2326</v>
      </c>
      <c r="D181" s="36" t="s">
        <v>451</v>
      </c>
      <c r="E181" s="36" t="s">
        <v>1544</v>
      </c>
      <c r="F181" s="36" t="s">
        <v>2173</v>
      </c>
      <c r="G181" s="36" t="s">
        <v>2174</v>
      </c>
      <c r="H181" s="36" t="s">
        <v>1808</v>
      </c>
      <c r="I181" s="36" t="s">
        <v>1548</v>
      </c>
      <c r="J181" s="36" t="str">
        <f t="shared" si="36"/>
        <v>imp026re</v>
      </c>
      <c r="K181" s="36" t="s">
        <v>1549</v>
      </c>
      <c r="L181" s="36" t="s">
        <v>1549</v>
      </c>
      <c r="M181" s="36" t="s">
        <v>2429</v>
      </c>
      <c r="N181" s="36" t="s">
        <v>1551</v>
      </c>
      <c r="O181" s="36" t="s">
        <v>2319</v>
      </c>
      <c r="P181" s="36" t="s">
        <v>1804</v>
      </c>
      <c r="Q181" s="646" t="str">
        <f t="shared" si="37"/>
        <v>147.152.22.68</v>
      </c>
      <c r="R181" s="646" t="str">
        <f t="shared" si="38"/>
        <v>147.152.22.4</v>
      </c>
      <c r="S181" s="95" t="str">
        <f t="shared" si="39"/>
        <v>time.lon.bt.com</v>
      </c>
      <c r="T181" s="95" t="str">
        <f t="shared" si="40"/>
        <v xml:space="preserve">time.nor.bt.com </v>
      </c>
      <c r="U181" s="95" t="str">
        <f t="shared" si="41"/>
        <v>time.mww.bt.com</v>
      </c>
      <c r="V181" s="34">
        <v>2773</v>
      </c>
      <c r="W181" s="107" t="s">
        <v>1554</v>
      </c>
      <c r="X181" s="34" t="str">
        <f t="shared" si="43"/>
        <v>v14620-ilo-2773</v>
      </c>
      <c r="Y181" s="34" t="str">
        <f t="shared" si="42"/>
        <v>rel14620imp026-ilo</v>
      </c>
      <c r="Z181" s="34" t="s">
        <v>1555</v>
      </c>
      <c r="AA181" s="34" t="s">
        <v>1556</v>
      </c>
      <c r="AB181" s="34" t="s">
        <v>1557</v>
      </c>
      <c r="AC181" s="34" t="s">
        <v>1558</v>
      </c>
      <c r="AD181" s="200" t="s">
        <v>2430</v>
      </c>
      <c r="AE181" s="39">
        <v>2224</v>
      </c>
      <c r="AF181" s="201" t="s">
        <v>1560</v>
      </c>
      <c r="AG181" s="39" t="s">
        <v>2217</v>
      </c>
      <c r="AH181" s="38" t="str">
        <f t="shared" si="33"/>
        <v>rel14620imp026-om</v>
      </c>
      <c r="AI181" s="38" t="s">
        <v>453</v>
      </c>
      <c r="AJ181" s="38" t="s">
        <v>1561</v>
      </c>
      <c r="AK181" s="38" t="s">
        <v>1562</v>
      </c>
      <c r="AL181" s="38" t="s">
        <v>1558</v>
      </c>
      <c r="AM181" s="38" t="s">
        <v>2431</v>
      </c>
      <c r="AN181" s="38" t="s">
        <v>2431</v>
      </c>
      <c r="AO181" s="637">
        <v>2220</v>
      </c>
      <c r="AP181" s="202" t="s">
        <v>1564</v>
      </c>
      <c r="AQ181" s="637" t="str">
        <f t="shared" si="44"/>
        <v>v14620-dmz-product-2220</v>
      </c>
      <c r="AR181" s="316" t="str">
        <f t="shared" si="45"/>
        <v>rel14620imp026-prd</v>
      </c>
      <c r="AS181" s="316" t="s">
        <v>453</v>
      </c>
      <c r="AT181" s="316" t="s">
        <v>1565</v>
      </c>
      <c r="AU181" s="316" t="s">
        <v>1566</v>
      </c>
      <c r="AV181" s="316" t="s">
        <v>1558</v>
      </c>
      <c r="AW181" s="202" t="s">
        <v>2432</v>
      </c>
      <c r="AX181" s="638"/>
      <c r="AY181" s="638"/>
      <c r="AZ181" s="643"/>
      <c r="BA181" s="644"/>
      <c r="BB181" s="644"/>
      <c r="BC181" s="644"/>
      <c r="BD181" s="644"/>
      <c r="BE181" s="644"/>
      <c r="BF181" s="644"/>
      <c r="BG181" s="644"/>
      <c r="BH181" s="644"/>
      <c r="BI181" s="643"/>
      <c r="BJ181" s="644"/>
      <c r="BK181" s="644"/>
      <c r="BL181" s="644"/>
      <c r="BM181" s="644"/>
      <c r="BN181" s="644"/>
      <c r="BO181" s="644"/>
      <c r="BP181" s="644"/>
      <c r="BQ181" s="644"/>
    </row>
    <row r="182" spans="1:69" s="27" customFormat="1" ht="26" hidden="1">
      <c r="A182" s="95" t="str">
        <f t="shared" si="46"/>
        <v>rel14620imp027</v>
      </c>
      <c r="B182" s="36"/>
      <c r="C182" s="36" t="s">
        <v>2326</v>
      </c>
      <c r="D182" s="36" t="s">
        <v>451</v>
      </c>
      <c r="E182" s="36" t="s">
        <v>1544</v>
      </c>
      <c r="F182" s="36" t="s">
        <v>2173</v>
      </c>
      <c r="G182" s="36" t="s">
        <v>2174</v>
      </c>
      <c r="H182" s="36" t="s">
        <v>1813</v>
      </c>
      <c r="I182" s="36" t="s">
        <v>1548</v>
      </c>
      <c r="J182" s="36" t="str">
        <f t="shared" si="36"/>
        <v>imp027re</v>
      </c>
      <c r="K182" s="36" t="s">
        <v>1549</v>
      </c>
      <c r="L182" s="36" t="s">
        <v>1549</v>
      </c>
      <c r="M182" s="36" t="s">
        <v>2433</v>
      </c>
      <c r="N182" s="36" t="s">
        <v>1551</v>
      </c>
      <c r="O182" s="36" t="s">
        <v>2328</v>
      </c>
      <c r="P182" s="36" t="s">
        <v>1825</v>
      </c>
      <c r="Q182" s="646" t="str">
        <f t="shared" si="37"/>
        <v>147.152.22.68</v>
      </c>
      <c r="R182" s="646" t="str">
        <f t="shared" si="38"/>
        <v>147.152.22.4</v>
      </c>
      <c r="S182" s="95" t="str">
        <f t="shared" si="39"/>
        <v>time.lon.bt.com</v>
      </c>
      <c r="T182" s="95" t="str">
        <f t="shared" si="40"/>
        <v xml:space="preserve">time.nor.bt.com </v>
      </c>
      <c r="U182" s="95" t="str">
        <f t="shared" si="41"/>
        <v>time.mww.bt.com</v>
      </c>
      <c r="V182" s="34">
        <v>2773</v>
      </c>
      <c r="W182" s="107" t="s">
        <v>1554</v>
      </c>
      <c r="X182" s="34" t="str">
        <f t="shared" si="43"/>
        <v>v14620-ilo-2773</v>
      </c>
      <c r="Y182" s="34" t="str">
        <f t="shared" si="42"/>
        <v>rel14620imp027-ilo</v>
      </c>
      <c r="Z182" s="34" t="s">
        <v>1555</v>
      </c>
      <c r="AA182" s="34" t="s">
        <v>1556</v>
      </c>
      <c r="AB182" s="34" t="s">
        <v>1557</v>
      </c>
      <c r="AC182" s="34" t="s">
        <v>1558</v>
      </c>
      <c r="AD182" s="200" t="s">
        <v>2434</v>
      </c>
      <c r="AE182" s="39">
        <v>2224</v>
      </c>
      <c r="AF182" s="201" t="s">
        <v>1560</v>
      </c>
      <c r="AG182" s="39" t="s">
        <v>2217</v>
      </c>
      <c r="AH182" s="38" t="str">
        <f t="shared" si="33"/>
        <v>rel14620imp027-om</v>
      </c>
      <c r="AI182" s="38" t="s">
        <v>453</v>
      </c>
      <c r="AJ182" s="38" t="s">
        <v>1561</v>
      </c>
      <c r="AK182" s="38" t="s">
        <v>1562</v>
      </c>
      <c r="AL182" s="38" t="s">
        <v>1558</v>
      </c>
      <c r="AM182" s="38" t="s">
        <v>2435</v>
      </c>
      <c r="AN182" s="38" t="s">
        <v>2435</v>
      </c>
      <c r="AO182" s="637">
        <v>2220</v>
      </c>
      <c r="AP182" s="202" t="s">
        <v>1564</v>
      </c>
      <c r="AQ182" s="637" t="str">
        <f t="shared" si="44"/>
        <v>v14620-dmz-product-2220</v>
      </c>
      <c r="AR182" s="316" t="str">
        <f t="shared" si="45"/>
        <v>rel14620imp027-prd</v>
      </c>
      <c r="AS182" s="316" t="s">
        <v>453</v>
      </c>
      <c r="AT182" s="316" t="s">
        <v>1565</v>
      </c>
      <c r="AU182" s="316" t="s">
        <v>1566</v>
      </c>
      <c r="AV182" s="316" t="s">
        <v>1558</v>
      </c>
      <c r="AW182" s="202" t="s">
        <v>2436</v>
      </c>
      <c r="AX182" s="638"/>
      <c r="AY182" s="638"/>
      <c r="AZ182" s="643"/>
      <c r="BA182" s="644"/>
      <c r="BB182" s="644"/>
      <c r="BC182" s="644"/>
      <c r="BD182" s="644"/>
      <c r="BE182" s="644"/>
      <c r="BF182" s="644"/>
      <c r="BG182" s="644"/>
      <c r="BH182" s="644"/>
      <c r="BI182" s="643"/>
      <c r="BJ182" s="644"/>
      <c r="BK182" s="644"/>
      <c r="BL182" s="644"/>
      <c r="BM182" s="644"/>
      <c r="BN182" s="644"/>
      <c r="BO182" s="644"/>
      <c r="BP182" s="644"/>
      <c r="BQ182" s="644"/>
    </row>
    <row r="183" spans="1:69" s="27" customFormat="1" ht="26" hidden="1">
      <c r="A183" s="95" t="str">
        <f t="shared" si="46"/>
        <v>rel14620imp028</v>
      </c>
      <c r="B183" s="36"/>
      <c r="C183" s="36" t="s">
        <v>2326</v>
      </c>
      <c r="D183" s="36" t="s">
        <v>451</v>
      </c>
      <c r="E183" s="36" t="s">
        <v>1544</v>
      </c>
      <c r="F183" s="36" t="s">
        <v>2173</v>
      </c>
      <c r="G183" s="36" t="s">
        <v>2174</v>
      </c>
      <c r="H183" s="36" t="s">
        <v>1818</v>
      </c>
      <c r="I183" s="36" t="s">
        <v>1548</v>
      </c>
      <c r="J183" s="36" t="str">
        <f t="shared" si="36"/>
        <v>imp028re</v>
      </c>
      <c r="K183" s="36" t="s">
        <v>1549</v>
      </c>
      <c r="L183" s="36" t="s">
        <v>1549</v>
      </c>
      <c r="M183" s="36" t="s">
        <v>2437</v>
      </c>
      <c r="N183" s="36" t="s">
        <v>1551</v>
      </c>
      <c r="O183" s="36" t="s">
        <v>2333</v>
      </c>
      <c r="P183" s="36" t="s">
        <v>1825</v>
      </c>
      <c r="Q183" s="646" t="str">
        <f t="shared" si="37"/>
        <v>147.152.22.68</v>
      </c>
      <c r="R183" s="646" t="str">
        <f t="shared" si="38"/>
        <v>147.152.22.4</v>
      </c>
      <c r="S183" s="95" t="str">
        <f t="shared" si="39"/>
        <v>time.lon.bt.com</v>
      </c>
      <c r="T183" s="95" t="str">
        <f t="shared" si="40"/>
        <v xml:space="preserve">time.nor.bt.com </v>
      </c>
      <c r="U183" s="95" t="str">
        <f t="shared" si="41"/>
        <v>time.mww.bt.com</v>
      </c>
      <c r="V183" s="34">
        <v>2773</v>
      </c>
      <c r="W183" s="107" t="s">
        <v>1554</v>
      </c>
      <c r="X183" s="34" t="str">
        <f t="shared" si="43"/>
        <v>v14620-ilo-2773</v>
      </c>
      <c r="Y183" s="34" t="str">
        <f t="shared" si="42"/>
        <v>rel14620imp028-ilo</v>
      </c>
      <c r="Z183" s="34" t="s">
        <v>1555</v>
      </c>
      <c r="AA183" s="34" t="s">
        <v>1556</v>
      </c>
      <c r="AB183" s="34" t="s">
        <v>1557</v>
      </c>
      <c r="AC183" s="34" t="s">
        <v>1558</v>
      </c>
      <c r="AD183" s="200" t="s">
        <v>2438</v>
      </c>
      <c r="AE183" s="39">
        <v>2224</v>
      </c>
      <c r="AF183" s="201" t="s">
        <v>1560</v>
      </c>
      <c r="AG183" s="39" t="s">
        <v>2217</v>
      </c>
      <c r="AH183" s="38" t="str">
        <f t="shared" si="33"/>
        <v>rel14620imp028-om</v>
      </c>
      <c r="AI183" s="38" t="s">
        <v>453</v>
      </c>
      <c r="AJ183" s="38" t="s">
        <v>1561</v>
      </c>
      <c r="AK183" s="38" t="s">
        <v>1562</v>
      </c>
      <c r="AL183" s="38" t="s">
        <v>1558</v>
      </c>
      <c r="AM183" s="38" t="s">
        <v>2439</v>
      </c>
      <c r="AN183" s="38" t="s">
        <v>2439</v>
      </c>
      <c r="AO183" s="637">
        <v>2220</v>
      </c>
      <c r="AP183" s="202" t="s">
        <v>1564</v>
      </c>
      <c r="AQ183" s="637" t="str">
        <f t="shared" si="44"/>
        <v>v14620-dmz-product-2220</v>
      </c>
      <c r="AR183" s="316" t="str">
        <f t="shared" si="45"/>
        <v>rel14620imp028-prd</v>
      </c>
      <c r="AS183" s="316" t="s">
        <v>453</v>
      </c>
      <c r="AT183" s="316" t="s">
        <v>1565</v>
      </c>
      <c r="AU183" s="316" t="s">
        <v>1566</v>
      </c>
      <c r="AV183" s="316" t="s">
        <v>1558</v>
      </c>
      <c r="AW183" s="202" t="s">
        <v>2440</v>
      </c>
      <c r="AX183" s="638"/>
      <c r="AY183" s="638"/>
      <c r="AZ183" s="643"/>
      <c r="BA183" s="644"/>
      <c r="BB183" s="644"/>
      <c r="BC183" s="644"/>
      <c r="BD183" s="644"/>
      <c r="BE183" s="644"/>
      <c r="BF183" s="644"/>
      <c r="BG183" s="644"/>
      <c r="BH183" s="644"/>
      <c r="BI183" s="643"/>
      <c r="BJ183" s="644"/>
      <c r="BK183" s="644"/>
      <c r="BL183" s="644"/>
      <c r="BM183" s="644"/>
      <c r="BN183" s="644"/>
      <c r="BO183" s="644"/>
      <c r="BP183" s="644"/>
      <c r="BQ183" s="644"/>
    </row>
    <row r="184" spans="1:69" s="27" customFormat="1" ht="26" hidden="1">
      <c r="A184" s="95" t="str">
        <f t="shared" si="46"/>
        <v>rel14620imp029</v>
      </c>
      <c r="B184" s="36"/>
      <c r="C184" s="36" t="s">
        <v>2326</v>
      </c>
      <c r="D184" s="36" t="s">
        <v>451</v>
      </c>
      <c r="E184" s="36" t="s">
        <v>1544</v>
      </c>
      <c r="F184" s="36" t="s">
        <v>2173</v>
      </c>
      <c r="G184" s="36" t="s">
        <v>2174</v>
      </c>
      <c r="H184" s="36" t="s">
        <v>1823</v>
      </c>
      <c r="I184" s="36" t="s">
        <v>1548</v>
      </c>
      <c r="J184" s="36" t="str">
        <f t="shared" si="36"/>
        <v>imp029re</v>
      </c>
      <c r="K184" s="36" t="s">
        <v>1549</v>
      </c>
      <c r="L184" s="36" t="s">
        <v>1549</v>
      </c>
      <c r="M184" s="36" t="s">
        <v>2441</v>
      </c>
      <c r="N184" s="36" t="s">
        <v>1551</v>
      </c>
      <c r="O184" s="36" t="s">
        <v>2311</v>
      </c>
      <c r="P184" s="36" t="s">
        <v>1825</v>
      </c>
      <c r="Q184" s="646" t="str">
        <f t="shared" si="37"/>
        <v>147.152.22.68</v>
      </c>
      <c r="R184" s="646" t="str">
        <f t="shared" si="38"/>
        <v>147.152.22.4</v>
      </c>
      <c r="S184" s="95" t="str">
        <f t="shared" si="39"/>
        <v>time.lon.bt.com</v>
      </c>
      <c r="T184" s="95" t="str">
        <f t="shared" si="40"/>
        <v xml:space="preserve">time.nor.bt.com </v>
      </c>
      <c r="U184" s="95" t="str">
        <f t="shared" si="41"/>
        <v>time.mww.bt.com</v>
      </c>
      <c r="V184" s="34">
        <v>2773</v>
      </c>
      <c r="W184" s="107" t="s">
        <v>1554</v>
      </c>
      <c r="X184" s="34" t="str">
        <f t="shared" si="43"/>
        <v>v14620-ilo-2773</v>
      </c>
      <c r="Y184" s="34" t="str">
        <f t="shared" si="42"/>
        <v>rel14620imp029-ilo</v>
      </c>
      <c r="Z184" s="34" t="s">
        <v>1555</v>
      </c>
      <c r="AA184" s="34" t="s">
        <v>1556</v>
      </c>
      <c r="AB184" s="34" t="s">
        <v>1557</v>
      </c>
      <c r="AC184" s="34" t="s">
        <v>1558</v>
      </c>
      <c r="AD184" s="200" t="s">
        <v>2442</v>
      </c>
      <c r="AE184" s="39">
        <v>2224</v>
      </c>
      <c r="AF184" s="201" t="s">
        <v>1560</v>
      </c>
      <c r="AG184" s="39" t="s">
        <v>2217</v>
      </c>
      <c r="AH184" s="38" t="str">
        <f t="shared" si="33"/>
        <v>rel14620imp029-om</v>
      </c>
      <c r="AI184" s="38" t="s">
        <v>453</v>
      </c>
      <c r="AJ184" s="38" t="s">
        <v>1561</v>
      </c>
      <c r="AK184" s="38" t="s">
        <v>1562</v>
      </c>
      <c r="AL184" s="38" t="s">
        <v>1558</v>
      </c>
      <c r="AM184" s="38" t="s">
        <v>2443</v>
      </c>
      <c r="AN184" s="38" t="s">
        <v>2443</v>
      </c>
      <c r="AO184" s="637">
        <v>2220</v>
      </c>
      <c r="AP184" s="202" t="s">
        <v>1564</v>
      </c>
      <c r="AQ184" s="637" t="str">
        <f t="shared" si="44"/>
        <v>v14620-dmz-product-2220</v>
      </c>
      <c r="AR184" s="316" t="str">
        <f t="shared" si="45"/>
        <v>rel14620imp029-prd</v>
      </c>
      <c r="AS184" s="316" t="s">
        <v>453</v>
      </c>
      <c r="AT184" s="316" t="s">
        <v>1565</v>
      </c>
      <c r="AU184" s="316" t="s">
        <v>1566</v>
      </c>
      <c r="AV184" s="316" t="s">
        <v>1558</v>
      </c>
      <c r="AW184" s="202" t="s">
        <v>2444</v>
      </c>
      <c r="AX184" s="638"/>
      <c r="AY184" s="638"/>
      <c r="AZ184" s="643"/>
      <c r="BA184" s="644"/>
      <c r="BB184" s="644"/>
      <c r="BC184" s="644"/>
      <c r="BD184" s="644"/>
      <c r="BE184" s="644"/>
      <c r="BF184" s="644"/>
      <c r="BG184" s="644"/>
      <c r="BH184" s="644"/>
      <c r="BI184" s="643"/>
      <c r="BJ184" s="644"/>
      <c r="BK184" s="644"/>
      <c r="BL184" s="644"/>
      <c r="BM184" s="644"/>
      <c r="BN184" s="644"/>
      <c r="BO184" s="644"/>
      <c r="BP184" s="644"/>
      <c r="BQ184" s="644"/>
    </row>
    <row r="185" spans="1:69" s="27" customFormat="1" ht="26" hidden="1">
      <c r="A185" s="95" t="str">
        <f t="shared" si="46"/>
        <v>rel14620imp030</v>
      </c>
      <c r="B185" s="36"/>
      <c r="C185" s="36" t="s">
        <v>2326</v>
      </c>
      <c r="D185" s="36" t="s">
        <v>451</v>
      </c>
      <c r="E185" s="36" t="s">
        <v>1544</v>
      </c>
      <c r="F185" s="36" t="s">
        <v>2173</v>
      </c>
      <c r="G185" s="36" t="s">
        <v>2174</v>
      </c>
      <c r="H185" s="36" t="s">
        <v>1829</v>
      </c>
      <c r="I185" s="36" t="s">
        <v>1548</v>
      </c>
      <c r="J185" s="36" t="str">
        <f t="shared" si="36"/>
        <v>imp030re</v>
      </c>
      <c r="K185" s="36" t="s">
        <v>1549</v>
      </c>
      <c r="L185" s="36" t="s">
        <v>1549</v>
      </c>
      <c r="M185" s="36" t="s">
        <v>2445</v>
      </c>
      <c r="N185" s="36" t="s">
        <v>1551</v>
      </c>
      <c r="O185" s="36" t="s">
        <v>2319</v>
      </c>
      <c r="P185" s="36" t="s">
        <v>1825</v>
      </c>
      <c r="Q185" s="646" t="str">
        <f t="shared" si="37"/>
        <v>147.152.22.68</v>
      </c>
      <c r="R185" s="646" t="str">
        <f t="shared" si="38"/>
        <v>147.152.22.4</v>
      </c>
      <c r="S185" s="95" t="str">
        <f t="shared" si="39"/>
        <v>time.lon.bt.com</v>
      </c>
      <c r="T185" s="95" t="str">
        <f t="shared" si="40"/>
        <v xml:space="preserve">time.nor.bt.com </v>
      </c>
      <c r="U185" s="95" t="str">
        <f t="shared" si="41"/>
        <v>time.mww.bt.com</v>
      </c>
      <c r="V185" s="34">
        <v>2773</v>
      </c>
      <c r="W185" s="107" t="s">
        <v>1554</v>
      </c>
      <c r="X185" s="34" t="str">
        <f t="shared" si="43"/>
        <v>v14620-ilo-2773</v>
      </c>
      <c r="Y185" s="34" t="str">
        <f t="shared" si="42"/>
        <v>rel14620imp030-ilo</v>
      </c>
      <c r="Z185" s="34" t="s">
        <v>1555</v>
      </c>
      <c r="AA185" s="34" t="s">
        <v>1556</v>
      </c>
      <c r="AB185" s="34" t="s">
        <v>1557</v>
      </c>
      <c r="AC185" s="34" t="s">
        <v>1558</v>
      </c>
      <c r="AD185" s="200" t="s">
        <v>2446</v>
      </c>
      <c r="AE185" s="39">
        <v>2224</v>
      </c>
      <c r="AF185" s="201" t="s">
        <v>1560</v>
      </c>
      <c r="AG185" s="39" t="s">
        <v>2217</v>
      </c>
      <c r="AH185" s="38" t="str">
        <f t="shared" si="33"/>
        <v>rel14620imp030-om</v>
      </c>
      <c r="AI185" s="38" t="s">
        <v>453</v>
      </c>
      <c r="AJ185" s="38" t="s">
        <v>1561</v>
      </c>
      <c r="AK185" s="38" t="s">
        <v>1562</v>
      </c>
      <c r="AL185" s="38" t="s">
        <v>1558</v>
      </c>
      <c r="AM185" s="38" t="s">
        <v>2447</v>
      </c>
      <c r="AN185" s="38" t="s">
        <v>2447</v>
      </c>
      <c r="AO185" s="637">
        <v>2220</v>
      </c>
      <c r="AP185" s="202" t="s">
        <v>1564</v>
      </c>
      <c r="AQ185" s="637" t="str">
        <f t="shared" si="44"/>
        <v>v14620-dmz-product-2220</v>
      </c>
      <c r="AR185" s="316" t="str">
        <f t="shared" si="45"/>
        <v>rel14620imp030-prd</v>
      </c>
      <c r="AS185" s="316" t="s">
        <v>453</v>
      </c>
      <c r="AT185" s="316" t="s">
        <v>1565</v>
      </c>
      <c r="AU185" s="316" t="s">
        <v>1566</v>
      </c>
      <c r="AV185" s="316" t="s">
        <v>1558</v>
      </c>
      <c r="AW185" s="202" t="s">
        <v>2448</v>
      </c>
      <c r="AX185" s="638"/>
      <c r="AY185" s="638"/>
      <c r="AZ185" s="643"/>
      <c r="BA185" s="644"/>
      <c r="BB185" s="644"/>
      <c r="BC185" s="644"/>
      <c r="BD185" s="644"/>
      <c r="BE185" s="644"/>
      <c r="BF185" s="644"/>
      <c r="BG185" s="644"/>
      <c r="BH185" s="644"/>
      <c r="BI185" s="643"/>
      <c r="BJ185" s="644"/>
      <c r="BK185" s="644"/>
      <c r="BL185" s="644"/>
      <c r="BM185" s="644"/>
      <c r="BN185" s="644"/>
      <c r="BO185" s="644"/>
      <c r="BP185" s="644"/>
      <c r="BQ185" s="644"/>
    </row>
    <row r="186" spans="1:69" s="27" customFormat="1" ht="26" hidden="1">
      <c r="A186" s="95" t="str">
        <f>$E186&amp;"l"&amp;"14620"&amp;$G186&amp;$H186</f>
        <v>rel14620imp031</v>
      </c>
      <c r="B186" s="36" t="s">
        <v>2449</v>
      </c>
      <c r="C186" s="36" t="s">
        <v>2326</v>
      </c>
      <c r="D186" s="36" t="s">
        <v>451</v>
      </c>
      <c r="E186" s="36" t="s">
        <v>1544</v>
      </c>
      <c r="F186" s="36" t="s">
        <v>2173</v>
      </c>
      <c r="G186" s="36" t="s">
        <v>2174</v>
      </c>
      <c r="H186" s="36" t="s">
        <v>1834</v>
      </c>
      <c r="I186" s="36" t="s">
        <v>1548</v>
      </c>
      <c r="J186" s="36" t="str">
        <f t="shared" si="36"/>
        <v>imp031re</v>
      </c>
      <c r="K186" s="36" t="s">
        <v>1665</v>
      </c>
      <c r="L186" s="36" t="s">
        <v>1549</v>
      </c>
      <c r="M186" s="36" t="s">
        <v>2450</v>
      </c>
      <c r="N186" s="36" t="s">
        <v>1551</v>
      </c>
      <c r="O186" s="36" t="s">
        <v>2328</v>
      </c>
      <c r="P186" s="36" t="s">
        <v>1846</v>
      </c>
      <c r="Q186" s="646" t="str">
        <f t="shared" si="37"/>
        <v>147.152.22.68</v>
      </c>
      <c r="R186" s="646" t="str">
        <f t="shared" si="38"/>
        <v>147.152.22.4</v>
      </c>
      <c r="S186" s="95" t="str">
        <f t="shared" si="39"/>
        <v>time.lon.bt.com</v>
      </c>
      <c r="T186" s="95" t="str">
        <f t="shared" si="40"/>
        <v xml:space="preserve">time.nor.bt.com </v>
      </c>
      <c r="U186" s="95" t="str">
        <f t="shared" si="41"/>
        <v>time.mww.bt.com</v>
      </c>
      <c r="V186" s="34">
        <v>2773</v>
      </c>
      <c r="W186" s="107" t="s">
        <v>1554</v>
      </c>
      <c r="X186" s="34" t="str">
        <f t="shared" si="43"/>
        <v>v14620-ilo-2773</v>
      </c>
      <c r="Y186" s="34" t="str">
        <f t="shared" si="42"/>
        <v>rel14620imp031-ilo</v>
      </c>
      <c r="Z186" s="34" t="s">
        <v>1555</v>
      </c>
      <c r="AA186" s="34" t="s">
        <v>1556</v>
      </c>
      <c r="AB186" s="34" t="s">
        <v>1557</v>
      </c>
      <c r="AC186" s="34" t="s">
        <v>1558</v>
      </c>
      <c r="AD186" s="200" t="s">
        <v>2451</v>
      </c>
      <c r="AE186" s="39">
        <v>2224</v>
      </c>
      <c r="AF186" s="201" t="s">
        <v>1560</v>
      </c>
      <c r="AG186" s="39" t="s">
        <v>2217</v>
      </c>
      <c r="AH186" s="38" t="str">
        <f t="shared" si="33"/>
        <v>rel14620imp031-om</v>
      </c>
      <c r="AI186" s="38" t="s">
        <v>453</v>
      </c>
      <c r="AJ186" s="38" t="s">
        <v>1561</v>
      </c>
      <c r="AK186" s="38" t="s">
        <v>1562</v>
      </c>
      <c r="AL186" s="38" t="s">
        <v>1558</v>
      </c>
      <c r="AM186" s="38" t="s">
        <v>2452</v>
      </c>
      <c r="AN186" s="38" t="s">
        <v>2452</v>
      </c>
      <c r="AO186" s="637">
        <v>2220</v>
      </c>
      <c r="AP186" s="202" t="s">
        <v>1564</v>
      </c>
      <c r="AQ186" s="637" t="str">
        <f t="shared" si="44"/>
        <v>v14620-dmz-product-2220</v>
      </c>
      <c r="AR186" s="316" t="str">
        <f t="shared" si="45"/>
        <v>rel14620imp031-prd</v>
      </c>
      <c r="AS186" s="316" t="s">
        <v>453</v>
      </c>
      <c r="AT186" s="316" t="s">
        <v>1565</v>
      </c>
      <c r="AU186" s="316" t="s">
        <v>1566</v>
      </c>
      <c r="AV186" s="316" t="s">
        <v>1558</v>
      </c>
      <c r="AW186" s="202" t="s">
        <v>2453</v>
      </c>
      <c r="AX186" s="638"/>
      <c r="AY186" s="638"/>
      <c r="AZ186" s="643"/>
      <c r="BA186" s="644"/>
      <c r="BB186" s="644"/>
      <c r="BC186" s="644"/>
      <c r="BD186" s="644"/>
      <c r="BE186" s="644"/>
      <c r="BF186" s="644"/>
      <c r="BG186" s="644"/>
      <c r="BH186" s="644"/>
      <c r="BI186" s="643"/>
      <c r="BJ186" s="644"/>
      <c r="BK186" s="644"/>
      <c r="BL186" s="644"/>
      <c r="BM186" s="644"/>
      <c r="BN186" s="644"/>
      <c r="BO186" s="644"/>
      <c r="BP186" s="644"/>
      <c r="BQ186" s="644"/>
    </row>
    <row r="187" spans="1:69" s="27" customFormat="1" ht="26" hidden="1">
      <c r="A187" s="95" t="str">
        <f t="shared" si="46"/>
        <v>rel14620imp032</v>
      </c>
      <c r="B187" s="36" t="s">
        <v>2454</v>
      </c>
      <c r="C187" s="36" t="s">
        <v>2326</v>
      </c>
      <c r="D187" s="36" t="s">
        <v>451</v>
      </c>
      <c r="E187" s="36" t="s">
        <v>1544</v>
      </c>
      <c r="F187" s="36" t="s">
        <v>2173</v>
      </c>
      <c r="G187" s="36" t="s">
        <v>2174</v>
      </c>
      <c r="H187" s="36" t="s">
        <v>1839</v>
      </c>
      <c r="I187" s="36" t="s">
        <v>1548</v>
      </c>
      <c r="J187" s="36" t="str">
        <f t="shared" si="36"/>
        <v>imp032re</v>
      </c>
      <c r="K187" s="36" t="s">
        <v>1665</v>
      </c>
      <c r="L187" s="36" t="s">
        <v>1549</v>
      </c>
      <c r="M187" s="36" t="s">
        <v>2455</v>
      </c>
      <c r="N187" s="36" t="s">
        <v>1551</v>
      </c>
      <c r="O187" s="36" t="s">
        <v>2333</v>
      </c>
      <c r="P187" s="36" t="s">
        <v>1846</v>
      </c>
      <c r="Q187" s="646" t="str">
        <f t="shared" si="37"/>
        <v>147.152.22.68</v>
      </c>
      <c r="R187" s="646" t="str">
        <f t="shared" si="38"/>
        <v>147.152.22.4</v>
      </c>
      <c r="S187" s="95" t="str">
        <f t="shared" si="39"/>
        <v>time.lon.bt.com</v>
      </c>
      <c r="T187" s="95" t="str">
        <f t="shared" si="40"/>
        <v xml:space="preserve">time.nor.bt.com </v>
      </c>
      <c r="U187" s="95" t="str">
        <f t="shared" si="41"/>
        <v>time.mww.bt.com</v>
      </c>
      <c r="V187" s="34">
        <v>2773</v>
      </c>
      <c r="W187" s="107" t="s">
        <v>1554</v>
      </c>
      <c r="X187" s="34" t="str">
        <f t="shared" si="43"/>
        <v>v14620-ilo-2773</v>
      </c>
      <c r="Y187" s="34" t="str">
        <f t="shared" si="42"/>
        <v>rel14620imp032-ilo</v>
      </c>
      <c r="Z187" s="34" t="s">
        <v>1555</v>
      </c>
      <c r="AA187" s="34" t="s">
        <v>1556</v>
      </c>
      <c r="AB187" s="34" t="s">
        <v>1557</v>
      </c>
      <c r="AC187" s="34" t="s">
        <v>1558</v>
      </c>
      <c r="AD187" s="200" t="s">
        <v>2456</v>
      </c>
      <c r="AE187" s="39">
        <v>2224</v>
      </c>
      <c r="AF187" s="201" t="s">
        <v>1560</v>
      </c>
      <c r="AG187" s="39" t="s">
        <v>2217</v>
      </c>
      <c r="AH187" s="38" t="str">
        <f t="shared" si="33"/>
        <v>rel14620imp032-om</v>
      </c>
      <c r="AI187" s="38" t="s">
        <v>453</v>
      </c>
      <c r="AJ187" s="38" t="s">
        <v>1561</v>
      </c>
      <c r="AK187" s="38" t="s">
        <v>1562</v>
      </c>
      <c r="AL187" s="38" t="s">
        <v>1558</v>
      </c>
      <c r="AM187" s="38" t="s">
        <v>2457</v>
      </c>
      <c r="AN187" s="38" t="s">
        <v>2457</v>
      </c>
      <c r="AO187" s="637">
        <v>2220</v>
      </c>
      <c r="AP187" s="202" t="s">
        <v>1564</v>
      </c>
      <c r="AQ187" s="637" t="str">
        <f t="shared" si="44"/>
        <v>v14620-dmz-product-2220</v>
      </c>
      <c r="AR187" s="316" t="str">
        <f t="shared" si="45"/>
        <v>rel14620imp032-prd</v>
      </c>
      <c r="AS187" s="316" t="s">
        <v>453</v>
      </c>
      <c r="AT187" s="316" t="s">
        <v>1565</v>
      </c>
      <c r="AU187" s="316" t="s">
        <v>1566</v>
      </c>
      <c r="AV187" s="316" t="s">
        <v>1558</v>
      </c>
      <c r="AW187" s="202" t="s">
        <v>2458</v>
      </c>
      <c r="AX187" s="638"/>
      <c r="AY187" s="638"/>
      <c r="AZ187" s="643"/>
      <c r="BA187" s="644"/>
      <c r="BB187" s="644"/>
      <c r="BC187" s="644"/>
      <c r="BD187" s="644"/>
      <c r="BE187" s="644"/>
      <c r="BF187" s="644"/>
      <c r="BG187" s="644"/>
      <c r="BH187" s="644"/>
      <c r="BI187" s="643"/>
      <c r="BJ187" s="644"/>
      <c r="BK187" s="644"/>
      <c r="BL187" s="644"/>
      <c r="BM187" s="644"/>
      <c r="BN187" s="644"/>
      <c r="BO187" s="644"/>
      <c r="BP187" s="644"/>
      <c r="BQ187" s="644"/>
    </row>
    <row r="188" spans="1:69" s="27" customFormat="1" ht="26" hidden="1">
      <c r="A188" s="95" t="str">
        <f t="shared" si="46"/>
        <v>rel14620imp033</v>
      </c>
      <c r="B188" s="36" t="s">
        <v>2454</v>
      </c>
      <c r="C188" s="36" t="s">
        <v>2326</v>
      </c>
      <c r="D188" s="36" t="s">
        <v>451</v>
      </c>
      <c r="E188" s="36" t="s">
        <v>1544</v>
      </c>
      <c r="F188" s="36" t="s">
        <v>2173</v>
      </c>
      <c r="G188" s="36" t="s">
        <v>2174</v>
      </c>
      <c r="H188" s="36" t="s">
        <v>1844</v>
      </c>
      <c r="I188" s="36" t="s">
        <v>1548</v>
      </c>
      <c r="J188" s="36" t="str">
        <f t="shared" si="36"/>
        <v>imp033re</v>
      </c>
      <c r="K188" s="36" t="s">
        <v>1665</v>
      </c>
      <c r="L188" s="36" t="s">
        <v>1549</v>
      </c>
      <c r="M188" s="36" t="s">
        <v>2459</v>
      </c>
      <c r="N188" s="36" t="s">
        <v>1551</v>
      </c>
      <c r="O188" s="36" t="s">
        <v>2311</v>
      </c>
      <c r="P188" s="36" t="s">
        <v>1846</v>
      </c>
      <c r="Q188" s="646" t="str">
        <f t="shared" si="37"/>
        <v>147.152.22.68</v>
      </c>
      <c r="R188" s="646" t="str">
        <f t="shared" si="38"/>
        <v>147.152.22.4</v>
      </c>
      <c r="S188" s="95" t="str">
        <f t="shared" si="39"/>
        <v>time.lon.bt.com</v>
      </c>
      <c r="T188" s="95" t="str">
        <f t="shared" si="40"/>
        <v xml:space="preserve">time.nor.bt.com </v>
      </c>
      <c r="U188" s="95" t="str">
        <f t="shared" si="41"/>
        <v>time.mww.bt.com</v>
      </c>
      <c r="V188" s="34">
        <v>2773</v>
      </c>
      <c r="W188" s="107" t="s">
        <v>1554</v>
      </c>
      <c r="X188" s="34" t="str">
        <f t="shared" si="43"/>
        <v>v14620-ilo-2773</v>
      </c>
      <c r="Y188" s="34" t="str">
        <f t="shared" si="42"/>
        <v>rel14620imp033-ilo</v>
      </c>
      <c r="Z188" s="34" t="s">
        <v>1555</v>
      </c>
      <c r="AA188" s="34" t="s">
        <v>1556</v>
      </c>
      <c r="AB188" s="34" t="s">
        <v>1557</v>
      </c>
      <c r="AC188" s="34" t="s">
        <v>1558</v>
      </c>
      <c r="AD188" s="200" t="s">
        <v>2460</v>
      </c>
      <c r="AE188" s="39">
        <v>2224</v>
      </c>
      <c r="AF188" s="201" t="s">
        <v>1560</v>
      </c>
      <c r="AG188" s="39" t="s">
        <v>2217</v>
      </c>
      <c r="AH188" s="38" t="str">
        <f t="shared" si="33"/>
        <v>rel14620imp033-om</v>
      </c>
      <c r="AI188" s="38" t="s">
        <v>453</v>
      </c>
      <c r="AJ188" s="38" t="s">
        <v>1561</v>
      </c>
      <c r="AK188" s="38" t="s">
        <v>1562</v>
      </c>
      <c r="AL188" s="38" t="s">
        <v>1558</v>
      </c>
      <c r="AM188" s="38" t="s">
        <v>2461</v>
      </c>
      <c r="AN188" s="38" t="s">
        <v>2461</v>
      </c>
      <c r="AO188" s="637">
        <v>2220</v>
      </c>
      <c r="AP188" s="202" t="s">
        <v>1564</v>
      </c>
      <c r="AQ188" s="637" t="str">
        <f t="shared" si="44"/>
        <v>v14620-dmz-product-2220</v>
      </c>
      <c r="AR188" s="316" t="str">
        <f t="shared" si="45"/>
        <v>rel14620imp033-prd</v>
      </c>
      <c r="AS188" s="316" t="s">
        <v>453</v>
      </c>
      <c r="AT188" s="316" t="s">
        <v>1565</v>
      </c>
      <c r="AU188" s="316" t="s">
        <v>1566</v>
      </c>
      <c r="AV188" s="316" t="s">
        <v>1558</v>
      </c>
      <c r="AW188" s="202" t="s">
        <v>2462</v>
      </c>
      <c r="AX188" s="638"/>
      <c r="AY188" s="638"/>
      <c r="AZ188" s="643"/>
      <c r="BA188" s="644"/>
      <c r="BB188" s="644"/>
      <c r="BC188" s="644"/>
      <c r="BD188" s="644"/>
      <c r="BE188" s="644"/>
      <c r="BF188" s="644"/>
      <c r="BG188" s="644"/>
      <c r="BH188" s="644"/>
      <c r="BI188" s="643"/>
      <c r="BJ188" s="644"/>
      <c r="BK188" s="644"/>
      <c r="BL188" s="644"/>
      <c r="BM188" s="644"/>
      <c r="BN188" s="644"/>
      <c r="BO188" s="644"/>
      <c r="BP188" s="644"/>
      <c r="BQ188" s="644"/>
    </row>
    <row r="189" spans="1:69" s="27" customFormat="1" ht="26" hidden="1">
      <c r="A189" s="95" t="str">
        <f t="shared" si="46"/>
        <v>rel14620imp034</v>
      </c>
      <c r="B189" s="36" t="s">
        <v>2454</v>
      </c>
      <c r="C189" s="36" t="s">
        <v>2326</v>
      </c>
      <c r="D189" s="36" t="s">
        <v>451</v>
      </c>
      <c r="E189" s="36" t="s">
        <v>1544</v>
      </c>
      <c r="F189" s="36" t="s">
        <v>2173</v>
      </c>
      <c r="G189" s="36" t="s">
        <v>2174</v>
      </c>
      <c r="H189" s="36" t="s">
        <v>1850</v>
      </c>
      <c r="I189" s="36" t="s">
        <v>1548</v>
      </c>
      <c r="J189" s="36" t="str">
        <f t="shared" si="36"/>
        <v>imp034re</v>
      </c>
      <c r="K189" s="36" t="s">
        <v>1665</v>
      </c>
      <c r="L189" s="36" t="s">
        <v>1549</v>
      </c>
      <c r="M189" s="36" t="s">
        <v>2463</v>
      </c>
      <c r="N189" s="36" t="s">
        <v>1551</v>
      </c>
      <c r="O189" s="36" t="s">
        <v>2319</v>
      </c>
      <c r="P189" s="36" t="s">
        <v>1846</v>
      </c>
      <c r="Q189" s="646" t="str">
        <f t="shared" si="37"/>
        <v>147.152.22.68</v>
      </c>
      <c r="R189" s="646" t="str">
        <f t="shared" si="38"/>
        <v>147.152.22.4</v>
      </c>
      <c r="S189" s="95" t="str">
        <f t="shared" si="39"/>
        <v>time.lon.bt.com</v>
      </c>
      <c r="T189" s="95" t="str">
        <f t="shared" si="40"/>
        <v xml:space="preserve">time.nor.bt.com </v>
      </c>
      <c r="U189" s="95" t="str">
        <f t="shared" si="41"/>
        <v>time.mww.bt.com</v>
      </c>
      <c r="V189" s="34">
        <v>2773</v>
      </c>
      <c r="W189" s="107" t="s">
        <v>1554</v>
      </c>
      <c r="X189" s="34" t="str">
        <f t="shared" si="43"/>
        <v>v14620-ilo-2773</v>
      </c>
      <c r="Y189" s="34" t="str">
        <f t="shared" si="42"/>
        <v>rel14620imp034-ilo</v>
      </c>
      <c r="Z189" s="34" t="s">
        <v>1555</v>
      </c>
      <c r="AA189" s="34" t="s">
        <v>1556</v>
      </c>
      <c r="AB189" s="34" t="s">
        <v>1557</v>
      </c>
      <c r="AC189" s="34" t="s">
        <v>1558</v>
      </c>
      <c r="AD189" s="200" t="s">
        <v>2464</v>
      </c>
      <c r="AE189" s="39">
        <v>2224</v>
      </c>
      <c r="AF189" s="201" t="s">
        <v>1560</v>
      </c>
      <c r="AG189" s="39" t="s">
        <v>2217</v>
      </c>
      <c r="AH189" s="38" t="str">
        <f t="shared" si="33"/>
        <v>rel14620imp034-om</v>
      </c>
      <c r="AI189" s="38" t="s">
        <v>453</v>
      </c>
      <c r="AJ189" s="38" t="s">
        <v>1561</v>
      </c>
      <c r="AK189" s="38" t="s">
        <v>1562</v>
      </c>
      <c r="AL189" s="38" t="s">
        <v>1558</v>
      </c>
      <c r="AM189" s="38" t="s">
        <v>2465</v>
      </c>
      <c r="AN189" s="38" t="s">
        <v>2465</v>
      </c>
      <c r="AO189" s="637">
        <v>2220</v>
      </c>
      <c r="AP189" s="202" t="s">
        <v>1564</v>
      </c>
      <c r="AQ189" s="637" t="str">
        <f t="shared" si="44"/>
        <v>v14620-dmz-product-2220</v>
      </c>
      <c r="AR189" s="316" t="str">
        <f t="shared" si="45"/>
        <v>rel14620imp034-prd</v>
      </c>
      <c r="AS189" s="316" t="s">
        <v>453</v>
      </c>
      <c r="AT189" s="316" t="s">
        <v>1565</v>
      </c>
      <c r="AU189" s="316" t="s">
        <v>1566</v>
      </c>
      <c r="AV189" s="316" t="s">
        <v>1558</v>
      </c>
      <c r="AW189" s="202" t="s">
        <v>2466</v>
      </c>
      <c r="AX189" s="638"/>
      <c r="AY189" s="638"/>
      <c r="AZ189" s="643"/>
      <c r="BA189" s="644"/>
      <c r="BB189" s="644"/>
      <c r="BC189" s="644"/>
      <c r="BD189" s="644"/>
      <c r="BE189" s="644"/>
      <c r="BF189" s="644"/>
      <c r="BG189" s="644"/>
      <c r="BH189" s="644"/>
      <c r="BI189" s="643"/>
      <c r="BJ189" s="644"/>
      <c r="BK189" s="644"/>
      <c r="BL189" s="644"/>
      <c r="BM189" s="644"/>
      <c r="BN189" s="644"/>
      <c r="BO189" s="644"/>
      <c r="BP189" s="644"/>
      <c r="BQ189" s="644"/>
    </row>
    <row r="190" spans="1:69" s="27" customFormat="1" ht="26" hidden="1">
      <c r="A190" s="95" t="str">
        <f t="shared" si="46"/>
        <v>rel14620imp035</v>
      </c>
      <c r="B190" s="36" t="s">
        <v>2454</v>
      </c>
      <c r="C190" s="36" t="s">
        <v>2326</v>
      </c>
      <c r="D190" s="36" t="s">
        <v>451</v>
      </c>
      <c r="E190" s="36" t="s">
        <v>1544</v>
      </c>
      <c r="F190" s="36" t="s">
        <v>2173</v>
      </c>
      <c r="G190" s="36" t="s">
        <v>2174</v>
      </c>
      <c r="H190" s="36" t="s">
        <v>1855</v>
      </c>
      <c r="I190" s="36" t="s">
        <v>1548</v>
      </c>
      <c r="J190" s="36" t="str">
        <f t="shared" si="36"/>
        <v>imp035re</v>
      </c>
      <c r="K190" s="36" t="s">
        <v>1665</v>
      </c>
      <c r="L190" s="36" t="s">
        <v>1549</v>
      </c>
      <c r="M190" s="36" t="s">
        <v>2467</v>
      </c>
      <c r="N190" s="36" t="s">
        <v>1551</v>
      </c>
      <c r="O190" s="36" t="s">
        <v>2328</v>
      </c>
      <c r="P190" s="36" t="s">
        <v>1867</v>
      </c>
      <c r="Q190" s="646" t="str">
        <f t="shared" si="37"/>
        <v>147.152.22.68</v>
      </c>
      <c r="R190" s="646" t="str">
        <f t="shared" si="38"/>
        <v>147.152.22.4</v>
      </c>
      <c r="S190" s="95" t="str">
        <f t="shared" si="39"/>
        <v>time.lon.bt.com</v>
      </c>
      <c r="T190" s="95" t="str">
        <f t="shared" si="40"/>
        <v xml:space="preserve">time.nor.bt.com </v>
      </c>
      <c r="U190" s="95" t="str">
        <f t="shared" si="41"/>
        <v>time.mww.bt.com</v>
      </c>
      <c r="V190" s="34">
        <v>2773</v>
      </c>
      <c r="W190" s="107" t="s">
        <v>1554</v>
      </c>
      <c r="X190" s="34" t="str">
        <f t="shared" si="43"/>
        <v>v14620-ilo-2773</v>
      </c>
      <c r="Y190" s="34" t="str">
        <f t="shared" si="42"/>
        <v>rel14620imp035-ilo</v>
      </c>
      <c r="Z190" s="34" t="s">
        <v>1555</v>
      </c>
      <c r="AA190" s="34" t="s">
        <v>1556</v>
      </c>
      <c r="AB190" s="34" t="s">
        <v>1557</v>
      </c>
      <c r="AC190" s="34" t="s">
        <v>1558</v>
      </c>
      <c r="AD190" s="200" t="s">
        <v>2468</v>
      </c>
      <c r="AE190" s="39">
        <v>2224</v>
      </c>
      <c r="AF190" s="201" t="s">
        <v>1560</v>
      </c>
      <c r="AG190" s="39" t="s">
        <v>2217</v>
      </c>
      <c r="AH190" s="38" t="str">
        <f t="shared" si="33"/>
        <v>rel14620imp035-om</v>
      </c>
      <c r="AI190" s="38" t="s">
        <v>453</v>
      </c>
      <c r="AJ190" s="38" t="s">
        <v>1561</v>
      </c>
      <c r="AK190" s="38" t="s">
        <v>1562</v>
      </c>
      <c r="AL190" s="38" t="s">
        <v>1558</v>
      </c>
      <c r="AM190" s="38" t="s">
        <v>2469</v>
      </c>
      <c r="AN190" s="38" t="s">
        <v>2469</v>
      </c>
      <c r="AO190" s="637">
        <v>2220</v>
      </c>
      <c r="AP190" s="202" t="s">
        <v>1564</v>
      </c>
      <c r="AQ190" s="637" t="str">
        <f t="shared" si="44"/>
        <v>v14620-dmz-product-2220</v>
      </c>
      <c r="AR190" s="316" t="str">
        <f t="shared" si="45"/>
        <v>rel14620imp035-prd</v>
      </c>
      <c r="AS190" s="316" t="s">
        <v>453</v>
      </c>
      <c r="AT190" s="316" t="s">
        <v>1565</v>
      </c>
      <c r="AU190" s="316" t="s">
        <v>1566</v>
      </c>
      <c r="AV190" s="316" t="s">
        <v>1558</v>
      </c>
      <c r="AW190" s="202" t="s">
        <v>2470</v>
      </c>
      <c r="AX190" s="638"/>
      <c r="AY190" s="638"/>
      <c r="AZ190" s="643"/>
      <c r="BA190" s="644"/>
      <c r="BB190" s="644"/>
      <c r="BC190" s="644"/>
      <c r="BD190" s="644"/>
      <c r="BE190" s="644"/>
      <c r="BF190" s="644"/>
      <c r="BG190" s="644"/>
      <c r="BH190" s="644"/>
      <c r="BI190" s="643"/>
      <c r="BJ190" s="644"/>
      <c r="BK190" s="644"/>
      <c r="BL190" s="644"/>
      <c r="BM190" s="644"/>
      <c r="BN190" s="644"/>
      <c r="BO190" s="644"/>
      <c r="BP190" s="644"/>
      <c r="BQ190" s="644"/>
    </row>
    <row r="191" spans="1:69" s="27" customFormat="1" ht="26" hidden="1">
      <c r="A191" s="95" t="str">
        <f t="shared" si="46"/>
        <v>rel14620imp036</v>
      </c>
      <c r="B191" s="36" t="s">
        <v>2454</v>
      </c>
      <c r="C191" s="36" t="s">
        <v>2326</v>
      </c>
      <c r="D191" s="36" t="s">
        <v>451</v>
      </c>
      <c r="E191" s="36" t="s">
        <v>1544</v>
      </c>
      <c r="F191" s="36" t="s">
        <v>2173</v>
      </c>
      <c r="G191" s="36" t="s">
        <v>2174</v>
      </c>
      <c r="H191" s="36" t="s">
        <v>1860</v>
      </c>
      <c r="I191" s="36" t="s">
        <v>1548</v>
      </c>
      <c r="J191" s="36" t="str">
        <f t="shared" si="36"/>
        <v>imp036re</v>
      </c>
      <c r="K191" s="36" t="s">
        <v>1665</v>
      </c>
      <c r="L191" s="36" t="s">
        <v>1549</v>
      </c>
      <c r="M191" s="36" t="s">
        <v>2471</v>
      </c>
      <c r="N191" s="36" t="s">
        <v>1551</v>
      </c>
      <c r="O191" s="36" t="s">
        <v>2333</v>
      </c>
      <c r="P191" s="36" t="s">
        <v>1867</v>
      </c>
      <c r="Q191" s="646" t="str">
        <f t="shared" si="37"/>
        <v>147.152.22.68</v>
      </c>
      <c r="R191" s="646" t="str">
        <f t="shared" si="38"/>
        <v>147.152.22.4</v>
      </c>
      <c r="S191" s="95" t="str">
        <f t="shared" si="39"/>
        <v>time.lon.bt.com</v>
      </c>
      <c r="T191" s="95" t="str">
        <f t="shared" si="40"/>
        <v xml:space="preserve">time.nor.bt.com </v>
      </c>
      <c r="U191" s="95" t="str">
        <f t="shared" si="41"/>
        <v>time.mww.bt.com</v>
      </c>
      <c r="V191" s="34">
        <v>2773</v>
      </c>
      <c r="W191" s="107" t="s">
        <v>1554</v>
      </c>
      <c r="X191" s="34" t="str">
        <f t="shared" si="43"/>
        <v>v14620-ilo-2773</v>
      </c>
      <c r="Y191" s="34" t="str">
        <f t="shared" si="42"/>
        <v>rel14620imp036-ilo</v>
      </c>
      <c r="Z191" s="34" t="s">
        <v>1555</v>
      </c>
      <c r="AA191" s="34" t="s">
        <v>1556</v>
      </c>
      <c r="AB191" s="34" t="s">
        <v>1557</v>
      </c>
      <c r="AC191" s="34" t="s">
        <v>1558</v>
      </c>
      <c r="AD191" s="107" t="s">
        <v>2472</v>
      </c>
      <c r="AE191" s="39">
        <v>2224</v>
      </c>
      <c r="AF191" s="201" t="s">
        <v>1560</v>
      </c>
      <c r="AG191" s="39" t="s">
        <v>2217</v>
      </c>
      <c r="AH191" s="38" t="str">
        <f t="shared" si="33"/>
        <v>rel14620imp036-om</v>
      </c>
      <c r="AI191" s="38" t="s">
        <v>453</v>
      </c>
      <c r="AJ191" s="38" t="s">
        <v>1561</v>
      </c>
      <c r="AK191" s="38" t="s">
        <v>1562</v>
      </c>
      <c r="AL191" s="38" t="s">
        <v>1558</v>
      </c>
      <c r="AM191" s="38" t="s">
        <v>2473</v>
      </c>
      <c r="AN191" s="38" t="s">
        <v>2473</v>
      </c>
      <c r="AO191" s="637">
        <v>2220</v>
      </c>
      <c r="AP191" s="202" t="s">
        <v>1564</v>
      </c>
      <c r="AQ191" s="637" t="str">
        <f t="shared" si="44"/>
        <v>v14620-dmz-product-2220</v>
      </c>
      <c r="AR191" s="316" t="str">
        <f t="shared" si="45"/>
        <v>rel14620imp036-prd</v>
      </c>
      <c r="AS191" s="316" t="s">
        <v>453</v>
      </c>
      <c r="AT191" s="316" t="s">
        <v>1565</v>
      </c>
      <c r="AU191" s="316" t="s">
        <v>1566</v>
      </c>
      <c r="AV191" s="316" t="s">
        <v>1558</v>
      </c>
      <c r="AW191" s="202" t="s">
        <v>2474</v>
      </c>
      <c r="AX191" s="638"/>
      <c r="AY191" s="638"/>
      <c r="AZ191" s="643"/>
      <c r="BA191" s="644"/>
      <c r="BB191" s="644"/>
      <c r="BC191" s="644"/>
      <c r="BD191" s="644"/>
      <c r="BE191" s="644"/>
      <c r="BF191" s="644"/>
      <c r="BG191" s="644"/>
      <c r="BH191" s="644"/>
      <c r="BI191" s="643"/>
      <c r="BJ191" s="644"/>
      <c r="BK191" s="644"/>
      <c r="BL191" s="644"/>
      <c r="BM191" s="644"/>
      <c r="BN191" s="644"/>
      <c r="BO191" s="644"/>
      <c r="BP191" s="644"/>
      <c r="BQ191" s="644"/>
    </row>
    <row r="192" spans="1:69" s="27" customFormat="1" ht="26" hidden="1">
      <c r="A192" s="95" t="str">
        <f t="shared" si="46"/>
        <v>rel14620imp037</v>
      </c>
      <c r="B192" s="36" t="s">
        <v>2454</v>
      </c>
      <c r="C192" s="36" t="s">
        <v>2326</v>
      </c>
      <c r="D192" s="36" t="s">
        <v>451</v>
      </c>
      <c r="E192" s="36" t="s">
        <v>1544</v>
      </c>
      <c r="F192" s="36" t="s">
        <v>2173</v>
      </c>
      <c r="G192" s="36" t="s">
        <v>2174</v>
      </c>
      <c r="H192" s="36" t="s">
        <v>1865</v>
      </c>
      <c r="I192" s="36" t="s">
        <v>1548</v>
      </c>
      <c r="J192" s="36" t="str">
        <f t="shared" si="36"/>
        <v>imp037re</v>
      </c>
      <c r="K192" s="36" t="s">
        <v>1665</v>
      </c>
      <c r="L192" s="36" t="s">
        <v>1549</v>
      </c>
      <c r="M192" s="36" t="s">
        <v>2475</v>
      </c>
      <c r="N192" s="36" t="s">
        <v>1551</v>
      </c>
      <c r="O192" s="36" t="s">
        <v>2311</v>
      </c>
      <c r="P192" s="36" t="s">
        <v>1867</v>
      </c>
      <c r="Q192" s="646" t="str">
        <f t="shared" si="37"/>
        <v>147.152.22.68</v>
      </c>
      <c r="R192" s="646" t="str">
        <f t="shared" si="38"/>
        <v>147.152.22.4</v>
      </c>
      <c r="S192" s="95" t="str">
        <f t="shared" si="39"/>
        <v>time.lon.bt.com</v>
      </c>
      <c r="T192" s="95" t="str">
        <f t="shared" si="40"/>
        <v xml:space="preserve">time.nor.bt.com </v>
      </c>
      <c r="U192" s="95" t="str">
        <f t="shared" si="41"/>
        <v>time.mww.bt.com</v>
      </c>
      <c r="V192" s="34">
        <v>2773</v>
      </c>
      <c r="W192" s="107" t="s">
        <v>1554</v>
      </c>
      <c r="X192" s="34" t="str">
        <f t="shared" si="43"/>
        <v>v14620-ilo-2773</v>
      </c>
      <c r="Y192" s="34" t="str">
        <f t="shared" si="42"/>
        <v>rel14620imp037-ilo</v>
      </c>
      <c r="Z192" s="34" t="s">
        <v>1555</v>
      </c>
      <c r="AA192" s="34" t="s">
        <v>1556</v>
      </c>
      <c r="AB192" s="34" t="s">
        <v>1557</v>
      </c>
      <c r="AC192" s="34" t="s">
        <v>1558</v>
      </c>
      <c r="AD192" s="107" t="s">
        <v>2476</v>
      </c>
      <c r="AE192" s="39">
        <v>2224</v>
      </c>
      <c r="AF192" s="201" t="s">
        <v>1560</v>
      </c>
      <c r="AG192" s="39" t="s">
        <v>2217</v>
      </c>
      <c r="AH192" s="38" t="str">
        <f t="shared" si="33"/>
        <v>rel14620imp037-om</v>
      </c>
      <c r="AI192" s="38" t="s">
        <v>453</v>
      </c>
      <c r="AJ192" s="38" t="s">
        <v>1561</v>
      </c>
      <c r="AK192" s="38" t="s">
        <v>1562</v>
      </c>
      <c r="AL192" s="38" t="s">
        <v>1558</v>
      </c>
      <c r="AM192" s="38" t="s">
        <v>2477</v>
      </c>
      <c r="AN192" s="38" t="s">
        <v>2477</v>
      </c>
      <c r="AO192" s="637">
        <v>2220</v>
      </c>
      <c r="AP192" s="202" t="s">
        <v>1564</v>
      </c>
      <c r="AQ192" s="637" t="str">
        <f t="shared" si="44"/>
        <v>v14620-dmz-product-2220</v>
      </c>
      <c r="AR192" s="316" t="str">
        <f t="shared" si="45"/>
        <v>rel14620imp037-prd</v>
      </c>
      <c r="AS192" s="316" t="s">
        <v>453</v>
      </c>
      <c r="AT192" s="316" t="s">
        <v>1565</v>
      </c>
      <c r="AU192" s="316" t="s">
        <v>1566</v>
      </c>
      <c r="AV192" s="316" t="s">
        <v>1558</v>
      </c>
      <c r="AW192" s="202" t="s">
        <v>2478</v>
      </c>
      <c r="AX192" s="638"/>
      <c r="AY192" s="638"/>
      <c r="AZ192" s="643"/>
      <c r="BA192" s="644"/>
      <c r="BB192" s="644"/>
      <c r="BC192" s="644"/>
      <c r="BD192" s="644"/>
      <c r="BE192" s="644"/>
      <c r="BF192" s="644"/>
      <c r="BG192" s="644"/>
      <c r="BH192" s="644"/>
      <c r="BI192" s="643"/>
      <c r="BJ192" s="644"/>
      <c r="BK192" s="644"/>
      <c r="BL192" s="644"/>
      <c r="BM192" s="644"/>
      <c r="BN192" s="644"/>
      <c r="BO192" s="644"/>
      <c r="BP192" s="644"/>
      <c r="BQ192" s="644"/>
    </row>
    <row r="193" spans="1:69" s="27" customFormat="1" ht="26" hidden="1">
      <c r="A193" s="95" t="str">
        <f t="shared" si="46"/>
        <v>rel14620imp038</v>
      </c>
      <c r="B193" s="36" t="s">
        <v>2454</v>
      </c>
      <c r="C193" s="36" t="s">
        <v>2326</v>
      </c>
      <c r="D193" s="36" t="s">
        <v>451</v>
      </c>
      <c r="E193" s="36" t="s">
        <v>1544</v>
      </c>
      <c r="F193" s="36" t="s">
        <v>2173</v>
      </c>
      <c r="G193" s="36" t="s">
        <v>2174</v>
      </c>
      <c r="H193" s="36" t="s">
        <v>1871</v>
      </c>
      <c r="I193" s="788" t="s">
        <v>1548</v>
      </c>
      <c r="J193" s="36" t="str">
        <f t="shared" si="36"/>
        <v>imp038re</v>
      </c>
      <c r="K193" s="36" t="s">
        <v>1665</v>
      </c>
      <c r="L193" s="36" t="s">
        <v>1549</v>
      </c>
      <c r="M193" s="36" t="s">
        <v>2479</v>
      </c>
      <c r="N193" s="36" t="s">
        <v>1551</v>
      </c>
      <c r="O193" s="36" t="s">
        <v>2319</v>
      </c>
      <c r="P193" s="36" t="s">
        <v>1867</v>
      </c>
      <c r="Q193" s="646" t="str">
        <f t="shared" si="37"/>
        <v>147.152.22.68</v>
      </c>
      <c r="R193" s="646" t="str">
        <f t="shared" si="38"/>
        <v>147.152.22.4</v>
      </c>
      <c r="S193" s="95" t="str">
        <f t="shared" si="39"/>
        <v>time.lon.bt.com</v>
      </c>
      <c r="T193" s="95" t="str">
        <f t="shared" si="40"/>
        <v xml:space="preserve">time.nor.bt.com </v>
      </c>
      <c r="U193" s="95" t="str">
        <f t="shared" si="41"/>
        <v>time.mww.bt.com</v>
      </c>
      <c r="V193" s="34">
        <v>2773</v>
      </c>
      <c r="W193" s="107" t="s">
        <v>1554</v>
      </c>
      <c r="X193" s="34" t="str">
        <f t="shared" si="43"/>
        <v>v14620-ilo-2773</v>
      </c>
      <c r="Y193" s="34" t="str">
        <f t="shared" si="42"/>
        <v>rel14620imp038-ilo</v>
      </c>
      <c r="Z193" s="34" t="s">
        <v>1555</v>
      </c>
      <c r="AA193" s="34" t="s">
        <v>1556</v>
      </c>
      <c r="AB193" s="34" t="s">
        <v>1557</v>
      </c>
      <c r="AC193" s="34" t="s">
        <v>1558</v>
      </c>
      <c r="AD193" s="107" t="s">
        <v>2480</v>
      </c>
      <c r="AE193" s="39">
        <v>2224</v>
      </c>
      <c r="AF193" s="201" t="s">
        <v>1560</v>
      </c>
      <c r="AG193" s="39" t="s">
        <v>2217</v>
      </c>
      <c r="AH193" s="38" t="str">
        <f t="shared" si="33"/>
        <v>rel14620imp038-om</v>
      </c>
      <c r="AI193" s="38" t="s">
        <v>453</v>
      </c>
      <c r="AJ193" s="38" t="s">
        <v>1561</v>
      </c>
      <c r="AK193" s="38" t="s">
        <v>1562</v>
      </c>
      <c r="AL193" s="38" t="s">
        <v>1558</v>
      </c>
      <c r="AM193" s="38" t="s">
        <v>2481</v>
      </c>
      <c r="AN193" s="38" t="s">
        <v>2481</v>
      </c>
      <c r="AO193" s="637">
        <v>2220</v>
      </c>
      <c r="AP193" s="202" t="s">
        <v>1564</v>
      </c>
      <c r="AQ193" s="637" t="str">
        <f t="shared" si="44"/>
        <v>v14620-dmz-product-2220</v>
      </c>
      <c r="AR193" s="316" t="str">
        <f t="shared" si="45"/>
        <v>rel14620imp038-prd</v>
      </c>
      <c r="AS193" s="316" t="s">
        <v>453</v>
      </c>
      <c r="AT193" s="316" t="s">
        <v>1565</v>
      </c>
      <c r="AU193" s="316" t="s">
        <v>1566</v>
      </c>
      <c r="AV193" s="316" t="s">
        <v>1558</v>
      </c>
      <c r="AW193" s="202" t="s">
        <v>2482</v>
      </c>
      <c r="AX193" s="638"/>
      <c r="AY193" s="638"/>
      <c r="AZ193" s="643"/>
      <c r="BA193" s="644"/>
      <c r="BB193" s="644"/>
      <c r="BC193" s="644"/>
      <c r="BD193" s="644"/>
      <c r="BE193" s="644"/>
      <c r="BF193" s="644"/>
      <c r="BG193" s="644"/>
      <c r="BH193" s="644"/>
      <c r="BI193" s="643"/>
      <c r="BJ193" s="644"/>
      <c r="BK193" s="644"/>
      <c r="BL193" s="644"/>
      <c r="BM193" s="644"/>
      <c r="BN193" s="644"/>
      <c r="BO193" s="644"/>
      <c r="BP193" s="644"/>
      <c r="BQ193" s="644"/>
    </row>
    <row r="194" spans="1:69" s="27" customFormat="1" ht="26" hidden="1">
      <c r="A194" s="95" t="str">
        <f t="shared" si="46"/>
        <v>rel14620imp039</v>
      </c>
      <c r="B194" s="36"/>
      <c r="C194" s="36" t="s">
        <v>2326</v>
      </c>
      <c r="D194" s="36" t="s">
        <v>451</v>
      </c>
      <c r="E194" s="36" t="s">
        <v>1544</v>
      </c>
      <c r="F194" s="36" t="s">
        <v>2173</v>
      </c>
      <c r="G194" s="36" t="s">
        <v>2174</v>
      </c>
      <c r="H194" s="36" t="s">
        <v>1876</v>
      </c>
      <c r="I194" s="788" t="s">
        <v>1548</v>
      </c>
      <c r="J194" s="36" t="str">
        <f t="shared" si="36"/>
        <v>imp039re</v>
      </c>
      <c r="K194" s="36" t="s">
        <v>2483</v>
      </c>
      <c r="L194" s="36" t="s">
        <v>2152</v>
      </c>
      <c r="M194" s="36"/>
      <c r="N194" s="36" t="s">
        <v>1551</v>
      </c>
      <c r="O194" s="36" t="s">
        <v>2079</v>
      </c>
      <c r="P194" s="36" t="s">
        <v>1783</v>
      </c>
      <c r="Q194" s="646" t="str">
        <f t="shared" si="37"/>
        <v>147.152.22.68</v>
      </c>
      <c r="R194" s="646" t="str">
        <f t="shared" si="38"/>
        <v>147.152.22.4</v>
      </c>
      <c r="S194" s="95" t="str">
        <f t="shared" si="39"/>
        <v>time.lon.bt.com</v>
      </c>
      <c r="T194" s="95" t="str">
        <f t="shared" si="40"/>
        <v xml:space="preserve">time.nor.bt.com </v>
      </c>
      <c r="U194" s="95" t="str">
        <f t="shared" si="41"/>
        <v>time.mww.bt.com</v>
      </c>
      <c r="V194" s="34">
        <v>2773</v>
      </c>
      <c r="W194" s="107" t="s">
        <v>1554</v>
      </c>
      <c r="X194" s="34" t="str">
        <f t="shared" si="43"/>
        <v>v14620-ilo-2773</v>
      </c>
      <c r="Y194" s="34" t="str">
        <f t="shared" si="42"/>
        <v>rel14620imp039-ilo</v>
      </c>
      <c r="Z194" s="34" t="s">
        <v>1555</v>
      </c>
      <c r="AA194" s="34" t="s">
        <v>1556</v>
      </c>
      <c r="AB194" s="34" t="s">
        <v>1557</v>
      </c>
      <c r="AC194" s="34" t="s">
        <v>1558</v>
      </c>
      <c r="AD194" s="200" t="s">
        <v>2175</v>
      </c>
      <c r="AE194" s="787">
        <v>2224</v>
      </c>
      <c r="AF194" s="485" t="s">
        <v>1560</v>
      </c>
      <c r="AG194" s="787" t="str">
        <f t="shared" ref="AG194:AG203" si="47">"v14620"&amp;"-dmz-o-m-"&amp;AE194</f>
        <v>v14620-dmz-o-m-2224</v>
      </c>
      <c r="AH194" s="484" t="str">
        <f t="shared" si="33"/>
        <v>rel14620imp039-om</v>
      </c>
      <c r="AI194" s="484" t="s">
        <v>453</v>
      </c>
      <c r="AJ194" s="484" t="s">
        <v>1561</v>
      </c>
      <c r="AK194" s="484" t="s">
        <v>1562</v>
      </c>
      <c r="AL194" s="484" t="s">
        <v>1558</v>
      </c>
      <c r="AM194" s="484" t="s">
        <v>2176</v>
      </c>
      <c r="AN194" s="484" t="s">
        <v>2176</v>
      </c>
      <c r="AO194" s="637">
        <v>2220</v>
      </c>
      <c r="AP194" s="202" t="s">
        <v>1564</v>
      </c>
      <c r="AQ194" s="637" t="str">
        <f t="shared" si="44"/>
        <v>v14620-dmz-product-2220</v>
      </c>
      <c r="AR194" s="316" t="str">
        <f t="shared" si="45"/>
        <v>rel14620imp039-prd</v>
      </c>
      <c r="AS194" s="316" t="s">
        <v>453</v>
      </c>
      <c r="AT194" s="316" t="s">
        <v>1565</v>
      </c>
      <c r="AU194" s="316" t="s">
        <v>1566</v>
      </c>
      <c r="AV194" s="316" t="s">
        <v>1558</v>
      </c>
      <c r="AW194" s="202" t="s">
        <v>2177</v>
      </c>
      <c r="AX194" s="638"/>
      <c r="AY194" s="638"/>
      <c r="AZ194" s="643"/>
      <c r="BA194" s="644"/>
      <c r="BB194" s="644"/>
      <c r="BC194" s="644"/>
      <c r="BD194" s="644"/>
      <c r="BE194" s="644"/>
      <c r="BF194" s="644"/>
      <c r="BG194" s="644"/>
      <c r="BH194" s="644"/>
      <c r="BI194" s="643"/>
      <c r="BJ194" s="644"/>
      <c r="BK194" s="644"/>
      <c r="BL194" s="644"/>
      <c r="BM194" s="644"/>
      <c r="BN194" s="644"/>
      <c r="BO194" s="644"/>
      <c r="BP194" s="644"/>
      <c r="BQ194" s="644"/>
    </row>
    <row r="195" spans="1:69" s="27" customFormat="1" ht="26" hidden="1">
      <c r="A195" s="95" t="str">
        <f t="shared" si="46"/>
        <v>rel14620imp040</v>
      </c>
      <c r="B195" s="36"/>
      <c r="C195" s="36" t="s">
        <v>2326</v>
      </c>
      <c r="D195" s="36" t="s">
        <v>451</v>
      </c>
      <c r="E195" s="36" t="s">
        <v>1544</v>
      </c>
      <c r="F195" s="36" t="s">
        <v>2173</v>
      </c>
      <c r="G195" s="36" t="s">
        <v>2174</v>
      </c>
      <c r="H195" s="36" t="s">
        <v>1881</v>
      </c>
      <c r="I195" s="788" t="s">
        <v>1548</v>
      </c>
      <c r="J195" s="36" t="str">
        <f t="shared" si="36"/>
        <v>imp040re</v>
      </c>
      <c r="K195" s="36" t="s">
        <v>2483</v>
      </c>
      <c r="L195" s="36" t="s">
        <v>2152</v>
      </c>
      <c r="M195" s="36"/>
      <c r="N195" s="36" t="s">
        <v>1551</v>
      </c>
      <c r="O195" s="36" t="s">
        <v>2085</v>
      </c>
      <c r="P195" s="36" t="s">
        <v>1783</v>
      </c>
      <c r="Q195" s="646" t="str">
        <f t="shared" si="37"/>
        <v>147.152.22.68</v>
      </c>
      <c r="R195" s="646" t="str">
        <f t="shared" si="38"/>
        <v>147.152.22.4</v>
      </c>
      <c r="S195" s="95" t="str">
        <f t="shared" si="39"/>
        <v>time.lon.bt.com</v>
      </c>
      <c r="T195" s="95" t="str">
        <f t="shared" si="40"/>
        <v xml:space="preserve">time.nor.bt.com </v>
      </c>
      <c r="U195" s="95" t="str">
        <f t="shared" si="41"/>
        <v>time.mww.bt.com</v>
      </c>
      <c r="V195" s="34">
        <v>2773</v>
      </c>
      <c r="W195" s="107" t="s">
        <v>1554</v>
      </c>
      <c r="X195" s="34" t="str">
        <f t="shared" si="43"/>
        <v>v14620-ilo-2773</v>
      </c>
      <c r="Y195" s="34" t="str">
        <f t="shared" si="42"/>
        <v>rel14620imp040-ilo</v>
      </c>
      <c r="Z195" s="34" t="s">
        <v>1555</v>
      </c>
      <c r="AA195" s="34" t="s">
        <v>1556</v>
      </c>
      <c r="AB195" s="34" t="s">
        <v>1557</v>
      </c>
      <c r="AC195" s="34" t="s">
        <v>1558</v>
      </c>
      <c r="AD195" s="200" t="s">
        <v>2178</v>
      </c>
      <c r="AE195" s="787">
        <v>2224</v>
      </c>
      <c r="AF195" s="485" t="s">
        <v>1560</v>
      </c>
      <c r="AG195" s="787" t="str">
        <f t="shared" si="47"/>
        <v>v14620-dmz-o-m-2224</v>
      </c>
      <c r="AH195" s="484" t="str">
        <f t="shared" si="33"/>
        <v>rel14620imp040-om</v>
      </c>
      <c r="AI195" s="484" t="s">
        <v>453</v>
      </c>
      <c r="AJ195" s="484" t="s">
        <v>1561</v>
      </c>
      <c r="AK195" s="484" t="s">
        <v>1562</v>
      </c>
      <c r="AL195" s="484" t="s">
        <v>1558</v>
      </c>
      <c r="AM195" s="484" t="s">
        <v>2179</v>
      </c>
      <c r="AN195" s="484" t="s">
        <v>2179</v>
      </c>
      <c r="AO195" s="637">
        <v>2220</v>
      </c>
      <c r="AP195" s="202" t="s">
        <v>1564</v>
      </c>
      <c r="AQ195" s="637" t="str">
        <f t="shared" si="44"/>
        <v>v14620-dmz-product-2220</v>
      </c>
      <c r="AR195" s="316" t="str">
        <f t="shared" si="45"/>
        <v>rel14620imp040-prd</v>
      </c>
      <c r="AS195" s="316" t="s">
        <v>453</v>
      </c>
      <c r="AT195" s="316" t="s">
        <v>1565</v>
      </c>
      <c r="AU195" s="316" t="s">
        <v>1566</v>
      </c>
      <c r="AV195" s="316" t="s">
        <v>1558</v>
      </c>
      <c r="AW195" s="202" t="s">
        <v>2180</v>
      </c>
      <c r="AX195" s="638"/>
      <c r="AY195" s="638"/>
      <c r="AZ195" s="643"/>
      <c r="BA195" s="644"/>
      <c r="BB195" s="644"/>
      <c r="BC195" s="644"/>
      <c r="BD195" s="644"/>
      <c r="BE195" s="644"/>
      <c r="BF195" s="644"/>
      <c r="BG195" s="644"/>
      <c r="BH195" s="644"/>
      <c r="BI195" s="643"/>
      <c r="BJ195" s="644"/>
      <c r="BK195" s="644"/>
      <c r="BL195" s="644"/>
      <c r="BM195" s="644"/>
      <c r="BN195" s="644"/>
      <c r="BO195" s="644"/>
      <c r="BP195" s="644"/>
      <c r="BQ195" s="644"/>
    </row>
    <row r="196" spans="1:69" s="27" customFormat="1" ht="26" hidden="1">
      <c r="A196" s="95" t="str">
        <f t="shared" si="46"/>
        <v>rel14620imp041</v>
      </c>
      <c r="B196" s="36"/>
      <c r="C196" s="36" t="s">
        <v>2326</v>
      </c>
      <c r="D196" s="36" t="s">
        <v>451</v>
      </c>
      <c r="E196" s="36" t="s">
        <v>1544</v>
      </c>
      <c r="F196" s="36" t="s">
        <v>2173</v>
      </c>
      <c r="G196" s="36" t="s">
        <v>2174</v>
      </c>
      <c r="H196" s="36" t="s">
        <v>1886</v>
      </c>
      <c r="I196" s="788" t="s">
        <v>1548</v>
      </c>
      <c r="J196" s="36" t="str">
        <f t="shared" si="36"/>
        <v>imp041re</v>
      </c>
      <c r="K196" s="36" t="s">
        <v>2483</v>
      </c>
      <c r="L196" s="36" t="s">
        <v>2152</v>
      </c>
      <c r="M196" s="36"/>
      <c r="N196" s="36" t="s">
        <v>1551</v>
      </c>
      <c r="O196" s="36" t="s">
        <v>2091</v>
      </c>
      <c r="P196" s="36" t="s">
        <v>1783</v>
      </c>
      <c r="Q196" s="646" t="str">
        <f t="shared" si="37"/>
        <v>147.152.22.68</v>
      </c>
      <c r="R196" s="646" t="str">
        <f t="shared" si="38"/>
        <v>147.152.22.4</v>
      </c>
      <c r="S196" s="95" t="str">
        <f t="shared" si="39"/>
        <v>time.lon.bt.com</v>
      </c>
      <c r="T196" s="95" t="str">
        <f t="shared" si="40"/>
        <v xml:space="preserve">time.nor.bt.com </v>
      </c>
      <c r="U196" s="95" t="str">
        <f t="shared" si="41"/>
        <v>time.mww.bt.com</v>
      </c>
      <c r="V196" s="34">
        <v>2773</v>
      </c>
      <c r="W196" s="107" t="s">
        <v>1554</v>
      </c>
      <c r="X196" s="34" t="str">
        <f t="shared" si="43"/>
        <v>v14620-ilo-2773</v>
      </c>
      <c r="Y196" s="34" t="str">
        <f t="shared" si="42"/>
        <v>rel14620imp041-ilo</v>
      </c>
      <c r="Z196" s="34" t="s">
        <v>1555</v>
      </c>
      <c r="AA196" s="34" t="s">
        <v>1556</v>
      </c>
      <c r="AB196" s="34" t="s">
        <v>1557</v>
      </c>
      <c r="AC196" s="34" t="s">
        <v>1558</v>
      </c>
      <c r="AD196" s="200" t="s">
        <v>2181</v>
      </c>
      <c r="AE196" s="787">
        <v>2224</v>
      </c>
      <c r="AF196" s="485" t="s">
        <v>1560</v>
      </c>
      <c r="AG196" s="787" t="str">
        <f t="shared" si="47"/>
        <v>v14620-dmz-o-m-2224</v>
      </c>
      <c r="AH196" s="484" t="str">
        <f t="shared" si="33"/>
        <v>rel14620imp041-om</v>
      </c>
      <c r="AI196" s="484" t="s">
        <v>453</v>
      </c>
      <c r="AJ196" s="484" t="s">
        <v>1561</v>
      </c>
      <c r="AK196" s="484" t="s">
        <v>1562</v>
      </c>
      <c r="AL196" s="484" t="s">
        <v>1558</v>
      </c>
      <c r="AM196" s="484" t="s">
        <v>2182</v>
      </c>
      <c r="AN196" s="484" t="s">
        <v>2182</v>
      </c>
      <c r="AO196" s="637">
        <v>2220</v>
      </c>
      <c r="AP196" s="202" t="s">
        <v>1564</v>
      </c>
      <c r="AQ196" s="637" t="str">
        <f t="shared" si="44"/>
        <v>v14620-dmz-product-2220</v>
      </c>
      <c r="AR196" s="316" t="str">
        <f t="shared" si="45"/>
        <v>rel14620imp041-prd</v>
      </c>
      <c r="AS196" s="316" t="s">
        <v>453</v>
      </c>
      <c r="AT196" s="316" t="s">
        <v>1565</v>
      </c>
      <c r="AU196" s="316" t="s">
        <v>1566</v>
      </c>
      <c r="AV196" s="316" t="s">
        <v>1558</v>
      </c>
      <c r="AW196" s="202" t="s">
        <v>2183</v>
      </c>
      <c r="AX196" s="638"/>
      <c r="AY196" s="638"/>
      <c r="AZ196" s="643"/>
      <c r="BA196" s="644"/>
      <c r="BB196" s="644"/>
      <c r="BC196" s="644"/>
      <c r="BD196" s="644"/>
      <c r="BE196" s="644"/>
      <c r="BF196" s="644"/>
      <c r="BG196" s="644"/>
      <c r="BH196" s="644"/>
      <c r="BI196" s="643"/>
      <c r="BJ196" s="644"/>
      <c r="BK196" s="644"/>
      <c r="BL196" s="644"/>
      <c r="BM196" s="644"/>
      <c r="BN196" s="644"/>
      <c r="BO196" s="644"/>
      <c r="BP196" s="644"/>
      <c r="BQ196" s="644"/>
    </row>
    <row r="197" spans="1:69" s="27" customFormat="1" ht="26" hidden="1">
      <c r="A197" s="95" t="str">
        <f t="shared" si="46"/>
        <v>rel14620imp042</v>
      </c>
      <c r="B197" s="36"/>
      <c r="C197" s="36" t="s">
        <v>2326</v>
      </c>
      <c r="D197" s="36" t="s">
        <v>451</v>
      </c>
      <c r="E197" s="36" t="s">
        <v>1544</v>
      </c>
      <c r="F197" s="36" t="s">
        <v>2173</v>
      </c>
      <c r="G197" s="36" t="s">
        <v>2174</v>
      </c>
      <c r="H197" s="36" t="s">
        <v>1892</v>
      </c>
      <c r="I197" s="788" t="s">
        <v>1548</v>
      </c>
      <c r="J197" s="36" t="str">
        <f t="shared" si="36"/>
        <v>imp042re</v>
      </c>
      <c r="K197" s="36" t="s">
        <v>2483</v>
      </c>
      <c r="L197" s="36" t="s">
        <v>2184</v>
      </c>
      <c r="M197" s="36"/>
      <c r="N197" s="36" t="s">
        <v>1551</v>
      </c>
      <c r="O197" s="36" t="s">
        <v>2073</v>
      </c>
      <c r="P197" s="36" t="s">
        <v>1783</v>
      </c>
      <c r="Q197" s="646" t="str">
        <f t="shared" si="37"/>
        <v>147.152.22.68</v>
      </c>
      <c r="R197" s="646" t="str">
        <f t="shared" si="38"/>
        <v>147.152.22.4</v>
      </c>
      <c r="S197" s="95" t="str">
        <f t="shared" si="39"/>
        <v>time.lon.bt.com</v>
      </c>
      <c r="T197" s="95" t="str">
        <f t="shared" si="40"/>
        <v xml:space="preserve">time.nor.bt.com </v>
      </c>
      <c r="U197" s="95" t="str">
        <f t="shared" si="41"/>
        <v>time.mww.bt.com</v>
      </c>
      <c r="V197" s="34">
        <v>2773</v>
      </c>
      <c r="W197" s="107" t="s">
        <v>1554</v>
      </c>
      <c r="X197" s="34" t="str">
        <f t="shared" si="43"/>
        <v>v14620-ilo-2773</v>
      </c>
      <c r="Y197" s="34" t="str">
        <f t="shared" si="42"/>
        <v>rel14620imp042-ilo</v>
      </c>
      <c r="Z197" s="34" t="s">
        <v>1555</v>
      </c>
      <c r="AA197" s="34" t="s">
        <v>1556</v>
      </c>
      <c r="AB197" s="34" t="s">
        <v>1557</v>
      </c>
      <c r="AC197" s="34" t="s">
        <v>1558</v>
      </c>
      <c r="AD197" s="200" t="s">
        <v>2185</v>
      </c>
      <c r="AE197" s="787">
        <v>2224</v>
      </c>
      <c r="AF197" s="485" t="s">
        <v>1560</v>
      </c>
      <c r="AG197" s="787" t="str">
        <f t="shared" si="47"/>
        <v>v14620-dmz-o-m-2224</v>
      </c>
      <c r="AH197" s="484" t="str">
        <f t="shared" si="33"/>
        <v>rel14620imp042-om</v>
      </c>
      <c r="AI197" s="484" t="s">
        <v>453</v>
      </c>
      <c r="AJ197" s="484" t="s">
        <v>1561</v>
      </c>
      <c r="AK197" s="484" t="s">
        <v>1562</v>
      </c>
      <c r="AL197" s="484" t="s">
        <v>1558</v>
      </c>
      <c r="AM197" s="484" t="s">
        <v>2186</v>
      </c>
      <c r="AN197" s="484" t="s">
        <v>2186</v>
      </c>
      <c r="AO197" s="637">
        <v>2220</v>
      </c>
      <c r="AP197" s="202" t="s">
        <v>1564</v>
      </c>
      <c r="AQ197" s="637" t="str">
        <f t="shared" si="44"/>
        <v>v14620-dmz-product-2220</v>
      </c>
      <c r="AR197" s="316" t="str">
        <f t="shared" si="45"/>
        <v>rel14620imp042-prd</v>
      </c>
      <c r="AS197" s="316" t="s">
        <v>453</v>
      </c>
      <c r="AT197" s="316" t="s">
        <v>1565</v>
      </c>
      <c r="AU197" s="316" t="s">
        <v>1566</v>
      </c>
      <c r="AV197" s="316" t="s">
        <v>1558</v>
      </c>
      <c r="AW197" s="202" t="s">
        <v>2187</v>
      </c>
      <c r="AX197" s="638"/>
      <c r="AY197" s="638"/>
      <c r="AZ197" s="643"/>
      <c r="BA197" s="644"/>
      <c r="BB197" s="644"/>
      <c r="BC197" s="644"/>
      <c r="BD197" s="644"/>
      <c r="BE197" s="644"/>
      <c r="BF197" s="644"/>
      <c r="BG197" s="644"/>
      <c r="BH197" s="644"/>
      <c r="BI197" s="643"/>
      <c r="BJ197" s="644"/>
      <c r="BK197" s="644"/>
      <c r="BL197" s="644"/>
      <c r="BM197" s="644"/>
      <c r="BN197" s="644"/>
      <c r="BO197" s="644"/>
      <c r="BP197" s="644"/>
      <c r="BQ197" s="644"/>
    </row>
    <row r="198" spans="1:69" s="27" customFormat="1" ht="26" hidden="1">
      <c r="A198" s="95" t="str">
        <f t="shared" si="46"/>
        <v>rel14620imp043</v>
      </c>
      <c r="B198" s="36"/>
      <c r="C198" s="36" t="s">
        <v>2326</v>
      </c>
      <c r="D198" s="36" t="s">
        <v>451</v>
      </c>
      <c r="E198" s="36" t="s">
        <v>1544</v>
      </c>
      <c r="F198" s="36" t="s">
        <v>2173</v>
      </c>
      <c r="G198" s="36" t="s">
        <v>2174</v>
      </c>
      <c r="H198" s="36" t="s">
        <v>1898</v>
      </c>
      <c r="I198" s="788" t="s">
        <v>1548</v>
      </c>
      <c r="J198" s="36" t="str">
        <f t="shared" si="36"/>
        <v>imp043re</v>
      </c>
      <c r="K198" s="36" t="s">
        <v>2483</v>
      </c>
      <c r="L198" s="36" t="s">
        <v>2184</v>
      </c>
      <c r="M198" s="36"/>
      <c r="N198" s="36" t="s">
        <v>1551</v>
      </c>
      <c r="O198" s="36" t="s">
        <v>2079</v>
      </c>
      <c r="P198" s="36" t="s">
        <v>1804</v>
      </c>
      <c r="Q198" s="646" t="str">
        <f t="shared" si="37"/>
        <v>147.152.22.68</v>
      </c>
      <c r="R198" s="646" t="str">
        <f t="shared" si="38"/>
        <v>147.152.22.4</v>
      </c>
      <c r="S198" s="95" t="str">
        <f t="shared" si="39"/>
        <v>time.lon.bt.com</v>
      </c>
      <c r="T198" s="95" t="str">
        <f t="shared" si="40"/>
        <v xml:space="preserve">time.nor.bt.com </v>
      </c>
      <c r="U198" s="95" t="str">
        <f t="shared" si="41"/>
        <v>time.mww.bt.com</v>
      </c>
      <c r="V198" s="34">
        <v>2773</v>
      </c>
      <c r="W198" s="107" t="s">
        <v>1554</v>
      </c>
      <c r="X198" s="34" t="str">
        <f t="shared" si="43"/>
        <v>v14620-ilo-2773</v>
      </c>
      <c r="Y198" s="34" t="str">
        <f t="shared" si="42"/>
        <v>rel14620imp043-ilo</v>
      </c>
      <c r="Z198" s="34" t="s">
        <v>1555</v>
      </c>
      <c r="AA198" s="34" t="s">
        <v>1556</v>
      </c>
      <c r="AB198" s="34" t="s">
        <v>1557</v>
      </c>
      <c r="AC198" s="34" t="s">
        <v>1558</v>
      </c>
      <c r="AD198" s="200" t="s">
        <v>2188</v>
      </c>
      <c r="AE198" s="787">
        <v>2224</v>
      </c>
      <c r="AF198" s="485" t="s">
        <v>1560</v>
      </c>
      <c r="AG198" s="787" t="str">
        <f t="shared" si="47"/>
        <v>v14620-dmz-o-m-2224</v>
      </c>
      <c r="AH198" s="484" t="str">
        <f t="shared" si="33"/>
        <v>rel14620imp043-om</v>
      </c>
      <c r="AI198" s="484" t="s">
        <v>453</v>
      </c>
      <c r="AJ198" s="484" t="s">
        <v>1561</v>
      </c>
      <c r="AK198" s="484" t="s">
        <v>1562</v>
      </c>
      <c r="AL198" s="484" t="s">
        <v>1558</v>
      </c>
      <c r="AM198" s="484" t="s">
        <v>2189</v>
      </c>
      <c r="AN198" s="484" t="s">
        <v>2189</v>
      </c>
      <c r="AO198" s="637">
        <v>2220</v>
      </c>
      <c r="AP198" s="202" t="s">
        <v>1564</v>
      </c>
      <c r="AQ198" s="637" t="str">
        <f t="shared" si="44"/>
        <v>v14620-dmz-product-2220</v>
      </c>
      <c r="AR198" s="316" t="str">
        <f t="shared" si="45"/>
        <v>rel14620imp043-prd</v>
      </c>
      <c r="AS198" s="316" t="s">
        <v>453</v>
      </c>
      <c r="AT198" s="316" t="s">
        <v>1565</v>
      </c>
      <c r="AU198" s="316" t="s">
        <v>1566</v>
      </c>
      <c r="AV198" s="316" t="s">
        <v>1558</v>
      </c>
      <c r="AW198" s="202" t="s">
        <v>2190</v>
      </c>
      <c r="AX198" s="638"/>
      <c r="AY198" s="638"/>
      <c r="AZ198" s="643"/>
      <c r="BA198" s="644"/>
      <c r="BB198" s="644"/>
      <c r="BC198" s="644"/>
      <c r="BD198" s="644"/>
      <c r="BE198" s="644"/>
      <c r="BF198" s="644"/>
      <c r="BG198" s="644"/>
      <c r="BH198" s="644"/>
      <c r="BI198" s="643"/>
      <c r="BJ198" s="644"/>
      <c r="BK198" s="644"/>
      <c r="BL198" s="644"/>
      <c r="BM198" s="644"/>
      <c r="BN198" s="644"/>
      <c r="BO198" s="644"/>
      <c r="BP198" s="644"/>
      <c r="BQ198" s="644"/>
    </row>
    <row r="199" spans="1:69" s="27" customFormat="1" ht="26" hidden="1">
      <c r="A199" s="95" t="str">
        <f t="shared" si="46"/>
        <v>rel14620imp044</v>
      </c>
      <c r="B199" s="36"/>
      <c r="C199" s="36" t="s">
        <v>2326</v>
      </c>
      <c r="D199" s="36" t="s">
        <v>451</v>
      </c>
      <c r="E199" s="36" t="s">
        <v>1544</v>
      </c>
      <c r="F199" s="36" t="s">
        <v>2173</v>
      </c>
      <c r="G199" s="36" t="s">
        <v>2174</v>
      </c>
      <c r="H199" s="36" t="s">
        <v>1905</v>
      </c>
      <c r="I199" s="788" t="s">
        <v>1548</v>
      </c>
      <c r="J199" s="36" t="str">
        <f t="shared" si="36"/>
        <v>imp044re</v>
      </c>
      <c r="K199" s="36" t="s">
        <v>2483</v>
      </c>
      <c r="L199" s="36" t="s">
        <v>2184</v>
      </c>
      <c r="M199" s="36"/>
      <c r="N199" s="36" t="s">
        <v>1551</v>
      </c>
      <c r="O199" s="36" t="s">
        <v>2085</v>
      </c>
      <c r="P199" s="36" t="s">
        <v>1804</v>
      </c>
      <c r="Q199" s="646" t="str">
        <f t="shared" si="37"/>
        <v>147.152.22.68</v>
      </c>
      <c r="R199" s="646" t="str">
        <f t="shared" si="38"/>
        <v>147.152.22.4</v>
      </c>
      <c r="S199" s="95" t="str">
        <f t="shared" si="39"/>
        <v>time.lon.bt.com</v>
      </c>
      <c r="T199" s="95" t="str">
        <f t="shared" si="40"/>
        <v xml:space="preserve">time.nor.bt.com </v>
      </c>
      <c r="U199" s="95" t="str">
        <f t="shared" si="41"/>
        <v>time.mww.bt.com</v>
      </c>
      <c r="V199" s="34">
        <v>2773</v>
      </c>
      <c r="W199" s="107" t="s">
        <v>1554</v>
      </c>
      <c r="X199" s="34" t="str">
        <f t="shared" si="43"/>
        <v>v14620-ilo-2773</v>
      </c>
      <c r="Y199" s="34" t="str">
        <f t="shared" si="42"/>
        <v>rel14620imp044-ilo</v>
      </c>
      <c r="Z199" s="34" t="s">
        <v>1555</v>
      </c>
      <c r="AA199" s="34" t="s">
        <v>1556</v>
      </c>
      <c r="AB199" s="34" t="s">
        <v>1557</v>
      </c>
      <c r="AC199" s="34" t="s">
        <v>1558</v>
      </c>
      <c r="AD199" s="200" t="s">
        <v>2191</v>
      </c>
      <c r="AE199" s="787">
        <v>2224</v>
      </c>
      <c r="AF199" s="485" t="s">
        <v>1560</v>
      </c>
      <c r="AG199" s="787" t="str">
        <f t="shared" si="47"/>
        <v>v14620-dmz-o-m-2224</v>
      </c>
      <c r="AH199" s="484" t="str">
        <f t="shared" si="33"/>
        <v>rel14620imp044-om</v>
      </c>
      <c r="AI199" s="484" t="s">
        <v>453</v>
      </c>
      <c r="AJ199" s="484" t="s">
        <v>1561</v>
      </c>
      <c r="AK199" s="484" t="s">
        <v>1562</v>
      </c>
      <c r="AL199" s="484" t="s">
        <v>1558</v>
      </c>
      <c r="AM199" s="484" t="s">
        <v>2192</v>
      </c>
      <c r="AN199" s="484" t="s">
        <v>2192</v>
      </c>
      <c r="AO199" s="637">
        <v>2220</v>
      </c>
      <c r="AP199" s="202" t="s">
        <v>1564</v>
      </c>
      <c r="AQ199" s="637" t="str">
        <f t="shared" si="44"/>
        <v>v14620-dmz-product-2220</v>
      </c>
      <c r="AR199" s="316" t="str">
        <f t="shared" si="45"/>
        <v>rel14620imp044-prd</v>
      </c>
      <c r="AS199" s="316" t="s">
        <v>453</v>
      </c>
      <c r="AT199" s="316" t="s">
        <v>1565</v>
      </c>
      <c r="AU199" s="316" t="s">
        <v>1566</v>
      </c>
      <c r="AV199" s="316" t="s">
        <v>1558</v>
      </c>
      <c r="AW199" s="202" t="s">
        <v>2193</v>
      </c>
      <c r="AX199" s="638"/>
      <c r="AY199" s="638"/>
      <c r="AZ199" s="643"/>
      <c r="BA199" s="644"/>
      <c r="BB199" s="644"/>
      <c r="BC199" s="644"/>
      <c r="BD199" s="644"/>
      <c r="BE199" s="644"/>
      <c r="BF199" s="644"/>
      <c r="BG199" s="644"/>
      <c r="BH199" s="644"/>
      <c r="BI199" s="643"/>
      <c r="BJ199" s="644"/>
      <c r="BK199" s="644"/>
      <c r="BL199" s="644"/>
      <c r="BM199" s="644"/>
      <c r="BN199" s="644"/>
      <c r="BO199" s="644"/>
      <c r="BP199" s="644"/>
      <c r="BQ199" s="644"/>
    </row>
    <row r="200" spans="1:69" s="27" customFormat="1" ht="26" hidden="1">
      <c r="A200" s="95" t="str">
        <f t="shared" si="46"/>
        <v>rel14620imp045</v>
      </c>
      <c r="B200" s="36"/>
      <c r="C200" s="36" t="s">
        <v>2326</v>
      </c>
      <c r="D200" s="36" t="s">
        <v>451</v>
      </c>
      <c r="E200" s="36" t="s">
        <v>1544</v>
      </c>
      <c r="F200" s="36" t="s">
        <v>2173</v>
      </c>
      <c r="G200" s="36" t="s">
        <v>2174</v>
      </c>
      <c r="H200" s="36" t="s">
        <v>1911</v>
      </c>
      <c r="I200" s="788" t="s">
        <v>1548</v>
      </c>
      <c r="J200" s="36" t="str">
        <f t="shared" si="36"/>
        <v>imp045re</v>
      </c>
      <c r="K200" s="36" t="s">
        <v>2483</v>
      </c>
      <c r="L200" s="36" t="s">
        <v>2184</v>
      </c>
      <c r="M200" s="36"/>
      <c r="N200" s="36" t="s">
        <v>1551</v>
      </c>
      <c r="O200" s="36" t="s">
        <v>2091</v>
      </c>
      <c r="P200" s="36" t="s">
        <v>1804</v>
      </c>
      <c r="Q200" s="646" t="str">
        <f t="shared" si="37"/>
        <v>147.152.22.68</v>
      </c>
      <c r="R200" s="646" t="str">
        <f t="shared" si="38"/>
        <v>147.152.22.4</v>
      </c>
      <c r="S200" s="95" t="str">
        <f t="shared" si="39"/>
        <v>time.lon.bt.com</v>
      </c>
      <c r="T200" s="95" t="str">
        <f t="shared" si="40"/>
        <v xml:space="preserve">time.nor.bt.com </v>
      </c>
      <c r="U200" s="95" t="str">
        <f t="shared" si="41"/>
        <v>time.mww.bt.com</v>
      </c>
      <c r="V200" s="34">
        <v>2773</v>
      </c>
      <c r="W200" s="107" t="s">
        <v>1554</v>
      </c>
      <c r="X200" s="34" t="str">
        <f t="shared" si="43"/>
        <v>v14620-ilo-2773</v>
      </c>
      <c r="Y200" s="34" t="str">
        <f t="shared" si="42"/>
        <v>rel14620imp045-ilo</v>
      </c>
      <c r="Z200" s="34" t="s">
        <v>1555</v>
      </c>
      <c r="AA200" s="34" t="s">
        <v>1556</v>
      </c>
      <c r="AB200" s="34" t="s">
        <v>1557</v>
      </c>
      <c r="AC200" s="34" t="s">
        <v>1558</v>
      </c>
      <c r="AD200" s="200" t="s">
        <v>2194</v>
      </c>
      <c r="AE200" s="787">
        <v>2224</v>
      </c>
      <c r="AF200" s="485" t="s">
        <v>1560</v>
      </c>
      <c r="AG200" s="787" t="str">
        <f t="shared" si="47"/>
        <v>v14620-dmz-o-m-2224</v>
      </c>
      <c r="AH200" s="484" t="str">
        <f t="shared" si="33"/>
        <v>rel14620imp045-om</v>
      </c>
      <c r="AI200" s="484" t="s">
        <v>453</v>
      </c>
      <c r="AJ200" s="484" t="s">
        <v>1561</v>
      </c>
      <c r="AK200" s="484" t="s">
        <v>1562</v>
      </c>
      <c r="AL200" s="484" t="s">
        <v>1558</v>
      </c>
      <c r="AM200" s="484" t="s">
        <v>2195</v>
      </c>
      <c r="AN200" s="484" t="s">
        <v>2195</v>
      </c>
      <c r="AO200" s="637">
        <v>2220</v>
      </c>
      <c r="AP200" s="202" t="s">
        <v>1564</v>
      </c>
      <c r="AQ200" s="637" t="str">
        <f t="shared" si="44"/>
        <v>v14620-dmz-product-2220</v>
      </c>
      <c r="AR200" s="316" t="str">
        <f t="shared" si="45"/>
        <v>rel14620imp045-prd</v>
      </c>
      <c r="AS200" s="316" t="s">
        <v>453</v>
      </c>
      <c r="AT200" s="316" t="s">
        <v>1565</v>
      </c>
      <c r="AU200" s="316" t="s">
        <v>1566</v>
      </c>
      <c r="AV200" s="316" t="s">
        <v>1558</v>
      </c>
      <c r="AW200" s="202" t="s">
        <v>2196</v>
      </c>
      <c r="AX200" s="638"/>
      <c r="AY200" s="638"/>
      <c r="AZ200" s="643"/>
      <c r="BA200" s="644"/>
      <c r="BB200" s="644"/>
      <c r="BC200" s="644"/>
      <c r="BD200" s="644"/>
      <c r="BE200" s="644"/>
      <c r="BF200" s="644"/>
      <c r="BG200" s="644"/>
      <c r="BH200" s="644"/>
      <c r="BI200" s="643"/>
      <c r="BJ200" s="644"/>
      <c r="BK200" s="644"/>
      <c r="BL200" s="644"/>
      <c r="BM200" s="644"/>
      <c r="BN200" s="644"/>
      <c r="BO200" s="644"/>
      <c r="BP200" s="644"/>
      <c r="BQ200" s="644"/>
    </row>
    <row r="201" spans="1:69" s="27" customFormat="1" ht="26" hidden="1">
      <c r="A201" s="95" t="str">
        <f t="shared" si="46"/>
        <v>rel14620imp046</v>
      </c>
      <c r="B201" s="36"/>
      <c r="C201" s="36" t="s">
        <v>2326</v>
      </c>
      <c r="D201" s="36" t="s">
        <v>451</v>
      </c>
      <c r="E201" s="36" t="s">
        <v>1544</v>
      </c>
      <c r="F201" s="36" t="s">
        <v>2173</v>
      </c>
      <c r="G201" s="36" t="s">
        <v>2174</v>
      </c>
      <c r="H201" s="36" t="s">
        <v>1916</v>
      </c>
      <c r="I201" s="788" t="s">
        <v>1548</v>
      </c>
      <c r="J201" s="36" t="str">
        <f t="shared" si="36"/>
        <v>imp046re</v>
      </c>
      <c r="K201" s="36" t="s">
        <v>2483</v>
      </c>
      <c r="L201" s="36" t="s">
        <v>2184</v>
      </c>
      <c r="M201" s="36"/>
      <c r="N201" s="36" t="s">
        <v>1551</v>
      </c>
      <c r="O201" s="36" t="s">
        <v>2073</v>
      </c>
      <c r="P201" s="36" t="s">
        <v>1804</v>
      </c>
      <c r="Q201" s="646" t="str">
        <f t="shared" si="37"/>
        <v>147.152.22.68</v>
      </c>
      <c r="R201" s="646" t="str">
        <f t="shared" si="38"/>
        <v>147.152.22.4</v>
      </c>
      <c r="S201" s="95" t="str">
        <f t="shared" si="39"/>
        <v>time.lon.bt.com</v>
      </c>
      <c r="T201" s="95" t="str">
        <f t="shared" si="40"/>
        <v xml:space="preserve">time.nor.bt.com </v>
      </c>
      <c r="U201" s="95" t="str">
        <f t="shared" si="41"/>
        <v>time.mww.bt.com</v>
      </c>
      <c r="V201" s="34">
        <v>2773</v>
      </c>
      <c r="W201" s="107" t="s">
        <v>1554</v>
      </c>
      <c r="X201" s="34" t="str">
        <f t="shared" si="43"/>
        <v>v14620-ilo-2773</v>
      </c>
      <c r="Y201" s="34" t="str">
        <f t="shared" si="42"/>
        <v>rel14620imp046-ilo</v>
      </c>
      <c r="Z201" s="34" t="s">
        <v>1555</v>
      </c>
      <c r="AA201" s="34" t="s">
        <v>1556</v>
      </c>
      <c r="AB201" s="34" t="s">
        <v>1557</v>
      </c>
      <c r="AC201" s="34" t="s">
        <v>1558</v>
      </c>
      <c r="AD201" s="200" t="s">
        <v>2197</v>
      </c>
      <c r="AE201" s="787">
        <v>2224</v>
      </c>
      <c r="AF201" s="485" t="s">
        <v>1560</v>
      </c>
      <c r="AG201" s="787" t="str">
        <f t="shared" si="47"/>
        <v>v14620-dmz-o-m-2224</v>
      </c>
      <c r="AH201" s="484" t="str">
        <f t="shared" si="33"/>
        <v>rel14620imp046-om</v>
      </c>
      <c r="AI201" s="484" t="s">
        <v>453</v>
      </c>
      <c r="AJ201" s="484" t="s">
        <v>1561</v>
      </c>
      <c r="AK201" s="484" t="s">
        <v>1562</v>
      </c>
      <c r="AL201" s="484" t="s">
        <v>1558</v>
      </c>
      <c r="AM201" s="484" t="s">
        <v>2198</v>
      </c>
      <c r="AN201" s="484" t="s">
        <v>2198</v>
      </c>
      <c r="AO201" s="637">
        <v>2220</v>
      </c>
      <c r="AP201" s="202" t="s">
        <v>1564</v>
      </c>
      <c r="AQ201" s="637" t="str">
        <f t="shared" si="44"/>
        <v>v14620-dmz-product-2220</v>
      </c>
      <c r="AR201" s="316" t="str">
        <f t="shared" si="45"/>
        <v>rel14620imp046-prd</v>
      </c>
      <c r="AS201" s="316" t="s">
        <v>453</v>
      </c>
      <c r="AT201" s="316" t="s">
        <v>1565</v>
      </c>
      <c r="AU201" s="316" t="s">
        <v>1566</v>
      </c>
      <c r="AV201" s="316" t="s">
        <v>1558</v>
      </c>
      <c r="AW201" s="202" t="s">
        <v>2199</v>
      </c>
      <c r="AX201" s="638"/>
      <c r="AY201" s="638"/>
      <c r="AZ201" s="643"/>
      <c r="BA201" s="644"/>
      <c r="BB201" s="644"/>
      <c r="BC201" s="644"/>
      <c r="BD201" s="644"/>
      <c r="BE201" s="644"/>
      <c r="BF201" s="644"/>
      <c r="BG201" s="644"/>
      <c r="BH201" s="644"/>
      <c r="BI201" s="643"/>
      <c r="BJ201" s="644"/>
      <c r="BK201" s="644"/>
      <c r="BL201" s="644"/>
      <c r="BM201" s="644"/>
      <c r="BN201" s="644"/>
      <c r="BO201" s="644"/>
      <c r="BP201" s="644"/>
      <c r="BQ201" s="644"/>
    </row>
    <row r="202" spans="1:69" s="27" customFormat="1" ht="26" hidden="1">
      <c r="A202" s="95" t="str">
        <f t="shared" si="46"/>
        <v>rel14620imp047</v>
      </c>
      <c r="B202" s="36"/>
      <c r="C202" s="36" t="s">
        <v>2326</v>
      </c>
      <c r="D202" s="36" t="s">
        <v>451</v>
      </c>
      <c r="E202" s="36" t="s">
        <v>1544</v>
      </c>
      <c r="F202" s="36" t="s">
        <v>2173</v>
      </c>
      <c r="G202" s="36" t="s">
        <v>2174</v>
      </c>
      <c r="H202" s="36" t="s">
        <v>1921</v>
      </c>
      <c r="I202" s="788" t="s">
        <v>1548</v>
      </c>
      <c r="J202" s="36" t="str">
        <f t="shared" si="36"/>
        <v>imp047re</v>
      </c>
      <c r="K202" s="36" t="s">
        <v>2483</v>
      </c>
      <c r="L202" s="36" t="s">
        <v>2184</v>
      </c>
      <c r="M202" s="36"/>
      <c r="N202" s="36" t="s">
        <v>1551</v>
      </c>
      <c r="O202" s="36" t="s">
        <v>2079</v>
      </c>
      <c r="P202" s="36" t="s">
        <v>1825</v>
      </c>
      <c r="Q202" s="646" t="str">
        <f t="shared" si="37"/>
        <v>147.152.22.68</v>
      </c>
      <c r="R202" s="646" t="str">
        <f t="shared" si="38"/>
        <v>147.152.22.4</v>
      </c>
      <c r="S202" s="95" t="str">
        <f t="shared" si="39"/>
        <v>time.lon.bt.com</v>
      </c>
      <c r="T202" s="95" t="str">
        <f t="shared" si="40"/>
        <v xml:space="preserve">time.nor.bt.com </v>
      </c>
      <c r="U202" s="95" t="str">
        <f t="shared" si="41"/>
        <v>time.mww.bt.com</v>
      </c>
      <c r="V202" s="34">
        <v>2773</v>
      </c>
      <c r="W202" s="107" t="s">
        <v>1554</v>
      </c>
      <c r="X202" s="34" t="str">
        <f t="shared" si="43"/>
        <v>v14620-ilo-2773</v>
      </c>
      <c r="Y202" s="34" t="str">
        <f t="shared" si="42"/>
        <v>rel14620imp047-ilo</v>
      </c>
      <c r="Z202" s="34" t="s">
        <v>1555</v>
      </c>
      <c r="AA202" s="34" t="s">
        <v>1556</v>
      </c>
      <c r="AB202" s="34" t="s">
        <v>1557</v>
      </c>
      <c r="AC202" s="34" t="s">
        <v>1558</v>
      </c>
      <c r="AD202" s="200" t="s">
        <v>2200</v>
      </c>
      <c r="AE202" s="787">
        <v>2224</v>
      </c>
      <c r="AF202" s="485" t="s">
        <v>1560</v>
      </c>
      <c r="AG202" s="787" t="str">
        <f t="shared" si="47"/>
        <v>v14620-dmz-o-m-2224</v>
      </c>
      <c r="AH202" s="484" t="str">
        <f t="shared" si="33"/>
        <v>rel14620imp047-om</v>
      </c>
      <c r="AI202" s="484" t="s">
        <v>453</v>
      </c>
      <c r="AJ202" s="484" t="s">
        <v>1561</v>
      </c>
      <c r="AK202" s="484" t="s">
        <v>1562</v>
      </c>
      <c r="AL202" s="484" t="s">
        <v>1558</v>
      </c>
      <c r="AM202" s="484" t="s">
        <v>2201</v>
      </c>
      <c r="AN202" s="484" t="s">
        <v>2201</v>
      </c>
      <c r="AO202" s="637">
        <v>2220</v>
      </c>
      <c r="AP202" s="202" t="s">
        <v>1564</v>
      </c>
      <c r="AQ202" s="637" t="str">
        <f t="shared" si="44"/>
        <v>v14620-dmz-product-2220</v>
      </c>
      <c r="AR202" s="316" t="str">
        <f t="shared" si="45"/>
        <v>rel14620imp047-prd</v>
      </c>
      <c r="AS202" s="316" t="s">
        <v>453</v>
      </c>
      <c r="AT202" s="316" t="s">
        <v>1565</v>
      </c>
      <c r="AU202" s="316" t="s">
        <v>1566</v>
      </c>
      <c r="AV202" s="316" t="s">
        <v>1558</v>
      </c>
      <c r="AW202" s="202" t="s">
        <v>2202</v>
      </c>
      <c r="AX202" s="638"/>
      <c r="AY202" s="638"/>
      <c r="AZ202" s="643"/>
      <c r="BA202" s="644"/>
      <c r="BB202" s="644"/>
      <c r="BC202" s="644"/>
      <c r="BD202" s="644"/>
      <c r="BE202" s="644"/>
      <c r="BF202" s="644"/>
      <c r="BG202" s="644"/>
      <c r="BH202" s="644"/>
      <c r="BI202" s="643"/>
      <c r="BJ202" s="644"/>
      <c r="BK202" s="644"/>
      <c r="BL202" s="644"/>
      <c r="BM202" s="644"/>
      <c r="BN202" s="644"/>
      <c r="BO202" s="644"/>
      <c r="BP202" s="644"/>
      <c r="BQ202" s="644"/>
    </row>
    <row r="203" spans="1:69" s="27" customFormat="1" ht="26" hidden="1">
      <c r="A203" s="95" t="str">
        <f t="shared" si="46"/>
        <v>rel14620imp048</v>
      </c>
      <c r="B203" s="36"/>
      <c r="C203" s="36" t="s">
        <v>2326</v>
      </c>
      <c r="D203" s="36" t="s">
        <v>451</v>
      </c>
      <c r="E203" s="36" t="s">
        <v>1544</v>
      </c>
      <c r="F203" s="36" t="s">
        <v>2173</v>
      </c>
      <c r="G203" s="36" t="s">
        <v>2174</v>
      </c>
      <c r="H203" s="36" t="s">
        <v>1926</v>
      </c>
      <c r="I203" s="788" t="s">
        <v>1548</v>
      </c>
      <c r="J203" s="36" t="str">
        <f t="shared" si="36"/>
        <v>imp048re</v>
      </c>
      <c r="K203" s="36" t="s">
        <v>2483</v>
      </c>
      <c r="L203" s="36" t="s">
        <v>2184</v>
      </c>
      <c r="M203" s="36"/>
      <c r="N203" s="36" t="s">
        <v>1551</v>
      </c>
      <c r="O203" s="36" t="s">
        <v>2085</v>
      </c>
      <c r="P203" s="36" t="s">
        <v>1825</v>
      </c>
      <c r="Q203" s="646" t="str">
        <f t="shared" si="37"/>
        <v>147.152.22.68</v>
      </c>
      <c r="R203" s="646" t="str">
        <f t="shared" si="38"/>
        <v>147.152.22.4</v>
      </c>
      <c r="S203" s="95" t="str">
        <f t="shared" si="39"/>
        <v>time.lon.bt.com</v>
      </c>
      <c r="T203" s="95" t="str">
        <f t="shared" si="40"/>
        <v xml:space="preserve">time.nor.bt.com </v>
      </c>
      <c r="U203" s="95" t="str">
        <f t="shared" si="41"/>
        <v>time.mww.bt.com</v>
      </c>
      <c r="V203" s="34">
        <v>2773</v>
      </c>
      <c r="W203" s="107" t="s">
        <v>1554</v>
      </c>
      <c r="X203" s="34" t="str">
        <f t="shared" si="43"/>
        <v>v14620-ilo-2773</v>
      </c>
      <c r="Y203" s="34" t="str">
        <f t="shared" si="42"/>
        <v>rel14620imp048-ilo</v>
      </c>
      <c r="Z203" s="34" t="s">
        <v>1555</v>
      </c>
      <c r="AA203" s="34" t="s">
        <v>1556</v>
      </c>
      <c r="AB203" s="34" t="s">
        <v>1557</v>
      </c>
      <c r="AC203" s="34" t="s">
        <v>1558</v>
      </c>
      <c r="AD203" s="200" t="s">
        <v>2203</v>
      </c>
      <c r="AE203" s="787">
        <v>2224</v>
      </c>
      <c r="AF203" s="485" t="s">
        <v>1560</v>
      </c>
      <c r="AG203" s="787" t="str">
        <f t="shared" si="47"/>
        <v>v14620-dmz-o-m-2224</v>
      </c>
      <c r="AH203" s="484" t="str">
        <f t="shared" si="33"/>
        <v>rel14620imp048-om</v>
      </c>
      <c r="AI203" s="484" t="s">
        <v>453</v>
      </c>
      <c r="AJ203" s="484" t="s">
        <v>1561</v>
      </c>
      <c r="AK203" s="484" t="s">
        <v>1562</v>
      </c>
      <c r="AL203" s="484" t="s">
        <v>1558</v>
      </c>
      <c r="AM203" s="484" t="s">
        <v>2204</v>
      </c>
      <c r="AN203" s="484" t="s">
        <v>2204</v>
      </c>
      <c r="AO203" s="637">
        <v>2220</v>
      </c>
      <c r="AP203" s="202" t="s">
        <v>1564</v>
      </c>
      <c r="AQ203" s="637" t="str">
        <f t="shared" si="44"/>
        <v>v14620-dmz-product-2220</v>
      </c>
      <c r="AR203" s="316" t="str">
        <f t="shared" si="45"/>
        <v>rel14620imp048-prd</v>
      </c>
      <c r="AS203" s="316" t="s">
        <v>453</v>
      </c>
      <c r="AT203" s="316" t="s">
        <v>1565</v>
      </c>
      <c r="AU203" s="316" t="s">
        <v>1566</v>
      </c>
      <c r="AV203" s="316" t="s">
        <v>1558</v>
      </c>
      <c r="AW203" s="202" t="s">
        <v>2205</v>
      </c>
      <c r="AX203" s="638"/>
      <c r="AY203" s="638"/>
      <c r="AZ203" s="643"/>
      <c r="BA203" s="644"/>
      <c r="BB203" s="644"/>
      <c r="BC203" s="644"/>
      <c r="BD203" s="644"/>
      <c r="BE203" s="644"/>
      <c r="BF203" s="644"/>
      <c r="BG203" s="644"/>
      <c r="BH203" s="644"/>
      <c r="BI203" s="643"/>
      <c r="BJ203" s="644"/>
      <c r="BK203" s="644"/>
      <c r="BL203" s="644"/>
      <c r="BM203" s="644"/>
      <c r="BN203" s="644"/>
      <c r="BO203" s="644"/>
      <c r="BP203" s="644"/>
      <c r="BQ203" s="644"/>
    </row>
    <row r="204" spans="1:69" s="27" customFormat="1" ht="26" hidden="1">
      <c r="A204" s="95" t="str">
        <f t="shared" si="46"/>
        <v>rel14620gps039</v>
      </c>
      <c r="B204" s="36"/>
      <c r="C204" s="36"/>
      <c r="D204" s="36" t="s">
        <v>451</v>
      </c>
      <c r="E204" s="36" t="s">
        <v>1544</v>
      </c>
      <c r="F204" s="36" t="s">
        <v>2173</v>
      </c>
      <c r="G204" s="36" t="s">
        <v>2484</v>
      </c>
      <c r="H204" s="36" t="s">
        <v>1876</v>
      </c>
      <c r="I204" s="36" t="s">
        <v>1548</v>
      </c>
      <c r="J204" s="36" t="str">
        <f t="shared" si="36"/>
        <v>gps039re</v>
      </c>
      <c r="K204" s="36" t="s">
        <v>2184</v>
      </c>
      <c r="L204" s="36" t="s">
        <v>2184</v>
      </c>
      <c r="M204" s="36" t="s">
        <v>2306</v>
      </c>
      <c r="N204" s="36" t="s">
        <v>1551</v>
      </c>
      <c r="O204" s="36" t="s">
        <v>2085</v>
      </c>
      <c r="P204" s="36" t="s">
        <v>1846</v>
      </c>
      <c r="Q204" s="646" t="str">
        <f t="shared" si="37"/>
        <v>147.152.22.68</v>
      </c>
      <c r="R204" s="646" t="str">
        <f t="shared" si="38"/>
        <v>147.152.22.4</v>
      </c>
      <c r="S204" s="95" t="str">
        <f t="shared" si="39"/>
        <v>time.lon.bt.com</v>
      </c>
      <c r="T204" s="95" t="str">
        <f t="shared" si="40"/>
        <v xml:space="preserve">time.nor.bt.com </v>
      </c>
      <c r="U204" s="95" t="str">
        <f t="shared" si="41"/>
        <v>time.mww.bt.com</v>
      </c>
      <c r="V204" s="34">
        <v>2773</v>
      </c>
      <c r="W204" s="107" t="s">
        <v>1554</v>
      </c>
      <c r="X204" s="34" t="str">
        <f t="shared" si="43"/>
        <v>v14620-ilo-2773</v>
      </c>
      <c r="Y204" s="34" t="str">
        <f t="shared" si="42"/>
        <v>rel14620gps039-ilo</v>
      </c>
      <c r="Z204" s="34" t="s">
        <v>1555</v>
      </c>
      <c r="AA204" s="34" t="s">
        <v>1556</v>
      </c>
      <c r="AB204" s="34" t="s">
        <v>1557</v>
      </c>
      <c r="AC204" s="34" t="s">
        <v>1558</v>
      </c>
      <c r="AD204" s="107" t="s">
        <v>2485</v>
      </c>
      <c r="AE204" s="39">
        <v>2224</v>
      </c>
      <c r="AF204" s="201" t="s">
        <v>1560</v>
      </c>
      <c r="AG204" s="39" t="s">
        <v>2217</v>
      </c>
      <c r="AH204" s="38" t="str">
        <f t="shared" si="33"/>
        <v>rel14620gps039-om</v>
      </c>
      <c r="AI204" s="38" t="s">
        <v>453</v>
      </c>
      <c r="AJ204" s="38" t="s">
        <v>1561</v>
      </c>
      <c r="AK204" s="38" t="s">
        <v>1562</v>
      </c>
      <c r="AL204" s="38" t="s">
        <v>1558</v>
      </c>
      <c r="AM204" s="38" t="s">
        <v>2486</v>
      </c>
      <c r="AN204" s="38" t="s">
        <v>2486</v>
      </c>
      <c r="AO204" s="637">
        <v>2220</v>
      </c>
      <c r="AP204" s="202" t="s">
        <v>1564</v>
      </c>
      <c r="AQ204" s="637" t="str">
        <f t="shared" si="44"/>
        <v>v14620-dmz-product-2220</v>
      </c>
      <c r="AR204" s="316" t="str">
        <f t="shared" si="45"/>
        <v>rel14620gps039-prd</v>
      </c>
      <c r="AS204" s="316" t="s">
        <v>453</v>
      </c>
      <c r="AT204" s="316" t="s">
        <v>1565</v>
      </c>
      <c r="AU204" s="316" t="s">
        <v>1566</v>
      </c>
      <c r="AV204" s="316" t="s">
        <v>1558</v>
      </c>
      <c r="AW204" s="202" t="s">
        <v>2487</v>
      </c>
      <c r="AX204" s="638"/>
      <c r="AY204" s="638"/>
      <c r="AZ204" s="643"/>
      <c r="BA204" s="644"/>
      <c r="BB204" s="644"/>
      <c r="BC204" s="644"/>
      <c r="BD204" s="644"/>
      <c r="BE204" s="644"/>
      <c r="BF204" s="644"/>
      <c r="BG204" s="644"/>
      <c r="BH204" s="644"/>
      <c r="BI204" s="643"/>
      <c r="BJ204" s="644"/>
      <c r="BK204" s="644"/>
      <c r="BL204" s="644"/>
      <c r="BM204" s="644"/>
      <c r="BN204" s="644"/>
      <c r="BO204" s="644"/>
      <c r="BP204" s="644"/>
      <c r="BQ204" s="644"/>
    </row>
    <row r="205" spans="1:69" s="27" customFormat="1" ht="26" hidden="1">
      <c r="A205" s="95" t="str">
        <f t="shared" si="46"/>
        <v>rel14620gps040</v>
      </c>
      <c r="B205" s="36"/>
      <c r="C205" s="36"/>
      <c r="D205" s="36" t="s">
        <v>451</v>
      </c>
      <c r="E205" s="36" t="s">
        <v>1544</v>
      </c>
      <c r="F205" s="36" t="s">
        <v>2173</v>
      </c>
      <c r="G205" s="36" t="s">
        <v>2484</v>
      </c>
      <c r="H205" s="36" t="s">
        <v>1881</v>
      </c>
      <c r="I205" s="36" t="s">
        <v>1548</v>
      </c>
      <c r="J205" s="36" t="str">
        <f t="shared" si="36"/>
        <v>gps040re</v>
      </c>
      <c r="K205" s="36" t="s">
        <v>2184</v>
      </c>
      <c r="L205" s="36" t="s">
        <v>2184</v>
      </c>
      <c r="M205" s="36" t="s">
        <v>2306</v>
      </c>
      <c r="N205" s="36" t="s">
        <v>1551</v>
      </c>
      <c r="O205" s="36" t="s">
        <v>2091</v>
      </c>
      <c r="P205" s="36" t="s">
        <v>1846</v>
      </c>
      <c r="Q205" s="646" t="str">
        <f t="shared" si="37"/>
        <v>147.152.22.68</v>
      </c>
      <c r="R205" s="646" t="str">
        <f t="shared" si="38"/>
        <v>147.152.22.4</v>
      </c>
      <c r="S205" s="95" t="str">
        <f t="shared" si="39"/>
        <v>time.lon.bt.com</v>
      </c>
      <c r="T205" s="95" t="str">
        <f t="shared" si="40"/>
        <v xml:space="preserve">time.nor.bt.com </v>
      </c>
      <c r="U205" s="95" t="str">
        <f t="shared" si="41"/>
        <v>time.mww.bt.com</v>
      </c>
      <c r="V205" s="34">
        <v>2773</v>
      </c>
      <c r="W205" s="107" t="s">
        <v>1554</v>
      </c>
      <c r="X205" s="34" t="str">
        <f t="shared" si="43"/>
        <v>v14620-ilo-2773</v>
      </c>
      <c r="Y205" s="34" t="str">
        <f t="shared" si="42"/>
        <v>rel14620gps040-ilo</v>
      </c>
      <c r="Z205" s="34" t="s">
        <v>1555</v>
      </c>
      <c r="AA205" s="34" t="s">
        <v>1556</v>
      </c>
      <c r="AB205" s="34" t="s">
        <v>1557</v>
      </c>
      <c r="AC205" s="34" t="s">
        <v>1558</v>
      </c>
      <c r="AD205" s="107" t="s">
        <v>2488</v>
      </c>
      <c r="AE205" s="39">
        <v>2224</v>
      </c>
      <c r="AF205" s="201" t="s">
        <v>1560</v>
      </c>
      <c r="AG205" s="39" t="s">
        <v>2217</v>
      </c>
      <c r="AH205" s="38" t="str">
        <f t="shared" si="33"/>
        <v>rel14620gps040-om</v>
      </c>
      <c r="AI205" s="38" t="s">
        <v>453</v>
      </c>
      <c r="AJ205" s="38" t="s">
        <v>1561</v>
      </c>
      <c r="AK205" s="38" t="s">
        <v>1562</v>
      </c>
      <c r="AL205" s="38" t="s">
        <v>1558</v>
      </c>
      <c r="AM205" s="38" t="s">
        <v>2489</v>
      </c>
      <c r="AN205" s="38" t="s">
        <v>2489</v>
      </c>
      <c r="AO205" s="637">
        <v>2220</v>
      </c>
      <c r="AP205" s="202" t="s">
        <v>1564</v>
      </c>
      <c r="AQ205" s="637" t="str">
        <f t="shared" si="44"/>
        <v>v14620-dmz-product-2220</v>
      </c>
      <c r="AR205" s="316" t="str">
        <f t="shared" si="45"/>
        <v>rel14620gps040-prd</v>
      </c>
      <c r="AS205" s="316" t="s">
        <v>453</v>
      </c>
      <c r="AT205" s="316" t="s">
        <v>1565</v>
      </c>
      <c r="AU205" s="316" t="s">
        <v>1566</v>
      </c>
      <c r="AV205" s="316" t="s">
        <v>1558</v>
      </c>
      <c r="AW205" s="202" t="s">
        <v>2490</v>
      </c>
      <c r="AX205" s="638"/>
      <c r="AY205" s="638"/>
      <c r="AZ205" s="643"/>
      <c r="BA205" s="644"/>
      <c r="BB205" s="644"/>
      <c r="BC205" s="644"/>
      <c r="BD205" s="644"/>
      <c r="BE205" s="644"/>
      <c r="BF205" s="644"/>
      <c r="BG205" s="644"/>
      <c r="BH205" s="644"/>
      <c r="BI205" s="643"/>
      <c r="BJ205" s="644"/>
      <c r="BK205" s="644"/>
      <c r="BL205" s="644"/>
      <c r="BM205" s="644"/>
      <c r="BN205" s="644"/>
      <c r="BO205" s="644"/>
      <c r="BP205" s="644"/>
      <c r="BQ205" s="644"/>
    </row>
    <row r="206" spans="1:69" s="27" customFormat="1" ht="26" hidden="1">
      <c r="A206" s="95" t="str">
        <f t="shared" si="46"/>
        <v>rel14620cor001</v>
      </c>
      <c r="B206" s="36"/>
      <c r="C206" s="36" t="s">
        <v>2491</v>
      </c>
      <c r="D206" s="36" t="s">
        <v>451</v>
      </c>
      <c r="E206" s="36" t="s">
        <v>1544</v>
      </c>
      <c r="F206" s="36" t="s">
        <v>70</v>
      </c>
      <c r="G206" s="36" t="s">
        <v>2492</v>
      </c>
      <c r="H206" s="36" t="s">
        <v>1547</v>
      </c>
      <c r="I206" s="36" t="s">
        <v>1548</v>
      </c>
      <c r="J206" s="36" t="str">
        <f t="shared" si="36"/>
        <v>cor001re</v>
      </c>
      <c r="K206" s="36" t="s">
        <v>1549</v>
      </c>
      <c r="L206" s="36" t="s">
        <v>1549</v>
      </c>
      <c r="M206" s="36" t="s">
        <v>2493</v>
      </c>
      <c r="N206" s="36" t="s">
        <v>1551</v>
      </c>
      <c r="O206" s="36" t="s">
        <v>1552</v>
      </c>
      <c r="P206" s="36" t="s">
        <v>1783</v>
      </c>
      <c r="Q206" s="646" t="str">
        <f t="shared" si="37"/>
        <v>147.152.22.68</v>
      </c>
      <c r="R206" s="646" t="str">
        <f t="shared" si="38"/>
        <v>147.152.22.4</v>
      </c>
      <c r="S206" s="95" t="str">
        <f t="shared" si="39"/>
        <v>time.lon.bt.com</v>
      </c>
      <c r="T206" s="95" t="str">
        <f t="shared" si="40"/>
        <v xml:space="preserve">time.nor.bt.com </v>
      </c>
      <c r="U206" s="95" t="str">
        <f t="shared" si="41"/>
        <v>time.mww.bt.com</v>
      </c>
      <c r="V206" s="34">
        <v>2773</v>
      </c>
      <c r="W206" s="107" t="s">
        <v>1554</v>
      </c>
      <c r="X206" s="34" t="str">
        <f t="shared" si="43"/>
        <v>v14620-ilo-2773</v>
      </c>
      <c r="Y206" s="34" t="str">
        <f t="shared" si="42"/>
        <v>rel14620cor001-ilo</v>
      </c>
      <c r="Z206" s="34" t="s">
        <v>1555</v>
      </c>
      <c r="AA206" s="34" t="s">
        <v>1556</v>
      </c>
      <c r="AB206" s="34" t="s">
        <v>1557</v>
      </c>
      <c r="AC206" s="34" t="s">
        <v>1558</v>
      </c>
      <c r="AD206" s="200" t="s">
        <v>2494</v>
      </c>
      <c r="AE206" s="39">
        <v>2224</v>
      </c>
      <c r="AF206" s="201" t="s">
        <v>1560</v>
      </c>
      <c r="AG206" s="39" t="s">
        <v>2217</v>
      </c>
      <c r="AH206" s="38" t="str">
        <f t="shared" si="33"/>
        <v>rel14620cor001-om</v>
      </c>
      <c r="AI206" s="38" t="s">
        <v>453</v>
      </c>
      <c r="AJ206" s="38" t="s">
        <v>1561</v>
      </c>
      <c r="AK206" s="38" t="s">
        <v>1562</v>
      </c>
      <c r="AL206" s="38" t="s">
        <v>1558</v>
      </c>
      <c r="AM206" s="38" t="s">
        <v>2495</v>
      </c>
      <c r="AN206" s="38" t="s">
        <v>2495</v>
      </c>
      <c r="AO206" s="637">
        <v>2220</v>
      </c>
      <c r="AP206" s="202" t="s">
        <v>1564</v>
      </c>
      <c r="AQ206" s="637" t="str">
        <f t="shared" si="44"/>
        <v>v14620-dmz-product-2220</v>
      </c>
      <c r="AR206" s="316" t="str">
        <f t="shared" si="45"/>
        <v>rel14620cor001-prd</v>
      </c>
      <c r="AS206" s="316" t="s">
        <v>453</v>
      </c>
      <c r="AT206" s="316" t="s">
        <v>1565</v>
      </c>
      <c r="AU206" s="316" t="s">
        <v>1566</v>
      </c>
      <c r="AV206" s="316" t="s">
        <v>1558</v>
      </c>
      <c r="AW206" s="202" t="s">
        <v>2496</v>
      </c>
      <c r="AX206" s="638"/>
      <c r="AY206" s="638"/>
      <c r="AZ206" s="643"/>
      <c r="BA206" s="644"/>
      <c r="BB206" s="644"/>
      <c r="BC206" s="644"/>
      <c r="BD206" s="644"/>
      <c r="BE206" s="644"/>
      <c r="BF206" s="644"/>
      <c r="BG206" s="644"/>
      <c r="BH206" s="644"/>
      <c r="BI206" s="324">
        <v>2219</v>
      </c>
      <c r="BJ206" s="645" t="s">
        <v>2497</v>
      </c>
      <c r="BK206" s="324" t="str">
        <f>"v14620"&amp;"-dmz-besr-"&amp;BI206</f>
        <v>v14620-dmz-besr-2219</v>
      </c>
      <c r="BL206" s="324" t="str">
        <f t="shared" ref="BL206:BL224" si="48">Master_Full_Short_Hostname&amp;BJ206</f>
        <v>rel14620cor001-bsr</v>
      </c>
      <c r="BM206" s="324" t="s">
        <v>453</v>
      </c>
      <c r="BN206" s="324" t="s">
        <v>2498</v>
      </c>
      <c r="BO206" s="650" t="s">
        <v>2499</v>
      </c>
      <c r="BP206" s="651" t="s">
        <v>1572</v>
      </c>
      <c r="BQ206" s="324" t="s">
        <v>2500</v>
      </c>
    </row>
    <row r="207" spans="1:69" s="27" customFormat="1" ht="26" hidden="1">
      <c r="A207" s="95" t="str">
        <f t="shared" si="46"/>
        <v>rel14620cor002</v>
      </c>
      <c r="B207" s="36"/>
      <c r="C207" s="36" t="s">
        <v>2491</v>
      </c>
      <c r="D207" s="36" t="s">
        <v>451</v>
      </c>
      <c r="E207" s="36" t="s">
        <v>1544</v>
      </c>
      <c r="F207" s="36" t="s">
        <v>70</v>
      </c>
      <c r="G207" s="36" t="s">
        <v>2492</v>
      </c>
      <c r="H207" s="36" t="s">
        <v>1590</v>
      </c>
      <c r="I207" s="36" t="s">
        <v>1548</v>
      </c>
      <c r="J207" s="36" t="str">
        <f t="shared" si="36"/>
        <v>cor002re</v>
      </c>
      <c r="K207" s="36" t="s">
        <v>1549</v>
      </c>
      <c r="L207" s="36" t="s">
        <v>1549</v>
      </c>
      <c r="M207" s="36" t="s">
        <v>2501</v>
      </c>
      <c r="N207" s="36" t="s">
        <v>1551</v>
      </c>
      <c r="O207" s="36" t="s">
        <v>1583</v>
      </c>
      <c r="P207" s="36" t="s">
        <v>1804</v>
      </c>
      <c r="Q207" s="646" t="str">
        <f t="shared" si="37"/>
        <v>147.152.22.68</v>
      </c>
      <c r="R207" s="646" t="str">
        <f t="shared" si="38"/>
        <v>147.152.22.4</v>
      </c>
      <c r="S207" s="95" t="str">
        <f t="shared" si="39"/>
        <v>time.lon.bt.com</v>
      </c>
      <c r="T207" s="95" t="str">
        <f t="shared" si="40"/>
        <v xml:space="preserve">time.nor.bt.com </v>
      </c>
      <c r="U207" s="95" t="str">
        <f t="shared" si="41"/>
        <v>time.mww.bt.com</v>
      </c>
      <c r="V207" s="34">
        <v>2773</v>
      </c>
      <c r="W207" s="107" t="s">
        <v>1554</v>
      </c>
      <c r="X207" s="34" t="str">
        <f t="shared" si="43"/>
        <v>v14620-ilo-2773</v>
      </c>
      <c r="Y207" s="34" t="str">
        <f t="shared" si="42"/>
        <v>rel14620cor002-ilo</v>
      </c>
      <c r="Z207" s="34" t="s">
        <v>1555</v>
      </c>
      <c r="AA207" s="34" t="s">
        <v>1556</v>
      </c>
      <c r="AB207" s="34" t="s">
        <v>1557</v>
      </c>
      <c r="AC207" s="34" t="s">
        <v>1558</v>
      </c>
      <c r="AD207" s="200" t="s">
        <v>2502</v>
      </c>
      <c r="AE207" s="39">
        <v>2224</v>
      </c>
      <c r="AF207" s="201" t="s">
        <v>1560</v>
      </c>
      <c r="AG207" s="39" t="s">
        <v>2217</v>
      </c>
      <c r="AH207" s="38" t="str">
        <f t="shared" si="33"/>
        <v>rel14620cor002-om</v>
      </c>
      <c r="AI207" s="38" t="s">
        <v>453</v>
      </c>
      <c r="AJ207" s="38" t="s">
        <v>1561</v>
      </c>
      <c r="AK207" s="38" t="s">
        <v>1562</v>
      </c>
      <c r="AL207" s="38" t="s">
        <v>1558</v>
      </c>
      <c r="AM207" s="38" t="s">
        <v>2503</v>
      </c>
      <c r="AN207" s="38" t="s">
        <v>2503</v>
      </c>
      <c r="AO207" s="637">
        <v>2220</v>
      </c>
      <c r="AP207" s="202" t="s">
        <v>1564</v>
      </c>
      <c r="AQ207" s="637" t="str">
        <f t="shared" si="44"/>
        <v>v14620-dmz-product-2220</v>
      </c>
      <c r="AR207" s="316" t="str">
        <f t="shared" si="45"/>
        <v>rel14620cor002-prd</v>
      </c>
      <c r="AS207" s="316" t="s">
        <v>453</v>
      </c>
      <c r="AT207" s="316" t="s">
        <v>1565</v>
      </c>
      <c r="AU207" s="316" t="s">
        <v>1566</v>
      </c>
      <c r="AV207" s="316" t="s">
        <v>1558</v>
      </c>
      <c r="AW207" s="202" t="s">
        <v>2504</v>
      </c>
      <c r="AX207" s="638"/>
      <c r="AY207" s="638"/>
      <c r="AZ207" s="643"/>
      <c r="BA207" s="644"/>
      <c r="BB207" s="644"/>
      <c r="BC207" s="644"/>
      <c r="BD207" s="644"/>
      <c r="BE207" s="644"/>
      <c r="BF207" s="644"/>
      <c r="BG207" s="644"/>
      <c r="BH207" s="644"/>
      <c r="BI207" s="324">
        <v>2219</v>
      </c>
      <c r="BJ207" s="645" t="s">
        <v>2497</v>
      </c>
      <c r="BK207" s="324" t="str">
        <f t="shared" ref="BK207:BK214" si="49">"v14620"&amp;"-dmz-besr-"&amp;BI207</f>
        <v>v14620-dmz-besr-2219</v>
      </c>
      <c r="BL207" s="324" t="str">
        <f t="shared" si="48"/>
        <v>rel14620cor002-bsr</v>
      </c>
      <c r="BM207" s="324" t="s">
        <v>453</v>
      </c>
      <c r="BN207" s="651" t="s">
        <v>2498</v>
      </c>
      <c r="BO207" s="650" t="s">
        <v>2499</v>
      </c>
      <c r="BP207" s="651" t="s">
        <v>1572</v>
      </c>
      <c r="BQ207" s="324" t="s">
        <v>2505</v>
      </c>
    </row>
    <row r="208" spans="1:69" s="27" customFormat="1" ht="26" hidden="1">
      <c r="A208" s="95" t="str">
        <f t="shared" si="46"/>
        <v>rel14620cor003</v>
      </c>
      <c r="B208" s="36"/>
      <c r="C208" s="36" t="s">
        <v>2491</v>
      </c>
      <c r="D208" s="36" t="s">
        <v>451</v>
      </c>
      <c r="E208" s="36" t="s">
        <v>1544</v>
      </c>
      <c r="F208" s="36" t="s">
        <v>70</v>
      </c>
      <c r="G208" s="36" t="s">
        <v>2492</v>
      </c>
      <c r="H208" s="36" t="s">
        <v>1598</v>
      </c>
      <c r="I208" s="36" t="s">
        <v>1548</v>
      </c>
      <c r="J208" s="36" t="str">
        <f t="shared" si="36"/>
        <v>cor003re</v>
      </c>
      <c r="K208" s="36" t="s">
        <v>1549</v>
      </c>
      <c r="L208" s="36" t="s">
        <v>1549</v>
      </c>
      <c r="M208" s="36" t="s">
        <v>2506</v>
      </c>
      <c r="N208" s="36" t="s">
        <v>1551</v>
      </c>
      <c r="O208" s="36" t="s">
        <v>1552</v>
      </c>
      <c r="P208" s="36" t="s">
        <v>1804</v>
      </c>
      <c r="Q208" s="646" t="str">
        <f t="shared" si="37"/>
        <v>147.152.22.68</v>
      </c>
      <c r="R208" s="646" t="str">
        <f t="shared" si="38"/>
        <v>147.152.22.4</v>
      </c>
      <c r="S208" s="95" t="str">
        <f t="shared" si="39"/>
        <v>time.lon.bt.com</v>
      </c>
      <c r="T208" s="95" t="str">
        <f t="shared" si="40"/>
        <v xml:space="preserve">time.nor.bt.com </v>
      </c>
      <c r="U208" s="95" t="str">
        <f t="shared" si="41"/>
        <v>time.mww.bt.com</v>
      </c>
      <c r="V208" s="34">
        <v>2773</v>
      </c>
      <c r="W208" s="107" t="s">
        <v>1554</v>
      </c>
      <c r="X208" s="34" t="str">
        <f t="shared" si="43"/>
        <v>v14620-ilo-2773</v>
      </c>
      <c r="Y208" s="34" t="str">
        <f t="shared" si="42"/>
        <v>rel14620cor003-ilo</v>
      </c>
      <c r="Z208" s="34" t="s">
        <v>1555</v>
      </c>
      <c r="AA208" s="34" t="s">
        <v>1556</v>
      </c>
      <c r="AB208" s="34" t="s">
        <v>1557</v>
      </c>
      <c r="AC208" s="34" t="s">
        <v>1558</v>
      </c>
      <c r="AD208" s="200" t="s">
        <v>2507</v>
      </c>
      <c r="AE208" s="39">
        <v>2224</v>
      </c>
      <c r="AF208" s="201" t="s">
        <v>1560</v>
      </c>
      <c r="AG208" s="39" t="s">
        <v>2217</v>
      </c>
      <c r="AH208" s="38" t="str">
        <f t="shared" si="33"/>
        <v>rel14620cor003-om</v>
      </c>
      <c r="AI208" s="38" t="s">
        <v>453</v>
      </c>
      <c r="AJ208" s="38" t="s">
        <v>1561</v>
      </c>
      <c r="AK208" s="38" t="s">
        <v>1562</v>
      </c>
      <c r="AL208" s="38" t="s">
        <v>1558</v>
      </c>
      <c r="AM208" s="38" t="s">
        <v>2508</v>
      </c>
      <c r="AN208" s="38" t="s">
        <v>2508</v>
      </c>
      <c r="AO208" s="637">
        <v>2220</v>
      </c>
      <c r="AP208" s="202" t="s">
        <v>1564</v>
      </c>
      <c r="AQ208" s="637" t="str">
        <f t="shared" si="44"/>
        <v>v14620-dmz-product-2220</v>
      </c>
      <c r="AR208" s="316" t="str">
        <f t="shared" si="45"/>
        <v>rel14620cor003-prd</v>
      </c>
      <c r="AS208" s="316" t="s">
        <v>453</v>
      </c>
      <c r="AT208" s="316" t="s">
        <v>1565</v>
      </c>
      <c r="AU208" s="316" t="s">
        <v>1566</v>
      </c>
      <c r="AV208" s="316" t="s">
        <v>1558</v>
      </c>
      <c r="AW208" s="202" t="s">
        <v>2509</v>
      </c>
      <c r="AX208" s="638"/>
      <c r="AY208" s="638"/>
      <c r="AZ208" s="643"/>
      <c r="BA208" s="644"/>
      <c r="BB208" s="644"/>
      <c r="BC208" s="644"/>
      <c r="BD208" s="644"/>
      <c r="BE208" s="644"/>
      <c r="BF208" s="644"/>
      <c r="BG208" s="644"/>
      <c r="BH208" s="644"/>
      <c r="BI208" s="324">
        <v>2219</v>
      </c>
      <c r="BJ208" s="645" t="s">
        <v>2497</v>
      </c>
      <c r="BK208" s="324" t="str">
        <f t="shared" si="49"/>
        <v>v14620-dmz-besr-2219</v>
      </c>
      <c r="BL208" s="324" t="str">
        <f t="shared" si="48"/>
        <v>rel14620cor003-bsr</v>
      </c>
      <c r="BM208" s="324" t="s">
        <v>453</v>
      </c>
      <c r="BN208" s="651" t="s">
        <v>2498</v>
      </c>
      <c r="BO208" s="650" t="s">
        <v>2499</v>
      </c>
      <c r="BP208" s="651" t="s">
        <v>1572</v>
      </c>
      <c r="BQ208" s="324" t="s">
        <v>2510</v>
      </c>
    </row>
    <row r="209" spans="1:69" s="27" customFormat="1" ht="26" hidden="1">
      <c r="A209" s="95" t="str">
        <f t="shared" si="46"/>
        <v>rel14620cor004</v>
      </c>
      <c r="B209" s="36"/>
      <c r="C209" s="36" t="s">
        <v>2491</v>
      </c>
      <c r="D209" s="36" t="s">
        <v>451</v>
      </c>
      <c r="E209" s="36" t="s">
        <v>1544</v>
      </c>
      <c r="F209" s="36" t="s">
        <v>70</v>
      </c>
      <c r="G209" s="36" t="s">
        <v>2492</v>
      </c>
      <c r="H209" s="36" t="s">
        <v>1606</v>
      </c>
      <c r="I209" s="36" t="s">
        <v>1548</v>
      </c>
      <c r="J209" s="36" t="str">
        <f t="shared" si="36"/>
        <v>cor004re</v>
      </c>
      <c r="K209" s="36" t="s">
        <v>1549</v>
      </c>
      <c r="L209" s="36" t="s">
        <v>1549</v>
      </c>
      <c r="M209" s="36" t="s">
        <v>2511</v>
      </c>
      <c r="N209" s="36" t="s">
        <v>1551</v>
      </c>
      <c r="O209" s="36" t="s">
        <v>1583</v>
      </c>
      <c r="P209" s="36" t="s">
        <v>1825</v>
      </c>
      <c r="Q209" s="646" t="str">
        <f t="shared" si="37"/>
        <v>147.152.22.68</v>
      </c>
      <c r="R209" s="646" t="str">
        <f t="shared" si="38"/>
        <v>147.152.22.4</v>
      </c>
      <c r="S209" s="95" t="str">
        <f t="shared" si="39"/>
        <v>time.lon.bt.com</v>
      </c>
      <c r="T209" s="95" t="str">
        <f t="shared" si="40"/>
        <v xml:space="preserve">time.nor.bt.com </v>
      </c>
      <c r="U209" s="95" t="str">
        <f t="shared" si="41"/>
        <v>time.mww.bt.com</v>
      </c>
      <c r="V209" s="34">
        <v>2773</v>
      </c>
      <c r="W209" s="107" t="s">
        <v>1554</v>
      </c>
      <c r="X209" s="34" t="str">
        <f t="shared" si="43"/>
        <v>v14620-ilo-2773</v>
      </c>
      <c r="Y209" s="34" t="str">
        <f t="shared" si="42"/>
        <v>rel14620cor004-ilo</v>
      </c>
      <c r="Z209" s="34" t="s">
        <v>1555</v>
      </c>
      <c r="AA209" s="34" t="s">
        <v>1556</v>
      </c>
      <c r="AB209" s="34" t="s">
        <v>1557</v>
      </c>
      <c r="AC209" s="34" t="s">
        <v>1558</v>
      </c>
      <c r="AD209" s="200" t="s">
        <v>2512</v>
      </c>
      <c r="AE209" s="39">
        <v>2224</v>
      </c>
      <c r="AF209" s="201" t="s">
        <v>1560</v>
      </c>
      <c r="AG209" s="39" t="s">
        <v>2217</v>
      </c>
      <c r="AH209" s="38" t="str">
        <f t="shared" si="33"/>
        <v>rel14620cor004-om</v>
      </c>
      <c r="AI209" s="38" t="s">
        <v>453</v>
      </c>
      <c r="AJ209" s="38" t="s">
        <v>1561</v>
      </c>
      <c r="AK209" s="38" t="s">
        <v>1562</v>
      </c>
      <c r="AL209" s="38" t="s">
        <v>1558</v>
      </c>
      <c r="AM209" s="38" t="s">
        <v>2513</v>
      </c>
      <c r="AN209" s="38" t="s">
        <v>2513</v>
      </c>
      <c r="AO209" s="637">
        <v>2220</v>
      </c>
      <c r="AP209" s="202" t="s">
        <v>1564</v>
      </c>
      <c r="AQ209" s="637" t="str">
        <f t="shared" si="44"/>
        <v>v14620-dmz-product-2220</v>
      </c>
      <c r="AR209" s="316" t="str">
        <f t="shared" si="45"/>
        <v>rel14620cor004-prd</v>
      </c>
      <c r="AS209" s="316" t="s">
        <v>453</v>
      </c>
      <c r="AT209" s="316" t="s">
        <v>1565</v>
      </c>
      <c r="AU209" s="316" t="s">
        <v>1566</v>
      </c>
      <c r="AV209" s="316" t="s">
        <v>1558</v>
      </c>
      <c r="AW209" s="202" t="s">
        <v>2514</v>
      </c>
      <c r="AX209" s="638"/>
      <c r="AY209" s="638"/>
      <c r="AZ209" s="643"/>
      <c r="BA209" s="644"/>
      <c r="BB209" s="644"/>
      <c r="BC209" s="644"/>
      <c r="BD209" s="644"/>
      <c r="BE209" s="644"/>
      <c r="BF209" s="644"/>
      <c r="BG209" s="644"/>
      <c r="BH209" s="644"/>
      <c r="BI209" s="324">
        <v>2219</v>
      </c>
      <c r="BJ209" s="645" t="s">
        <v>2497</v>
      </c>
      <c r="BK209" s="324" t="str">
        <f t="shared" si="49"/>
        <v>v14620-dmz-besr-2219</v>
      </c>
      <c r="BL209" s="324" t="str">
        <f t="shared" si="48"/>
        <v>rel14620cor004-bsr</v>
      </c>
      <c r="BM209" s="324" t="s">
        <v>453</v>
      </c>
      <c r="BN209" s="651" t="s">
        <v>2498</v>
      </c>
      <c r="BO209" s="650" t="s">
        <v>2499</v>
      </c>
      <c r="BP209" s="651" t="s">
        <v>1572</v>
      </c>
      <c r="BQ209" s="324" t="s">
        <v>2515</v>
      </c>
    </row>
    <row r="210" spans="1:69" s="27" customFormat="1" ht="26" hidden="1">
      <c r="A210" s="95" t="str">
        <f t="shared" si="46"/>
        <v>rel14620cor005</v>
      </c>
      <c r="B210" s="36"/>
      <c r="C210" s="36" t="s">
        <v>2491</v>
      </c>
      <c r="D210" s="36" t="s">
        <v>451</v>
      </c>
      <c r="E210" s="36" t="s">
        <v>1544</v>
      </c>
      <c r="F210" s="36" t="s">
        <v>70</v>
      </c>
      <c r="G210" s="36" t="s">
        <v>2492</v>
      </c>
      <c r="H210" s="36" t="s">
        <v>1613</v>
      </c>
      <c r="I210" s="36" t="s">
        <v>1548</v>
      </c>
      <c r="J210" s="36" t="str">
        <f t="shared" si="36"/>
        <v>cor005re</v>
      </c>
      <c r="K210" s="36" t="s">
        <v>1549</v>
      </c>
      <c r="L210" s="36" t="s">
        <v>1549</v>
      </c>
      <c r="M210" s="36" t="s">
        <v>2516</v>
      </c>
      <c r="N210" s="36" t="s">
        <v>1551</v>
      </c>
      <c r="O210" s="36" t="s">
        <v>1552</v>
      </c>
      <c r="P210" s="36" t="s">
        <v>1825</v>
      </c>
      <c r="Q210" s="646" t="str">
        <f t="shared" si="37"/>
        <v>147.152.22.68</v>
      </c>
      <c r="R210" s="646" t="str">
        <f t="shared" si="38"/>
        <v>147.152.22.4</v>
      </c>
      <c r="S210" s="95" t="str">
        <f t="shared" si="39"/>
        <v>time.lon.bt.com</v>
      </c>
      <c r="T210" s="95" t="str">
        <f t="shared" si="40"/>
        <v xml:space="preserve">time.nor.bt.com </v>
      </c>
      <c r="U210" s="95" t="str">
        <f t="shared" si="41"/>
        <v>time.mww.bt.com</v>
      </c>
      <c r="V210" s="34">
        <v>2773</v>
      </c>
      <c r="W210" s="107" t="s">
        <v>1554</v>
      </c>
      <c r="X210" s="34" t="str">
        <f t="shared" si="43"/>
        <v>v14620-ilo-2773</v>
      </c>
      <c r="Y210" s="34" t="str">
        <f t="shared" si="42"/>
        <v>rel14620cor005-ilo</v>
      </c>
      <c r="Z210" s="34" t="s">
        <v>1555</v>
      </c>
      <c r="AA210" s="34" t="s">
        <v>1556</v>
      </c>
      <c r="AB210" s="34" t="s">
        <v>1557</v>
      </c>
      <c r="AC210" s="34" t="s">
        <v>1558</v>
      </c>
      <c r="AD210" s="200" t="s">
        <v>2517</v>
      </c>
      <c r="AE210" s="39">
        <v>2224</v>
      </c>
      <c r="AF210" s="201" t="s">
        <v>1560</v>
      </c>
      <c r="AG210" s="39" t="s">
        <v>2217</v>
      </c>
      <c r="AH210" s="38" t="str">
        <f t="shared" si="33"/>
        <v>rel14620cor005-om</v>
      </c>
      <c r="AI210" s="38" t="s">
        <v>453</v>
      </c>
      <c r="AJ210" s="38" t="s">
        <v>1561</v>
      </c>
      <c r="AK210" s="38" t="s">
        <v>1562</v>
      </c>
      <c r="AL210" s="38" t="s">
        <v>1558</v>
      </c>
      <c r="AM210" s="38" t="s">
        <v>2518</v>
      </c>
      <c r="AN210" s="38" t="s">
        <v>2518</v>
      </c>
      <c r="AO210" s="637">
        <v>2220</v>
      </c>
      <c r="AP210" s="202" t="s">
        <v>1564</v>
      </c>
      <c r="AQ210" s="637" t="str">
        <f t="shared" si="44"/>
        <v>v14620-dmz-product-2220</v>
      </c>
      <c r="AR210" s="316" t="str">
        <f t="shared" si="45"/>
        <v>rel14620cor005-prd</v>
      </c>
      <c r="AS210" s="316" t="s">
        <v>453</v>
      </c>
      <c r="AT210" s="316" t="s">
        <v>1565</v>
      </c>
      <c r="AU210" s="316" t="s">
        <v>1566</v>
      </c>
      <c r="AV210" s="316" t="s">
        <v>1558</v>
      </c>
      <c r="AW210" s="202" t="s">
        <v>2519</v>
      </c>
      <c r="AX210" s="638"/>
      <c r="AY210" s="638"/>
      <c r="AZ210" s="643"/>
      <c r="BA210" s="644"/>
      <c r="BB210" s="644"/>
      <c r="BC210" s="644"/>
      <c r="BD210" s="644"/>
      <c r="BE210" s="644"/>
      <c r="BF210" s="644"/>
      <c r="BG210" s="644"/>
      <c r="BH210" s="644"/>
      <c r="BI210" s="324">
        <v>2219</v>
      </c>
      <c r="BJ210" s="645" t="s">
        <v>2497</v>
      </c>
      <c r="BK210" s="324" t="str">
        <f t="shared" si="49"/>
        <v>v14620-dmz-besr-2219</v>
      </c>
      <c r="BL210" s="324" t="str">
        <f t="shared" si="48"/>
        <v>rel14620cor005-bsr</v>
      </c>
      <c r="BM210" s="324" t="s">
        <v>453</v>
      </c>
      <c r="BN210" s="651" t="s">
        <v>2498</v>
      </c>
      <c r="BO210" s="650" t="s">
        <v>2499</v>
      </c>
      <c r="BP210" s="651" t="s">
        <v>1572</v>
      </c>
      <c r="BQ210" s="324" t="s">
        <v>2520</v>
      </c>
    </row>
    <row r="211" spans="1:69" s="27" customFormat="1" ht="26" hidden="1">
      <c r="A211" s="95" t="str">
        <f t="shared" si="46"/>
        <v>rel14620cor006</v>
      </c>
      <c r="B211" s="36"/>
      <c r="C211" s="36" t="s">
        <v>2491</v>
      </c>
      <c r="D211" s="36" t="s">
        <v>451</v>
      </c>
      <c r="E211" s="36" t="s">
        <v>1544</v>
      </c>
      <c r="F211" s="36" t="s">
        <v>70</v>
      </c>
      <c r="G211" s="36" t="s">
        <v>2492</v>
      </c>
      <c r="H211" s="36" t="s">
        <v>1621</v>
      </c>
      <c r="I211" s="36" t="s">
        <v>1548</v>
      </c>
      <c r="J211" s="36" t="str">
        <f>G211&amp;H211&amp;E211</f>
        <v>cor006re</v>
      </c>
      <c r="K211" s="36" t="s">
        <v>1549</v>
      </c>
      <c r="L211" s="36" t="s">
        <v>1549</v>
      </c>
      <c r="M211" s="36" t="s">
        <v>2521</v>
      </c>
      <c r="N211" s="36" t="s">
        <v>1551</v>
      </c>
      <c r="O211" s="36" t="s">
        <v>1583</v>
      </c>
      <c r="P211" s="36" t="s">
        <v>1846</v>
      </c>
      <c r="Q211" s="646" t="str">
        <f t="shared" si="37"/>
        <v>147.152.22.68</v>
      </c>
      <c r="R211" s="646" t="str">
        <f t="shared" si="38"/>
        <v>147.152.22.4</v>
      </c>
      <c r="S211" s="95" t="str">
        <f t="shared" si="39"/>
        <v>time.lon.bt.com</v>
      </c>
      <c r="T211" s="95" t="str">
        <f t="shared" si="40"/>
        <v xml:space="preserve">time.nor.bt.com </v>
      </c>
      <c r="U211" s="95" t="str">
        <f t="shared" si="41"/>
        <v>time.mww.bt.com</v>
      </c>
      <c r="V211" s="34">
        <v>2773</v>
      </c>
      <c r="W211" s="107" t="s">
        <v>1554</v>
      </c>
      <c r="X211" s="34" t="str">
        <f>"v14620"&amp;W211&amp;"-"&amp;V211</f>
        <v>v14620-ilo-2773</v>
      </c>
      <c r="Y211" s="34" t="str">
        <f>Master_Full_Short_Hostname&amp;W211</f>
        <v>rel14620cor006-ilo</v>
      </c>
      <c r="Z211" s="34" t="s">
        <v>1555</v>
      </c>
      <c r="AA211" s="34" t="s">
        <v>1556</v>
      </c>
      <c r="AB211" s="34" t="s">
        <v>1557</v>
      </c>
      <c r="AC211" s="34" t="s">
        <v>1558</v>
      </c>
      <c r="AD211" s="200" t="s">
        <v>2522</v>
      </c>
      <c r="AE211" s="39">
        <v>2224</v>
      </c>
      <c r="AF211" s="201" t="s">
        <v>1560</v>
      </c>
      <c r="AG211" s="39" t="s">
        <v>2217</v>
      </c>
      <c r="AH211" s="38" t="str">
        <f>Master_Full_Short_Hostname&amp;AF211</f>
        <v>rel14620cor006-om</v>
      </c>
      <c r="AI211" s="38" t="s">
        <v>453</v>
      </c>
      <c r="AJ211" s="38" t="s">
        <v>1561</v>
      </c>
      <c r="AK211" s="38" t="s">
        <v>1562</v>
      </c>
      <c r="AL211" s="38" t="s">
        <v>1558</v>
      </c>
      <c r="AM211" s="38" t="s">
        <v>2523</v>
      </c>
      <c r="AN211" s="38" t="s">
        <v>2523</v>
      </c>
      <c r="AO211" s="637">
        <v>2220</v>
      </c>
      <c r="AP211" s="202" t="s">
        <v>1564</v>
      </c>
      <c r="AQ211" s="637" t="str">
        <f>"v14620"&amp;"-dmz-product-"&amp;AO211</f>
        <v>v14620-dmz-product-2220</v>
      </c>
      <c r="AR211" s="316" t="str">
        <f>Master_Full_Short_Hostname&amp;AP211</f>
        <v>rel14620cor006-prd</v>
      </c>
      <c r="AS211" s="316" t="s">
        <v>453</v>
      </c>
      <c r="AT211" s="316" t="s">
        <v>1565</v>
      </c>
      <c r="AU211" s="316" t="s">
        <v>1566</v>
      </c>
      <c r="AV211" s="316" t="s">
        <v>1558</v>
      </c>
      <c r="AW211" s="202" t="s">
        <v>2524</v>
      </c>
      <c r="AX211" s="638"/>
      <c r="AY211" s="638"/>
      <c r="AZ211" s="643"/>
      <c r="BA211" s="644"/>
      <c r="BB211" s="644"/>
      <c r="BC211" s="644"/>
      <c r="BD211" s="644"/>
      <c r="BE211" s="644"/>
      <c r="BF211" s="644"/>
      <c r="BG211" s="644"/>
      <c r="BH211" s="644"/>
      <c r="BI211" s="324">
        <v>2219</v>
      </c>
      <c r="BJ211" s="645" t="s">
        <v>2497</v>
      </c>
      <c r="BK211" s="324" t="str">
        <f>"v14620"&amp;"-dmz-besr-"&amp;BI211</f>
        <v>v14620-dmz-besr-2219</v>
      </c>
      <c r="BL211" s="324" t="str">
        <f>Master_Full_Short_Hostname&amp;BJ211</f>
        <v>rel14620cor006-bsr</v>
      </c>
      <c r="BM211" s="324" t="s">
        <v>453</v>
      </c>
      <c r="BN211" s="651" t="s">
        <v>2498</v>
      </c>
      <c r="BO211" s="650" t="s">
        <v>2499</v>
      </c>
      <c r="BP211" s="651" t="s">
        <v>1572</v>
      </c>
      <c r="BQ211" s="324" t="s">
        <v>2525</v>
      </c>
    </row>
    <row r="212" spans="1:69" s="27" customFormat="1" ht="26" hidden="1">
      <c r="A212" s="95" t="str">
        <f t="shared" si="46"/>
        <v>rel14620cor007</v>
      </c>
      <c r="B212" s="36"/>
      <c r="C212" s="36" t="s">
        <v>2491</v>
      </c>
      <c r="D212" s="36" t="s">
        <v>451</v>
      </c>
      <c r="E212" s="36" t="s">
        <v>1544</v>
      </c>
      <c r="F212" s="36" t="s">
        <v>70</v>
      </c>
      <c r="G212" s="36" t="s">
        <v>2492</v>
      </c>
      <c r="H212" s="36" t="s">
        <v>1628</v>
      </c>
      <c r="I212" s="36" t="s">
        <v>1548</v>
      </c>
      <c r="J212" s="36" t="str">
        <f t="shared" si="36"/>
        <v>cor007re</v>
      </c>
      <c r="K212" s="36" t="s">
        <v>1549</v>
      </c>
      <c r="L212" s="36" t="s">
        <v>1549</v>
      </c>
      <c r="M212" s="36" t="s">
        <v>2526</v>
      </c>
      <c r="N212" s="36" t="s">
        <v>1551</v>
      </c>
      <c r="O212" s="36" t="s">
        <v>1552</v>
      </c>
      <c r="P212" s="36" t="s">
        <v>1846</v>
      </c>
      <c r="Q212" s="646" t="str">
        <f t="shared" si="37"/>
        <v>147.152.22.68</v>
      </c>
      <c r="R212" s="646" t="str">
        <f t="shared" si="38"/>
        <v>147.152.22.4</v>
      </c>
      <c r="S212" s="95" t="str">
        <f t="shared" si="39"/>
        <v>time.lon.bt.com</v>
      </c>
      <c r="T212" s="95" t="str">
        <f t="shared" si="40"/>
        <v xml:space="preserve">time.nor.bt.com </v>
      </c>
      <c r="U212" s="95" t="str">
        <f t="shared" si="41"/>
        <v>time.mww.bt.com</v>
      </c>
      <c r="V212" s="34">
        <v>2773</v>
      </c>
      <c r="W212" s="107" t="s">
        <v>1554</v>
      </c>
      <c r="X212" s="34" t="str">
        <f t="shared" si="43"/>
        <v>v14620-ilo-2773</v>
      </c>
      <c r="Y212" s="34" t="str">
        <f t="shared" si="42"/>
        <v>rel14620cor007-ilo</v>
      </c>
      <c r="Z212" s="34" t="s">
        <v>1555</v>
      </c>
      <c r="AA212" s="34" t="s">
        <v>1556</v>
      </c>
      <c r="AB212" s="34" t="s">
        <v>1557</v>
      </c>
      <c r="AC212" s="34" t="s">
        <v>1558</v>
      </c>
      <c r="AD212" s="200" t="s">
        <v>2527</v>
      </c>
      <c r="AE212" s="39">
        <v>2224</v>
      </c>
      <c r="AF212" s="201" t="s">
        <v>1560</v>
      </c>
      <c r="AG212" s="39" t="s">
        <v>2217</v>
      </c>
      <c r="AH212" s="38" t="str">
        <f t="shared" si="33"/>
        <v>rel14620cor007-om</v>
      </c>
      <c r="AI212" s="38" t="s">
        <v>453</v>
      </c>
      <c r="AJ212" s="38" t="s">
        <v>1561</v>
      </c>
      <c r="AK212" s="38" t="s">
        <v>1562</v>
      </c>
      <c r="AL212" s="38" t="s">
        <v>1558</v>
      </c>
      <c r="AM212" s="38" t="s">
        <v>2528</v>
      </c>
      <c r="AN212" s="38" t="s">
        <v>2528</v>
      </c>
      <c r="AO212" s="637">
        <v>2220</v>
      </c>
      <c r="AP212" s="202" t="s">
        <v>1564</v>
      </c>
      <c r="AQ212" s="637" t="str">
        <f t="shared" si="44"/>
        <v>v14620-dmz-product-2220</v>
      </c>
      <c r="AR212" s="316" t="str">
        <f t="shared" si="45"/>
        <v>rel14620cor007-prd</v>
      </c>
      <c r="AS212" s="316" t="s">
        <v>453</v>
      </c>
      <c r="AT212" s="316" t="s">
        <v>1565</v>
      </c>
      <c r="AU212" s="316" t="s">
        <v>1566</v>
      </c>
      <c r="AV212" s="316" t="s">
        <v>1558</v>
      </c>
      <c r="AW212" s="202" t="s">
        <v>2529</v>
      </c>
      <c r="AX212" s="638"/>
      <c r="AY212" s="638"/>
      <c r="AZ212" s="643"/>
      <c r="BA212" s="644"/>
      <c r="BB212" s="644"/>
      <c r="BC212" s="644"/>
      <c r="BD212" s="644"/>
      <c r="BE212" s="644"/>
      <c r="BF212" s="644"/>
      <c r="BG212" s="644"/>
      <c r="BH212" s="644"/>
      <c r="BI212" s="324">
        <v>2219</v>
      </c>
      <c r="BJ212" s="645" t="s">
        <v>2497</v>
      </c>
      <c r="BK212" s="324" t="str">
        <f t="shared" si="49"/>
        <v>v14620-dmz-besr-2219</v>
      </c>
      <c r="BL212" s="324" t="str">
        <f t="shared" si="48"/>
        <v>rel14620cor007-bsr</v>
      </c>
      <c r="BM212" s="324" t="s">
        <v>453</v>
      </c>
      <c r="BN212" s="651" t="s">
        <v>2498</v>
      </c>
      <c r="BO212" s="650" t="s">
        <v>2499</v>
      </c>
      <c r="BP212" s="651" t="s">
        <v>1572</v>
      </c>
      <c r="BQ212" s="324" t="s">
        <v>2530</v>
      </c>
    </row>
    <row r="213" spans="1:69" s="27" customFormat="1" ht="26.5" hidden="1" thickBot="1">
      <c r="A213" s="652" t="s">
        <v>732</v>
      </c>
      <c r="B213" s="36" t="s">
        <v>2531</v>
      </c>
      <c r="C213" s="36" t="s">
        <v>2491</v>
      </c>
      <c r="D213" s="36" t="s">
        <v>451</v>
      </c>
      <c r="E213" s="36" t="s">
        <v>1544</v>
      </c>
      <c r="F213" s="36" t="s">
        <v>70</v>
      </c>
      <c r="G213" s="36" t="s">
        <v>2492</v>
      </c>
      <c r="H213" s="36" t="s">
        <v>1635</v>
      </c>
      <c r="I213" s="36" t="s">
        <v>1548</v>
      </c>
      <c r="J213" s="36" t="str">
        <f t="shared" si="36"/>
        <v>cor008re</v>
      </c>
      <c r="K213" s="36" t="s">
        <v>1665</v>
      </c>
      <c r="L213" s="36" t="s">
        <v>1549</v>
      </c>
      <c r="M213" s="36" t="s">
        <v>2532</v>
      </c>
      <c r="N213" s="36" t="s">
        <v>1551</v>
      </c>
      <c r="O213" s="36" t="s">
        <v>1203</v>
      </c>
      <c r="P213" s="36" t="s">
        <v>1203</v>
      </c>
      <c r="Q213" s="653" t="str">
        <f t="shared" si="37"/>
        <v>147.152.22.68</v>
      </c>
      <c r="R213" s="653" t="str">
        <f t="shared" si="38"/>
        <v>147.152.22.4</v>
      </c>
      <c r="S213" s="652" t="str">
        <f t="shared" si="39"/>
        <v>time.lon.bt.com</v>
      </c>
      <c r="T213" s="652" t="str">
        <f t="shared" si="40"/>
        <v xml:space="preserve">time.nor.bt.com </v>
      </c>
      <c r="U213" s="652" t="str">
        <f t="shared" si="41"/>
        <v>time.mww.bt.com</v>
      </c>
      <c r="V213" s="34">
        <v>2773</v>
      </c>
      <c r="W213" s="34" t="s">
        <v>1554</v>
      </c>
      <c r="X213" s="34" t="str">
        <f t="shared" si="43"/>
        <v>v14620-ilo-2773</v>
      </c>
      <c r="Y213" s="34" t="str">
        <f t="shared" si="42"/>
        <v>rel14620cor008-ilo</v>
      </c>
      <c r="Z213" s="34" t="s">
        <v>1555</v>
      </c>
      <c r="AA213" s="34" t="s">
        <v>1556</v>
      </c>
      <c r="AB213" s="34" t="s">
        <v>1557</v>
      </c>
      <c r="AC213" s="34" t="s">
        <v>1558</v>
      </c>
      <c r="AD213" s="34" t="s">
        <v>2533</v>
      </c>
      <c r="AE213" s="39">
        <v>2224</v>
      </c>
      <c r="AF213" s="201" t="s">
        <v>1560</v>
      </c>
      <c r="AG213" s="39" t="s">
        <v>2217</v>
      </c>
      <c r="AH213" s="38" t="str">
        <f t="shared" si="33"/>
        <v>rel14620cor008-om</v>
      </c>
      <c r="AI213" s="38" t="s">
        <v>453</v>
      </c>
      <c r="AJ213" s="38" t="s">
        <v>1561</v>
      </c>
      <c r="AK213" s="38" t="s">
        <v>1562</v>
      </c>
      <c r="AL213" s="38" t="s">
        <v>1558</v>
      </c>
      <c r="AM213" s="654" t="s">
        <v>2534</v>
      </c>
      <c r="AN213" s="654" t="s">
        <v>2534</v>
      </c>
      <c r="AO213" s="637">
        <v>2220</v>
      </c>
      <c r="AP213" s="202" t="s">
        <v>1564</v>
      </c>
      <c r="AQ213" s="637" t="str">
        <f t="shared" si="44"/>
        <v>v14620-dmz-product-2220</v>
      </c>
      <c r="AR213" s="316" t="str">
        <f t="shared" si="45"/>
        <v>rel14620cor008-prd</v>
      </c>
      <c r="AS213" s="316" t="s">
        <v>453</v>
      </c>
      <c r="AT213" s="316" t="s">
        <v>1565</v>
      </c>
      <c r="AU213" s="316" t="s">
        <v>1566</v>
      </c>
      <c r="AV213" s="316" t="s">
        <v>1558</v>
      </c>
      <c r="AW213" s="553" t="s">
        <v>2535</v>
      </c>
      <c r="AX213" s="655"/>
      <c r="AY213" s="655"/>
      <c r="AZ213" s="656"/>
      <c r="BA213" s="657"/>
      <c r="BB213" s="657"/>
      <c r="BC213" s="657"/>
      <c r="BD213" s="657"/>
      <c r="BE213" s="657"/>
      <c r="BF213" s="657"/>
      <c r="BG213" s="657"/>
      <c r="BH213" s="657"/>
      <c r="BI213" s="658">
        <v>2219</v>
      </c>
      <c r="BJ213" s="659" t="s">
        <v>2497</v>
      </c>
      <c r="BK213" s="658" t="str">
        <f t="shared" si="49"/>
        <v>v14620-dmz-besr-2219</v>
      </c>
      <c r="BL213" s="658" t="str">
        <f t="shared" si="48"/>
        <v>rel14620cor008-bsr</v>
      </c>
      <c r="BM213" s="658" t="s">
        <v>453</v>
      </c>
      <c r="BN213" s="660" t="s">
        <v>2498</v>
      </c>
      <c r="BO213" s="660" t="s">
        <v>2499</v>
      </c>
      <c r="BP213" s="661" t="s">
        <v>1572</v>
      </c>
      <c r="BQ213" s="662" t="s">
        <v>2536</v>
      </c>
    </row>
    <row r="214" spans="1:69" s="27" customFormat="1" hidden="1">
      <c r="A214" s="373" t="str">
        <f>"eea"&amp;$G214&amp;$H214&amp;$E214</f>
        <v>eeaprb101xwp</v>
      </c>
      <c r="B214" s="36"/>
      <c r="C214" s="36" t="s">
        <v>2537</v>
      </c>
      <c r="D214" s="36" t="s">
        <v>2538</v>
      </c>
      <c r="E214" s="36" t="s">
        <v>2539</v>
      </c>
      <c r="F214" s="36" t="s">
        <v>2540</v>
      </c>
      <c r="G214" s="36" t="s">
        <v>2541</v>
      </c>
      <c r="H214" s="36" t="s">
        <v>2542</v>
      </c>
      <c r="I214" s="36" t="s">
        <v>1548</v>
      </c>
      <c r="J214" s="36" t="str">
        <f>G214&amp;H214&amp;E214</f>
        <v>prb101xwp</v>
      </c>
      <c r="K214" s="36" t="s">
        <v>1549</v>
      </c>
      <c r="L214" s="36" t="s">
        <v>1549</v>
      </c>
      <c r="M214" s="36" t="s">
        <v>2543</v>
      </c>
      <c r="N214" s="36"/>
      <c r="O214" s="36"/>
      <c r="P214" s="36"/>
      <c r="Q214" s="663" t="e">
        <f>INDEX(Client_DNS1, MATCH(Master_Full_Site_Name, DNS_NTP_Site, 0))</f>
        <v>#N/A</v>
      </c>
      <c r="R214" s="663" t="e">
        <f>INDEX(Client_DNS2, MATCH(Master_Full_Site_Name, DNS_NTP_Site, 0))</f>
        <v>#N/A</v>
      </c>
      <c r="S214" s="373" t="e">
        <f>INDEX(Client_NTP1, MATCH(Master_Full_Site_Name, DNS_NTP_Site, 0))</f>
        <v>#N/A</v>
      </c>
      <c r="T214" s="373" t="e">
        <f>INDEX(Client_NTP2, MATCH(Master_Full_Site_Name, DNS_NTP_Site, 0))</f>
        <v>#N/A</v>
      </c>
      <c r="U214" s="373" t="e">
        <f>INDEX(Client_NTP3, MATCH(Master_Full_Site_Name, DNS_NTP_Site, 0))</f>
        <v>#N/A</v>
      </c>
      <c r="V214" s="664">
        <v>362</v>
      </c>
      <c r="W214" s="665" t="s">
        <v>1554</v>
      </c>
      <c r="X214" s="664" t="str">
        <f t="shared" si="43"/>
        <v>v14620-ilo-362</v>
      </c>
      <c r="Y214" s="664" t="str">
        <f>Master_Full_Short_Hostname&amp;W214</f>
        <v>eeaprb101xwp-ilo</v>
      </c>
      <c r="Z214" s="664" t="s">
        <v>461</v>
      </c>
      <c r="AA214" s="664" t="s">
        <v>2544</v>
      </c>
      <c r="AB214" s="664" t="s">
        <v>2545</v>
      </c>
      <c r="AC214" s="666" t="s">
        <v>2546</v>
      </c>
      <c r="AD214" s="667" t="s">
        <v>2547</v>
      </c>
      <c r="AE214" s="668">
        <v>362</v>
      </c>
      <c r="AF214" s="669"/>
      <c r="AG214" s="668" t="str">
        <f>"v14620"&amp;"-dmz-o-m"&amp;"-"&amp;AE214</f>
        <v>v14620-dmz-o-m-362</v>
      </c>
      <c r="AH214" s="375" t="str">
        <f>Master_Full_Short_Hostname&amp;AF214</f>
        <v>eeaprb101xwp</v>
      </c>
      <c r="AI214" s="375" t="s">
        <v>461</v>
      </c>
      <c r="AJ214" s="375" t="s">
        <v>2544</v>
      </c>
      <c r="AK214" s="375" t="s">
        <v>2545</v>
      </c>
      <c r="AL214" s="670" t="s">
        <v>2546</v>
      </c>
      <c r="AM214" s="669" t="s">
        <v>2548</v>
      </c>
      <c r="AN214" s="670" t="s">
        <v>2549</v>
      </c>
      <c r="AO214" s="644"/>
      <c r="AP214" s="644"/>
      <c r="AQ214" s="644"/>
      <c r="AR214" s="644"/>
      <c r="AS214" s="638"/>
      <c r="AT214" s="638"/>
      <c r="AU214" s="638"/>
      <c r="AV214" s="638"/>
      <c r="AW214" s="638"/>
      <c r="AX214" s="644"/>
      <c r="AY214" s="644"/>
      <c r="AZ214" s="643"/>
      <c r="BA214" s="644"/>
      <c r="BB214" s="644"/>
      <c r="BC214" s="644"/>
      <c r="BD214" s="644"/>
      <c r="BE214" s="644"/>
      <c r="BF214" s="644"/>
      <c r="BG214" s="644"/>
      <c r="BH214" s="644"/>
      <c r="BI214" s="671">
        <v>918</v>
      </c>
      <c r="BJ214" s="672" t="s">
        <v>2497</v>
      </c>
      <c r="BK214" s="671" t="str">
        <f t="shared" si="49"/>
        <v>v14620-dmz-besr-918</v>
      </c>
      <c r="BL214" s="671" t="str">
        <f>Master_Full_Short_Hostname&amp;BJ214</f>
        <v>eeaprb101xwp-bsr</v>
      </c>
      <c r="BM214" s="671" t="s">
        <v>461</v>
      </c>
      <c r="BN214" s="673" t="s">
        <v>2550</v>
      </c>
      <c r="BO214" s="673" t="s">
        <v>2551</v>
      </c>
      <c r="BP214" s="673" t="s">
        <v>1572</v>
      </c>
      <c r="BQ214" s="377" t="s">
        <v>2552</v>
      </c>
    </row>
    <row r="215" spans="1:69" s="813" customFormat="1" hidden="1">
      <c r="A215" s="837" t="str">
        <f>"eea"&amp;$G215&amp;$H215&amp;$E215</f>
        <v>eeaprb001ltn</v>
      </c>
      <c r="B215" s="798"/>
      <c r="C215" s="798" t="s">
        <v>2537</v>
      </c>
      <c r="D215" s="798" t="s">
        <v>470</v>
      </c>
      <c r="E215" s="798" t="s">
        <v>2553</v>
      </c>
      <c r="F215" s="798" t="s">
        <v>923</v>
      </c>
      <c r="G215" s="798" t="s">
        <v>2541</v>
      </c>
      <c r="H215" s="798" t="s">
        <v>1547</v>
      </c>
      <c r="I215" s="798" t="s">
        <v>1548</v>
      </c>
      <c r="J215" s="798" t="str">
        <f>G215&amp;H215&amp;E215</f>
        <v>prb001ltn</v>
      </c>
      <c r="K215" s="798" t="s">
        <v>1549</v>
      </c>
      <c r="L215" s="798" t="s">
        <v>1549</v>
      </c>
      <c r="M215" s="798" t="s">
        <v>2554</v>
      </c>
      <c r="N215" s="798"/>
      <c r="O215" s="798"/>
      <c r="P215" s="798"/>
      <c r="Q215" s="838" t="str">
        <f t="shared" si="37"/>
        <v>10.164.15.28</v>
      </c>
      <c r="R215" s="838" t="str">
        <f t="shared" si="38"/>
        <v>10.164.46.12</v>
      </c>
      <c r="S215" s="837" t="str">
        <f t="shared" si="39"/>
        <v>10.244.210.20</v>
      </c>
      <c r="T215" s="837" t="str">
        <f t="shared" si="40"/>
        <v>10.244.200.20</v>
      </c>
      <c r="U215" s="837" t="str">
        <f t="shared" si="41"/>
        <v>N/A</v>
      </c>
      <c r="V215" s="839">
        <v>1584</v>
      </c>
      <c r="W215" s="840" t="s">
        <v>1554</v>
      </c>
      <c r="X215" s="839" t="str">
        <f>"v14620"&amp;W215&amp;"-"&amp;V215</f>
        <v>v14620-ilo-1584</v>
      </c>
      <c r="Y215" s="839" t="str">
        <f>Master_Full_Short_Hostname&amp;W215</f>
        <v>eeaprb001ltn-ilo</v>
      </c>
      <c r="Z215" s="839" t="s">
        <v>461</v>
      </c>
      <c r="AA215" s="839" t="s">
        <v>2555</v>
      </c>
      <c r="AB215" s="839" t="s">
        <v>2556</v>
      </c>
      <c r="AC215" s="820" t="s">
        <v>1572</v>
      </c>
      <c r="AD215" s="841" t="s">
        <v>2557</v>
      </c>
      <c r="AE215" s="801">
        <v>1582</v>
      </c>
      <c r="AF215" s="842"/>
      <c r="AG215" s="801" t="str">
        <f>"v14620"&amp;"-dmz-o-m"&amp;"-"&amp;AE215</f>
        <v>v14620-dmz-o-m-1582</v>
      </c>
      <c r="AH215" s="804" t="str">
        <f>Master_Full_Short_Hostname&amp;AF215</f>
        <v>eeaprb001ltn</v>
      </c>
      <c r="AI215" s="804" t="s">
        <v>461</v>
      </c>
      <c r="AJ215" s="804" t="s">
        <v>2558</v>
      </c>
      <c r="AK215" s="804" t="s">
        <v>2559</v>
      </c>
      <c r="AL215" s="805" t="s">
        <v>1572</v>
      </c>
      <c r="AM215" s="805" t="s">
        <v>2560</v>
      </c>
      <c r="AN215" s="842" t="s">
        <v>2561</v>
      </c>
      <c r="AO215" s="800"/>
      <c r="AP215" s="800"/>
      <c r="AQ215" s="800"/>
      <c r="AR215" s="800"/>
      <c r="AS215" s="843"/>
      <c r="AT215" s="843"/>
      <c r="AU215" s="843"/>
      <c r="AV215" s="843"/>
      <c r="AW215" s="843"/>
      <c r="AX215" s="822" t="s">
        <v>2562</v>
      </c>
      <c r="AY215" s="810" t="str">
        <f>Master_Full_Short_Hostname&amp;AX215</f>
        <v>eeaprb001ltn-xtr</v>
      </c>
      <c r="AZ215" s="812"/>
      <c r="BA215" s="800"/>
      <c r="BB215" s="800"/>
      <c r="BC215" s="800"/>
      <c r="BD215" s="800"/>
      <c r="BE215" s="800"/>
      <c r="BF215" s="800"/>
      <c r="BG215" s="800"/>
      <c r="BH215" s="800"/>
      <c r="BI215" s="825">
        <v>1585</v>
      </c>
      <c r="BJ215" s="844" t="s">
        <v>2497</v>
      </c>
      <c r="BK215" s="825"/>
      <c r="BL215" s="825" t="str">
        <f>Master_Full_Short_Hostname&amp;BJ215</f>
        <v>eeaprb001ltn-bsr</v>
      </c>
      <c r="BM215" s="825" t="s">
        <v>461</v>
      </c>
      <c r="BN215" s="825" t="s">
        <v>2550</v>
      </c>
      <c r="BO215" s="825" t="s">
        <v>2551</v>
      </c>
      <c r="BP215" s="826" t="s">
        <v>1572</v>
      </c>
      <c r="BQ215" s="845" t="s">
        <v>2563</v>
      </c>
    </row>
    <row r="216" spans="1:69" s="813" customFormat="1" hidden="1">
      <c r="A216" s="797" t="str">
        <f t="shared" ref="A216:A236" si="50">"eea"&amp;$G216&amp;$H216&amp;$E216</f>
        <v>eeaprb002ltn</v>
      </c>
      <c r="B216" s="798"/>
      <c r="C216" s="798" t="s">
        <v>2537</v>
      </c>
      <c r="D216" s="798" t="s">
        <v>470</v>
      </c>
      <c r="E216" s="798" t="s">
        <v>2553</v>
      </c>
      <c r="F216" s="798" t="s">
        <v>923</v>
      </c>
      <c r="G216" s="798" t="s">
        <v>2541</v>
      </c>
      <c r="H216" s="798" t="s">
        <v>1590</v>
      </c>
      <c r="I216" s="798" t="s">
        <v>1548</v>
      </c>
      <c r="J216" s="798" t="str">
        <f t="shared" si="36"/>
        <v>prb002ltn</v>
      </c>
      <c r="K216" s="798" t="s">
        <v>1549</v>
      </c>
      <c r="L216" s="798" t="s">
        <v>1549</v>
      </c>
      <c r="M216" s="798" t="s">
        <v>2564</v>
      </c>
      <c r="N216" s="798"/>
      <c r="O216" s="798"/>
      <c r="P216" s="798"/>
      <c r="Q216" s="799" t="str">
        <f t="shared" si="37"/>
        <v>10.164.15.28</v>
      </c>
      <c r="R216" s="799" t="str">
        <f t="shared" si="38"/>
        <v>10.164.46.12</v>
      </c>
      <c r="S216" s="797" t="str">
        <f t="shared" si="39"/>
        <v>10.244.210.20</v>
      </c>
      <c r="T216" s="797" t="str">
        <f t="shared" si="40"/>
        <v>10.244.200.20</v>
      </c>
      <c r="U216" s="797" t="str">
        <f t="shared" si="41"/>
        <v>N/A</v>
      </c>
      <c r="V216" s="839">
        <v>1584</v>
      </c>
      <c r="W216" s="819" t="s">
        <v>1554</v>
      </c>
      <c r="X216" s="818" t="str">
        <f t="shared" si="43"/>
        <v>v14620-ilo-1584</v>
      </c>
      <c r="Y216" s="818" t="str">
        <f t="shared" si="42"/>
        <v>eeaprb002ltn-ilo</v>
      </c>
      <c r="Z216" s="839" t="s">
        <v>461</v>
      </c>
      <c r="AA216" s="839" t="s">
        <v>2555</v>
      </c>
      <c r="AB216" s="839" t="s">
        <v>2556</v>
      </c>
      <c r="AC216" s="820" t="s">
        <v>1572</v>
      </c>
      <c r="AD216" s="821" t="s">
        <v>2565</v>
      </c>
      <c r="AE216" s="801">
        <v>1582</v>
      </c>
      <c r="AF216" s="802"/>
      <c r="AG216" s="801" t="str">
        <f t="shared" ref="AG216:AG224" si="51">"v14620"&amp;"-dmz-o-m"&amp;"-"&amp;AE216</f>
        <v>v14620-dmz-o-m-1582</v>
      </c>
      <c r="AH216" s="803" t="str">
        <f t="shared" si="33"/>
        <v>eeaprb002ltn</v>
      </c>
      <c r="AI216" s="804" t="s">
        <v>461</v>
      </c>
      <c r="AJ216" s="804" t="s">
        <v>2558</v>
      </c>
      <c r="AK216" s="804" t="s">
        <v>2559</v>
      </c>
      <c r="AL216" s="805" t="s">
        <v>1572</v>
      </c>
      <c r="AM216" s="805" t="s">
        <v>2566</v>
      </c>
      <c r="AN216" s="802" t="s">
        <v>2567</v>
      </c>
      <c r="AO216" s="800"/>
      <c r="AP216" s="800"/>
      <c r="AQ216" s="800"/>
      <c r="AR216" s="800"/>
      <c r="AS216" s="843"/>
      <c r="AT216" s="843"/>
      <c r="AU216" s="843"/>
      <c r="AV216" s="843"/>
      <c r="AW216" s="843"/>
      <c r="AX216" s="822" t="s">
        <v>2562</v>
      </c>
      <c r="AY216" s="811" t="str">
        <f t="shared" ref="AY216:AY224" si="52">Master_Full_Short_Hostname&amp;AX216</f>
        <v>eeaprb002ltn-xtr</v>
      </c>
      <c r="AZ216" s="812"/>
      <c r="BA216" s="800"/>
      <c r="BB216" s="800"/>
      <c r="BC216" s="800"/>
      <c r="BD216" s="800"/>
      <c r="BE216" s="800"/>
      <c r="BF216" s="800"/>
      <c r="BG216" s="800"/>
      <c r="BH216" s="800"/>
      <c r="BI216" s="823">
        <v>1585</v>
      </c>
      <c r="BJ216" s="824" t="s">
        <v>2497</v>
      </c>
      <c r="BK216" s="823"/>
      <c r="BL216" s="823" t="str">
        <f t="shared" si="48"/>
        <v>eeaprb002ltn-bsr</v>
      </c>
      <c r="BM216" s="825" t="s">
        <v>461</v>
      </c>
      <c r="BN216" s="825" t="s">
        <v>2550</v>
      </c>
      <c r="BO216" s="825" t="s">
        <v>2551</v>
      </c>
      <c r="BP216" s="826" t="s">
        <v>1572</v>
      </c>
      <c r="BQ216" s="827" t="s">
        <v>2568</v>
      </c>
    </row>
    <row r="217" spans="1:69" s="813" customFormat="1" hidden="1">
      <c r="A217" s="797" t="str">
        <f t="shared" si="50"/>
        <v>eeaprb003ltn</v>
      </c>
      <c r="B217" s="798"/>
      <c r="C217" s="798" t="s">
        <v>2537</v>
      </c>
      <c r="D217" s="798" t="s">
        <v>470</v>
      </c>
      <c r="E217" s="798" t="s">
        <v>2553</v>
      </c>
      <c r="F217" s="798" t="s">
        <v>923</v>
      </c>
      <c r="G217" s="798" t="s">
        <v>2541</v>
      </c>
      <c r="H217" s="798" t="s">
        <v>1598</v>
      </c>
      <c r="I217" s="798" t="s">
        <v>1548</v>
      </c>
      <c r="J217" s="798" t="str">
        <f t="shared" si="36"/>
        <v>prb003ltn</v>
      </c>
      <c r="K217" s="798" t="s">
        <v>1549</v>
      </c>
      <c r="L217" s="798" t="s">
        <v>1549</v>
      </c>
      <c r="M217" s="798" t="s">
        <v>2569</v>
      </c>
      <c r="N217" s="798"/>
      <c r="O217" s="798"/>
      <c r="P217" s="798"/>
      <c r="Q217" s="799" t="str">
        <f t="shared" si="37"/>
        <v>10.164.15.28</v>
      </c>
      <c r="R217" s="799" t="str">
        <f t="shared" si="38"/>
        <v>10.164.46.12</v>
      </c>
      <c r="S217" s="797" t="str">
        <f t="shared" si="39"/>
        <v>10.244.210.20</v>
      </c>
      <c r="T217" s="797" t="str">
        <f t="shared" si="40"/>
        <v>10.244.200.20</v>
      </c>
      <c r="U217" s="797" t="str">
        <f t="shared" si="41"/>
        <v>N/A</v>
      </c>
      <c r="V217" s="839">
        <v>1584</v>
      </c>
      <c r="W217" s="819" t="s">
        <v>1554</v>
      </c>
      <c r="X217" s="818" t="str">
        <f t="shared" si="43"/>
        <v>v14620-ilo-1584</v>
      </c>
      <c r="Y217" s="818" t="str">
        <f t="shared" si="42"/>
        <v>eeaprb003ltn-ilo</v>
      </c>
      <c r="Z217" s="839" t="s">
        <v>461</v>
      </c>
      <c r="AA217" s="839" t="s">
        <v>2555</v>
      </c>
      <c r="AB217" s="839" t="s">
        <v>2556</v>
      </c>
      <c r="AC217" s="820" t="s">
        <v>1572</v>
      </c>
      <c r="AD217" s="821" t="s">
        <v>2570</v>
      </c>
      <c r="AE217" s="801">
        <v>1582</v>
      </c>
      <c r="AF217" s="802"/>
      <c r="AG217" s="801" t="str">
        <f t="shared" si="51"/>
        <v>v14620-dmz-o-m-1582</v>
      </c>
      <c r="AH217" s="803" t="str">
        <f t="shared" si="33"/>
        <v>eeaprb003ltn</v>
      </c>
      <c r="AI217" s="804" t="s">
        <v>461</v>
      </c>
      <c r="AJ217" s="804" t="s">
        <v>2558</v>
      </c>
      <c r="AK217" s="804" t="s">
        <v>2559</v>
      </c>
      <c r="AL217" s="805" t="s">
        <v>1572</v>
      </c>
      <c r="AM217" s="805" t="s">
        <v>2571</v>
      </c>
      <c r="AN217" s="802" t="s">
        <v>2572</v>
      </c>
      <c r="AO217" s="800"/>
      <c r="AP217" s="800"/>
      <c r="AQ217" s="800"/>
      <c r="AR217" s="800"/>
      <c r="AS217" s="843"/>
      <c r="AT217" s="843"/>
      <c r="AU217" s="843"/>
      <c r="AV217" s="843"/>
      <c r="AW217" s="843"/>
      <c r="AX217" s="822" t="s">
        <v>2562</v>
      </c>
      <c r="AY217" s="811" t="str">
        <f t="shared" si="52"/>
        <v>eeaprb003ltn-xtr</v>
      </c>
      <c r="AZ217" s="812"/>
      <c r="BA217" s="800"/>
      <c r="BB217" s="800"/>
      <c r="BC217" s="800"/>
      <c r="BD217" s="800"/>
      <c r="BE217" s="800"/>
      <c r="BF217" s="800"/>
      <c r="BG217" s="800"/>
      <c r="BH217" s="800"/>
      <c r="BI217" s="823">
        <v>1585</v>
      </c>
      <c r="BJ217" s="824" t="s">
        <v>2497</v>
      </c>
      <c r="BK217" s="823"/>
      <c r="BL217" s="823" t="str">
        <f t="shared" si="48"/>
        <v>eeaprb003ltn-bsr</v>
      </c>
      <c r="BM217" s="825" t="s">
        <v>461</v>
      </c>
      <c r="BN217" s="825" t="s">
        <v>2550</v>
      </c>
      <c r="BO217" s="825" t="s">
        <v>2551</v>
      </c>
      <c r="BP217" s="826" t="s">
        <v>1572</v>
      </c>
      <c r="BQ217" s="827" t="s">
        <v>2573</v>
      </c>
    </row>
    <row r="218" spans="1:69" s="813" customFormat="1" hidden="1">
      <c r="A218" s="797" t="str">
        <f t="shared" si="50"/>
        <v>eeaprb004ltn</v>
      </c>
      <c r="B218" s="798"/>
      <c r="C218" s="798" t="s">
        <v>2537</v>
      </c>
      <c r="D218" s="798" t="s">
        <v>470</v>
      </c>
      <c r="E218" s="798" t="s">
        <v>2553</v>
      </c>
      <c r="F218" s="798" t="s">
        <v>923</v>
      </c>
      <c r="G218" s="798" t="s">
        <v>2541</v>
      </c>
      <c r="H218" s="798" t="s">
        <v>1606</v>
      </c>
      <c r="I218" s="798" t="s">
        <v>1548</v>
      </c>
      <c r="J218" s="798" t="str">
        <f t="shared" si="36"/>
        <v>prb004ltn</v>
      </c>
      <c r="K218" s="798" t="s">
        <v>1549</v>
      </c>
      <c r="L218" s="798" t="s">
        <v>1549</v>
      </c>
      <c r="M218" s="798" t="s">
        <v>2574</v>
      </c>
      <c r="N218" s="798"/>
      <c r="O218" s="798"/>
      <c r="P218" s="798"/>
      <c r="Q218" s="799" t="str">
        <f t="shared" si="37"/>
        <v>10.164.15.28</v>
      </c>
      <c r="R218" s="799" t="str">
        <f t="shared" si="38"/>
        <v>10.164.46.12</v>
      </c>
      <c r="S218" s="797" t="str">
        <f t="shared" si="39"/>
        <v>10.244.210.20</v>
      </c>
      <c r="T218" s="797" t="str">
        <f t="shared" si="40"/>
        <v>10.244.200.20</v>
      </c>
      <c r="U218" s="797" t="str">
        <f t="shared" si="41"/>
        <v>N/A</v>
      </c>
      <c r="V218" s="839">
        <v>1584</v>
      </c>
      <c r="W218" s="819" t="s">
        <v>1554</v>
      </c>
      <c r="X218" s="818" t="str">
        <f t="shared" si="43"/>
        <v>v14620-ilo-1584</v>
      </c>
      <c r="Y218" s="818" t="str">
        <f t="shared" si="42"/>
        <v>eeaprb004ltn-ilo</v>
      </c>
      <c r="Z218" s="839" t="s">
        <v>461</v>
      </c>
      <c r="AA218" s="839" t="s">
        <v>2555</v>
      </c>
      <c r="AB218" s="839" t="s">
        <v>2556</v>
      </c>
      <c r="AC218" s="820" t="s">
        <v>1572</v>
      </c>
      <c r="AD218" s="821" t="s">
        <v>2575</v>
      </c>
      <c r="AE218" s="801">
        <v>1582</v>
      </c>
      <c r="AF218" s="802"/>
      <c r="AG218" s="801" t="str">
        <f t="shared" si="51"/>
        <v>v14620-dmz-o-m-1582</v>
      </c>
      <c r="AH218" s="803" t="str">
        <f t="shared" ref="AH218:AH224" si="53">Master_Full_Short_Hostname&amp;AF218</f>
        <v>eeaprb004ltn</v>
      </c>
      <c r="AI218" s="804" t="s">
        <v>461</v>
      </c>
      <c r="AJ218" s="804" t="s">
        <v>2558</v>
      </c>
      <c r="AK218" s="804" t="s">
        <v>2559</v>
      </c>
      <c r="AL218" s="805" t="s">
        <v>1572</v>
      </c>
      <c r="AM218" s="805" t="s">
        <v>2576</v>
      </c>
      <c r="AN218" s="802" t="s">
        <v>2577</v>
      </c>
      <c r="AO218" s="800"/>
      <c r="AP218" s="800"/>
      <c r="AQ218" s="800"/>
      <c r="AR218" s="800"/>
      <c r="AS218" s="843"/>
      <c r="AT218" s="843"/>
      <c r="AU218" s="843"/>
      <c r="AV218" s="843"/>
      <c r="AW218" s="843"/>
      <c r="AX218" s="822" t="s">
        <v>2562</v>
      </c>
      <c r="AY218" s="811" t="str">
        <f t="shared" si="52"/>
        <v>eeaprb004ltn-xtr</v>
      </c>
      <c r="AZ218" s="812"/>
      <c r="BA218" s="800"/>
      <c r="BB218" s="800"/>
      <c r="BC218" s="800"/>
      <c r="BD218" s="800"/>
      <c r="BE218" s="800"/>
      <c r="BF218" s="800"/>
      <c r="BG218" s="800"/>
      <c r="BH218" s="800"/>
      <c r="BI218" s="823">
        <v>1585</v>
      </c>
      <c r="BJ218" s="824" t="s">
        <v>2497</v>
      </c>
      <c r="BK218" s="823"/>
      <c r="BL218" s="823" t="str">
        <f t="shared" si="48"/>
        <v>eeaprb004ltn-bsr</v>
      </c>
      <c r="BM218" s="825" t="s">
        <v>461</v>
      </c>
      <c r="BN218" s="825" t="s">
        <v>2550</v>
      </c>
      <c r="BO218" s="825" t="s">
        <v>2551</v>
      </c>
      <c r="BP218" s="826" t="s">
        <v>1572</v>
      </c>
      <c r="BQ218" s="827" t="s">
        <v>2578</v>
      </c>
    </row>
    <row r="219" spans="1:69" s="813" customFormat="1" hidden="1">
      <c r="A219" s="797" t="str">
        <f t="shared" si="50"/>
        <v>eeaprb005ltn</v>
      </c>
      <c r="B219" s="798"/>
      <c r="C219" s="798" t="s">
        <v>2537</v>
      </c>
      <c r="D219" s="798" t="s">
        <v>470</v>
      </c>
      <c r="E219" s="798" t="s">
        <v>2553</v>
      </c>
      <c r="F219" s="798" t="s">
        <v>923</v>
      </c>
      <c r="G219" s="798" t="s">
        <v>2541</v>
      </c>
      <c r="H219" s="798" t="s">
        <v>1613</v>
      </c>
      <c r="I219" s="798" t="s">
        <v>1548</v>
      </c>
      <c r="J219" s="798" t="str">
        <f t="shared" si="36"/>
        <v>prb005ltn</v>
      </c>
      <c r="K219" s="798" t="s">
        <v>1549</v>
      </c>
      <c r="L219" s="798" t="s">
        <v>1549</v>
      </c>
      <c r="M219" s="798" t="s">
        <v>2579</v>
      </c>
      <c r="N219" s="798"/>
      <c r="O219" s="798"/>
      <c r="P219" s="798"/>
      <c r="Q219" s="799" t="str">
        <f t="shared" si="37"/>
        <v>10.164.15.28</v>
      </c>
      <c r="R219" s="799" t="str">
        <f t="shared" si="38"/>
        <v>10.164.46.12</v>
      </c>
      <c r="S219" s="797" t="str">
        <f t="shared" si="39"/>
        <v>10.244.210.20</v>
      </c>
      <c r="T219" s="797" t="str">
        <f t="shared" si="40"/>
        <v>10.244.200.20</v>
      </c>
      <c r="U219" s="797" t="str">
        <f t="shared" si="41"/>
        <v>N/A</v>
      </c>
      <c r="V219" s="839">
        <v>1584</v>
      </c>
      <c r="W219" s="819" t="s">
        <v>1554</v>
      </c>
      <c r="X219" s="818" t="str">
        <f t="shared" si="43"/>
        <v>v14620-ilo-1584</v>
      </c>
      <c r="Y219" s="818" t="str">
        <f t="shared" si="42"/>
        <v>eeaprb005ltn-ilo</v>
      </c>
      <c r="Z219" s="839" t="s">
        <v>461</v>
      </c>
      <c r="AA219" s="839" t="s">
        <v>2555</v>
      </c>
      <c r="AB219" s="839" t="s">
        <v>2556</v>
      </c>
      <c r="AC219" s="820" t="s">
        <v>1572</v>
      </c>
      <c r="AD219" s="821" t="s">
        <v>2580</v>
      </c>
      <c r="AE219" s="801">
        <v>1582</v>
      </c>
      <c r="AF219" s="802"/>
      <c r="AG219" s="801" t="str">
        <f t="shared" si="51"/>
        <v>v14620-dmz-o-m-1582</v>
      </c>
      <c r="AH219" s="803" t="str">
        <f t="shared" si="53"/>
        <v>eeaprb005ltn</v>
      </c>
      <c r="AI219" s="804" t="s">
        <v>461</v>
      </c>
      <c r="AJ219" s="804" t="s">
        <v>2558</v>
      </c>
      <c r="AK219" s="804" t="s">
        <v>2559</v>
      </c>
      <c r="AL219" s="805" t="s">
        <v>1572</v>
      </c>
      <c r="AM219" s="805" t="s">
        <v>2581</v>
      </c>
      <c r="AN219" s="802" t="s">
        <v>2582</v>
      </c>
      <c r="AO219" s="800"/>
      <c r="AP219" s="800"/>
      <c r="AQ219" s="800"/>
      <c r="AR219" s="800"/>
      <c r="AS219" s="843"/>
      <c r="AT219" s="843"/>
      <c r="AU219" s="843"/>
      <c r="AV219" s="843"/>
      <c r="AW219" s="843"/>
      <c r="AX219" s="822" t="s">
        <v>2562</v>
      </c>
      <c r="AY219" s="811" t="str">
        <f t="shared" si="52"/>
        <v>eeaprb005ltn-xtr</v>
      </c>
      <c r="AZ219" s="812"/>
      <c r="BA219" s="800"/>
      <c r="BB219" s="800"/>
      <c r="BC219" s="800"/>
      <c r="BD219" s="800"/>
      <c r="BE219" s="800"/>
      <c r="BF219" s="800"/>
      <c r="BG219" s="800"/>
      <c r="BH219" s="800"/>
      <c r="BI219" s="823">
        <v>1585</v>
      </c>
      <c r="BJ219" s="824" t="s">
        <v>2497</v>
      </c>
      <c r="BK219" s="823"/>
      <c r="BL219" s="823" t="str">
        <f t="shared" si="48"/>
        <v>eeaprb005ltn-bsr</v>
      </c>
      <c r="BM219" s="825" t="s">
        <v>461</v>
      </c>
      <c r="BN219" s="825" t="s">
        <v>2550</v>
      </c>
      <c r="BO219" s="825" t="s">
        <v>2551</v>
      </c>
      <c r="BP219" s="826" t="s">
        <v>1572</v>
      </c>
      <c r="BQ219" s="827" t="s">
        <v>2583</v>
      </c>
    </row>
    <row r="220" spans="1:69" s="813" customFormat="1" hidden="1">
      <c r="A220" s="797" t="str">
        <f t="shared" si="50"/>
        <v>eeaprb006ltn</v>
      </c>
      <c r="B220" s="798"/>
      <c r="C220" s="798" t="s">
        <v>2537</v>
      </c>
      <c r="D220" s="798" t="s">
        <v>470</v>
      </c>
      <c r="E220" s="798" t="s">
        <v>2553</v>
      </c>
      <c r="F220" s="798" t="s">
        <v>923</v>
      </c>
      <c r="G220" s="798" t="s">
        <v>2541</v>
      </c>
      <c r="H220" s="798" t="s">
        <v>1621</v>
      </c>
      <c r="I220" s="798" t="s">
        <v>1548</v>
      </c>
      <c r="J220" s="798" t="str">
        <f t="shared" ref="J220:J300" si="54">G220&amp;H220&amp;E220</f>
        <v>prb006ltn</v>
      </c>
      <c r="K220" s="798" t="s">
        <v>1549</v>
      </c>
      <c r="L220" s="798" t="s">
        <v>1549</v>
      </c>
      <c r="M220" s="798" t="s">
        <v>2584</v>
      </c>
      <c r="N220" s="798"/>
      <c r="O220" s="798"/>
      <c r="P220" s="798"/>
      <c r="Q220" s="799" t="str">
        <f t="shared" ref="Q220:Q300" si="55">INDEX(Client_DNS1, MATCH(Master_Full_Site_Name, DNS_NTP_Site, 0))</f>
        <v>10.164.15.28</v>
      </c>
      <c r="R220" s="799" t="str">
        <f t="shared" ref="R220:R300" si="56">INDEX(Client_DNS2, MATCH(Master_Full_Site_Name, DNS_NTP_Site, 0))</f>
        <v>10.164.46.12</v>
      </c>
      <c r="S220" s="797" t="str">
        <f t="shared" ref="S220:S300" si="57">INDEX(Client_NTP1, MATCH(Master_Full_Site_Name, DNS_NTP_Site, 0))</f>
        <v>10.244.210.20</v>
      </c>
      <c r="T220" s="797" t="str">
        <f t="shared" ref="T220:T300" si="58">INDEX(Client_NTP2, MATCH(Master_Full_Site_Name, DNS_NTP_Site, 0))</f>
        <v>10.244.200.20</v>
      </c>
      <c r="U220" s="797" t="str">
        <f t="shared" ref="U220:U300" si="59">INDEX(Client_NTP3, MATCH(Master_Full_Site_Name, DNS_NTP_Site, 0))</f>
        <v>N/A</v>
      </c>
      <c r="V220" s="839">
        <v>1584</v>
      </c>
      <c r="W220" s="819" t="s">
        <v>1554</v>
      </c>
      <c r="X220" s="818" t="str">
        <f t="shared" si="43"/>
        <v>v14620-ilo-1584</v>
      </c>
      <c r="Y220" s="818" t="str">
        <f>Master_Full_Short_Hostname&amp;W220</f>
        <v>eeaprb006ltn-ilo</v>
      </c>
      <c r="Z220" s="839" t="s">
        <v>461</v>
      </c>
      <c r="AA220" s="839" t="s">
        <v>2555</v>
      </c>
      <c r="AB220" s="839" t="s">
        <v>2556</v>
      </c>
      <c r="AC220" s="820" t="s">
        <v>1572</v>
      </c>
      <c r="AD220" s="821" t="s">
        <v>2585</v>
      </c>
      <c r="AE220" s="801">
        <v>1582</v>
      </c>
      <c r="AF220" s="802"/>
      <c r="AG220" s="801" t="str">
        <f t="shared" si="51"/>
        <v>v14620-dmz-o-m-1582</v>
      </c>
      <c r="AH220" s="803" t="str">
        <f t="shared" si="53"/>
        <v>eeaprb006ltn</v>
      </c>
      <c r="AI220" s="804" t="s">
        <v>461</v>
      </c>
      <c r="AJ220" s="804" t="s">
        <v>2558</v>
      </c>
      <c r="AK220" s="804" t="s">
        <v>2559</v>
      </c>
      <c r="AL220" s="805" t="s">
        <v>1572</v>
      </c>
      <c r="AM220" s="805" t="s">
        <v>2586</v>
      </c>
      <c r="AN220" s="802" t="s">
        <v>2587</v>
      </c>
      <c r="AO220" s="800"/>
      <c r="AP220" s="800"/>
      <c r="AQ220" s="800"/>
      <c r="AR220" s="800"/>
      <c r="AS220" s="843"/>
      <c r="AT220" s="843"/>
      <c r="AU220" s="843"/>
      <c r="AV220" s="843"/>
      <c r="AW220" s="843"/>
      <c r="AX220" s="822" t="s">
        <v>2562</v>
      </c>
      <c r="AY220" s="811" t="str">
        <f t="shared" si="52"/>
        <v>eeaprb006ltn-xtr</v>
      </c>
      <c r="AZ220" s="812"/>
      <c r="BA220" s="800"/>
      <c r="BB220" s="800"/>
      <c r="BC220" s="800"/>
      <c r="BD220" s="800"/>
      <c r="BE220" s="800"/>
      <c r="BF220" s="800"/>
      <c r="BG220" s="800"/>
      <c r="BH220" s="800"/>
      <c r="BI220" s="823">
        <v>1585</v>
      </c>
      <c r="BJ220" s="824" t="s">
        <v>2497</v>
      </c>
      <c r="BK220" s="823"/>
      <c r="BL220" s="823" t="str">
        <f t="shared" si="48"/>
        <v>eeaprb006ltn-bsr</v>
      </c>
      <c r="BM220" s="825" t="s">
        <v>461</v>
      </c>
      <c r="BN220" s="825" t="s">
        <v>2550</v>
      </c>
      <c r="BO220" s="825" t="s">
        <v>2551</v>
      </c>
      <c r="BP220" s="826" t="s">
        <v>1572</v>
      </c>
      <c r="BQ220" s="827" t="s">
        <v>2588</v>
      </c>
    </row>
    <row r="221" spans="1:69" s="813" customFormat="1" hidden="1">
      <c r="A221" s="797" t="str">
        <f t="shared" si="50"/>
        <v>eeaprb007ltn</v>
      </c>
      <c r="B221" s="798"/>
      <c r="C221" s="798" t="s">
        <v>2537</v>
      </c>
      <c r="D221" s="798" t="s">
        <v>470</v>
      </c>
      <c r="E221" s="798" t="s">
        <v>2553</v>
      </c>
      <c r="F221" s="798" t="s">
        <v>923</v>
      </c>
      <c r="G221" s="798" t="s">
        <v>2541</v>
      </c>
      <c r="H221" s="798" t="s">
        <v>1628</v>
      </c>
      <c r="I221" s="798" t="s">
        <v>1548</v>
      </c>
      <c r="J221" s="798" t="str">
        <f t="shared" si="54"/>
        <v>prb007ltn</v>
      </c>
      <c r="K221" s="798" t="s">
        <v>1549</v>
      </c>
      <c r="L221" s="798" t="s">
        <v>1549</v>
      </c>
      <c r="M221" s="798" t="s">
        <v>2589</v>
      </c>
      <c r="N221" s="798"/>
      <c r="O221" s="798"/>
      <c r="P221" s="798"/>
      <c r="Q221" s="799" t="str">
        <f t="shared" si="55"/>
        <v>10.164.15.28</v>
      </c>
      <c r="R221" s="799" t="str">
        <f t="shared" si="56"/>
        <v>10.164.46.12</v>
      </c>
      <c r="S221" s="797" t="str">
        <f t="shared" si="57"/>
        <v>10.244.210.20</v>
      </c>
      <c r="T221" s="797" t="str">
        <f t="shared" si="58"/>
        <v>10.244.200.20</v>
      </c>
      <c r="U221" s="797" t="str">
        <f t="shared" si="59"/>
        <v>N/A</v>
      </c>
      <c r="V221" s="839">
        <v>1584</v>
      </c>
      <c r="W221" s="819" t="s">
        <v>1554</v>
      </c>
      <c r="X221" s="818" t="str">
        <f>"v14620"&amp;W221&amp;"-"&amp;V221</f>
        <v>v14620-ilo-1584</v>
      </c>
      <c r="Y221" s="818" t="str">
        <f>Master_Full_Short_Hostname&amp;W221</f>
        <v>eeaprb007ltn-ilo</v>
      </c>
      <c r="Z221" s="839" t="s">
        <v>461</v>
      </c>
      <c r="AA221" s="839" t="s">
        <v>2555</v>
      </c>
      <c r="AB221" s="839" t="s">
        <v>2556</v>
      </c>
      <c r="AC221" s="820" t="s">
        <v>1572</v>
      </c>
      <c r="AD221" s="821" t="s">
        <v>2590</v>
      </c>
      <c r="AE221" s="801">
        <v>1582</v>
      </c>
      <c r="AF221" s="802"/>
      <c r="AG221" s="801" t="str">
        <f t="shared" si="51"/>
        <v>v14620-dmz-o-m-1582</v>
      </c>
      <c r="AH221" s="803" t="str">
        <f t="shared" si="53"/>
        <v>eeaprb007ltn</v>
      </c>
      <c r="AI221" s="804" t="s">
        <v>461</v>
      </c>
      <c r="AJ221" s="804" t="s">
        <v>2558</v>
      </c>
      <c r="AK221" s="804" t="s">
        <v>2559</v>
      </c>
      <c r="AL221" s="805" t="s">
        <v>1572</v>
      </c>
      <c r="AM221" s="805" t="s">
        <v>2591</v>
      </c>
      <c r="AN221" s="802" t="s">
        <v>2592</v>
      </c>
      <c r="AO221" s="800"/>
      <c r="AP221" s="800"/>
      <c r="AQ221" s="800"/>
      <c r="AR221" s="800"/>
      <c r="AS221" s="843"/>
      <c r="AT221" s="843"/>
      <c r="AU221" s="843"/>
      <c r="AV221" s="843"/>
      <c r="AW221" s="843"/>
      <c r="AX221" s="822" t="s">
        <v>2562</v>
      </c>
      <c r="AY221" s="811" t="str">
        <f t="shared" si="52"/>
        <v>eeaprb007ltn-xtr</v>
      </c>
      <c r="AZ221" s="812"/>
      <c r="BA221" s="800"/>
      <c r="BB221" s="800"/>
      <c r="BC221" s="800"/>
      <c r="BD221" s="800"/>
      <c r="BE221" s="800"/>
      <c r="BF221" s="800"/>
      <c r="BG221" s="800"/>
      <c r="BH221" s="800"/>
      <c r="BI221" s="823">
        <v>1585</v>
      </c>
      <c r="BJ221" s="824" t="s">
        <v>2497</v>
      </c>
      <c r="BK221" s="823"/>
      <c r="BL221" s="823" t="str">
        <f t="shared" si="48"/>
        <v>eeaprb007ltn-bsr</v>
      </c>
      <c r="BM221" s="825" t="s">
        <v>461</v>
      </c>
      <c r="BN221" s="825" t="s">
        <v>2550</v>
      </c>
      <c r="BO221" s="825" t="s">
        <v>2551</v>
      </c>
      <c r="BP221" s="826" t="s">
        <v>1572</v>
      </c>
      <c r="BQ221" s="827" t="s">
        <v>2593</v>
      </c>
    </row>
    <row r="222" spans="1:69" s="813" customFormat="1" hidden="1">
      <c r="A222" s="797" t="str">
        <f t="shared" si="50"/>
        <v>eeaprb008ltn</v>
      </c>
      <c r="B222" s="798"/>
      <c r="C222" s="798" t="s">
        <v>2537</v>
      </c>
      <c r="D222" s="798" t="s">
        <v>470</v>
      </c>
      <c r="E222" s="798" t="s">
        <v>2553</v>
      </c>
      <c r="F222" s="798" t="s">
        <v>923</v>
      </c>
      <c r="G222" s="798" t="s">
        <v>2541</v>
      </c>
      <c r="H222" s="798" t="s">
        <v>1635</v>
      </c>
      <c r="I222" s="798" t="s">
        <v>1548</v>
      </c>
      <c r="J222" s="798" t="str">
        <f t="shared" si="54"/>
        <v>prb008ltn</v>
      </c>
      <c r="K222" s="798" t="s">
        <v>1549</v>
      </c>
      <c r="L222" s="798" t="s">
        <v>1549</v>
      </c>
      <c r="M222" s="798" t="s">
        <v>2594</v>
      </c>
      <c r="N222" s="798"/>
      <c r="O222" s="798"/>
      <c r="P222" s="798"/>
      <c r="Q222" s="799" t="str">
        <f t="shared" si="55"/>
        <v>10.164.15.28</v>
      </c>
      <c r="R222" s="799" t="str">
        <f t="shared" si="56"/>
        <v>10.164.46.12</v>
      </c>
      <c r="S222" s="797" t="str">
        <f t="shared" si="57"/>
        <v>10.244.210.20</v>
      </c>
      <c r="T222" s="797" t="str">
        <f t="shared" si="58"/>
        <v>10.244.200.20</v>
      </c>
      <c r="U222" s="797" t="str">
        <f t="shared" si="59"/>
        <v>N/A</v>
      </c>
      <c r="V222" s="839">
        <v>1584</v>
      </c>
      <c r="W222" s="819" t="s">
        <v>1554</v>
      </c>
      <c r="X222" s="818" t="str">
        <f>"v14620"&amp;W222&amp;"-"&amp;V222</f>
        <v>v14620-ilo-1584</v>
      </c>
      <c r="Y222" s="818" t="str">
        <f>Master_Full_Short_Hostname&amp;W222</f>
        <v>eeaprb008ltn-ilo</v>
      </c>
      <c r="Z222" s="839" t="s">
        <v>461</v>
      </c>
      <c r="AA222" s="839" t="s">
        <v>2555</v>
      </c>
      <c r="AB222" s="839" t="s">
        <v>2556</v>
      </c>
      <c r="AC222" s="820" t="s">
        <v>1572</v>
      </c>
      <c r="AD222" s="821" t="s">
        <v>2595</v>
      </c>
      <c r="AE222" s="801">
        <v>1582</v>
      </c>
      <c r="AF222" s="802"/>
      <c r="AG222" s="801" t="str">
        <f t="shared" si="51"/>
        <v>v14620-dmz-o-m-1582</v>
      </c>
      <c r="AH222" s="803" t="str">
        <f t="shared" si="53"/>
        <v>eeaprb008ltn</v>
      </c>
      <c r="AI222" s="804" t="s">
        <v>461</v>
      </c>
      <c r="AJ222" s="804" t="s">
        <v>2558</v>
      </c>
      <c r="AK222" s="804" t="s">
        <v>2559</v>
      </c>
      <c r="AL222" s="805" t="s">
        <v>1572</v>
      </c>
      <c r="AM222" s="805" t="s">
        <v>2596</v>
      </c>
      <c r="AN222" s="802" t="s">
        <v>2597</v>
      </c>
      <c r="AO222" s="800"/>
      <c r="AP222" s="800"/>
      <c r="AQ222" s="800"/>
      <c r="AR222" s="800"/>
      <c r="AS222" s="843"/>
      <c r="AT222" s="843"/>
      <c r="AU222" s="843"/>
      <c r="AV222" s="843"/>
      <c r="AW222" s="843"/>
      <c r="AX222" s="822" t="s">
        <v>2562</v>
      </c>
      <c r="AY222" s="811" t="str">
        <f t="shared" si="52"/>
        <v>eeaprb008ltn-xtr</v>
      </c>
      <c r="AZ222" s="812"/>
      <c r="BA222" s="800"/>
      <c r="BB222" s="800"/>
      <c r="BC222" s="800"/>
      <c r="BD222" s="800"/>
      <c r="BE222" s="800"/>
      <c r="BF222" s="800"/>
      <c r="BG222" s="800"/>
      <c r="BH222" s="800"/>
      <c r="BI222" s="823">
        <v>1585</v>
      </c>
      <c r="BJ222" s="824" t="s">
        <v>2497</v>
      </c>
      <c r="BK222" s="823"/>
      <c r="BL222" s="823" t="str">
        <f t="shared" si="48"/>
        <v>eeaprb008ltn-bsr</v>
      </c>
      <c r="BM222" s="825" t="s">
        <v>461</v>
      </c>
      <c r="BN222" s="825" t="s">
        <v>2550</v>
      </c>
      <c r="BO222" s="825" t="s">
        <v>2551</v>
      </c>
      <c r="BP222" s="826" t="s">
        <v>1572</v>
      </c>
      <c r="BQ222" s="827" t="s">
        <v>2598</v>
      </c>
    </row>
    <row r="223" spans="1:69" s="813" customFormat="1" hidden="1">
      <c r="A223" s="797" t="str">
        <f t="shared" si="50"/>
        <v>eeaprb009ltn</v>
      </c>
      <c r="B223" s="798"/>
      <c r="C223" s="798" t="s">
        <v>2537</v>
      </c>
      <c r="D223" s="798" t="s">
        <v>470</v>
      </c>
      <c r="E223" s="798" t="s">
        <v>2553</v>
      </c>
      <c r="F223" s="798" t="s">
        <v>920</v>
      </c>
      <c r="G223" s="798" t="s">
        <v>2541</v>
      </c>
      <c r="H223" s="798" t="s">
        <v>1642</v>
      </c>
      <c r="I223" s="798" t="s">
        <v>1548</v>
      </c>
      <c r="J223" s="798" t="str">
        <f t="shared" si="54"/>
        <v>prb009ltn</v>
      </c>
      <c r="K223" s="798" t="s">
        <v>1549</v>
      </c>
      <c r="L223" s="798" t="s">
        <v>1549</v>
      </c>
      <c r="M223" s="798" t="s">
        <v>2599</v>
      </c>
      <c r="N223" s="798"/>
      <c r="O223" s="798"/>
      <c r="P223" s="798"/>
      <c r="Q223" s="799" t="str">
        <f t="shared" si="55"/>
        <v>10.164.15.28</v>
      </c>
      <c r="R223" s="799" t="str">
        <f t="shared" si="56"/>
        <v>10.164.46.12</v>
      </c>
      <c r="S223" s="797" t="str">
        <f t="shared" si="57"/>
        <v>10.244.210.20</v>
      </c>
      <c r="T223" s="797" t="str">
        <f t="shared" si="58"/>
        <v>10.244.200.20</v>
      </c>
      <c r="U223" s="797" t="str">
        <f t="shared" si="59"/>
        <v>N/A</v>
      </c>
      <c r="V223" s="839">
        <v>1584</v>
      </c>
      <c r="W223" s="819" t="s">
        <v>1554</v>
      </c>
      <c r="X223" s="818" t="str">
        <f>"v14620"&amp;W223&amp;"-"&amp;V223</f>
        <v>v14620-ilo-1584</v>
      </c>
      <c r="Y223" s="818" t="str">
        <f>Master_Full_Short_Hostname&amp;W223</f>
        <v>eeaprb009ltn-ilo</v>
      </c>
      <c r="Z223" s="839" t="s">
        <v>461</v>
      </c>
      <c r="AA223" s="839" t="s">
        <v>2555</v>
      </c>
      <c r="AB223" s="839" t="s">
        <v>2556</v>
      </c>
      <c r="AC223" s="820" t="s">
        <v>1572</v>
      </c>
      <c r="AD223" s="821" t="s">
        <v>2600</v>
      </c>
      <c r="AE223" s="801">
        <v>1582</v>
      </c>
      <c r="AF223" s="802"/>
      <c r="AG223" s="801" t="str">
        <f t="shared" si="51"/>
        <v>v14620-dmz-o-m-1582</v>
      </c>
      <c r="AH223" s="803" t="str">
        <f t="shared" si="53"/>
        <v>eeaprb009ltn</v>
      </c>
      <c r="AI223" s="804" t="s">
        <v>461</v>
      </c>
      <c r="AJ223" s="804" t="s">
        <v>2558</v>
      </c>
      <c r="AK223" s="804" t="s">
        <v>2559</v>
      </c>
      <c r="AL223" s="805" t="s">
        <v>1572</v>
      </c>
      <c r="AM223" s="805" t="s">
        <v>2601</v>
      </c>
      <c r="AN223" s="802" t="s">
        <v>2602</v>
      </c>
      <c r="AO223" s="800"/>
      <c r="AP223" s="800"/>
      <c r="AQ223" s="800"/>
      <c r="AR223" s="800"/>
      <c r="AS223" s="843"/>
      <c r="AT223" s="843"/>
      <c r="AU223" s="843"/>
      <c r="AV223" s="843"/>
      <c r="AW223" s="843"/>
      <c r="AX223" s="822" t="s">
        <v>2562</v>
      </c>
      <c r="AY223" s="811" t="str">
        <f t="shared" si="52"/>
        <v>eeaprb009ltn-xtr</v>
      </c>
      <c r="AZ223" s="812"/>
      <c r="BA223" s="800"/>
      <c r="BB223" s="800"/>
      <c r="BC223" s="800"/>
      <c r="BD223" s="800"/>
      <c r="BE223" s="800"/>
      <c r="BF223" s="800"/>
      <c r="BG223" s="800"/>
      <c r="BH223" s="800"/>
      <c r="BI223" s="823">
        <v>1585</v>
      </c>
      <c r="BJ223" s="824" t="s">
        <v>2497</v>
      </c>
      <c r="BK223" s="823"/>
      <c r="BL223" s="823" t="str">
        <f t="shared" si="48"/>
        <v>eeaprb009ltn-bsr</v>
      </c>
      <c r="BM223" s="825" t="s">
        <v>461</v>
      </c>
      <c r="BN223" s="825" t="s">
        <v>2550</v>
      </c>
      <c r="BO223" s="825" t="s">
        <v>2551</v>
      </c>
      <c r="BP223" s="826" t="s">
        <v>1572</v>
      </c>
      <c r="BQ223" s="827" t="s">
        <v>2603</v>
      </c>
    </row>
    <row r="224" spans="1:69" s="27" customFormat="1" hidden="1">
      <c r="A224" s="95" t="str">
        <f t="shared" si="50"/>
        <v>eeaprb010ltn</v>
      </c>
      <c r="B224" s="36"/>
      <c r="C224" s="36" t="s">
        <v>2537</v>
      </c>
      <c r="D224" s="36" t="s">
        <v>470</v>
      </c>
      <c r="E224" s="36" t="s">
        <v>2553</v>
      </c>
      <c r="F224" s="36" t="s">
        <v>920</v>
      </c>
      <c r="G224" s="36" t="s">
        <v>2541</v>
      </c>
      <c r="H224" s="36" t="s">
        <v>1650</v>
      </c>
      <c r="I224" s="36" t="s">
        <v>1548</v>
      </c>
      <c r="J224" s="36" t="str">
        <f t="shared" si="54"/>
        <v>prb010ltn</v>
      </c>
      <c r="K224" s="36" t="s">
        <v>1549</v>
      </c>
      <c r="L224" s="36" t="s">
        <v>1549</v>
      </c>
      <c r="M224" s="36" t="s">
        <v>2604</v>
      </c>
      <c r="N224" s="36"/>
      <c r="O224" s="36"/>
      <c r="P224" s="36"/>
      <c r="Q224" s="646" t="str">
        <f t="shared" si="55"/>
        <v>10.164.15.28</v>
      </c>
      <c r="R224" s="646" t="str">
        <f t="shared" si="56"/>
        <v>10.164.46.12</v>
      </c>
      <c r="S224" s="95" t="str">
        <f t="shared" si="57"/>
        <v>10.244.210.20</v>
      </c>
      <c r="T224" s="95" t="str">
        <f t="shared" si="58"/>
        <v>10.244.200.20</v>
      </c>
      <c r="U224" s="95" t="str">
        <f t="shared" si="59"/>
        <v>N/A</v>
      </c>
      <c r="V224" s="664">
        <v>1584</v>
      </c>
      <c r="W224" s="107" t="s">
        <v>1554</v>
      </c>
      <c r="X224" s="34" t="str">
        <f>"v14620"&amp;W224&amp;"-"&amp;V224</f>
        <v>v14620-ilo-1584</v>
      </c>
      <c r="Y224" s="34" t="str">
        <f>Master_Full_Short_Hostname&amp;W224</f>
        <v>eeaprb010ltn-ilo</v>
      </c>
      <c r="Z224" s="664" t="s">
        <v>461</v>
      </c>
      <c r="AA224" s="664" t="s">
        <v>2555</v>
      </c>
      <c r="AB224" s="664" t="s">
        <v>2556</v>
      </c>
      <c r="AC224" s="666" t="s">
        <v>1572</v>
      </c>
      <c r="AD224" s="200" t="s">
        <v>2605</v>
      </c>
      <c r="AE224" s="668">
        <v>1582</v>
      </c>
      <c r="AF224" s="201"/>
      <c r="AG224" s="668" t="str">
        <f t="shared" si="51"/>
        <v>v14620-dmz-o-m-1582</v>
      </c>
      <c r="AH224" s="38" t="str">
        <f t="shared" si="53"/>
        <v>eeaprb010ltn</v>
      </c>
      <c r="AI224" s="375" t="s">
        <v>461</v>
      </c>
      <c r="AJ224" s="375" t="s">
        <v>2558</v>
      </c>
      <c r="AK224" s="375" t="s">
        <v>2559</v>
      </c>
      <c r="AL224" s="670" t="s">
        <v>1572</v>
      </c>
      <c r="AM224" s="670" t="s">
        <v>2606</v>
      </c>
      <c r="AN224" s="201" t="s">
        <v>2607</v>
      </c>
      <c r="AO224" s="644"/>
      <c r="AP224" s="644"/>
      <c r="AQ224" s="644"/>
      <c r="AR224" s="644"/>
      <c r="AS224" s="638"/>
      <c r="AT224" s="638"/>
      <c r="AU224" s="638"/>
      <c r="AV224" s="638"/>
      <c r="AW224" s="638"/>
      <c r="AX224" s="500" t="s">
        <v>2562</v>
      </c>
      <c r="AY224" s="674" t="str">
        <f t="shared" si="52"/>
        <v>eeaprb010ltn-xtr</v>
      </c>
      <c r="AZ224" s="643"/>
      <c r="BA224" s="644"/>
      <c r="BB224" s="644"/>
      <c r="BC224" s="644"/>
      <c r="BD224" s="644"/>
      <c r="BE224" s="644"/>
      <c r="BF224" s="644"/>
      <c r="BG224" s="644"/>
      <c r="BH224" s="644"/>
      <c r="BI224" s="324">
        <v>1585</v>
      </c>
      <c r="BJ224" s="645" t="s">
        <v>2497</v>
      </c>
      <c r="BK224" s="324"/>
      <c r="BL224" s="324" t="str">
        <f t="shared" si="48"/>
        <v>eeaprb010ltn-bsr</v>
      </c>
      <c r="BM224" s="671" t="s">
        <v>461</v>
      </c>
      <c r="BN224" s="671" t="s">
        <v>2550</v>
      </c>
      <c r="BO224" s="671" t="s">
        <v>2551</v>
      </c>
      <c r="BP224" s="378" t="s">
        <v>1572</v>
      </c>
      <c r="BQ224" s="197" t="s">
        <v>2608</v>
      </c>
    </row>
    <row r="225" spans="1:69" s="27" customFormat="1" hidden="1">
      <c r="A225" s="95" t="str">
        <f t="shared" si="50"/>
        <v>eeaprb011ltn</v>
      </c>
      <c r="B225" s="36"/>
      <c r="C225" s="36" t="s">
        <v>2537</v>
      </c>
      <c r="D225" s="36" t="s">
        <v>470</v>
      </c>
      <c r="E225" s="36" t="s">
        <v>2553</v>
      </c>
      <c r="F225" s="36" t="s">
        <v>923</v>
      </c>
      <c r="G225" s="36" t="s">
        <v>2541</v>
      </c>
      <c r="H225" s="36" t="s">
        <v>1657</v>
      </c>
      <c r="I225" s="36" t="s">
        <v>1548</v>
      </c>
      <c r="J225" s="36" t="str">
        <f t="shared" si="54"/>
        <v>prb011ltn</v>
      </c>
      <c r="K225" s="36" t="s">
        <v>1665</v>
      </c>
      <c r="L225" s="36" t="s">
        <v>1665</v>
      </c>
      <c r="M225" s="36" t="s">
        <v>2306</v>
      </c>
      <c r="N225" s="36"/>
      <c r="O225" s="36"/>
      <c r="P225" s="36"/>
      <c r="Q225" s="646" t="str">
        <f t="shared" si="55"/>
        <v>10.164.15.28</v>
      </c>
      <c r="R225" s="646" t="str">
        <f t="shared" si="56"/>
        <v>10.164.46.12</v>
      </c>
      <c r="S225" s="95" t="str">
        <f t="shared" si="57"/>
        <v>10.244.210.20</v>
      </c>
      <c r="T225" s="95" t="str">
        <f t="shared" si="58"/>
        <v>10.244.200.20</v>
      </c>
      <c r="U225" s="95" t="str">
        <f t="shared" si="59"/>
        <v>N/A</v>
      </c>
      <c r="V225" s="34"/>
      <c r="W225" s="107"/>
      <c r="X225" s="34"/>
      <c r="Y225" s="34"/>
      <c r="Z225" s="34"/>
      <c r="AA225" s="34"/>
      <c r="AB225" s="34"/>
      <c r="AC225" s="34"/>
      <c r="AD225" s="200"/>
      <c r="AE225" s="39"/>
      <c r="AF225" s="201"/>
      <c r="AG225" s="39"/>
      <c r="AH225" s="38"/>
      <c r="AI225" s="38"/>
      <c r="AJ225" s="38"/>
      <c r="AK225" s="38"/>
      <c r="AL225" s="38"/>
      <c r="AM225" s="38"/>
      <c r="AN225" s="201"/>
      <c r="AO225" s="644"/>
      <c r="AP225" s="644"/>
      <c r="AQ225" s="644"/>
      <c r="AR225" s="644"/>
      <c r="AS225" s="638"/>
      <c r="AT225" s="638"/>
      <c r="AU225" s="638"/>
      <c r="AV225" s="638"/>
      <c r="AW225" s="638"/>
      <c r="AX225" s="500"/>
      <c r="AY225" s="674"/>
      <c r="AZ225" s="643"/>
      <c r="BA225" s="644"/>
      <c r="BB225" s="644"/>
      <c r="BC225" s="644"/>
      <c r="BD225" s="644"/>
      <c r="BE225" s="644"/>
      <c r="BF225" s="644"/>
      <c r="BG225" s="644"/>
      <c r="BH225" s="644"/>
      <c r="BI225" s="324"/>
      <c r="BJ225" s="645"/>
      <c r="BK225" s="324"/>
      <c r="BL225" s="324"/>
      <c r="BM225" s="324"/>
      <c r="BN225" s="324"/>
      <c r="BO225" s="324"/>
      <c r="BP225" s="324"/>
      <c r="BQ225" s="197"/>
    </row>
    <row r="226" spans="1:69" s="27" customFormat="1" hidden="1">
      <c r="A226" s="95" t="str">
        <f t="shared" si="50"/>
        <v>eeaprb012ltn</v>
      </c>
      <c r="B226" s="36"/>
      <c r="C226" s="36" t="s">
        <v>2156</v>
      </c>
      <c r="D226" s="36" t="s">
        <v>470</v>
      </c>
      <c r="E226" s="36" t="s">
        <v>2553</v>
      </c>
      <c r="F226" s="36" t="s">
        <v>923</v>
      </c>
      <c r="G226" s="36" t="s">
        <v>2541</v>
      </c>
      <c r="H226" s="36" t="s">
        <v>1664</v>
      </c>
      <c r="I226" s="36" t="s">
        <v>2151</v>
      </c>
      <c r="J226" s="36" t="str">
        <f t="shared" si="54"/>
        <v>prb012ltn</v>
      </c>
      <c r="K226" s="36" t="s">
        <v>2152</v>
      </c>
      <c r="L226" s="36" t="s">
        <v>2152</v>
      </c>
      <c r="M226" s="36"/>
      <c r="N226" s="36"/>
      <c r="O226" s="36"/>
      <c r="P226" s="36"/>
      <c r="Q226" s="646" t="str">
        <f t="shared" si="55"/>
        <v>10.164.15.28</v>
      </c>
      <c r="R226" s="646" t="str">
        <f t="shared" si="56"/>
        <v>10.164.46.12</v>
      </c>
      <c r="S226" s="95" t="str">
        <f t="shared" si="57"/>
        <v>10.244.210.20</v>
      </c>
      <c r="T226" s="95" t="str">
        <f t="shared" si="58"/>
        <v>10.244.200.20</v>
      </c>
      <c r="U226" s="95" t="str">
        <f t="shared" si="59"/>
        <v>N/A</v>
      </c>
      <c r="V226" s="34"/>
      <c r="W226" s="107"/>
      <c r="X226" s="34"/>
      <c r="Y226" s="34"/>
      <c r="Z226" s="34"/>
      <c r="AA226" s="34"/>
      <c r="AB226" s="34"/>
      <c r="AC226" s="34"/>
      <c r="AD226" s="200"/>
      <c r="AE226" s="39"/>
      <c r="AF226" s="201"/>
      <c r="AG226" s="39"/>
      <c r="AH226" s="38"/>
      <c r="AI226" s="38"/>
      <c r="AJ226" s="38"/>
      <c r="AK226" s="38"/>
      <c r="AL226" s="38"/>
      <c r="AM226" s="38"/>
      <c r="AN226" s="201"/>
      <c r="AO226" s="644"/>
      <c r="AP226" s="644"/>
      <c r="AQ226" s="644"/>
      <c r="AR226" s="644"/>
      <c r="AS226" s="638"/>
      <c r="AT226" s="638"/>
      <c r="AU226" s="638"/>
      <c r="AV226" s="638"/>
      <c r="AW226" s="638"/>
      <c r="AX226" s="500"/>
      <c r="AY226" s="674"/>
      <c r="AZ226" s="643"/>
      <c r="BA226" s="644"/>
      <c r="BB226" s="644"/>
      <c r="BC226" s="644"/>
      <c r="BD226" s="644"/>
      <c r="BE226" s="644"/>
      <c r="BF226" s="644"/>
      <c r="BG226" s="644"/>
      <c r="BH226" s="644"/>
      <c r="BI226" s="324"/>
      <c r="BJ226" s="645"/>
      <c r="BK226" s="324"/>
      <c r="BL226" s="324"/>
      <c r="BM226" s="324"/>
      <c r="BN226" s="324"/>
      <c r="BO226" s="324"/>
      <c r="BP226" s="324"/>
      <c r="BQ226" s="197"/>
    </row>
    <row r="227" spans="1:69" s="27" customFormat="1" hidden="1">
      <c r="A227" s="95" t="str">
        <f t="shared" si="50"/>
        <v>eeaprb013ltn</v>
      </c>
      <c r="B227" s="36"/>
      <c r="C227" s="36" t="s">
        <v>2156</v>
      </c>
      <c r="D227" s="36" t="s">
        <v>470</v>
      </c>
      <c r="E227" s="36" t="s">
        <v>2553</v>
      </c>
      <c r="F227" s="36" t="s">
        <v>923</v>
      </c>
      <c r="G227" s="36" t="s">
        <v>2541</v>
      </c>
      <c r="H227" s="36" t="s">
        <v>1671</v>
      </c>
      <c r="I227" s="36" t="s">
        <v>2151</v>
      </c>
      <c r="J227" s="36" t="str">
        <f t="shared" si="54"/>
        <v>prb013ltn</v>
      </c>
      <c r="K227" s="36" t="s">
        <v>2152</v>
      </c>
      <c r="L227" s="36" t="s">
        <v>2152</v>
      </c>
      <c r="M227" s="36"/>
      <c r="N227" s="36"/>
      <c r="O227" s="36"/>
      <c r="P227" s="36"/>
      <c r="Q227" s="646" t="str">
        <f t="shared" si="55"/>
        <v>10.164.15.28</v>
      </c>
      <c r="R227" s="646" t="str">
        <f t="shared" si="56"/>
        <v>10.164.46.12</v>
      </c>
      <c r="S227" s="95" t="str">
        <f t="shared" si="57"/>
        <v>10.244.210.20</v>
      </c>
      <c r="T227" s="95" t="str">
        <f t="shared" si="58"/>
        <v>10.244.200.20</v>
      </c>
      <c r="U227" s="95" t="str">
        <f t="shared" si="59"/>
        <v>N/A</v>
      </c>
      <c r="V227" s="34"/>
      <c r="W227" s="107"/>
      <c r="X227" s="34"/>
      <c r="Y227" s="34"/>
      <c r="Z227" s="34"/>
      <c r="AA227" s="34"/>
      <c r="AB227" s="34"/>
      <c r="AC227" s="34"/>
      <c r="AD227" s="200"/>
      <c r="AE227" s="39"/>
      <c r="AF227" s="201"/>
      <c r="AG227" s="39"/>
      <c r="AH227" s="38"/>
      <c r="AI227" s="38"/>
      <c r="AJ227" s="38"/>
      <c r="AK227" s="38"/>
      <c r="AL227" s="38"/>
      <c r="AM227" s="38"/>
      <c r="AN227" s="201"/>
      <c r="AO227" s="644"/>
      <c r="AP227" s="644"/>
      <c r="AQ227" s="644"/>
      <c r="AR227" s="644"/>
      <c r="AS227" s="638"/>
      <c r="AT227" s="638"/>
      <c r="AU227" s="638"/>
      <c r="AV227" s="638"/>
      <c r="AW227" s="638"/>
      <c r="AX227" s="500"/>
      <c r="AY227" s="674"/>
      <c r="AZ227" s="643"/>
      <c r="BA227" s="644"/>
      <c r="BB227" s="644"/>
      <c r="BC227" s="644"/>
      <c r="BD227" s="644"/>
      <c r="BE227" s="644"/>
      <c r="BF227" s="644"/>
      <c r="BG227" s="644"/>
      <c r="BH227" s="644"/>
      <c r="BI227" s="324"/>
      <c r="BJ227" s="645"/>
      <c r="BK227" s="324"/>
      <c r="BL227" s="324"/>
      <c r="BM227" s="324"/>
      <c r="BN227" s="324"/>
      <c r="BO227" s="324"/>
      <c r="BP227" s="324"/>
      <c r="BQ227" s="197"/>
    </row>
    <row r="228" spans="1:69" s="27" customFormat="1" hidden="1">
      <c r="A228" s="95" t="str">
        <f t="shared" si="50"/>
        <v>eeaprb014ltn</v>
      </c>
      <c r="B228" s="36"/>
      <c r="C228" s="36" t="s">
        <v>2156</v>
      </c>
      <c r="D228" s="36" t="s">
        <v>470</v>
      </c>
      <c r="E228" s="36" t="s">
        <v>2553</v>
      </c>
      <c r="F228" s="36" t="s">
        <v>923</v>
      </c>
      <c r="G228" s="36" t="s">
        <v>2541</v>
      </c>
      <c r="H228" s="36" t="s">
        <v>1677</v>
      </c>
      <c r="I228" s="36" t="s">
        <v>2151</v>
      </c>
      <c r="J228" s="36" t="str">
        <f t="shared" si="54"/>
        <v>prb014ltn</v>
      </c>
      <c r="K228" s="36" t="s">
        <v>2184</v>
      </c>
      <c r="L228" s="36" t="s">
        <v>2184</v>
      </c>
      <c r="M228" s="36"/>
      <c r="N228" s="36"/>
      <c r="O228" s="36"/>
      <c r="P228" s="36"/>
      <c r="Q228" s="646" t="str">
        <f t="shared" si="55"/>
        <v>10.164.15.28</v>
      </c>
      <c r="R228" s="646" t="str">
        <f t="shared" si="56"/>
        <v>10.164.46.12</v>
      </c>
      <c r="S228" s="95" t="str">
        <f t="shared" si="57"/>
        <v>10.244.210.20</v>
      </c>
      <c r="T228" s="95" t="str">
        <f t="shared" si="58"/>
        <v>10.244.200.20</v>
      </c>
      <c r="U228" s="95" t="str">
        <f t="shared" si="59"/>
        <v>N/A</v>
      </c>
      <c r="V228" s="34"/>
      <c r="W228" s="107"/>
      <c r="X228" s="34"/>
      <c r="Y228" s="34"/>
      <c r="Z228" s="34"/>
      <c r="AA228" s="34"/>
      <c r="AB228" s="34"/>
      <c r="AC228" s="34"/>
      <c r="AD228" s="200"/>
      <c r="AE228" s="39"/>
      <c r="AF228" s="201"/>
      <c r="AG228" s="39"/>
      <c r="AH228" s="38"/>
      <c r="AI228" s="38"/>
      <c r="AJ228" s="38"/>
      <c r="AK228" s="38"/>
      <c r="AL228" s="38"/>
      <c r="AM228" s="38"/>
      <c r="AN228" s="201"/>
      <c r="AO228" s="644"/>
      <c r="AP228" s="644"/>
      <c r="AQ228" s="644"/>
      <c r="AR228" s="644"/>
      <c r="AS228" s="638"/>
      <c r="AT228" s="638"/>
      <c r="AU228" s="638"/>
      <c r="AV228" s="638"/>
      <c r="AW228" s="638"/>
      <c r="AX228" s="500"/>
      <c r="AY228" s="674"/>
      <c r="AZ228" s="643"/>
      <c r="BA228" s="644"/>
      <c r="BB228" s="644"/>
      <c r="BC228" s="644"/>
      <c r="BD228" s="644"/>
      <c r="BE228" s="644"/>
      <c r="BF228" s="644"/>
      <c r="BG228" s="644"/>
      <c r="BH228" s="644"/>
      <c r="BI228" s="324"/>
      <c r="BJ228" s="645"/>
      <c r="BK228" s="324"/>
      <c r="BL228" s="324"/>
      <c r="BM228" s="324"/>
      <c r="BN228" s="324"/>
      <c r="BO228" s="324"/>
      <c r="BP228" s="324"/>
      <c r="BQ228" s="197"/>
    </row>
    <row r="229" spans="1:69" s="27" customFormat="1" hidden="1">
      <c r="A229" s="95" t="str">
        <f t="shared" si="50"/>
        <v>eeaprb015ltn</v>
      </c>
      <c r="B229" s="36"/>
      <c r="C229" s="36" t="s">
        <v>2156</v>
      </c>
      <c r="D229" s="36" t="s">
        <v>470</v>
      </c>
      <c r="E229" s="36" t="s">
        <v>2553</v>
      </c>
      <c r="F229" s="36" t="s">
        <v>923</v>
      </c>
      <c r="G229" s="36" t="s">
        <v>2541</v>
      </c>
      <c r="H229" s="36" t="s">
        <v>1683</v>
      </c>
      <c r="I229" s="36" t="s">
        <v>2151</v>
      </c>
      <c r="J229" s="36" t="str">
        <f t="shared" si="54"/>
        <v>prb015ltn</v>
      </c>
      <c r="K229" s="36" t="s">
        <v>2184</v>
      </c>
      <c r="L229" s="36" t="s">
        <v>2184</v>
      </c>
      <c r="M229" s="36"/>
      <c r="N229" s="36"/>
      <c r="O229" s="36"/>
      <c r="P229" s="36"/>
      <c r="Q229" s="646" t="str">
        <f t="shared" si="55"/>
        <v>10.164.15.28</v>
      </c>
      <c r="R229" s="646" t="str">
        <f t="shared" si="56"/>
        <v>10.164.46.12</v>
      </c>
      <c r="S229" s="95" t="str">
        <f t="shared" si="57"/>
        <v>10.244.210.20</v>
      </c>
      <c r="T229" s="95" t="str">
        <f t="shared" si="58"/>
        <v>10.244.200.20</v>
      </c>
      <c r="U229" s="95" t="str">
        <f t="shared" si="59"/>
        <v>N/A</v>
      </c>
      <c r="V229" s="34"/>
      <c r="W229" s="107"/>
      <c r="X229" s="34"/>
      <c r="Y229" s="34"/>
      <c r="Z229" s="34"/>
      <c r="AA229" s="34"/>
      <c r="AB229" s="34"/>
      <c r="AC229" s="34"/>
      <c r="AD229" s="200"/>
      <c r="AE229" s="39"/>
      <c r="AF229" s="201"/>
      <c r="AG229" s="39"/>
      <c r="AH229" s="38"/>
      <c r="AI229" s="38"/>
      <c r="AJ229" s="38"/>
      <c r="AK229" s="38"/>
      <c r="AL229" s="38"/>
      <c r="AM229" s="38"/>
      <c r="AN229" s="201"/>
      <c r="AO229" s="644"/>
      <c r="AP229" s="644"/>
      <c r="AQ229" s="644"/>
      <c r="AR229" s="644"/>
      <c r="AS229" s="638"/>
      <c r="AT229" s="638"/>
      <c r="AU229" s="638"/>
      <c r="AV229" s="638"/>
      <c r="AW229" s="638"/>
      <c r="AX229" s="500"/>
      <c r="AY229" s="674"/>
      <c r="AZ229" s="643"/>
      <c r="BA229" s="644"/>
      <c r="BB229" s="644"/>
      <c r="BC229" s="644"/>
      <c r="BD229" s="644"/>
      <c r="BE229" s="644"/>
      <c r="BF229" s="644"/>
      <c r="BG229" s="644"/>
      <c r="BH229" s="644"/>
      <c r="BI229" s="324"/>
      <c r="BJ229" s="645"/>
      <c r="BK229" s="324"/>
      <c r="BL229" s="324"/>
      <c r="BM229" s="324"/>
      <c r="BN229" s="324"/>
      <c r="BO229" s="324"/>
      <c r="BP229" s="324"/>
      <c r="BQ229" s="197"/>
    </row>
    <row r="230" spans="1:69" s="27" customFormat="1" hidden="1">
      <c r="A230" s="95" t="str">
        <f t="shared" si="50"/>
        <v>eeaprb016ltn</v>
      </c>
      <c r="B230" s="36"/>
      <c r="C230" s="36" t="s">
        <v>2156</v>
      </c>
      <c r="D230" s="36" t="s">
        <v>470</v>
      </c>
      <c r="E230" s="36" t="s">
        <v>2553</v>
      </c>
      <c r="F230" s="36" t="s">
        <v>923</v>
      </c>
      <c r="G230" s="36" t="s">
        <v>2541</v>
      </c>
      <c r="H230" s="36" t="s">
        <v>1755</v>
      </c>
      <c r="I230" s="36" t="s">
        <v>2151</v>
      </c>
      <c r="J230" s="36" t="str">
        <f t="shared" si="54"/>
        <v>prb016ltn</v>
      </c>
      <c r="K230" s="36" t="s">
        <v>2184</v>
      </c>
      <c r="L230" s="36" t="s">
        <v>2184</v>
      </c>
      <c r="M230" s="36"/>
      <c r="N230" s="36"/>
      <c r="O230" s="36"/>
      <c r="P230" s="36"/>
      <c r="Q230" s="646" t="str">
        <f t="shared" si="55"/>
        <v>10.164.15.28</v>
      </c>
      <c r="R230" s="646" t="str">
        <f t="shared" si="56"/>
        <v>10.164.46.12</v>
      </c>
      <c r="S230" s="95" t="str">
        <f t="shared" si="57"/>
        <v>10.244.210.20</v>
      </c>
      <c r="T230" s="95" t="str">
        <f t="shared" si="58"/>
        <v>10.244.200.20</v>
      </c>
      <c r="U230" s="95" t="str">
        <f t="shared" si="59"/>
        <v>N/A</v>
      </c>
      <c r="V230" s="34"/>
      <c r="W230" s="107"/>
      <c r="X230" s="34"/>
      <c r="Y230" s="34"/>
      <c r="Z230" s="34"/>
      <c r="AA230" s="34"/>
      <c r="AB230" s="34"/>
      <c r="AC230" s="34"/>
      <c r="AD230" s="200"/>
      <c r="AE230" s="39"/>
      <c r="AF230" s="201"/>
      <c r="AG230" s="39"/>
      <c r="AH230" s="38"/>
      <c r="AI230" s="38"/>
      <c r="AJ230" s="38"/>
      <c r="AK230" s="38"/>
      <c r="AL230" s="38"/>
      <c r="AM230" s="38"/>
      <c r="AN230" s="201"/>
      <c r="AO230" s="644"/>
      <c r="AP230" s="644"/>
      <c r="AQ230" s="644"/>
      <c r="AR230" s="644"/>
      <c r="AS230" s="638"/>
      <c r="AT230" s="638"/>
      <c r="AU230" s="638"/>
      <c r="AV230" s="638"/>
      <c r="AW230" s="638"/>
      <c r="AX230" s="500"/>
      <c r="AY230" s="674"/>
      <c r="AZ230" s="643"/>
      <c r="BA230" s="644"/>
      <c r="BB230" s="644"/>
      <c r="BC230" s="644"/>
      <c r="BD230" s="644"/>
      <c r="BE230" s="644"/>
      <c r="BF230" s="644"/>
      <c r="BG230" s="644"/>
      <c r="BH230" s="644"/>
      <c r="BI230" s="324"/>
      <c r="BJ230" s="645"/>
      <c r="BK230" s="324"/>
      <c r="BL230" s="324"/>
      <c r="BM230" s="324"/>
      <c r="BN230" s="324"/>
      <c r="BO230" s="324"/>
      <c r="BP230" s="324"/>
      <c r="BQ230" s="197"/>
    </row>
    <row r="231" spans="1:69" s="27" customFormat="1" hidden="1">
      <c r="A231" s="95" t="str">
        <f t="shared" si="50"/>
        <v>eeaprb017ltn</v>
      </c>
      <c r="B231" s="36"/>
      <c r="C231" s="36" t="s">
        <v>2156</v>
      </c>
      <c r="D231" s="36" t="s">
        <v>470</v>
      </c>
      <c r="E231" s="36" t="s">
        <v>2553</v>
      </c>
      <c r="F231" s="36" t="s">
        <v>923</v>
      </c>
      <c r="G231" s="36" t="s">
        <v>2541</v>
      </c>
      <c r="H231" s="36" t="s">
        <v>1760</v>
      </c>
      <c r="I231" s="36" t="s">
        <v>2151</v>
      </c>
      <c r="J231" s="36" t="str">
        <f t="shared" si="54"/>
        <v>prb017ltn</v>
      </c>
      <c r="K231" s="36" t="s">
        <v>2184</v>
      </c>
      <c r="L231" s="36" t="s">
        <v>2184</v>
      </c>
      <c r="M231" s="36"/>
      <c r="N231" s="36"/>
      <c r="O231" s="36"/>
      <c r="P231" s="36"/>
      <c r="Q231" s="646" t="str">
        <f t="shared" si="55"/>
        <v>10.164.15.28</v>
      </c>
      <c r="R231" s="646" t="str">
        <f t="shared" si="56"/>
        <v>10.164.46.12</v>
      </c>
      <c r="S231" s="95" t="str">
        <f t="shared" si="57"/>
        <v>10.244.210.20</v>
      </c>
      <c r="T231" s="95" t="str">
        <f t="shared" si="58"/>
        <v>10.244.200.20</v>
      </c>
      <c r="U231" s="95" t="str">
        <f t="shared" si="59"/>
        <v>N/A</v>
      </c>
      <c r="V231" s="34"/>
      <c r="W231" s="107"/>
      <c r="X231" s="34"/>
      <c r="Y231" s="34"/>
      <c r="Z231" s="34"/>
      <c r="AA231" s="34"/>
      <c r="AB231" s="34"/>
      <c r="AC231" s="34"/>
      <c r="AD231" s="200"/>
      <c r="AE231" s="39"/>
      <c r="AF231" s="201"/>
      <c r="AG231" s="39"/>
      <c r="AH231" s="38"/>
      <c r="AI231" s="38"/>
      <c r="AJ231" s="38"/>
      <c r="AK231" s="38"/>
      <c r="AL231" s="38"/>
      <c r="AM231" s="38"/>
      <c r="AN231" s="201"/>
      <c r="AO231" s="644"/>
      <c r="AP231" s="644"/>
      <c r="AQ231" s="644"/>
      <c r="AR231" s="644"/>
      <c r="AS231" s="638"/>
      <c r="AT231" s="638"/>
      <c r="AU231" s="638"/>
      <c r="AV231" s="638"/>
      <c r="AW231" s="638"/>
      <c r="AX231" s="500"/>
      <c r="AY231" s="674"/>
      <c r="AZ231" s="643"/>
      <c r="BA231" s="644"/>
      <c r="BB231" s="644"/>
      <c r="BC231" s="644"/>
      <c r="BD231" s="644"/>
      <c r="BE231" s="644"/>
      <c r="BF231" s="644"/>
      <c r="BG231" s="644"/>
      <c r="BH231" s="644"/>
      <c r="BI231" s="324"/>
      <c r="BJ231" s="645"/>
      <c r="BK231" s="324"/>
      <c r="BL231" s="324"/>
      <c r="BM231" s="324"/>
      <c r="BN231" s="324"/>
      <c r="BO231" s="324"/>
      <c r="BP231" s="324"/>
      <c r="BQ231" s="197"/>
    </row>
    <row r="232" spans="1:69" s="27" customFormat="1" hidden="1">
      <c r="A232" s="95" t="str">
        <f t="shared" si="50"/>
        <v>eeaprb018ltn</v>
      </c>
      <c r="B232" s="36"/>
      <c r="C232" s="36" t="s">
        <v>2156</v>
      </c>
      <c r="D232" s="36" t="s">
        <v>470</v>
      </c>
      <c r="E232" s="36" t="s">
        <v>2553</v>
      </c>
      <c r="F232" s="36" t="s">
        <v>923</v>
      </c>
      <c r="G232" s="36" t="s">
        <v>2541</v>
      </c>
      <c r="H232" s="36" t="s">
        <v>1766</v>
      </c>
      <c r="I232" s="36" t="s">
        <v>2151</v>
      </c>
      <c r="J232" s="36" t="str">
        <f t="shared" si="54"/>
        <v>prb018ltn</v>
      </c>
      <c r="K232" s="36" t="s">
        <v>2184</v>
      </c>
      <c r="L232" s="36" t="s">
        <v>2184</v>
      </c>
      <c r="M232" s="36"/>
      <c r="N232" s="36"/>
      <c r="O232" s="36"/>
      <c r="P232" s="36"/>
      <c r="Q232" s="646" t="str">
        <f t="shared" si="55"/>
        <v>10.164.15.28</v>
      </c>
      <c r="R232" s="646" t="str">
        <f t="shared" si="56"/>
        <v>10.164.46.12</v>
      </c>
      <c r="S232" s="95" t="str">
        <f t="shared" si="57"/>
        <v>10.244.210.20</v>
      </c>
      <c r="T232" s="95" t="str">
        <f t="shared" si="58"/>
        <v>10.244.200.20</v>
      </c>
      <c r="U232" s="95" t="str">
        <f t="shared" si="59"/>
        <v>N/A</v>
      </c>
      <c r="V232" s="34"/>
      <c r="W232" s="107"/>
      <c r="X232" s="34"/>
      <c r="Y232" s="34"/>
      <c r="Z232" s="34"/>
      <c r="AA232" s="34"/>
      <c r="AB232" s="34"/>
      <c r="AC232" s="34"/>
      <c r="AD232" s="200"/>
      <c r="AE232" s="39"/>
      <c r="AF232" s="201"/>
      <c r="AG232" s="39"/>
      <c r="AH232" s="38"/>
      <c r="AI232" s="38"/>
      <c r="AJ232" s="38"/>
      <c r="AK232" s="38"/>
      <c r="AL232" s="38"/>
      <c r="AM232" s="38"/>
      <c r="AN232" s="201"/>
      <c r="AO232" s="644"/>
      <c r="AP232" s="644"/>
      <c r="AQ232" s="644"/>
      <c r="AR232" s="644"/>
      <c r="AS232" s="638"/>
      <c r="AT232" s="638"/>
      <c r="AU232" s="638"/>
      <c r="AV232" s="638"/>
      <c r="AW232" s="638"/>
      <c r="AX232" s="500"/>
      <c r="AY232" s="674"/>
      <c r="AZ232" s="643"/>
      <c r="BA232" s="644"/>
      <c r="BB232" s="644"/>
      <c r="BC232" s="644"/>
      <c r="BD232" s="644"/>
      <c r="BE232" s="644"/>
      <c r="BF232" s="644"/>
      <c r="BG232" s="644"/>
      <c r="BH232" s="644"/>
      <c r="BI232" s="324"/>
      <c r="BJ232" s="645"/>
      <c r="BK232" s="324"/>
      <c r="BL232" s="324"/>
      <c r="BM232" s="324"/>
      <c r="BN232" s="324"/>
      <c r="BO232" s="324"/>
      <c r="BP232" s="324"/>
      <c r="BQ232" s="197"/>
    </row>
    <row r="233" spans="1:69" s="27" customFormat="1" hidden="1">
      <c r="A233" s="95" t="str">
        <f t="shared" si="50"/>
        <v>eeaprb019ltn</v>
      </c>
      <c r="B233" s="36"/>
      <c r="C233" s="36" t="s">
        <v>2156</v>
      </c>
      <c r="D233" s="36" t="s">
        <v>470</v>
      </c>
      <c r="E233" s="36" t="s">
        <v>2553</v>
      </c>
      <c r="F233" s="36" t="s">
        <v>923</v>
      </c>
      <c r="G233" s="36" t="s">
        <v>2541</v>
      </c>
      <c r="H233" s="36" t="s">
        <v>1771</v>
      </c>
      <c r="I233" s="36" t="s">
        <v>2151</v>
      </c>
      <c r="J233" s="36" t="str">
        <f t="shared" si="54"/>
        <v>prb019ltn</v>
      </c>
      <c r="K233" s="36" t="s">
        <v>2184</v>
      </c>
      <c r="L233" s="36" t="s">
        <v>2184</v>
      </c>
      <c r="M233" s="36"/>
      <c r="N233" s="36"/>
      <c r="O233" s="36"/>
      <c r="P233" s="36"/>
      <c r="Q233" s="646" t="str">
        <f t="shared" si="55"/>
        <v>10.164.15.28</v>
      </c>
      <c r="R233" s="646" t="str">
        <f t="shared" si="56"/>
        <v>10.164.46.12</v>
      </c>
      <c r="S233" s="95" t="str">
        <f t="shared" si="57"/>
        <v>10.244.210.20</v>
      </c>
      <c r="T233" s="95" t="str">
        <f t="shared" si="58"/>
        <v>10.244.200.20</v>
      </c>
      <c r="U233" s="95" t="str">
        <f t="shared" si="59"/>
        <v>N/A</v>
      </c>
      <c r="V233" s="34"/>
      <c r="W233" s="107"/>
      <c r="X233" s="34"/>
      <c r="Y233" s="34"/>
      <c r="Z233" s="34"/>
      <c r="AA233" s="34"/>
      <c r="AB233" s="34"/>
      <c r="AC233" s="34"/>
      <c r="AD233" s="200"/>
      <c r="AE233" s="39"/>
      <c r="AF233" s="201"/>
      <c r="AG233" s="39"/>
      <c r="AH233" s="38"/>
      <c r="AI233" s="38"/>
      <c r="AJ233" s="38"/>
      <c r="AK233" s="38"/>
      <c r="AL233" s="38"/>
      <c r="AM233" s="38"/>
      <c r="AN233" s="201"/>
      <c r="AO233" s="644"/>
      <c r="AP233" s="644"/>
      <c r="AQ233" s="644"/>
      <c r="AR233" s="644"/>
      <c r="AS233" s="638"/>
      <c r="AT233" s="638"/>
      <c r="AU233" s="638"/>
      <c r="AV233" s="638"/>
      <c r="AW233" s="638"/>
      <c r="AX233" s="500"/>
      <c r="AY233" s="674"/>
      <c r="AZ233" s="643"/>
      <c r="BA233" s="644"/>
      <c r="BB233" s="644"/>
      <c r="BC233" s="644"/>
      <c r="BD233" s="644"/>
      <c r="BE233" s="644"/>
      <c r="BF233" s="644"/>
      <c r="BG233" s="644"/>
      <c r="BH233" s="644"/>
      <c r="BI233" s="324"/>
      <c r="BJ233" s="645"/>
      <c r="BK233" s="324"/>
      <c r="BL233" s="324"/>
      <c r="BM233" s="324"/>
      <c r="BN233" s="324"/>
      <c r="BO233" s="324"/>
      <c r="BP233" s="324"/>
      <c r="BQ233" s="197"/>
    </row>
    <row r="234" spans="1:69" s="27" customFormat="1" hidden="1">
      <c r="A234" s="95" t="str">
        <f t="shared" si="50"/>
        <v>eeaprb020ltn</v>
      </c>
      <c r="B234" s="36"/>
      <c r="C234" s="36" t="s">
        <v>2156</v>
      </c>
      <c r="D234" s="36" t="s">
        <v>470</v>
      </c>
      <c r="E234" s="36" t="s">
        <v>2553</v>
      </c>
      <c r="F234" s="36" t="s">
        <v>920</v>
      </c>
      <c r="G234" s="36" t="s">
        <v>2541</v>
      </c>
      <c r="H234" s="36" t="s">
        <v>1776</v>
      </c>
      <c r="I234" s="36" t="s">
        <v>2151</v>
      </c>
      <c r="J234" s="36" t="str">
        <f t="shared" si="54"/>
        <v>prb020ltn</v>
      </c>
      <c r="K234" s="36" t="s">
        <v>2184</v>
      </c>
      <c r="L234" s="36" t="s">
        <v>2184</v>
      </c>
      <c r="M234" s="36"/>
      <c r="N234" s="36"/>
      <c r="O234" s="36"/>
      <c r="P234" s="36"/>
      <c r="Q234" s="646" t="str">
        <f t="shared" si="55"/>
        <v>10.164.15.28</v>
      </c>
      <c r="R234" s="646" t="str">
        <f t="shared" si="56"/>
        <v>10.164.46.12</v>
      </c>
      <c r="S234" s="95" t="str">
        <f t="shared" si="57"/>
        <v>10.244.210.20</v>
      </c>
      <c r="T234" s="95" t="str">
        <f t="shared" si="58"/>
        <v>10.244.200.20</v>
      </c>
      <c r="U234" s="95" t="str">
        <f t="shared" si="59"/>
        <v>N/A</v>
      </c>
      <c r="V234" s="34"/>
      <c r="W234" s="107"/>
      <c r="X234" s="34"/>
      <c r="Y234" s="34"/>
      <c r="Z234" s="34"/>
      <c r="AA234" s="34"/>
      <c r="AB234" s="34"/>
      <c r="AC234" s="34"/>
      <c r="AD234" s="200"/>
      <c r="AE234" s="39"/>
      <c r="AF234" s="201"/>
      <c r="AG234" s="39"/>
      <c r="AH234" s="38"/>
      <c r="AI234" s="38"/>
      <c r="AJ234" s="38"/>
      <c r="AK234" s="38"/>
      <c r="AL234" s="38"/>
      <c r="AM234" s="38"/>
      <c r="AN234" s="201"/>
      <c r="AO234" s="644"/>
      <c r="AP234" s="644"/>
      <c r="AQ234" s="644"/>
      <c r="AR234" s="644"/>
      <c r="AS234" s="638"/>
      <c r="AT234" s="638"/>
      <c r="AU234" s="638"/>
      <c r="AV234" s="638"/>
      <c r="AW234" s="638"/>
      <c r="AX234" s="500"/>
      <c r="AY234" s="674"/>
      <c r="AZ234" s="643"/>
      <c r="BA234" s="644"/>
      <c r="BB234" s="644"/>
      <c r="BC234" s="644"/>
      <c r="BD234" s="644"/>
      <c r="BE234" s="644"/>
      <c r="BF234" s="644"/>
      <c r="BG234" s="644"/>
      <c r="BH234" s="644"/>
      <c r="BI234" s="324"/>
      <c r="BJ234" s="645"/>
      <c r="BK234" s="324"/>
      <c r="BL234" s="324"/>
      <c r="BM234" s="324"/>
      <c r="BN234" s="324"/>
      <c r="BO234" s="324"/>
      <c r="BP234" s="324"/>
      <c r="BQ234" s="197"/>
    </row>
    <row r="235" spans="1:69" s="27" customFormat="1">
      <c r="A235" s="95" t="str">
        <f t="shared" si="50"/>
        <v>eeaims001ltn</v>
      </c>
      <c r="B235" s="36"/>
      <c r="C235" s="36" t="s">
        <v>2609</v>
      </c>
      <c r="D235" s="36" t="s">
        <v>470</v>
      </c>
      <c r="E235" s="36" t="s">
        <v>2553</v>
      </c>
      <c r="F235" s="36" t="s">
        <v>2610</v>
      </c>
      <c r="G235" s="36" t="s">
        <v>2611</v>
      </c>
      <c r="H235" s="36" t="s">
        <v>1547</v>
      </c>
      <c r="I235" s="36" t="s">
        <v>1548</v>
      </c>
      <c r="J235" s="36" t="str">
        <f t="shared" si="54"/>
        <v>ims001ltn</v>
      </c>
      <c r="K235" s="36" t="s">
        <v>1665</v>
      </c>
      <c r="L235" s="36" t="s">
        <v>1665</v>
      </c>
      <c r="M235" s="36" t="s">
        <v>2306</v>
      </c>
      <c r="N235" s="36"/>
      <c r="O235" s="36"/>
      <c r="P235" s="36"/>
      <c r="Q235" s="646" t="str">
        <f t="shared" si="55"/>
        <v>10.164.15.28</v>
      </c>
      <c r="R235" s="646" t="str">
        <f t="shared" si="56"/>
        <v>10.164.46.12</v>
      </c>
      <c r="S235" s="95" t="str">
        <f t="shared" si="57"/>
        <v>10.244.210.20</v>
      </c>
      <c r="T235" s="95" t="str">
        <f t="shared" si="58"/>
        <v>10.244.200.20</v>
      </c>
      <c r="U235" s="95" t="str">
        <f t="shared" si="59"/>
        <v>N/A</v>
      </c>
      <c r="V235" s="664">
        <v>1584</v>
      </c>
      <c r="W235" s="107" t="s">
        <v>1554</v>
      </c>
      <c r="X235" s="34" t="str">
        <f>"v14620"&amp;W235&amp;"-"&amp;V235</f>
        <v>v14620-ilo-1584</v>
      </c>
      <c r="Y235" s="34" t="str">
        <f>Master_Full_Short_Hostname&amp;W235</f>
        <v>eeaims001ltn-ilo</v>
      </c>
      <c r="Z235" s="664" t="s">
        <v>461</v>
      </c>
      <c r="AA235" s="664" t="s">
        <v>2555</v>
      </c>
      <c r="AB235" s="664" t="s">
        <v>2556</v>
      </c>
      <c r="AC235" s="666" t="s">
        <v>1572</v>
      </c>
      <c r="AD235" s="200" t="s">
        <v>2612</v>
      </c>
      <c r="AE235" s="668">
        <v>1582</v>
      </c>
      <c r="AF235" s="201"/>
      <c r="AG235" s="668" t="str">
        <f>"v14620"&amp;"-dmz-o-m"&amp;"-"&amp;AE235</f>
        <v>v14620-dmz-o-m-1582</v>
      </c>
      <c r="AH235" s="38" t="str">
        <f>Master_Full_Short_Hostname&amp;AF235</f>
        <v>eeaims001ltn</v>
      </c>
      <c r="AI235" s="375" t="s">
        <v>461</v>
      </c>
      <c r="AJ235" s="375" t="s">
        <v>2558</v>
      </c>
      <c r="AK235" s="375" t="s">
        <v>2559</v>
      </c>
      <c r="AL235" s="670" t="s">
        <v>1572</v>
      </c>
      <c r="AM235" s="670" t="s">
        <v>2613</v>
      </c>
      <c r="AN235" s="201" t="s">
        <v>2614</v>
      </c>
      <c r="AO235" s="644"/>
      <c r="AP235" s="644"/>
      <c r="AQ235" s="644"/>
      <c r="AR235" s="644"/>
      <c r="AS235" s="675"/>
      <c r="AT235" s="675"/>
      <c r="AU235" s="675"/>
      <c r="AV235" s="675"/>
      <c r="AW235" s="638"/>
      <c r="AX235" s="675"/>
      <c r="AY235" s="675"/>
      <c r="AZ235" s="643"/>
      <c r="BA235" s="644"/>
      <c r="BB235" s="644"/>
      <c r="BC235" s="644"/>
      <c r="BD235" s="644"/>
      <c r="BE235" s="644"/>
      <c r="BF235" s="644"/>
      <c r="BG235" s="644"/>
      <c r="BH235" s="644"/>
      <c r="BI235" s="324">
        <v>1585</v>
      </c>
      <c r="BJ235" s="645" t="s">
        <v>2497</v>
      </c>
      <c r="BK235" s="324"/>
      <c r="BL235" s="324" t="str">
        <f>Master_Full_Short_Hostname&amp;BJ235</f>
        <v>eeaims001ltn-bsr</v>
      </c>
      <c r="BM235" s="671" t="s">
        <v>461</v>
      </c>
      <c r="BN235" s="671" t="s">
        <v>2550</v>
      </c>
      <c r="BO235" s="671" t="s">
        <v>2551</v>
      </c>
      <c r="BP235" s="378" t="s">
        <v>1572</v>
      </c>
      <c r="BQ235" s="197" t="s">
        <v>2615</v>
      </c>
    </row>
    <row r="236" spans="1:69" s="27" customFormat="1">
      <c r="A236" s="95" t="str">
        <f t="shared" si="50"/>
        <v>eeaims002ltn</v>
      </c>
      <c r="B236" s="36"/>
      <c r="C236" s="36" t="s">
        <v>2609</v>
      </c>
      <c r="D236" s="36" t="s">
        <v>470</v>
      </c>
      <c r="E236" s="36" t="s">
        <v>2553</v>
      </c>
      <c r="F236" s="36" t="s">
        <v>2610</v>
      </c>
      <c r="G236" s="36" t="s">
        <v>2611</v>
      </c>
      <c r="H236" s="36" t="s">
        <v>1590</v>
      </c>
      <c r="I236" s="36" t="s">
        <v>1548</v>
      </c>
      <c r="J236" s="36" t="str">
        <f t="shared" si="54"/>
        <v>ims002ltn</v>
      </c>
      <c r="K236" s="36" t="s">
        <v>1665</v>
      </c>
      <c r="L236" s="36" t="s">
        <v>1665</v>
      </c>
      <c r="M236" s="36" t="s">
        <v>2306</v>
      </c>
      <c r="N236" s="36"/>
      <c r="O236" s="36"/>
      <c r="P236" s="36"/>
      <c r="Q236" s="646" t="str">
        <f t="shared" si="55"/>
        <v>10.164.15.28</v>
      </c>
      <c r="R236" s="646" t="str">
        <f t="shared" si="56"/>
        <v>10.164.46.12</v>
      </c>
      <c r="S236" s="95" t="str">
        <f t="shared" si="57"/>
        <v>10.244.210.20</v>
      </c>
      <c r="T236" s="95" t="str">
        <f t="shared" si="58"/>
        <v>10.244.200.20</v>
      </c>
      <c r="U236" s="95" t="str">
        <f t="shared" si="59"/>
        <v>N/A</v>
      </c>
      <c r="V236" s="664">
        <v>1584</v>
      </c>
      <c r="W236" s="107" t="s">
        <v>1554</v>
      </c>
      <c r="X236" s="34" t="str">
        <f>"v14620"&amp;W236&amp;"-"&amp;V236</f>
        <v>v14620-ilo-1584</v>
      </c>
      <c r="Y236" s="34" t="str">
        <f>Master_Full_Short_Hostname&amp;W236</f>
        <v>eeaims002ltn-ilo</v>
      </c>
      <c r="Z236" s="664" t="s">
        <v>461</v>
      </c>
      <c r="AA236" s="664" t="s">
        <v>2555</v>
      </c>
      <c r="AB236" s="664" t="s">
        <v>2556</v>
      </c>
      <c r="AC236" s="666" t="s">
        <v>1572</v>
      </c>
      <c r="AD236" s="200" t="s">
        <v>2616</v>
      </c>
      <c r="AE236" s="668">
        <v>1582</v>
      </c>
      <c r="AF236" s="201"/>
      <c r="AG236" s="668" t="str">
        <f>"v14620"&amp;"-dmz-o-m"&amp;"-"&amp;AE236</f>
        <v>v14620-dmz-o-m-1582</v>
      </c>
      <c r="AH236" s="38" t="str">
        <f>Master_Full_Short_Hostname&amp;AF236</f>
        <v>eeaims002ltn</v>
      </c>
      <c r="AI236" s="375" t="s">
        <v>461</v>
      </c>
      <c r="AJ236" s="375" t="s">
        <v>2558</v>
      </c>
      <c r="AK236" s="375" t="s">
        <v>2559</v>
      </c>
      <c r="AL236" s="670" t="s">
        <v>1572</v>
      </c>
      <c r="AM236" s="670" t="s">
        <v>2617</v>
      </c>
      <c r="AN236" s="201" t="s">
        <v>2618</v>
      </c>
      <c r="AO236" s="644"/>
      <c r="AP236" s="644"/>
      <c r="AQ236" s="644"/>
      <c r="AR236" s="644"/>
      <c r="AS236" s="675"/>
      <c r="AT236" s="675"/>
      <c r="AU236" s="675"/>
      <c r="AV236" s="675"/>
      <c r="AW236" s="638"/>
      <c r="AX236" s="675"/>
      <c r="AY236" s="675"/>
      <c r="AZ236" s="643"/>
      <c r="BA236" s="644"/>
      <c r="BB236" s="644"/>
      <c r="BC236" s="644"/>
      <c r="BD236" s="644"/>
      <c r="BE236" s="644"/>
      <c r="BF236" s="644"/>
      <c r="BG236" s="644"/>
      <c r="BH236" s="644"/>
      <c r="BI236" s="324">
        <v>1585</v>
      </c>
      <c r="BJ236" s="645" t="s">
        <v>2497</v>
      </c>
      <c r="BK236" s="324"/>
      <c r="BL236" s="324" t="str">
        <f>Master_Full_Short_Hostname&amp;BJ236</f>
        <v>eeaims002ltn-bsr</v>
      </c>
      <c r="BM236" s="671" t="s">
        <v>461</v>
      </c>
      <c r="BN236" s="671" t="s">
        <v>2550</v>
      </c>
      <c r="BO236" s="671" t="s">
        <v>2551</v>
      </c>
      <c r="BP236" s="378" t="s">
        <v>1572</v>
      </c>
      <c r="BQ236" s="197" t="s">
        <v>2619</v>
      </c>
    </row>
    <row r="237" spans="1:69" s="27" customFormat="1">
      <c r="A237" s="95" t="str">
        <f t="shared" ref="A237:A245" si="60">"eea"&amp;$G237&amp;$H237&amp;E237</f>
        <v>eeaims003ltn</v>
      </c>
      <c r="B237" s="36"/>
      <c r="C237" s="36" t="s">
        <v>2609</v>
      </c>
      <c r="D237" s="36" t="s">
        <v>470</v>
      </c>
      <c r="E237" s="36" t="s">
        <v>2553</v>
      </c>
      <c r="F237" s="36" t="s">
        <v>2620</v>
      </c>
      <c r="G237" s="36" t="s">
        <v>2611</v>
      </c>
      <c r="H237" s="36" t="s">
        <v>1598</v>
      </c>
      <c r="I237" s="36" t="s">
        <v>2151</v>
      </c>
      <c r="J237" s="36" t="str">
        <f t="shared" si="54"/>
        <v>ims003ltn</v>
      </c>
      <c r="K237" s="36" t="s">
        <v>2621</v>
      </c>
      <c r="L237" s="36" t="s">
        <v>736</v>
      </c>
      <c r="M237" s="36" t="s">
        <v>2554</v>
      </c>
      <c r="N237" s="36" t="s">
        <v>2622</v>
      </c>
      <c r="O237" s="36" t="s">
        <v>2623</v>
      </c>
      <c r="P237" s="36" t="s">
        <v>2624</v>
      </c>
      <c r="Q237" s="646" t="s">
        <v>462</v>
      </c>
      <c r="R237" s="646" t="s">
        <v>463</v>
      </c>
      <c r="S237" s="95" t="s">
        <v>464</v>
      </c>
      <c r="T237" s="95" t="s">
        <v>465</v>
      </c>
      <c r="U237" s="95"/>
      <c r="V237" s="664">
        <v>1584</v>
      </c>
      <c r="W237" s="107" t="s">
        <v>1554</v>
      </c>
      <c r="X237" s="34"/>
      <c r="Y237" s="34" t="str">
        <f t="shared" ref="Y237:Y245" si="61">A237&amp;W237</f>
        <v>eeaims003ltn-ilo</v>
      </c>
      <c r="Z237" s="664" t="s">
        <v>2625</v>
      </c>
      <c r="AA237" s="664" t="s">
        <v>2626</v>
      </c>
      <c r="AB237" s="664" t="s">
        <v>2627</v>
      </c>
      <c r="AC237" s="666" t="s">
        <v>1572</v>
      </c>
      <c r="AD237" s="200" t="s">
        <v>2557</v>
      </c>
      <c r="AE237" s="668">
        <v>1582</v>
      </c>
      <c r="AF237" s="201" t="s">
        <v>1560</v>
      </c>
      <c r="AG237" s="668" t="str">
        <f t="shared" ref="AG237:AG245" si="62">"v14620"&amp;"-dmz-o-m"&amp;"-"&amp;AE237</f>
        <v>v14620-dmz-o-m-1582</v>
      </c>
      <c r="AH237" s="38" t="str">
        <f t="shared" ref="AH237:AH245" si="63">A237&amp;AF237</f>
        <v>eeaims003ltn-om</v>
      </c>
      <c r="AI237" s="375" t="s">
        <v>2625</v>
      </c>
      <c r="AJ237" s="375" t="s">
        <v>2628</v>
      </c>
      <c r="AK237" s="375" t="s">
        <v>2629</v>
      </c>
      <c r="AL237" s="670" t="s">
        <v>1572</v>
      </c>
      <c r="AM237" s="670" t="s">
        <v>2560</v>
      </c>
      <c r="AN237" s="201"/>
      <c r="AO237" s="644"/>
      <c r="AP237" s="644"/>
      <c r="AQ237" s="644"/>
      <c r="AR237" s="644"/>
      <c r="AS237" s="675"/>
      <c r="AT237" s="675"/>
      <c r="AU237" s="675"/>
      <c r="AV237" s="675"/>
      <c r="AW237" s="638"/>
      <c r="AX237" s="675"/>
      <c r="AY237" s="675"/>
      <c r="AZ237" s="643"/>
      <c r="BA237" s="644"/>
      <c r="BB237" s="644"/>
      <c r="BC237" s="644"/>
      <c r="BD237" s="644"/>
      <c r="BE237" s="644"/>
      <c r="BF237" s="644"/>
      <c r="BG237" s="644"/>
      <c r="BH237" s="644"/>
      <c r="BI237" s="324">
        <v>1585</v>
      </c>
      <c r="BJ237" s="645" t="s">
        <v>2497</v>
      </c>
      <c r="BK237" s="324" t="str">
        <f t="shared" ref="BK237:BK245" si="64">"v14620"&amp;BJ237&amp;"-"&amp;BI237</f>
        <v>v14620-bsr-1585</v>
      </c>
      <c r="BL237" s="324" t="str">
        <f t="shared" ref="BL237:BL245" si="65">B237&amp;BJ237</f>
        <v>-bsr</v>
      </c>
      <c r="BM237" s="671" t="s">
        <v>2625</v>
      </c>
      <c r="BN237" s="671" t="s">
        <v>2550</v>
      </c>
      <c r="BO237" s="671" t="s">
        <v>2551</v>
      </c>
      <c r="BP237" s="378" t="s">
        <v>1572</v>
      </c>
      <c r="BQ237" s="197" t="s">
        <v>2563</v>
      </c>
    </row>
    <row r="238" spans="1:69" s="27" customFormat="1">
      <c r="A238" s="95" t="str">
        <f t="shared" si="60"/>
        <v>eeaims004ltn</v>
      </c>
      <c r="B238" s="36"/>
      <c r="C238" s="36" t="s">
        <v>2609</v>
      </c>
      <c r="D238" s="36" t="s">
        <v>470</v>
      </c>
      <c r="E238" s="36" t="s">
        <v>2553</v>
      </c>
      <c r="F238" s="36" t="s">
        <v>2620</v>
      </c>
      <c r="G238" s="36" t="s">
        <v>2611</v>
      </c>
      <c r="H238" s="36" t="s">
        <v>1606</v>
      </c>
      <c r="I238" s="36" t="s">
        <v>2151</v>
      </c>
      <c r="J238" s="36" t="str">
        <f t="shared" si="54"/>
        <v>ims004ltn</v>
      </c>
      <c r="K238" s="36" t="s">
        <v>2621</v>
      </c>
      <c r="L238" s="36" t="s">
        <v>737</v>
      </c>
      <c r="M238" s="36" t="s">
        <v>2564</v>
      </c>
      <c r="N238" s="36" t="s">
        <v>2622</v>
      </c>
      <c r="O238" s="36" t="s">
        <v>2623</v>
      </c>
      <c r="P238" s="36" t="s">
        <v>1615</v>
      </c>
      <c r="Q238" s="646" t="s">
        <v>462</v>
      </c>
      <c r="R238" s="646" t="s">
        <v>463</v>
      </c>
      <c r="S238" s="95" t="s">
        <v>464</v>
      </c>
      <c r="T238" s="95" t="s">
        <v>465</v>
      </c>
      <c r="U238" s="95"/>
      <c r="V238" s="664">
        <v>1584</v>
      </c>
      <c r="W238" s="107" t="s">
        <v>1554</v>
      </c>
      <c r="X238" s="34"/>
      <c r="Y238" s="34" t="str">
        <f t="shared" si="61"/>
        <v>eeaims004ltn-ilo</v>
      </c>
      <c r="Z238" s="664" t="s">
        <v>2625</v>
      </c>
      <c r="AA238" s="664" t="s">
        <v>2626</v>
      </c>
      <c r="AB238" s="664" t="s">
        <v>2627</v>
      </c>
      <c r="AC238" s="666" t="s">
        <v>1572</v>
      </c>
      <c r="AD238" s="200" t="s">
        <v>2565</v>
      </c>
      <c r="AE238" s="668">
        <v>1582</v>
      </c>
      <c r="AF238" s="201" t="s">
        <v>1560</v>
      </c>
      <c r="AG238" s="668" t="str">
        <f t="shared" si="62"/>
        <v>v14620-dmz-o-m-1582</v>
      </c>
      <c r="AH238" s="38" t="str">
        <f t="shared" si="63"/>
        <v>eeaims004ltn-om</v>
      </c>
      <c r="AI238" s="375" t="s">
        <v>2625</v>
      </c>
      <c r="AJ238" s="375" t="s">
        <v>2628</v>
      </c>
      <c r="AK238" s="375" t="s">
        <v>2629</v>
      </c>
      <c r="AL238" s="670" t="s">
        <v>1572</v>
      </c>
      <c r="AM238" s="670" t="s">
        <v>2566</v>
      </c>
      <c r="AN238" s="201"/>
      <c r="AO238" s="644"/>
      <c r="AP238" s="644"/>
      <c r="AQ238" s="644"/>
      <c r="AR238" s="644"/>
      <c r="AS238" s="675"/>
      <c r="AT238" s="675"/>
      <c r="AU238" s="675"/>
      <c r="AV238" s="675"/>
      <c r="AW238" s="638"/>
      <c r="AX238" s="675"/>
      <c r="AY238" s="675"/>
      <c r="AZ238" s="643"/>
      <c r="BA238" s="644"/>
      <c r="BB238" s="644"/>
      <c r="BC238" s="644"/>
      <c r="BD238" s="644"/>
      <c r="BE238" s="644"/>
      <c r="BF238" s="644"/>
      <c r="BG238" s="644"/>
      <c r="BH238" s="644"/>
      <c r="BI238" s="324">
        <v>1585</v>
      </c>
      <c r="BJ238" s="645" t="s">
        <v>2497</v>
      </c>
      <c r="BK238" s="324" t="str">
        <f t="shared" si="64"/>
        <v>v14620-bsr-1585</v>
      </c>
      <c r="BL238" s="324" t="str">
        <f t="shared" si="65"/>
        <v>-bsr</v>
      </c>
      <c r="BM238" s="671" t="s">
        <v>2625</v>
      </c>
      <c r="BN238" s="671" t="s">
        <v>2550</v>
      </c>
      <c r="BO238" s="671" t="s">
        <v>2551</v>
      </c>
      <c r="BP238" s="378" t="s">
        <v>1572</v>
      </c>
      <c r="BQ238" s="197" t="s">
        <v>2568</v>
      </c>
    </row>
    <row r="239" spans="1:69" s="27" customFormat="1">
      <c r="A239" s="95" t="str">
        <f t="shared" si="60"/>
        <v>eeaims005ltn</v>
      </c>
      <c r="B239" s="36"/>
      <c r="C239" s="36" t="s">
        <v>2609</v>
      </c>
      <c r="D239" s="36" t="s">
        <v>470</v>
      </c>
      <c r="E239" s="36" t="s">
        <v>2553</v>
      </c>
      <c r="F239" s="36" t="s">
        <v>2620</v>
      </c>
      <c r="G239" s="36" t="s">
        <v>2611</v>
      </c>
      <c r="H239" s="36" t="s">
        <v>1613</v>
      </c>
      <c r="I239" s="36" t="s">
        <v>2151</v>
      </c>
      <c r="J239" s="36" t="str">
        <f t="shared" si="54"/>
        <v>ims005ltn</v>
      </c>
      <c r="K239" s="36" t="s">
        <v>2621</v>
      </c>
      <c r="L239" s="36" t="s">
        <v>738</v>
      </c>
      <c r="M239" s="36" t="s">
        <v>2569</v>
      </c>
      <c r="N239" s="36" t="s">
        <v>2622</v>
      </c>
      <c r="O239" s="36" t="s">
        <v>2623</v>
      </c>
      <c r="P239" s="36" t="s">
        <v>2630</v>
      </c>
      <c r="Q239" s="646" t="s">
        <v>462</v>
      </c>
      <c r="R239" s="646" t="s">
        <v>463</v>
      </c>
      <c r="S239" s="95" t="s">
        <v>464</v>
      </c>
      <c r="T239" s="95" t="s">
        <v>465</v>
      </c>
      <c r="U239" s="95"/>
      <c r="V239" s="664">
        <v>1584</v>
      </c>
      <c r="W239" s="107" t="s">
        <v>1554</v>
      </c>
      <c r="X239" s="34"/>
      <c r="Y239" s="34" t="str">
        <f t="shared" si="61"/>
        <v>eeaims005ltn-ilo</v>
      </c>
      <c r="Z239" s="664" t="s">
        <v>2625</v>
      </c>
      <c r="AA239" s="664" t="s">
        <v>2626</v>
      </c>
      <c r="AB239" s="664" t="s">
        <v>2627</v>
      </c>
      <c r="AC239" s="666" t="s">
        <v>1572</v>
      </c>
      <c r="AD239" s="200" t="s">
        <v>2570</v>
      </c>
      <c r="AE239" s="668">
        <v>1582</v>
      </c>
      <c r="AF239" s="201" t="s">
        <v>1560</v>
      </c>
      <c r="AG239" s="668" t="str">
        <f t="shared" si="62"/>
        <v>v14620-dmz-o-m-1582</v>
      </c>
      <c r="AH239" s="38" t="str">
        <f t="shared" si="63"/>
        <v>eeaims005ltn-om</v>
      </c>
      <c r="AI239" s="375" t="s">
        <v>2625</v>
      </c>
      <c r="AJ239" s="375" t="s">
        <v>2628</v>
      </c>
      <c r="AK239" s="375" t="s">
        <v>2629</v>
      </c>
      <c r="AL239" s="670" t="s">
        <v>1572</v>
      </c>
      <c r="AM239" s="670" t="s">
        <v>2571</v>
      </c>
      <c r="AN239" s="201"/>
      <c r="AO239" s="644"/>
      <c r="AP239" s="644"/>
      <c r="AQ239" s="644"/>
      <c r="AR239" s="644"/>
      <c r="AS239" s="675"/>
      <c r="AT239" s="675"/>
      <c r="AU239" s="675"/>
      <c r="AV239" s="675"/>
      <c r="AW239" s="638"/>
      <c r="AX239" s="675"/>
      <c r="AY239" s="675"/>
      <c r="AZ239" s="643"/>
      <c r="BA239" s="644"/>
      <c r="BB239" s="644"/>
      <c r="BC239" s="644"/>
      <c r="BD239" s="644"/>
      <c r="BE239" s="644"/>
      <c r="BF239" s="644"/>
      <c r="BG239" s="644"/>
      <c r="BH239" s="644"/>
      <c r="BI239" s="324">
        <v>1585</v>
      </c>
      <c r="BJ239" s="645" t="s">
        <v>2497</v>
      </c>
      <c r="BK239" s="324" t="str">
        <f t="shared" si="64"/>
        <v>v14620-bsr-1585</v>
      </c>
      <c r="BL239" s="324" t="str">
        <f t="shared" si="65"/>
        <v>-bsr</v>
      </c>
      <c r="BM239" s="671" t="s">
        <v>2625</v>
      </c>
      <c r="BN239" s="671" t="s">
        <v>2550</v>
      </c>
      <c r="BO239" s="671" t="s">
        <v>2551</v>
      </c>
      <c r="BP239" s="378" t="s">
        <v>1572</v>
      </c>
      <c r="BQ239" s="197" t="s">
        <v>2573</v>
      </c>
    </row>
    <row r="240" spans="1:69" s="27" customFormat="1">
      <c r="A240" s="95" t="str">
        <f t="shared" si="60"/>
        <v>eeaims006ltn</v>
      </c>
      <c r="B240" s="36"/>
      <c r="C240" s="36" t="s">
        <v>2609</v>
      </c>
      <c r="D240" s="36" t="s">
        <v>470</v>
      </c>
      <c r="E240" s="36" t="s">
        <v>2553</v>
      </c>
      <c r="F240" s="36" t="s">
        <v>2620</v>
      </c>
      <c r="G240" s="36" t="s">
        <v>2611</v>
      </c>
      <c r="H240" s="36" t="s">
        <v>1621</v>
      </c>
      <c r="I240" s="36" t="s">
        <v>2151</v>
      </c>
      <c r="J240" s="36" t="str">
        <f t="shared" si="54"/>
        <v>ims006ltn</v>
      </c>
      <c r="K240" s="36" t="s">
        <v>2621</v>
      </c>
      <c r="L240" s="36" t="s">
        <v>739</v>
      </c>
      <c r="M240" s="36" t="s">
        <v>2574</v>
      </c>
      <c r="N240" s="36" t="s">
        <v>2622</v>
      </c>
      <c r="O240" s="36" t="s">
        <v>2631</v>
      </c>
      <c r="P240" s="36" t="s">
        <v>2632</v>
      </c>
      <c r="Q240" s="646" t="s">
        <v>462</v>
      </c>
      <c r="R240" s="646" t="s">
        <v>463</v>
      </c>
      <c r="S240" s="95" t="s">
        <v>464</v>
      </c>
      <c r="T240" s="95" t="s">
        <v>465</v>
      </c>
      <c r="U240" s="95"/>
      <c r="V240" s="664">
        <v>1584</v>
      </c>
      <c r="W240" s="107" t="s">
        <v>1554</v>
      </c>
      <c r="X240" s="34"/>
      <c r="Y240" s="34" t="str">
        <f t="shared" si="61"/>
        <v>eeaims006ltn-ilo</v>
      </c>
      <c r="Z240" s="664" t="s">
        <v>2625</v>
      </c>
      <c r="AA240" s="664" t="s">
        <v>2626</v>
      </c>
      <c r="AB240" s="664" t="s">
        <v>2627</v>
      </c>
      <c r="AC240" s="666" t="s">
        <v>1572</v>
      </c>
      <c r="AD240" s="200" t="s">
        <v>2575</v>
      </c>
      <c r="AE240" s="668">
        <v>1582</v>
      </c>
      <c r="AF240" s="201" t="s">
        <v>1560</v>
      </c>
      <c r="AG240" s="668" t="str">
        <f t="shared" si="62"/>
        <v>v14620-dmz-o-m-1582</v>
      </c>
      <c r="AH240" s="38" t="str">
        <f t="shared" si="63"/>
        <v>eeaims006ltn-om</v>
      </c>
      <c r="AI240" s="375" t="s">
        <v>2625</v>
      </c>
      <c r="AJ240" s="375" t="s">
        <v>2628</v>
      </c>
      <c r="AK240" s="375" t="s">
        <v>2629</v>
      </c>
      <c r="AL240" s="670" t="s">
        <v>1572</v>
      </c>
      <c r="AM240" s="670" t="s">
        <v>2576</v>
      </c>
      <c r="AN240" s="201"/>
      <c r="AO240" s="644"/>
      <c r="AP240" s="644"/>
      <c r="AQ240" s="644"/>
      <c r="AR240" s="644"/>
      <c r="AS240" s="675"/>
      <c r="AT240" s="675"/>
      <c r="AU240" s="675"/>
      <c r="AV240" s="675"/>
      <c r="AW240" s="638"/>
      <c r="AX240" s="675"/>
      <c r="AY240" s="675"/>
      <c r="AZ240" s="643"/>
      <c r="BA240" s="644"/>
      <c r="BB240" s="644"/>
      <c r="BC240" s="644"/>
      <c r="BD240" s="644"/>
      <c r="BE240" s="644"/>
      <c r="BF240" s="644"/>
      <c r="BG240" s="644"/>
      <c r="BH240" s="644"/>
      <c r="BI240" s="324">
        <v>1585</v>
      </c>
      <c r="BJ240" s="645" t="s">
        <v>2497</v>
      </c>
      <c r="BK240" s="324" t="str">
        <f t="shared" si="64"/>
        <v>v14620-bsr-1585</v>
      </c>
      <c r="BL240" s="324" t="str">
        <f t="shared" si="65"/>
        <v>-bsr</v>
      </c>
      <c r="BM240" s="671" t="s">
        <v>2625</v>
      </c>
      <c r="BN240" s="671" t="s">
        <v>2550</v>
      </c>
      <c r="BO240" s="671" t="s">
        <v>2551</v>
      </c>
      <c r="BP240" s="378" t="s">
        <v>1572</v>
      </c>
      <c r="BQ240" s="197" t="s">
        <v>2578</v>
      </c>
    </row>
    <row r="241" spans="1:87" s="27" customFormat="1">
      <c r="A241" s="95" t="str">
        <f t="shared" si="60"/>
        <v>eeaims007ltn</v>
      </c>
      <c r="B241" s="36"/>
      <c r="C241" s="36" t="s">
        <v>2609</v>
      </c>
      <c r="D241" s="36" t="s">
        <v>470</v>
      </c>
      <c r="E241" s="36" t="s">
        <v>2553</v>
      </c>
      <c r="F241" s="36" t="s">
        <v>2620</v>
      </c>
      <c r="G241" s="36" t="s">
        <v>2611</v>
      </c>
      <c r="H241" s="36" t="s">
        <v>1628</v>
      </c>
      <c r="I241" s="36" t="s">
        <v>2151</v>
      </c>
      <c r="J241" s="36" t="str">
        <f t="shared" si="54"/>
        <v>ims007ltn</v>
      </c>
      <c r="K241" s="36" t="s">
        <v>2621</v>
      </c>
      <c r="L241" s="36" t="s">
        <v>740</v>
      </c>
      <c r="M241" s="36" t="s">
        <v>2579</v>
      </c>
      <c r="N241" s="36" t="s">
        <v>2622</v>
      </c>
      <c r="O241" s="36" t="s">
        <v>2631</v>
      </c>
      <c r="P241" s="36" t="s">
        <v>2633</v>
      </c>
      <c r="Q241" s="646" t="s">
        <v>462</v>
      </c>
      <c r="R241" s="646" t="s">
        <v>463</v>
      </c>
      <c r="S241" s="95" t="s">
        <v>464</v>
      </c>
      <c r="T241" s="95" t="s">
        <v>465</v>
      </c>
      <c r="U241" s="95"/>
      <c r="V241" s="664">
        <v>1584</v>
      </c>
      <c r="W241" s="107" t="s">
        <v>1554</v>
      </c>
      <c r="X241" s="34"/>
      <c r="Y241" s="34" t="str">
        <f t="shared" si="61"/>
        <v>eeaims007ltn-ilo</v>
      </c>
      <c r="Z241" s="664" t="s">
        <v>2625</v>
      </c>
      <c r="AA241" s="664" t="s">
        <v>2626</v>
      </c>
      <c r="AB241" s="664" t="s">
        <v>2627</v>
      </c>
      <c r="AC241" s="666" t="s">
        <v>1572</v>
      </c>
      <c r="AD241" s="200" t="s">
        <v>2580</v>
      </c>
      <c r="AE241" s="668">
        <v>1582</v>
      </c>
      <c r="AF241" s="201" t="s">
        <v>1560</v>
      </c>
      <c r="AG241" s="668" t="str">
        <f t="shared" si="62"/>
        <v>v14620-dmz-o-m-1582</v>
      </c>
      <c r="AH241" s="38" t="str">
        <f t="shared" si="63"/>
        <v>eeaims007ltn-om</v>
      </c>
      <c r="AI241" s="375" t="s">
        <v>2625</v>
      </c>
      <c r="AJ241" s="375" t="s">
        <v>2628</v>
      </c>
      <c r="AK241" s="375" t="s">
        <v>2629</v>
      </c>
      <c r="AL241" s="670" t="s">
        <v>1572</v>
      </c>
      <c r="AM241" s="670" t="s">
        <v>2581</v>
      </c>
      <c r="AN241" s="201"/>
      <c r="AO241" s="644"/>
      <c r="AP241" s="644"/>
      <c r="AQ241" s="644"/>
      <c r="AR241" s="644"/>
      <c r="AS241" s="675"/>
      <c r="AT241" s="675"/>
      <c r="AU241" s="675"/>
      <c r="AV241" s="675"/>
      <c r="AW241" s="638"/>
      <c r="AX241" s="675"/>
      <c r="AY241" s="675"/>
      <c r="AZ241" s="643"/>
      <c r="BA241" s="644"/>
      <c r="BB241" s="644"/>
      <c r="BC241" s="644"/>
      <c r="BD241" s="644"/>
      <c r="BE241" s="644"/>
      <c r="BF241" s="644"/>
      <c r="BG241" s="644"/>
      <c r="BH241" s="644"/>
      <c r="BI241" s="324">
        <v>1585</v>
      </c>
      <c r="BJ241" s="645" t="s">
        <v>2497</v>
      </c>
      <c r="BK241" s="324" t="str">
        <f t="shared" si="64"/>
        <v>v14620-bsr-1585</v>
      </c>
      <c r="BL241" s="324" t="str">
        <f t="shared" si="65"/>
        <v>-bsr</v>
      </c>
      <c r="BM241" s="671" t="s">
        <v>2625</v>
      </c>
      <c r="BN241" s="671" t="s">
        <v>2550</v>
      </c>
      <c r="BO241" s="671" t="s">
        <v>2551</v>
      </c>
      <c r="BP241" s="378" t="s">
        <v>1572</v>
      </c>
      <c r="BQ241" s="197" t="s">
        <v>2583</v>
      </c>
    </row>
    <row r="242" spans="1:87" s="27" customFormat="1">
      <c r="A242" s="95" t="str">
        <f t="shared" si="60"/>
        <v>eeaims008ltn</v>
      </c>
      <c r="B242" s="36"/>
      <c r="C242" s="36" t="s">
        <v>2609</v>
      </c>
      <c r="D242" s="36" t="s">
        <v>470</v>
      </c>
      <c r="E242" s="36" t="s">
        <v>2553</v>
      </c>
      <c r="F242" s="36" t="s">
        <v>2620</v>
      </c>
      <c r="G242" s="36" t="s">
        <v>2611</v>
      </c>
      <c r="H242" s="36" t="s">
        <v>1635</v>
      </c>
      <c r="I242" s="36" t="s">
        <v>2151</v>
      </c>
      <c r="J242" s="36" t="str">
        <f t="shared" si="54"/>
        <v>ims008ltn</v>
      </c>
      <c r="K242" s="36" t="s">
        <v>2621</v>
      </c>
      <c r="L242" s="36" t="s">
        <v>741</v>
      </c>
      <c r="M242" s="36" t="s">
        <v>2584</v>
      </c>
      <c r="N242" s="36" t="s">
        <v>2622</v>
      </c>
      <c r="O242" s="36" t="s">
        <v>2631</v>
      </c>
      <c r="P242" s="36" t="s">
        <v>1553</v>
      </c>
      <c r="Q242" s="646" t="s">
        <v>462</v>
      </c>
      <c r="R242" s="646" t="s">
        <v>463</v>
      </c>
      <c r="S242" s="95" t="s">
        <v>464</v>
      </c>
      <c r="T242" s="95" t="s">
        <v>465</v>
      </c>
      <c r="U242" s="95"/>
      <c r="V242" s="664">
        <v>1584</v>
      </c>
      <c r="W242" s="107" t="s">
        <v>1554</v>
      </c>
      <c r="X242" s="34"/>
      <c r="Y242" s="34" t="str">
        <f t="shared" si="61"/>
        <v>eeaims008ltn-ilo</v>
      </c>
      <c r="Z242" s="664" t="s">
        <v>2625</v>
      </c>
      <c r="AA242" s="664" t="s">
        <v>2626</v>
      </c>
      <c r="AB242" s="664" t="s">
        <v>2627</v>
      </c>
      <c r="AC242" s="666" t="s">
        <v>1572</v>
      </c>
      <c r="AD242" s="200" t="s">
        <v>2585</v>
      </c>
      <c r="AE242" s="668">
        <v>1582</v>
      </c>
      <c r="AF242" s="201" t="s">
        <v>1560</v>
      </c>
      <c r="AG242" s="668" t="str">
        <f t="shared" si="62"/>
        <v>v14620-dmz-o-m-1582</v>
      </c>
      <c r="AH242" s="38" t="str">
        <f t="shared" si="63"/>
        <v>eeaims008ltn-om</v>
      </c>
      <c r="AI242" s="375" t="s">
        <v>2625</v>
      </c>
      <c r="AJ242" s="375" t="s">
        <v>2628</v>
      </c>
      <c r="AK242" s="375" t="s">
        <v>2629</v>
      </c>
      <c r="AL242" s="670" t="s">
        <v>1572</v>
      </c>
      <c r="AM242" s="670" t="s">
        <v>2586</v>
      </c>
      <c r="AN242" s="201"/>
      <c r="AO242" s="644"/>
      <c r="AP242" s="644"/>
      <c r="AQ242" s="644"/>
      <c r="AR242" s="644"/>
      <c r="AS242" s="675"/>
      <c r="AT242" s="675"/>
      <c r="AU242" s="675"/>
      <c r="AV242" s="675"/>
      <c r="AW242" s="638"/>
      <c r="AX242" s="675"/>
      <c r="AY242" s="675"/>
      <c r="AZ242" s="643"/>
      <c r="BA242" s="644"/>
      <c r="BB242" s="644"/>
      <c r="BC242" s="644"/>
      <c r="BD242" s="644"/>
      <c r="BE242" s="644"/>
      <c r="BF242" s="644"/>
      <c r="BG242" s="644"/>
      <c r="BH242" s="644"/>
      <c r="BI242" s="324">
        <v>1585</v>
      </c>
      <c r="BJ242" s="645" t="s">
        <v>2497</v>
      </c>
      <c r="BK242" s="324" t="str">
        <f t="shared" si="64"/>
        <v>v14620-bsr-1585</v>
      </c>
      <c r="BL242" s="324" t="str">
        <f t="shared" si="65"/>
        <v>-bsr</v>
      </c>
      <c r="BM242" s="671" t="s">
        <v>2625</v>
      </c>
      <c r="BN242" s="671" t="s">
        <v>2550</v>
      </c>
      <c r="BO242" s="671" t="s">
        <v>2551</v>
      </c>
      <c r="BP242" s="378" t="s">
        <v>1572</v>
      </c>
      <c r="BQ242" s="197" t="s">
        <v>2588</v>
      </c>
    </row>
    <row r="243" spans="1:87" s="27" customFormat="1">
      <c r="A243" s="95" t="str">
        <f t="shared" si="60"/>
        <v>eeaims009ltn</v>
      </c>
      <c r="B243" s="36"/>
      <c r="C243" s="36" t="s">
        <v>2609</v>
      </c>
      <c r="D243" s="36" t="s">
        <v>470</v>
      </c>
      <c r="E243" s="36" t="s">
        <v>2553</v>
      </c>
      <c r="F243" s="36" t="s">
        <v>2620</v>
      </c>
      <c r="G243" s="36" t="s">
        <v>2611</v>
      </c>
      <c r="H243" s="36" t="s">
        <v>1642</v>
      </c>
      <c r="I243" s="36" t="s">
        <v>2151</v>
      </c>
      <c r="J243" s="36" t="str">
        <f t="shared" si="54"/>
        <v>ims009ltn</v>
      </c>
      <c r="K243" s="36" t="s">
        <v>2621</v>
      </c>
      <c r="L243" s="36" t="s">
        <v>742</v>
      </c>
      <c r="M243" s="36" t="s">
        <v>2589</v>
      </c>
      <c r="N243" s="36" t="s">
        <v>2622</v>
      </c>
      <c r="O243" s="36" t="s">
        <v>2631</v>
      </c>
      <c r="P243" s="36" t="s">
        <v>2630</v>
      </c>
      <c r="Q243" s="646" t="s">
        <v>462</v>
      </c>
      <c r="R243" s="646" t="s">
        <v>463</v>
      </c>
      <c r="S243" s="95" t="s">
        <v>464</v>
      </c>
      <c r="T243" s="95" t="s">
        <v>465</v>
      </c>
      <c r="U243" s="95"/>
      <c r="V243" s="664">
        <v>1584</v>
      </c>
      <c r="W243" s="107" t="s">
        <v>1554</v>
      </c>
      <c r="X243" s="34"/>
      <c r="Y243" s="34" t="str">
        <f t="shared" si="61"/>
        <v>eeaims009ltn-ilo</v>
      </c>
      <c r="Z243" s="664" t="s">
        <v>2625</v>
      </c>
      <c r="AA243" s="664" t="s">
        <v>2626</v>
      </c>
      <c r="AB243" s="664" t="s">
        <v>2627</v>
      </c>
      <c r="AC243" s="666" t="s">
        <v>1572</v>
      </c>
      <c r="AD243" s="200" t="s">
        <v>2590</v>
      </c>
      <c r="AE243" s="668">
        <v>1582</v>
      </c>
      <c r="AF243" s="201" t="s">
        <v>1560</v>
      </c>
      <c r="AG243" s="668" t="str">
        <f t="shared" si="62"/>
        <v>v14620-dmz-o-m-1582</v>
      </c>
      <c r="AH243" s="38" t="str">
        <f t="shared" si="63"/>
        <v>eeaims009ltn-om</v>
      </c>
      <c r="AI243" s="375" t="s">
        <v>2625</v>
      </c>
      <c r="AJ243" s="375" t="s">
        <v>2628</v>
      </c>
      <c r="AK243" s="375" t="s">
        <v>2629</v>
      </c>
      <c r="AL243" s="670" t="s">
        <v>1572</v>
      </c>
      <c r="AM243" s="670" t="s">
        <v>2591</v>
      </c>
      <c r="AN243" s="201"/>
      <c r="AO243" s="644"/>
      <c r="AP243" s="644"/>
      <c r="AQ243" s="644"/>
      <c r="AR243" s="644"/>
      <c r="AS243" s="675"/>
      <c r="AT243" s="675"/>
      <c r="AU243" s="675"/>
      <c r="AV243" s="675"/>
      <c r="AW243" s="638"/>
      <c r="AX243" s="675"/>
      <c r="AY243" s="675"/>
      <c r="AZ243" s="643"/>
      <c r="BA243" s="644"/>
      <c r="BB243" s="644"/>
      <c r="BC243" s="644"/>
      <c r="BD243" s="644"/>
      <c r="BE243" s="644"/>
      <c r="BF243" s="644"/>
      <c r="BG243" s="644"/>
      <c r="BH243" s="644"/>
      <c r="BI243" s="324">
        <v>1585</v>
      </c>
      <c r="BJ243" s="645" t="s">
        <v>2497</v>
      </c>
      <c r="BK243" s="324" t="str">
        <f t="shared" si="64"/>
        <v>v14620-bsr-1585</v>
      </c>
      <c r="BL243" s="324" t="str">
        <f t="shared" si="65"/>
        <v>-bsr</v>
      </c>
      <c r="BM243" s="671" t="s">
        <v>2625</v>
      </c>
      <c r="BN243" s="671" t="s">
        <v>2550</v>
      </c>
      <c r="BO243" s="671" t="s">
        <v>2551</v>
      </c>
      <c r="BP243" s="378" t="s">
        <v>1572</v>
      </c>
      <c r="BQ243" s="197" t="s">
        <v>2593</v>
      </c>
    </row>
    <row r="244" spans="1:87" s="27" customFormat="1">
      <c r="A244" s="95" t="str">
        <f t="shared" si="60"/>
        <v>eeaims010ltn</v>
      </c>
      <c r="B244" s="36"/>
      <c r="C244" s="36" t="s">
        <v>2609</v>
      </c>
      <c r="D244" s="36" t="s">
        <v>470</v>
      </c>
      <c r="E244" s="36" t="s">
        <v>2553</v>
      </c>
      <c r="F244" s="36" t="s">
        <v>2620</v>
      </c>
      <c r="G244" s="36" t="s">
        <v>2611</v>
      </c>
      <c r="H244" s="36" t="s">
        <v>1650</v>
      </c>
      <c r="I244" s="36" t="s">
        <v>2151</v>
      </c>
      <c r="J244" s="36" t="str">
        <f t="shared" si="54"/>
        <v>ims010ltn</v>
      </c>
      <c r="K244" s="36" t="s">
        <v>2621</v>
      </c>
      <c r="L244" s="36" t="s">
        <v>743</v>
      </c>
      <c r="M244" s="36" t="s">
        <v>2594</v>
      </c>
      <c r="N244" s="36" t="s">
        <v>2622</v>
      </c>
      <c r="O244" s="36" t="s">
        <v>2631</v>
      </c>
      <c r="P244" s="36" t="s">
        <v>2624</v>
      </c>
      <c r="Q244" s="646" t="s">
        <v>462</v>
      </c>
      <c r="R244" s="646" t="s">
        <v>463</v>
      </c>
      <c r="S244" s="95" t="s">
        <v>464</v>
      </c>
      <c r="T244" s="95" t="s">
        <v>465</v>
      </c>
      <c r="U244" s="95"/>
      <c r="V244" s="664">
        <v>1584</v>
      </c>
      <c r="W244" s="107" t="s">
        <v>1554</v>
      </c>
      <c r="X244" s="34"/>
      <c r="Y244" s="34" t="str">
        <f t="shared" si="61"/>
        <v>eeaims010ltn-ilo</v>
      </c>
      <c r="Z244" s="664" t="s">
        <v>2625</v>
      </c>
      <c r="AA244" s="664" t="s">
        <v>2626</v>
      </c>
      <c r="AB244" s="664" t="s">
        <v>2627</v>
      </c>
      <c r="AC244" s="666" t="s">
        <v>1572</v>
      </c>
      <c r="AD244" s="200" t="s">
        <v>2595</v>
      </c>
      <c r="AE244" s="668">
        <v>1582</v>
      </c>
      <c r="AF244" s="201" t="s">
        <v>1560</v>
      </c>
      <c r="AG244" s="668" t="str">
        <f t="shared" si="62"/>
        <v>v14620-dmz-o-m-1582</v>
      </c>
      <c r="AH244" s="38" t="str">
        <f t="shared" si="63"/>
        <v>eeaims010ltn-om</v>
      </c>
      <c r="AI244" s="375" t="s">
        <v>2625</v>
      </c>
      <c r="AJ244" s="375" t="s">
        <v>2628</v>
      </c>
      <c r="AK244" s="375" t="s">
        <v>2629</v>
      </c>
      <c r="AL244" s="670" t="s">
        <v>1572</v>
      </c>
      <c r="AM244" s="670" t="s">
        <v>2596</v>
      </c>
      <c r="AN244" s="201"/>
      <c r="AO244" s="644"/>
      <c r="AP244" s="644"/>
      <c r="AQ244" s="644"/>
      <c r="AR244" s="644"/>
      <c r="AS244" s="675"/>
      <c r="AT244" s="675"/>
      <c r="AU244" s="675"/>
      <c r="AV244" s="675"/>
      <c r="AW244" s="638"/>
      <c r="AX244" s="675"/>
      <c r="AY244" s="675"/>
      <c r="AZ244" s="643"/>
      <c r="BA244" s="644"/>
      <c r="BB244" s="644"/>
      <c r="BC244" s="644"/>
      <c r="BD244" s="644"/>
      <c r="BE244" s="644"/>
      <c r="BF244" s="644"/>
      <c r="BG244" s="644"/>
      <c r="BH244" s="644"/>
      <c r="BI244" s="324">
        <v>1585</v>
      </c>
      <c r="BJ244" s="645" t="s">
        <v>2497</v>
      </c>
      <c r="BK244" s="324" t="str">
        <f t="shared" si="64"/>
        <v>v14620-bsr-1585</v>
      </c>
      <c r="BL244" s="324" t="str">
        <f t="shared" si="65"/>
        <v>-bsr</v>
      </c>
      <c r="BM244" s="671" t="s">
        <v>2625</v>
      </c>
      <c r="BN244" s="671" t="s">
        <v>2550</v>
      </c>
      <c r="BO244" s="671" t="s">
        <v>2551</v>
      </c>
      <c r="BP244" s="378" t="s">
        <v>1572</v>
      </c>
      <c r="BQ244" s="197" t="s">
        <v>2598</v>
      </c>
    </row>
    <row r="245" spans="1:87" s="27" customFormat="1">
      <c r="A245" s="95" t="str">
        <f t="shared" si="60"/>
        <v>eeaims011ltn</v>
      </c>
      <c r="B245" s="36"/>
      <c r="C245" s="36" t="s">
        <v>2609</v>
      </c>
      <c r="D245" s="36" t="s">
        <v>470</v>
      </c>
      <c r="E245" s="36" t="s">
        <v>2553</v>
      </c>
      <c r="F245" s="36" t="s">
        <v>2620</v>
      </c>
      <c r="G245" s="36" t="s">
        <v>2611</v>
      </c>
      <c r="H245" s="36" t="s">
        <v>1657</v>
      </c>
      <c r="I245" s="36" t="s">
        <v>2151</v>
      </c>
      <c r="J245" s="36" t="str">
        <f t="shared" si="54"/>
        <v>ims011ltn</v>
      </c>
      <c r="K245" s="36" t="s">
        <v>2621</v>
      </c>
      <c r="L245" s="36" t="s">
        <v>744</v>
      </c>
      <c r="M245" s="36" t="s">
        <v>2599</v>
      </c>
      <c r="N245" s="36" t="s">
        <v>2622</v>
      </c>
      <c r="O245" s="36" t="s">
        <v>2631</v>
      </c>
      <c r="P245" s="36" t="s">
        <v>1615</v>
      </c>
      <c r="Q245" s="646" t="s">
        <v>462</v>
      </c>
      <c r="R245" s="646" t="s">
        <v>463</v>
      </c>
      <c r="S245" s="95" t="s">
        <v>464</v>
      </c>
      <c r="T245" s="95" t="s">
        <v>465</v>
      </c>
      <c r="U245" s="95"/>
      <c r="V245" s="664">
        <v>1584</v>
      </c>
      <c r="W245" s="107" t="s">
        <v>1554</v>
      </c>
      <c r="X245" s="34"/>
      <c r="Y245" s="34" t="str">
        <f t="shared" si="61"/>
        <v>eeaims011ltn-ilo</v>
      </c>
      <c r="Z245" s="664" t="s">
        <v>2625</v>
      </c>
      <c r="AA245" s="664" t="s">
        <v>2626</v>
      </c>
      <c r="AB245" s="664" t="s">
        <v>2627</v>
      </c>
      <c r="AC245" s="666" t="s">
        <v>1572</v>
      </c>
      <c r="AD245" s="200" t="s">
        <v>2600</v>
      </c>
      <c r="AE245" s="668">
        <v>1582</v>
      </c>
      <c r="AF245" s="201" t="s">
        <v>1560</v>
      </c>
      <c r="AG245" s="668" t="str">
        <f t="shared" si="62"/>
        <v>v14620-dmz-o-m-1582</v>
      </c>
      <c r="AH245" s="38" t="str">
        <f t="shared" si="63"/>
        <v>eeaims011ltn-om</v>
      </c>
      <c r="AI245" s="375" t="s">
        <v>2625</v>
      </c>
      <c r="AJ245" s="375" t="s">
        <v>2628</v>
      </c>
      <c r="AK245" s="375" t="s">
        <v>2629</v>
      </c>
      <c r="AL245" s="670" t="s">
        <v>1572</v>
      </c>
      <c r="AM245" s="670" t="s">
        <v>2601</v>
      </c>
      <c r="AN245" s="201"/>
      <c r="AO245" s="644"/>
      <c r="AP245" s="644"/>
      <c r="AQ245" s="644"/>
      <c r="AR245" s="644"/>
      <c r="AS245" s="675"/>
      <c r="AT245" s="675"/>
      <c r="AU245" s="675"/>
      <c r="AV245" s="675"/>
      <c r="AW245" s="638"/>
      <c r="AX245" s="675"/>
      <c r="AY245" s="675"/>
      <c r="AZ245" s="643"/>
      <c r="BA245" s="644"/>
      <c r="BB245" s="644"/>
      <c r="BC245" s="644"/>
      <c r="BD245" s="644"/>
      <c r="BE245" s="644"/>
      <c r="BF245" s="644"/>
      <c r="BG245" s="644"/>
      <c r="BH245" s="644"/>
      <c r="BI245" s="324">
        <v>1585</v>
      </c>
      <c r="BJ245" s="645" t="s">
        <v>2497</v>
      </c>
      <c r="BK245" s="324" t="str">
        <f t="shared" si="64"/>
        <v>v14620-bsr-1585</v>
      </c>
      <c r="BL245" s="324" t="str">
        <f t="shared" si="65"/>
        <v>-bsr</v>
      </c>
      <c r="BM245" s="671" t="s">
        <v>2625</v>
      </c>
      <c r="BN245" s="671" t="s">
        <v>2550</v>
      </c>
      <c r="BO245" s="671" t="s">
        <v>2551</v>
      </c>
      <c r="BP245" s="378" t="s">
        <v>1572</v>
      </c>
      <c r="BQ245" s="197" t="s">
        <v>2603</v>
      </c>
    </row>
    <row r="246" spans="1:87" s="27" customFormat="1" hidden="1">
      <c r="A246" s="95" t="s">
        <v>2634</v>
      </c>
      <c r="B246" s="36"/>
      <c r="C246" s="36" t="s">
        <v>2635</v>
      </c>
      <c r="D246" s="36" t="s">
        <v>2636</v>
      </c>
      <c r="E246" s="36" t="s">
        <v>1544</v>
      </c>
      <c r="F246" s="36" t="s">
        <v>2637</v>
      </c>
      <c r="G246" s="36" t="s">
        <v>2638</v>
      </c>
      <c r="H246" s="36" t="s">
        <v>1547</v>
      </c>
      <c r="I246" s="36" t="s">
        <v>1548</v>
      </c>
      <c r="J246" s="36" t="str">
        <f t="shared" si="54"/>
        <v>adp001re</v>
      </c>
      <c r="K246" s="36" t="s">
        <v>2152</v>
      </c>
      <c r="L246" s="36" t="s">
        <v>1665</v>
      </c>
      <c r="M246" s="36" t="s">
        <v>2639</v>
      </c>
      <c r="N246" s="36"/>
      <c r="O246" s="36"/>
      <c r="P246" s="36" t="s">
        <v>1584</v>
      </c>
      <c r="Q246" s="646" t="s">
        <v>454</v>
      </c>
      <c r="R246" s="646" t="s">
        <v>455</v>
      </c>
      <c r="S246" s="676" t="s">
        <v>456</v>
      </c>
      <c r="T246" s="676" t="s">
        <v>457</v>
      </c>
      <c r="U246" s="676" t="s">
        <v>458</v>
      </c>
      <c r="V246" s="34">
        <v>2773</v>
      </c>
      <c r="W246" s="107" t="s">
        <v>1554</v>
      </c>
      <c r="X246" s="34" t="s">
        <v>2640</v>
      </c>
      <c r="Y246" s="34" t="s">
        <v>2641</v>
      </c>
      <c r="Z246" s="34" t="s">
        <v>2642</v>
      </c>
      <c r="AA246" s="34" t="s">
        <v>1556</v>
      </c>
      <c r="AB246" s="34" t="s">
        <v>1557</v>
      </c>
      <c r="AC246" s="34" t="s">
        <v>1558</v>
      </c>
      <c r="AD246" s="200" t="s">
        <v>2643</v>
      </c>
      <c r="AE246" s="39">
        <v>2224</v>
      </c>
      <c r="AF246" s="201" t="s">
        <v>1560</v>
      </c>
      <c r="AG246" s="39" t="s">
        <v>2217</v>
      </c>
      <c r="AH246" s="38" t="s">
        <v>2644</v>
      </c>
      <c r="AI246" s="38" t="s">
        <v>2645</v>
      </c>
      <c r="AJ246" s="375"/>
      <c r="AK246" s="375"/>
      <c r="AL246" s="375"/>
      <c r="AM246" s="375" t="s">
        <v>2646</v>
      </c>
      <c r="AN246" s="201"/>
      <c r="AO246" s="637"/>
      <c r="AP246" s="202"/>
      <c r="AQ246" s="637"/>
      <c r="AR246" s="316"/>
      <c r="AS246" s="316"/>
      <c r="AT246" s="316"/>
      <c r="AU246" s="316"/>
      <c r="AV246" s="316"/>
      <c r="AW246" s="553"/>
      <c r="AX246" s="675"/>
      <c r="AY246" s="675"/>
      <c r="AZ246" s="643"/>
      <c r="BA246" s="644"/>
      <c r="BB246" s="644"/>
      <c r="BC246" s="644"/>
      <c r="BD246" s="644"/>
      <c r="BE246" s="644"/>
      <c r="BF246" s="644"/>
      <c r="BG246" s="644"/>
      <c r="BH246" s="644"/>
      <c r="BI246" s="324"/>
      <c r="BJ246" s="645"/>
      <c r="BK246" s="324"/>
      <c r="BL246" s="324"/>
      <c r="BM246" s="324"/>
      <c r="BN246" s="324"/>
      <c r="BO246" s="324"/>
      <c r="BP246" s="324"/>
      <c r="BQ246" s="197"/>
      <c r="BR246" s="677">
        <v>2221</v>
      </c>
      <c r="BS246" s="678"/>
      <c r="BT246" s="679" t="s">
        <v>2647</v>
      </c>
      <c r="BU246" s="677"/>
      <c r="BV246" s="679" t="s">
        <v>2645</v>
      </c>
      <c r="BW246" s="677" t="s">
        <v>2648</v>
      </c>
      <c r="BX246" s="677" t="s">
        <v>2649</v>
      </c>
      <c r="BY246" s="677" t="s">
        <v>1577</v>
      </c>
      <c r="BZ246" s="677" t="s">
        <v>2650</v>
      </c>
      <c r="CA246" s="587">
        <v>2223</v>
      </c>
      <c r="CB246" s="680"/>
      <c r="CC246" s="587" t="s">
        <v>1574</v>
      </c>
      <c r="CD246" s="681"/>
      <c r="CE246" s="681" t="s">
        <v>453</v>
      </c>
      <c r="CF246" s="681" t="s">
        <v>1575</v>
      </c>
      <c r="CG246" s="681" t="s">
        <v>1576</v>
      </c>
      <c r="CH246" s="681" t="s">
        <v>1577</v>
      </c>
      <c r="CI246" s="627" t="s">
        <v>1578</v>
      </c>
    </row>
    <row r="247" spans="1:87" s="27" customFormat="1" hidden="1">
      <c r="A247" s="95" t="s">
        <v>2651</v>
      </c>
      <c r="B247" s="36"/>
      <c r="C247" s="36" t="s">
        <v>2635</v>
      </c>
      <c r="D247" s="36" t="s">
        <v>2636</v>
      </c>
      <c r="E247" s="36" t="s">
        <v>1544</v>
      </c>
      <c r="F247" s="36" t="s">
        <v>2637</v>
      </c>
      <c r="G247" s="36" t="s">
        <v>2638</v>
      </c>
      <c r="H247" s="36" t="s">
        <v>1590</v>
      </c>
      <c r="I247" s="36" t="s">
        <v>1548</v>
      </c>
      <c r="J247" s="36" t="str">
        <f t="shared" si="54"/>
        <v>adp002re</v>
      </c>
      <c r="K247" s="36" t="s">
        <v>2152</v>
      </c>
      <c r="L247" s="36" t="s">
        <v>1665</v>
      </c>
      <c r="M247" s="36" t="s">
        <v>2652</v>
      </c>
      <c r="N247" s="36"/>
      <c r="O247" s="36"/>
      <c r="P247" s="36" t="s">
        <v>2653</v>
      </c>
      <c r="Q247" s="646" t="s">
        <v>454</v>
      </c>
      <c r="R247" s="646" t="s">
        <v>455</v>
      </c>
      <c r="S247" s="676" t="s">
        <v>456</v>
      </c>
      <c r="T247" s="676" t="s">
        <v>457</v>
      </c>
      <c r="U247" s="676" t="s">
        <v>458</v>
      </c>
      <c r="V247" s="34">
        <v>2773</v>
      </c>
      <c r="W247" s="107" t="s">
        <v>1554</v>
      </c>
      <c r="X247" s="34" t="s">
        <v>2640</v>
      </c>
      <c r="Y247" s="34" t="s">
        <v>2654</v>
      </c>
      <c r="Z247" s="34" t="s">
        <v>2642</v>
      </c>
      <c r="AA247" s="34" t="s">
        <v>1556</v>
      </c>
      <c r="AB247" s="34" t="s">
        <v>1557</v>
      </c>
      <c r="AC247" s="34" t="s">
        <v>1558</v>
      </c>
      <c r="AD247" s="200" t="s">
        <v>2655</v>
      </c>
      <c r="AE247" s="39">
        <v>2224</v>
      </c>
      <c r="AF247" s="201" t="s">
        <v>1560</v>
      </c>
      <c r="AG247" s="39" t="s">
        <v>2217</v>
      </c>
      <c r="AH247" s="38" t="s">
        <v>2656</v>
      </c>
      <c r="AI247" s="38" t="s">
        <v>2645</v>
      </c>
      <c r="AJ247" s="375"/>
      <c r="AK247" s="375"/>
      <c r="AL247" s="375"/>
      <c r="AM247" s="375" t="s">
        <v>2657</v>
      </c>
      <c r="AN247" s="201"/>
      <c r="AO247" s="637"/>
      <c r="AP247" s="202"/>
      <c r="AQ247" s="637"/>
      <c r="AR247" s="316"/>
      <c r="AS247" s="316"/>
      <c r="AT247" s="316"/>
      <c r="AU247" s="316"/>
      <c r="AV247" s="316"/>
      <c r="AW247" s="553"/>
      <c r="AX247" s="675"/>
      <c r="AY247" s="675"/>
      <c r="AZ247" s="643"/>
      <c r="BA247" s="644"/>
      <c r="BB247" s="644"/>
      <c r="BC247" s="644"/>
      <c r="BD247" s="644"/>
      <c r="BE247" s="644"/>
      <c r="BF247" s="644"/>
      <c r="BG247" s="644"/>
      <c r="BH247" s="644"/>
      <c r="BI247" s="324"/>
      <c r="BJ247" s="645"/>
      <c r="BK247" s="324"/>
      <c r="BL247" s="324"/>
      <c r="BM247" s="324"/>
      <c r="BN247" s="324"/>
      <c r="BO247" s="324"/>
      <c r="BP247" s="324"/>
      <c r="BQ247" s="197"/>
      <c r="BR247" s="677">
        <v>2221</v>
      </c>
      <c r="BS247" s="678"/>
      <c r="BT247" s="679" t="s">
        <v>2647</v>
      </c>
      <c r="BU247" s="677"/>
      <c r="BV247" s="679" t="s">
        <v>2645</v>
      </c>
      <c r="BW247" s="677" t="s">
        <v>2648</v>
      </c>
      <c r="BX247" s="677" t="s">
        <v>2649</v>
      </c>
      <c r="BY247" s="677" t="s">
        <v>1577</v>
      </c>
      <c r="BZ247" s="677" t="s">
        <v>2658</v>
      </c>
      <c r="CA247" s="587">
        <v>2223</v>
      </c>
      <c r="CB247" s="680"/>
      <c r="CC247" s="587" t="s">
        <v>1574</v>
      </c>
      <c r="CD247" s="681"/>
      <c r="CE247" s="681" t="s">
        <v>453</v>
      </c>
      <c r="CF247" s="681" t="s">
        <v>1575</v>
      </c>
      <c r="CG247" s="681" t="s">
        <v>1576</v>
      </c>
      <c r="CH247" s="681" t="s">
        <v>1577</v>
      </c>
      <c r="CI247" s="627" t="s">
        <v>1589</v>
      </c>
    </row>
    <row r="248" spans="1:87" s="27" customFormat="1" hidden="1">
      <c r="A248" s="95" t="s">
        <v>2659</v>
      </c>
      <c r="B248" s="36"/>
      <c r="C248" s="36" t="s">
        <v>2635</v>
      </c>
      <c r="D248" s="36" t="s">
        <v>2636</v>
      </c>
      <c r="E248" s="36" t="s">
        <v>1544</v>
      </c>
      <c r="F248" s="36" t="s">
        <v>2637</v>
      </c>
      <c r="G248" s="36" t="s">
        <v>2638</v>
      </c>
      <c r="H248" s="36" t="s">
        <v>1598</v>
      </c>
      <c r="I248" s="36" t="s">
        <v>1548</v>
      </c>
      <c r="J248" s="36" t="str">
        <f t="shared" si="54"/>
        <v>adp003re</v>
      </c>
      <c r="K248" s="36" t="s">
        <v>2152</v>
      </c>
      <c r="L248" s="36" t="s">
        <v>1665</v>
      </c>
      <c r="M248" s="36" t="s">
        <v>2660</v>
      </c>
      <c r="N248" s="36"/>
      <c r="O248" s="36"/>
      <c r="P248" s="36" t="s">
        <v>1615</v>
      </c>
      <c r="Q248" s="682" t="s">
        <v>454</v>
      </c>
      <c r="R248" s="646" t="s">
        <v>455</v>
      </c>
      <c r="S248" s="676" t="s">
        <v>456</v>
      </c>
      <c r="T248" s="676" t="s">
        <v>457</v>
      </c>
      <c r="U248" s="676" t="s">
        <v>458</v>
      </c>
      <c r="V248" s="34">
        <v>2773</v>
      </c>
      <c r="W248" s="107" t="s">
        <v>1554</v>
      </c>
      <c r="X248" s="34" t="s">
        <v>2640</v>
      </c>
      <c r="Y248" s="34" t="s">
        <v>2661</v>
      </c>
      <c r="Z248" s="34" t="s">
        <v>2642</v>
      </c>
      <c r="AA248" s="34" t="s">
        <v>1556</v>
      </c>
      <c r="AB248" s="34" t="s">
        <v>1557</v>
      </c>
      <c r="AC248" s="34" t="s">
        <v>1558</v>
      </c>
      <c r="AD248" s="200" t="s">
        <v>2662</v>
      </c>
      <c r="AE248" s="39">
        <v>2224</v>
      </c>
      <c r="AF248" s="201" t="s">
        <v>1560</v>
      </c>
      <c r="AG248" s="39" t="s">
        <v>2217</v>
      </c>
      <c r="AH248" s="38" t="s">
        <v>2663</v>
      </c>
      <c r="AI248" s="38" t="s">
        <v>2645</v>
      </c>
      <c r="AJ248" s="375"/>
      <c r="AK248" s="375"/>
      <c r="AL248" s="375"/>
      <c r="AM248" s="375" t="s">
        <v>2664</v>
      </c>
      <c r="AN248" s="201"/>
      <c r="AO248" s="637"/>
      <c r="AP248" s="202"/>
      <c r="AQ248" s="637"/>
      <c r="AR248" s="316"/>
      <c r="AS248" s="316"/>
      <c r="AT248" s="316"/>
      <c r="AU248" s="316"/>
      <c r="AV248" s="316"/>
      <c r="AW248" s="553"/>
      <c r="AX248" s="675"/>
      <c r="AY248" s="675"/>
      <c r="AZ248" s="643"/>
      <c r="BA248" s="644"/>
      <c r="BB248" s="644"/>
      <c r="BC248" s="644"/>
      <c r="BD248" s="644"/>
      <c r="BE248" s="644"/>
      <c r="BF248" s="644"/>
      <c r="BG248" s="644"/>
      <c r="BH248" s="644"/>
      <c r="BI248" s="324"/>
      <c r="BJ248" s="645"/>
      <c r="BK248" s="324"/>
      <c r="BL248" s="324"/>
      <c r="BM248" s="324"/>
      <c r="BN248" s="324"/>
      <c r="BO248" s="324"/>
      <c r="BP248" s="324"/>
      <c r="BQ248" s="197"/>
      <c r="BR248" s="677">
        <v>2221</v>
      </c>
      <c r="BS248" s="678"/>
      <c r="BT248" s="679" t="s">
        <v>2647</v>
      </c>
      <c r="BU248" s="677"/>
      <c r="BV248" s="679" t="s">
        <v>2645</v>
      </c>
      <c r="BW248" s="677" t="s">
        <v>2648</v>
      </c>
      <c r="BX248" s="677" t="s">
        <v>2649</v>
      </c>
      <c r="BY248" s="677" t="s">
        <v>1577</v>
      </c>
      <c r="BZ248" s="677" t="s">
        <v>2665</v>
      </c>
      <c r="CA248" s="587">
        <v>2223</v>
      </c>
      <c r="CB248" s="680"/>
      <c r="CC248" s="587" t="s">
        <v>1574</v>
      </c>
      <c r="CD248" s="681"/>
      <c r="CE248" s="681" t="s">
        <v>453</v>
      </c>
      <c r="CF248" s="681" t="s">
        <v>1575</v>
      </c>
      <c r="CG248" s="681" t="s">
        <v>1576</v>
      </c>
      <c r="CH248" s="681" t="s">
        <v>1577</v>
      </c>
      <c r="CI248" s="627" t="s">
        <v>1597</v>
      </c>
    </row>
    <row r="249" spans="1:87" s="27" customFormat="1" hidden="1">
      <c r="A249" s="95" t="s">
        <v>2666</v>
      </c>
      <c r="B249" s="36"/>
      <c r="C249" s="36" t="s">
        <v>2635</v>
      </c>
      <c r="D249" s="36" t="s">
        <v>2636</v>
      </c>
      <c r="E249" s="36" t="s">
        <v>1544</v>
      </c>
      <c r="F249" s="36" t="s">
        <v>2637</v>
      </c>
      <c r="G249" s="36" t="s">
        <v>2638</v>
      </c>
      <c r="H249" s="36" t="s">
        <v>1606</v>
      </c>
      <c r="I249" s="36" t="s">
        <v>1548</v>
      </c>
      <c r="J249" s="36" t="str">
        <f t="shared" si="54"/>
        <v>adp004re</v>
      </c>
      <c r="K249" s="36" t="s">
        <v>2152</v>
      </c>
      <c r="L249" s="36" t="s">
        <v>1665</v>
      </c>
      <c r="M249" s="36" t="s">
        <v>2667</v>
      </c>
      <c r="N249" s="36"/>
      <c r="O249" s="36"/>
      <c r="P249" s="36" t="s">
        <v>2632</v>
      </c>
      <c r="Q249" s="682" t="s">
        <v>454</v>
      </c>
      <c r="R249" s="646" t="s">
        <v>455</v>
      </c>
      <c r="S249" s="676" t="s">
        <v>456</v>
      </c>
      <c r="T249" s="676" t="s">
        <v>457</v>
      </c>
      <c r="U249" s="676" t="s">
        <v>458</v>
      </c>
      <c r="V249" s="34">
        <v>2773</v>
      </c>
      <c r="W249" s="107" t="s">
        <v>1554</v>
      </c>
      <c r="X249" s="34" t="s">
        <v>2640</v>
      </c>
      <c r="Y249" s="34" t="s">
        <v>2668</v>
      </c>
      <c r="Z249" s="34" t="s">
        <v>2642</v>
      </c>
      <c r="AA249" s="34" t="s">
        <v>1556</v>
      </c>
      <c r="AB249" s="34" t="s">
        <v>1557</v>
      </c>
      <c r="AC249" s="34" t="s">
        <v>1558</v>
      </c>
      <c r="AD249" s="200" t="s">
        <v>2669</v>
      </c>
      <c r="AE249" s="39">
        <v>2224</v>
      </c>
      <c r="AF249" s="201" t="s">
        <v>1560</v>
      </c>
      <c r="AG249" s="39" t="s">
        <v>2217</v>
      </c>
      <c r="AH249" s="38" t="s">
        <v>2670</v>
      </c>
      <c r="AI249" s="38" t="s">
        <v>2645</v>
      </c>
      <c r="AJ249" s="375"/>
      <c r="AK249" s="375"/>
      <c r="AL249" s="375"/>
      <c r="AM249" s="375" t="s">
        <v>2671</v>
      </c>
      <c r="AN249" s="201"/>
      <c r="AO249" s="637"/>
      <c r="AP249" s="202"/>
      <c r="AQ249" s="637"/>
      <c r="AR249" s="316"/>
      <c r="AS249" s="316"/>
      <c r="AT249" s="316"/>
      <c r="AU249" s="316"/>
      <c r="AV249" s="316"/>
      <c r="AW249" s="553"/>
      <c r="AX249" s="675"/>
      <c r="AY249" s="675"/>
      <c r="AZ249" s="643"/>
      <c r="BA249" s="644"/>
      <c r="BB249" s="644"/>
      <c r="BC249" s="644"/>
      <c r="BD249" s="644"/>
      <c r="BE249" s="644"/>
      <c r="BF249" s="644"/>
      <c r="BG249" s="644"/>
      <c r="BH249" s="644"/>
      <c r="BI249" s="324"/>
      <c r="BJ249" s="645"/>
      <c r="BK249" s="324"/>
      <c r="BL249" s="324"/>
      <c r="BM249" s="324"/>
      <c r="BN249" s="324"/>
      <c r="BO249" s="324"/>
      <c r="BP249" s="324"/>
      <c r="BQ249" s="197"/>
      <c r="BR249" s="677">
        <v>2221</v>
      </c>
      <c r="BS249" s="678"/>
      <c r="BT249" s="679" t="s">
        <v>2647</v>
      </c>
      <c r="BU249" s="677"/>
      <c r="BV249" s="679" t="s">
        <v>2645</v>
      </c>
      <c r="BW249" s="677" t="s">
        <v>2648</v>
      </c>
      <c r="BX249" s="677" t="s">
        <v>2649</v>
      </c>
      <c r="BY249" s="677" t="s">
        <v>1577</v>
      </c>
      <c r="BZ249" s="677" t="s">
        <v>2672</v>
      </c>
      <c r="CA249" s="587">
        <v>2223</v>
      </c>
      <c r="CB249" s="680"/>
      <c r="CC249" s="587" t="s">
        <v>1574</v>
      </c>
      <c r="CD249" s="681"/>
      <c r="CE249" s="681" t="s">
        <v>453</v>
      </c>
      <c r="CF249" s="681" t="s">
        <v>1575</v>
      </c>
      <c r="CG249" s="681" t="s">
        <v>1576</v>
      </c>
      <c r="CH249" s="681" t="s">
        <v>1577</v>
      </c>
      <c r="CI249" s="627" t="s">
        <v>1605</v>
      </c>
    </row>
    <row r="250" spans="1:87" s="27" customFormat="1" hidden="1">
      <c r="A250" s="95" t="s">
        <v>2673</v>
      </c>
      <c r="B250" s="36"/>
      <c r="C250" s="36" t="s">
        <v>2635</v>
      </c>
      <c r="D250" s="36" t="s">
        <v>2636</v>
      </c>
      <c r="E250" s="36" t="s">
        <v>1544</v>
      </c>
      <c r="F250" s="36" t="s">
        <v>2637</v>
      </c>
      <c r="G250" s="36" t="s">
        <v>2638</v>
      </c>
      <c r="H250" s="36" t="s">
        <v>1613</v>
      </c>
      <c r="I250" s="36" t="s">
        <v>1548</v>
      </c>
      <c r="J250" s="36" t="str">
        <f t="shared" si="54"/>
        <v>adp005re</v>
      </c>
      <c r="K250" s="36" t="s">
        <v>2152</v>
      </c>
      <c r="L250" s="36" t="s">
        <v>1665</v>
      </c>
      <c r="M250" s="36" t="s">
        <v>2674</v>
      </c>
      <c r="N250" s="36"/>
      <c r="O250" s="36"/>
      <c r="P250" s="36" t="s">
        <v>1644</v>
      </c>
      <c r="Q250" s="682" t="s">
        <v>454</v>
      </c>
      <c r="R250" s="646" t="s">
        <v>455</v>
      </c>
      <c r="S250" s="676" t="s">
        <v>456</v>
      </c>
      <c r="T250" s="676" t="s">
        <v>457</v>
      </c>
      <c r="U250" s="676" t="s">
        <v>458</v>
      </c>
      <c r="V250" s="34">
        <v>2773</v>
      </c>
      <c r="W250" s="107" t="s">
        <v>1554</v>
      </c>
      <c r="X250" s="34" t="s">
        <v>2640</v>
      </c>
      <c r="Y250" s="34" t="s">
        <v>2675</v>
      </c>
      <c r="Z250" s="34" t="s">
        <v>2642</v>
      </c>
      <c r="AA250" s="34" t="s">
        <v>1556</v>
      </c>
      <c r="AB250" s="34" t="s">
        <v>1557</v>
      </c>
      <c r="AC250" s="34" t="s">
        <v>1558</v>
      </c>
      <c r="AD250" s="200" t="s">
        <v>2676</v>
      </c>
      <c r="AE250" s="39">
        <v>2224</v>
      </c>
      <c r="AF250" s="201" t="s">
        <v>1560</v>
      </c>
      <c r="AG250" s="39" t="s">
        <v>2217</v>
      </c>
      <c r="AH250" s="38" t="s">
        <v>2677</v>
      </c>
      <c r="AI250" s="38" t="s">
        <v>2645</v>
      </c>
      <c r="AJ250" s="375"/>
      <c r="AK250" s="375"/>
      <c r="AL250" s="375"/>
      <c r="AM250" s="375" t="s">
        <v>2678</v>
      </c>
      <c r="AN250" s="201"/>
      <c r="AO250" s="637"/>
      <c r="AP250" s="202"/>
      <c r="AQ250" s="637"/>
      <c r="AR250" s="316"/>
      <c r="AS250" s="316"/>
      <c r="AT250" s="316"/>
      <c r="AU250" s="316"/>
      <c r="AV250" s="316"/>
      <c r="AW250" s="553"/>
      <c r="AX250" s="675"/>
      <c r="AY250" s="675"/>
      <c r="AZ250" s="643"/>
      <c r="BA250" s="644"/>
      <c r="BB250" s="644"/>
      <c r="BC250" s="644"/>
      <c r="BD250" s="644"/>
      <c r="BE250" s="644"/>
      <c r="BF250" s="644"/>
      <c r="BG250" s="644"/>
      <c r="BH250" s="644"/>
      <c r="BI250" s="324"/>
      <c r="BJ250" s="645"/>
      <c r="BK250" s="324"/>
      <c r="BL250" s="324"/>
      <c r="BM250" s="324"/>
      <c r="BN250" s="324"/>
      <c r="BO250" s="324"/>
      <c r="BP250" s="324"/>
      <c r="BQ250" s="197"/>
      <c r="BR250" s="677">
        <v>2221</v>
      </c>
      <c r="BS250" s="678"/>
      <c r="BT250" s="679" t="s">
        <v>2647</v>
      </c>
      <c r="BU250" s="677"/>
      <c r="BV250" s="679" t="s">
        <v>2645</v>
      </c>
      <c r="BW250" s="677" t="s">
        <v>2648</v>
      </c>
      <c r="BX250" s="677" t="s">
        <v>2649</v>
      </c>
      <c r="BY250" s="677" t="s">
        <v>1577</v>
      </c>
      <c r="BZ250" s="677" t="s">
        <v>2679</v>
      </c>
      <c r="CA250" s="587">
        <v>2223</v>
      </c>
      <c r="CB250" s="680"/>
      <c r="CC250" s="587" t="s">
        <v>1574</v>
      </c>
      <c r="CD250" s="681"/>
      <c r="CE250" s="681" t="s">
        <v>453</v>
      </c>
      <c r="CF250" s="681" t="s">
        <v>1575</v>
      </c>
      <c r="CG250" s="681" t="s">
        <v>1576</v>
      </c>
      <c r="CH250" s="681" t="s">
        <v>1577</v>
      </c>
      <c r="CI250" s="627" t="s">
        <v>1612</v>
      </c>
    </row>
    <row r="251" spans="1:87" s="27" customFormat="1" hidden="1">
      <c r="A251" s="95" t="s">
        <v>2680</v>
      </c>
      <c r="B251" s="36"/>
      <c r="C251" s="36" t="s">
        <v>2635</v>
      </c>
      <c r="D251" s="36" t="s">
        <v>2636</v>
      </c>
      <c r="E251" s="36" t="s">
        <v>1544</v>
      </c>
      <c r="F251" s="36" t="s">
        <v>2637</v>
      </c>
      <c r="G251" s="36" t="s">
        <v>2638</v>
      </c>
      <c r="H251" s="36" t="s">
        <v>1621</v>
      </c>
      <c r="I251" s="36" t="s">
        <v>1548</v>
      </c>
      <c r="J251" s="36" t="str">
        <f t="shared" si="54"/>
        <v>adp006re</v>
      </c>
      <c r="K251" s="36" t="s">
        <v>2152</v>
      </c>
      <c r="L251" s="36" t="s">
        <v>1665</v>
      </c>
      <c r="M251" s="36" t="s">
        <v>2681</v>
      </c>
      <c r="N251" s="36"/>
      <c r="O251" s="36"/>
      <c r="P251" s="36" t="s">
        <v>2682</v>
      </c>
      <c r="Q251" s="682" t="s">
        <v>454</v>
      </c>
      <c r="R251" s="646" t="s">
        <v>455</v>
      </c>
      <c r="S251" s="676" t="s">
        <v>456</v>
      </c>
      <c r="T251" s="676" t="s">
        <v>457</v>
      </c>
      <c r="U251" s="676" t="s">
        <v>458</v>
      </c>
      <c r="V251" s="34">
        <v>2773</v>
      </c>
      <c r="W251" s="107" t="s">
        <v>1554</v>
      </c>
      <c r="X251" s="34" t="s">
        <v>2640</v>
      </c>
      <c r="Y251" s="34" t="s">
        <v>2683</v>
      </c>
      <c r="Z251" s="34" t="s">
        <v>2642</v>
      </c>
      <c r="AA251" s="34" t="s">
        <v>1556</v>
      </c>
      <c r="AB251" s="34" t="s">
        <v>1557</v>
      </c>
      <c r="AC251" s="34" t="s">
        <v>1558</v>
      </c>
      <c r="AD251" s="200" t="s">
        <v>2684</v>
      </c>
      <c r="AE251" s="39">
        <v>2224</v>
      </c>
      <c r="AF251" s="201" t="s">
        <v>1560</v>
      </c>
      <c r="AG251" s="39" t="s">
        <v>2217</v>
      </c>
      <c r="AH251" s="38" t="s">
        <v>2685</v>
      </c>
      <c r="AI251" s="38" t="s">
        <v>2645</v>
      </c>
      <c r="AJ251" s="375"/>
      <c r="AK251" s="375"/>
      <c r="AL251" s="375"/>
      <c r="AM251" s="375" t="s">
        <v>2686</v>
      </c>
      <c r="AN251" s="201"/>
      <c r="AO251" s="637"/>
      <c r="AP251" s="202"/>
      <c r="AQ251" s="637"/>
      <c r="AR251" s="316"/>
      <c r="AS251" s="316"/>
      <c r="AT251" s="316"/>
      <c r="AU251" s="316"/>
      <c r="AV251" s="316"/>
      <c r="AW251" s="553"/>
      <c r="AX251" s="675"/>
      <c r="AY251" s="675"/>
      <c r="AZ251" s="643"/>
      <c r="BA251" s="644"/>
      <c r="BB251" s="644"/>
      <c r="BC251" s="644"/>
      <c r="BD251" s="644"/>
      <c r="BE251" s="644"/>
      <c r="BF251" s="644"/>
      <c r="BG251" s="644"/>
      <c r="BH251" s="644"/>
      <c r="BI251" s="324"/>
      <c r="BJ251" s="645"/>
      <c r="BK251" s="324"/>
      <c r="BL251" s="324"/>
      <c r="BM251" s="324"/>
      <c r="BN251" s="324"/>
      <c r="BO251" s="324"/>
      <c r="BP251" s="324"/>
      <c r="BQ251" s="197"/>
      <c r="BR251" s="677">
        <v>2221</v>
      </c>
      <c r="BS251" s="678"/>
      <c r="BT251" s="679" t="s">
        <v>2647</v>
      </c>
      <c r="BU251" s="677"/>
      <c r="BV251" s="679" t="s">
        <v>2645</v>
      </c>
      <c r="BW251" s="677" t="s">
        <v>2648</v>
      </c>
      <c r="BX251" s="677" t="s">
        <v>2649</v>
      </c>
      <c r="BY251" s="677" t="s">
        <v>1577</v>
      </c>
      <c r="BZ251" s="677" t="s">
        <v>2687</v>
      </c>
      <c r="CA251" s="587">
        <v>2223</v>
      </c>
      <c r="CB251" s="680"/>
      <c r="CC251" s="587" t="s">
        <v>1574</v>
      </c>
      <c r="CD251" s="681"/>
      <c r="CE251" s="681" t="s">
        <v>453</v>
      </c>
      <c r="CF251" s="681" t="s">
        <v>1575</v>
      </c>
      <c r="CG251" s="681" t="s">
        <v>1576</v>
      </c>
      <c r="CH251" s="681" t="s">
        <v>1577</v>
      </c>
      <c r="CI251" s="627" t="s">
        <v>1620</v>
      </c>
    </row>
    <row r="252" spans="1:87" s="27" customFormat="1" hidden="1">
      <c r="A252" s="95" t="s">
        <v>2688</v>
      </c>
      <c r="B252" s="36"/>
      <c r="C252" s="36" t="s">
        <v>2635</v>
      </c>
      <c r="D252" s="36" t="s">
        <v>2636</v>
      </c>
      <c r="E252" s="36" t="s">
        <v>1544</v>
      </c>
      <c r="F252" s="36" t="s">
        <v>2637</v>
      </c>
      <c r="G252" s="36" t="s">
        <v>2638</v>
      </c>
      <c r="H252" s="36" t="s">
        <v>1628</v>
      </c>
      <c r="I252" s="36" t="s">
        <v>1548</v>
      </c>
      <c r="J252" s="36" t="str">
        <f t="shared" si="54"/>
        <v>adp007re</v>
      </c>
      <c r="K252" s="36" t="s">
        <v>2152</v>
      </c>
      <c r="L252" s="36" t="s">
        <v>1665</v>
      </c>
      <c r="M252" s="36" t="s">
        <v>2689</v>
      </c>
      <c r="N252" s="36"/>
      <c r="O252" s="36"/>
      <c r="P252" s="36" t="s">
        <v>1553</v>
      </c>
      <c r="Q252" s="682" t="s">
        <v>454</v>
      </c>
      <c r="R252" s="646" t="s">
        <v>455</v>
      </c>
      <c r="S252" s="676" t="s">
        <v>456</v>
      </c>
      <c r="T252" s="676" t="s">
        <v>457</v>
      </c>
      <c r="U252" s="676" t="s">
        <v>458</v>
      </c>
      <c r="V252" s="34">
        <v>2773</v>
      </c>
      <c r="W252" s="107" t="s">
        <v>1554</v>
      </c>
      <c r="X252" s="34" t="s">
        <v>2640</v>
      </c>
      <c r="Y252" s="34" t="s">
        <v>2690</v>
      </c>
      <c r="Z252" s="34" t="s">
        <v>2642</v>
      </c>
      <c r="AA252" s="34" t="s">
        <v>1556</v>
      </c>
      <c r="AB252" s="34" t="s">
        <v>1557</v>
      </c>
      <c r="AC252" s="34" t="s">
        <v>1558</v>
      </c>
      <c r="AD252" s="200" t="s">
        <v>2691</v>
      </c>
      <c r="AE252" s="39">
        <v>2224</v>
      </c>
      <c r="AF252" s="201" t="s">
        <v>1560</v>
      </c>
      <c r="AG252" s="39" t="s">
        <v>2217</v>
      </c>
      <c r="AH252" s="38" t="s">
        <v>2692</v>
      </c>
      <c r="AI252" s="38" t="s">
        <v>2645</v>
      </c>
      <c r="AJ252" s="38"/>
      <c r="AK252" s="38"/>
      <c r="AL252" s="38"/>
      <c r="AM252" s="38" t="s">
        <v>2693</v>
      </c>
      <c r="AN252" s="201"/>
      <c r="AO252" s="637"/>
      <c r="AP252" s="202"/>
      <c r="AQ252" s="637"/>
      <c r="AR252" s="316"/>
      <c r="AS252" s="316"/>
      <c r="AT252" s="316"/>
      <c r="AU252" s="316"/>
      <c r="AV252" s="316"/>
      <c r="AW252" s="553"/>
      <c r="AX252" s="683"/>
      <c r="AY252" s="674"/>
      <c r="AZ252" s="643"/>
      <c r="BA252" s="644"/>
      <c r="BB252" s="644"/>
      <c r="BC252" s="644"/>
      <c r="BD252" s="644"/>
      <c r="BE252" s="644"/>
      <c r="BF252" s="644"/>
      <c r="BG252" s="644"/>
      <c r="BH252" s="644"/>
      <c r="BI252" s="324"/>
      <c r="BJ252" s="645"/>
      <c r="BK252" s="324"/>
      <c r="BL252" s="324"/>
      <c r="BM252" s="324"/>
      <c r="BN252" s="324"/>
      <c r="BO252" s="324"/>
      <c r="BP252" s="324"/>
      <c r="BQ252" s="197"/>
      <c r="BR252" s="677">
        <v>2221</v>
      </c>
      <c r="BS252" s="678"/>
      <c r="BT252" s="679" t="s">
        <v>2647</v>
      </c>
      <c r="BU252" s="677"/>
      <c r="BV252" s="679" t="s">
        <v>2645</v>
      </c>
      <c r="BW252" s="677" t="s">
        <v>2648</v>
      </c>
      <c r="BX252" s="677" t="s">
        <v>2649</v>
      </c>
      <c r="BY252" s="677" t="s">
        <v>1577</v>
      </c>
      <c r="BZ252" s="677" t="s">
        <v>2694</v>
      </c>
      <c r="CA252" s="587">
        <v>2223</v>
      </c>
      <c r="CB252" s="680"/>
      <c r="CC252" s="587" t="s">
        <v>1574</v>
      </c>
      <c r="CD252" s="681"/>
      <c r="CE252" s="681" t="s">
        <v>453</v>
      </c>
      <c r="CF252" s="681" t="s">
        <v>1575</v>
      </c>
      <c r="CG252" s="681" t="s">
        <v>1576</v>
      </c>
      <c r="CH252" s="681" t="s">
        <v>1577</v>
      </c>
      <c r="CI252" s="627" t="s">
        <v>1627</v>
      </c>
    </row>
    <row r="253" spans="1:87" s="27" customFormat="1" hidden="1">
      <c r="A253" s="95" t="s">
        <v>2695</v>
      </c>
      <c r="B253" s="36"/>
      <c r="C253" s="36" t="s">
        <v>2635</v>
      </c>
      <c r="D253" s="36" t="s">
        <v>2636</v>
      </c>
      <c r="E253" s="36" t="s">
        <v>1544</v>
      </c>
      <c r="F253" s="36" t="s">
        <v>2637</v>
      </c>
      <c r="G253" s="36" t="s">
        <v>2638</v>
      </c>
      <c r="H253" s="36" t="s">
        <v>1635</v>
      </c>
      <c r="I253" s="36" t="s">
        <v>1548</v>
      </c>
      <c r="J253" s="36" t="str">
        <f t="shared" si="54"/>
        <v>adp008re</v>
      </c>
      <c r="K253" s="36" t="s">
        <v>2152</v>
      </c>
      <c r="L253" s="36" t="s">
        <v>1665</v>
      </c>
      <c r="M253" s="36" t="s">
        <v>2696</v>
      </c>
      <c r="N253" s="36"/>
      <c r="O253" s="36"/>
      <c r="P253" s="36" t="s">
        <v>2697</v>
      </c>
      <c r="Q253" s="682" t="s">
        <v>454</v>
      </c>
      <c r="R253" s="646" t="s">
        <v>455</v>
      </c>
      <c r="S253" s="676" t="s">
        <v>456</v>
      </c>
      <c r="T253" s="676" t="s">
        <v>457</v>
      </c>
      <c r="U253" s="676" t="s">
        <v>458</v>
      </c>
      <c r="V253" s="34">
        <v>2773</v>
      </c>
      <c r="W253" s="107" t="s">
        <v>1554</v>
      </c>
      <c r="X253" s="34" t="s">
        <v>2640</v>
      </c>
      <c r="Y253" s="34" t="s">
        <v>2698</v>
      </c>
      <c r="Z253" s="34" t="s">
        <v>2642</v>
      </c>
      <c r="AA253" s="34" t="s">
        <v>1556</v>
      </c>
      <c r="AB253" s="34" t="s">
        <v>1557</v>
      </c>
      <c r="AC253" s="34" t="s">
        <v>1558</v>
      </c>
      <c r="AD253" s="200" t="s">
        <v>2699</v>
      </c>
      <c r="AE253" s="39">
        <v>2224</v>
      </c>
      <c r="AF253" s="201" t="s">
        <v>1560</v>
      </c>
      <c r="AG253" s="39" t="s">
        <v>2217</v>
      </c>
      <c r="AH253" s="38" t="s">
        <v>2700</v>
      </c>
      <c r="AI253" s="38" t="s">
        <v>2645</v>
      </c>
      <c r="AJ253" s="38"/>
      <c r="AK253" s="38"/>
      <c r="AL253" s="38"/>
      <c r="AM253" s="38" t="s">
        <v>2701</v>
      </c>
      <c r="AN253" s="201"/>
      <c r="AO253" s="637"/>
      <c r="AP253" s="202"/>
      <c r="AQ253" s="637"/>
      <c r="AR253" s="316"/>
      <c r="AS253" s="316"/>
      <c r="AT253" s="316"/>
      <c r="AU253" s="316"/>
      <c r="AV253" s="316"/>
      <c r="AW253" s="553"/>
      <c r="AX253" s="683"/>
      <c r="AY253" s="674"/>
      <c r="AZ253" s="643"/>
      <c r="BA253" s="644"/>
      <c r="BB253" s="644"/>
      <c r="BC253" s="644"/>
      <c r="BD253" s="644"/>
      <c r="BE253" s="644"/>
      <c r="BF253" s="644"/>
      <c r="BG253" s="644"/>
      <c r="BH253" s="644"/>
      <c r="BI253" s="324"/>
      <c r="BJ253" s="645"/>
      <c r="BK253" s="324"/>
      <c r="BL253" s="324"/>
      <c r="BM253" s="324"/>
      <c r="BN253" s="324"/>
      <c r="BO253" s="324"/>
      <c r="BP253" s="324"/>
      <c r="BQ253" s="197"/>
      <c r="BR253" s="677">
        <v>2221</v>
      </c>
      <c r="BS253" s="678"/>
      <c r="BT253" s="679" t="s">
        <v>2647</v>
      </c>
      <c r="BU253" s="677"/>
      <c r="BV253" s="679" t="s">
        <v>2645</v>
      </c>
      <c r="BW253" s="677" t="s">
        <v>2648</v>
      </c>
      <c r="BX253" s="677" t="s">
        <v>2649</v>
      </c>
      <c r="BY253" s="677" t="s">
        <v>1577</v>
      </c>
      <c r="BZ253" s="677" t="s">
        <v>2702</v>
      </c>
      <c r="CA253" s="587">
        <v>2223</v>
      </c>
      <c r="CB253" s="680"/>
      <c r="CC253" s="587" t="s">
        <v>1574</v>
      </c>
      <c r="CD253" s="681"/>
      <c r="CE253" s="681" t="s">
        <v>453</v>
      </c>
      <c r="CF253" s="681" t="s">
        <v>1575</v>
      </c>
      <c r="CG253" s="681" t="s">
        <v>1576</v>
      </c>
      <c r="CH253" s="681" t="s">
        <v>1577</v>
      </c>
      <c r="CI253" s="627" t="s">
        <v>1634</v>
      </c>
    </row>
    <row r="254" spans="1:87" s="27" customFormat="1" hidden="1">
      <c r="A254" s="95" t="s">
        <v>2703</v>
      </c>
      <c r="B254" s="36"/>
      <c r="C254" s="36" t="s">
        <v>2635</v>
      </c>
      <c r="D254" s="36" t="s">
        <v>2636</v>
      </c>
      <c r="E254" s="36" t="s">
        <v>1544</v>
      </c>
      <c r="F254" s="36" t="s">
        <v>2637</v>
      </c>
      <c r="G254" s="36" t="s">
        <v>2638</v>
      </c>
      <c r="H254" s="36" t="s">
        <v>1642</v>
      </c>
      <c r="I254" s="36" t="s">
        <v>1548</v>
      </c>
      <c r="J254" s="36" t="str">
        <f t="shared" si="54"/>
        <v>adp009re</v>
      </c>
      <c r="K254" s="36" t="s">
        <v>2152</v>
      </c>
      <c r="L254" s="36" t="s">
        <v>1665</v>
      </c>
      <c r="M254" s="36" t="s">
        <v>2704</v>
      </c>
      <c r="N254" s="36"/>
      <c r="O254" s="36"/>
      <c r="P254" s="36" t="s">
        <v>1762</v>
      </c>
      <c r="Q254" s="682" t="s">
        <v>454</v>
      </c>
      <c r="R254" s="646" t="s">
        <v>455</v>
      </c>
      <c r="S254" s="676" t="s">
        <v>456</v>
      </c>
      <c r="T254" s="676" t="s">
        <v>457</v>
      </c>
      <c r="U254" s="676" t="s">
        <v>458</v>
      </c>
      <c r="V254" s="34">
        <v>2773</v>
      </c>
      <c r="W254" s="107" t="s">
        <v>1554</v>
      </c>
      <c r="X254" s="34" t="s">
        <v>2640</v>
      </c>
      <c r="Y254" s="34" t="s">
        <v>2705</v>
      </c>
      <c r="Z254" s="34" t="s">
        <v>2642</v>
      </c>
      <c r="AA254" s="34" t="s">
        <v>1556</v>
      </c>
      <c r="AB254" s="34" t="s">
        <v>1557</v>
      </c>
      <c r="AC254" s="34" t="s">
        <v>1558</v>
      </c>
      <c r="AD254" s="200" t="s">
        <v>2706</v>
      </c>
      <c r="AE254" s="39">
        <v>2224</v>
      </c>
      <c r="AF254" s="201" t="s">
        <v>1560</v>
      </c>
      <c r="AG254" s="39" t="s">
        <v>2217</v>
      </c>
      <c r="AH254" s="38" t="s">
        <v>2707</v>
      </c>
      <c r="AI254" s="38" t="s">
        <v>2645</v>
      </c>
      <c r="AJ254" s="38"/>
      <c r="AK254" s="38"/>
      <c r="AL254" s="38"/>
      <c r="AM254" s="38" t="s">
        <v>2708</v>
      </c>
      <c r="AN254" s="201"/>
      <c r="AO254" s="637"/>
      <c r="AP254" s="202"/>
      <c r="AQ254" s="637"/>
      <c r="AR254" s="316"/>
      <c r="AS254" s="316"/>
      <c r="AT254" s="316"/>
      <c r="AU254" s="316"/>
      <c r="AV254" s="316"/>
      <c r="AW254" s="553"/>
      <c r="AX254" s="683"/>
      <c r="AY254" s="674"/>
      <c r="AZ254" s="643"/>
      <c r="BA254" s="644"/>
      <c r="BB254" s="644"/>
      <c r="BC254" s="644"/>
      <c r="BD254" s="644"/>
      <c r="BE254" s="644"/>
      <c r="BF254" s="644"/>
      <c r="BG254" s="644"/>
      <c r="BH254" s="644"/>
      <c r="BI254" s="324"/>
      <c r="BJ254" s="645"/>
      <c r="BK254" s="324"/>
      <c r="BL254" s="324"/>
      <c r="BM254" s="324"/>
      <c r="BN254" s="324"/>
      <c r="BO254" s="324"/>
      <c r="BP254" s="324"/>
      <c r="BQ254" s="197"/>
      <c r="BR254" s="677">
        <v>2221</v>
      </c>
      <c r="BS254" s="678"/>
      <c r="BT254" s="679" t="s">
        <v>2647</v>
      </c>
      <c r="BU254" s="677"/>
      <c r="BV254" s="679" t="s">
        <v>2645</v>
      </c>
      <c r="BW254" s="677" t="s">
        <v>2648</v>
      </c>
      <c r="BX254" s="677" t="s">
        <v>2649</v>
      </c>
      <c r="BY254" s="677" t="s">
        <v>1577</v>
      </c>
      <c r="BZ254" s="677" t="s">
        <v>2709</v>
      </c>
      <c r="CA254" s="587">
        <v>2223</v>
      </c>
      <c r="CB254" s="680"/>
      <c r="CC254" s="587" t="s">
        <v>1574</v>
      </c>
      <c r="CD254" s="681"/>
      <c r="CE254" s="681" t="s">
        <v>453</v>
      </c>
      <c r="CF254" s="681" t="s">
        <v>1575</v>
      </c>
      <c r="CG254" s="681" t="s">
        <v>1576</v>
      </c>
      <c r="CH254" s="681" t="s">
        <v>1577</v>
      </c>
      <c r="CI254" s="627" t="s">
        <v>1641</v>
      </c>
    </row>
    <row r="255" spans="1:87" s="27" customFormat="1" hidden="1">
      <c r="A255" s="95" t="s">
        <v>2710</v>
      </c>
      <c r="B255" s="36"/>
      <c r="C255" s="36" t="s">
        <v>2635</v>
      </c>
      <c r="D255" s="36" t="s">
        <v>2636</v>
      </c>
      <c r="E255" s="36" t="s">
        <v>1544</v>
      </c>
      <c r="F255" s="36" t="s">
        <v>2637</v>
      </c>
      <c r="G255" s="36" t="s">
        <v>2638</v>
      </c>
      <c r="H255" s="36" t="s">
        <v>1650</v>
      </c>
      <c r="I255" s="36" t="s">
        <v>1548</v>
      </c>
      <c r="J255" s="36" t="str">
        <f t="shared" si="54"/>
        <v>adp010re</v>
      </c>
      <c r="K255" s="36" t="s">
        <v>2152</v>
      </c>
      <c r="L255" s="36" t="s">
        <v>1665</v>
      </c>
      <c r="M255" s="36" t="s">
        <v>2711</v>
      </c>
      <c r="N255" s="36"/>
      <c r="O255" s="36"/>
      <c r="P255" s="36" t="s">
        <v>2712</v>
      </c>
      <c r="Q255" s="682" t="s">
        <v>454</v>
      </c>
      <c r="R255" s="646" t="s">
        <v>455</v>
      </c>
      <c r="S255" s="676" t="s">
        <v>456</v>
      </c>
      <c r="T255" s="676" t="s">
        <v>457</v>
      </c>
      <c r="U255" s="676" t="s">
        <v>458</v>
      </c>
      <c r="V255" s="34">
        <v>2773</v>
      </c>
      <c r="W255" s="107" t="s">
        <v>1554</v>
      </c>
      <c r="X255" s="34" t="s">
        <v>2640</v>
      </c>
      <c r="Y255" s="34" t="s">
        <v>2713</v>
      </c>
      <c r="Z255" s="34" t="s">
        <v>2642</v>
      </c>
      <c r="AA255" s="34" t="s">
        <v>1556</v>
      </c>
      <c r="AB255" s="34" t="s">
        <v>1557</v>
      </c>
      <c r="AC255" s="34" t="s">
        <v>1558</v>
      </c>
      <c r="AD255" s="200" t="s">
        <v>2714</v>
      </c>
      <c r="AE255" s="39">
        <v>2224</v>
      </c>
      <c r="AF255" s="201" t="s">
        <v>1560</v>
      </c>
      <c r="AG255" s="39" t="s">
        <v>2217</v>
      </c>
      <c r="AH255" s="38" t="s">
        <v>2715</v>
      </c>
      <c r="AI255" s="38" t="s">
        <v>2645</v>
      </c>
      <c r="AJ255" s="38"/>
      <c r="AK255" s="38"/>
      <c r="AL255" s="38"/>
      <c r="AM255" s="38" t="s">
        <v>2716</v>
      </c>
      <c r="AN255" s="201"/>
      <c r="AO255" s="637"/>
      <c r="AP255" s="202"/>
      <c r="AQ255" s="637"/>
      <c r="AR255" s="316"/>
      <c r="AS255" s="316"/>
      <c r="AT255" s="316"/>
      <c r="AU255" s="316"/>
      <c r="AV255" s="316"/>
      <c r="AW255" s="553"/>
      <c r="AX255" s="683"/>
      <c r="AY255" s="674"/>
      <c r="AZ255" s="643"/>
      <c r="BA255" s="644"/>
      <c r="BB255" s="644"/>
      <c r="BC255" s="644"/>
      <c r="BD255" s="644"/>
      <c r="BE255" s="644"/>
      <c r="BF255" s="644"/>
      <c r="BG255" s="644"/>
      <c r="BH255" s="644"/>
      <c r="BI255" s="324"/>
      <c r="BJ255" s="645"/>
      <c r="BK255" s="324"/>
      <c r="BL255" s="324"/>
      <c r="BM255" s="324"/>
      <c r="BN255" s="324"/>
      <c r="BO255" s="324"/>
      <c r="BP255" s="324"/>
      <c r="BQ255" s="197"/>
      <c r="BR255" s="677">
        <v>2221</v>
      </c>
      <c r="BS255" s="678"/>
      <c r="BT255" s="679" t="s">
        <v>2647</v>
      </c>
      <c r="BU255" s="677"/>
      <c r="BV255" s="679" t="s">
        <v>2645</v>
      </c>
      <c r="BW255" s="677" t="s">
        <v>2648</v>
      </c>
      <c r="BX255" s="677" t="s">
        <v>2649</v>
      </c>
      <c r="BY255" s="677" t="s">
        <v>1577</v>
      </c>
      <c r="BZ255" s="677" t="s">
        <v>2717</v>
      </c>
      <c r="CA255" s="587">
        <v>2223</v>
      </c>
      <c r="CB255" s="680"/>
      <c r="CC255" s="587" t="s">
        <v>1574</v>
      </c>
      <c r="CD255" s="681"/>
      <c r="CE255" s="681" t="s">
        <v>453</v>
      </c>
      <c r="CF255" s="681" t="s">
        <v>1575</v>
      </c>
      <c r="CG255" s="681" t="s">
        <v>1576</v>
      </c>
      <c r="CH255" s="681" t="s">
        <v>1577</v>
      </c>
      <c r="CI255" s="627" t="s">
        <v>1649</v>
      </c>
    </row>
    <row r="256" spans="1:87" s="27" customFormat="1" hidden="1">
      <c r="A256" s="95" t="s">
        <v>2718</v>
      </c>
      <c r="B256" s="36"/>
      <c r="C256" s="36" t="s">
        <v>2635</v>
      </c>
      <c r="D256" s="36" t="s">
        <v>2636</v>
      </c>
      <c r="E256" s="36" t="s">
        <v>1544</v>
      </c>
      <c r="F256" s="36" t="s">
        <v>2637</v>
      </c>
      <c r="G256" s="36" t="s">
        <v>2638</v>
      </c>
      <c r="H256" s="36" t="s">
        <v>1657</v>
      </c>
      <c r="I256" s="36" t="s">
        <v>1548</v>
      </c>
      <c r="J256" s="36" t="str">
        <f t="shared" si="54"/>
        <v>adp011re</v>
      </c>
      <c r="K256" s="36" t="s">
        <v>2152</v>
      </c>
      <c r="L256" s="36" t="s">
        <v>1665</v>
      </c>
      <c r="M256" s="36" t="s">
        <v>2719</v>
      </c>
      <c r="N256" s="36"/>
      <c r="O256" s="36"/>
      <c r="P256" s="36" t="s">
        <v>1783</v>
      </c>
      <c r="Q256" s="682" t="s">
        <v>454</v>
      </c>
      <c r="R256" s="646" t="s">
        <v>455</v>
      </c>
      <c r="S256" s="676" t="s">
        <v>456</v>
      </c>
      <c r="T256" s="676" t="s">
        <v>457</v>
      </c>
      <c r="U256" s="676" t="s">
        <v>458</v>
      </c>
      <c r="V256" s="34">
        <v>2773</v>
      </c>
      <c r="W256" s="107" t="s">
        <v>1554</v>
      </c>
      <c r="X256" s="34" t="s">
        <v>2640</v>
      </c>
      <c r="Y256" s="34" t="s">
        <v>2720</v>
      </c>
      <c r="Z256" s="34" t="s">
        <v>2642</v>
      </c>
      <c r="AA256" s="34" t="s">
        <v>1556</v>
      </c>
      <c r="AB256" s="34" t="s">
        <v>1557</v>
      </c>
      <c r="AC256" s="34" t="s">
        <v>1558</v>
      </c>
      <c r="AD256" s="200" t="s">
        <v>2721</v>
      </c>
      <c r="AE256" s="39">
        <v>2224</v>
      </c>
      <c r="AF256" s="201" t="s">
        <v>1560</v>
      </c>
      <c r="AG256" s="39" t="s">
        <v>2217</v>
      </c>
      <c r="AH256" s="38" t="s">
        <v>2722</v>
      </c>
      <c r="AI256" s="38" t="s">
        <v>2645</v>
      </c>
      <c r="AJ256" s="38"/>
      <c r="AK256" s="38"/>
      <c r="AL256" s="38"/>
      <c r="AM256" s="38" t="s">
        <v>2723</v>
      </c>
      <c r="AN256" s="201"/>
      <c r="AO256" s="637"/>
      <c r="AP256" s="202"/>
      <c r="AQ256" s="637"/>
      <c r="AR256" s="316"/>
      <c r="AS256" s="316"/>
      <c r="AT256" s="316"/>
      <c r="AU256" s="316"/>
      <c r="AV256" s="316"/>
      <c r="AW256" s="553"/>
      <c r="AX256" s="683"/>
      <c r="AY256" s="674"/>
      <c r="AZ256" s="643"/>
      <c r="BA256" s="644"/>
      <c r="BB256" s="644"/>
      <c r="BC256" s="644"/>
      <c r="BD256" s="644"/>
      <c r="BE256" s="644"/>
      <c r="BF256" s="644"/>
      <c r="BG256" s="644"/>
      <c r="BH256" s="644"/>
      <c r="BI256" s="324"/>
      <c r="BJ256" s="645"/>
      <c r="BK256" s="324"/>
      <c r="BL256" s="324"/>
      <c r="BM256" s="324"/>
      <c r="BN256" s="324"/>
      <c r="BO256" s="324"/>
      <c r="BP256" s="324"/>
      <c r="BQ256" s="197"/>
      <c r="BR256" s="677">
        <v>2221</v>
      </c>
      <c r="BS256" s="678"/>
      <c r="BT256" s="679" t="s">
        <v>2647</v>
      </c>
      <c r="BU256" s="677"/>
      <c r="BV256" s="679" t="s">
        <v>2645</v>
      </c>
      <c r="BW256" s="677" t="s">
        <v>2648</v>
      </c>
      <c r="BX256" s="677" t="s">
        <v>2649</v>
      </c>
      <c r="BY256" s="677" t="s">
        <v>1577</v>
      </c>
      <c r="BZ256" s="677" t="s">
        <v>2724</v>
      </c>
      <c r="CA256" s="587">
        <v>2223</v>
      </c>
      <c r="CB256" s="680"/>
      <c r="CC256" s="587" t="s">
        <v>1574</v>
      </c>
      <c r="CD256" s="681"/>
      <c r="CE256" s="681" t="s">
        <v>453</v>
      </c>
      <c r="CF256" s="681" t="s">
        <v>1575</v>
      </c>
      <c r="CG256" s="681" t="s">
        <v>1576</v>
      </c>
      <c r="CH256" s="681" t="s">
        <v>1577</v>
      </c>
      <c r="CI256" s="627" t="s">
        <v>1656</v>
      </c>
    </row>
    <row r="257" spans="1:87" s="27" customFormat="1" hidden="1">
      <c r="A257" s="95" t="s">
        <v>2725</v>
      </c>
      <c r="B257" s="36"/>
      <c r="C257" s="36" t="s">
        <v>2635</v>
      </c>
      <c r="D257" s="36" t="s">
        <v>2636</v>
      </c>
      <c r="E257" s="36" t="s">
        <v>1544</v>
      </c>
      <c r="F257" s="36" t="s">
        <v>2637</v>
      </c>
      <c r="G257" s="36" t="s">
        <v>2638</v>
      </c>
      <c r="H257" s="36" t="s">
        <v>1664</v>
      </c>
      <c r="I257" s="36" t="s">
        <v>1548</v>
      </c>
      <c r="J257" s="36" t="str">
        <f t="shared" si="54"/>
        <v>adp012re</v>
      </c>
      <c r="K257" s="36" t="s">
        <v>2152</v>
      </c>
      <c r="L257" s="36" t="s">
        <v>2152</v>
      </c>
      <c r="M257" s="36" t="s">
        <v>2726</v>
      </c>
      <c r="N257" s="36"/>
      <c r="O257" s="36"/>
      <c r="P257" s="36" t="s">
        <v>1644</v>
      </c>
      <c r="Q257" s="682" t="s">
        <v>454</v>
      </c>
      <c r="R257" s="646" t="s">
        <v>455</v>
      </c>
      <c r="S257" s="676" t="s">
        <v>456</v>
      </c>
      <c r="T257" s="676" t="s">
        <v>457</v>
      </c>
      <c r="U257" s="676" t="s">
        <v>458</v>
      </c>
      <c r="V257" s="34">
        <v>2773</v>
      </c>
      <c r="W257" s="107" t="s">
        <v>1554</v>
      </c>
      <c r="X257" s="34" t="s">
        <v>2640</v>
      </c>
      <c r="Y257" s="34" t="s">
        <v>2727</v>
      </c>
      <c r="Z257" s="34" t="s">
        <v>2642</v>
      </c>
      <c r="AA257" s="34" t="s">
        <v>1556</v>
      </c>
      <c r="AB257" s="34" t="s">
        <v>1557</v>
      </c>
      <c r="AC257" s="34" t="s">
        <v>1558</v>
      </c>
      <c r="AD257" s="200" t="s">
        <v>2728</v>
      </c>
      <c r="AE257" s="39">
        <v>2224</v>
      </c>
      <c r="AF257" s="201" t="s">
        <v>1560</v>
      </c>
      <c r="AG257" s="39" t="s">
        <v>2217</v>
      </c>
      <c r="AH257" s="38" t="s">
        <v>2729</v>
      </c>
      <c r="AI257" s="38" t="s">
        <v>2645</v>
      </c>
      <c r="AJ257" s="38"/>
      <c r="AK257" s="38"/>
      <c r="AL257" s="38"/>
      <c r="AM257" s="38" t="s">
        <v>2730</v>
      </c>
      <c r="AN257" s="201"/>
      <c r="AO257" s="637"/>
      <c r="AP257" s="202"/>
      <c r="AQ257" s="637"/>
      <c r="AR257" s="316"/>
      <c r="AS257" s="316"/>
      <c r="AT257" s="316"/>
      <c r="AU257" s="316"/>
      <c r="AV257" s="316"/>
      <c r="AW257" s="553"/>
      <c r="AX257" s="683"/>
      <c r="AY257" s="674"/>
      <c r="AZ257" s="643"/>
      <c r="BA257" s="644"/>
      <c r="BB257" s="644"/>
      <c r="BC257" s="644"/>
      <c r="BD257" s="644"/>
      <c r="BE257" s="644"/>
      <c r="BF257" s="644"/>
      <c r="BG257" s="644"/>
      <c r="BH257" s="644"/>
      <c r="BI257" s="324"/>
      <c r="BJ257" s="645"/>
      <c r="BK257" s="324"/>
      <c r="BL257" s="324"/>
      <c r="BM257" s="324"/>
      <c r="BN257" s="324"/>
      <c r="BO257" s="324"/>
      <c r="BP257" s="324"/>
      <c r="BQ257" s="197"/>
      <c r="BR257" s="677">
        <v>2221</v>
      </c>
      <c r="BS257" s="678"/>
      <c r="BT257" s="679" t="s">
        <v>2647</v>
      </c>
      <c r="BU257" s="677"/>
      <c r="BV257" s="679" t="s">
        <v>2645</v>
      </c>
      <c r="BW257" s="677" t="s">
        <v>2648</v>
      </c>
      <c r="BX257" s="677" t="s">
        <v>2649</v>
      </c>
      <c r="BY257" s="677" t="s">
        <v>1577</v>
      </c>
      <c r="BZ257" s="677" t="s">
        <v>2731</v>
      </c>
      <c r="CA257" s="587">
        <v>2223</v>
      </c>
      <c r="CB257" s="680"/>
      <c r="CC257" s="587" t="s">
        <v>1574</v>
      </c>
      <c r="CD257" s="681"/>
      <c r="CE257" s="681" t="s">
        <v>453</v>
      </c>
      <c r="CF257" s="681" t="s">
        <v>1575</v>
      </c>
      <c r="CG257" s="681" t="s">
        <v>1576</v>
      </c>
      <c r="CH257" s="681" t="s">
        <v>1577</v>
      </c>
      <c r="CI257" s="627" t="s">
        <v>1663</v>
      </c>
    </row>
    <row r="258" spans="1:87" s="813" customFormat="1" hidden="1">
      <c r="A258" s="797" t="str">
        <f>"eea"&amp;$G258&amp;$H258&amp;$E258</f>
        <v>eeaprb001lds</v>
      </c>
      <c r="B258" s="798"/>
      <c r="C258" s="798" t="s">
        <v>2537</v>
      </c>
      <c r="D258" s="798" t="s">
        <v>468</v>
      </c>
      <c r="E258" s="798" t="s">
        <v>2732</v>
      </c>
      <c r="F258" s="798" t="s">
        <v>923</v>
      </c>
      <c r="G258" s="798" t="s">
        <v>2541</v>
      </c>
      <c r="H258" s="798" t="s">
        <v>1547</v>
      </c>
      <c r="I258" s="798" t="s">
        <v>1548</v>
      </c>
      <c r="J258" s="798" t="str">
        <f t="shared" si="54"/>
        <v>prb001lds</v>
      </c>
      <c r="K258" s="798" t="s">
        <v>1549</v>
      </c>
      <c r="L258" s="798" t="s">
        <v>1549</v>
      </c>
      <c r="M258" s="798" t="s">
        <v>2733</v>
      </c>
      <c r="N258" s="798"/>
      <c r="O258" s="798"/>
      <c r="P258" s="798"/>
      <c r="Q258" s="799" t="str">
        <f t="shared" si="55"/>
        <v>10.164.46.12</v>
      </c>
      <c r="R258" s="799" t="str">
        <f t="shared" si="56"/>
        <v>10.164.15.28</v>
      </c>
      <c r="S258" s="797" t="str">
        <f t="shared" si="57"/>
        <v>10.244.210.20</v>
      </c>
      <c r="T258" s="797" t="str">
        <f t="shared" si="58"/>
        <v>10.244.200.20</v>
      </c>
      <c r="U258" s="797" t="str">
        <f t="shared" si="59"/>
        <v>N/A</v>
      </c>
      <c r="V258" s="818">
        <v>1584</v>
      </c>
      <c r="W258" s="819" t="s">
        <v>1554</v>
      </c>
      <c r="X258" s="818" t="str">
        <f t="shared" ref="X258:X267" si="66">"v14620"&amp;W258&amp;"-"&amp;V258</f>
        <v>v14620-ilo-1584</v>
      </c>
      <c r="Y258" s="818" t="str">
        <f t="shared" ref="Y258:Y267" si="67">Master_Full_Short_Hostname&amp;W258</f>
        <v>eeaprb001lds-ilo</v>
      </c>
      <c r="Z258" s="818" t="s">
        <v>461</v>
      </c>
      <c r="AA258" s="818" t="s">
        <v>2734</v>
      </c>
      <c r="AB258" s="818" t="s">
        <v>2735</v>
      </c>
      <c r="AC258" s="820" t="s">
        <v>1572</v>
      </c>
      <c r="AD258" s="821" t="s">
        <v>2736</v>
      </c>
      <c r="AE258" s="834">
        <v>1582</v>
      </c>
      <c r="AF258" s="802"/>
      <c r="AG258" s="801" t="str">
        <f t="shared" ref="AG258:AG267" si="68">"v14620"&amp;"-dmz-o-m"&amp;"-"&amp;AE258</f>
        <v>v14620-dmz-o-m-1582</v>
      </c>
      <c r="AH258" s="803" t="str">
        <f t="shared" ref="AH258:AH267" si="69">Master_Full_Short_Hostname&amp;AF258</f>
        <v>eeaprb001lds</v>
      </c>
      <c r="AI258" s="804" t="s">
        <v>461</v>
      </c>
      <c r="AJ258" s="803" t="s">
        <v>2737</v>
      </c>
      <c r="AK258" s="803" t="s">
        <v>2738</v>
      </c>
      <c r="AL258" s="805" t="s">
        <v>1572</v>
      </c>
      <c r="AM258" s="805" t="s">
        <v>2739</v>
      </c>
      <c r="AN258" s="802" t="s">
        <v>2740</v>
      </c>
      <c r="AO258" s="806"/>
      <c r="AP258" s="807"/>
      <c r="AQ258" s="806"/>
      <c r="AR258" s="808"/>
      <c r="AS258" s="808"/>
      <c r="AT258" s="808"/>
      <c r="AU258" s="808"/>
      <c r="AV258" s="808"/>
      <c r="AW258" s="809"/>
      <c r="AX258" s="822" t="s">
        <v>2562</v>
      </c>
      <c r="AY258" s="811" t="str">
        <f t="shared" ref="AY258:AY267" si="70">Master_Full_Short_Hostname&amp;AX258</f>
        <v>eeaprb001lds-xtr</v>
      </c>
      <c r="AZ258" s="812"/>
      <c r="BA258" s="800"/>
      <c r="BB258" s="800"/>
      <c r="BC258" s="800"/>
      <c r="BD258" s="800"/>
      <c r="BE258" s="800"/>
      <c r="BF258" s="800"/>
      <c r="BG258" s="800"/>
      <c r="BH258" s="800"/>
      <c r="BI258" s="823">
        <v>1585</v>
      </c>
      <c r="BJ258" s="824" t="s">
        <v>2497</v>
      </c>
      <c r="BK258" s="823"/>
      <c r="BL258" s="823" t="str">
        <f>Master_Full_Short_Hostname&amp;BJ258</f>
        <v>eeaprb001lds-bsr</v>
      </c>
      <c r="BM258" s="825" t="s">
        <v>461</v>
      </c>
      <c r="BN258" s="823" t="s">
        <v>2741</v>
      </c>
      <c r="BO258" s="823" t="s">
        <v>2742</v>
      </c>
      <c r="BP258" s="826" t="s">
        <v>1572</v>
      </c>
      <c r="BQ258" s="827" t="s">
        <v>2743</v>
      </c>
      <c r="BT258" s="835" t="s">
        <v>2647</v>
      </c>
      <c r="CA258" s="806"/>
      <c r="CB258" s="807"/>
      <c r="CC258" s="806"/>
      <c r="CD258" s="808"/>
      <c r="CE258" s="808"/>
      <c r="CF258" s="808"/>
      <c r="CG258" s="808"/>
      <c r="CH258" s="808"/>
      <c r="CI258" s="809"/>
    </row>
    <row r="259" spans="1:87" s="813" customFormat="1" hidden="1">
      <c r="A259" s="797" t="str">
        <f>"eea"&amp;$G259&amp;$H259&amp;$E259</f>
        <v>eeaprb002lds</v>
      </c>
      <c r="B259" s="798"/>
      <c r="C259" s="798" t="s">
        <v>2537</v>
      </c>
      <c r="D259" s="798" t="s">
        <v>468</v>
      </c>
      <c r="E259" s="798" t="s">
        <v>2732</v>
      </c>
      <c r="F259" s="798" t="s">
        <v>923</v>
      </c>
      <c r="G259" s="798" t="s">
        <v>2541</v>
      </c>
      <c r="H259" s="798" t="s">
        <v>1590</v>
      </c>
      <c r="I259" s="798" t="s">
        <v>1548</v>
      </c>
      <c r="J259" s="798" t="str">
        <f t="shared" si="54"/>
        <v>prb002lds</v>
      </c>
      <c r="K259" s="798" t="s">
        <v>1549</v>
      </c>
      <c r="L259" s="798" t="s">
        <v>1549</v>
      </c>
      <c r="M259" s="798" t="s">
        <v>2744</v>
      </c>
      <c r="N259" s="798"/>
      <c r="O259" s="798"/>
      <c r="P259" s="798"/>
      <c r="Q259" s="799" t="str">
        <f t="shared" si="55"/>
        <v>10.164.46.12</v>
      </c>
      <c r="R259" s="799" t="str">
        <f t="shared" si="56"/>
        <v>10.164.15.28</v>
      </c>
      <c r="S259" s="797" t="str">
        <f t="shared" si="57"/>
        <v>10.244.210.20</v>
      </c>
      <c r="T259" s="797" t="str">
        <f t="shared" si="58"/>
        <v>10.244.200.20</v>
      </c>
      <c r="U259" s="797" t="str">
        <f t="shared" si="59"/>
        <v>N/A</v>
      </c>
      <c r="V259" s="818">
        <v>1584</v>
      </c>
      <c r="W259" s="819" t="s">
        <v>1554</v>
      </c>
      <c r="X259" s="818" t="str">
        <f t="shared" si="66"/>
        <v>v14620-ilo-1584</v>
      </c>
      <c r="Y259" s="818" t="str">
        <f t="shared" si="67"/>
        <v>eeaprb002lds-ilo</v>
      </c>
      <c r="Z259" s="818" t="s">
        <v>461</v>
      </c>
      <c r="AA259" s="818" t="s">
        <v>2734</v>
      </c>
      <c r="AB259" s="818" t="s">
        <v>2735</v>
      </c>
      <c r="AC259" s="820" t="s">
        <v>1572</v>
      </c>
      <c r="AD259" s="821" t="s">
        <v>2745</v>
      </c>
      <c r="AE259" s="834">
        <v>1582</v>
      </c>
      <c r="AF259" s="802"/>
      <c r="AG259" s="801" t="str">
        <f t="shared" si="68"/>
        <v>v14620-dmz-o-m-1582</v>
      </c>
      <c r="AH259" s="803" t="str">
        <f t="shared" si="69"/>
        <v>eeaprb002lds</v>
      </c>
      <c r="AI259" s="804" t="s">
        <v>461</v>
      </c>
      <c r="AJ259" s="803" t="s">
        <v>2737</v>
      </c>
      <c r="AK259" s="803" t="s">
        <v>2738</v>
      </c>
      <c r="AL259" s="805" t="s">
        <v>1572</v>
      </c>
      <c r="AM259" s="805" t="s">
        <v>2746</v>
      </c>
      <c r="AN259" s="802" t="s">
        <v>2747</v>
      </c>
      <c r="AO259" s="806"/>
      <c r="AP259" s="807"/>
      <c r="AQ259" s="806"/>
      <c r="AR259" s="808"/>
      <c r="AS259" s="808"/>
      <c r="AT259" s="808"/>
      <c r="AU259" s="808"/>
      <c r="AV259" s="808"/>
      <c r="AW259" s="809"/>
      <c r="AX259" s="822" t="s">
        <v>2562</v>
      </c>
      <c r="AY259" s="811" t="str">
        <f t="shared" si="70"/>
        <v>eeaprb002lds-xtr</v>
      </c>
      <c r="AZ259" s="812"/>
      <c r="BA259" s="800"/>
      <c r="BB259" s="800"/>
      <c r="BC259" s="800"/>
      <c r="BD259" s="800"/>
      <c r="BE259" s="800"/>
      <c r="BF259" s="800"/>
      <c r="BG259" s="800"/>
      <c r="BH259" s="800"/>
      <c r="BI259" s="823">
        <v>1585</v>
      </c>
      <c r="BJ259" s="824" t="s">
        <v>2497</v>
      </c>
      <c r="BK259" s="823"/>
      <c r="BL259" s="823" t="str">
        <f t="shared" ref="BL259:BL267" si="71">Master_Full_Short_Hostname&amp;BJ259</f>
        <v>eeaprb002lds-bsr</v>
      </c>
      <c r="BM259" s="825" t="s">
        <v>461</v>
      </c>
      <c r="BN259" s="823" t="s">
        <v>2741</v>
      </c>
      <c r="BO259" s="823" t="s">
        <v>2742</v>
      </c>
      <c r="BP259" s="826" t="s">
        <v>1572</v>
      </c>
      <c r="BQ259" s="827" t="s">
        <v>2748</v>
      </c>
      <c r="BT259" s="835" t="s">
        <v>2647</v>
      </c>
      <c r="CA259" s="806"/>
      <c r="CB259" s="807"/>
      <c r="CC259" s="806"/>
      <c r="CD259" s="808"/>
      <c r="CE259" s="808"/>
      <c r="CF259" s="808"/>
      <c r="CG259" s="808"/>
      <c r="CH259" s="808"/>
      <c r="CI259" s="809"/>
    </row>
    <row r="260" spans="1:87" s="813" customFormat="1" hidden="1">
      <c r="A260" s="797" t="str">
        <f t="shared" ref="A260:A295" si="72">"eea"&amp;$G260&amp;$H260&amp;$E260</f>
        <v>eeaprb003lds</v>
      </c>
      <c r="B260" s="798"/>
      <c r="C260" s="798" t="s">
        <v>2537</v>
      </c>
      <c r="D260" s="798" t="s">
        <v>468</v>
      </c>
      <c r="E260" s="798" t="s">
        <v>2732</v>
      </c>
      <c r="F260" s="798" t="s">
        <v>923</v>
      </c>
      <c r="G260" s="798" t="s">
        <v>2541</v>
      </c>
      <c r="H260" s="798" t="s">
        <v>1598</v>
      </c>
      <c r="I260" s="798" t="s">
        <v>1548</v>
      </c>
      <c r="J260" s="798" t="str">
        <f t="shared" si="54"/>
        <v>prb003lds</v>
      </c>
      <c r="K260" s="798" t="s">
        <v>1549</v>
      </c>
      <c r="L260" s="798" t="s">
        <v>1549</v>
      </c>
      <c r="M260" s="798" t="s">
        <v>2749</v>
      </c>
      <c r="N260" s="798"/>
      <c r="O260" s="798"/>
      <c r="P260" s="798"/>
      <c r="Q260" s="799" t="str">
        <f t="shared" si="55"/>
        <v>10.164.46.12</v>
      </c>
      <c r="R260" s="799" t="str">
        <f t="shared" si="56"/>
        <v>10.164.15.28</v>
      </c>
      <c r="S260" s="797" t="str">
        <f t="shared" si="57"/>
        <v>10.244.210.20</v>
      </c>
      <c r="T260" s="797" t="str">
        <f t="shared" si="58"/>
        <v>10.244.200.20</v>
      </c>
      <c r="U260" s="797" t="str">
        <f t="shared" si="59"/>
        <v>N/A</v>
      </c>
      <c r="V260" s="818">
        <v>1584</v>
      </c>
      <c r="W260" s="819" t="s">
        <v>1554</v>
      </c>
      <c r="X260" s="818" t="str">
        <f t="shared" si="66"/>
        <v>v14620-ilo-1584</v>
      </c>
      <c r="Y260" s="818" t="str">
        <f t="shared" si="67"/>
        <v>eeaprb003lds-ilo</v>
      </c>
      <c r="Z260" s="818" t="s">
        <v>461</v>
      </c>
      <c r="AA260" s="818" t="s">
        <v>2734</v>
      </c>
      <c r="AB260" s="818" t="s">
        <v>2735</v>
      </c>
      <c r="AC260" s="820" t="s">
        <v>1572</v>
      </c>
      <c r="AD260" s="821" t="s">
        <v>2750</v>
      </c>
      <c r="AE260" s="834">
        <v>1582</v>
      </c>
      <c r="AF260" s="802"/>
      <c r="AG260" s="801" t="str">
        <f t="shared" si="68"/>
        <v>v14620-dmz-o-m-1582</v>
      </c>
      <c r="AH260" s="803" t="str">
        <f t="shared" si="69"/>
        <v>eeaprb003lds</v>
      </c>
      <c r="AI260" s="804" t="s">
        <v>461</v>
      </c>
      <c r="AJ260" s="803" t="s">
        <v>2737</v>
      </c>
      <c r="AK260" s="803" t="s">
        <v>2738</v>
      </c>
      <c r="AL260" s="805" t="s">
        <v>1572</v>
      </c>
      <c r="AM260" s="805" t="s">
        <v>2751</v>
      </c>
      <c r="AN260" s="802" t="s">
        <v>2752</v>
      </c>
      <c r="AO260" s="806"/>
      <c r="AP260" s="807"/>
      <c r="AQ260" s="806"/>
      <c r="AR260" s="808"/>
      <c r="AS260" s="808"/>
      <c r="AT260" s="808"/>
      <c r="AU260" s="808"/>
      <c r="AV260" s="808"/>
      <c r="AW260" s="809"/>
      <c r="AX260" s="822" t="s">
        <v>2562</v>
      </c>
      <c r="AY260" s="811" t="str">
        <f t="shared" si="70"/>
        <v>eeaprb003lds-xtr</v>
      </c>
      <c r="AZ260" s="812"/>
      <c r="BA260" s="800"/>
      <c r="BB260" s="800"/>
      <c r="BC260" s="800"/>
      <c r="BD260" s="800"/>
      <c r="BE260" s="800"/>
      <c r="BF260" s="800"/>
      <c r="BG260" s="800"/>
      <c r="BH260" s="800"/>
      <c r="BI260" s="823">
        <v>1585</v>
      </c>
      <c r="BJ260" s="824" t="s">
        <v>2497</v>
      </c>
      <c r="BK260" s="823"/>
      <c r="BL260" s="823" t="str">
        <f t="shared" si="71"/>
        <v>eeaprb003lds-bsr</v>
      </c>
      <c r="BM260" s="825" t="s">
        <v>461</v>
      </c>
      <c r="BN260" s="823" t="s">
        <v>2741</v>
      </c>
      <c r="BO260" s="823" t="s">
        <v>2742</v>
      </c>
      <c r="BP260" s="826" t="s">
        <v>1572</v>
      </c>
      <c r="BQ260" s="827" t="s">
        <v>2753</v>
      </c>
      <c r="BT260" s="835" t="s">
        <v>2647</v>
      </c>
      <c r="CA260" s="806"/>
      <c r="CB260" s="807"/>
      <c r="CC260" s="806"/>
      <c r="CD260" s="808"/>
      <c r="CE260" s="808"/>
      <c r="CF260" s="808"/>
      <c r="CG260" s="808"/>
      <c r="CH260" s="808"/>
      <c r="CI260" s="809"/>
    </row>
    <row r="261" spans="1:87" s="813" customFormat="1" hidden="1">
      <c r="A261" s="797" t="str">
        <f t="shared" si="72"/>
        <v>eeaprb004lds</v>
      </c>
      <c r="B261" s="798"/>
      <c r="C261" s="798" t="s">
        <v>2537</v>
      </c>
      <c r="D261" s="798" t="s">
        <v>468</v>
      </c>
      <c r="E261" s="798" t="s">
        <v>2732</v>
      </c>
      <c r="F261" s="798" t="s">
        <v>923</v>
      </c>
      <c r="G261" s="798" t="s">
        <v>2541</v>
      </c>
      <c r="H261" s="798" t="s">
        <v>1606</v>
      </c>
      <c r="I261" s="798" t="s">
        <v>1548</v>
      </c>
      <c r="J261" s="798" t="str">
        <f t="shared" si="54"/>
        <v>prb004lds</v>
      </c>
      <c r="K261" s="798" t="s">
        <v>1549</v>
      </c>
      <c r="L261" s="798" t="s">
        <v>1549</v>
      </c>
      <c r="M261" s="798" t="s">
        <v>2754</v>
      </c>
      <c r="N261" s="798"/>
      <c r="O261" s="798"/>
      <c r="P261" s="798"/>
      <c r="Q261" s="799" t="str">
        <f t="shared" si="55"/>
        <v>10.164.46.12</v>
      </c>
      <c r="R261" s="799" t="str">
        <f t="shared" si="56"/>
        <v>10.164.15.28</v>
      </c>
      <c r="S261" s="797" t="str">
        <f t="shared" si="57"/>
        <v>10.244.210.20</v>
      </c>
      <c r="T261" s="797" t="str">
        <f t="shared" si="58"/>
        <v>10.244.200.20</v>
      </c>
      <c r="U261" s="797" t="str">
        <f t="shared" si="59"/>
        <v>N/A</v>
      </c>
      <c r="V261" s="818">
        <v>1584</v>
      </c>
      <c r="W261" s="819" t="s">
        <v>1554</v>
      </c>
      <c r="X261" s="818" t="str">
        <f t="shared" si="66"/>
        <v>v14620-ilo-1584</v>
      </c>
      <c r="Y261" s="818" t="str">
        <f t="shared" si="67"/>
        <v>eeaprb004lds-ilo</v>
      </c>
      <c r="Z261" s="818" t="s">
        <v>461</v>
      </c>
      <c r="AA261" s="818" t="s">
        <v>2734</v>
      </c>
      <c r="AB261" s="818" t="s">
        <v>2735</v>
      </c>
      <c r="AC261" s="820" t="s">
        <v>1572</v>
      </c>
      <c r="AD261" s="821" t="s">
        <v>2755</v>
      </c>
      <c r="AE261" s="834">
        <v>1582</v>
      </c>
      <c r="AF261" s="802"/>
      <c r="AG261" s="801" t="str">
        <f t="shared" si="68"/>
        <v>v14620-dmz-o-m-1582</v>
      </c>
      <c r="AH261" s="803" t="str">
        <f t="shared" si="69"/>
        <v>eeaprb004lds</v>
      </c>
      <c r="AI261" s="804" t="s">
        <v>461</v>
      </c>
      <c r="AJ261" s="803" t="s">
        <v>2737</v>
      </c>
      <c r="AK261" s="803" t="s">
        <v>2738</v>
      </c>
      <c r="AL261" s="805" t="s">
        <v>1572</v>
      </c>
      <c r="AM261" s="805" t="s">
        <v>2756</v>
      </c>
      <c r="AN261" s="802" t="s">
        <v>2757</v>
      </c>
      <c r="AO261" s="806"/>
      <c r="AP261" s="807"/>
      <c r="AQ261" s="806"/>
      <c r="AR261" s="808"/>
      <c r="AS261" s="808"/>
      <c r="AT261" s="808"/>
      <c r="AU261" s="808"/>
      <c r="AV261" s="808"/>
      <c r="AW261" s="809"/>
      <c r="AX261" s="822" t="s">
        <v>2562</v>
      </c>
      <c r="AY261" s="811" t="str">
        <f t="shared" si="70"/>
        <v>eeaprb004lds-xtr</v>
      </c>
      <c r="AZ261" s="812"/>
      <c r="BA261" s="800"/>
      <c r="BB261" s="800"/>
      <c r="BC261" s="800"/>
      <c r="BD261" s="800"/>
      <c r="BE261" s="800"/>
      <c r="BF261" s="800"/>
      <c r="BG261" s="800"/>
      <c r="BH261" s="800"/>
      <c r="BI261" s="823">
        <v>1585</v>
      </c>
      <c r="BJ261" s="824" t="s">
        <v>2497</v>
      </c>
      <c r="BK261" s="823"/>
      <c r="BL261" s="823" t="str">
        <f t="shared" si="71"/>
        <v>eeaprb004lds-bsr</v>
      </c>
      <c r="BM261" s="825" t="s">
        <v>461</v>
      </c>
      <c r="BN261" s="823" t="s">
        <v>2741</v>
      </c>
      <c r="BO261" s="823" t="s">
        <v>2742</v>
      </c>
      <c r="BP261" s="826" t="s">
        <v>1572</v>
      </c>
      <c r="BQ261" s="827" t="s">
        <v>2758</v>
      </c>
      <c r="BT261" s="835" t="s">
        <v>2647</v>
      </c>
      <c r="CA261" s="806"/>
      <c r="CB261" s="807"/>
      <c r="CC261" s="806"/>
      <c r="CD261" s="808"/>
      <c r="CE261" s="808"/>
      <c r="CF261" s="808"/>
      <c r="CG261" s="808"/>
      <c r="CH261" s="808"/>
      <c r="CI261" s="809"/>
    </row>
    <row r="262" spans="1:87" s="813" customFormat="1" hidden="1">
      <c r="A262" s="797" t="str">
        <f t="shared" si="72"/>
        <v>eeaprb005lds</v>
      </c>
      <c r="B262" s="798"/>
      <c r="C262" s="798" t="s">
        <v>2537</v>
      </c>
      <c r="D262" s="798" t="s">
        <v>468</v>
      </c>
      <c r="E262" s="798" t="s">
        <v>2732</v>
      </c>
      <c r="F262" s="798" t="s">
        <v>923</v>
      </c>
      <c r="G262" s="798" t="s">
        <v>2541</v>
      </c>
      <c r="H262" s="798" t="s">
        <v>1613</v>
      </c>
      <c r="I262" s="798" t="s">
        <v>1548</v>
      </c>
      <c r="J262" s="798" t="str">
        <f t="shared" si="54"/>
        <v>prb005lds</v>
      </c>
      <c r="K262" s="798" t="s">
        <v>1549</v>
      </c>
      <c r="L262" s="798" t="s">
        <v>1549</v>
      </c>
      <c r="M262" s="798" t="s">
        <v>2759</v>
      </c>
      <c r="N262" s="798"/>
      <c r="O262" s="798"/>
      <c r="P262" s="798"/>
      <c r="Q262" s="799" t="str">
        <f t="shared" si="55"/>
        <v>10.164.46.12</v>
      </c>
      <c r="R262" s="799" t="str">
        <f t="shared" si="56"/>
        <v>10.164.15.28</v>
      </c>
      <c r="S262" s="797" t="str">
        <f t="shared" si="57"/>
        <v>10.244.210.20</v>
      </c>
      <c r="T262" s="797" t="str">
        <f t="shared" si="58"/>
        <v>10.244.200.20</v>
      </c>
      <c r="U262" s="797" t="str">
        <f t="shared" si="59"/>
        <v>N/A</v>
      </c>
      <c r="V262" s="818">
        <v>1584</v>
      </c>
      <c r="W262" s="819" t="s">
        <v>1554</v>
      </c>
      <c r="X262" s="818" t="str">
        <f t="shared" si="66"/>
        <v>v14620-ilo-1584</v>
      </c>
      <c r="Y262" s="818" t="str">
        <f t="shared" si="67"/>
        <v>eeaprb005lds-ilo</v>
      </c>
      <c r="Z262" s="818" t="s">
        <v>461</v>
      </c>
      <c r="AA262" s="818" t="s">
        <v>2734</v>
      </c>
      <c r="AB262" s="818" t="s">
        <v>2735</v>
      </c>
      <c r="AC262" s="820" t="s">
        <v>1572</v>
      </c>
      <c r="AD262" s="821" t="s">
        <v>2760</v>
      </c>
      <c r="AE262" s="834">
        <v>1582</v>
      </c>
      <c r="AF262" s="802"/>
      <c r="AG262" s="801" t="str">
        <f t="shared" si="68"/>
        <v>v14620-dmz-o-m-1582</v>
      </c>
      <c r="AH262" s="803" t="str">
        <f t="shared" si="69"/>
        <v>eeaprb005lds</v>
      </c>
      <c r="AI262" s="804" t="s">
        <v>461</v>
      </c>
      <c r="AJ262" s="803" t="s">
        <v>2737</v>
      </c>
      <c r="AK262" s="803" t="s">
        <v>2738</v>
      </c>
      <c r="AL262" s="805" t="s">
        <v>1572</v>
      </c>
      <c r="AM262" s="805" t="s">
        <v>2761</v>
      </c>
      <c r="AN262" s="802" t="s">
        <v>2762</v>
      </c>
      <c r="AO262" s="806"/>
      <c r="AP262" s="807"/>
      <c r="AQ262" s="806"/>
      <c r="AR262" s="808"/>
      <c r="AS262" s="808"/>
      <c r="AT262" s="808"/>
      <c r="AU262" s="808"/>
      <c r="AV262" s="808"/>
      <c r="AW262" s="809"/>
      <c r="AX262" s="822" t="s">
        <v>2562</v>
      </c>
      <c r="AY262" s="811" t="str">
        <f t="shared" si="70"/>
        <v>eeaprb005lds-xtr</v>
      </c>
      <c r="AZ262" s="812"/>
      <c r="BA262" s="800"/>
      <c r="BB262" s="800"/>
      <c r="BC262" s="800"/>
      <c r="BD262" s="800"/>
      <c r="BE262" s="800"/>
      <c r="BF262" s="800"/>
      <c r="BG262" s="800"/>
      <c r="BH262" s="800"/>
      <c r="BI262" s="823">
        <v>1585</v>
      </c>
      <c r="BJ262" s="824" t="s">
        <v>2497</v>
      </c>
      <c r="BK262" s="823"/>
      <c r="BL262" s="823" t="str">
        <f t="shared" si="71"/>
        <v>eeaprb005lds-bsr</v>
      </c>
      <c r="BM262" s="825" t="s">
        <v>461</v>
      </c>
      <c r="BN262" s="823" t="s">
        <v>2741</v>
      </c>
      <c r="BO262" s="823" t="s">
        <v>2742</v>
      </c>
      <c r="BP262" s="826" t="s">
        <v>1572</v>
      </c>
      <c r="BQ262" s="827" t="s">
        <v>2763</v>
      </c>
      <c r="BT262" s="836" t="s">
        <v>2647</v>
      </c>
      <c r="CA262" s="806">
        <v>2223</v>
      </c>
      <c r="CB262" s="807"/>
      <c r="CC262" s="806" t="s">
        <v>1574</v>
      </c>
      <c r="CD262" s="808"/>
      <c r="CE262" s="808" t="s">
        <v>453</v>
      </c>
      <c r="CF262" s="808" t="s">
        <v>1575</v>
      </c>
      <c r="CG262" s="808" t="s">
        <v>1576</v>
      </c>
      <c r="CH262" s="808" t="s">
        <v>1577</v>
      </c>
      <c r="CI262" s="809" t="s">
        <v>2764</v>
      </c>
    </row>
    <row r="263" spans="1:87" s="813" customFormat="1" hidden="1">
      <c r="A263" s="797" t="str">
        <f t="shared" si="72"/>
        <v>eeaprb006lds</v>
      </c>
      <c r="B263" s="798"/>
      <c r="C263" s="798" t="s">
        <v>2537</v>
      </c>
      <c r="D263" s="798" t="s">
        <v>468</v>
      </c>
      <c r="E263" s="798" t="s">
        <v>2732</v>
      </c>
      <c r="F263" s="798" t="s">
        <v>923</v>
      </c>
      <c r="G263" s="798" t="s">
        <v>2541</v>
      </c>
      <c r="H263" s="798" t="s">
        <v>1621</v>
      </c>
      <c r="I263" s="798" t="s">
        <v>1548</v>
      </c>
      <c r="J263" s="798" t="str">
        <f t="shared" si="54"/>
        <v>prb006lds</v>
      </c>
      <c r="K263" s="798" t="s">
        <v>1549</v>
      </c>
      <c r="L263" s="798" t="s">
        <v>1549</v>
      </c>
      <c r="M263" s="798" t="s">
        <v>2765</v>
      </c>
      <c r="N263" s="798"/>
      <c r="O263" s="798"/>
      <c r="P263" s="798"/>
      <c r="Q263" s="799" t="str">
        <f t="shared" si="55"/>
        <v>10.164.46.12</v>
      </c>
      <c r="R263" s="799" t="str">
        <f t="shared" si="56"/>
        <v>10.164.15.28</v>
      </c>
      <c r="S263" s="797" t="str">
        <f t="shared" si="57"/>
        <v>10.244.210.20</v>
      </c>
      <c r="T263" s="797" t="str">
        <f t="shared" si="58"/>
        <v>10.244.200.20</v>
      </c>
      <c r="U263" s="797" t="str">
        <f t="shared" si="59"/>
        <v>N/A</v>
      </c>
      <c r="V263" s="818">
        <v>1584</v>
      </c>
      <c r="W263" s="819" t="s">
        <v>1554</v>
      </c>
      <c r="X263" s="818" t="str">
        <f t="shared" si="66"/>
        <v>v14620-ilo-1584</v>
      </c>
      <c r="Y263" s="818" t="str">
        <f t="shared" si="67"/>
        <v>eeaprb006lds-ilo</v>
      </c>
      <c r="Z263" s="818" t="s">
        <v>461</v>
      </c>
      <c r="AA263" s="818" t="s">
        <v>2734</v>
      </c>
      <c r="AB263" s="818" t="s">
        <v>2735</v>
      </c>
      <c r="AC263" s="820" t="s">
        <v>1572</v>
      </c>
      <c r="AD263" s="821" t="s">
        <v>2766</v>
      </c>
      <c r="AE263" s="834">
        <v>1582</v>
      </c>
      <c r="AF263" s="802"/>
      <c r="AG263" s="801" t="str">
        <f t="shared" si="68"/>
        <v>v14620-dmz-o-m-1582</v>
      </c>
      <c r="AH263" s="803" t="str">
        <f t="shared" si="69"/>
        <v>eeaprb006lds</v>
      </c>
      <c r="AI263" s="804" t="s">
        <v>461</v>
      </c>
      <c r="AJ263" s="803" t="s">
        <v>2737</v>
      </c>
      <c r="AK263" s="803" t="s">
        <v>2738</v>
      </c>
      <c r="AL263" s="805" t="s">
        <v>1572</v>
      </c>
      <c r="AM263" s="805" t="s">
        <v>2767</v>
      </c>
      <c r="AN263" s="802" t="s">
        <v>2768</v>
      </c>
      <c r="AO263" s="806"/>
      <c r="AP263" s="807"/>
      <c r="AQ263" s="806"/>
      <c r="AR263" s="808"/>
      <c r="AS263" s="808"/>
      <c r="AT263" s="808"/>
      <c r="AU263" s="808"/>
      <c r="AV263" s="808"/>
      <c r="AW263" s="809"/>
      <c r="AX263" s="822" t="s">
        <v>2562</v>
      </c>
      <c r="AY263" s="811" t="str">
        <f t="shared" si="70"/>
        <v>eeaprb006lds-xtr</v>
      </c>
      <c r="AZ263" s="812"/>
      <c r="BA263" s="800"/>
      <c r="BB263" s="800"/>
      <c r="BC263" s="800"/>
      <c r="BD263" s="800"/>
      <c r="BE263" s="800"/>
      <c r="BF263" s="800"/>
      <c r="BG263" s="800"/>
      <c r="BH263" s="800"/>
      <c r="BI263" s="823">
        <v>1585</v>
      </c>
      <c r="BJ263" s="824" t="s">
        <v>2497</v>
      </c>
      <c r="BK263" s="823"/>
      <c r="BL263" s="823" t="str">
        <f t="shared" si="71"/>
        <v>eeaprb006lds-bsr</v>
      </c>
      <c r="BM263" s="825" t="s">
        <v>461</v>
      </c>
      <c r="BN263" s="823" t="s">
        <v>2741</v>
      </c>
      <c r="BO263" s="823" t="s">
        <v>2742</v>
      </c>
      <c r="BP263" s="826" t="s">
        <v>1572</v>
      </c>
      <c r="BQ263" s="827" t="s">
        <v>2769</v>
      </c>
      <c r="BT263" s="835" t="s">
        <v>2647</v>
      </c>
      <c r="CA263" s="806">
        <v>2223</v>
      </c>
      <c r="CB263" s="807"/>
      <c r="CC263" s="806" t="s">
        <v>1574</v>
      </c>
      <c r="CD263" s="808"/>
      <c r="CE263" s="808" t="s">
        <v>453</v>
      </c>
      <c r="CF263" s="808" t="s">
        <v>1575</v>
      </c>
      <c r="CG263" s="808" t="s">
        <v>1576</v>
      </c>
      <c r="CH263" s="808" t="s">
        <v>1577</v>
      </c>
      <c r="CI263" s="809" t="s">
        <v>2770</v>
      </c>
    </row>
    <row r="264" spans="1:87" s="813" customFormat="1" hidden="1">
      <c r="A264" s="797" t="str">
        <f t="shared" si="72"/>
        <v>eeaprb007lds</v>
      </c>
      <c r="B264" s="798"/>
      <c r="C264" s="798" t="s">
        <v>2537</v>
      </c>
      <c r="D264" s="798" t="s">
        <v>468</v>
      </c>
      <c r="E264" s="798" t="s">
        <v>2732</v>
      </c>
      <c r="F264" s="798" t="s">
        <v>923</v>
      </c>
      <c r="G264" s="798" t="s">
        <v>2541</v>
      </c>
      <c r="H264" s="798" t="s">
        <v>1628</v>
      </c>
      <c r="I264" s="798" t="s">
        <v>1548</v>
      </c>
      <c r="J264" s="798" t="str">
        <f t="shared" si="54"/>
        <v>prb007lds</v>
      </c>
      <c r="K264" s="798" t="s">
        <v>1549</v>
      </c>
      <c r="L264" s="798" t="s">
        <v>1549</v>
      </c>
      <c r="M264" s="798" t="s">
        <v>2771</v>
      </c>
      <c r="N264" s="798"/>
      <c r="O264" s="798"/>
      <c r="P264" s="798"/>
      <c r="Q264" s="799" t="str">
        <f t="shared" si="55"/>
        <v>10.164.46.12</v>
      </c>
      <c r="R264" s="799" t="str">
        <f t="shared" si="56"/>
        <v>10.164.15.28</v>
      </c>
      <c r="S264" s="797" t="str">
        <f t="shared" si="57"/>
        <v>10.244.210.20</v>
      </c>
      <c r="T264" s="797" t="str">
        <f t="shared" si="58"/>
        <v>10.244.200.20</v>
      </c>
      <c r="U264" s="797" t="str">
        <f t="shared" si="59"/>
        <v>N/A</v>
      </c>
      <c r="V264" s="818">
        <v>1584</v>
      </c>
      <c r="W264" s="819" t="s">
        <v>1554</v>
      </c>
      <c r="X264" s="818" t="str">
        <f t="shared" si="66"/>
        <v>v14620-ilo-1584</v>
      </c>
      <c r="Y264" s="818" t="str">
        <f t="shared" si="67"/>
        <v>eeaprb007lds-ilo</v>
      </c>
      <c r="Z264" s="818" t="s">
        <v>461</v>
      </c>
      <c r="AA264" s="818" t="s">
        <v>2734</v>
      </c>
      <c r="AB264" s="818" t="s">
        <v>2735</v>
      </c>
      <c r="AC264" s="820" t="s">
        <v>1572</v>
      </c>
      <c r="AD264" s="821" t="s">
        <v>2772</v>
      </c>
      <c r="AE264" s="834">
        <v>1582</v>
      </c>
      <c r="AF264" s="802"/>
      <c r="AG264" s="801" t="str">
        <f t="shared" si="68"/>
        <v>v14620-dmz-o-m-1582</v>
      </c>
      <c r="AH264" s="803" t="str">
        <f t="shared" si="69"/>
        <v>eeaprb007lds</v>
      </c>
      <c r="AI264" s="804" t="s">
        <v>461</v>
      </c>
      <c r="AJ264" s="803" t="s">
        <v>2737</v>
      </c>
      <c r="AK264" s="803" t="s">
        <v>2738</v>
      </c>
      <c r="AL264" s="805" t="s">
        <v>1572</v>
      </c>
      <c r="AM264" s="805" t="s">
        <v>2773</v>
      </c>
      <c r="AN264" s="802" t="s">
        <v>2774</v>
      </c>
      <c r="AO264" s="806"/>
      <c r="AP264" s="807"/>
      <c r="AQ264" s="806"/>
      <c r="AR264" s="808"/>
      <c r="AS264" s="808"/>
      <c r="AT264" s="808"/>
      <c r="AU264" s="808"/>
      <c r="AV264" s="808"/>
      <c r="AW264" s="809"/>
      <c r="AX264" s="822" t="s">
        <v>2562</v>
      </c>
      <c r="AY264" s="811" t="str">
        <f t="shared" si="70"/>
        <v>eeaprb007lds-xtr</v>
      </c>
      <c r="AZ264" s="812"/>
      <c r="BA264" s="800"/>
      <c r="BB264" s="800"/>
      <c r="BC264" s="800"/>
      <c r="BD264" s="800"/>
      <c r="BE264" s="800"/>
      <c r="BF264" s="800"/>
      <c r="BG264" s="800"/>
      <c r="BH264" s="800"/>
      <c r="BI264" s="823">
        <v>1585</v>
      </c>
      <c r="BJ264" s="824" t="s">
        <v>2497</v>
      </c>
      <c r="BK264" s="823"/>
      <c r="BL264" s="823" t="str">
        <f t="shared" si="71"/>
        <v>eeaprb007lds-bsr</v>
      </c>
      <c r="BM264" s="825" t="s">
        <v>461</v>
      </c>
      <c r="BN264" s="823" t="s">
        <v>2741</v>
      </c>
      <c r="BO264" s="823" t="s">
        <v>2742</v>
      </c>
      <c r="BP264" s="826" t="s">
        <v>1572</v>
      </c>
      <c r="BQ264" s="827" t="s">
        <v>2775</v>
      </c>
      <c r="BT264" s="835" t="s">
        <v>2647</v>
      </c>
      <c r="CA264" s="806">
        <v>2223</v>
      </c>
      <c r="CB264" s="807"/>
      <c r="CC264" s="806" t="s">
        <v>1574</v>
      </c>
      <c r="CD264" s="808"/>
      <c r="CE264" s="808" t="s">
        <v>453</v>
      </c>
      <c r="CF264" s="808" t="s">
        <v>1575</v>
      </c>
      <c r="CG264" s="808" t="s">
        <v>1576</v>
      </c>
      <c r="CH264" s="808" t="s">
        <v>1577</v>
      </c>
      <c r="CI264" s="809" t="s">
        <v>2776</v>
      </c>
    </row>
    <row r="265" spans="1:87" s="813" customFormat="1" hidden="1">
      <c r="A265" s="797" t="str">
        <f t="shared" si="72"/>
        <v>eeaprb008lds</v>
      </c>
      <c r="B265" s="798"/>
      <c r="C265" s="798" t="s">
        <v>2537</v>
      </c>
      <c r="D265" s="798" t="s">
        <v>468</v>
      </c>
      <c r="E265" s="798" t="s">
        <v>2732</v>
      </c>
      <c r="F265" s="798" t="s">
        <v>923</v>
      </c>
      <c r="G265" s="798" t="s">
        <v>2541</v>
      </c>
      <c r="H265" s="798" t="s">
        <v>1635</v>
      </c>
      <c r="I265" s="798" t="s">
        <v>1548</v>
      </c>
      <c r="J265" s="798" t="str">
        <f t="shared" si="54"/>
        <v>prb008lds</v>
      </c>
      <c r="K265" s="798" t="s">
        <v>1549</v>
      </c>
      <c r="L265" s="798" t="s">
        <v>1549</v>
      </c>
      <c r="M265" s="798" t="s">
        <v>2777</v>
      </c>
      <c r="N265" s="798"/>
      <c r="O265" s="798"/>
      <c r="P265" s="798"/>
      <c r="Q265" s="799" t="str">
        <f t="shared" si="55"/>
        <v>10.164.46.12</v>
      </c>
      <c r="R265" s="799" t="str">
        <f t="shared" si="56"/>
        <v>10.164.15.28</v>
      </c>
      <c r="S265" s="797" t="str">
        <f t="shared" si="57"/>
        <v>10.244.210.20</v>
      </c>
      <c r="T265" s="797" t="str">
        <f t="shared" si="58"/>
        <v>10.244.200.20</v>
      </c>
      <c r="U265" s="797" t="str">
        <f t="shared" si="59"/>
        <v>N/A</v>
      </c>
      <c r="V265" s="818">
        <v>1584</v>
      </c>
      <c r="W265" s="819" t="s">
        <v>1554</v>
      </c>
      <c r="X265" s="818" t="str">
        <f t="shared" si="66"/>
        <v>v14620-ilo-1584</v>
      </c>
      <c r="Y265" s="818" t="str">
        <f t="shared" si="67"/>
        <v>eeaprb008lds-ilo</v>
      </c>
      <c r="Z265" s="818" t="s">
        <v>461</v>
      </c>
      <c r="AA265" s="818" t="s">
        <v>2734</v>
      </c>
      <c r="AB265" s="818" t="s">
        <v>2735</v>
      </c>
      <c r="AC265" s="820" t="s">
        <v>1572</v>
      </c>
      <c r="AD265" s="821" t="s">
        <v>2778</v>
      </c>
      <c r="AE265" s="801">
        <v>1582</v>
      </c>
      <c r="AF265" s="802"/>
      <c r="AG265" s="801" t="str">
        <f t="shared" si="68"/>
        <v>v14620-dmz-o-m-1582</v>
      </c>
      <c r="AH265" s="803" t="str">
        <f t="shared" si="69"/>
        <v>eeaprb008lds</v>
      </c>
      <c r="AI265" s="804" t="s">
        <v>461</v>
      </c>
      <c r="AJ265" s="803" t="s">
        <v>2737</v>
      </c>
      <c r="AK265" s="803" t="s">
        <v>2738</v>
      </c>
      <c r="AL265" s="805" t="s">
        <v>1572</v>
      </c>
      <c r="AM265" s="805" t="s">
        <v>2779</v>
      </c>
      <c r="AN265" s="802" t="s">
        <v>2780</v>
      </c>
      <c r="AO265" s="806"/>
      <c r="AP265" s="807"/>
      <c r="AQ265" s="806"/>
      <c r="AR265" s="808"/>
      <c r="AS265" s="808"/>
      <c r="AT265" s="808"/>
      <c r="AU265" s="808"/>
      <c r="AV265" s="808"/>
      <c r="AW265" s="809"/>
      <c r="AX265" s="822" t="s">
        <v>2562</v>
      </c>
      <c r="AY265" s="811" t="str">
        <f t="shared" si="70"/>
        <v>eeaprb008lds-xtr</v>
      </c>
      <c r="AZ265" s="812"/>
      <c r="BA265" s="800"/>
      <c r="BB265" s="800"/>
      <c r="BC265" s="800"/>
      <c r="BD265" s="800"/>
      <c r="BE265" s="800"/>
      <c r="BF265" s="800"/>
      <c r="BG265" s="800"/>
      <c r="BH265" s="800"/>
      <c r="BI265" s="823">
        <v>1585</v>
      </c>
      <c r="BJ265" s="824" t="s">
        <v>2497</v>
      </c>
      <c r="BK265" s="823"/>
      <c r="BL265" s="823" t="str">
        <f t="shared" si="71"/>
        <v>eeaprb008lds-bsr</v>
      </c>
      <c r="BM265" s="825" t="s">
        <v>461</v>
      </c>
      <c r="BN265" s="823" t="s">
        <v>2741</v>
      </c>
      <c r="BO265" s="823" t="s">
        <v>2742</v>
      </c>
      <c r="BP265" s="826" t="s">
        <v>1572</v>
      </c>
      <c r="BQ265" s="827" t="s">
        <v>2781</v>
      </c>
      <c r="CA265" s="806">
        <v>2223</v>
      </c>
      <c r="CB265" s="807"/>
      <c r="CC265" s="806" t="s">
        <v>1574</v>
      </c>
      <c r="CD265" s="808"/>
      <c r="CE265" s="808" t="s">
        <v>453</v>
      </c>
      <c r="CF265" s="808" t="s">
        <v>1575</v>
      </c>
      <c r="CG265" s="808" t="s">
        <v>1576</v>
      </c>
      <c r="CH265" s="808" t="s">
        <v>1577</v>
      </c>
      <c r="CI265" s="809" t="s">
        <v>2782</v>
      </c>
    </row>
    <row r="266" spans="1:87" s="813" customFormat="1" hidden="1">
      <c r="A266" s="797" t="str">
        <f t="shared" si="72"/>
        <v>eeaprb009lds</v>
      </c>
      <c r="B266" s="798"/>
      <c r="C266" s="798" t="s">
        <v>2537</v>
      </c>
      <c r="D266" s="798" t="s">
        <v>468</v>
      </c>
      <c r="E266" s="798" t="s">
        <v>2732</v>
      </c>
      <c r="F266" s="798" t="s">
        <v>920</v>
      </c>
      <c r="G266" s="798" t="s">
        <v>2541</v>
      </c>
      <c r="H266" s="798" t="s">
        <v>1642</v>
      </c>
      <c r="I266" s="798" t="s">
        <v>1548</v>
      </c>
      <c r="J266" s="798" t="str">
        <f t="shared" si="54"/>
        <v>prb009lds</v>
      </c>
      <c r="K266" s="798" t="s">
        <v>1549</v>
      </c>
      <c r="L266" s="798" t="s">
        <v>1549</v>
      </c>
      <c r="M266" s="798" t="s">
        <v>2783</v>
      </c>
      <c r="N266" s="798"/>
      <c r="O266" s="798"/>
      <c r="P266" s="798"/>
      <c r="Q266" s="799" t="str">
        <f t="shared" si="55"/>
        <v>10.164.46.12</v>
      </c>
      <c r="R266" s="799" t="str">
        <f t="shared" si="56"/>
        <v>10.164.15.28</v>
      </c>
      <c r="S266" s="797" t="str">
        <f t="shared" si="57"/>
        <v>10.244.210.20</v>
      </c>
      <c r="T266" s="797" t="str">
        <f t="shared" si="58"/>
        <v>10.244.200.20</v>
      </c>
      <c r="U266" s="797" t="str">
        <f t="shared" si="59"/>
        <v>N/A</v>
      </c>
      <c r="V266" s="818">
        <v>1584</v>
      </c>
      <c r="W266" s="819" t="s">
        <v>1554</v>
      </c>
      <c r="X266" s="818" t="str">
        <f t="shared" si="66"/>
        <v>v14620-ilo-1584</v>
      </c>
      <c r="Y266" s="818" t="str">
        <f t="shared" si="67"/>
        <v>eeaprb009lds-ilo</v>
      </c>
      <c r="Z266" s="818" t="s">
        <v>461</v>
      </c>
      <c r="AA266" s="818" t="s">
        <v>2734</v>
      </c>
      <c r="AB266" s="818" t="s">
        <v>2735</v>
      </c>
      <c r="AC266" s="820" t="s">
        <v>1572</v>
      </c>
      <c r="AD266" s="821" t="s">
        <v>2784</v>
      </c>
      <c r="AE266" s="801">
        <v>1582</v>
      </c>
      <c r="AF266" s="802"/>
      <c r="AG266" s="801" t="str">
        <f t="shared" si="68"/>
        <v>v14620-dmz-o-m-1582</v>
      </c>
      <c r="AH266" s="803" t="str">
        <f t="shared" si="69"/>
        <v>eeaprb009lds</v>
      </c>
      <c r="AI266" s="804" t="s">
        <v>461</v>
      </c>
      <c r="AJ266" s="803" t="s">
        <v>2737</v>
      </c>
      <c r="AK266" s="803" t="s">
        <v>2738</v>
      </c>
      <c r="AL266" s="805" t="s">
        <v>1572</v>
      </c>
      <c r="AM266" s="805" t="s">
        <v>2785</v>
      </c>
      <c r="AN266" s="802" t="s">
        <v>2786</v>
      </c>
      <c r="AO266" s="806"/>
      <c r="AP266" s="807"/>
      <c r="AQ266" s="806"/>
      <c r="AR266" s="808"/>
      <c r="AS266" s="808"/>
      <c r="AT266" s="808"/>
      <c r="AU266" s="808"/>
      <c r="AV266" s="808"/>
      <c r="AW266" s="809"/>
      <c r="AX266" s="822" t="s">
        <v>2562</v>
      </c>
      <c r="AY266" s="811" t="str">
        <f t="shared" si="70"/>
        <v>eeaprb009lds-xtr</v>
      </c>
      <c r="AZ266" s="812"/>
      <c r="BA266" s="800"/>
      <c r="BB266" s="800"/>
      <c r="BC266" s="800"/>
      <c r="BD266" s="800"/>
      <c r="BE266" s="800"/>
      <c r="BF266" s="800"/>
      <c r="BG266" s="800"/>
      <c r="BH266" s="800"/>
      <c r="BI266" s="823">
        <v>1585</v>
      </c>
      <c r="BJ266" s="824" t="s">
        <v>2497</v>
      </c>
      <c r="BK266" s="823"/>
      <c r="BL266" s="823" t="str">
        <f t="shared" si="71"/>
        <v>eeaprb009lds-bsr</v>
      </c>
      <c r="BM266" s="825" t="s">
        <v>461</v>
      </c>
      <c r="BN266" s="823" t="s">
        <v>2741</v>
      </c>
      <c r="BO266" s="823" t="s">
        <v>2742</v>
      </c>
      <c r="BP266" s="826" t="s">
        <v>1572</v>
      </c>
      <c r="BQ266" s="827" t="s">
        <v>2787</v>
      </c>
      <c r="CA266" s="806">
        <v>2223</v>
      </c>
      <c r="CB266" s="807"/>
      <c r="CC266" s="806" t="s">
        <v>1574</v>
      </c>
      <c r="CD266" s="808"/>
      <c r="CE266" s="808" t="s">
        <v>453</v>
      </c>
      <c r="CF266" s="808" t="s">
        <v>1575</v>
      </c>
      <c r="CG266" s="808" t="s">
        <v>1576</v>
      </c>
      <c r="CH266" s="808" t="s">
        <v>1577</v>
      </c>
      <c r="CI266" s="809" t="s">
        <v>2788</v>
      </c>
    </row>
    <row r="267" spans="1:87" s="27" customFormat="1" hidden="1">
      <c r="A267" s="797" t="str">
        <f t="shared" si="72"/>
        <v>eeaprb010lds</v>
      </c>
      <c r="B267" s="798"/>
      <c r="C267" s="798" t="s">
        <v>2537</v>
      </c>
      <c r="D267" s="798" t="s">
        <v>468</v>
      </c>
      <c r="E267" s="798" t="s">
        <v>2732</v>
      </c>
      <c r="F267" s="798" t="s">
        <v>920</v>
      </c>
      <c r="G267" s="798" t="s">
        <v>2541</v>
      </c>
      <c r="H267" s="798" t="s">
        <v>1650</v>
      </c>
      <c r="I267" s="798" t="s">
        <v>1548</v>
      </c>
      <c r="J267" s="798" t="str">
        <f t="shared" si="54"/>
        <v>prb010lds</v>
      </c>
      <c r="K267" s="798" t="s">
        <v>1549</v>
      </c>
      <c r="L267" s="798" t="s">
        <v>1549</v>
      </c>
      <c r="M267" s="798" t="s">
        <v>2789</v>
      </c>
      <c r="N267" s="798"/>
      <c r="O267" s="798"/>
      <c r="P267" s="798"/>
      <c r="Q267" s="799" t="str">
        <f t="shared" si="55"/>
        <v>10.164.46.12</v>
      </c>
      <c r="R267" s="799" t="str">
        <f t="shared" si="56"/>
        <v>10.164.15.28</v>
      </c>
      <c r="S267" s="797" t="str">
        <f t="shared" si="57"/>
        <v>10.244.210.20</v>
      </c>
      <c r="T267" s="797" t="str">
        <f t="shared" si="58"/>
        <v>10.244.200.20</v>
      </c>
      <c r="U267" s="797" t="str">
        <f t="shared" si="59"/>
        <v>N/A</v>
      </c>
      <c r="V267" s="818">
        <v>1584</v>
      </c>
      <c r="W267" s="819" t="s">
        <v>1554</v>
      </c>
      <c r="X267" s="818" t="str">
        <f t="shared" si="66"/>
        <v>v14620-ilo-1584</v>
      </c>
      <c r="Y267" s="818" t="str">
        <f t="shared" si="67"/>
        <v>eeaprb010lds-ilo</v>
      </c>
      <c r="Z267" s="818" t="s">
        <v>461</v>
      </c>
      <c r="AA267" s="818" t="s">
        <v>2734</v>
      </c>
      <c r="AB267" s="818" t="s">
        <v>2735</v>
      </c>
      <c r="AC267" s="820" t="s">
        <v>1572</v>
      </c>
      <c r="AD267" s="821" t="s">
        <v>2790</v>
      </c>
      <c r="AE267" s="801">
        <v>1582</v>
      </c>
      <c r="AF267" s="802"/>
      <c r="AG267" s="801" t="str">
        <f t="shared" si="68"/>
        <v>v14620-dmz-o-m-1582</v>
      </c>
      <c r="AH267" s="803" t="str">
        <f t="shared" si="69"/>
        <v>eeaprb010lds</v>
      </c>
      <c r="AI267" s="804" t="s">
        <v>461</v>
      </c>
      <c r="AJ267" s="803" t="s">
        <v>2737</v>
      </c>
      <c r="AK267" s="803" t="s">
        <v>2738</v>
      </c>
      <c r="AL267" s="805" t="s">
        <v>1572</v>
      </c>
      <c r="AM267" s="805" t="s">
        <v>2791</v>
      </c>
      <c r="AN267" s="802" t="s">
        <v>2792</v>
      </c>
      <c r="AO267" s="806"/>
      <c r="AP267" s="807"/>
      <c r="AQ267" s="806"/>
      <c r="AR267" s="808"/>
      <c r="AS267" s="808"/>
      <c r="AT267" s="808"/>
      <c r="AU267" s="808"/>
      <c r="AV267" s="808"/>
      <c r="AW267" s="809"/>
      <c r="AX267" s="822" t="s">
        <v>2562</v>
      </c>
      <c r="AY267" s="811" t="str">
        <f t="shared" si="70"/>
        <v>eeaprb010lds-xtr</v>
      </c>
      <c r="AZ267" s="812"/>
      <c r="BA267" s="800"/>
      <c r="BB267" s="800"/>
      <c r="BC267" s="800"/>
      <c r="BD267" s="800"/>
      <c r="BE267" s="800"/>
      <c r="BF267" s="800"/>
      <c r="BG267" s="800"/>
      <c r="BH267" s="800"/>
      <c r="BI267" s="823">
        <v>1585</v>
      </c>
      <c r="BJ267" s="824" t="s">
        <v>2497</v>
      </c>
      <c r="BK267" s="823"/>
      <c r="BL267" s="823" t="str">
        <f t="shared" si="71"/>
        <v>eeaprb010lds-bsr</v>
      </c>
      <c r="BM267" s="825" t="s">
        <v>461</v>
      </c>
      <c r="BN267" s="823" t="s">
        <v>2741</v>
      </c>
      <c r="BO267" s="823" t="s">
        <v>2742</v>
      </c>
      <c r="BP267" s="826" t="s">
        <v>1572</v>
      </c>
      <c r="BQ267" s="827" t="s">
        <v>2793</v>
      </c>
      <c r="BR267" s="813"/>
      <c r="BS267" s="813"/>
      <c r="BT267" s="813"/>
      <c r="BU267" s="813"/>
      <c r="BV267" s="813"/>
      <c r="BW267" s="813"/>
      <c r="BX267" s="813"/>
      <c r="BY267" s="813"/>
      <c r="BZ267" s="813"/>
      <c r="CA267" s="806">
        <v>2223</v>
      </c>
      <c r="CB267" s="807"/>
      <c r="CC267" s="806" t="s">
        <v>1574</v>
      </c>
      <c r="CD267" s="808"/>
      <c r="CE267" s="808" t="s">
        <v>453</v>
      </c>
      <c r="CF267" s="808" t="s">
        <v>1575</v>
      </c>
      <c r="CG267" s="808" t="s">
        <v>1576</v>
      </c>
      <c r="CH267" s="808" t="s">
        <v>1577</v>
      </c>
      <c r="CI267" s="809" t="s">
        <v>2794</v>
      </c>
    </row>
    <row r="268" spans="1:87" s="27" customFormat="1" ht="26" hidden="1">
      <c r="A268" s="95" t="str">
        <f t="shared" si="72"/>
        <v>eeaprb012lds</v>
      </c>
      <c r="B268" s="36" t="s">
        <v>2795</v>
      </c>
      <c r="C268" s="36" t="s">
        <v>2537</v>
      </c>
      <c r="D268" s="36" t="s">
        <v>468</v>
      </c>
      <c r="E268" s="36" t="s">
        <v>2732</v>
      </c>
      <c r="F268" s="36" t="s">
        <v>923</v>
      </c>
      <c r="G268" s="36" t="s">
        <v>2541</v>
      </c>
      <c r="H268" s="36" t="s">
        <v>1664</v>
      </c>
      <c r="I268" s="36" t="s">
        <v>1548</v>
      </c>
      <c r="J268" s="36" t="str">
        <f t="shared" si="54"/>
        <v>prb012lds</v>
      </c>
      <c r="K268" s="36" t="s">
        <v>1665</v>
      </c>
      <c r="L268" s="36" t="s">
        <v>1665</v>
      </c>
      <c r="M268" s="36" t="s">
        <v>2306</v>
      </c>
      <c r="N268" s="36"/>
      <c r="O268" s="36"/>
      <c r="P268" s="36"/>
      <c r="Q268" s="646" t="str">
        <f t="shared" si="55"/>
        <v>10.164.46.12</v>
      </c>
      <c r="R268" s="646" t="str">
        <f t="shared" si="56"/>
        <v>10.164.15.28</v>
      </c>
      <c r="S268" s="95" t="str">
        <f t="shared" si="57"/>
        <v>10.244.210.20</v>
      </c>
      <c r="T268" s="95" t="str">
        <f t="shared" si="58"/>
        <v>10.244.200.20</v>
      </c>
      <c r="U268" s="95" t="str">
        <f t="shared" si="59"/>
        <v>N/A</v>
      </c>
      <c r="V268" s="34"/>
      <c r="W268" s="107"/>
      <c r="X268" s="34"/>
      <c r="Y268" s="34"/>
      <c r="Z268" s="34"/>
      <c r="AA268" s="34"/>
      <c r="AB268" s="34"/>
      <c r="AC268" s="34"/>
      <c r="AD268" s="200"/>
      <c r="AE268" s="39"/>
      <c r="AF268" s="201"/>
      <c r="AG268" s="39"/>
      <c r="AH268" s="38"/>
      <c r="AI268" s="38"/>
      <c r="AJ268" s="38"/>
      <c r="AK268" s="38"/>
      <c r="AL268" s="323"/>
      <c r="AM268" s="323"/>
      <c r="AN268" s="201"/>
      <c r="AO268" s="637"/>
      <c r="AP268" s="202"/>
      <c r="AQ268" s="637"/>
      <c r="AR268" s="316"/>
      <c r="AS268" s="316"/>
      <c r="AT268" s="316"/>
      <c r="AU268" s="316"/>
      <c r="AV268" s="316"/>
      <c r="AW268" s="553"/>
      <c r="AX268" s="500"/>
      <c r="AY268" s="674"/>
      <c r="AZ268" s="643"/>
      <c r="BA268" s="644"/>
      <c r="BB268" s="644"/>
      <c r="BC268" s="644"/>
      <c r="BD268" s="644"/>
      <c r="BE268" s="644"/>
      <c r="BF268" s="644"/>
      <c r="BG268" s="644"/>
      <c r="BH268" s="644"/>
      <c r="BI268" s="324"/>
      <c r="BJ268" s="645"/>
      <c r="BK268" s="324"/>
      <c r="BL268" s="324"/>
      <c r="BM268" s="324"/>
      <c r="BN268" s="324"/>
      <c r="BO268" s="324"/>
      <c r="BP268" s="324"/>
      <c r="BQ268" s="197"/>
      <c r="CA268" s="637">
        <v>2223</v>
      </c>
      <c r="CB268" s="202"/>
      <c r="CC268" s="637" t="s">
        <v>1574</v>
      </c>
      <c r="CD268" s="316"/>
      <c r="CE268" s="316" t="s">
        <v>453</v>
      </c>
      <c r="CF268" s="316" t="s">
        <v>1575</v>
      </c>
      <c r="CG268" s="316" t="s">
        <v>1576</v>
      </c>
      <c r="CH268" s="316" t="s">
        <v>1577</v>
      </c>
      <c r="CI268" s="553" t="s">
        <v>2796</v>
      </c>
    </row>
    <row r="269" spans="1:87" s="27" customFormat="1" hidden="1">
      <c r="A269" s="95" t="str">
        <f t="shared" si="72"/>
        <v>eeaprb013lds</v>
      </c>
      <c r="B269" s="36"/>
      <c r="C269" s="36" t="s">
        <v>2537</v>
      </c>
      <c r="D269" s="36" t="s">
        <v>468</v>
      </c>
      <c r="E269" s="36" t="s">
        <v>2732</v>
      </c>
      <c r="F269" s="36" t="s">
        <v>923</v>
      </c>
      <c r="G269" s="36" t="s">
        <v>2541</v>
      </c>
      <c r="H269" s="36" t="s">
        <v>1671</v>
      </c>
      <c r="I269" s="36" t="s">
        <v>1548</v>
      </c>
      <c r="J269" s="36" t="str">
        <f t="shared" si="54"/>
        <v>prb013lds</v>
      </c>
      <c r="K269" s="36" t="s">
        <v>1665</v>
      </c>
      <c r="L269" s="36" t="s">
        <v>1665</v>
      </c>
      <c r="M269" s="36" t="s">
        <v>2306</v>
      </c>
      <c r="N269" s="36"/>
      <c r="O269" s="36"/>
      <c r="P269" s="36"/>
      <c r="Q269" s="646" t="str">
        <f t="shared" si="55"/>
        <v>10.164.46.12</v>
      </c>
      <c r="R269" s="646" t="str">
        <f t="shared" si="56"/>
        <v>10.164.15.28</v>
      </c>
      <c r="S269" s="95" t="str">
        <f t="shared" si="57"/>
        <v>10.244.210.20</v>
      </c>
      <c r="T269" s="95" t="str">
        <f t="shared" si="58"/>
        <v>10.244.200.20</v>
      </c>
      <c r="U269" s="95" t="str">
        <f t="shared" si="59"/>
        <v>N/A</v>
      </c>
      <c r="V269" s="34"/>
      <c r="W269" s="107"/>
      <c r="X269" s="34"/>
      <c r="Y269" s="34"/>
      <c r="Z269" s="34"/>
      <c r="AA269" s="34"/>
      <c r="AB269" s="34"/>
      <c r="AC269" s="34"/>
      <c r="AD269" s="200"/>
      <c r="AE269" s="39"/>
      <c r="AF269" s="201"/>
      <c r="AG269" s="39"/>
      <c r="AH269" s="38"/>
      <c r="AI269" s="38"/>
      <c r="AJ269" s="38"/>
      <c r="AK269" s="38"/>
      <c r="AL269" s="323"/>
      <c r="AM269" s="323"/>
      <c r="AN269" s="201"/>
      <c r="AO269" s="637"/>
      <c r="AP269" s="202"/>
      <c r="AQ269" s="637"/>
      <c r="AR269" s="316"/>
      <c r="AS269" s="316"/>
      <c r="AT269" s="316"/>
      <c r="AU269" s="316"/>
      <c r="AV269" s="316"/>
      <c r="AW269" s="553"/>
      <c r="AX269" s="500"/>
      <c r="AY269" s="674"/>
      <c r="AZ269" s="643"/>
      <c r="BA269" s="644"/>
      <c r="BB269" s="644"/>
      <c r="BC269" s="644"/>
      <c r="BD269" s="644"/>
      <c r="BE269" s="644"/>
      <c r="BF269" s="644"/>
      <c r="BG269" s="644"/>
      <c r="BH269" s="644"/>
      <c r="BI269" s="324"/>
      <c r="BJ269" s="645"/>
      <c r="BK269" s="324"/>
      <c r="BL269" s="324"/>
      <c r="BM269" s="324"/>
      <c r="BN269" s="324"/>
      <c r="BO269" s="324"/>
      <c r="BP269" s="324"/>
      <c r="BQ269" s="197"/>
    </row>
    <row r="270" spans="1:87" s="27" customFormat="1" hidden="1">
      <c r="A270" s="95" t="str">
        <f t="shared" si="72"/>
        <v>eeaprb014lds</v>
      </c>
      <c r="B270" s="36"/>
      <c r="C270" s="36" t="s">
        <v>2156</v>
      </c>
      <c r="D270" s="36" t="s">
        <v>468</v>
      </c>
      <c r="E270" s="36" t="s">
        <v>2732</v>
      </c>
      <c r="F270" s="36" t="s">
        <v>923</v>
      </c>
      <c r="G270" s="36" t="s">
        <v>2541</v>
      </c>
      <c r="H270" s="36" t="s">
        <v>1677</v>
      </c>
      <c r="I270" s="36" t="s">
        <v>2151</v>
      </c>
      <c r="J270" s="36" t="str">
        <f t="shared" si="54"/>
        <v>prb014lds</v>
      </c>
      <c r="K270" s="36" t="s">
        <v>2152</v>
      </c>
      <c r="L270" s="36" t="s">
        <v>2152</v>
      </c>
      <c r="M270" s="36"/>
      <c r="N270" s="36"/>
      <c r="O270" s="36"/>
      <c r="P270" s="36"/>
      <c r="Q270" s="646" t="str">
        <f t="shared" si="55"/>
        <v>10.164.46.12</v>
      </c>
      <c r="R270" s="646" t="str">
        <f t="shared" si="56"/>
        <v>10.164.15.28</v>
      </c>
      <c r="S270" s="95" t="str">
        <f t="shared" si="57"/>
        <v>10.244.210.20</v>
      </c>
      <c r="T270" s="95" t="str">
        <f t="shared" si="58"/>
        <v>10.244.200.20</v>
      </c>
      <c r="U270" s="95" t="str">
        <f t="shared" si="59"/>
        <v>N/A</v>
      </c>
      <c r="V270" s="34"/>
      <c r="W270" s="107"/>
      <c r="X270" s="34"/>
      <c r="Y270" s="34"/>
      <c r="Z270" s="34"/>
      <c r="AA270" s="34"/>
      <c r="AB270" s="34"/>
      <c r="AC270" s="34"/>
      <c r="AD270" s="200"/>
      <c r="AE270" s="39"/>
      <c r="AF270" s="201"/>
      <c r="AG270" s="39"/>
      <c r="AH270" s="38"/>
      <c r="AI270" s="38"/>
      <c r="AJ270" s="38"/>
      <c r="AK270" s="38"/>
      <c r="AL270" s="323"/>
      <c r="AM270" s="323"/>
      <c r="AN270" s="201"/>
      <c r="AO270" s="637"/>
      <c r="AP270" s="202"/>
      <c r="AQ270" s="637"/>
      <c r="AR270" s="316"/>
      <c r="AS270" s="316"/>
      <c r="AT270" s="316"/>
      <c r="AU270" s="316"/>
      <c r="AV270" s="316"/>
      <c r="AW270" s="553"/>
      <c r="AX270" s="500"/>
      <c r="AY270" s="674"/>
      <c r="AZ270" s="643"/>
      <c r="BA270" s="644"/>
      <c r="BB270" s="644"/>
      <c r="BC270" s="644"/>
      <c r="BD270" s="644"/>
      <c r="BE270" s="644"/>
      <c r="BF270" s="644"/>
      <c r="BG270" s="644"/>
      <c r="BH270" s="644"/>
      <c r="BI270" s="324"/>
      <c r="BJ270" s="645"/>
      <c r="BK270" s="324"/>
      <c r="BL270" s="324"/>
      <c r="BM270" s="324"/>
      <c r="BN270" s="324"/>
      <c r="BO270" s="324"/>
      <c r="BP270" s="324"/>
      <c r="BQ270" s="197"/>
    </row>
    <row r="271" spans="1:87" s="27" customFormat="1" hidden="1">
      <c r="A271" s="95" t="str">
        <f t="shared" si="72"/>
        <v>eeaprb015lds</v>
      </c>
      <c r="B271" s="36"/>
      <c r="C271" s="36" t="s">
        <v>2156</v>
      </c>
      <c r="D271" s="36" t="s">
        <v>468</v>
      </c>
      <c r="E271" s="36" t="s">
        <v>2732</v>
      </c>
      <c r="F271" s="36" t="s">
        <v>923</v>
      </c>
      <c r="G271" s="36" t="s">
        <v>2541</v>
      </c>
      <c r="H271" s="36" t="s">
        <v>1683</v>
      </c>
      <c r="I271" s="36" t="s">
        <v>2151</v>
      </c>
      <c r="J271" s="36" t="str">
        <f t="shared" si="54"/>
        <v>prb015lds</v>
      </c>
      <c r="K271" s="36" t="s">
        <v>2152</v>
      </c>
      <c r="L271" s="36" t="s">
        <v>2152</v>
      </c>
      <c r="M271" s="36"/>
      <c r="N271" s="36"/>
      <c r="O271" s="36"/>
      <c r="P271" s="36"/>
      <c r="Q271" s="646" t="str">
        <f t="shared" si="55"/>
        <v>10.164.46.12</v>
      </c>
      <c r="R271" s="646" t="str">
        <f t="shared" si="56"/>
        <v>10.164.15.28</v>
      </c>
      <c r="S271" s="95" t="str">
        <f t="shared" si="57"/>
        <v>10.244.210.20</v>
      </c>
      <c r="T271" s="95" t="str">
        <f t="shared" si="58"/>
        <v>10.244.200.20</v>
      </c>
      <c r="U271" s="95" t="str">
        <f t="shared" si="59"/>
        <v>N/A</v>
      </c>
      <c r="V271" s="34"/>
      <c r="W271" s="107"/>
      <c r="X271" s="34"/>
      <c r="Y271" s="34"/>
      <c r="Z271" s="34"/>
      <c r="AA271" s="34"/>
      <c r="AB271" s="34"/>
      <c r="AC271" s="34"/>
      <c r="AD271" s="200"/>
      <c r="AE271" s="39"/>
      <c r="AF271" s="201"/>
      <c r="AG271" s="39"/>
      <c r="AH271" s="38"/>
      <c r="AI271" s="38"/>
      <c r="AJ271" s="38"/>
      <c r="AK271" s="38"/>
      <c r="AL271" s="323"/>
      <c r="AM271" s="323"/>
      <c r="AN271" s="201"/>
      <c r="AO271" s="637"/>
      <c r="AP271" s="202"/>
      <c r="AQ271" s="637"/>
      <c r="AR271" s="316"/>
      <c r="AS271" s="316"/>
      <c r="AT271" s="316"/>
      <c r="AU271" s="316"/>
      <c r="AV271" s="316"/>
      <c r="AW271" s="553"/>
      <c r="AX271" s="500"/>
      <c r="AY271" s="674"/>
      <c r="AZ271" s="643"/>
      <c r="BA271" s="644"/>
      <c r="BB271" s="644"/>
      <c r="BC271" s="644"/>
      <c r="BD271" s="644"/>
      <c r="BE271" s="644"/>
      <c r="BF271" s="644"/>
      <c r="BG271" s="644"/>
      <c r="BH271" s="644"/>
      <c r="BI271" s="324"/>
      <c r="BJ271" s="645"/>
      <c r="BK271" s="324"/>
      <c r="BL271" s="324"/>
      <c r="BM271" s="324"/>
      <c r="BN271" s="324"/>
      <c r="BO271" s="324"/>
      <c r="BP271" s="324"/>
      <c r="BQ271" s="197"/>
    </row>
    <row r="272" spans="1:87" s="27" customFormat="1" hidden="1">
      <c r="A272" s="95" t="str">
        <f t="shared" si="72"/>
        <v>eeaprb016lds</v>
      </c>
      <c r="B272" s="36"/>
      <c r="C272" s="36" t="s">
        <v>2156</v>
      </c>
      <c r="D272" s="36" t="s">
        <v>468</v>
      </c>
      <c r="E272" s="36" t="s">
        <v>2732</v>
      </c>
      <c r="F272" s="36" t="s">
        <v>923</v>
      </c>
      <c r="G272" s="36" t="s">
        <v>2541</v>
      </c>
      <c r="H272" s="36" t="s">
        <v>1755</v>
      </c>
      <c r="I272" s="36" t="s">
        <v>2151</v>
      </c>
      <c r="J272" s="36" t="str">
        <f t="shared" si="54"/>
        <v>prb016lds</v>
      </c>
      <c r="K272" s="36" t="s">
        <v>2152</v>
      </c>
      <c r="L272" s="36" t="s">
        <v>2152</v>
      </c>
      <c r="M272" s="36"/>
      <c r="N272" s="36"/>
      <c r="O272" s="36"/>
      <c r="P272" s="36"/>
      <c r="Q272" s="646" t="str">
        <f t="shared" si="55"/>
        <v>10.164.46.12</v>
      </c>
      <c r="R272" s="646" t="str">
        <f t="shared" si="56"/>
        <v>10.164.15.28</v>
      </c>
      <c r="S272" s="95" t="str">
        <f t="shared" si="57"/>
        <v>10.244.210.20</v>
      </c>
      <c r="T272" s="95" t="str">
        <f t="shared" si="58"/>
        <v>10.244.200.20</v>
      </c>
      <c r="U272" s="95" t="str">
        <f t="shared" si="59"/>
        <v>N/A</v>
      </c>
      <c r="V272" s="34"/>
      <c r="W272" s="107"/>
      <c r="X272" s="34"/>
      <c r="Y272" s="34"/>
      <c r="Z272" s="34"/>
      <c r="AA272" s="34"/>
      <c r="AB272" s="34"/>
      <c r="AC272" s="34"/>
      <c r="AD272" s="200"/>
      <c r="AE272" s="39"/>
      <c r="AF272" s="201"/>
      <c r="AG272" s="39"/>
      <c r="AH272" s="38"/>
      <c r="AI272" s="38"/>
      <c r="AJ272" s="38"/>
      <c r="AK272" s="38"/>
      <c r="AL272" s="323"/>
      <c r="AM272" s="323"/>
      <c r="AN272" s="201"/>
      <c r="AO272" s="637"/>
      <c r="AP272" s="202"/>
      <c r="AQ272" s="637"/>
      <c r="AR272" s="316"/>
      <c r="AS272" s="316"/>
      <c r="AT272" s="316"/>
      <c r="AU272" s="316"/>
      <c r="AV272" s="316"/>
      <c r="AW272" s="553"/>
      <c r="AX272" s="500"/>
      <c r="AY272" s="674"/>
      <c r="AZ272" s="643"/>
      <c r="BA272" s="644"/>
      <c r="BB272" s="644"/>
      <c r="BC272" s="644"/>
      <c r="BD272" s="644"/>
      <c r="BE272" s="644"/>
      <c r="BF272" s="644"/>
      <c r="BG272" s="644"/>
      <c r="BH272" s="644"/>
      <c r="BI272" s="324"/>
      <c r="BJ272" s="645"/>
      <c r="BK272" s="324"/>
      <c r="BL272" s="324"/>
      <c r="BM272" s="324"/>
      <c r="BN272" s="324"/>
      <c r="BO272" s="324"/>
      <c r="BP272" s="324"/>
      <c r="BQ272" s="197"/>
    </row>
    <row r="273" spans="1:69" s="27" customFormat="1" hidden="1">
      <c r="A273" s="95" t="str">
        <f t="shared" si="72"/>
        <v>eeaprb017lds</v>
      </c>
      <c r="B273" s="36"/>
      <c r="C273" s="36" t="s">
        <v>2156</v>
      </c>
      <c r="D273" s="36" t="s">
        <v>468</v>
      </c>
      <c r="E273" s="36" t="s">
        <v>2732</v>
      </c>
      <c r="F273" s="36" t="s">
        <v>923</v>
      </c>
      <c r="G273" s="36" t="s">
        <v>2541</v>
      </c>
      <c r="H273" s="36" t="s">
        <v>1760</v>
      </c>
      <c r="I273" s="36" t="s">
        <v>2151</v>
      </c>
      <c r="J273" s="36" t="str">
        <f t="shared" si="54"/>
        <v>prb017lds</v>
      </c>
      <c r="K273" s="36" t="s">
        <v>2184</v>
      </c>
      <c r="L273" s="36" t="s">
        <v>2184</v>
      </c>
      <c r="M273" s="36"/>
      <c r="N273" s="36"/>
      <c r="O273" s="36"/>
      <c r="P273" s="36"/>
      <c r="Q273" s="646" t="str">
        <f t="shared" si="55"/>
        <v>10.164.46.12</v>
      </c>
      <c r="R273" s="646" t="str">
        <f t="shared" si="56"/>
        <v>10.164.15.28</v>
      </c>
      <c r="S273" s="95" t="str">
        <f t="shared" si="57"/>
        <v>10.244.210.20</v>
      </c>
      <c r="T273" s="95" t="str">
        <f t="shared" si="58"/>
        <v>10.244.200.20</v>
      </c>
      <c r="U273" s="95" t="str">
        <f t="shared" si="59"/>
        <v>N/A</v>
      </c>
      <c r="V273" s="34"/>
      <c r="W273" s="107"/>
      <c r="X273" s="34"/>
      <c r="Y273" s="34"/>
      <c r="Z273" s="34"/>
      <c r="AA273" s="34"/>
      <c r="AB273" s="34"/>
      <c r="AC273" s="34"/>
      <c r="AD273" s="200"/>
      <c r="AE273" s="39"/>
      <c r="AF273" s="201"/>
      <c r="AG273" s="39"/>
      <c r="AH273" s="38"/>
      <c r="AI273" s="38"/>
      <c r="AJ273" s="38"/>
      <c r="AK273" s="38"/>
      <c r="AL273" s="323"/>
      <c r="AM273" s="323"/>
      <c r="AN273" s="201"/>
      <c r="AO273" s="637"/>
      <c r="AP273" s="202"/>
      <c r="AQ273" s="637"/>
      <c r="AR273" s="316"/>
      <c r="AS273" s="316"/>
      <c r="AT273" s="316"/>
      <c r="AU273" s="316"/>
      <c r="AV273" s="316"/>
      <c r="AW273" s="553"/>
      <c r="AX273" s="500"/>
      <c r="AY273" s="674"/>
      <c r="AZ273" s="643"/>
      <c r="BA273" s="644"/>
      <c r="BB273" s="644"/>
      <c r="BC273" s="644"/>
      <c r="BD273" s="644"/>
      <c r="BE273" s="644"/>
      <c r="BF273" s="644"/>
      <c r="BG273" s="644"/>
      <c r="BH273" s="644"/>
      <c r="BI273" s="324"/>
      <c r="BJ273" s="645"/>
      <c r="BK273" s="324"/>
      <c r="BL273" s="324"/>
      <c r="BM273" s="324"/>
      <c r="BN273" s="324"/>
      <c r="BO273" s="324"/>
      <c r="BP273" s="324"/>
      <c r="BQ273" s="197"/>
    </row>
    <row r="274" spans="1:69" s="27" customFormat="1" hidden="1">
      <c r="A274" s="95" t="str">
        <f t="shared" si="72"/>
        <v>eeaprb018lds</v>
      </c>
      <c r="B274" s="36"/>
      <c r="C274" s="36" t="s">
        <v>2156</v>
      </c>
      <c r="D274" s="36" t="s">
        <v>468</v>
      </c>
      <c r="E274" s="36" t="s">
        <v>2732</v>
      </c>
      <c r="F274" s="36" t="s">
        <v>923</v>
      </c>
      <c r="G274" s="36" t="s">
        <v>2541</v>
      </c>
      <c r="H274" s="36" t="s">
        <v>1766</v>
      </c>
      <c r="I274" s="36" t="s">
        <v>2151</v>
      </c>
      <c r="J274" s="36" t="str">
        <f t="shared" si="54"/>
        <v>prb018lds</v>
      </c>
      <c r="K274" s="36" t="s">
        <v>2184</v>
      </c>
      <c r="L274" s="36" t="s">
        <v>2184</v>
      </c>
      <c r="M274" s="36"/>
      <c r="N274" s="36"/>
      <c r="O274" s="36"/>
      <c r="P274" s="36"/>
      <c r="Q274" s="646" t="str">
        <f t="shared" si="55"/>
        <v>10.164.46.12</v>
      </c>
      <c r="R274" s="646" t="str">
        <f t="shared" si="56"/>
        <v>10.164.15.28</v>
      </c>
      <c r="S274" s="95" t="str">
        <f t="shared" si="57"/>
        <v>10.244.210.20</v>
      </c>
      <c r="T274" s="95" t="str">
        <f t="shared" si="58"/>
        <v>10.244.200.20</v>
      </c>
      <c r="U274" s="95" t="str">
        <f t="shared" si="59"/>
        <v>N/A</v>
      </c>
      <c r="V274" s="34"/>
      <c r="W274" s="107"/>
      <c r="X274" s="34"/>
      <c r="Y274" s="34"/>
      <c r="Z274" s="34"/>
      <c r="AA274" s="34"/>
      <c r="AB274" s="34"/>
      <c r="AC274" s="34"/>
      <c r="AD274" s="200"/>
      <c r="AE274" s="39"/>
      <c r="AF274" s="201"/>
      <c r="AG274" s="39"/>
      <c r="AH274" s="38"/>
      <c r="AI274" s="38"/>
      <c r="AJ274" s="38"/>
      <c r="AK274" s="38"/>
      <c r="AL274" s="323"/>
      <c r="AM274" s="323"/>
      <c r="AN274" s="201"/>
      <c r="AO274" s="637"/>
      <c r="AP274" s="202"/>
      <c r="AQ274" s="637"/>
      <c r="AR274" s="316"/>
      <c r="AS274" s="316"/>
      <c r="AT274" s="316"/>
      <c r="AU274" s="316"/>
      <c r="AV274" s="316"/>
      <c r="AW274" s="553"/>
      <c r="AX274" s="500"/>
      <c r="AY274" s="674"/>
      <c r="AZ274" s="643"/>
      <c r="BA274" s="644"/>
      <c r="BB274" s="644"/>
      <c r="BC274" s="644"/>
      <c r="BD274" s="644"/>
      <c r="BE274" s="644"/>
      <c r="BF274" s="644"/>
      <c r="BG274" s="644"/>
      <c r="BH274" s="644"/>
      <c r="BI274" s="324"/>
      <c r="BJ274" s="645"/>
      <c r="BK274" s="324"/>
      <c r="BL274" s="324"/>
      <c r="BM274" s="324"/>
      <c r="BN274" s="324"/>
      <c r="BO274" s="324"/>
      <c r="BP274" s="324"/>
      <c r="BQ274" s="197"/>
    </row>
    <row r="275" spans="1:69" s="27" customFormat="1" hidden="1">
      <c r="A275" s="95" t="str">
        <f t="shared" si="72"/>
        <v>eeaprb019lds</v>
      </c>
      <c r="B275" s="36"/>
      <c r="C275" s="36" t="s">
        <v>2156</v>
      </c>
      <c r="D275" s="36" t="s">
        <v>468</v>
      </c>
      <c r="E275" s="36" t="s">
        <v>2732</v>
      </c>
      <c r="F275" s="36" t="s">
        <v>923</v>
      </c>
      <c r="G275" s="36" t="s">
        <v>2541</v>
      </c>
      <c r="H275" s="36" t="s">
        <v>1771</v>
      </c>
      <c r="I275" s="36" t="s">
        <v>2151</v>
      </c>
      <c r="J275" s="36" t="str">
        <f t="shared" si="54"/>
        <v>prb019lds</v>
      </c>
      <c r="K275" s="36" t="s">
        <v>2184</v>
      </c>
      <c r="L275" s="36" t="s">
        <v>2184</v>
      </c>
      <c r="M275" s="36"/>
      <c r="N275" s="36"/>
      <c r="O275" s="36"/>
      <c r="P275" s="36"/>
      <c r="Q275" s="646" t="str">
        <f t="shared" si="55"/>
        <v>10.164.46.12</v>
      </c>
      <c r="R275" s="646" t="str">
        <f t="shared" si="56"/>
        <v>10.164.15.28</v>
      </c>
      <c r="S275" s="95" t="str">
        <f t="shared" si="57"/>
        <v>10.244.210.20</v>
      </c>
      <c r="T275" s="95" t="str">
        <f t="shared" si="58"/>
        <v>10.244.200.20</v>
      </c>
      <c r="U275" s="95" t="str">
        <f t="shared" si="59"/>
        <v>N/A</v>
      </c>
      <c r="V275" s="34"/>
      <c r="W275" s="107"/>
      <c r="X275" s="34"/>
      <c r="Y275" s="34"/>
      <c r="Z275" s="34"/>
      <c r="AA275" s="34"/>
      <c r="AB275" s="34"/>
      <c r="AC275" s="34"/>
      <c r="AD275" s="200"/>
      <c r="AE275" s="39"/>
      <c r="AF275" s="201"/>
      <c r="AG275" s="39"/>
      <c r="AH275" s="38"/>
      <c r="AI275" s="38"/>
      <c r="AJ275" s="38"/>
      <c r="AK275" s="38"/>
      <c r="AL275" s="323"/>
      <c r="AM275" s="323"/>
      <c r="AN275" s="201"/>
      <c r="AO275" s="637"/>
      <c r="AP275" s="202"/>
      <c r="AQ275" s="637"/>
      <c r="AR275" s="316"/>
      <c r="AS275" s="316"/>
      <c r="AT275" s="316"/>
      <c r="AU275" s="316"/>
      <c r="AV275" s="316"/>
      <c r="AW275" s="553"/>
      <c r="AX275" s="500"/>
      <c r="AY275" s="674"/>
      <c r="AZ275" s="643"/>
      <c r="BA275" s="644"/>
      <c r="BB275" s="644"/>
      <c r="BC275" s="644"/>
      <c r="BD275" s="644"/>
      <c r="BE275" s="644"/>
      <c r="BF275" s="644"/>
      <c r="BG275" s="644"/>
      <c r="BH275" s="644"/>
      <c r="BI275" s="324"/>
      <c r="BJ275" s="645"/>
      <c r="BK275" s="324"/>
      <c r="BL275" s="324"/>
      <c r="BM275" s="324"/>
      <c r="BN275" s="324"/>
      <c r="BO275" s="324"/>
      <c r="BP275" s="324"/>
      <c r="BQ275" s="197"/>
    </row>
    <row r="276" spans="1:69" s="27" customFormat="1" hidden="1">
      <c r="A276" s="95" t="str">
        <f t="shared" si="72"/>
        <v>eeaprb020lds</v>
      </c>
      <c r="B276" s="36"/>
      <c r="C276" s="36" t="s">
        <v>2156</v>
      </c>
      <c r="D276" s="36" t="s">
        <v>468</v>
      </c>
      <c r="E276" s="36" t="s">
        <v>2732</v>
      </c>
      <c r="F276" s="36" t="s">
        <v>923</v>
      </c>
      <c r="G276" s="36" t="s">
        <v>2541</v>
      </c>
      <c r="H276" s="36" t="s">
        <v>1776</v>
      </c>
      <c r="I276" s="36" t="s">
        <v>2151</v>
      </c>
      <c r="J276" s="36" t="str">
        <f t="shared" si="54"/>
        <v>prb020lds</v>
      </c>
      <c r="K276" s="36" t="s">
        <v>2184</v>
      </c>
      <c r="L276" s="36" t="s">
        <v>2184</v>
      </c>
      <c r="M276" s="36"/>
      <c r="N276" s="36"/>
      <c r="O276" s="36"/>
      <c r="P276" s="36"/>
      <c r="Q276" s="646" t="str">
        <f t="shared" si="55"/>
        <v>10.164.46.12</v>
      </c>
      <c r="R276" s="646" t="str">
        <f t="shared" si="56"/>
        <v>10.164.15.28</v>
      </c>
      <c r="S276" s="95" t="str">
        <f t="shared" si="57"/>
        <v>10.244.210.20</v>
      </c>
      <c r="T276" s="95" t="str">
        <f t="shared" si="58"/>
        <v>10.244.200.20</v>
      </c>
      <c r="U276" s="95" t="str">
        <f t="shared" si="59"/>
        <v>N/A</v>
      </c>
      <c r="V276" s="34"/>
      <c r="W276" s="107"/>
      <c r="X276" s="34"/>
      <c r="Y276" s="34"/>
      <c r="Z276" s="34"/>
      <c r="AA276" s="34"/>
      <c r="AB276" s="34"/>
      <c r="AC276" s="34"/>
      <c r="AD276" s="200"/>
      <c r="AE276" s="39"/>
      <c r="AF276" s="201"/>
      <c r="AG276" s="39"/>
      <c r="AH276" s="38"/>
      <c r="AI276" s="38"/>
      <c r="AJ276" s="38"/>
      <c r="AK276" s="38"/>
      <c r="AL276" s="323"/>
      <c r="AM276" s="323"/>
      <c r="AN276" s="201"/>
      <c r="AO276" s="637"/>
      <c r="AP276" s="202"/>
      <c r="AQ276" s="637"/>
      <c r="AR276" s="316"/>
      <c r="AS276" s="316"/>
      <c r="AT276" s="316"/>
      <c r="AU276" s="316"/>
      <c r="AV276" s="316"/>
      <c r="AW276" s="553"/>
      <c r="AX276" s="500"/>
      <c r="AY276" s="674"/>
      <c r="AZ276" s="643"/>
      <c r="BA276" s="644"/>
      <c r="BB276" s="644"/>
      <c r="BC276" s="644"/>
      <c r="BD276" s="644"/>
      <c r="BE276" s="644"/>
      <c r="BF276" s="644"/>
      <c r="BG276" s="644"/>
      <c r="BH276" s="644"/>
      <c r="BI276" s="324"/>
      <c r="BJ276" s="645"/>
      <c r="BK276" s="324"/>
      <c r="BL276" s="324"/>
      <c r="BM276" s="324"/>
      <c r="BN276" s="324"/>
      <c r="BO276" s="324"/>
      <c r="BP276" s="324"/>
      <c r="BQ276" s="197"/>
    </row>
    <row r="277" spans="1:69" s="27" customFormat="1" hidden="1">
      <c r="A277" s="95" t="str">
        <f t="shared" si="72"/>
        <v>eeaprb021lds</v>
      </c>
      <c r="B277" s="36"/>
      <c r="C277" s="36" t="s">
        <v>2156</v>
      </c>
      <c r="D277" s="36" t="s">
        <v>468</v>
      </c>
      <c r="E277" s="36" t="s">
        <v>2732</v>
      </c>
      <c r="F277" s="36" t="s">
        <v>923</v>
      </c>
      <c r="G277" s="36" t="s">
        <v>2541</v>
      </c>
      <c r="H277" s="36" t="s">
        <v>1781</v>
      </c>
      <c r="I277" s="36" t="s">
        <v>2151</v>
      </c>
      <c r="J277" s="36" t="str">
        <f t="shared" si="54"/>
        <v>prb021lds</v>
      </c>
      <c r="K277" s="36" t="s">
        <v>2184</v>
      </c>
      <c r="L277" s="36" t="s">
        <v>2184</v>
      </c>
      <c r="M277" s="36"/>
      <c r="N277" s="36"/>
      <c r="O277" s="36"/>
      <c r="P277" s="36"/>
      <c r="Q277" s="646" t="str">
        <f t="shared" si="55"/>
        <v>10.164.46.12</v>
      </c>
      <c r="R277" s="646" t="str">
        <f t="shared" si="56"/>
        <v>10.164.15.28</v>
      </c>
      <c r="S277" s="95" t="str">
        <f t="shared" si="57"/>
        <v>10.244.210.20</v>
      </c>
      <c r="T277" s="95" t="str">
        <f t="shared" si="58"/>
        <v>10.244.200.20</v>
      </c>
      <c r="U277" s="95" t="str">
        <f t="shared" si="59"/>
        <v>N/A</v>
      </c>
      <c r="V277" s="34"/>
      <c r="W277" s="107"/>
      <c r="X277" s="34"/>
      <c r="Y277" s="34"/>
      <c r="Z277" s="34"/>
      <c r="AA277" s="34"/>
      <c r="AB277" s="34"/>
      <c r="AC277" s="34"/>
      <c r="AD277" s="200"/>
      <c r="AE277" s="39"/>
      <c r="AF277" s="201"/>
      <c r="AG277" s="39"/>
      <c r="AH277" s="38"/>
      <c r="AI277" s="38"/>
      <c r="AJ277" s="38"/>
      <c r="AK277" s="38"/>
      <c r="AL277" s="323"/>
      <c r="AM277" s="323"/>
      <c r="AN277" s="201"/>
      <c r="AO277" s="637"/>
      <c r="AP277" s="202"/>
      <c r="AQ277" s="637"/>
      <c r="AR277" s="316"/>
      <c r="AS277" s="316"/>
      <c r="AT277" s="316"/>
      <c r="AU277" s="316"/>
      <c r="AV277" s="316"/>
      <c r="AW277" s="553"/>
      <c r="AX277" s="500"/>
      <c r="AY277" s="674"/>
      <c r="AZ277" s="643"/>
      <c r="BA277" s="644"/>
      <c r="BB277" s="644"/>
      <c r="BC277" s="644"/>
      <c r="BD277" s="644"/>
      <c r="BE277" s="644"/>
      <c r="BF277" s="644"/>
      <c r="BG277" s="644"/>
      <c r="BH277" s="644"/>
      <c r="BI277" s="324"/>
      <c r="BJ277" s="645"/>
      <c r="BK277" s="324"/>
      <c r="BL277" s="324"/>
      <c r="BM277" s="324"/>
      <c r="BN277" s="324"/>
      <c r="BO277" s="324"/>
      <c r="BP277" s="324"/>
      <c r="BQ277" s="197"/>
    </row>
    <row r="278" spans="1:69" s="27" customFormat="1" hidden="1">
      <c r="A278" s="95" t="str">
        <f t="shared" si="72"/>
        <v>eeaprb022lds</v>
      </c>
      <c r="B278" s="36"/>
      <c r="C278" s="36" t="s">
        <v>2156</v>
      </c>
      <c r="D278" s="36" t="s">
        <v>468</v>
      </c>
      <c r="E278" s="36" t="s">
        <v>2732</v>
      </c>
      <c r="F278" s="36" t="s">
        <v>923</v>
      </c>
      <c r="G278" s="36" t="s">
        <v>2541</v>
      </c>
      <c r="H278" s="36" t="s">
        <v>1787</v>
      </c>
      <c r="I278" s="36" t="s">
        <v>2151</v>
      </c>
      <c r="J278" s="36" t="str">
        <f t="shared" si="54"/>
        <v>prb022lds</v>
      </c>
      <c r="K278" s="36" t="s">
        <v>2184</v>
      </c>
      <c r="L278" s="36" t="s">
        <v>2184</v>
      </c>
      <c r="M278" s="36"/>
      <c r="N278" s="36"/>
      <c r="O278" s="36"/>
      <c r="P278" s="36"/>
      <c r="Q278" s="646" t="str">
        <f t="shared" si="55"/>
        <v>10.164.46.12</v>
      </c>
      <c r="R278" s="646" t="str">
        <f t="shared" si="56"/>
        <v>10.164.15.28</v>
      </c>
      <c r="S278" s="95" t="str">
        <f t="shared" si="57"/>
        <v>10.244.210.20</v>
      </c>
      <c r="T278" s="95" t="str">
        <f t="shared" si="58"/>
        <v>10.244.200.20</v>
      </c>
      <c r="U278" s="95" t="str">
        <f t="shared" si="59"/>
        <v>N/A</v>
      </c>
      <c r="V278" s="34"/>
      <c r="W278" s="107"/>
      <c r="X278" s="34"/>
      <c r="Y278" s="34"/>
      <c r="Z278" s="34"/>
      <c r="AA278" s="34"/>
      <c r="AB278" s="34"/>
      <c r="AC278" s="34"/>
      <c r="AD278" s="200"/>
      <c r="AE278" s="39"/>
      <c r="AF278" s="201"/>
      <c r="AG278" s="39"/>
      <c r="AH278" s="38"/>
      <c r="AI278" s="38"/>
      <c r="AJ278" s="38"/>
      <c r="AK278" s="38"/>
      <c r="AL278" s="323"/>
      <c r="AM278" s="323"/>
      <c r="AN278" s="201"/>
      <c r="AO278" s="637"/>
      <c r="AP278" s="202"/>
      <c r="AQ278" s="637"/>
      <c r="AR278" s="316"/>
      <c r="AS278" s="316"/>
      <c r="AT278" s="316"/>
      <c r="AU278" s="316"/>
      <c r="AV278" s="316"/>
      <c r="AW278" s="553"/>
      <c r="AX278" s="500"/>
      <c r="AY278" s="674"/>
      <c r="AZ278" s="643"/>
      <c r="BA278" s="644"/>
      <c r="BB278" s="644"/>
      <c r="BC278" s="644"/>
      <c r="BD278" s="644"/>
      <c r="BE278" s="644"/>
      <c r="BF278" s="644"/>
      <c r="BG278" s="644"/>
      <c r="BH278" s="644"/>
      <c r="BI278" s="324"/>
      <c r="BJ278" s="645"/>
      <c r="BK278" s="324"/>
      <c r="BL278" s="324"/>
      <c r="BM278" s="324"/>
      <c r="BN278" s="324"/>
      <c r="BO278" s="324"/>
      <c r="BP278" s="324"/>
      <c r="BQ278" s="197"/>
    </row>
    <row r="279" spans="1:69" s="27" customFormat="1" hidden="1">
      <c r="A279" s="95" t="str">
        <f t="shared" si="72"/>
        <v>eeaprb023lds</v>
      </c>
      <c r="B279" s="36"/>
      <c r="C279" s="36" t="s">
        <v>2156</v>
      </c>
      <c r="D279" s="36" t="s">
        <v>468</v>
      </c>
      <c r="E279" s="36" t="s">
        <v>2732</v>
      </c>
      <c r="F279" s="36" t="s">
        <v>920</v>
      </c>
      <c r="G279" s="36" t="s">
        <v>2541</v>
      </c>
      <c r="H279" s="36" t="s">
        <v>1792</v>
      </c>
      <c r="I279" s="36" t="s">
        <v>2151</v>
      </c>
      <c r="J279" s="36" t="str">
        <f t="shared" si="54"/>
        <v>prb023lds</v>
      </c>
      <c r="K279" s="36" t="s">
        <v>2184</v>
      </c>
      <c r="L279" s="36" t="s">
        <v>2184</v>
      </c>
      <c r="M279" s="36"/>
      <c r="N279" s="36"/>
      <c r="O279" s="36"/>
      <c r="P279" s="36"/>
      <c r="Q279" s="646" t="str">
        <f t="shared" si="55"/>
        <v>10.164.46.12</v>
      </c>
      <c r="R279" s="646" t="str">
        <f t="shared" si="56"/>
        <v>10.164.15.28</v>
      </c>
      <c r="S279" s="95" t="str">
        <f t="shared" si="57"/>
        <v>10.244.210.20</v>
      </c>
      <c r="T279" s="95" t="str">
        <f t="shared" si="58"/>
        <v>10.244.200.20</v>
      </c>
      <c r="U279" s="95" t="str">
        <f t="shared" si="59"/>
        <v>N/A</v>
      </c>
      <c r="V279" s="34"/>
      <c r="W279" s="107"/>
      <c r="X279" s="34"/>
      <c r="Y279" s="34"/>
      <c r="Z279" s="34"/>
      <c r="AA279" s="34"/>
      <c r="AB279" s="34"/>
      <c r="AC279" s="34"/>
      <c r="AD279" s="200"/>
      <c r="AE279" s="39"/>
      <c r="AF279" s="201"/>
      <c r="AG279" s="39"/>
      <c r="AH279" s="38"/>
      <c r="AI279" s="38"/>
      <c r="AJ279" s="38"/>
      <c r="AK279" s="38"/>
      <c r="AL279" s="323"/>
      <c r="AM279" s="323"/>
      <c r="AN279" s="201"/>
      <c r="AO279" s="637"/>
      <c r="AP279" s="202"/>
      <c r="AQ279" s="637"/>
      <c r="AR279" s="316"/>
      <c r="AS279" s="316"/>
      <c r="AT279" s="316"/>
      <c r="AU279" s="316"/>
      <c r="AV279" s="316"/>
      <c r="AW279" s="553"/>
      <c r="AX279" s="500"/>
      <c r="AY279" s="674"/>
      <c r="AZ279" s="643"/>
      <c r="BA279" s="644"/>
      <c r="BB279" s="644"/>
      <c r="BC279" s="644"/>
      <c r="BD279" s="644"/>
      <c r="BE279" s="644"/>
      <c r="BF279" s="644"/>
      <c r="BG279" s="644"/>
      <c r="BH279" s="644"/>
      <c r="BI279" s="324"/>
      <c r="BJ279" s="645"/>
      <c r="BK279" s="324"/>
      <c r="BL279" s="324"/>
      <c r="BM279" s="324"/>
      <c r="BN279" s="324"/>
      <c r="BO279" s="324"/>
      <c r="BP279" s="324"/>
      <c r="BQ279" s="197"/>
    </row>
    <row r="280" spans="1:69" s="27" customFormat="1">
      <c r="A280" s="95" t="str">
        <f t="shared" ref="A280:A288" si="73">"eea"&amp;$G280&amp;$H280&amp;E280</f>
        <v>eeaims001lds</v>
      </c>
      <c r="B280" s="36"/>
      <c r="C280" s="36" t="s">
        <v>2609</v>
      </c>
      <c r="D280" s="36" t="s">
        <v>2797</v>
      </c>
      <c r="E280" s="36" t="s">
        <v>2732</v>
      </c>
      <c r="F280" s="36" t="s">
        <v>2620</v>
      </c>
      <c r="G280" s="36" t="s">
        <v>2611</v>
      </c>
      <c r="H280" s="36" t="s">
        <v>1547</v>
      </c>
      <c r="I280" s="36" t="s">
        <v>2151</v>
      </c>
      <c r="J280" s="36" t="str">
        <f t="shared" si="54"/>
        <v>ims001lds</v>
      </c>
      <c r="K280" s="36" t="s">
        <v>2621</v>
      </c>
      <c r="L280" s="36" t="s">
        <v>772</v>
      </c>
      <c r="M280" s="36" t="s">
        <v>2733</v>
      </c>
      <c r="N280" s="36" t="s">
        <v>2798</v>
      </c>
      <c r="O280" s="36" t="s">
        <v>2799</v>
      </c>
      <c r="P280" s="36" t="s">
        <v>2800</v>
      </c>
      <c r="Q280" s="646" t="s">
        <v>462</v>
      </c>
      <c r="R280" s="646" t="s">
        <v>463</v>
      </c>
      <c r="S280" s="95" t="s">
        <v>464</v>
      </c>
      <c r="T280" s="95" t="s">
        <v>465</v>
      </c>
      <c r="U280" s="95"/>
      <c r="V280" s="34">
        <v>1584</v>
      </c>
      <c r="W280" s="107" t="s">
        <v>1554</v>
      </c>
      <c r="X280" s="34" t="str">
        <f t="shared" ref="X280:X288" si="74">"v14620"&amp;W280&amp;"-"&amp;V280</f>
        <v>v14620-ilo-1584</v>
      </c>
      <c r="Y280" s="34" t="str">
        <f t="shared" ref="Y280:Y288" si="75">A280&amp;W280</f>
        <v>eeaims001lds-ilo</v>
      </c>
      <c r="Z280" s="34" t="s">
        <v>2625</v>
      </c>
      <c r="AA280" s="34" t="s">
        <v>2734</v>
      </c>
      <c r="AB280" s="34" t="s">
        <v>2735</v>
      </c>
      <c r="AC280" s="34" t="s">
        <v>1572</v>
      </c>
      <c r="AD280" s="200" t="s">
        <v>2736</v>
      </c>
      <c r="AE280" s="39">
        <v>1582</v>
      </c>
      <c r="AF280" s="201" t="s">
        <v>1560</v>
      </c>
      <c r="AG280" s="39" t="str">
        <f t="shared" ref="AG280:AG288" si="76">"v14620"&amp;"-dmz-o-m"&amp;"-"&amp;AE280</f>
        <v>v14620-dmz-o-m-1582</v>
      </c>
      <c r="AH280" s="38" t="str">
        <f t="shared" ref="AH280:AH288" si="77">A280&amp;AF280</f>
        <v>eeaims001lds-om</v>
      </c>
      <c r="AI280" s="38" t="s">
        <v>461</v>
      </c>
      <c r="AJ280" s="38" t="s">
        <v>2734</v>
      </c>
      <c r="AK280" s="38" t="s">
        <v>2801</v>
      </c>
      <c r="AL280" s="323" t="s">
        <v>1572</v>
      </c>
      <c r="AM280" s="323" t="s">
        <v>2739</v>
      </c>
      <c r="AN280" s="201"/>
      <c r="AO280" s="637"/>
      <c r="AP280" s="202"/>
      <c r="AQ280" s="637"/>
      <c r="AR280" s="316"/>
      <c r="AS280" s="316"/>
      <c r="AT280" s="316"/>
      <c r="AU280" s="316"/>
      <c r="AV280" s="316"/>
      <c r="AW280" s="553"/>
      <c r="AX280" s="500"/>
      <c r="AY280" s="674"/>
      <c r="AZ280" s="643"/>
      <c r="BA280" s="644"/>
      <c r="BB280" s="644"/>
      <c r="BC280" s="644"/>
      <c r="BD280" s="644"/>
      <c r="BE280" s="644"/>
      <c r="BF280" s="644"/>
      <c r="BG280" s="644"/>
      <c r="BH280" s="644"/>
      <c r="BI280" s="324">
        <v>1585</v>
      </c>
      <c r="BJ280" s="645" t="s">
        <v>2497</v>
      </c>
      <c r="BK280" s="324" t="str">
        <f t="shared" ref="BK280:BK288" si="78">"v14620"&amp;BJ280&amp;"-"&amp;BI280</f>
        <v>v14620-bsr-1585</v>
      </c>
      <c r="BL280" s="324" t="str">
        <f t="shared" ref="BL280:BL288" si="79">B280&amp;BJ280</f>
        <v>-bsr</v>
      </c>
      <c r="BM280" s="324" t="s">
        <v>2625</v>
      </c>
      <c r="BN280" s="324" t="s">
        <v>2741</v>
      </c>
      <c r="BO280" s="324" t="s">
        <v>2742</v>
      </c>
      <c r="BP280" s="324" t="s">
        <v>1572</v>
      </c>
      <c r="BQ280" s="197" t="s">
        <v>2743</v>
      </c>
    </row>
    <row r="281" spans="1:69" s="27" customFormat="1">
      <c r="A281" s="95" t="str">
        <f t="shared" si="73"/>
        <v>eeaims002lds</v>
      </c>
      <c r="B281" s="36"/>
      <c r="C281" s="36" t="s">
        <v>2609</v>
      </c>
      <c r="D281" s="36" t="s">
        <v>2797</v>
      </c>
      <c r="E281" s="36" t="s">
        <v>2732</v>
      </c>
      <c r="F281" s="36" t="s">
        <v>2620</v>
      </c>
      <c r="G281" s="36" t="s">
        <v>2611</v>
      </c>
      <c r="H281" s="36" t="s">
        <v>1590</v>
      </c>
      <c r="I281" s="36" t="s">
        <v>2151</v>
      </c>
      <c r="J281" s="36" t="str">
        <f t="shared" si="54"/>
        <v>ims002lds</v>
      </c>
      <c r="K281" s="36" t="s">
        <v>2621</v>
      </c>
      <c r="L281" s="36" t="s">
        <v>773</v>
      </c>
      <c r="M281" s="36" t="s">
        <v>2744</v>
      </c>
      <c r="N281" s="36" t="s">
        <v>2798</v>
      </c>
      <c r="O281" s="36" t="s">
        <v>2799</v>
      </c>
      <c r="P281" s="36" t="s">
        <v>2802</v>
      </c>
      <c r="Q281" s="646" t="s">
        <v>462</v>
      </c>
      <c r="R281" s="646" t="s">
        <v>463</v>
      </c>
      <c r="S281" s="95" t="s">
        <v>464</v>
      </c>
      <c r="T281" s="95" t="s">
        <v>465</v>
      </c>
      <c r="U281" s="95"/>
      <c r="V281" s="34">
        <v>1584</v>
      </c>
      <c r="W281" s="107" t="s">
        <v>1554</v>
      </c>
      <c r="X281" s="34" t="str">
        <f t="shared" si="74"/>
        <v>v14620-ilo-1584</v>
      </c>
      <c r="Y281" s="34" t="str">
        <f t="shared" si="75"/>
        <v>eeaims002lds-ilo</v>
      </c>
      <c r="Z281" s="34" t="s">
        <v>2625</v>
      </c>
      <c r="AA281" s="34" t="s">
        <v>2734</v>
      </c>
      <c r="AB281" s="34" t="s">
        <v>2735</v>
      </c>
      <c r="AC281" s="34" t="s">
        <v>1572</v>
      </c>
      <c r="AD281" s="200" t="s">
        <v>2745</v>
      </c>
      <c r="AE281" s="39">
        <v>1582</v>
      </c>
      <c r="AF281" s="201" t="s">
        <v>1560</v>
      </c>
      <c r="AG281" s="39" t="str">
        <f t="shared" si="76"/>
        <v>v14620-dmz-o-m-1582</v>
      </c>
      <c r="AH281" s="38" t="str">
        <f t="shared" si="77"/>
        <v>eeaims002lds-om</v>
      </c>
      <c r="AI281" s="38" t="s">
        <v>461</v>
      </c>
      <c r="AJ281" s="38" t="s">
        <v>2734</v>
      </c>
      <c r="AK281" s="38" t="s">
        <v>2801</v>
      </c>
      <c r="AL281" s="323" t="s">
        <v>1572</v>
      </c>
      <c r="AM281" s="323" t="s">
        <v>2746</v>
      </c>
      <c r="AN281" s="201"/>
      <c r="AO281" s="637"/>
      <c r="AP281" s="202"/>
      <c r="AQ281" s="637"/>
      <c r="AR281" s="316"/>
      <c r="AS281" s="316"/>
      <c r="AT281" s="316"/>
      <c r="AU281" s="316"/>
      <c r="AV281" s="316"/>
      <c r="AW281" s="553"/>
      <c r="AX281" s="500"/>
      <c r="AY281" s="674"/>
      <c r="AZ281" s="643"/>
      <c r="BA281" s="644"/>
      <c r="BB281" s="644"/>
      <c r="BC281" s="644"/>
      <c r="BD281" s="644"/>
      <c r="BE281" s="644"/>
      <c r="BF281" s="644"/>
      <c r="BG281" s="644"/>
      <c r="BH281" s="644"/>
      <c r="BI281" s="324">
        <v>1585</v>
      </c>
      <c r="BJ281" s="645" t="s">
        <v>2497</v>
      </c>
      <c r="BK281" s="324" t="str">
        <f t="shared" si="78"/>
        <v>v14620-bsr-1585</v>
      </c>
      <c r="BL281" s="324" t="str">
        <f t="shared" si="79"/>
        <v>-bsr</v>
      </c>
      <c r="BM281" s="324" t="s">
        <v>2625</v>
      </c>
      <c r="BN281" s="324" t="s">
        <v>2741</v>
      </c>
      <c r="BO281" s="324" t="s">
        <v>2742</v>
      </c>
      <c r="BP281" s="324" t="s">
        <v>1572</v>
      </c>
      <c r="BQ281" s="197" t="s">
        <v>2748</v>
      </c>
    </row>
    <row r="282" spans="1:69" s="27" customFormat="1">
      <c r="A282" s="95" t="str">
        <f t="shared" si="73"/>
        <v>eeaims003lds</v>
      </c>
      <c r="B282" s="36"/>
      <c r="C282" s="36" t="s">
        <v>2609</v>
      </c>
      <c r="D282" s="36" t="s">
        <v>2797</v>
      </c>
      <c r="E282" s="36" t="s">
        <v>2732</v>
      </c>
      <c r="F282" s="36" t="s">
        <v>2620</v>
      </c>
      <c r="G282" s="36" t="s">
        <v>2611</v>
      </c>
      <c r="H282" s="36" t="s">
        <v>1598</v>
      </c>
      <c r="I282" s="36" t="s">
        <v>2151</v>
      </c>
      <c r="J282" s="36" t="str">
        <f t="shared" si="54"/>
        <v>ims003lds</v>
      </c>
      <c r="K282" s="36" t="s">
        <v>2621</v>
      </c>
      <c r="L282" s="36" t="s">
        <v>774</v>
      </c>
      <c r="M282" s="36" t="s">
        <v>2749</v>
      </c>
      <c r="N282" s="36" t="s">
        <v>2798</v>
      </c>
      <c r="O282" s="36" t="s">
        <v>2799</v>
      </c>
      <c r="P282" s="36" t="s">
        <v>1783</v>
      </c>
      <c r="Q282" s="646" t="s">
        <v>462</v>
      </c>
      <c r="R282" s="646" t="s">
        <v>463</v>
      </c>
      <c r="S282" s="95" t="s">
        <v>464</v>
      </c>
      <c r="T282" s="95" t="s">
        <v>465</v>
      </c>
      <c r="U282" s="95"/>
      <c r="V282" s="34">
        <v>1584</v>
      </c>
      <c r="W282" s="107" t="s">
        <v>1554</v>
      </c>
      <c r="X282" s="34" t="str">
        <f t="shared" si="74"/>
        <v>v14620-ilo-1584</v>
      </c>
      <c r="Y282" s="34" t="str">
        <f t="shared" si="75"/>
        <v>eeaims003lds-ilo</v>
      </c>
      <c r="Z282" s="34" t="s">
        <v>2625</v>
      </c>
      <c r="AA282" s="34" t="s">
        <v>2734</v>
      </c>
      <c r="AB282" s="34" t="s">
        <v>2735</v>
      </c>
      <c r="AC282" s="34" t="s">
        <v>1572</v>
      </c>
      <c r="AD282" s="200" t="s">
        <v>2750</v>
      </c>
      <c r="AE282" s="39">
        <v>1582</v>
      </c>
      <c r="AF282" s="201" t="s">
        <v>1560</v>
      </c>
      <c r="AG282" s="39" t="str">
        <f t="shared" si="76"/>
        <v>v14620-dmz-o-m-1582</v>
      </c>
      <c r="AH282" s="38" t="str">
        <f t="shared" si="77"/>
        <v>eeaims003lds-om</v>
      </c>
      <c r="AI282" s="38" t="s">
        <v>461</v>
      </c>
      <c r="AJ282" s="38" t="s">
        <v>2734</v>
      </c>
      <c r="AK282" s="38" t="s">
        <v>2801</v>
      </c>
      <c r="AL282" s="323" t="s">
        <v>1572</v>
      </c>
      <c r="AM282" s="323" t="s">
        <v>2751</v>
      </c>
      <c r="AN282" s="201"/>
      <c r="AO282" s="637"/>
      <c r="AP282" s="202"/>
      <c r="AQ282" s="637"/>
      <c r="AR282" s="316"/>
      <c r="AS282" s="316"/>
      <c r="AT282" s="316"/>
      <c r="AU282" s="316"/>
      <c r="AV282" s="316"/>
      <c r="AW282" s="553"/>
      <c r="AX282" s="500"/>
      <c r="AY282" s="674"/>
      <c r="AZ282" s="643"/>
      <c r="BA282" s="644"/>
      <c r="BB282" s="644"/>
      <c r="BC282" s="644"/>
      <c r="BD282" s="644"/>
      <c r="BE282" s="644"/>
      <c r="BF282" s="644"/>
      <c r="BG282" s="644"/>
      <c r="BH282" s="644"/>
      <c r="BI282" s="324">
        <v>1585</v>
      </c>
      <c r="BJ282" s="645" t="s">
        <v>2497</v>
      </c>
      <c r="BK282" s="324" t="str">
        <f t="shared" si="78"/>
        <v>v14620-bsr-1585</v>
      </c>
      <c r="BL282" s="324" t="str">
        <f t="shared" si="79"/>
        <v>-bsr</v>
      </c>
      <c r="BM282" s="324" t="s">
        <v>2625</v>
      </c>
      <c r="BN282" s="324" t="s">
        <v>2741</v>
      </c>
      <c r="BO282" s="324" t="s">
        <v>2742</v>
      </c>
      <c r="BP282" s="324" t="s">
        <v>1572</v>
      </c>
      <c r="BQ282" s="197" t="s">
        <v>2753</v>
      </c>
    </row>
    <row r="283" spans="1:69" s="27" customFormat="1">
      <c r="A283" s="95" t="str">
        <f t="shared" si="73"/>
        <v>eeaims004lds</v>
      </c>
      <c r="B283" s="36"/>
      <c r="C283" s="36" t="s">
        <v>2609</v>
      </c>
      <c r="D283" s="36" t="s">
        <v>2797</v>
      </c>
      <c r="E283" s="36" t="s">
        <v>2732</v>
      </c>
      <c r="F283" s="36" t="s">
        <v>2620</v>
      </c>
      <c r="G283" s="36" t="s">
        <v>2611</v>
      </c>
      <c r="H283" s="36" t="s">
        <v>1606</v>
      </c>
      <c r="I283" s="36" t="s">
        <v>2151</v>
      </c>
      <c r="J283" s="36" t="str">
        <f t="shared" si="54"/>
        <v>ims004lds</v>
      </c>
      <c r="K283" s="36" t="s">
        <v>2621</v>
      </c>
      <c r="L283" s="36" t="s">
        <v>775</v>
      </c>
      <c r="M283" s="36" t="s">
        <v>2754</v>
      </c>
      <c r="N283" s="36" t="s">
        <v>2798</v>
      </c>
      <c r="O283" s="36" t="s">
        <v>2799</v>
      </c>
      <c r="P283" s="36" t="s">
        <v>2632</v>
      </c>
      <c r="Q283" s="646" t="s">
        <v>462</v>
      </c>
      <c r="R283" s="646" t="s">
        <v>463</v>
      </c>
      <c r="S283" s="95" t="s">
        <v>464</v>
      </c>
      <c r="T283" s="95" t="s">
        <v>465</v>
      </c>
      <c r="U283" s="95"/>
      <c r="V283" s="34">
        <v>1584</v>
      </c>
      <c r="W283" s="107" t="s">
        <v>1554</v>
      </c>
      <c r="X283" s="34" t="str">
        <f t="shared" si="74"/>
        <v>v14620-ilo-1584</v>
      </c>
      <c r="Y283" s="34" t="str">
        <f t="shared" si="75"/>
        <v>eeaims004lds-ilo</v>
      </c>
      <c r="Z283" s="34" t="s">
        <v>2625</v>
      </c>
      <c r="AA283" s="34" t="s">
        <v>2734</v>
      </c>
      <c r="AB283" s="34" t="s">
        <v>2735</v>
      </c>
      <c r="AC283" s="34" t="s">
        <v>1572</v>
      </c>
      <c r="AD283" s="200" t="s">
        <v>2755</v>
      </c>
      <c r="AE283" s="39">
        <v>1582</v>
      </c>
      <c r="AF283" s="201" t="s">
        <v>1560</v>
      </c>
      <c r="AG283" s="39" t="str">
        <f t="shared" si="76"/>
        <v>v14620-dmz-o-m-1582</v>
      </c>
      <c r="AH283" s="38" t="str">
        <f t="shared" si="77"/>
        <v>eeaims004lds-om</v>
      </c>
      <c r="AI283" s="38" t="s">
        <v>461</v>
      </c>
      <c r="AJ283" s="38" t="s">
        <v>2734</v>
      </c>
      <c r="AK283" s="38" t="s">
        <v>2801</v>
      </c>
      <c r="AL283" s="323" t="s">
        <v>1572</v>
      </c>
      <c r="AM283" s="323" t="s">
        <v>2756</v>
      </c>
      <c r="AN283" s="201"/>
      <c r="AO283" s="637"/>
      <c r="AP283" s="202"/>
      <c r="AQ283" s="637"/>
      <c r="AR283" s="316"/>
      <c r="AS283" s="316"/>
      <c r="AT283" s="316"/>
      <c r="AU283" s="316"/>
      <c r="AV283" s="316"/>
      <c r="AW283" s="553"/>
      <c r="AX283" s="500"/>
      <c r="AY283" s="674"/>
      <c r="AZ283" s="643"/>
      <c r="BA283" s="644"/>
      <c r="BB283" s="644"/>
      <c r="BC283" s="644"/>
      <c r="BD283" s="644"/>
      <c r="BE283" s="644"/>
      <c r="BF283" s="644"/>
      <c r="BG283" s="644"/>
      <c r="BH283" s="644"/>
      <c r="BI283" s="324">
        <v>1585</v>
      </c>
      <c r="BJ283" s="645" t="s">
        <v>2497</v>
      </c>
      <c r="BK283" s="324" t="str">
        <f t="shared" si="78"/>
        <v>v14620-bsr-1585</v>
      </c>
      <c r="BL283" s="324" t="str">
        <f t="shared" si="79"/>
        <v>-bsr</v>
      </c>
      <c r="BM283" s="324" t="s">
        <v>2625</v>
      </c>
      <c r="BN283" s="324" t="s">
        <v>2741</v>
      </c>
      <c r="BO283" s="324" t="s">
        <v>2742</v>
      </c>
      <c r="BP283" s="324" t="s">
        <v>1572</v>
      </c>
      <c r="BQ283" s="197" t="s">
        <v>2758</v>
      </c>
    </row>
    <row r="284" spans="1:69" s="27" customFormat="1">
      <c r="A284" s="95" t="str">
        <f t="shared" si="73"/>
        <v>eeaims005lds</v>
      </c>
      <c r="B284" s="36"/>
      <c r="C284" s="36" t="s">
        <v>2609</v>
      </c>
      <c r="D284" s="36" t="s">
        <v>2797</v>
      </c>
      <c r="E284" s="36" t="s">
        <v>2732</v>
      </c>
      <c r="F284" s="36" t="s">
        <v>2620</v>
      </c>
      <c r="G284" s="36" t="s">
        <v>2611</v>
      </c>
      <c r="H284" s="36" t="s">
        <v>1613</v>
      </c>
      <c r="I284" s="36" t="s">
        <v>2151</v>
      </c>
      <c r="J284" s="36" t="str">
        <f t="shared" si="54"/>
        <v>ims005lds</v>
      </c>
      <c r="K284" s="36" t="s">
        <v>2621</v>
      </c>
      <c r="L284" s="36" t="s">
        <v>776</v>
      </c>
      <c r="M284" s="36" t="s">
        <v>2759</v>
      </c>
      <c r="N284" s="36" t="s">
        <v>2798</v>
      </c>
      <c r="O284" s="36" t="s">
        <v>2799</v>
      </c>
      <c r="P284" s="36" t="s">
        <v>2633</v>
      </c>
      <c r="Q284" s="646" t="s">
        <v>462</v>
      </c>
      <c r="R284" s="646" t="s">
        <v>463</v>
      </c>
      <c r="S284" s="95" t="s">
        <v>464</v>
      </c>
      <c r="T284" s="95" t="s">
        <v>465</v>
      </c>
      <c r="U284" s="95"/>
      <c r="V284" s="34">
        <v>1584</v>
      </c>
      <c r="W284" s="107" t="s">
        <v>1554</v>
      </c>
      <c r="X284" s="34" t="str">
        <f t="shared" si="74"/>
        <v>v14620-ilo-1584</v>
      </c>
      <c r="Y284" s="34" t="str">
        <f t="shared" si="75"/>
        <v>eeaims005lds-ilo</v>
      </c>
      <c r="Z284" s="34" t="s">
        <v>2625</v>
      </c>
      <c r="AA284" s="34" t="s">
        <v>2734</v>
      </c>
      <c r="AB284" s="34" t="s">
        <v>2735</v>
      </c>
      <c r="AC284" s="34" t="s">
        <v>1572</v>
      </c>
      <c r="AD284" s="200" t="s">
        <v>2760</v>
      </c>
      <c r="AE284" s="39">
        <v>1582</v>
      </c>
      <c r="AF284" s="201" t="s">
        <v>1560</v>
      </c>
      <c r="AG284" s="39" t="str">
        <f t="shared" si="76"/>
        <v>v14620-dmz-o-m-1582</v>
      </c>
      <c r="AH284" s="38" t="str">
        <f t="shared" si="77"/>
        <v>eeaims005lds-om</v>
      </c>
      <c r="AI284" s="38" t="s">
        <v>461</v>
      </c>
      <c r="AJ284" s="38" t="s">
        <v>2734</v>
      </c>
      <c r="AK284" s="38" t="s">
        <v>2801</v>
      </c>
      <c r="AL284" s="323" t="s">
        <v>1572</v>
      </c>
      <c r="AM284" s="323" t="s">
        <v>2761</v>
      </c>
      <c r="AN284" s="201"/>
      <c r="AO284" s="637"/>
      <c r="AP284" s="202"/>
      <c r="AQ284" s="637"/>
      <c r="AR284" s="316"/>
      <c r="AS284" s="316"/>
      <c r="AT284" s="316"/>
      <c r="AU284" s="316"/>
      <c r="AV284" s="316"/>
      <c r="AW284" s="553"/>
      <c r="AX284" s="500"/>
      <c r="AY284" s="674"/>
      <c r="AZ284" s="643"/>
      <c r="BA284" s="644"/>
      <c r="BB284" s="644"/>
      <c r="BC284" s="644"/>
      <c r="BD284" s="644"/>
      <c r="BE284" s="644"/>
      <c r="BF284" s="644"/>
      <c r="BG284" s="644"/>
      <c r="BH284" s="644"/>
      <c r="BI284" s="324">
        <v>1585</v>
      </c>
      <c r="BJ284" s="645" t="s">
        <v>2497</v>
      </c>
      <c r="BK284" s="324" t="str">
        <f t="shared" si="78"/>
        <v>v14620-bsr-1585</v>
      </c>
      <c r="BL284" s="324" t="str">
        <f t="shared" si="79"/>
        <v>-bsr</v>
      </c>
      <c r="BM284" s="324" t="s">
        <v>2625</v>
      </c>
      <c r="BN284" s="324" t="s">
        <v>2741</v>
      </c>
      <c r="BO284" s="324" t="s">
        <v>2742</v>
      </c>
      <c r="BP284" s="324" t="s">
        <v>1572</v>
      </c>
      <c r="BQ284" s="197" t="s">
        <v>2763</v>
      </c>
    </row>
    <row r="285" spans="1:69" s="27" customFormat="1">
      <c r="A285" s="95" t="str">
        <f t="shared" si="73"/>
        <v>eeaims006lds</v>
      </c>
      <c r="B285" s="36"/>
      <c r="C285" s="36" t="s">
        <v>2609</v>
      </c>
      <c r="D285" s="36" t="s">
        <v>2797</v>
      </c>
      <c r="E285" s="36" t="s">
        <v>2732</v>
      </c>
      <c r="F285" s="36" t="s">
        <v>2620</v>
      </c>
      <c r="G285" s="36" t="s">
        <v>2611</v>
      </c>
      <c r="H285" s="36" t="s">
        <v>1621</v>
      </c>
      <c r="I285" s="36" t="s">
        <v>2151</v>
      </c>
      <c r="J285" s="36" t="str">
        <f t="shared" si="54"/>
        <v>ims006lds</v>
      </c>
      <c r="K285" s="36" t="s">
        <v>2621</v>
      </c>
      <c r="L285" s="36" t="s">
        <v>777</v>
      </c>
      <c r="M285" s="36" t="s">
        <v>2765</v>
      </c>
      <c r="N285" s="36" t="s">
        <v>2798</v>
      </c>
      <c r="O285" s="36" t="s">
        <v>2799</v>
      </c>
      <c r="P285" s="36" t="s">
        <v>1553</v>
      </c>
      <c r="Q285" s="646" t="s">
        <v>462</v>
      </c>
      <c r="R285" s="646" t="s">
        <v>463</v>
      </c>
      <c r="S285" s="95" t="s">
        <v>464</v>
      </c>
      <c r="T285" s="95" t="s">
        <v>465</v>
      </c>
      <c r="U285" s="95"/>
      <c r="V285" s="34">
        <v>1584</v>
      </c>
      <c r="W285" s="107" t="s">
        <v>1554</v>
      </c>
      <c r="X285" s="34" t="str">
        <f t="shared" si="74"/>
        <v>v14620-ilo-1584</v>
      </c>
      <c r="Y285" s="34" t="str">
        <f t="shared" si="75"/>
        <v>eeaims006lds-ilo</v>
      </c>
      <c r="Z285" s="34" t="s">
        <v>2625</v>
      </c>
      <c r="AA285" s="34" t="s">
        <v>2734</v>
      </c>
      <c r="AB285" s="34" t="s">
        <v>2735</v>
      </c>
      <c r="AC285" s="34" t="s">
        <v>1572</v>
      </c>
      <c r="AD285" s="200" t="s">
        <v>2766</v>
      </c>
      <c r="AE285" s="39">
        <v>1582</v>
      </c>
      <c r="AF285" s="201" t="s">
        <v>1560</v>
      </c>
      <c r="AG285" s="39" t="str">
        <f t="shared" si="76"/>
        <v>v14620-dmz-o-m-1582</v>
      </c>
      <c r="AH285" s="38" t="str">
        <f t="shared" si="77"/>
        <v>eeaims006lds-om</v>
      </c>
      <c r="AI285" s="38" t="s">
        <v>461</v>
      </c>
      <c r="AJ285" s="38" t="s">
        <v>2734</v>
      </c>
      <c r="AK285" s="38" t="s">
        <v>2801</v>
      </c>
      <c r="AL285" s="323" t="s">
        <v>1572</v>
      </c>
      <c r="AM285" s="323" t="s">
        <v>2767</v>
      </c>
      <c r="AN285" s="201"/>
      <c r="AO285" s="637"/>
      <c r="AP285" s="202"/>
      <c r="AQ285" s="637"/>
      <c r="AR285" s="316"/>
      <c r="AS285" s="316"/>
      <c r="AT285" s="316"/>
      <c r="AU285" s="316"/>
      <c r="AV285" s="316"/>
      <c r="AW285" s="553"/>
      <c r="AX285" s="500"/>
      <c r="AY285" s="674"/>
      <c r="AZ285" s="643"/>
      <c r="BA285" s="644"/>
      <c r="BB285" s="644"/>
      <c r="BC285" s="644"/>
      <c r="BD285" s="644"/>
      <c r="BE285" s="644"/>
      <c r="BF285" s="644"/>
      <c r="BG285" s="644"/>
      <c r="BH285" s="644"/>
      <c r="BI285" s="324">
        <v>1585</v>
      </c>
      <c r="BJ285" s="645" t="s">
        <v>2497</v>
      </c>
      <c r="BK285" s="324" t="str">
        <f t="shared" si="78"/>
        <v>v14620-bsr-1585</v>
      </c>
      <c r="BL285" s="324" t="str">
        <f t="shared" si="79"/>
        <v>-bsr</v>
      </c>
      <c r="BM285" s="324" t="s">
        <v>2625</v>
      </c>
      <c r="BN285" s="324" t="s">
        <v>2741</v>
      </c>
      <c r="BO285" s="324" t="s">
        <v>2742</v>
      </c>
      <c r="BP285" s="324" t="s">
        <v>1572</v>
      </c>
      <c r="BQ285" s="197" t="s">
        <v>2769</v>
      </c>
    </row>
    <row r="286" spans="1:69" s="27" customFormat="1">
      <c r="A286" s="95" t="str">
        <f t="shared" si="73"/>
        <v>eeaims007lds</v>
      </c>
      <c r="B286" s="36"/>
      <c r="C286" s="36" t="s">
        <v>2609</v>
      </c>
      <c r="D286" s="36" t="s">
        <v>2797</v>
      </c>
      <c r="E286" s="36" t="s">
        <v>2732</v>
      </c>
      <c r="F286" s="36" t="s">
        <v>2620</v>
      </c>
      <c r="G286" s="36" t="s">
        <v>2611</v>
      </c>
      <c r="H286" s="36" t="s">
        <v>1628</v>
      </c>
      <c r="I286" s="36" t="s">
        <v>2151</v>
      </c>
      <c r="J286" s="36" t="str">
        <f t="shared" si="54"/>
        <v>ims007lds</v>
      </c>
      <c r="K286" s="36" t="s">
        <v>2621</v>
      </c>
      <c r="L286" s="36" t="s">
        <v>778</v>
      </c>
      <c r="M286" s="36" t="s">
        <v>2771</v>
      </c>
      <c r="N286" s="36" t="s">
        <v>2798</v>
      </c>
      <c r="O286" s="36" t="s">
        <v>2799</v>
      </c>
      <c r="P286" s="36" t="s">
        <v>2630</v>
      </c>
      <c r="Q286" s="646" t="s">
        <v>462</v>
      </c>
      <c r="R286" s="646" t="s">
        <v>463</v>
      </c>
      <c r="S286" s="95" t="s">
        <v>464</v>
      </c>
      <c r="T286" s="95" t="s">
        <v>465</v>
      </c>
      <c r="U286" s="95"/>
      <c r="V286" s="34">
        <v>1584</v>
      </c>
      <c r="W286" s="107" t="s">
        <v>1554</v>
      </c>
      <c r="X286" s="34" t="str">
        <f t="shared" si="74"/>
        <v>v14620-ilo-1584</v>
      </c>
      <c r="Y286" s="34" t="str">
        <f t="shared" si="75"/>
        <v>eeaims007lds-ilo</v>
      </c>
      <c r="Z286" s="34" t="s">
        <v>2625</v>
      </c>
      <c r="AA286" s="34" t="s">
        <v>2734</v>
      </c>
      <c r="AB286" s="34" t="s">
        <v>2735</v>
      </c>
      <c r="AC286" s="34" t="s">
        <v>1572</v>
      </c>
      <c r="AD286" s="200" t="s">
        <v>2772</v>
      </c>
      <c r="AE286" s="39">
        <v>1582</v>
      </c>
      <c r="AF286" s="201" t="s">
        <v>1560</v>
      </c>
      <c r="AG286" s="39" t="str">
        <f t="shared" si="76"/>
        <v>v14620-dmz-o-m-1582</v>
      </c>
      <c r="AH286" s="38" t="str">
        <f t="shared" si="77"/>
        <v>eeaims007lds-om</v>
      </c>
      <c r="AI286" s="38" t="s">
        <v>461</v>
      </c>
      <c r="AJ286" s="38" t="s">
        <v>2734</v>
      </c>
      <c r="AK286" s="38" t="s">
        <v>2801</v>
      </c>
      <c r="AL286" s="323" t="s">
        <v>1572</v>
      </c>
      <c r="AM286" s="323" t="s">
        <v>2773</v>
      </c>
      <c r="AN286" s="201"/>
      <c r="AO286" s="637"/>
      <c r="AP286" s="202"/>
      <c r="AQ286" s="637"/>
      <c r="AR286" s="316"/>
      <c r="AS286" s="316"/>
      <c r="AT286" s="316"/>
      <c r="AU286" s="316"/>
      <c r="AV286" s="316"/>
      <c r="AW286" s="553"/>
      <c r="AX286" s="500"/>
      <c r="AY286" s="674"/>
      <c r="AZ286" s="643"/>
      <c r="BA286" s="644"/>
      <c r="BB286" s="644"/>
      <c r="BC286" s="644"/>
      <c r="BD286" s="644"/>
      <c r="BE286" s="644"/>
      <c r="BF286" s="644"/>
      <c r="BG286" s="644"/>
      <c r="BH286" s="644"/>
      <c r="BI286" s="324">
        <v>1585</v>
      </c>
      <c r="BJ286" s="645" t="s">
        <v>2497</v>
      </c>
      <c r="BK286" s="324" t="str">
        <f t="shared" si="78"/>
        <v>v14620-bsr-1585</v>
      </c>
      <c r="BL286" s="324" t="str">
        <f t="shared" si="79"/>
        <v>-bsr</v>
      </c>
      <c r="BM286" s="324" t="s">
        <v>2625</v>
      </c>
      <c r="BN286" s="324" t="s">
        <v>2741</v>
      </c>
      <c r="BO286" s="324" t="s">
        <v>2742</v>
      </c>
      <c r="BP286" s="324" t="s">
        <v>1572</v>
      </c>
      <c r="BQ286" s="197" t="s">
        <v>2775</v>
      </c>
    </row>
    <row r="287" spans="1:69" s="27" customFormat="1">
      <c r="A287" s="95" t="str">
        <f t="shared" si="73"/>
        <v>eeaims008lds</v>
      </c>
      <c r="B287" s="36"/>
      <c r="C287" s="36" t="s">
        <v>2609</v>
      </c>
      <c r="D287" s="36" t="s">
        <v>2797</v>
      </c>
      <c r="E287" s="36" t="s">
        <v>2732</v>
      </c>
      <c r="F287" s="36" t="s">
        <v>2620</v>
      </c>
      <c r="G287" s="36" t="s">
        <v>2611</v>
      </c>
      <c r="H287" s="36" t="s">
        <v>1635</v>
      </c>
      <c r="I287" s="36" t="s">
        <v>2151</v>
      </c>
      <c r="J287" s="36" t="str">
        <f t="shared" si="54"/>
        <v>ims008lds</v>
      </c>
      <c r="K287" s="36" t="s">
        <v>2621</v>
      </c>
      <c r="L287" s="36" t="s">
        <v>779</v>
      </c>
      <c r="M287" s="36" t="s">
        <v>2777</v>
      </c>
      <c r="N287" s="36" t="s">
        <v>2798</v>
      </c>
      <c r="O287" s="36" t="s">
        <v>2799</v>
      </c>
      <c r="P287" s="36" t="s">
        <v>2624</v>
      </c>
      <c r="Q287" s="646" t="s">
        <v>462</v>
      </c>
      <c r="R287" s="646" t="s">
        <v>463</v>
      </c>
      <c r="S287" s="95" t="s">
        <v>464</v>
      </c>
      <c r="T287" s="95" t="s">
        <v>465</v>
      </c>
      <c r="U287" s="95"/>
      <c r="V287" s="34">
        <v>1584</v>
      </c>
      <c r="W287" s="107" t="s">
        <v>1554</v>
      </c>
      <c r="X287" s="34" t="str">
        <f t="shared" si="74"/>
        <v>v14620-ilo-1584</v>
      </c>
      <c r="Y287" s="34" t="str">
        <f t="shared" si="75"/>
        <v>eeaims008lds-ilo</v>
      </c>
      <c r="Z287" s="34" t="s">
        <v>2625</v>
      </c>
      <c r="AA287" s="34" t="s">
        <v>2734</v>
      </c>
      <c r="AB287" s="34" t="s">
        <v>2735</v>
      </c>
      <c r="AC287" s="34" t="s">
        <v>1572</v>
      </c>
      <c r="AD287" s="200" t="s">
        <v>2778</v>
      </c>
      <c r="AE287" s="39">
        <v>1582</v>
      </c>
      <c r="AF287" s="201" t="s">
        <v>1560</v>
      </c>
      <c r="AG287" s="39" t="str">
        <f t="shared" si="76"/>
        <v>v14620-dmz-o-m-1582</v>
      </c>
      <c r="AH287" s="38" t="str">
        <f t="shared" si="77"/>
        <v>eeaims008lds-om</v>
      </c>
      <c r="AI287" s="38" t="s">
        <v>461</v>
      </c>
      <c r="AJ287" s="38" t="s">
        <v>2734</v>
      </c>
      <c r="AK287" s="38" t="s">
        <v>2801</v>
      </c>
      <c r="AL287" s="323" t="s">
        <v>1572</v>
      </c>
      <c r="AM287" s="323" t="s">
        <v>2779</v>
      </c>
      <c r="AN287" s="201"/>
      <c r="AO287" s="637"/>
      <c r="AP287" s="202"/>
      <c r="AQ287" s="637"/>
      <c r="AR287" s="316"/>
      <c r="AS287" s="316"/>
      <c r="AT287" s="316"/>
      <c r="AU287" s="316"/>
      <c r="AV287" s="316"/>
      <c r="AW287" s="553"/>
      <c r="AX287" s="500"/>
      <c r="AY287" s="674"/>
      <c r="AZ287" s="643"/>
      <c r="BA287" s="644"/>
      <c r="BB287" s="644"/>
      <c r="BC287" s="644"/>
      <c r="BD287" s="644"/>
      <c r="BE287" s="644"/>
      <c r="BF287" s="644"/>
      <c r="BG287" s="644"/>
      <c r="BH287" s="644"/>
      <c r="BI287" s="324">
        <v>1585</v>
      </c>
      <c r="BJ287" s="645" t="s">
        <v>2497</v>
      </c>
      <c r="BK287" s="324" t="str">
        <f t="shared" si="78"/>
        <v>v14620-bsr-1585</v>
      </c>
      <c r="BL287" s="324" t="str">
        <f t="shared" si="79"/>
        <v>-bsr</v>
      </c>
      <c r="BM287" s="324" t="s">
        <v>2625</v>
      </c>
      <c r="BN287" s="324" t="s">
        <v>2741</v>
      </c>
      <c r="BO287" s="324" t="s">
        <v>2742</v>
      </c>
      <c r="BP287" s="324" t="s">
        <v>1572</v>
      </c>
      <c r="BQ287" s="197" t="s">
        <v>2781</v>
      </c>
    </row>
    <row r="288" spans="1:69" s="27" customFormat="1">
      <c r="A288" s="95" t="str">
        <f t="shared" si="73"/>
        <v>eeaims009lds</v>
      </c>
      <c r="B288" s="36"/>
      <c r="C288" s="36" t="s">
        <v>2609</v>
      </c>
      <c r="D288" s="36" t="s">
        <v>2797</v>
      </c>
      <c r="E288" s="36" t="s">
        <v>2732</v>
      </c>
      <c r="F288" s="36" t="s">
        <v>2620</v>
      </c>
      <c r="G288" s="36" t="s">
        <v>2611</v>
      </c>
      <c r="H288" s="36" t="s">
        <v>1642</v>
      </c>
      <c r="I288" s="36" t="s">
        <v>2151</v>
      </c>
      <c r="J288" s="36" t="str">
        <f t="shared" si="54"/>
        <v>ims009lds</v>
      </c>
      <c r="K288" s="36" t="s">
        <v>2621</v>
      </c>
      <c r="L288" s="36" t="s">
        <v>780</v>
      </c>
      <c r="M288" s="36" t="s">
        <v>2783</v>
      </c>
      <c r="N288" s="36" t="s">
        <v>2798</v>
      </c>
      <c r="O288" s="36" t="s">
        <v>2799</v>
      </c>
      <c r="P288" s="36" t="s">
        <v>1615</v>
      </c>
      <c r="Q288" s="646" t="s">
        <v>462</v>
      </c>
      <c r="R288" s="646" t="s">
        <v>463</v>
      </c>
      <c r="S288" s="95" t="s">
        <v>464</v>
      </c>
      <c r="T288" s="95" t="s">
        <v>465</v>
      </c>
      <c r="U288" s="95"/>
      <c r="V288" s="34">
        <v>1584</v>
      </c>
      <c r="W288" s="107" t="s">
        <v>1554</v>
      </c>
      <c r="X288" s="34" t="str">
        <f t="shared" si="74"/>
        <v>v14620-ilo-1584</v>
      </c>
      <c r="Y288" s="34" t="str">
        <f t="shared" si="75"/>
        <v>eeaims009lds-ilo</v>
      </c>
      <c r="Z288" s="34" t="s">
        <v>2625</v>
      </c>
      <c r="AA288" s="34" t="s">
        <v>2734</v>
      </c>
      <c r="AB288" s="34" t="s">
        <v>2735</v>
      </c>
      <c r="AC288" s="34" t="s">
        <v>1572</v>
      </c>
      <c r="AD288" s="200" t="s">
        <v>2784</v>
      </c>
      <c r="AE288" s="39">
        <v>1582</v>
      </c>
      <c r="AF288" s="201" t="s">
        <v>1560</v>
      </c>
      <c r="AG288" s="39" t="str">
        <f t="shared" si="76"/>
        <v>v14620-dmz-o-m-1582</v>
      </c>
      <c r="AH288" s="38" t="str">
        <f t="shared" si="77"/>
        <v>eeaims009lds-om</v>
      </c>
      <c r="AI288" s="38" t="s">
        <v>461</v>
      </c>
      <c r="AJ288" s="38" t="s">
        <v>2734</v>
      </c>
      <c r="AK288" s="38" t="s">
        <v>2801</v>
      </c>
      <c r="AL288" s="323" t="s">
        <v>1572</v>
      </c>
      <c r="AM288" s="323" t="s">
        <v>2785</v>
      </c>
      <c r="AN288" s="201"/>
      <c r="AO288" s="637"/>
      <c r="AP288" s="202"/>
      <c r="AQ288" s="637"/>
      <c r="AR288" s="316"/>
      <c r="AS288" s="316"/>
      <c r="AT288" s="316"/>
      <c r="AU288" s="316"/>
      <c r="AV288" s="316"/>
      <c r="AW288" s="553"/>
      <c r="AX288" s="500"/>
      <c r="AY288" s="674"/>
      <c r="AZ288" s="643"/>
      <c r="BA288" s="644"/>
      <c r="BB288" s="644"/>
      <c r="BC288" s="644"/>
      <c r="BD288" s="644"/>
      <c r="BE288" s="644"/>
      <c r="BF288" s="644"/>
      <c r="BG288" s="644"/>
      <c r="BH288" s="644"/>
      <c r="BI288" s="324">
        <v>1585</v>
      </c>
      <c r="BJ288" s="645" t="s">
        <v>2497</v>
      </c>
      <c r="BK288" s="324" t="str">
        <f t="shared" si="78"/>
        <v>v14620-bsr-1585</v>
      </c>
      <c r="BL288" s="324" t="str">
        <f t="shared" si="79"/>
        <v>-bsr</v>
      </c>
      <c r="BM288" s="324" t="s">
        <v>2625</v>
      </c>
      <c r="BN288" s="324" t="s">
        <v>2741</v>
      </c>
      <c r="BO288" s="324" t="s">
        <v>2742</v>
      </c>
      <c r="BP288" s="324" t="s">
        <v>1572</v>
      </c>
      <c r="BQ288" s="197" t="s">
        <v>2787</v>
      </c>
    </row>
    <row r="289" spans="1:69" s="813" customFormat="1" hidden="1">
      <c r="A289" s="797" t="str">
        <f t="shared" si="72"/>
        <v>eeaprb001mfd</v>
      </c>
      <c r="B289" s="798"/>
      <c r="C289" s="798" t="s">
        <v>2537</v>
      </c>
      <c r="D289" s="798" t="s">
        <v>471</v>
      </c>
      <c r="E289" s="798" t="s">
        <v>2803</v>
      </c>
      <c r="F289" s="798" t="s">
        <v>923</v>
      </c>
      <c r="G289" s="798" t="s">
        <v>2541</v>
      </c>
      <c r="H289" s="798" t="s">
        <v>1547</v>
      </c>
      <c r="I289" s="798" t="s">
        <v>1548</v>
      </c>
      <c r="J289" s="798" t="str">
        <f t="shared" si="54"/>
        <v>prb001mfd</v>
      </c>
      <c r="K289" s="798" t="s">
        <v>1549</v>
      </c>
      <c r="L289" s="798" t="s">
        <v>1549</v>
      </c>
      <c r="M289" s="798" t="s">
        <v>2804</v>
      </c>
      <c r="N289" s="798"/>
      <c r="O289" s="798"/>
      <c r="P289" s="798"/>
      <c r="Q289" s="799" t="str">
        <f t="shared" si="55"/>
        <v>10.164.46.12</v>
      </c>
      <c r="R289" s="799" t="str">
        <f t="shared" si="56"/>
        <v>10.164.15.28</v>
      </c>
      <c r="S289" s="797" t="str">
        <f t="shared" si="57"/>
        <v>10.244.210.20</v>
      </c>
      <c r="T289" s="797" t="str">
        <f t="shared" si="58"/>
        <v>10.244.200.20</v>
      </c>
      <c r="U289" s="797" t="str">
        <f t="shared" si="59"/>
        <v>N/A</v>
      </c>
      <c r="V289" s="818">
        <v>1584</v>
      </c>
      <c r="W289" s="819" t="s">
        <v>1554</v>
      </c>
      <c r="X289" s="818" t="str">
        <f t="shared" ref="X289:X298" si="80">"v14620"&amp;W289&amp;"-"&amp;V289</f>
        <v>v14620-ilo-1584</v>
      </c>
      <c r="Y289" s="818" t="str">
        <f t="shared" ref="Y289:Y298" si="81">Master_Full_Short_Hostname&amp;W289</f>
        <v>eeaprb001mfd-ilo</v>
      </c>
      <c r="Z289" s="818" t="s">
        <v>461</v>
      </c>
      <c r="AA289" s="818" t="s">
        <v>2805</v>
      </c>
      <c r="AB289" s="818" t="s">
        <v>2806</v>
      </c>
      <c r="AC289" s="820" t="s">
        <v>1572</v>
      </c>
      <c r="AD289" s="819" t="s">
        <v>2807</v>
      </c>
      <c r="AE289" s="801">
        <v>1582</v>
      </c>
      <c r="AF289" s="802"/>
      <c r="AG289" s="801" t="str">
        <f t="shared" ref="AG289:AG298" si="82">"v14620"&amp;"-dmz-o-m"&amp;"-"&amp;AE289</f>
        <v>v14620-dmz-o-m-1582</v>
      </c>
      <c r="AH289" s="803" t="str">
        <f t="shared" ref="AH289:AH298" si="83">Master_Full_Short_Hostname&amp;AF289</f>
        <v>eeaprb001mfd</v>
      </c>
      <c r="AI289" s="804" t="s">
        <v>461</v>
      </c>
      <c r="AJ289" s="803" t="s">
        <v>2808</v>
      </c>
      <c r="AK289" s="803" t="s">
        <v>2809</v>
      </c>
      <c r="AL289" s="805" t="s">
        <v>1572</v>
      </c>
      <c r="AM289" s="805" t="s">
        <v>2810</v>
      </c>
      <c r="AN289" s="802" t="s">
        <v>2811</v>
      </c>
      <c r="AO289" s="806"/>
      <c r="AP289" s="807"/>
      <c r="AQ289" s="806"/>
      <c r="AR289" s="808"/>
      <c r="AS289" s="808"/>
      <c r="AT289" s="808"/>
      <c r="AU289" s="808"/>
      <c r="AV289" s="808"/>
      <c r="AW289" s="809"/>
      <c r="AX289" s="822" t="s">
        <v>2562</v>
      </c>
      <c r="AY289" s="811" t="str">
        <f t="shared" ref="AY289:AY298" si="84">Master_Full_Short_Hostname&amp;AX289</f>
        <v>eeaprb001mfd-xtr</v>
      </c>
      <c r="AZ289" s="812"/>
      <c r="BA289" s="800"/>
      <c r="BB289" s="800"/>
      <c r="BC289" s="800"/>
      <c r="BD289" s="800"/>
      <c r="BE289" s="800"/>
      <c r="BF289" s="800"/>
      <c r="BG289" s="800"/>
      <c r="BH289" s="800"/>
      <c r="BI289" s="823">
        <v>1585</v>
      </c>
      <c r="BJ289" s="824" t="s">
        <v>2497</v>
      </c>
      <c r="BK289" s="823"/>
      <c r="BL289" s="823" t="str">
        <f t="shared" ref="BL289:BL331" si="85">Master_Full_Short_Hostname&amp;BJ289</f>
        <v>eeaprb001mfd-bsr</v>
      </c>
      <c r="BM289" s="825" t="s">
        <v>461</v>
      </c>
      <c r="BN289" s="827" t="s">
        <v>2812</v>
      </c>
      <c r="BO289" s="827" t="s">
        <v>2813</v>
      </c>
      <c r="BP289" s="826" t="s">
        <v>1572</v>
      </c>
      <c r="BQ289" s="827" t="s">
        <v>2814</v>
      </c>
    </row>
    <row r="290" spans="1:69" s="813" customFormat="1" hidden="1">
      <c r="A290" s="797" t="str">
        <f t="shared" si="72"/>
        <v>eeaprb002mfd</v>
      </c>
      <c r="B290" s="798"/>
      <c r="C290" s="798" t="s">
        <v>2537</v>
      </c>
      <c r="D290" s="798" t="s">
        <v>471</v>
      </c>
      <c r="E290" s="798" t="s">
        <v>2803</v>
      </c>
      <c r="F290" s="798" t="s">
        <v>923</v>
      </c>
      <c r="G290" s="798" t="s">
        <v>2541</v>
      </c>
      <c r="H290" s="798" t="s">
        <v>1590</v>
      </c>
      <c r="I290" s="798" t="s">
        <v>1548</v>
      </c>
      <c r="J290" s="798" t="str">
        <f t="shared" si="54"/>
        <v>prb002mfd</v>
      </c>
      <c r="K290" s="798" t="s">
        <v>1549</v>
      </c>
      <c r="L290" s="798" t="s">
        <v>1549</v>
      </c>
      <c r="M290" s="798" t="s">
        <v>2815</v>
      </c>
      <c r="N290" s="798"/>
      <c r="O290" s="798"/>
      <c r="P290" s="798"/>
      <c r="Q290" s="799" t="str">
        <f t="shared" si="55"/>
        <v>10.164.46.12</v>
      </c>
      <c r="R290" s="799" t="str">
        <f t="shared" si="56"/>
        <v>10.164.15.28</v>
      </c>
      <c r="S290" s="797" t="str">
        <f t="shared" si="57"/>
        <v>10.244.210.20</v>
      </c>
      <c r="T290" s="797" t="str">
        <f t="shared" si="58"/>
        <v>10.244.200.20</v>
      </c>
      <c r="U290" s="797" t="str">
        <f t="shared" si="59"/>
        <v>N/A</v>
      </c>
      <c r="V290" s="818">
        <v>1584</v>
      </c>
      <c r="W290" s="819" t="s">
        <v>1554</v>
      </c>
      <c r="X290" s="818" t="str">
        <f t="shared" si="80"/>
        <v>v14620-ilo-1584</v>
      </c>
      <c r="Y290" s="818" t="str">
        <f t="shared" si="81"/>
        <v>eeaprb002mfd-ilo</v>
      </c>
      <c r="Z290" s="818" t="s">
        <v>461</v>
      </c>
      <c r="AA290" s="818" t="s">
        <v>2805</v>
      </c>
      <c r="AB290" s="818" t="s">
        <v>2806</v>
      </c>
      <c r="AC290" s="820" t="s">
        <v>1572</v>
      </c>
      <c r="AD290" s="819" t="s">
        <v>2816</v>
      </c>
      <c r="AE290" s="801">
        <v>1582</v>
      </c>
      <c r="AF290" s="802"/>
      <c r="AG290" s="801" t="str">
        <f t="shared" si="82"/>
        <v>v14620-dmz-o-m-1582</v>
      </c>
      <c r="AH290" s="803" t="str">
        <f t="shared" si="83"/>
        <v>eeaprb002mfd</v>
      </c>
      <c r="AI290" s="804" t="s">
        <v>461</v>
      </c>
      <c r="AJ290" s="803" t="s">
        <v>2808</v>
      </c>
      <c r="AK290" s="803" t="s">
        <v>2809</v>
      </c>
      <c r="AL290" s="805" t="s">
        <v>1572</v>
      </c>
      <c r="AM290" s="805" t="s">
        <v>2817</v>
      </c>
      <c r="AN290" s="802" t="s">
        <v>2818</v>
      </c>
      <c r="AO290" s="806"/>
      <c r="AP290" s="807"/>
      <c r="AQ290" s="806"/>
      <c r="AR290" s="808"/>
      <c r="AS290" s="808"/>
      <c r="AT290" s="808"/>
      <c r="AU290" s="808"/>
      <c r="AV290" s="808"/>
      <c r="AW290" s="809"/>
      <c r="AX290" s="822" t="s">
        <v>2562</v>
      </c>
      <c r="AY290" s="811" t="str">
        <f t="shared" si="84"/>
        <v>eeaprb002mfd-xtr</v>
      </c>
      <c r="AZ290" s="812"/>
      <c r="BA290" s="800"/>
      <c r="BB290" s="800"/>
      <c r="BC290" s="800"/>
      <c r="BD290" s="800"/>
      <c r="BE290" s="800"/>
      <c r="BF290" s="800"/>
      <c r="BG290" s="800"/>
      <c r="BH290" s="800"/>
      <c r="BI290" s="823">
        <v>1585</v>
      </c>
      <c r="BJ290" s="824" t="s">
        <v>2497</v>
      </c>
      <c r="BK290" s="823"/>
      <c r="BL290" s="823" t="str">
        <f t="shared" si="85"/>
        <v>eeaprb002mfd-bsr</v>
      </c>
      <c r="BM290" s="825" t="s">
        <v>461</v>
      </c>
      <c r="BN290" s="827" t="s">
        <v>2812</v>
      </c>
      <c r="BO290" s="827" t="s">
        <v>2813</v>
      </c>
      <c r="BP290" s="826" t="s">
        <v>1572</v>
      </c>
      <c r="BQ290" s="827" t="s">
        <v>2819</v>
      </c>
    </row>
    <row r="291" spans="1:69" s="813" customFormat="1" hidden="1">
      <c r="A291" s="797" t="str">
        <f t="shared" si="72"/>
        <v>eeaprb003mfd</v>
      </c>
      <c r="B291" s="798"/>
      <c r="C291" s="798" t="s">
        <v>2537</v>
      </c>
      <c r="D291" s="798" t="s">
        <v>471</v>
      </c>
      <c r="E291" s="798" t="s">
        <v>2803</v>
      </c>
      <c r="F291" s="798" t="s">
        <v>923</v>
      </c>
      <c r="G291" s="798" t="s">
        <v>2541</v>
      </c>
      <c r="H291" s="798" t="s">
        <v>1598</v>
      </c>
      <c r="I291" s="798" t="s">
        <v>1548</v>
      </c>
      <c r="J291" s="798" t="str">
        <f t="shared" si="54"/>
        <v>prb003mfd</v>
      </c>
      <c r="K291" s="798" t="s">
        <v>1549</v>
      </c>
      <c r="L291" s="798" t="s">
        <v>1549</v>
      </c>
      <c r="M291" s="798" t="s">
        <v>2820</v>
      </c>
      <c r="N291" s="798"/>
      <c r="O291" s="798"/>
      <c r="P291" s="798"/>
      <c r="Q291" s="799" t="str">
        <f t="shared" si="55"/>
        <v>10.164.46.12</v>
      </c>
      <c r="R291" s="799" t="str">
        <f t="shared" si="56"/>
        <v>10.164.15.28</v>
      </c>
      <c r="S291" s="797" t="str">
        <f t="shared" si="57"/>
        <v>10.244.210.20</v>
      </c>
      <c r="T291" s="797" t="str">
        <f t="shared" si="58"/>
        <v>10.244.200.20</v>
      </c>
      <c r="U291" s="797" t="str">
        <f t="shared" si="59"/>
        <v>N/A</v>
      </c>
      <c r="V291" s="818">
        <v>1584</v>
      </c>
      <c r="W291" s="819" t="s">
        <v>1554</v>
      </c>
      <c r="X291" s="818" t="str">
        <f t="shared" si="80"/>
        <v>v14620-ilo-1584</v>
      </c>
      <c r="Y291" s="818" t="str">
        <f t="shared" si="81"/>
        <v>eeaprb003mfd-ilo</v>
      </c>
      <c r="Z291" s="818" t="s">
        <v>461</v>
      </c>
      <c r="AA291" s="818" t="s">
        <v>2805</v>
      </c>
      <c r="AB291" s="818" t="s">
        <v>2806</v>
      </c>
      <c r="AC291" s="820" t="s">
        <v>1572</v>
      </c>
      <c r="AD291" s="819" t="s">
        <v>2821</v>
      </c>
      <c r="AE291" s="801">
        <v>1582</v>
      </c>
      <c r="AF291" s="802"/>
      <c r="AG291" s="801" t="str">
        <f t="shared" si="82"/>
        <v>v14620-dmz-o-m-1582</v>
      </c>
      <c r="AH291" s="803" t="str">
        <f t="shared" si="83"/>
        <v>eeaprb003mfd</v>
      </c>
      <c r="AI291" s="804" t="s">
        <v>461</v>
      </c>
      <c r="AJ291" s="803" t="s">
        <v>2808</v>
      </c>
      <c r="AK291" s="803" t="s">
        <v>2809</v>
      </c>
      <c r="AL291" s="805" t="s">
        <v>1572</v>
      </c>
      <c r="AM291" s="805" t="s">
        <v>2822</v>
      </c>
      <c r="AN291" s="802" t="s">
        <v>2823</v>
      </c>
      <c r="AO291" s="806"/>
      <c r="AP291" s="807"/>
      <c r="AQ291" s="806"/>
      <c r="AR291" s="808"/>
      <c r="AS291" s="808"/>
      <c r="AT291" s="808"/>
      <c r="AU291" s="808"/>
      <c r="AV291" s="808"/>
      <c r="AW291" s="809"/>
      <c r="AX291" s="822" t="s">
        <v>2562</v>
      </c>
      <c r="AY291" s="811" t="str">
        <f t="shared" si="84"/>
        <v>eeaprb003mfd-xtr</v>
      </c>
      <c r="AZ291" s="812"/>
      <c r="BA291" s="800"/>
      <c r="BB291" s="800"/>
      <c r="BC291" s="800"/>
      <c r="BD291" s="800"/>
      <c r="BE291" s="800"/>
      <c r="BF291" s="800"/>
      <c r="BG291" s="800"/>
      <c r="BH291" s="800"/>
      <c r="BI291" s="823">
        <v>1585</v>
      </c>
      <c r="BJ291" s="824" t="s">
        <v>2497</v>
      </c>
      <c r="BK291" s="823"/>
      <c r="BL291" s="823" t="str">
        <f t="shared" si="85"/>
        <v>eeaprb003mfd-bsr</v>
      </c>
      <c r="BM291" s="825" t="s">
        <v>461</v>
      </c>
      <c r="BN291" s="827" t="s">
        <v>2812</v>
      </c>
      <c r="BO291" s="827" t="s">
        <v>2813</v>
      </c>
      <c r="BP291" s="826" t="s">
        <v>1572</v>
      </c>
      <c r="BQ291" s="827" t="s">
        <v>2824</v>
      </c>
    </row>
    <row r="292" spans="1:69" s="813" customFormat="1" hidden="1">
      <c r="A292" s="797" t="str">
        <f t="shared" si="72"/>
        <v>eeaprb004mfd</v>
      </c>
      <c r="B292" s="798"/>
      <c r="C292" s="798" t="s">
        <v>2537</v>
      </c>
      <c r="D292" s="798" t="s">
        <v>471</v>
      </c>
      <c r="E292" s="798" t="s">
        <v>2803</v>
      </c>
      <c r="F292" s="798" t="s">
        <v>923</v>
      </c>
      <c r="G292" s="798" t="s">
        <v>2541</v>
      </c>
      <c r="H292" s="798" t="s">
        <v>1606</v>
      </c>
      <c r="I292" s="798" t="s">
        <v>1548</v>
      </c>
      <c r="J292" s="798" t="str">
        <f t="shared" si="54"/>
        <v>prb004mfd</v>
      </c>
      <c r="K292" s="798" t="s">
        <v>1549</v>
      </c>
      <c r="L292" s="798" t="s">
        <v>1549</v>
      </c>
      <c r="M292" s="798" t="s">
        <v>2825</v>
      </c>
      <c r="N292" s="798"/>
      <c r="O292" s="798"/>
      <c r="P292" s="798"/>
      <c r="Q292" s="799" t="str">
        <f t="shared" si="55"/>
        <v>10.164.46.12</v>
      </c>
      <c r="R292" s="799" t="str">
        <f t="shared" si="56"/>
        <v>10.164.15.28</v>
      </c>
      <c r="S292" s="797" t="str">
        <f t="shared" si="57"/>
        <v>10.244.210.20</v>
      </c>
      <c r="T292" s="797" t="str">
        <f t="shared" si="58"/>
        <v>10.244.200.20</v>
      </c>
      <c r="U292" s="797" t="str">
        <f t="shared" si="59"/>
        <v>N/A</v>
      </c>
      <c r="V292" s="818">
        <v>1584</v>
      </c>
      <c r="W292" s="819" t="s">
        <v>1554</v>
      </c>
      <c r="X292" s="818" t="str">
        <f t="shared" si="80"/>
        <v>v14620-ilo-1584</v>
      </c>
      <c r="Y292" s="818" t="str">
        <f t="shared" si="81"/>
        <v>eeaprb004mfd-ilo</v>
      </c>
      <c r="Z292" s="818" t="s">
        <v>461</v>
      </c>
      <c r="AA292" s="818" t="s">
        <v>2805</v>
      </c>
      <c r="AB292" s="818" t="s">
        <v>2806</v>
      </c>
      <c r="AC292" s="820" t="s">
        <v>1572</v>
      </c>
      <c r="AD292" s="819" t="s">
        <v>2826</v>
      </c>
      <c r="AE292" s="801">
        <v>1582</v>
      </c>
      <c r="AF292" s="802"/>
      <c r="AG292" s="801" t="str">
        <f t="shared" si="82"/>
        <v>v14620-dmz-o-m-1582</v>
      </c>
      <c r="AH292" s="803" t="str">
        <f t="shared" si="83"/>
        <v>eeaprb004mfd</v>
      </c>
      <c r="AI292" s="804" t="s">
        <v>461</v>
      </c>
      <c r="AJ292" s="803" t="s">
        <v>2808</v>
      </c>
      <c r="AK292" s="803" t="s">
        <v>2809</v>
      </c>
      <c r="AL292" s="805" t="s">
        <v>1572</v>
      </c>
      <c r="AM292" s="805" t="s">
        <v>2827</v>
      </c>
      <c r="AN292" s="802" t="s">
        <v>2828</v>
      </c>
      <c r="AO292" s="806"/>
      <c r="AP292" s="807"/>
      <c r="AQ292" s="806"/>
      <c r="AR292" s="808"/>
      <c r="AS292" s="808"/>
      <c r="AT292" s="808"/>
      <c r="AU292" s="808"/>
      <c r="AV292" s="808"/>
      <c r="AW292" s="809"/>
      <c r="AX292" s="822" t="s">
        <v>2562</v>
      </c>
      <c r="AY292" s="811" t="str">
        <f t="shared" si="84"/>
        <v>eeaprb004mfd-xtr</v>
      </c>
      <c r="AZ292" s="812"/>
      <c r="BA292" s="800"/>
      <c r="BB292" s="800"/>
      <c r="BC292" s="800"/>
      <c r="BD292" s="800"/>
      <c r="BE292" s="800"/>
      <c r="BF292" s="800"/>
      <c r="BG292" s="800"/>
      <c r="BH292" s="800"/>
      <c r="BI292" s="823">
        <v>1585</v>
      </c>
      <c r="BJ292" s="824" t="s">
        <v>2497</v>
      </c>
      <c r="BK292" s="823"/>
      <c r="BL292" s="823" t="str">
        <f t="shared" si="85"/>
        <v>eeaprb004mfd-bsr</v>
      </c>
      <c r="BM292" s="825" t="s">
        <v>461</v>
      </c>
      <c r="BN292" s="827" t="s">
        <v>2812</v>
      </c>
      <c r="BO292" s="827" t="s">
        <v>2813</v>
      </c>
      <c r="BP292" s="826" t="s">
        <v>1572</v>
      </c>
      <c r="BQ292" s="827" t="s">
        <v>2829</v>
      </c>
    </row>
    <row r="293" spans="1:69" s="813" customFormat="1" hidden="1">
      <c r="A293" s="797" t="str">
        <f t="shared" si="72"/>
        <v>eeaprb005mfd</v>
      </c>
      <c r="B293" s="798"/>
      <c r="C293" s="798" t="s">
        <v>2537</v>
      </c>
      <c r="D293" s="798" t="s">
        <v>471</v>
      </c>
      <c r="E293" s="798" t="s">
        <v>2803</v>
      </c>
      <c r="F293" s="798" t="s">
        <v>923</v>
      </c>
      <c r="G293" s="798" t="s">
        <v>2541</v>
      </c>
      <c r="H293" s="798" t="s">
        <v>1613</v>
      </c>
      <c r="I293" s="798" t="s">
        <v>1548</v>
      </c>
      <c r="J293" s="798" t="str">
        <f t="shared" si="54"/>
        <v>prb005mfd</v>
      </c>
      <c r="K293" s="798" t="s">
        <v>1549</v>
      </c>
      <c r="L293" s="798" t="s">
        <v>1549</v>
      </c>
      <c r="M293" s="798" t="s">
        <v>2830</v>
      </c>
      <c r="N293" s="798"/>
      <c r="O293" s="798"/>
      <c r="P293" s="798"/>
      <c r="Q293" s="799" t="str">
        <f t="shared" si="55"/>
        <v>10.164.46.12</v>
      </c>
      <c r="R293" s="799" t="str">
        <f t="shared" si="56"/>
        <v>10.164.15.28</v>
      </c>
      <c r="S293" s="797" t="str">
        <f t="shared" si="57"/>
        <v>10.244.210.20</v>
      </c>
      <c r="T293" s="797" t="str">
        <f t="shared" si="58"/>
        <v>10.244.200.20</v>
      </c>
      <c r="U293" s="797" t="str">
        <f t="shared" si="59"/>
        <v>N/A</v>
      </c>
      <c r="V293" s="818">
        <v>1584</v>
      </c>
      <c r="W293" s="819" t="s">
        <v>1554</v>
      </c>
      <c r="X293" s="818" t="str">
        <f t="shared" si="80"/>
        <v>v14620-ilo-1584</v>
      </c>
      <c r="Y293" s="818" t="str">
        <f t="shared" si="81"/>
        <v>eeaprb005mfd-ilo</v>
      </c>
      <c r="Z293" s="818" t="s">
        <v>461</v>
      </c>
      <c r="AA293" s="818" t="s">
        <v>2805</v>
      </c>
      <c r="AB293" s="818" t="s">
        <v>2806</v>
      </c>
      <c r="AC293" s="820" t="s">
        <v>1572</v>
      </c>
      <c r="AD293" s="819" t="s">
        <v>2831</v>
      </c>
      <c r="AE293" s="801">
        <v>1582</v>
      </c>
      <c r="AF293" s="802"/>
      <c r="AG293" s="801" t="str">
        <f t="shared" si="82"/>
        <v>v14620-dmz-o-m-1582</v>
      </c>
      <c r="AH293" s="803" t="str">
        <f t="shared" si="83"/>
        <v>eeaprb005mfd</v>
      </c>
      <c r="AI293" s="804" t="s">
        <v>461</v>
      </c>
      <c r="AJ293" s="803" t="s">
        <v>2808</v>
      </c>
      <c r="AK293" s="803" t="s">
        <v>2809</v>
      </c>
      <c r="AL293" s="805" t="s">
        <v>1572</v>
      </c>
      <c r="AM293" s="805" t="s">
        <v>2832</v>
      </c>
      <c r="AN293" s="802" t="s">
        <v>2833</v>
      </c>
      <c r="AO293" s="806"/>
      <c r="AP293" s="807"/>
      <c r="AQ293" s="806"/>
      <c r="AR293" s="808"/>
      <c r="AS293" s="808"/>
      <c r="AT293" s="808"/>
      <c r="AU293" s="808"/>
      <c r="AV293" s="808"/>
      <c r="AW293" s="809"/>
      <c r="AX293" s="822" t="s">
        <v>2562</v>
      </c>
      <c r="AY293" s="811" t="str">
        <f t="shared" si="84"/>
        <v>eeaprb005mfd-xtr</v>
      </c>
      <c r="AZ293" s="812"/>
      <c r="BA293" s="800"/>
      <c r="BB293" s="800"/>
      <c r="BC293" s="800"/>
      <c r="BD293" s="800"/>
      <c r="BE293" s="800"/>
      <c r="BF293" s="800"/>
      <c r="BG293" s="800"/>
      <c r="BH293" s="800"/>
      <c r="BI293" s="823">
        <v>1585</v>
      </c>
      <c r="BJ293" s="824" t="s">
        <v>2497</v>
      </c>
      <c r="BK293" s="823"/>
      <c r="BL293" s="823" t="str">
        <f t="shared" si="85"/>
        <v>eeaprb005mfd-bsr</v>
      </c>
      <c r="BM293" s="825" t="s">
        <v>461</v>
      </c>
      <c r="BN293" s="827" t="s">
        <v>2812</v>
      </c>
      <c r="BO293" s="827" t="s">
        <v>2813</v>
      </c>
      <c r="BP293" s="826" t="s">
        <v>1572</v>
      </c>
      <c r="BQ293" s="827" t="s">
        <v>2834</v>
      </c>
    </row>
    <row r="294" spans="1:69" s="813" customFormat="1" hidden="1">
      <c r="A294" s="797" t="str">
        <f t="shared" si="72"/>
        <v>eeaprb006mfd</v>
      </c>
      <c r="B294" s="798"/>
      <c r="C294" s="798" t="s">
        <v>2537</v>
      </c>
      <c r="D294" s="798" t="s">
        <v>471</v>
      </c>
      <c r="E294" s="798" t="s">
        <v>2803</v>
      </c>
      <c r="F294" s="798" t="s">
        <v>923</v>
      </c>
      <c r="G294" s="798" t="s">
        <v>2541</v>
      </c>
      <c r="H294" s="798" t="s">
        <v>1621</v>
      </c>
      <c r="I294" s="798" t="s">
        <v>1548</v>
      </c>
      <c r="J294" s="798" t="str">
        <f t="shared" si="54"/>
        <v>prb006mfd</v>
      </c>
      <c r="K294" s="798" t="s">
        <v>1549</v>
      </c>
      <c r="L294" s="798" t="s">
        <v>1549</v>
      </c>
      <c r="M294" s="798" t="s">
        <v>2835</v>
      </c>
      <c r="N294" s="798"/>
      <c r="O294" s="798"/>
      <c r="P294" s="798"/>
      <c r="Q294" s="799" t="str">
        <f t="shared" si="55"/>
        <v>10.164.46.12</v>
      </c>
      <c r="R294" s="799" t="str">
        <f t="shared" si="56"/>
        <v>10.164.15.28</v>
      </c>
      <c r="S294" s="797" t="str">
        <f t="shared" si="57"/>
        <v>10.244.210.20</v>
      </c>
      <c r="T294" s="797" t="str">
        <f t="shared" si="58"/>
        <v>10.244.200.20</v>
      </c>
      <c r="U294" s="797" t="str">
        <f t="shared" si="59"/>
        <v>N/A</v>
      </c>
      <c r="V294" s="818">
        <v>1584</v>
      </c>
      <c r="W294" s="819" t="s">
        <v>1554</v>
      </c>
      <c r="X294" s="818" t="str">
        <f t="shared" si="80"/>
        <v>v14620-ilo-1584</v>
      </c>
      <c r="Y294" s="818" t="str">
        <f t="shared" si="81"/>
        <v>eeaprb006mfd-ilo</v>
      </c>
      <c r="Z294" s="818" t="s">
        <v>461</v>
      </c>
      <c r="AA294" s="818" t="s">
        <v>2805</v>
      </c>
      <c r="AB294" s="818" t="s">
        <v>2806</v>
      </c>
      <c r="AC294" s="820" t="s">
        <v>1572</v>
      </c>
      <c r="AD294" s="819" t="s">
        <v>2836</v>
      </c>
      <c r="AE294" s="801">
        <v>1582</v>
      </c>
      <c r="AF294" s="802"/>
      <c r="AG294" s="801" t="str">
        <f t="shared" si="82"/>
        <v>v14620-dmz-o-m-1582</v>
      </c>
      <c r="AH294" s="803" t="str">
        <f t="shared" si="83"/>
        <v>eeaprb006mfd</v>
      </c>
      <c r="AI294" s="804" t="s">
        <v>461</v>
      </c>
      <c r="AJ294" s="803" t="s">
        <v>2808</v>
      </c>
      <c r="AK294" s="803" t="s">
        <v>2809</v>
      </c>
      <c r="AL294" s="805" t="s">
        <v>1572</v>
      </c>
      <c r="AM294" s="805" t="s">
        <v>2837</v>
      </c>
      <c r="AN294" s="802" t="s">
        <v>2838</v>
      </c>
      <c r="AO294" s="806"/>
      <c r="AP294" s="807"/>
      <c r="AQ294" s="806"/>
      <c r="AR294" s="808"/>
      <c r="AS294" s="808"/>
      <c r="AT294" s="808"/>
      <c r="AU294" s="808"/>
      <c r="AV294" s="808"/>
      <c r="AW294" s="809"/>
      <c r="AX294" s="822" t="s">
        <v>2562</v>
      </c>
      <c r="AY294" s="811" t="str">
        <f t="shared" si="84"/>
        <v>eeaprb006mfd-xtr</v>
      </c>
      <c r="AZ294" s="812"/>
      <c r="BA294" s="800"/>
      <c r="BB294" s="800"/>
      <c r="BC294" s="800"/>
      <c r="BD294" s="800"/>
      <c r="BE294" s="800"/>
      <c r="BF294" s="800"/>
      <c r="BG294" s="800"/>
      <c r="BH294" s="800"/>
      <c r="BI294" s="823">
        <v>1585</v>
      </c>
      <c r="BJ294" s="824" t="s">
        <v>2497</v>
      </c>
      <c r="BK294" s="823"/>
      <c r="BL294" s="823" t="str">
        <f t="shared" si="85"/>
        <v>eeaprb006mfd-bsr</v>
      </c>
      <c r="BM294" s="825" t="s">
        <v>461</v>
      </c>
      <c r="BN294" s="827" t="s">
        <v>2812</v>
      </c>
      <c r="BO294" s="827" t="s">
        <v>2813</v>
      </c>
      <c r="BP294" s="826" t="s">
        <v>1572</v>
      </c>
      <c r="BQ294" s="827" t="s">
        <v>2839</v>
      </c>
    </row>
    <row r="295" spans="1:69" s="813" customFormat="1" hidden="1">
      <c r="A295" s="797" t="str">
        <f t="shared" si="72"/>
        <v>eeaprb007mfd</v>
      </c>
      <c r="B295" s="798"/>
      <c r="C295" s="798" t="s">
        <v>2537</v>
      </c>
      <c r="D295" s="798" t="s">
        <v>471</v>
      </c>
      <c r="E295" s="798" t="s">
        <v>2803</v>
      </c>
      <c r="F295" s="798" t="s">
        <v>923</v>
      </c>
      <c r="G295" s="798" t="s">
        <v>2541</v>
      </c>
      <c r="H295" s="798" t="s">
        <v>1628</v>
      </c>
      <c r="I295" s="798" t="s">
        <v>1548</v>
      </c>
      <c r="J295" s="798" t="str">
        <f t="shared" si="54"/>
        <v>prb007mfd</v>
      </c>
      <c r="K295" s="798" t="s">
        <v>1549</v>
      </c>
      <c r="L295" s="798" t="s">
        <v>1549</v>
      </c>
      <c r="M295" s="798" t="s">
        <v>2840</v>
      </c>
      <c r="N295" s="798"/>
      <c r="O295" s="798"/>
      <c r="P295" s="798"/>
      <c r="Q295" s="799" t="str">
        <f t="shared" si="55"/>
        <v>10.164.46.12</v>
      </c>
      <c r="R295" s="799" t="str">
        <f t="shared" si="56"/>
        <v>10.164.15.28</v>
      </c>
      <c r="S295" s="797" t="str">
        <f t="shared" si="57"/>
        <v>10.244.210.20</v>
      </c>
      <c r="T295" s="797" t="str">
        <f t="shared" si="58"/>
        <v>10.244.200.20</v>
      </c>
      <c r="U295" s="797" t="str">
        <f t="shared" si="59"/>
        <v>N/A</v>
      </c>
      <c r="V295" s="818">
        <v>1584</v>
      </c>
      <c r="W295" s="819" t="s">
        <v>1554</v>
      </c>
      <c r="X295" s="818" t="str">
        <f t="shared" si="80"/>
        <v>v14620-ilo-1584</v>
      </c>
      <c r="Y295" s="818" t="str">
        <f t="shared" si="81"/>
        <v>eeaprb007mfd-ilo</v>
      </c>
      <c r="Z295" s="818" t="s">
        <v>461</v>
      </c>
      <c r="AA295" s="818" t="s">
        <v>2805</v>
      </c>
      <c r="AB295" s="818" t="s">
        <v>2806</v>
      </c>
      <c r="AC295" s="820" t="s">
        <v>1572</v>
      </c>
      <c r="AD295" s="819" t="s">
        <v>2841</v>
      </c>
      <c r="AE295" s="801">
        <v>1582</v>
      </c>
      <c r="AF295" s="802"/>
      <c r="AG295" s="801" t="str">
        <f t="shared" si="82"/>
        <v>v14620-dmz-o-m-1582</v>
      </c>
      <c r="AH295" s="803" t="str">
        <f t="shared" si="83"/>
        <v>eeaprb007mfd</v>
      </c>
      <c r="AI295" s="804" t="s">
        <v>461</v>
      </c>
      <c r="AJ295" s="803" t="s">
        <v>2808</v>
      </c>
      <c r="AK295" s="803" t="s">
        <v>2809</v>
      </c>
      <c r="AL295" s="805" t="s">
        <v>1572</v>
      </c>
      <c r="AM295" s="805" t="s">
        <v>2842</v>
      </c>
      <c r="AN295" s="802" t="s">
        <v>2843</v>
      </c>
      <c r="AO295" s="806"/>
      <c r="AP295" s="807"/>
      <c r="AQ295" s="806"/>
      <c r="AR295" s="808"/>
      <c r="AS295" s="808"/>
      <c r="AT295" s="808"/>
      <c r="AU295" s="808"/>
      <c r="AV295" s="808"/>
      <c r="AW295" s="809"/>
      <c r="AX295" s="822" t="s">
        <v>2562</v>
      </c>
      <c r="AY295" s="811" t="str">
        <f t="shared" si="84"/>
        <v>eeaprb007mfd-xtr</v>
      </c>
      <c r="AZ295" s="812"/>
      <c r="BA295" s="800"/>
      <c r="BB295" s="800"/>
      <c r="BC295" s="800"/>
      <c r="BD295" s="800"/>
      <c r="BE295" s="800"/>
      <c r="BF295" s="800"/>
      <c r="BG295" s="800"/>
      <c r="BH295" s="800"/>
      <c r="BI295" s="823">
        <v>1585</v>
      </c>
      <c r="BJ295" s="824" t="s">
        <v>2497</v>
      </c>
      <c r="BK295" s="823"/>
      <c r="BL295" s="823" t="str">
        <f t="shared" si="85"/>
        <v>eeaprb007mfd-bsr</v>
      </c>
      <c r="BM295" s="825" t="s">
        <v>461</v>
      </c>
      <c r="BN295" s="827" t="s">
        <v>2812</v>
      </c>
      <c r="BO295" s="827" t="s">
        <v>2813</v>
      </c>
      <c r="BP295" s="826" t="s">
        <v>1572</v>
      </c>
      <c r="BQ295" s="827" t="s">
        <v>2844</v>
      </c>
    </row>
    <row r="296" spans="1:69" s="813" customFormat="1" hidden="1">
      <c r="A296" s="797" t="str">
        <f t="shared" ref="A296:A338" si="86">"eea"&amp;$G296&amp;$H296&amp;$E296</f>
        <v>eeaprb008mfd</v>
      </c>
      <c r="B296" s="798"/>
      <c r="C296" s="798" t="s">
        <v>2537</v>
      </c>
      <c r="D296" s="798" t="s">
        <v>471</v>
      </c>
      <c r="E296" s="798" t="s">
        <v>2803</v>
      </c>
      <c r="F296" s="798" t="s">
        <v>923</v>
      </c>
      <c r="G296" s="798" t="s">
        <v>2541</v>
      </c>
      <c r="H296" s="798" t="s">
        <v>1635</v>
      </c>
      <c r="I296" s="798" t="s">
        <v>1548</v>
      </c>
      <c r="J296" s="798" t="str">
        <f t="shared" si="54"/>
        <v>prb008mfd</v>
      </c>
      <c r="K296" s="798" t="s">
        <v>1549</v>
      </c>
      <c r="L296" s="798" t="s">
        <v>1549</v>
      </c>
      <c r="M296" s="798" t="s">
        <v>2845</v>
      </c>
      <c r="N296" s="798"/>
      <c r="O296" s="798"/>
      <c r="P296" s="798"/>
      <c r="Q296" s="799" t="str">
        <f t="shared" si="55"/>
        <v>10.164.46.12</v>
      </c>
      <c r="R296" s="799" t="str">
        <f t="shared" si="56"/>
        <v>10.164.15.28</v>
      </c>
      <c r="S296" s="797" t="str">
        <f t="shared" si="57"/>
        <v>10.244.210.20</v>
      </c>
      <c r="T296" s="797" t="str">
        <f t="shared" si="58"/>
        <v>10.244.200.20</v>
      </c>
      <c r="U296" s="797" t="str">
        <f t="shared" si="59"/>
        <v>N/A</v>
      </c>
      <c r="V296" s="818">
        <v>1584</v>
      </c>
      <c r="W296" s="819" t="s">
        <v>1554</v>
      </c>
      <c r="X296" s="818" t="str">
        <f t="shared" si="80"/>
        <v>v14620-ilo-1584</v>
      </c>
      <c r="Y296" s="818" t="str">
        <f t="shared" si="81"/>
        <v>eeaprb008mfd-ilo</v>
      </c>
      <c r="Z296" s="818" t="s">
        <v>461</v>
      </c>
      <c r="AA296" s="818" t="s">
        <v>2805</v>
      </c>
      <c r="AB296" s="818" t="s">
        <v>2806</v>
      </c>
      <c r="AC296" s="820" t="s">
        <v>1572</v>
      </c>
      <c r="AD296" s="819" t="s">
        <v>2846</v>
      </c>
      <c r="AE296" s="801">
        <v>1582</v>
      </c>
      <c r="AF296" s="802"/>
      <c r="AG296" s="801" t="str">
        <f t="shared" si="82"/>
        <v>v14620-dmz-o-m-1582</v>
      </c>
      <c r="AH296" s="803" t="str">
        <f t="shared" si="83"/>
        <v>eeaprb008mfd</v>
      </c>
      <c r="AI296" s="804" t="s">
        <v>461</v>
      </c>
      <c r="AJ296" s="803" t="s">
        <v>2808</v>
      </c>
      <c r="AK296" s="803" t="s">
        <v>2809</v>
      </c>
      <c r="AL296" s="805" t="s">
        <v>1572</v>
      </c>
      <c r="AM296" s="805" t="s">
        <v>2847</v>
      </c>
      <c r="AN296" s="802" t="s">
        <v>2848</v>
      </c>
      <c r="AO296" s="806"/>
      <c r="AP296" s="807"/>
      <c r="AQ296" s="806"/>
      <c r="AR296" s="808"/>
      <c r="AS296" s="808"/>
      <c r="AT296" s="808"/>
      <c r="AU296" s="808"/>
      <c r="AV296" s="808"/>
      <c r="AW296" s="809"/>
      <c r="AX296" s="822" t="s">
        <v>2562</v>
      </c>
      <c r="AY296" s="811" t="str">
        <f t="shared" si="84"/>
        <v>eeaprb008mfd-xtr</v>
      </c>
      <c r="AZ296" s="812"/>
      <c r="BA296" s="800"/>
      <c r="BB296" s="800"/>
      <c r="BC296" s="800"/>
      <c r="BD296" s="800"/>
      <c r="BE296" s="800"/>
      <c r="BF296" s="800"/>
      <c r="BG296" s="800"/>
      <c r="BH296" s="800"/>
      <c r="BI296" s="823">
        <v>1585</v>
      </c>
      <c r="BJ296" s="824" t="s">
        <v>2497</v>
      </c>
      <c r="BK296" s="823"/>
      <c r="BL296" s="823" t="str">
        <f t="shared" si="85"/>
        <v>eeaprb008mfd-bsr</v>
      </c>
      <c r="BM296" s="825" t="s">
        <v>461</v>
      </c>
      <c r="BN296" s="827" t="s">
        <v>2812</v>
      </c>
      <c r="BO296" s="827" t="s">
        <v>2813</v>
      </c>
      <c r="BP296" s="826" t="s">
        <v>1572</v>
      </c>
      <c r="BQ296" s="827" t="s">
        <v>2849</v>
      </c>
    </row>
    <row r="297" spans="1:69" s="813" customFormat="1" hidden="1">
      <c r="A297" s="797" t="str">
        <f t="shared" si="86"/>
        <v>eeaprb009mfd</v>
      </c>
      <c r="B297" s="798"/>
      <c r="C297" s="798" t="s">
        <v>2537</v>
      </c>
      <c r="D297" s="798" t="s">
        <v>471</v>
      </c>
      <c r="E297" s="798" t="s">
        <v>2803</v>
      </c>
      <c r="F297" s="798" t="s">
        <v>920</v>
      </c>
      <c r="G297" s="798" t="s">
        <v>2541</v>
      </c>
      <c r="H297" s="798" t="s">
        <v>1642</v>
      </c>
      <c r="I297" s="798" t="s">
        <v>1548</v>
      </c>
      <c r="J297" s="798" t="str">
        <f t="shared" si="54"/>
        <v>prb009mfd</v>
      </c>
      <c r="K297" s="798" t="s">
        <v>1549</v>
      </c>
      <c r="L297" s="798" t="s">
        <v>1549</v>
      </c>
      <c r="M297" s="798" t="s">
        <v>2850</v>
      </c>
      <c r="N297" s="798"/>
      <c r="O297" s="798"/>
      <c r="P297" s="798"/>
      <c r="Q297" s="799" t="str">
        <f t="shared" si="55"/>
        <v>10.164.46.12</v>
      </c>
      <c r="R297" s="799" t="str">
        <f t="shared" si="56"/>
        <v>10.164.15.28</v>
      </c>
      <c r="S297" s="797" t="str">
        <f t="shared" si="57"/>
        <v>10.244.210.20</v>
      </c>
      <c r="T297" s="797" t="str">
        <f t="shared" si="58"/>
        <v>10.244.200.20</v>
      </c>
      <c r="U297" s="797" t="str">
        <f t="shared" si="59"/>
        <v>N/A</v>
      </c>
      <c r="V297" s="818">
        <v>1584</v>
      </c>
      <c r="W297" s="819" t="s">
        <v>1554</v>
      </c>
      <c r="X297" s="818" t="str">
        <f t="shared" si="80"/>
        <v>v14620-ilo-1584</v>
      </c>
      <c r="Y297" s="818" t="str">
        <f t="shared" si="81"/>
        <v>eeaprb009mfd-ilo</v>
      </c>
      <c r="Z297" s="818" t="s">
        <v>461</v>
      </c>
      <c r="AA297" s="818" t="s">
        <v>2805</v>
      </c>
      <c r="AB297" s="818" t="s">
        <v>2806</v>
      </c>
      <c r="AC297" s="820" t="s">
        <v>1572</v>
      </c>
      <c r="AD297" s="819" t="s">
        <v>2851</v>
      </c>
      <c r="AE297" s="801">
        <v>1582</v>
      </c>
      <c r="AF297" s="802"/>
      <c r="AG297" s="801" t="str">
        <f t="shared" si="82"/>
        <v>v14620-dmz-o-m-1582</v>
      </c>
      <c r="AH297" s="803" t="str">
        <f t="shared" si="83"/>
        <v>eeaprb009mfd</v>
      </c>
      <c r="AI297" s="804" t="s">
        <v>461</v>
      </c>
      <c r="AJ297" s="803" t="s">
        <v>2808</v>
      </c>
      <c r="AK297" s="803" t="s">
        <v>2809</v>
      </c>
      <c r="AL297" s="805" t="s">
        <v>1572</v>
      </c>
      <c r="AM297" s="805" t="s">
        <v>2852</v>
      </c>
      <c r="AN297" s="802" t="s">
        <v>2853</v>
      </c>
      <c r="AO297" s="806"/>
      <c r="AP297" s="807"/>
      <c r="AQ297" s="806"/>
      <c r="AR297" s="808"/>
      <c r="AS297" s="808"/>
      <c r="AT297" s="808"/>
      <c r="AU297" s="808"/>
      <c r="AV297" s="808"/>
      <c r="AW297" s="809"/>
      <c r="AX297" s="822" t="s">
        <v>2562</v>
      </c>
      <c r="AY297" s="811" t="str">
        <f t="shared" si="84"/>
        <v>eeaprb009mfd-xtr</v>
      </c>
      <c r="AZ297" s="812"/>
      <c r="BA297" s="800"/>
      <c r="BB297" s="800"/>
      <c r="BC297" s="800"/>
      <c r="BD297" s="800"/>
      <c r="BE297" s="800"/>
      <c r="BF297" s="800"/>
      <c r="BG297" s="800"/>
      <c r="BH297" s="800"/>
      <c r="BI297" s="823">
        <v>1585</v>
      </c>
      <c r="BJ297" s="824" t="s">
        <v>2497</v>
      </c>
      <c r="BK297" s="823"/>
      <c r="BL297" s="823" t="str">
        <f t="shared" si="85"/>
        <v>eeaprb009mfd-bsr</v>
      </c>
      <c r="BM297" s="825" t="s">
        <v>461</v>
      </c>
      <c r="BN297" s="827" t="s">
        <v>2812</v>
      </c>
      <c r="BO297" s="827" t="s">
        <v>2813</v>
      </c>
      <c r="BP297" s="826" t="s">
        <v>1572</v>
      </c>
      <c r="BQ297" s="827" t="s">
        <v>2854</v>
      </c>
    </row>
    <row r="298" spans="1:69" s="27" customFormat="1" hidden="1">
      <c r="A298" s="95" t="str">
        <f t="shared" si="86"/>
        <v>eeaprb010mfd</v>
      </c>
      <c r="B298" s="36"/>
      <c r="C298" s="36" t="s">
        <v>2537</v>
      </c>
      <c r="D298" s="36" t="s">
        <v>471</v>
      </c>
      <c r="E298" s="36" t="s">
        <v>2803</v>
      </c>
      <c r="F298" s="36" t="s">
        <v>920</v>
      </c>
      <c r="G298" s="36" t="s">
        <v>2541</v>
      </c>
      <c r="H298" s="36" t="s">
        <v>1650</v>
      </c>
      <c r="I298" s="36" t="s">
        <v>1548</v>
      </c>
      <c r="J298" s="36" t="str">
        <f t="shared" si="54"/>
        <v>prb010mfd</v>
      </c>
      <c r="K298" s="36" t="s">
        <v>1549</v>
      </c>
      <c r="L298" s="36" t="s">
        <v>1549</v>
      </c>
      <c r="M298" s="36" t="s">
        <v>2855</v>
      </c>
      <c r="N298" s="36"/>
      <c r="O298" s="36"/>
      <c r="P298" s="36"/>
      <c r="Q298" s="646" t="str">
        <f t="shared" si="55"/>
        <v>10.164.46.12</v>
      </c>
      <c r="R298" s="646" t="str">
        <f t="shared" si="56"/>
        <v>10.164.15.28</v>
      </c>
      <c r="S298" s="95" t="str">
        <f t="shared" si="57"/>
        <v>10.244.210.20</v>
      </c>
      <c r="T298" s="95" t="str">
        <f t="shared" si="58"/>
        <v>10.244.200.20</v>
      </c>
      <c r="U298" s="95" t="str">
        <f t="shared" si="59"/>
        <v>N/A</v>
      </c>
      <c r="V298" s="34">
        <v>1584</v>
      </c>
      <c r="W298" s="107" t="s">
        <v>1554</v>
      </c>
      <c r="X298" s="34" t="str">
        <f t="shared" si="80"/>
        <v>v14620-ilo-1584</v>
      </c>
      <c r="Y298" s="34" t="str">
        <f t="shared" si="81"/>
        <v>eeaprb010mfd-ilo</v>
      </c>
      <c r="Z298" s="34" t="s">
        <v>461</v>
      </c>
      <c r="AA298" s="34" t="s">
        <v>2805</v>
      </c>
      <c r="AB298" s="34" t="s">
        <v>2806</v>
      </c>
      <c r="AC298" s="666" t="s">
        <v>1572</v>
      </c>
      <c r="AD298" s="107" t="s">
        <v>2856</v>
      </c>
      <c r="AE298" s="668">
        <v>1582</v>
      </c>
      <c r="AF298" s="201"/>
      <c r="AG298" s="668" t="str">
        <f t="shared" si="82"/>
        <v>v14620-dmz-o-m-1582</v>
      </c>
      <c r="AH298" s="38" t="str">
        <f t="shared" si="83"/>
        <v>eeaprb010mfd</v>
      </c>
      <c r="AI298" s="375" t="s">
        <v>461</v>
      </c>
      <c r="AJ298" s="38" t="s">
        <v>2808</v>
      </c>
      <c r="AK298" s="38" t="s">
        <v>2809</v>
      </c>
      <c r="AL298" s="670" t="s">
        <v>1572</v>
      </c>
      <c r="AM298" s="670" t="s">
        <v>2857</v>
      </c>
      <c r="AN298" s="201" t="s">
        <v>2858</v>
      </c>
      <c r="AO298" s="637"/>
      <c r="AP298" s="202"/>
      <c r="AQ298" s="637"/>
      <c r="AR298" s="316"/>
      <c r="AS298" s="316"/>
      <c r="AT298" s="316"/>
      <c r="AU298" s="316"/>
      <c r="AV298" s="316"/>
      <c r="AW298" s="553"/>
      <c r="AX298" s="500" t="s">
        <v>2562</v>
      </c>
      <c r="AY298" s="674" t="str">
        <f t="shared" si="84"/>
        <v>eeaprb010mfd-xtr</v>
      </c>
      <c r="AZ298" s="643"/>
      <c r="BA298" s="644"/>
      <c r="BB298" s="644"/>
      <c r="BC298" s="644"/>
      <c r="BD298" s="644"/>
      <c r="BE298" s="644"/>
      <c r="BF298" s="644"/>
      <c r="BG298" s="644"/>
      <c r="BH298" s="644"/>
      <c r="BI298" s="324">
        <v>1585</v>
      </c>
      <c r="BJ298" s="645" t="s">
        <v>2497</v>
      </c>
      <c r="BK298" s="324"/>
      <c r="BL298" s="324" t="str">
        <f t="shared" si="85"/>
        <v>eeaprb010mfd-bsr</v>
      </c>
      <c r="BM298" s="671" t="s">
        <v>461</v>
      </c>
      <c r="BN298" s="197" t="s">
        <v>2812</v>
      </c>
      <c r="BO298" s="197" t="s">
        <v>2813</v>
      </c>
      <c r="BP298" s="378" t="s">
        <v>1572</v>
      </c>
      <c r="BQ298" s="197" t="s">
        <v>2859</v>
      </c>
    </row>
    <row r="299" spans="1:69" s="27" customFormat="1" hidden="1">
      <c r="A299" s="95" t="str">
        <f t="shared" si="86"/>
        <v>eeaprb011mfd</v>
      </c>
      <c r="B299" s="36"/>
      <c r="C299" s="36" t="s">
        <v>2537</v>
      </c>
      <c r="D299" s="36" t="s">
        <v>471</v>
      </c>
      <c r="E299" s="36" t="s">
        <v>2803</v>
      </c>
      <c r="F299" s="36" t="s">
        <v>923</v>
      </c>
      <c r="G299" s="36" t="s">
        <v>2541</v>
      </c>
      <c r="H299" s="36" t="s">
        <v>1657</v>
      </c>
      <c r="I299" s="36" t="s">
        <v>1548</v>
      </c>
      <c r="J299" s="36" t="str">
        <f t="shared" si="54"/>
        <v>prb011mfd</v>
      </c>
      <c r="K299" s="36" t="s">
        <v>1665</v>
      </c>
      <c r="L299" s="36" t="s">
        <v>1665</v>
      </c>
      <c r="M299" s="36" t="s">
        <v>2306</v>
      </c>
      <c r="N299" s="36"/>
      <c r="O299" s="36"/>
      <c r="P299" s="36"/>
      <c r="Q299" s="646" t="str">
        <f t="shared" si="55"/>
        <v>10.164.46.12</v>
      </c>
      <c r="R299" s="646" t="str">
        <f t="shared" si="56"/>
        <v>10.164.15.28</v>
      </c>
      <c r="S299" s="95" t="str">
        <f t="shared" si="57"/>
        <v>10.244.210.20</v>
      </c>
      <c r="T299" s="95" t="str">
        <f t="shared" si="58"/>
        <v>10.244.200.20</v>
      </c>
      <c r="U299" s="95" t="str">
        <f t="shared" si="59"/>
        <v>N/A</v>
      </c>
      <c r="V299" s="34"/>
      <c r="W299" s="107"/>
      <c r="X299" s="34"/>
      <c r="Y299" s="34"/>
      <c r="Z299" s="34"/>
      <c r="AA299" s="34"/>
      <c r="AB299" s="34"/>
      <c r="AC299" s="34"/>
      <c r="AD299" s="107"/>
      <c r="AE299" s="39"/>
      <c r="AF299" s="201"/>
      <c r="AG299" s="39"/>
      <c r="AH299" s="38"/>
      <c r="AI299" s="38"/>
      <c r="AJ299" s="38"/>
      <c r="AK299" s="38"/>
      <c r="AL299" s="38"/>
      <c r="AM299" s="38"/>
      <c r="AN299" s="201"/>
      <c r="AO299" s="637"/>
      <c r="AP299" s="202"/>
      <c r="AQ299" s="637"/>
      <c r="AR299" s="316"/>
      <c r="AS299" s="316"/>
      <c r="AT299" s="316"/>
      <c r="AU299" s="316"/>
      <c r="AV299" s="316"/>
      <c r="AW299" s="553"/>
      <c r="AX299" s="500"/>
      <c r="AY299" s="674"/>
      <c r="AZ299" s="643"/>
      <c r="BA299" s="644"/>
      <c r="BB299" s="644"/>
      <c r="BC299" s="644"/>
      <c r="BD299" s="644"/>
      <c r="BE299" s="644"/>
      <c r="BF299" s="644"/>
      <c r="BG299" s="644"/>
      <c r="BH299" s="644"/>
      <c r="BI299" s="324"/>
      <c r="BJ299" s="645"/>
      <c r="BK299" s="324"/>
      <c r="BL299" s="324"/>
      <c r="BM299" s="324"/>
      <c r="BN299" s="324"/>
      <c r="BO299" s="324"/>
      <c r="BP299" s="324"/>
      <c r="BQ299" s="197"/>
    </row>
    <row r="300" spans="1:69" s="27" customFormat="1" hidden="1">
      <c r="A300" s="95" t="str">
        <f t="shared" si="86"/>
        <v>eeaprb012mfd</v>
      </c>
      <c r="B300" s="36"/>
      <c r="C300" s="36" t="s">
        <v>2537</v>
      </c>
      <c r="D300" s="36" t="s">
        <v>471</v>
      </c>
      <c r="E300" s="36" t="s">
        <v>2803</v>
      </c>
      <c r="F300" s="36" t="s">
        <v>923</v>
      </c>
      <c r="G300" s="36" t="s">
        <v>2541</v>
      </c>
      <c r="H300" s="36" t="s">
        <v>1664</v>
      </c>
      <c r="I300" s="36" t="s">
        <v>1548</v>
      </c>
      <c r="J300" s="36" t="str">
        <f t="shared" si="54"/>
        <v>prb012mfd</v>
      </c>
      <c r="K300" s="36" t="s">
        <v>1665</v>
      </c>
      <c r="L300" s="36" t="s">
        <v>1665</v>
      </c>
      <c r="M300" s="36" t="s">
        <v>2306</v>
      </c>
      <c r="N300" s="36"/>
      <c r="O300" s="36"/>
      <c r="P300" s="36"/>
      <c r="Q300" s="684" t="str">
        <f t="shared" si="55"/>
        <v>10.164.46.12</v>
      </c>
      <c r="R300" s="684" t="str">
        <f t="shared" si="56"/>
        <v>10.164.15.28</v>
      </c>
      <c r="S300" s="685" t="str">
        <f t="shared" si="57"/>
        <v>10.244.210.20</v>
      </c>
      <c r="T300" s="685" t="str">
        <f t="shared" si="58"/>
        <v>10.244.200.20</v>
      </c>
      <c r="U300" s="685" t="str">
        <f t="shared" si="59"/>
        <v>N/A</v>
      </c>
      <c r="V300" s="34"/>
      <c r="W300" s="107"/>
      <c r="X300" s="34"/>
      <c r="Y300" s="34"/>
      <c r="Z300" s="35"/>
      <c r="AA300" s="35"/>
      <c r="AB300" s="35"/>
      <c r="AC300" s="35"/>
      <c r="AD300" s="107"/>
      <c r="AE300" s="39"/>
      <c r="AF300" s="201"/>
      <c r="AG300" s="39"/>
      <c r="AH300" s="38"/>
      <c r="AI300" s="38"/>
      <c r="AJ300" s="38"/>
      <c r="AK300" s="38"/>
      <c r="AL300" s="38"/>
      <c r="AM300" s="38"/>
      <c r="AN300" s="201"/>
      <c r="AO300" s="637"/>
      <c r="AP300" s="202"/>
      <c r="AQ300" s="637"/>
      <c r="AR300" s="316"/>
      <c r="AS300" s="316"/>
      <c r="AT300" s="316"/>
      <c r="AU300" s="316"/>
      <c r="AV300" s="316"/>
      <c r="AW300" s="553"/>
      <c r="AX300" s="500"/>
      <c r="AY300" s="674"/>
      <c r="AZ300" s="643"/>
      <c r="BA300" s="644"/>
      <c r="BB300" s="644"/>
      <c r="BC300" s="644"/>
      <c r="BD300" s="644"/>
      <c r="BE300" s="644"/>
      <c r="BF300" s="644"/>
      <c r="BG300" s="644"/>
      <c r="BH300" s="644"/>
      <c r="BI300" s="324"/>
      <c r="BJ300" s="645"/>
      <c r="BK300" s="324"/>
      <c r="BL300" s="324"/>
      <c r="BM300" s="324"/>
      <c r="BN300" s="324"/>
      <c r="BO300" s="324"/>
      <c r="BP300" s="324"/>
      <c r="BQ300" s="197"/>
    </row>
    <row r="301" spans="1:69" s="27" customFormat="1" hidden="1">
      <c r="A301" s="95" t="str">
        <f t="shared" si="86"/>
        <v>eeaprb013mfd</v>
      </c>
      <c r="B301" s="36"/>
      <c r="C301" s="36" t="s">
        <v>2156</v>
      </c>
      <c r="D301" s="36" t="s">
        <v>471</v>
      </c>
      <c r="E301" s="36" t="s">
        <v>2803</v>
      </c>
      <c r="F301" s="36" t="s">
        <v>923</v>
      </c>
      <c r="G301" s="36" t="s">
        <v>2541</v>
      </c>
      <c r="H301" s="36" t="s">
        <v>1671</v>
      </c>
      <c r="I301" s="36" t="s">
        <v>2151</v>
      </c>
      <c r="J301" s="36" t="str">
        <f t="shared" ref="J301:J393" si="87">G301&amp;H301&amp;E301</f>
        <v>prb013mfd</v>
      </c>
      <c r="K301" s="36" t="s">
        <v>2152</v>
      </c>
      <c r="L301" s="36" t="s">
        <v>2152</v>
      </c>
      <c r="M301" s="36"/>
      <c r="N301" s="36"/>
      <c r="O301" s="36"/>
      <c r="P301" s="36"/>
      <c r="Q301" s="684" t="str">
        <f t="shared" ref="Q301:Q393" si="88">INDEX(Client_DNS1, MATCH(Master_Full_Site_Name, DNS_NTP_Site, 0))</f>
        <v>10.164.46.12</v>
      </c>
      <c r="R301" s="684" t="str">
        <f t="shared" ref="R301:R393" si="89">INDEX(Client_DNS2, MATCH(Master_Full_Site_Name, DNS_NTP_Site, 0))</f>
        <v>10.164.15.28</v>
      </c>
      <c r="S301" s="685" t="str">
        <f t="shared" ref="S301:S393" si="90">INDEX(Client_NTP1, MATCH(Master_Full_Site_Name, DNS_NTP_Site, 0))</f>
        <v>10.244.210.20</v>
      </c>
      <c r="T301" s="685" t="str">
        <f t="shared" ref="T301:T393" si="91">INDEX(Client_NTP2, MATCH(Master_Full_Site_Name, DNS_NTP_Site, 0))</f>
        <v>10.244.200.20</v>
      </c>
      <c r="U301" s="685" t="str">
        <f t="shared" ref="U301:U393" si="92">INDEX(Client_NTP3, MATCH(Master_Full_Site_Name, DNS_NTP_Site, 0))</f>
        <v>N/A</v>
      </c>
      <c r="V301" s="34"/>
      <c r="W301" s="107"/>
      <c r="X301" s="34"/>
      <c r="Y301" s="34"/>
      <c r="Z301" s="35"/>
      <c r="AA301" s="35"/>
      <c r="AB301" s="35"/>
      <c r="AC301" s="35"/>
      <c r="AD301" s="107"/>
      <c r="AE301" s="39"/>
      <c r="AF301" s="201"/>
      <c r="AG301" s="39"/>
      <c r="AH301" s="38"/>
      <c r="AI301" s="38"/>
      <c r="AJ301" s="38"/>
      <c r="AK301" s="38"/>
      <c r="AL301" s="38"/>
      <c r="AM301" s="38"/>
      <c r="AN301" s="201"/>
      <c r="AO301" s="637"/>
      <c r="AP301" s="202"/>
      <c r="AQ301" s="637"/>
      <c r="AR301" s="316"/>
      <c r="AS301" s="316"/>
      <c r="AT301" s="316"/>
      <c r="AU301" s="316"/>
      <c r="AV301" s="316"/>
      <c r="AW301" s="553"/>
      <c r="AX301" s="500"/>
      <c r="AY301" s="674"/>
      <c r="AZ301" s="643"/>
      <c r="BA301" s="644"/>
      <c r="BB301" s="644"/>
      <c r="BC301" s="644"/>
      <c r="BD301" s="644"/>
      <c r="BE301" s="644"/>
      <c r="BF301" s="644"/>
      <c r="BG301" s="644"/>
      <c r="BH301" s="644"/>
      <c r="BI301" s="324"/>
      <c r="BJ301" s="645"/>
      <c r="BK301" s="324"/>
      <c r="BL301" s="324"/>
      <c r="BM301" s="324"/>
      <c r="BN301" s="324"/>
      <c r="BO301" s="324"/>
      <c r="BP301" s="324"/>
      <c r="BQ301" s="197"/>
    </row>
    <row r="302" spans="1:69" s="27" customFormat="1" hidden="1">
      <c r="A302" s="95" t="str">
        <f t="shared" si="86"/>
        <v>eeaprb014mfd</v>
      </c>
      <c r="B302" s="36"/>
      <c r="C302" s="36" t="s">
        <v>2156</v>
      </c>
      <c r="D302" s="36" t="s">
        <v>471</v>
      </c>
      <c r="E302" s="36" t="s">
        <v>2803</v>
      </c>
      <c r="F302" s="36" t="s">
        <v>923</v>
      </c>
      <c r="G302" s="36" t="s">
        <v>2541</v>
      </c>
      <c r="H302" s="36" t="s">
        <v>1677</v>
      </c>
      <c r="I302" s="36" t="s">
        <v>2151</v>
      </c>
      <c r="J302" s="36" t="str">
        <f t="shared" si="87"/>
        <v>prb014mfd</v>
      </c>
      <c r="K302" s="36" t="s">
        <v>2152</v>
      </c>
      <c r="L302" s="36" t="s">
        <v>2152</v>
      </c>
      <c r="M302" s="36"/>
      <c r="N302" s="36"/>
      <c r="O302" s="36"/>
      <c r="P302" s="36"/>
      <c r="Q302" s="684" t="str">
        <f t="shared" si="88"/>
        <v>10.164.46.12</v>
      </c>
      <c r="R302" s="684" t="str">
        <f t="shared" si="89"/>
        <v>10.164.15.28</v>
      </c>
      <c r="S302" s="685" t="str">
        <f t="shared" si="90"/>
        <v>10.244.210.20</v>
      </c>
      <c r="T302" s="685" t="str">
        <f t="shared" si="91"/>
        <v>10.244.200.20</v>
      </c>
      <c r="U302" s="685" t="str">
        <f t="shared" si="92"/>
        <v>N/A</v>
      </c>
      <c r="V302" s="34"/>
      <c r="W302" s="107"/>
      <c r="X302" s="34"/>
      <c r="Y302" s="34"/>
      <c r="Z302" s="35"/>
      <c r="AA302" s="35"/>
      <c r="AB302" s="35"/>
      <c r="AC302" s="35"/>
      <c r="AD302" s="107"/>
      <c r="AE302" s="39"/>
      <c r="AF302" s="201"/>
      <c r="AG302" s="39"/>
      <c r="AH302" s="38"/>
      <c r="AI302" s="38"/>
      <c r="AJ302" s="38"/>
      <c r="AK302" s="38"/>
      <c r="AL302" s="38"/>
      <c r="AM302" s="38"/>
      <c r="AN302" s="201"/>
      <c r="AO302" s="637"/>
      <c r="AP302" s="202"/>
      <c r="AQ302" s="637"/>
      <c r="AR302" s="316"/>
      <c r="AS302" s="316"/>
      <c r="AT302" s="316"/>
      <c r="AU302" s="316"/>
      <c r="AV302" s="316"/>
      <c r="AW302" s="553"/>
      <c r="AX302" s="500"/>
      <c r="AY302" s="674"/>
      <c r="AZ302" s="643"/>
      <c r="BA302" s="644"/>
      <c r="BB302" s="644"/>
      <c r="BC302" s="644"/>
      <c r="BD302" s="644"/>
      <c r="BE302" s="644"/>
      <c r="BF302" s="644"/>
      <c r="BG302" s="644"/>
      <c r="BH302" s="644"/>
      <c r="BI302" s="324"/>
      <c r="BJ302" s="645"/>
      <c r="BK302" s="324"/>
      <c r="BL302" s="324"/>
      <c r="BM302" s="324"/>
      <c r="BN302" s="324"/>
      <c r="BO302" s="324"/>
      <c r="BP302" s="324"/>
      <c r="BQ302" s="197"/>
    </row>
    <row r="303" spans="1:69" s="27" customFormat="1" hidden="1">
      <c r="A303" s="95" t="str">
        <f t="shared" si="86"/>
        <v>eeaprb015mfd</v>
      </c>
      <c r="B303" s="36"/>
      <c r="C303" s="36" t="s">
        <v>2156</v>
      </c>
      <c r="D303" s="36" t="s">
        <v>471</v>
      </c>
      <c r="E303" s="36" t="s">
        <v>2803</v>
      </c>
      <c r="F303" s="36" t="s">
        <v>923</v>
      </c>
      <c r="G303" s="36" t="s">
        <v>2541</v>
      </c>
      <c r="H303" s="36" t="s">
        <v>1683</v>
      </c>
      <c r="I303" s="36" t="s">
        <v>2151</v>
      </c>
      <c r="J303" s="36" t="str">
        <f t="shared" si="87"/>
        <v>prb015mfd</v>
      </c>
      <c r="K303" s="36" t="s">
        <v>2152</v>
      </c>
      <c r="L303" s="36" t="s">
        <v>2152</v>
      </c>
      <c r="M303" s="36"/>
      <c r="N303" s="36"/>
      <c r="O303" s="36"/>
      <c r="P303" s="36"/>
      <c r="Q303" s="684" t="str">
        <f t="shared" si="88"/>
        <v>10.164.46.12</v>
      </c>
      <c r="R303" s="684" t="str">
        <f t="shared" si="89"/>
        <v>10.164.15.28</v>
      </c>
      <c r="S303" s="685" t="str">
        <f t="shared" si="90"/>
        <v>10.244.210.20</v>
      </c>
      <c r="T303" s="685" t="str">
        <f t="shared" si="91"/>
        <v>10.244.200.20</v>
      </c>
      <c r="U303" s="685" t="str">
        <f t="shared" si="92"/>
        <v>N/A</v>
      </c>
      <c r="V303" s="34"/>
      <c r="W303" s="107"/>
      <c r="X303" s="34"/>
      <c r="Y303" s="34"/>
      <c r="Z303" s="35"/>
      <c r="AA303" s="35"/>
      <c r="AB303" s="35"/>
      <c r="AC303" s="35"/>
      <c r="AD303" s="107"/>
      <c r="AE303" s="39"/>
      <c r="AF303" s="201"/>
      <c r="AG303" s="39"/>
      <c r="AH303" s="38"/>
      <c r="AI303" s="38"/>
      <c r="AJ303" s="38"/>
      <c r="AK303" s="38"/>
      <c r="AL303" s="38"/>
      <c r="AM303" s="38"/>
      <c r="AN303" s="201"/>
      <c r="AO303" s="637"/>
      <c r="AP303" s="202"/>
      <c r="AQ303" s="637"/>
      <c r="AR303" s="316"/>
      <c r="AS303" s="316"/>
      <c r="AT303" s="316"/>
      <c r="AU303" s="316"/>
      <c r="AV303" s="316"/>
      <c r="AW303" s="553"/>
      <c r="AX303" s="500"/>
      <c r="AY303" s="674"/>
      <c r="AZ303" s="643"/>
      <c r="BA303" s="644"/>
      <c r="BB303" s="644"/>
      <c r="BC303" s="644"/>
      <c r="BD303" s="644"/>
      <c r="BE303" s="644"/>
      <c r="BF303" s="644"/>
      <c r="BG303" s="644"/>
      <c r="BH303" s="644"/>
      <c r="BI303" s="324"/>
      <c r="BJ303" s="645"/>
      <c r="BK303" s="324"/>
      <c r="BL303" s="324"/>
      <c r="BM303" s="324"/>
      <c r="BN303" s="324"/>
      <c r="BO303" s="324"/>
      <c r="BP303" s="324"/>
      <c r="BQ303" s="197"/>
    </row>
    <row r="304" spans="1:69" s="27" customFormat="1" hidden="1">
      <c r="A304" s="95" t="str">
        <f t="shared" si="86"/>
        <v>eeaprb016mfd</v>
      </c>
      <c r="B304" s="36"/>
      <c r="C304" s="36" t="s">
        <v>2156</v>
      </c>
      <c r="D304" s="36" t="s">
        <v>471</v>
      </c>
      <c r="E304" s="36" t="s">
        <v>2803</v>
      </c>
      <c r="F304" s="36" t="s">
        <v>923</v>
      </c>
      <c r="G304" s="36" t="s">
        <v>2541</v>
      </c>
      <c r="H304" s="36" t="s">
        <v>1755</v>
      </c>
      <c r="I304" s="36" t="s">
        <v>2151</v>
      </c>
      <c r="J304" s="36" t="str">
        <f t="shared" si="87"/>
        <v>prb016mfd</v>
      </c>
      <c r="K304" s="36" t="s">
        <v>2184</v>
      </c>
      <c r="L304" s="36" t="s">
        <v>2184</v>
      </c>
      <c r="M304" s="36"/>
      <c r="N304" s="36"/>
      <c r="O304" s="36"/>
      <c r="P304" s="36"/>
      <c r="Q304" s="684" t="str">
        <f t="shared" si="88"/>
        <v>10.164.46.12</v>
      </c>
      <c r="R304" s="684" t="str">
        <f t="shared" si="89"/>
        <v>10.164.15.28</v>
      </c>
      <c r="S304" s="685" t="str">
        <f t="shared" si="90"/>
        <v>10.244.210.20</v>
      </c>
      <c r="T304" s="685" t="str">
        <f t="shared" si="91"/>
        <v>10.244.200.20</v>
      </c>
      <c r="U304" s="685" t="str">
        <f t="shared" si="92"/>
        <v>N/A</v>
      </c>
      <c r="V304" s="34"/>
      <c r="W304" s="107"/>
      <c r="X304" s="34"/>
      <c r="Y304" s="34"/>
      <c r="Z304" s="35"/>
      <c r="AA304" s="35"/>
      <c r="AB304" s="35"/>
      <c r="AC304" s="35"/>
      <c r="AD304" s="107"/>
      <c r="AE304" s="39"/>
      <c r="AF304" s="201"/>
      <c r="AG304" s="39"/>
      <c r="AH304" s="38"/>
      <c r="AI304" s="38"/>
      <c r="AJ304" s="38"/>
      <c r="AK304" s="38"/>
      <c r="AL304" s="38"/>
      <c r="AM304" s="38"/>
      <c r="AN304" s="201"/>
      <c r="AO304" s="637"/>
      <c r="AP304" s="202"/>
      <c r="AQ304" s="637"/>
      <c r="AR304" s="316"/>
      <c r="AS304" s="316"/>
      <c r="AT304" s="316"/>
      <c r="AU304" s="316"/>
      <c r="AV304" s="316"/>
      <c r="AW304" s="553"/>
      <c r="AX304" s="500"/>
      <c r="AY304" s="674"/>
      <c r="AZ304" s="643"/>
      <c r="BA304" s="644"/>
      <c r="BB304" s="644"/>
      <c r="BC304" s="644"/>
      <c r="BD304" s="644"/>
      <c r="BE304" s="644"/>
      <c r="BF304" s="644"/>
      <c r="BG304" s="644"/>
      <c r="BH304" s="644"/>
      <c r="BI304" s="324"/>
      <c r="BJ304" s="645"/>
      <c r="BK304" s="324"/>
      <c r="BL304" s="324"/>
      <c r="BM304" s="324"/>
      <c r="BN304" s="324"/>
      <c r="BO304" s="324"/>
      <c r="BP304" s="324"/>
      <c r="BQ304" s="197"/>
    </row>
    <row r="305" spans="1:87" s="27" customFormat="1" hidden="1">
      <c r="A305" s="95" t="str">
        <f t="shared" si="86"/>
        <v>eeaprb017mfd</v>
      </c>
      <c r="B305" s="36"/>
      <c r="C305" s="36" t="s">
        <v>2156</v>
      </c>
      <c r="D305" s="36" t="s">
        <v>471</v>
      </c>
      <c r="E305" s="36" t="s">
        <v>2803</v>
      </c>
      <c r="F305" s="36" t="s">
        <v>923</v>
      </c>
      <c r="G305" s="36" t="s">
        <v>2541</v>
      </c>
      <c r="H305" s="36" t="s">
        <v>1760</v>
      </c>
      <c r="I305" s="36" t="s">
        <v>2151</v>
      </c>
      <c r="J305" s="36" t="str">
        <f t="shared" si="87"/>
        <v>prb017mfd</v>
      </c>
      <c r="K305" s="36" t="s">
        <v>2184</v>
      </c>
      <c r="L305" s="36" t="s">
        <v>2184</v>
      </c>
      <c r="M305" s="36"/>
      <c r="N305" s="36"/>
      <c r="O305" s="36"/>
      <c r="P305" s="36"/>
      <c r="Q305" s="684" t="str">
        <f t="shared" si="88"/>
        <v>10.164.46.12</v>
      </c>
      <c r="R305" s="684" t="str">
        <f t="shared" si="89"/>
        <v>10.164.15.28</v>
      </c>
      <c r="S305" s="685" t="str">
        <f t="shared" si="90"/>
        <v>10.244.210.20</v>
      </c>
      <c r="T305" s="685" t="str">
        <f t="shared" si="91"/>
        <v>10.244.200.20</v>
      </c>
      <c r="U305" s="685" t="str">
        <f t="shared" si="92"/>
        <v>N/A</v>
      </c>
      <c r="V305" s="34"/>
      <c r="W305" s="107"/>
      <c r="X305" s="34"/>
      <c r="Y305" s="34"/>
      <c r="Z305" s="35"/>
      <c r="AA305" s="35"/>
      <c r="AB305" s="35"/>
      <c r="AC305" s="35"/>
      <c r="AD305" s="107"/>
      <c r="AE305" s="39"/>
      <c r="AF305" s="201"/>
      <c r="AG305" s="39"/>
      <c r="AH305" s="38"/>
      <c r="AI305" s="38"/>
      <c r="AJ305" s="38"/>
      <c r="AK305" s="38"/>
      <c r="AL305" s="38"/>
      <c r="AM305" s="38"/>
      <c r="AN305" s="201"/>
      <c r="AO305" s="637"/>
      <c r="AP305" s="202"/>
      <c r="AQ305" s="637"/>
      <c r="AR305" s="316"/>
      <c r="AS305" s="316"/>
      <c r="AT305" s="316"/>
      <c r="AU305" s="316"/>
      <c r="AV305" s="316"/>
      <c r="AW305" s="553"/>
      <c r="AX305" s="500"/>
      <c r="AY305" s="674"/>
      <c r="AZ305" s="643"/>
      <c r="BA305" s="644"/>
      <c r="BB305" s="644"/>
      <c r="BC305" s="644"/>
      <c r="BD305" s="644"/>
      <c r="BE305" s="644"/>
      <c r="BF305" s="644"/>
      <c r="BG305" s="644"/>
      <c r="BH305" s="644"/>
      <c r="BI305" s="324"/>
      <c r="BJ305" s="645"/>
      <c r="BK305" s="324"/>
      <c r="BL305" s="324"/>
      <c r="BM305" s="324"/>
      <c r="BN305" s="324"/>
      <c r="BO305" s="324"/>
      <c r="BP305" s="324"/>
      <c r="BQ305" s="197"/>
    </row>
    <row r="306" spans="1:87" s="27" customFormat="1" hidden="1">
      <c r="A306" s="95" t="str">
        <f t="shared" si="86"/>
        <v>eeaprb018mfd</v>
      </c>
      <c r="B306" s="36"/>
      <c r="C306" s="36" t="s">
        <v>2156</v>
      </c>
      <c r="D306" s="36" t="s">
        <v>471</v>
      </c>
      <c r="E306" s="36" t="s">
        <v>2803</v>
      </c>
      <c r="F306" s="36" t="s">
        <v>923</v>
      </c>
      <c r="G306" s="36" t="s">
        <v>2541</v>
      </c>
      <c r="H306" s="36" t="s">
        <v>1766</v>
      </c>
      <c r="I306" s="36" t="s">
        <v>2151</v>
      </c>
      <c r="J306" s="36" t="str">
        <f t="shared" si="87"/>
        <v>prb018mfd</v>
      </c>
      <c r="K306" s="36" t="s">
        <v>2184</v>
      </c>
      <c r="L306" s="36" t="s">
        <v>2184</v>
      </c>
      <c r="M306" s="36"/>
      <c r="N306" s="36"/>
      <c r="O306" s="36"/>
      <c r="P306" s="36"/>
      <c r="Q306" s="684" t="str">
        <f t="shared" si="88"/>
        <v>10.164.46.12</v>
      </c>
      <c r="R306" s="684" t="str">
        <f t="shared" si="89"/>
        <v>10.164.15.28</v>
      </c>
      <c r="S306" s="685" t="str">
        <f t="shared" si="90"/>
        <v>10.244.210.20</v>
      </c>
      <c r="T306" s="685" t="str">
        <f t="shared" si="91"/>
        <v>10.244.200.20</v>
      </c>
      <c r="U306" s="685" t="str">
        <f t="shared" si="92"/>
        <v>N/A</v>
      </c>
      <c r="V306" s="34"/>
      <c r="W306" s="107"/>
      <c r="X306" s="34"/>
      <c r="Y306" s="34"/>
      <c r="Z306" s="35"/>
      <c r="AA306" s="35"/>
      <c r="AB306" s="35"/>
      <c r="AC306" s="35"/>
      <c r="AD306" s="107"/>
      <c r="AE306" s="39"/>
      <c r="AF306" s="201"/>
      <c r="AG306" s="39"/>
      <c r="AH306" s="38"/>
      <c r="AI306" s="38"/>
      <c r="AJ306" s="38"/>
      <c r="AK306" s="38"/>
      <c r="AL306" s="38"/>
      <c r="AM306" s="38"/>
      <c r="AN306" s="201"/>
      <c r="AO306" s="637"/>
      <c r="AP306" s="202"/>
      <c r="AQ306" s="637"/>
      <c r="AR306" s="316"/>
      <c r="AS306" s="316"/>
      <c r="AT306" s="316"/>
      <c r="AU306" s="316"/>
      <c r="AV306" s="316"/>
      <c r="AW306" s="553"/>
      <c r="AX306" s="500"/>
      <c r="AY306" s="674"/>
      <c r="AZ306" s="643"/>
      <c r="BA306" s="644"/>
      <c r="BB306" s="644"/>
      <c r="BC306" s="644"/>
      <c r="BD306" s="644"/>
      <c r="BE306" s="644"/>
      <c r="BF306" s="644"/>
      <c r="BG306" s="644"/>
      <c r="BH306" s="644"/>
      <c r="BI306" s="324"/>
      <c r="BJ306" s="645"/>
      <c r="BK306" s="324"/>
      <c r="BL306" s="324"/>
      <c r="BM306" s="324"/>
      <c r="BN306" s="324"/>
      <c r="BO306" s="324"/>
      <c r="BP306" s="324"/>
      <c r="BQ306" s="197"/>
    </row>
    <row r="307" spans="1:87" s="27" customFormat="1" hidden="1">
      <c r="A307" s="95" t="str">
        <f t="shared" si="86"/>
        <v>eeaprb019mfd</v>
      </c>
      <c r="B307" s="36"/>
      <c r="C307" s="36" t="s">
        <v>2156</v>
      </c>
      <c r="D307" s="36" t="s">
        <v>471</v>
      </c>
      <c r="E307" s="36" t="s">
        <v>2803</v>
      </c>
      <c r="F307" s="36" t="s">
        <v>923</v>
      </c>
      <c r="G307" s="36" t="s">
        <v>2541</v>
      </c>
      <c r="H307" s="36" t="s">
        <v>1771</v>
      </c>
      <c r="I307" s="36" t="s">
        <v>2151</v>
      </c>
      <c r="J307" s="36" t="str">
        <f t="shared" si="87"/>
        <v>prb019mfd</v>
      </c>
      <c r="K307" s="36" t="s">
        <v>2184</v>
      </c>
      <c r="L307" s="36" t="s">
        <v>2184</v>
      </c>
      <c r="M307" s="36"/>
      <c r="N307" s="36"/>
      <c r="O307" s="36"/>
      <c r="P307" s="36"/>
      <c r="Q307" s="684" t="str">
        <f t="shared" si="88"/>
        <v>10.164.46.12</v>
      </c>
      <c r="R307" s="684" t="str">
        <f t="shared" si="89"/>
        <v>10.164.15.28</v>
      </c>
      <c r="S307" s="685" t="str">
        <f t="shared" si="90"/>
        <v>10.244.210.20</v>
      </c>
      <c r="T307" s="685" t="str">
        <f t="shared" si="91"/>
        <v>10.244.200.20</v>
      </c>
      <c r="U307" s="685" t="str">
        <f t="shared" si="92"/>
        <v>N/A</v>
      </c>
      <c r="V307" s="34"/>
      <c r="W307" s="107"/>
      <c r="X307" s="34"/>
      <c r="Y307" s="34"/>
      <c r="Z307" s="35"/>
      <c r="AA307" s="35"/>
      <c r="AB307" s="35"/>
      <c r="AC307" s="35"/>
      <c r="AD307" s="107"/>
      <c r="AE307" s="39"/>
      <c r="AF307" s="201"/>
      <c r="AG307" s="39"/>
      <c r="AH307" s="38"/>
      <c r="AI307" s="38"/>
      <c r="AJ307" s="38"/>
      <c r="AK307" s="38"/>
      <c r="AL307" s="38"/>
      <c r="AM307" s="38"/>
      <c r="AN307" s="201"/>
      <c r="AO307" s="637"/>
      <c r="AP307" s="202"/>
      <c r="AQ307" s="637"/>
      <c r="AR307" s="316"/>
      <c r="AS307" s="316"/>
      <c r="AT307" s="316"/>
      <c r="AU307" s="316"/>
      <c r="AV307" s="316"/>
      <c r="AW307" s="553"/>
      <c r="AX307" s="500"/>
      <c r="AY307" s="674"/>
      <c r="AZ307" s="643"/>
      <c r="BA307" s="644"/>
      <c r="BB307" s="644"/>
      <c r="BC307" s="644"/>
      <c r="BD307" s="644"/>
      <c r="BE307" s="644"/>
      <c r="BF307" s="644"/>
      <c r="BG307" s="644"/>
      <c r="BH307" s="644"/>
      <c r="BI307" s="324"/>
      <c r="BJ307" s="645"/>
      <c r="BK307" s="324"/>
      <c r="BL307" s="324"/>
      <c r="BM307" s="324"/>
      <c r="BN307" s="324"/>
      <c r="BO307" s="324"/>
      <c r="BP307" s="324"/>
      <c r="BQ307" s="197"/>
    </row>
    <row r="308" spans="1:87" s="27" customFormat="1" hidden="1">
      <c r="A308" s="95" t="str">
        <f t="shared" si="86"/>
        <v>eeaprb020mfd</v>
      </c>
      <c r="B308" s="36"/>
      <c r="C308" s="36" t="s">
        <v>2156</v>
      </c>
      <c r="D308" s="36" t="s">
        <v>471</v>
      </c>
      <c r="E308" s="36" t="s">
        <v>2803</v>
      </c>
      <c r="F308" s="36" t="s">
        <v>923</v>
      </c>
      <c r="G308" s="36" t="s">
        <v>2541</v>
      </c>
      <c r="H308" s="36" t="s">
        <v>1776</v>
      </c>
      <c r="I308" s="36" t="s">
        <v>2151</v>
      </c>
      <c r="J308" s="36" t="str">
        <f t="shared" si="87"/>
        <v>prb020mfd</v>
      </c>
      <c r="K308" s="36" t="s">
        <v>2184</v>
      </c>
      <c r="L308" s="36" t="s">
        <v>2184</v>
      </c>
      <c r="M308" s="36"/>
      <c r="N308" s="36"/>
      <c r="O308" s="36"/>
      <c r="P308" s="36"/>
      <c r="Q308" s="684" t="str">
        <f t="shared" si="88"/>
        <v>10.164.46.12</v>
      </c>
      <c r="R308" s="684" t="str">
        <f t="shared" si="89"/>
        <v>10.164.15.28</v>
      </c>
      <c r="S308" s="685" t="str">
        <f t="shared" si="90"/>
        <v>10.244.210.20</v>
      </c>
      <c r="T308" s="685" t="str">
        <f t="shared" si="91"/>
        <v>10.244.200.20</v>
      </c>
      <c r="U308" s="685" t="str">
        <f t="shared" si="92"/>
        <v>N/A</v>
      </c>
      <c r="V308" s="34"/>
      <c r="W308" s="107"/>
      <c r="X308" s="34"/>
      <c r="Y308" s="34"/>
      <c r="Z308" s="35"/>
      <c r="AA308" s="35"/>
      <c r="AB308" s="35"/>
      <c r="AC308" s="35"/>
      <c r="AD308" s="107"/>
      <c r="AE308" s="39"/>
      <c r="AF308" s="201"/>
      <c r="AG308" s="39"/>
      <c r="AH308" s="38"/>
      <c r="AI308" s="38"/>
      <c r="AJ308" s="38"/>
      <c r="AK308" s="38"/>
      <c r="AL308" s="38"/>
      <c r="AM308" s="38"/>
      <c r="AN308" s="201"/>
      <c r="AO308" s="637"/>
      <c r="AP308" s="202"/>
      <c r="AQ308" s="637"/>
      <c r="AR308" s="316"/>
      <c r="AS308" s="316"/>
      <c r="AT308" s="316"/>
      <c r="AU308" s="316"/>
      <c r="AV308" s="316"/>
      <c r="AW308" s="553"/>
      <c r="AX308" s="500"/>
      <c r="AY308" s="674"/>
      <c r="AZ308" s="643"/>
      <c r="BA308" s="644"/>
      <c r="BB308" s="644"/>
      <c r="BC308" s="644"/>
      <c r="BD308" s="644"/>
      <c r="BE308" s="644"/>
      <c r="BF308" s="644"/>
      <c r="BG308" s="644"/>
      <c r="BH308" s="644"/>
      <c r="BI308" s="324"/>
      <c r="BJ308" s="645"/>
      <c r="BK308" s="324"/>
      <c r="BL308" s="324"/>
      <c r="BM308" s="324"/>
      <c r="BN308" s="324"/>
      <c r="BO308" s="324"/>
      <c r="BP308" s="324"/>
      <c r="BQ308" s="197"/>
    </row>
    <row r="309" spans="1:87" s="27" customFormat="1" hidden="1">
      <c r="A309" s="95" t="str">
        <f t="shared" si="86"/>
        <v>eeaprb021mfd</v>
      </c>
      <c r="B309" s="36"/>
      <c r="C309" s="36" t="s">
        <v>2156</v>
      </c>
      <c r="D309" s="36" t="s">
        <v>471</v>
      </c>
      <c r="E309" s="36" t="s">
        <v>2803</v>
      </c>
      <c r="F309" s="36" t="s">
        <v>923</v>
      </c>
      <c r="G309" s="36" t="s">
        <v>2541</v>
      </c>
      <c r="H309" s="36" t="s">
        <v>1781</v>
      </c>
      <c r="I309" s="36" t="s">
        <v>2151</v>
      </c>
      <c r="J309" s="36" t="str">
        <f t="shared" si="87"/>
        <v>prb021mfd</v>
      </c>
      <c r="K309" s="36" t="s">
        <v>2184</v>
      </c>
      <c r="L309" s="36" t="s">
        <v>2184</v>
      </c>
      <c r="M309" s="36"/>
      <c r="N309" s="36"/>
      <c r="O309" s="36"/>
      <c r="P309" s="36"/>
      <c r="Q309" s="684" t="str">
        <f t="shared" si="88"/>
        <v>10.164.46.12</v>
      </c>
      <c r="R309" s="684" t="str">
        <f t="shared" si="89"/>
        <v>10.164.15.28</v>
      </c>
      <c r="S309" s="685" t="str">
        <f t="shared" si="90"/>
        <v>10.244.210.20</v>
      </c>
      <c r="T309" s="685" t="str">
        <f t="shared" si="91"/>
        <v>10.244.200.20</v>
      </c>
      <c r="U309" s="685" t="str">
        <f t="shared" si="92"/>
        <v>N/A</v>
      </c>
      <c r="V309" s="34"/>
      <c r="W309" s="107"/>
      <c r="X309" s="34"/>
      <c r="Y309" s="34"/>
      <c r="Z309" s="35"/>
      <c r="AA309" s="35"/>
      <c r="AB309" s="35"/>
      <c r="AC309" s="35"/>
      <c r="AD309" s="107"/>
      <c r="AE309" s="39"/>
      <c r="AF309" s="201"/>
      <c r="AG309" s="39"/>
      <c r="AH309" s="38"/>
      <c r="AI309" s="38"/>
      <c r="AJ309" s="38"/>
      <c r="AK309" s="38"/>
      <c r="AL309" s="38"/>
      <c r="AM309" s="38"/>
      <c r="AN309" s="201"/>
      <c r="AO309" s="637"/>
      <c r="AP309" s="202"/>
      <c r="AQ309" s="637"/>
      <c r="AR309" s="316"/>
      <c r="AS309" s="316"/>
      <c r="AT309" s="316"/>
      <c r="AU309" s="316"/>
      <c r="AV309" s="316"/>
      <c r="AW309" s="553"/>
      <c r="AX309" s="500"/>
      <c r="AY309" s="674"/>
      <c r="AZ309" s="643"/>
      <c r="BA309" s="644"/>
      <c r="BB309" s="644"/>
      <c r="BC309" s="644"/>
      <c r="BD309" s="644"/>
      <c r="BE309" s="644"/>
      <c r="BF309" s="644"/>
      <c r="BG309" s="644"/>
      <c r="BH309" s="644"/>
      <c r="BI309" s="324"/>
      <c r="BJ309" s="645"/>
      <c r="BK309" s="324"/>
      <c r="BL309" s="324"/>
      <c r="BM309" s="324"/>
      <c r="BN309" s="324"/>
      <c r="BO309" s="324"/>
      <c r="BP309" s="324"/>
      <c r="BQ309" s="197"/>
    </row>
    <row r="310" spans="1:87" s="27" customFormat="1" hidden="1">
      <c r="A310" s="95" t="str">
        <f t="shared" si="86"/>
        <v>eeaprb022mfd</v>
      </c>
      <c r="B310" s="36"/>
      <c r="C310" s="36" t="s">
        <v>2156</v>
      </c>
      <c r="D310" s="36" t="s">
        <v>471</v>
      </c>
      <c r="E310" s="36" t="s">
        <v>2803</v>
      </c>
      <c r="F310" s="36" t="s">
        <v>920</v>
      </c>
      <c r="G310" s="36" t="s">
        <v>2541</v>
      </c>
      <c r="H310" s="36" t="s">
        <v>1787</v>
      </c>
      <c r="I310" s="36" t="s">
        <v>2151</v>
      </c>
      <c r="J310" s="36" t="str">
        <f t="shared" si="87"/>
        <v>prb022mfd</v>
      </c>
      <c r="K310" s="36" t="s">
        <v>2184</v>
      </c>
      <c r="L310" s="36" t="s">
        <v>2184</v>
      </c>
      <c r="M310" s="36"/>
      <c r="N310" s="36"/>
      <c r="O310" s="36"/>
      <c r="P310" s="36"/>
      <c r="Q310" s="684" t="str">
        <f t="shared" si="88"/>
        <v>10.164.46.12</v>
      </c>
      <c r="R310" s="684" t="str">
        <f t="shared" si="89"/>
        <v>10.164.15.28</v>
      </c>
      <c r="S310" s="685" t="str">
        <f t="shared" si="90"/>
        <v>10.244.210.20</v>
      </c>
      <c r="T310" s="685" t="str">
        <f t="shared" si="91"/>
        <v>10.244.200.20</v>
      </c>
      <c r="U310" s="685" t="str">
        <f t="shared" si="92"/>
        <v>N/A</v>
      </c>
      <c r="V310" s="34"/>
      <c r="W310" s="107"/>
      <c r="X310" s="34"/>
      <c r="Y310" s="34"/>
      <c r="Z310" s="35"/>
      <c r="AA310" s="35"/>
      <c r="AB310" s="35"/>
      <c r="AC310" s="35"/>
      <c r="AD310" s="107"/>
      <c r="AE310" s="39"/>
      <c r="AF310" s="201"/>
      <c r="AG310" s="39"/>
      <c r="AH310" s="38"/>
      <c r="AI310" s="38"/>
      <c r="AJ310" s="38"/>
      <c r="AK310" s="38"/>
      <c r="AL310" s="38"/>
      <c r="AM310" s="38"/>
      <c r="AN310" s="201"/>
      <c r="AO310" s="637"/>
      <c r="AP310" s="202"/>
      <c r="AQ310" s="637"/>
      <c r="AR310" s="316"/>
      <c r="AS310" s="316"/>
      <c r="AT310" s="316"/>
      <c r="AU310" s="316"/>
      <c r="AV310" s="316"/>
      <c r="AW310" s="553"/>
      <c r="AX310" s="500"/>
      <c r="AY310" s="674"/>
      <c r="AZ310" s="643"/>
      <c r="BA310" s="644"/>
      <c r="BB310" s="644"/>
      <c r="BC310" s="644"/>
      <c r="BD310" s="644"/>
      <c r="BE310" s="644"/>
      <c r="BF310" s="644"/>
      <c r="BG310" s="644"/>
      <c r="BH310" s="644"/>
      <c r="BI310" s="324"/>
      <c r="BJ310" s="645"/>
      <c r="BK310" s="324"/>
      <c r="BL310" s="324"/>
      <c r="BM310" s="324"/>
      <c r="BN310" s="324"/>
      <c r="BO310" s="324"/>
      <c r="BP310" s="324"/>
      <c r="BQ310" s="197"/>
    </row>
    <row r="311" spans="1:87" s="27" customFormat="1" hidden="1">
      <c r="A311" s="95" t="str">
        <f t="shared" si="86"/>
        <v>eeaadp001mfd</v>
      </c>
      <c r="B311" s="36"/>
      <c r="C311" s="36" t="s">
        <v>2860</v>
      </c>
      <c r="D311" s="36" t="s">
        <v>471</v>
      </c>
      <c r="E311" s="36" t="s">
        <v>2803</v>
      </c>
      <c r="F311" s="36" t="s">
        <v>2861</v>
      </c>
      <c r="G311" s="36" t="s">
        <v>2638</v>
      </c>
      <c r="H311" s="36" t="s">
        <v>1547</v>
      </c>
      <c r="I311" s="36" t="s">
        <v>2151</v>
      </c>
      <c r="J311" s="36" t="str">
        <f t="shared" ref="J311" si="93">G311&amp;H311&amp;E311</f>
        <v>adp001mfd</v>
      </c>
      <c r="K311" s="36" t="s">
        <v>2152</v>
      </c>
      <c r="L311" s="36" t="s">
        <v>2184</v>
      </c>
      <c r="M311" s="36"/>
      <c r="N311" s="36"/>
      <c r="O311" s="36"/>
      <c r="P311" s="36"/>
      <c r="Q311" s="686" t="str">
        <f t="shared" si="88"/>
        <v>10.164.46.12</v>
      </c>
      <c r="R311" s="684" t="str">
        <f t="shared" si="89"/>
        <v>10.164.15.28</v>
      </c>
      <c r="S311" s="685" t="str">
        <f t="shared" si="90"/>
        <v>10.244.210.20</v>
      </c>
      <c r="T311" s="685" t="str">
        <f t="shared" si="91"/>
        <v>10.244.200.20</v>
      </c>
      <c r="U311" s="685" t="str">
        <f t="shared" si="92"/>
        <v>N/A</v>
      </c>
      <c r="V311" s="34">
        <v>1584</v>
      </c>
      <c r="W311" s="107" t="s">
        <v>1554</v>
      </c>
      <c r="X311" s="34" t="str">
        <f t="shared" ref="X311" si="94">"v14620"&amp;W311&amp;"-"&amp;V311</f>
        <v>v14620-ilo-1584</v>
      </c>
      <c r="Y311" s="34" t="str">
        <f t="shared" ref="Y311" si="95">Master_Full_Short_Hostname&amp;W311</f>
        <v>eeaadp001mfd-ilo</v>
      </c>
      <c r="Z311" s="34" t="s">
        <v>461</v>
      </c>
      <c r="AA311" s="34" t="s">
        <v>2805</v>
      </c>
      <c r="AB311" s="34" t="s">
        <v>2806</v>
      </c>
      <c r="AC311" s="666" t="s">
        <v>1572</v>
      </c>
      <c r="AD311" s="107" t="s">
        <v>2862</v>
      </c>
      <c r="AE311" s="668">
        <v>1582</v>
      </c>
      <c r="AF311" s="201"/>
      <c r="AG311" s="668" t="str">
        <f t="shared" ref="AG311" si="96">"v14620"&amp;"-dmz-o-m"&amp;"-"&amp;AE311</f>
        <v>v14620-dmz-o-m-1582</v>
      </c>
      <c r="AH311" s="38" t="str">
        <f t="shared" ref="AH311" si="97">Master_Full_Short_Hostname&amp;AF311</f>
        <v>eeaadp001mfd</v>
      </c>
      <c r="AI311" s="375" t="s">
        <v>461</v>
      </c>
      <c r="AJ311" s="38" t="s">
        <v>2808</v>
      </c>
      <c r="AK311" s="38" t="s">
        <v>2809</v>
      </c>
      <c r="AL311" s="670" t="s">
        <v>1572</v>
      </c>
      <c r="AM311" s="670" t="s">
        <v>2863</v>
      </c>
      <c r="AN311" s="201"/>
      <c r="AO311" s="637"/>
      <c r="AP311" s="202"/>
      <c r="AQ311" s="637"/>
      <c r="AR311" s="316"/>
      <c r="AS311" s="316"/>
      <c r="AT311" s="316"/>
      <c r="AU311" s="316"/>
      <c r="AV311" s="316"/>
      <c r="AW311" s="553"/>
      <c r="AX311" s="683"/>
      <c r="AY311" s="674"/>
      <c r="AZ311" s="643"/>
      <c r="BA311" s="644"/>
      <c r="BB311" s="644"/>
      <c r="BC311" s="644"/>
      <c r="BD311" s="644"/>
      <c r="BE311" s="644"/>
      <c r="BF311" s="644"/>
      <c r="BG311" s="644"/>
      <c r="BH311" s="644"/>
      <c r="BI311" s="324"/>
      <c r="BJ311" s="645"/>
      <c r="BK311" s="324"/>
      <c r="BL311" s="324"/>
      <c r="BM311" s="671"/>
      <c r="BN311" s="197"/>
      <c r="BO311" s="197"/>
      <c r="BP311" s="378"/>
      <c r="BQ311" s="687"/>
      <c r="BR311" s="677">
        <v>1585</v>
      </c>
      <c r="BS311" s="678"/>
      <c r="BT311" s="679"/>
      <c r="BU311" s="677"/>
      <c r="BV311" s="679"/>
      <c r="BW311" s="677" t="s">
        <v>2812</v>
      </c>
      <c r="BX311" s="677" t="s">
        <v>2813</v>
      </c>
      <c r="BY311" s="677" t="s">
        <v>1572</v>
      </c>
      <c r="BZ311" s="677" t="s">
        <v>2864</v>
      </c>
      <c r="CA311" s="587"/>
      <c r="CB311" s="587"/>
      <c r="CC311" s="587"/>
      <c r="CD311" s="587"/>
      <c r="CE311" s="681" t="s">
        <v>453</v>
      </c>
      <c r="CF311" s="587" t="s">
        <v>2865</v>
      </c>
      <c r="CG311" s="587" t="s">
        <v>2866</v>
      </c>
      <c r="CH311" s="587" t="s">
        <v>1577</v>
      </c>
      <c r="CI311" s="587" t="s">
        <v>2867</v>
      </c>
    </row>
    <row r="312" spans="1:87" s="27" customFormat="1" hidden="1">
      <c r="A312" s="95" t="str">
        <f t="shared" si="86"/>
        <v>eeaadp002mfd</v>
      </c>
      <c r="B312" s="36"/>
      <c r="C312" s="36" t="s">
        <v>2860</v>
      </c>
      <c r="D312" s="36" t="s">
        <v>471</v>
      </c>
      <c r="E312" s="36" t="s">
        <v>2803</v>
      </c>
      <c r="F312" s="36" t="s">
        <v>2861</v>
      </c>
      <c r="G312" s="36" t="s">
        <v>2638</v>
      </c>
      <c r="H312" s="36" t="s">
        <v>1590</v>
      </c>
      <c r="I312" s="36" t="s">
        <v>2151</v>
      </c>
      <c r="J312" s="36" t="str">
        <f t="shared" ref="J312" si="98">G312&amp;H312&amp;E312</f>
        <v>adp002mfd</v>
      </c>
      <c r="K312" s="36" t="s">
        <v>2152</v>
      </c>
      <c r="L312" s="36" t="s">
        <v>2184</v>
      </c>
      <c r="M312" s="36"/>
      <c r="N312" s="36"/>
      <c r="O312" s="36"/>
      <c r="P312" s="36"/>
      <c r="Q312" s="686" t="str">
        <f t="shared" si="88"/>
        <v>10.164.46.12</v>
      </c>
      <c r="R312" s="684" t="str">
        <f t="shared" si="89"/>
        <v>10.164.15.28</v>
      </c>
      <c r="S312" s="685" t="str">
        <f t="shared" si="90"/>
        <v>10.244.210.20</v>
      </c>
      <c r="T312" s="685" t="str">
        <f t="shared" si="91"/>
        <v>10.244.200.20</v>
      </c>
      <c r="U312" s="685" t="str">
        <f t="shared" si="92"/>
        <v>N/A</v>
      </c>
      <c r="V312" s="34">
        <v>1584</v>
      </c>
      <c r="W312" s="107" t="s">
        <v>1554</v>
      </c>
      <c r="X312" s="34" t="str">
        <f t="shared" ref="X312" si="99">"v14620"&amp;W312&amp;"-"&amp;V312</f>
        <v>v14620-ilo-1584</v>
      </c>
      <c r="Y312" s="34" t="str">
        <f t="shared" ref="Y312" si="100">Master_Full_Short_Hostname&amp;W312</f>
        <v>eeaadp002mfd-ilo</v>
      </c>
      <c r="Z312" s="34" t="s">
        <v>461</v>
      </c>
      <c r="AA312" s="34" t="s">
        <v>2805</v>
      </c>
      <c r="AB312" s="34" t="s">
        <v>2806</v>
      </c>
      <c r="AC312" s="666" t="s">
        <v>1572</v>
      </c>
      <c r="AD312" s="107" t="s">
        <v>2868</v>
      </c>
      <c r="AE312" s="668">
        <v>1582</v>
      </c>
      <c r="AF312" s="201"/>
      <c r="AG312" s="668" t="str">
        <f t="shared" ref="AG312" si="101">"v14620"&amp;"-dmz-o-m"&amp;"-"&amp;AE312</f>
        <v>v14620-dmz-o-m-1582</v>
      </c>
      <c r="AH312" s="38" t="str">
        <f t="shared" ref="AH312" si="102">Master_Full_Short_Hostname&amp;AF312</f>
        <v>eeaadp002mfd</v>
      </c>
      <c r="AI312" s="375" t="s">
        <v>461</v>
      </c>
      <c r="AJ312" s="38" t="s">
        <v>2808</v>
      </c>
      <c r="AK312" s="38" t="s">
        <v>2809</v>
      </c>
      <c r="AL312" s="670" t="s">
        <v>1572</v>
      </c>
      <c r="AM312" s="670" t="s">
        <v>2869</v>
      </c>
      <c r="AN312" s="201"/>
      <c r="AO312" s="637"/>
      <c r="AP312" s="202"/>
      <c r="AQ312" s="637"/>
      <c r="AR312" s="316"/>
      <c r="AS312" s="316"/>
      <c r="AT312" s="316"/>
      <c r="AU312" s="316"/>
      <c r="AV312" s="316"/>
      <c r="AW312" s="553"/>
      <c r="AX312" s="683"/>
      <c r="AY312" s="674"/>
      <c r="AZ312" s="643"/>
      <c r="BA312" s="644"/>
      <c r="BB312" s="644"/>
      <c r="BC312" s="644"/>
      <c r="BD312" s="644"/>
      <c r="BE312" s="644"/>
      <c r="BF312" s="644"/>
      <c r="BG312" s="644"/>
      <c r="BH312" s="644"/>
      <c r="BI312" s="324"/>
      <c r="BJ312" s="645"/>
      <c r="BK312" s="324"/>
      <c r="BL312" s="324"/>
      <c r="BM312" s="671"/>
      <c r="BN312" s="197"/>
      <c r="BO312" s="197"/>
      <c r="BP312" s="378"/>
      <c r="BQ312" s="687"/>
      <c r="BR312" s="677">
        <v>1585</v>
      </c>
      <c r="BS312" s="678"/>
      <c r="BT312" s="679"/>
      <c r="BU312" s="677"/>
      <c r="BV312" s="679"/>
      <c r="BW312" s="677" t="s">
        <v>2812</v>
      </c>
      <c r="BX312" s="677" t="s">
        <v>2813</v>
      </c>
      <c r="BY312" s="677" t="s">
        <v>1572</v>
      </c>
      <c r="BZ312" s="677" t="s">
        <v>2870</v>
      </c>
      <c r="CA312" s="587"/>
      <c r="CB312" s="587"/>
      <c r="CC312" s="587"/>
      <c r="CD312" s="587"/>
      <c r="CE312" s="681" t="s">
        <v>453</v>
      </c>
      <c r="CF312" s="587" t="s">
        <v>2865</v>
      </c>
      <c r="CG312" s="587" t="s">
        <v>2866</v>
      </c>
      <c r="CH312" s="587" t="s">
        <v>1577</v>
      </c>
      <c r="CI312" s="587" t="s">
        <v>2871</v>
      </c>
    </row>
    <row r="313" spans="1:87" s="27" customFormat="1">
      <c r="A313" s="95" t="str">
        <f t="shared" si="86"/>
        <v>eeaims001mfd</v>
      </c>
      <c r="B313" s="36"/>
      <c r="C313" s="36" t="s">
        <v>2609</v>
      </c>
      <c r="D313" s="36" t="s">
        <v>471</v>
      </c>
      <c r="E313" s="36" t="s">
        <v>2803</v>
      </c>
      <c r="F313" s="36" t="s">
        <v>2610</v>
      </c>
      <c r="G313" s="36" t="s">
        <v>2611</v>
      </c>
      <c r="H313" s="36" t="s">
        <v>1547</v>
      </c>
      <c r="I313" s="36" t="s">
        <v>1548</v>
      </c>
      <c r="J313" s="36" t="str">
        <f t="shared" si="87"/>
        <v>ims001mfd</v>
      </c>
      <c r="K313" s="36" t="s">
        <v>1665</v>
      </c>
      <c r="L313" s="36" t="s">
        <v>1665</v>
      </c>
      <c r="M313" s="36" t="s">
        <v>2306</v>
      </c>
      <c r="N313" s="36"/>
      <c r="O313" s="36"/>
      <c r="P313" s="36"/>
      <c r="Q313" s="646" t="str">
        <f t="shared" si="88"/>
        <v>10.164.46.12</v>
      </c>
      <c r="R313" s="646" t="str">
        <f t="shared" si="89"/>
        <v>10.164.15.28</v>
      </c>
      <c r="S313" s="95" t="str">
        <f t="shared" si="90"/>
        <v>10.244.210.20</v>
      </c>
      <c r="T313" s="95" t="str">
        <f t="shared" si="91"/>
        <v>10.244.200.20</v>
      </c>
      <c r="U313" s="95" t="str">
        <f t="shared" si="92"/>
        <v>N/A</v>
      </c>
      <c r="V313" s="34">
        <v>1584</v>
      </c>
      <c r="W313" s="107" t="s">
        <v>1554</v>
      </c>
      <c r="X313" s="34" t="str">
        <f>"v14620"&amp;W313&amp;"-"&amp;V313</f>
        <v>v14620-ilo-1584</v>
      </c>
      <c r="Y313" s="34" t="str">
        <f>Master_Full_Short_Hostname&amp;W313</f>
        <v>eeaims001mfd-ilo</v>
      </c>
      <c r="Z313" s="34" t="s">
        <v>461</v>
      </c>
      <c r="AA313" s="34" t="s">
        <v>2805</v>
      </c>
      <c r="AB313" s="34" t="s">
        <v>2806</v>
      </c>
      <c r="AC313" s="666" t="s">
        <v>1572</v>
      </c>
      <c r="AD313" s="107" t="s">
        <v>2872</v>
      </c>
      <c r="AE313" s="668">
        <v>1582</v>
      </c>
      <c r="AF313" s="201"/>
      <c r="AG313" s="668" t="str">
        <f>"v14620"&amp;"-dmz-o-m"&amp;"-"&amp;AE313</f>
        <v>v14620-dmz-o-m-1582</v>
      </c>
      <c r="AH313" s="38" t="str">
        <f>Master_Full_Short_Hostname&amp;AF313</f>
        <v>eeaims001mfd</v>
      </c>
      <c r="AI313" s="375" t="s">
        <v>461</v>
      </c>
      <c r="AJ313" s="38" t="s">
        <v>2808</v>
      </c>
      <c r="AK313" s="38" t="s">
        <v>2809</v>
      </c>
      <c r="AL313" s="670" t="s">
        <v>1572</v>
      </c>
      <c r="AM313" s="670" t="s">
        <v>2873</v>
      </c>
      <c r="AN313" s="670" t="s">
        <v>2873</v>
      </c>
      <c r="AO313" s="637"/>
      <c r="AP313" s="202"/>
      <c r="AQ313" s="637"/>
      <c r="AR313" s="316"/>
      <c r="AS313" s="316"/>
      <c r="AT313" s="316"/>
      <c r="AU313" s="316"/>
      <c r="AV313" s="316"/>
      <c r="AW313" s="553"/>
      <c r="AX313" s="675"/>
      <c r="AY313" s="675"/>
      <c r="AZ313" s="643"/>
      <c r="BA313" s="644"/>
      <c r="BB313" s="644"/>
      <c r="BC313" s="644"/>
      <c r="BD313" s="644"/>
      <c r="BE313" s="644"/>
      <c r="BF313" s="644"/>
      <c r="BG313" s="644"/>
      <c r="BH313" s="644"/>
      <c r="BI313" s="324"/>
      <c r="BJ313" s="645"/>
      <c r="BK313" s="324"/>
      <c r="BL313" s="324"/>
      <c r="BM313" s="324"/>
      <c r="BN313" s="324"/>
      <c r="BO313" s="324"/>
      <c r="BP313" s="324"/>
      <c r="BQ313" s="197"/>
      <c r="BR313" s="677"/>
      <c r="BS313" s="678"/>
      <c r="BT313" s="679"/>
      <c r="BU313" s="677"/>
      <c r="BV313" s="679"/>
      <c r="BW313" s="677" t="s">
        <v>2874</v>
      </c>
      <c r="BX313" s="677" t="s">
        <v>2875</v>
      </c>
      <c r="BY313" s="677" t="s">
        <v>1572</v>
      </c>
      <c r="BZ313" s="677" t="s">
        <v>2876</v>
      </c>
      <c r="CA313" s="587"/>
    </row>
    <row r="314" spans="1:87" s="27" customFormat="1">
      <c r="A314" s="95" t="str">
        <f t="shared" si="86"/>
        <v>eeaims002mfd</v>
      </c>
      <c r="B314" s="36"/>
      <c r="C314" s="36" t="s">
        <v>2609</v>
      </c>
      <c r="D314" s="36" t="s">
        <v>471</v>
      </c>
      <c r="E314" s="36" t="s">
        <v>2803</v>
      </c>
      <c r="F314" s="36" t="s">
        <v>2610</v>
      </c>
      <c r="G314" s="36" t="s">
        <v>2611</v>
      </c>
      <c r="H314" s="36" t="s">
        <v>1590</v>
      </c>
      <c r="I314" s="36" t="s">
        <v>1548</v>
      </c>
      <c r="J314" s="36" t="str">
        <f t="shared" si="87"/>
        <v>ims002mfd</v>
      </c>
      <c r="K314" s="36" t="s">
        <v>1665</v>
      </c>
      <c r="L314" s="36" t="s">
        <v>1665</v>
      </c>
      <c r="M314" s="36" t="s">
        <v>2306</v>
      </c>
      <c r="N314" s="36"/>
      <c r="O314" s="36"/>
      <c r="P314" s="36"/>
      <c r="Q314" s="646" t="str">
        <f t="shared" si="88"/>
        <v>10.164.46.12</v>
      </c>
      <c r="R314" s="646" t="str">
        <f t="shared" si="89"/>
        <v>10.164.15.28</v>
      </c>
      <c r="S314" s="95" t="str">
        <f t="shared" si="90"/>
        <v>10.244.210.20</v>
      </c>
      <c r="T314" s="95" t="str">
        <f t="shared" si="91"/>
        <v>10.244.200.20</v>
      </c>
      <c r="U314" s="95" t="str">
        <f t="shared" si="92"/>
        <v>N/A</v>
      </c>
      <c r="V314" s="34">
        <v>1584</v>
      </c>
      <c r="W314" s="107" t="s">
        <v>1554</v>
      </c>
      <c r="X314" s="34" t="str">
        <f>"v14620"&amp;W314&amp;"-"&amp;V314</f>
        <v>v14620-ilo-1584</v>
      </c>
      <c r="Y314" s="34" t="str">
        <f>Master_Full_Short_Hostname&amp;W314</f>
        <v>eeaims002mfd-ilo</v>
      </c>
      <c r="Z314" s="34" t="s">
        <v>461</v>
      </c>
      <c r="AA314" s="34" t="s">
        <v>2805</v>
      </c>
      <c r="AB314" s="34" t="s">
        <v>2806</v>
      </c>
      <c r="AC314" s="666" t="s">
        <v>1572</v>
      </c>
      <c r="AD314" s="107" t="s">
        <v>2877</v>
      </c>
      <c r="AE314" s="668">
        <v>1582</v>
      </c>
      <c r="AF314" s="201"/>
      <c r="AG314" s="668" t="str">
        <f>"v14620"&amp;"-dmz-o-m"&amp;"-"&amp;AE314</f>
        <v>v14620-dmz-o-m-1582</v>
      </c>
      <c r="AH314" s="38" t="str">
        <f>Master_Full_Short_Hostname&amp;AF314</f>
        <v>eeaims002mfd</v>
      </c>
      <c r="AI314" s="375" t="s">
        <v>461</v>
      </c>
      <c r="AJ314" s="38" t="s">
        <v>2808</v>
      </c>
      <c r="AK314" s="38" t="s">
        <v>2809</v>
      </c>
      <c r="AL314" s="670" t="s">
        <v>1572</v>
      </c>
      <c r="AM314" s="670" t="s">
        <v>2878</v>
      </c>
      <c r="AN314" s="670" t="s">
        <v>2878</v>
      </c>
      <c r="AO314" s="637"/>
      <c r="AP314" s="202"/>
      <c r="AQ314" s="637"/>
      <c r="AR314" s="316"/>
      <c r="AS314" s="316"/>
      <c r="AT314" s="316"/>
      <c r="AU314" s="316"/>
      <c r="AV314" s="316"/>
      <c r="AW314" s="553"/>
      <c r="AX314" s="675"/>
      <c r="AY314" s="675"/>
      <c r="AZ314" s="643"/>
      <c r="BA314" s="644"/>
      <c r="BB314" s="644"/>
      <c r="BC314" s="644"/>
      <c r="BD314" s="644"/>
      <c r="BE314" s="644"/>
      <c r="BF314" s="644"/>
      <c r="BG314" s="644"/>
      <c r="BH314" s="644"/>
      <c r="BI314" s="324"/>
      <c r="BJ314" s="645"/>
      <c r="BK314" s="324"/>
      <c r="BL314" s="324"/>
      <c r="BM314" s="324"/>
      <c r="BN314" s="324"/>
      <c r="BO314" s="324"/>
      <c r="BP314" s="324"/>
      <c r="BQ314" s="197"/>
      <c r="BR314" s="677"/>
      <c r="BS314" s="678"/>
      <c r="BT314" s="679"/>
      <c r="BU314" s="677"/>
      <c r="BV314" s="679"/>
      <c r="BW314" s="677" t="s">
        <v>2874</v>
      </c>
      <c r="BX314" s="677" t="s">
        <v>2875</v>
      </c>
      <c r="BY314" s="677" t="s">
        <v>1572</v>
      </c>
      <c r="BZ314" s="677" t="s">
        <v>2879</v>
      </c>
      <c r="CA314" s="587"/>
    </row>
    <row r="315" spans="1:87" s="27" customFormat="1">
      <c r="A315" s="95" t="s">
        <v>2880</v>
      </c>
      <c r="B315" s="36"/>
      <c r="C315" s="36" t="s">
        <v>2609</v>
      </c>
      <c r="D315" s="36" t="s">
        <v>471</v>
      </c>
      <c r="E315" s="36" t="s">
        <v>2803</v>
      </c>
      <c r="F315" s="36" t="s">
        <v>2620</v>
      </c>
      <c r="G315" s="36" t="s">
        <v>2611</v>
      </c>
      <c r="H315" s="36" t="s">
        <v>1598</v>
      </c>
      <c r="I315" s="36" t="s">
        <v>2151</v>
      </c>
      <c r="J315" s="36" t="s">
        <v>2881</v>
      </c>
      <c r="K315" s="36" t="s">
        <v>2621</v>
      </c>
      <c r="L315" s="36" t="s">
        <v>794</v>
      </c>
      <c r="M315" s="36" t="s">
        <v>2804</v>
      </c>
      <c r="N315" s="36" t="s">
        <v>2622</v>
      </c>
      <c r="O315" s="36" t="s">
        <v>2882</v>
      </c>
      <c r="P315" s="36" t="s">
        <v>2624</v>
      </c>
      <c r="Q315" s="646" t="s">
        <v>462</v>
      </c>
      <c r="R315" s="646" t="s">
        <v>463</v>
      </c>
      <c r="S315" s="95" t="s">
        <v>464</v>
      </c>
      <c r="T315" s="95" t="s">
        <v>465</v>
      </c>
      <c r="U315" s="95"/>
      <c r="V315" s="34">
        <v>1584</v>
      </c>
      <c r="W315" s="107" t="s">
        <v>1554</v>
      </c>
      <c r="X315" s="34"/>
      <c r="Y315" s="34" t="str">
        <f t="shared" ref="Y315:Y323" si="103">A315&amp;W315</f>
        <v>eeaims003mfd-ilo</v>
      </c>
      <c r="Z315" s="34" t="s">
        <v>2625</v>
      </c>
      <c r="AA315" s="34" t="s">
        <v>2805</v>
      </c>
      <c r="AB315" s="34" t="s">
        <v>2883</v>
      </c>
      <c r="AC315" s="666" t="s">
        <v>1572</v>
      </c>
      <c r="AD315" s="107" t="s">
        <v>2807</v>
      </c>
      <c r="AE315" s="668">
        <v>1582</v>
      </c>
      <c r="AF315" s="201" t="s">
        <v>1560</v>
      </c>
      <c r="AG315" s="668" t="str">
        <f t="shared" ref="AG315:AG323" si="104">"v14620"&amp;"-dmz-o-m"&amp;"-"&amp;AE315</f>
        <v>v14620-dmz-o-m-1582</v>
      </c>
      <c r="AH315" s="38" t="str">
        <f t="shared" ref="AH315:AH323" si="105">A315&amp;AF315</f>
        <v>eeaims003mfd-om</v>
      </c>
      <c r="AI315" s="375" t="s">
        <v>2625</v>
      </c>
      <c r="AJ315" s="38" t="s">
        <v>2884</v>
      </c>
      <c r="AK315" s="38" t="s">
        <v>2885</v>
      </c>
      <c r="AL315" s="670" t="s">
        <v>1572</v>
      </c>
      <c r="AM315" s="670" t="s">
        <v>2810</v>
      </c>
      <c r="AN315" s="670"/>
      <c r="AO315" s="637"/>
      <c r="AP315" s="202"/>
      <c r="AQ315" s="637"/>
      <c r="AR315" s="316"/>
      <c r="AS315" s="316"/>
      <c r="AT315" s="316"/>
      <c r="AU315" s="316"/>
      <c r="AV315" s="316"/>
      <c r="AW315" s="553"/>
      <c r="AX315" s="675"/>
      <c r="AY315" s="675"/>
      <c r="AZ315" s="643"/>
      <c r="BA315" s="644"/>
      <c r="BB315" s="644"/>
      <c r="BC315" s="644"/>
      <c r="BD315" s="644"/>
      <c r="BE315" s="644"/>
      <c r="BF315" s="644"/>
      <c r="BG315" s="644"/>
      <c r="BH315" s="644"/>
      <c r="BI315" s="324">
        <v>1585</v>
      </c>
      <c r="BJ315" s="645" t="s">
        <v>2497</v>
      </c>
      <c r="BK315" s="324" t="str">
        <f t="shared" ref="BK315:BK323" si="106">"v14620"&amp;BJ315&amp;"-"&amp;BI315</f>
        <v>v14620-bsr-1585</v>
      </c>
      <c r="BL315" s="324" t="str">
        <f t="shared" ref="BL315:BL323" si="107">B315&amp;BJ315</f>
        <v>-bsr</v>
      </c>
      <c r="BM315" s="324" t="s">
        <v>2625</v>
      </c>
      <c r="BN315" s="324" t="s">
        <v>2812</v>
      </c>
      <c r="BO315" s="324" t="s">
        <v>2813</v>
      </c>
      <c r="BP315" s="324" t="s">
        <v>1572</v>
      </c>
      <c r="BQ315" s="197" t="s">
        <v>2814</v>
      </c>
      <c r="BR315" s="677"/>
      <c r="BS315" s="678"/>
      <c r="BT315" s="679"/>
      <c r="BU315" s="677"/>
      <c r="BV315" s="679"/>
      <c r="BW315" s="677"/>
      <c r="BX315" s="677"/>
      <c r="BY315" s="677"/>
      <c r="BZ315" s="677"/>
      <c r="CA315" s="587"/>
    </row>
    <row r="316" spans="1:87" s="27" customFormat="1">
      <c r="A316" s="95" t="s">
        <v>2886</v>
      </c>
      <c r="B316" s="36"/>
      <c r="C316" s="36" t="s">
        <v>2609</v>
      </c>
      <c r="D316" s="36" t="s">
        <v>471</v>
      </c>
      <c r="E316" s="36" t="s">
        <v>2803</v>
      </c>
      <c r="F316" s="36" t="s">
        <v>2620</v>
      </c>
      <c r="G316" s="36" t="s">
        <v>2611</v>
      </c>
      <c r="H316" s="36" t="s">
        <v>1606</v>
      </c>
      <c r="I316" s="36" t="s">
        <v>2151</v>
      </c>
      <c r="J316" s="36" t="s">
        <v>2887</v>
      </c>
      <c r="K316" s="36" t="s">
        <v>2621</v>
      </c>
      <c r="L316" s="36" t="s">
        <v>795</v>
      </c>
      <c r="M316" s="36" t="s">
        <v>2815</v>
      </c>
      <c r="N316" s="36" t="s">
        <v>2622</v>
      </c>
      <c r="O316" s="36" t="s">
        <v>2882</v>
      </c>
      <c r="P316" s="36" t="s">
        <v>1615</v>
      </c>
      <c r="Q316" s="646" t="s">
        <v>462</v>
      </c>
      <c r="R316" s="646" t="s">
        <v>463</v>
      </c>
      <c r="S316" s="95" t="s">
        <v>464</v>
      </c>
      <c r="T316" s="95" t="s">
        <v>465</v>
      </c>
      <c r="U316" s="95"/>
      <c r="V316" s="34">
        <v>1584</v>
      </c>
      <c r="W316" s="107" t="s">
        <v>1554</v>
      </c>
      <c r="X316" s="34"/>
      <c r="Y316" s="34" t="str">
        <f t="shared" si="103"/>
        <v>eeaims004mfd-ilo</v>
      </c>
      <c r="Z316" s="34" t="s">
        <v>2625</v>
      </c>
      <c r="AA316" s="34" t="s">
        <v>2805</v>
      </c>
      <c r="AB316" s="34" t="s">
        <v>2883</v>
      </c>
      <c r="AC316" s="666" t="s">
        <v>1572</v>
      </c>
      <c r="AD316" s="107" t="s">
        <v>2816</v>
      </c>
      <c r="AE316" s="668">
        <v>1582</v>
      </c>
      <c r="AF316" s="201" t="s">
        <v>1560</v>
      </c>
      <c r="AG316" s="668" t="str">
        <f t="shared" si="104"/>
        <v>v14620-dmz-o-m-1582</v>
      </c>
      <c r="AH316" s="38" t="str">
        <f t="shared" si="105"/>
        <v>eeaims004mfd-om</v>
      </c>
      <c r="AI316" s="375" t="s">
        <v>2625</v>
      </c>
      <c r="AJ316" s="38" t="s">
        <v>2884</v>
      </c>
      <c r="AK316" s="38" t="s">
        <v>2885</v>
      </c>
      <c r="AL316" s="670" t="s">
        <v>1572</v>
      </c>
      <c r="AM316" s="670" t="s">
        <v>2817</v>
      </c>
      <c r="AN316" s="670"/>
      <c r="AO316" s="637"/>
      <c r="AP316" s="202"/>
      <c r="AQ316" s="637"/>
      <c r="AR316" s="316"/>
      <c r="AS316" s="316"/>
      <c r="AT316" s="316"/>
      <c r="AU316" s="316"/>
      <c r="AV316" s="316"/>
      <c r="AW316" s="553"/>
      <c r="AX316" s="675"/>
      <c r="AY316" s="675"/>
      <c r="AZ316" s="643"/>
      <c r="BA316" s="644"/>
      <c r="BB316" s="644"/>
      <c r="BC316" s="644"/>
      <c r="BD316" s="644"/>
      <c r="BE316" s="644"/>
      <c r="BF316" s="644"/>
      <c r="BG316" s="644"/>
      <c r="BH316" s="644"/>
      <c r="BI316" s="324">
        <v>1585</v>
      </c>
      <c r="BJ316" s="645" t="s">
        <v>2497</v>
      </c>
      <c r="BK316" s="324" t="str">
        <f t="shared" si="106"/>
        <v>v14620-bsr-1585</v>
      </c>
      <c r="BL316" s="324" t="str">
        <f t="shared" si="107"/>
        <v>-bsr</v>
      </c>
      <c r="BM316" s="324" t="s">
        <v>2625</v>
      </c>
      <c r="BN316" s="324" t="s">
        <v>2812</v>
      </c>
      <c r="BO316" s="324" t="s">
        <v>2813</v>
      </c>
      <c r="BP316" s="324" t="s">
        <v>1572</v>
      </c>
      <c r="BQ316" s="197" t="s">
        <v>2819</v>
      </c>
      <c r="BR316" s="677"/>
      <c r="BS316" s="678"/>
      <c r="BT316" s="679"/>
      <c r="BU316" s="677"/>
      <c r="BV316" s="679"/>
      <c r="BW316" s="677"/>
      <c r="BX316" s="677"/>
      <c r="BY316" s="677"/>
      <c r="BZ316" s="677"/>
      <c r="CA316" s="587"/>
    </row>
    <row r="317" spans="1:87" s="27" customFormat="1">
      <c r="A317" s="95" t="s">
        <v>2888</v>
      </c>
      <c r="B317" s="36"/>
      <c r="C317" s="36" t="s">
        <v>2609</v>
      </c>
      <c r="D317" s="36" t="s">
        <v>471</v>
      </c>
      <c r="E317" s="36" t="s">
        <v>2803</v>
      </c>
      <c r="F317" s="36" t="s">
        <v>2620</v>
      </c>
      <c r="G317" s="36" t="s">
        <v>2611</v>
      </c>
      <c r="H317" s="36" t="s">
        <v>1613</v>
      </c>
      <c r="I317" s="36" t="s">
        <v>2151</v>
      </c>
      <c r="J317" s="36" t="s">
        <v>2889</v>
      </c>
      <c r="K317" s="36" t="s">
        <v>2621</v>
      </c>
      <c r="L317" s="36" t="s">
        <v>796</v>
      </c>
      <c r="M317" s="36" t="s">
        <v>2820</v>
      </c>
      <c r="N317" s="36" t="s">
        <v>2622</v>
      </c>
      <c r="O317" s="36" t="s">
        <v>2882</v>
      </c>
      <c r="P317" s="36" t="s">
        <v>2890</v>
      </c>
      <c r="Q317" s="646" t="s">
        <v>462</v>
      </c>
      <c r="R317" s="646" t="s">
        <v>463</v>
      </c>
      <c r="S317" s="95" t="s">
        <v>464</v>
      </c>
      <c r="T317" s="95" t="s">
        <v>465</v>
      </c>
      <c r="U317" s="95"/>
      <c r="V317" s="34">
        <v>1584</v>
      </c>
      <c r="W317" s="107" t="s">
        <v>1554</v>
      </c>
      <c r="X317" s="34"/>
      <c r="Y317" s="34" t="str">
        <f t="shared" si="103"/>
        <v>eeaims005mfd-ilo</v>
      </c>
      <c r="Z317" s="34" t="s">
        <v>2625</v>
      </c>
      <c r="AA317" s="34" t="s">
        <v>2805</v>
      </c>
      <c r="AB317" s="34" t="s">
        <v>2883</v>
      </c>
      <c r="AC317" s="666" t="s">
        <v>1572</v>
      </c>
      <c r="AD317" s="107" t="s">
        <v>2821</v>
      </c>
      <c r="AE317" s="668">
        <v>1582</v>
      </c>
      <c r="AF317" s="201" t="s">
        <v>1560</v>
      </c>
      <c r="AG317" s="668" t="str">
        <f t="shared" si="104"/>
        <v>v14620-dmz-o-m-1582</v>
      </c>
      <c r="AH317" s="38" t="str">
        <f t="shared" si="105"/>
        <v>eeaims005mfd-om</v>
      </c>
      <c r="AI317" s="375" t="s">
        <v>2625</v>
      </c>
      <c r="AJ317" s="38" t="s">
        <v>2884</v>
      </c>
      <c r="AK317" s="38" t="s">
        <v>2885</v>
      </c>
      <c r="AL317" s="670" t="s">
        <v>1572</v>
      </c>
      <c r="AM317" s="670" t="s">
        <v>2822</v>
      </c>
      <c r="AN317" s="670"/>
      <c r="AO317" s="637"/>
      <c r="AP317" s="202"/>
      <c r="AQ317" s="637"/>
      <c r="AR317" s="316"/>
      <c r="AS317" s="316"/>
      <c r="AT317" s="316"/>
      <c r="AU317" s="316"/>
      <c r="AV317" s="316"/>
      <c r="AW317" s="553"/>
      <c r="AX317" s="675"/>
      <c r="AY317" s="675"/>
      <c r="AZ317" s="643"/>
      <c r="BA317" s="644"/>
      <c r="BB317" s="644"/>
      <c r="BC317" s="644"/>
      <c r="BD317" s="644"/>
      <c r="BE317" s="644"/>
      <c r="BF317" s="644"/>
      <c r="BG317" s="644"/>
      <c r="BH317" s="644"/>
      <c r="BI317" s="324">
        <v>1585</v>
      </c>
      <c r="BJ317" s="645" t="s">
        <v>2497</v>
      </c>
      <c r="BK317" s="324" t="str">
        <f t="shared" si="106"/>
        <v>v14620-bsr-1585</v>
      </c>
      <c r="BL317" s="324" t="str">
        <f t="shared" si="107"/>
        <v>-bsr</v>
      </c>
      <c r="BM317" s="324" t="s">
        <v>2625</v>
      </c>
      <c r="BN317" s="324" t="s">
        <v>2812</v>
      </c>
      <c r="BO317" s="324" t="s">
        <v>2813</v>
      </c>
      <c r="BP317" s="324" t="s">
        <v>1572</v>
      </c>
      <c r="BQ317" s="197" t="s">
        <v>2824</v>
      </c>
      <c r="BR317" s="677"/>
      <c r="BS317" s="678"/>
      <c r="BT317" s="679"/>
      <c r="BU317" s="677"/>
      <c r="BV317" s="679"/>
      <c r="BW317" s="677"/>
      <c r="BX317" s="677"/>
      <c r="BY317" s="677"/>
      <c r="BZ317" s="677"/>
      <c r="CA317" s="587"/>
    </row>
    <row r="318" spans="1:87" s="27" customFormat="1">
      <c r="A318" s="95" t="s">
        <v>2891</v>
      </c>
      <c r="B318" s="36"/>
      <c r="C318" s="36" t="s">
        <v>2609</v>
      </c>
      <c r="D318" s="36" t="s">
        <v>471</v>
      </c>
      <c r="E318" s="36" t="s">
        <v>2803</v>
      </c>
      <c r="F318" s="36" t="s">
        <v>2620</v>
      </c>
      <c r="G318" s="36" t="s">
        <v>2611</v>
      </c>
      <c r="H318" s="36" t="s">
        <v>1621</v>
      </c>
      <c r="I318" s="36" t="s">
        <v>2151</v>
      </c>
      <c r="J318" s="36" t="s">
        <v>2892</v>
      </c>
      <c r="K318" s="36" t="s">
        <v>2621</v>
      </c>
      <c r="L318" s="36" t="s">
        <v>797</v>
      </c>
      <c r="M318" s="36" t="s">
        <v>2825</v>
      </c>
      <c r="N318" s="36" t="s">
        <v>2622</v>
      </c>
      <c r="O318" s="36" t="s">
        <v>2893</v>
      </c>
      <c r="P318" s="36" t="s">
        <v>2632</v>
      </c>
      <c r="Q318" s="646" t="s">
        <v>462</v>
      </c>
      <c r="R318" s="646" t="s">
        <v>463</v>
      </c>
      <c r="S318" s="95" t="s">
        <v>464</v>
      </c>
      <c r="T318" s="95" t="s">
        <v>465</v>
      </c>
      <c r="U318" s="95"/>
      <c r="V318" s="34">
        <v>1584</v>
      </c>
      <c r="W318" s="107" t="s">
        <v>1554</v>
      </c>
      <c r="X318" s="34"/>
      <c r="Y318" s="34" t="str">
        <f t="shared" si="103"/>
        <v>eeaims006mfd-ilo</v>
      </c>
      <c r="Z318" s="34" t="s">
        <v>2625</v>
      </c>
      <c r="AA318" s="34" t="s">
        <v>2805</v>
      </c>
      <c r="AB318" s="34" t="s">
        <v>2883</v>
      </c>
      <c r="AC318" s="666" t="s">
        <v>1572</v>
      </c>
      <c r="AD318" s="107" t="s">
        <v>2826</v>
      </c>
      <c r="AE318" s="668">
        <v>1582</v>
      </c>
      <c r="AF318" s="201" t="s">
        <v>1560</v>
      </c>
      <c r="AG318" s="668" t="str">
        <f t="shared" si="104"/>
        <v>v14620-dmz-o-m-1582</v>
      </c>
      <c r="AH318" s="38" t="str">
        <f t="shared" si="105"/>
        <v>eeaims006mfd-om</v>
      </c>
      <c r="AI318" s="375" t="s">
        <v>2625</v>
      </c>
      <c r="AJ318" s="38" t="s">
        <v>2884</v>
      </c>
      <c r="AK318" s="38" t="s">
        <v>2885</v>
      </c>
      <c r="AL318" s="670" t="s">
        <v>1572</v>
      </c>
      <c r="AM318" s="670" t="s">
        <v>2827</v>
      </c>
      <c r="AN318" s="670"/>
      <c r="AO318" s="637"/>
      <c r="AP318" s="202"/>
      <c r="AQ318" s="637"/>
      <c r="AR318" s="316"/>
      <c r="AS318" s="316"/>
      <c r="AT318" s="316"/>
      <c r="AU318" s="316"/>
      <c r="AV318" s="316"/>
      <c r="AW318" s="553"/>
      <c r="AX318" s="675"/>
      <c r="AY318" s="675"/>
      <c r="AZ318" s="643"/>
      <c r="BA318" s="644"/>
      <c r="BB318" s="644"/>
      <c r="BC318" s="644"/>
      <c r="BD318" s="644"/>
      <c r="BE318" s="644"/>
      <c r="BF318" s="644"/>
      <c r="BG318" s="644"/>
      <c r="BH318" s="644"/>
      <c r="BI318" s="324">
        <v>1585</v>
      </c>
      <c r="BJ318" s="645" t="s">
        <v>2497</v>
      </c>
      <c r="BK318" s="324" t="str">
        <f t="shared" si="106"/>
        <v>v14620-bsr-1585</v>
      </c>
      <c r="BL318" s="324" t="str">
        <f t="shared" si="107"/>
        <v>-bsr</v>
      </c>
      <c r="BM318" s="324" t="s">
        <v>2625</v>
      </c>
      <c r="BN318" s="324" t="s">
        <v>2812</v>
      </c>
      <c r="BO318" s="324" t="s">
        <v>2813</v>
      </c>
      <c r="BP318" s="324" t="s">
        <v>1572</v>
      </c>
      <c r="BQ318" s="197" t="s">
        <v>2829</v>
      </c>
      <c r="BR318" s="677"/>
      <c r="BS318" s="678"/>
      <c r="BT318" s="679"/>
      <c r="BU318" s="677"/>
      <c r="BV318" s="679"/>
      <c r="BW318" s="677"/>
      <c r="BX318" s="677"/>
      <c r="BY318" s="677"/>
      <c r="BZ318" s="677"/>
      <c r="CA318" s="587"/>
    </row>
    <row r="319" spans="1:87" s="27" customFormat="1">
      <c r="A319" s="95" t="s">
        <v>2894</v>
      </c>
      <c r="B319" s="36"/>
      <c r="C319" s="36" t="s">
        <v>2609</v>
      </c>
      <c r="D319" s="36" t="s">
        <v>471</v>
      </c>
      <c r="E319" s="36" t="s">
        <v>2803</v>
      </c>
      <c r="F319" s="36" t="s">
        <v>2620</v>
      </c>
      <c r="G319" s="36" t="s">
        <v>2611</v>
      </c>
      <c r="H319" s="36" t="s">
        <v>1628</v>
      </c>
      <c r="I319" s="36" t="s">
        <v>2151</v>
      </c>
      <c r="J319" s="36" t="s">
        <v>2895</v>
      </c>
      <c r="K319" s="36" t="s">
        <v>2621</v>
      </c>
      <c r="L319" s="36" t="s">
        <v>798</v>
      </c>
      <c r="M319" s="36" t="s">
        <v>2830</v>
      </c>
      <c r="N319" s="36" t="s">
        <v>2622</v>
      </c>
      <c r="O319" s="36" t="s">
        <v>2893</v>
      </c>
      <c r="P319" s="36" t="s">
        <v>2633</v>
      </c>
      <c r="Q319" s="646" t="s">
        <v>462</v>
      </c>
      <c r="R319" s="646" t="s">
        <v>463</v>
      </c>
      <c r="S319" s="95" t="s">
        <v>464</v>
      </c>
      <c r="T319" s="95" t="s">
        <v>465</v>
      </c>
      <c r="U319" s="95"/>
      <c r="V319" s="34">
        <v>1584</v>
      </c>
      <c r="W319" s="107" t="s">
        <v>1554</v>
      </c>
      <c r="X319" s="34"/>
      <c r="Y319" s="34" t="str">
        <f t="shared" si="103"/>
        <v>eeaims007mfd-ilo</v>
      </c>
      <c r="Z319" s="34" t="s">
        <v>2625</v>
      </c>
      <c r="AA319" s="34" t="s">
        <v>2805</v>
      </c>
      <c r="AB319" s="34" t="s">
        <v>2883</v>
      </c>
      <c r="AC319" s="666" t="s">
        <v>1572</v>
      </c>
      <c r="AD319" s="107" t="s">
        <v>2831</v>
      </c>
      <c r="AE319" s="668">
        <v>1582</v>
      </c>
      <c r="AF319" s="201" t="s">
        <v>1560</v>
      </c>
      <c r="AG319" s="668" t="str">
        <f t="shared" si="104"/>
        <v>v14620-dmz-o-m-1582</v>
      </c>
      <c r="AH319" s="38" t="str">
        <f t="shared" si="105"/>
        <v>eeaims007mfd-om</v>
      </c>
      <c r="AI319" s="375" t="s">
        <v>2625</v>
      </c>
      <c r="AJ319" s="38" t="s">
        <v>2884</v>
      </c>
      <c r="AK319" s="38" t="s">
        <v>2885</v>
      </c>
      <c r="AL319" s="670" t="s">
        <v>1572</v>
      </c>
      <c r="AM319" s="670" t="s">
        <v>2832</v>
      </c>
      <c r="AN319" s="670"/>
      <c r="AO319" s="637"/>
      <c r="AP319" s="202"/>
      <c r="AQ319" s="637"/>
      <c r="AR319" s="316"/>
      <c r="AS319" s="316"/>
      <c r="AT319" s="316"/>
      <c r="AU319" s="316"/>
      <c r="AV319" s="316"/>
      <c r="AW319" s="553"/>
      <c r="AX319" s="675"/>
      <c r="AY319" s="675"/>
      <c r="AZ319" s="643"/>
      <c r="BA319" s="644"/>
      <c r="BB319" s="644"/>
      <c r="BC319" s="644"/>
      <c r="BD319" s="644"/>
      <c r="BE319" s="644"/>
      <c r="BF319" s="644"/>
      <c r="BG319" s="644"/>
      <c r="BH319" s="644"/>
      <c r="BI319" s="324">
        <v>1585</v>
      </c>
      <c r="BJ319" s="645" t="s">
        <v>2497</v>
      </c>
      <c r="BK319" s="324" t="str">
        <f t="shared" si="106"/>
        <v>v14620-bsr-1585</v>
      </c>
      <c r="BL319" s="324" t="str">
        <f t="shared" si="107"/>
        <v>-bsr</v>
      </c>
      <c r="BM319" s="324" t="s">
        <v>2625</v>
      </c>
      <c r="BN319" s="324" t="s">
        <v>2812</v>
      </c>
      <c r="BO319" s="324" t="s">
        <v>2813</v>
      </c>
      <c r="BP319" s="324" t="s">
        <v>1572</v>
      </c>
      <c r="BQ319" s="197" t="s">
        <v>2834</v>
      </c>
      <c r="BR319" s="677"/>
      <c r="BS319" s="678"/>
      <c r="BT319" s="679"/>
      <c r="BU319" s="677"/>
      <c r="BV319" s="679"/>
      <c r="BW319" s="677"/>
      <c r="BX319" s="677"/>
      <c r="BY319" s="677"/>
      <c r="BZ319" s="677"/>
      <c r="CA319" s="587"/>
    </row>
    <row r="320" spans="1:87" s="27" customFormat="1">
      <c r="A320" s="95" t="s">
        <v>2896</v>
      </c>
      <c r="B320" s="36"/>
      <c r="C320" s="36" t="s">
        <v>2609</v>
      </c>
      <c r="D320" s="36" t="s">
        <v>471</v>
      </c>
      <c r="E320" s="36" t="s">
        <v>2803</v>
      </c>
      <c r="F320" s="36" t="s">
        <v>2620</v>
      </c>
      <c r="G320" s="36" t="s">
        <v>2611</v>
      </c>
      <c r="H320" s="36" t="s">
        <v>1635</v>
      </c>
      <c r="I320" s="36" t="s">
        <v>2151</v>
      </c>
      <c r="J320" s="36" t="s">
        <v>2897</v>
      </c>
      <c r="K320" s="36" t="s">
        <v>2621</v>
      </c>
      <c r="L320" s="36" t="s">
        <v>799</v>
      </c>
      <c r="M320" s="36" t="s">
        <v>2835</v>
      </c>
      <c r="N320" s="36" t="s">
        <v>2622</v>
      </c>
      <c r="O320" s="36" t="s">
        <v>2893</v>
      </c>
      <c r="P320" s="36" t="s">
        <v>1553</v>
      </c>
      <c r="Q320" s="646" t="s">
        <v>462</v>
      </c>
      <c r="R320" s="646" t="s">
        <v>463</v>
      </c>
      <c r="S320" s="95" t="s">
        <v>464</v>
      </c>
      <c r="T320" s="95" t="s">
        <v>465</v>
      </c>
      <c r="U320" s="95"/>
      <c r="V320" s="34">
        <v>1584</v>
      </c>
      <c r="W320" s="107" t="s">
        <v>1554</v>
      </c>
      <c r="X320" s="34"/>
      <c r="Y320" s="34" t="str">
        <f t="shared" si="103"/>
        <v>eeaims008mfd-ilo</v>
      </c>
      <c r="Z320" s="34" t="s">
        <v>2625</v>
      </c>
      <c r="AA320" s="34" t="s">
        <v>2805</v>
      </c>
      <c r="AB320" s="34" t="s">
        <v>2883</v>
      </c>
      <c r="AC320" s="666" t="s">
        <v>1572</v>
      </c>
      <c r="AD320" s="107" t="s">
        <v>2836</v>
      </c>
      <c r="AE320" s="668">
        <v>1582</v>
      </c>
      <c r="AF320" s="201" t="s">
        <v>1560</v>
      </c>
      <c r="AG320" s="668" t="str">
        <f t="shared" si="104"/>
        <v>v14620-dmz-o-m-1582</v>
      </c>
      <c r="AH320" s="38" t="str">
        <f t="shared" si="105"/>
        <v>eeaims008mfd-om</v>
      </c>
      <c r="AI320" s="375" t="s">
        <v>2625</v>
      </c>
      <c r="AJ320" s="38" t="s">
        <v>2884</v>
      </c>
      <c r="AK320" s="38" t="s">
        <v>2885</v>
      </c>
      <c r="AL320" s="670" t="s">
        <v>1572</v>
      </c>
      <c r="AM320" s="670" t="s">
        <v>2837</v>
      </c>
      <c r="AN320" s="670"/>
      <c r="AO320" s="637"/>
      <c r="AP320" s="202"/>
      <c r="AQ320" s="637"/>
      <c r="AR320" s="316"/>
      <c r="AS320" s="316"/>
      <c r="AT320" s="316"/>
      <c r="AU320" s="316"/>
      <c r="AV320" s="316"/>
      <c r="AW320" s="553"/>
      <c r="AX320" s="675"/>
      <c r="AY320" s="675"/>
      <c r="AZ320" s="643"/>
      <c r="BA320" s="644"/>
      <c r="BB320" s="644"/>
      <c r="BC320" s="644"/>
      <c r="BD320" s="644"/>
      <c r="BE320" s="644"/>
      <c r="BF320" s="644"/>
      <c r="BG320" s="644"/>
      <c r="BH320" s="644"/>
      <c r="BI320" s="324">
        <v>1585</v>
      </c>
      <c r="BJ320" s="645" t="s">
        <v>2497</v>
      </c>
      <c r="BK320" s="324" t="str">
        <f t="shared" si="106"/>
        <v>v14620-bsr-1585</v>
      </c>
      <c r="BL320" s="324" t="str">
        <f t="shared" si="107"/>
        <v>-bsr</v>
      </c>
      <c r="BM320" s="324" t="s">
        <v>2625</v>
      </c>
      <c r="BN320" s="324" t="s">
        <v>2812</v>
      </c>
      <c r="BO320" s="324" t="s">
        <v>2813</v>
      </c>
      <c r="BP320" s="324" t="s">
        <v>1572</v>
      </c>
      <c r="BQ320" s="197" t="s">
        <v>2839</v>
      </c>
      <c r="BR320" s="677"/>
      <c r="BS320" s="678"/>
      <c r="BT320" s="679"/>
      <c r="BU320" s="677"/>
      <c r="BV320" s="679"/>
      <c r="BW320" s="677"/>
      <c r="BX320" s="677"/>
      <c r="BY320" s="677"/>
      <c r="BZ320" s="677"/>
      <c r="CA320" s="587"/>
    </row>
    <row r="321" spans="1:79" s="27" customFormat="1">
      <c r="A321" s="95" t="s">
        <v>2898</v>
      </c>
      <c r="B321" s="36"/>
      <c r="C321" s="36" t="s">
        <v>2609</v>
      </c>
      <c r="D321" s="36" t="s">
        <v>471</v>
      </c>
      <c r="E321" s="36" t="s">
        <v>2803</v>
      </c>
      <c r="F321" s="36" t="s">
        <v>2620</v>
      </c>
      <c r="G321" s="36" t="s">
        <v>2611</v>
      </c>
      <c r="H321" s="36" t="s">
        <v>1642</v>
      </c>
      <c r="I321" s="36" t="s">
        <v>2151</v>
      </c>
      <c r="J321" s="36" t="s">
        <v>2899</v>
      </c>
      <c r="K321" s="36" t="s">
        <v>2621</v>
      </c>
      <c r="L321" s="36" t="s">
        <v>800</v>
      </c>
      <c r="M321" s="36" t="s">
        <v>2840</v>
      </c>
      <c r="N321" s="36" t="s">
        <v>2622</v>
      </c>
      <c r="O321" s="36" t="s">
        <v>2893</v>
      </c>
      <c r="P321" s="36" t="s">
        <v>2630</v>
      </c>
      <c r="Q321" s="646" t="s">
        <v>462</v>
      </c>
      <c r="R321" s="646" t="s">
        <v>463</v>
      </c>
      <c r="S321" s="95" t="s">
        <v>464</v>
      </c>
      <c r="T321" s="95" t="s">
        <v>465</v>
      </c>
      <c r="U321" s="95"/>
      <c r="V321" s="34">
        <v>1584</v>
      </c>
      <c r="W321" s="107" t="s">
        <v>1554</v>
      </c>
      <c r="X321" s="34"/>
      <c r="Y321" s="34" t="str">
        <f t="shared" si="103"/>
        <v>eeaims009mfd-ilo</v>
      </c>
      <c r="Z321" s="34" t="s">
        <v>2625</v>
      </c>
      <c r="AA321" s="34" t="s">
        <v>2805</v>
      </c>
      <c r="AB321" s="34" t="s">
        <v>2883</v>
      </c>
      <c r="AC321" s="666" t="s">
        <v>1572</v>
      </c>
      <c r="AD321" s="107" t="s">
        <v>2841</v>
      </c>
      <c r="AE321" s="668">
        <v>1582</v>
      </c>
      <c r="AF321" s="201" t="s">
        <v>1560</v>
      </c>
      <c r="AG321" s="668" t="str">
        <f t="shared" si="104"/>
        <v>v14620-dmz-o-m-1582</v>
      </c>
      <c r="AH321" s="38" t="str">
        <f t="shared" si="105"/>
        <v>eeaims009mfd-om</v>
      </c>
      <c r="AI321" s="375" t="s">
        <v>2625</v>
      </c>
      <c r="AJ321" s="38" t="s">
        <v>2884</v>
      </c>
      <c r="AK321" s="38" t="s">
        <v>2885</v>
      </c>
      <c r="AL321" s="670" t="s">
        <v>1572</v>
      </c>
      <c r="AM321" s="670" t="s">
        <v>2842</v>
      </c>
      <c r="AN321" s="670"/>
      <c r="AO321" s="637"/>
      <c r="AP321" s="202"/>
      <c r="AQ321" s="637"/>
      <c r="AR321" s="316"/>
      <c r="AS321" s="316"/>
      <c r="AT321" s="316"/>
      <c r="AU321" s="316"/>
      <c r="AV321" s="316"/>
      <c r="AW321" s="553"/>
      <c r="AX321" s="675"/>
      <c r="AY321" s="675"/>
      <c r="AZ321" s="643"/>
      <c r="BA321" s="644"/>
      <c r="BB321" s="644"/>
      <c r="BC321" s="644"/>
      <c r="BD321" s="644"/>
      <c r="BE321" s="644"/>
      <c r="BF321" s="644"/>
      <c r="BG321" s="644"/>
      <c r="BH321" s="644"/>
      <c r="BI321" s="324">
        <v>1585</v>
      </c>
      <c r="BJ321" s="645" t="s">
        <v>2497</v>
      </c>
      <c r="BK321" s="324" t="str">
        <f t="shared" si="106"/>
        <v>v14620-bsr-1585</v>
      </c>
      <c r="BL321" s="324" t="str">
        <f t="shared" si="107"/>
        <v>-bsr</v>
      </c>
      <c r="BM321" s="324" t="s">
        <v>2625</v>
      </c>
      <c r="BN321" s="324" t="s">
        <v>2812</v>
      </c>
      <c r="BO321" s="324" t="s">
        <v>2813</v>
      </c>
      <c r="BP321" s="324" t="s">
        <v>1572</v>
      </c>
      <c r="BQ321" s="197" t="s">
        <v>2844</v>
      </c>
      <c r="BR321" s="677"/>
      <c r="BS321" s="678"/>
      <c r="BT321" s="679"/>
      <c r="BU321" s="677"/>
      <c r="BV321" s="679"/>
      <c r="BW321" s="677"/>
      <c r="BX321" s="677"/>
      <c r="BY321" s="677"/>
      <c r="BZ321" s="677"/>
      <c r="CA321" s="587"/>
    </row>
    <row r="322" spans="1:79" s="27" customFormat="1">
      <c r="A322" s="95" t="s">
        <v>2900</v>
      </c>
      <c r="B322" s="36"/>
      <c r="C322" s="36" t="s">
        <v>2609</v>
      </c>
      <c r="D322" s="36" t="s">
        <v>471</v>
      </c>
      <c r="E322" s="36" t="s">
        <v>2803</v>
      </c>
      <c r="F322" s="36" t="s">
        <v>2620</v>
      </c>
      <c r="G322" s="36" t="s">
        <v>2611</v>
      </c>
      <c r="H322" s="36" t="s">
        <v>1650</v>
      </c>
      <c r="I322" s="36" t="s">
        <v>2151</v>
      </c>
      <c r="J322" s="36"/>
      <c r="K322" s="36" t="s">
        <v>2621</v>
      </c>
      <c r="L322" s="36" t="s">
        <v>801</v>
      </c>
      <c r="M322" s="36" t="s">
        <v>2845</v>
      </c>
      <c r="N322" s="36" t="s">
        <v>2622</v>
      </c>
      <c r="O322" s="36" t="s">
        <v>2893</v>
      </c>
      <c r="P322" s="36" t="s">
        <v>2624</v>
      </c>
      <c r="Q322" s="646" t="s">
        <v>462</v>
      </c>
      <c r="R322" s="646" t="s">
        <v>463</v>
      </c>
      <c r="S322" s="95" t="s">
        <v>464</v>
      </c>
      <c r="T322" s="95" t="s">
        <v>465</v>
      </c>
      <c r="U322" s="95"/>
      <c r="V322" s="34">
        <v>1584</v>
      </c>
      <c r="W322" s="107" t="s">
        <v>1554</v>
      </c>
      <c r="X322" s="34"/>
      <c r="Y322" s="34" t="str">
        <f t="shared" si="103"/>
        <v>eeaims010mfd-ilo</v>
      </c>
      <c r="Z322" s="34" t="s">
        <v>2625</v>
      </c>
      <c r="AA322" s="34" t="s">
        <v>2805</v>
      </c>
      <c r="AB322" s="34" t="s">
        <v>2883</v>
      </c>
      <c r="AC322" s="666" t="s">
        <v>1572</v>
      </c>
      <c r="AD322" s="107" t="s">
        <v>2846</v>
      </c>
      <c r="AE322" s="668">
        <v>1582</v>
      </c>
      <c r="AF322" s="201" t="s">
        <v>1560</v>
      </c>
      <c r="AG322" s="668" t="str">
        <f t="shared" si="104"/>
        <v>v14620-dmz-o-m-1582</v>
      </c>
      <c r="AH322" s="38" t="str">
        <f t="shared" si="105"/>
        <v>eeaims010mfd-om</v>
      </c>
      <c r="AI322" s="375" t="s">
        <v>2625</v>
      </c>
      <c r="AJ322" s="38" t="s">
        <v>2884</v>
      </c>
      <c r="AK322" s="38" t="s">
        <v>2885</v>
      </c>
      <c r="AL322" s="670" t="s">
        <v>1572</v>
      </c>
      <c r="AM322" s="670" t="s">
        <v>2847</v>
      </c>
      <c r="AN322" s="670"/>
      <c r="AO322" s="637"/>
      <c r="AP322" s="202"/>
      <c r="AQ322" s="637"/>
      <c r="AR322" s="316"/>
      <c r="AS322" s="316"/>
      <c r="AT322" s="316"/>
      <c r="AU322" s="316"/>
      <c r="AV322" s="316"/>
      <c r="AW322" s="553"/>
      <c r="AX322" s="675"/>
      <c r="AY322" s="675"/>
      <c r="AZ322" s="643"/>
      <c r="BA322" s="644"/>
      <c r="BB322" s="644"/>
      <c r="BC322" s="644"/>
      <c r="BD322" s="644"/>
      <c r="BE322" s="644"/>
      <c r="BF322" s="644"/>
      <c r="BG322" s="644"/>
      <c r="BH322" s="644"/>
      <c r="BI322" s="324">
        <v>1585</v>
      </c>
      <c r="BJ322" s="645" t="s">
        <v>2497</v>
      </c>
      <c r="BK322" s="324" t="str">
        <f t="shared" si="106"/>
        <v>v14620-bsr-1585</v>
      </c>
      <c r="BL322" s="324" t="str">
        <f t="shared" si="107"/>
        <v>-bsr</v>
      </c>
      <c r="BM322" s="324" t="s">
        <v>2625</v>
      </c>
      <c r="BN322" s="324" t="s">
        <v>2812</v>
      </c>
      <c r="BO322" s="324" t="s">
        <v>2813</v>
      </c>
      <c r="BP322" s="324" t="s">
        <v>1572</v>
      </c>
      <c r="BQ322" s="197" t="s">
        <v>2849</v>
      </c>
      <c r="BR322" s="677"/>
      <c r="BS322" s="678"/>
      <c r="BT322" s="679"/>
      <c r="BU322" s="677"/>
      <c r="BV322" s="679"/>
      <c r="BW322" s="677"/>
      <c r="BX322" s="677"/>
      <c r="BY322" s="677"/>
      <c r="BZ322" s="677"/>
      <c r="CA322" s="587"/>
    </row>
    <row r="323" spans="1:79" s="27" customFormat="1">
      <c r="A323" s="95" t="s">
        <v>2901</v>
      </c>
      <c r="B323" s="36"/>
      <c r="C323" s="36" t="s">
        <v>2609</v>
      </c>
      <c r="D323" s="36" t="s">
        <v>471</v>
      </c>
      <c r="E323" s="36" t="s">
        <v>2803</v>
      </c>
      <c r="F323" s="36" t="s">
        <v>2620</v>
      </c>
      <c r="G323" s="36" t="s">
        <v>2611</v>
      </c>
      <c r="H323" s="36" t="s">
        <v>1657</v>
      </c>
      <c r="I323" s="36" t="s">
        <v>2151</v>
      </c>
      <c r="J323" s="36"/>
      <c r="K323" s="36" t="s">
        <v>2621</v>
      </c>
      <c r="L323" s="36" t="s">
        <v>802</v>
      </c>
      <c r="M323" s="36" t="s">
        <v>2850</v>
      </c>
      <c r="N323" s="36" t="s">
        <v>2622</v>
      </c>
      <c r="O323" s="36" t="s">
        <v>2893</v>
      </c>
      <c r="P323" s="36" t="s">
        <v>1615</v>
      </c>
      <c r="Q323" s="646" t="s">
        <v>462</v>
      </c>
      <c r="R323" s="646" t="s">
        <v>463</v>
      </c>
      <c r="S323" s="95" t="s">
        <v>464</v>
      </c>
      <c r="T323" s="95" t="s">
        <v>465</v>
      </c>
      <c r="U323" s="95"/>
      <c r="V323" s="34">
        <v>1584</v>
      </c>
      <c r="W323" s="107" t="s">
        <v>1554</v>
      </c>
      <c r="X323" s="34"/>
      <c r="Y323" s="34" t="str">
        <f t="shared" si="103"/>
        <v>eeaims011mfd-ilo</v>
      </c>
      <c r="Z323" s="34" t="s">
        <v>2625</v>
      </c>
      <c r="AA323" s="34" t="s">
        <v>2805</v>
      </c>
      <c r="AB323" s="34" t="s">
        <v>2883</v>
      </c>
      <c r="AC323" s="666" t="s">
        <v>1572</v>
      </c>
      <c r="AD323" s="107" t="s">
        <v>2851</v>
      </c>
      <c r="AE323" s="668">
        <v>1582</v>
      </c>
      <c r="AF323" s="201" t="s">
        <v>1560</v>
      </c>
      <c r="AG323" s="668" t="str">
        <f t="shared" si="104"/>
        <v>v14620-dmz-o-m-1582</v>
      </c>
      <c r="AH323" s="38" t="str">
        <f t="shared" si="105"/>
        <v>eeaims011mfd-om</v>
      </c>
      <c r="AI323" s="375" t="s">
        <v>2625</v>
      </c>
      <c r="AJ323" s="38" t="s">
        <v>2884</v>
      </c>
      <c r="AK323" s="38" t="s">
        <v>2885</v>
      </c>
      <c r="AL323" s="670" t="s">
        <v>1572</v>
      </c>
      <c r="AM323" s="670" t="s">
        <v>2852</v>
      </c>
      <c r="AN323" s="670"/>
      <c r="AO323" s="637"/>
      <c r="AP323" s="202"/>
      <c r="AQ323" s="637"/>
      <c r="AR323" s="316"/>
      <c r="AS323" s="316"/>
      <c r="AT323" s="316"/>
      <c r="AU323" s="316"/>
      <c r="AV323" s="316"/>
      <c r="AW323" s="553"/>
      <c r="AX323" s="675"/>
      <c r="AY323" s="675"/>
      <c r="AZ323" s="643"/>
      <c r="BA323" s="644"/>
      <c r="BB323" s="644"/>
      <c r="BC323" s="644"/>
      <c r="BD323" s="644"/>
      <c r="BE323" s="644"/>
      <c r="BF323" s="644"/>
      <c r="BG323" s="644"/>
      <c r="BH323" s="644"/>
      <c r="BI323" s="324">
        <v>1585</v>
      </c>
      <c r="BJ323" s="645" t="s">
        <v>2497</v>
      </c>
      <c r="BK323" s="324" t="str">
        <f t="shared" si="106"/>
        <v>v14620-bsr-1585</v>
      </c>
      <c r="BL323" s="324" t="str">
        <f t="shared" si="107"/>
        <v>-bsr</v>
      </c>
      <c r="BM323" s="324" t="s">
        <v>2625</v>
      </c>
      <c r="BN323" s="324" t="s">
        <v>2812</v>
      </c>
      <c r="BO323" s="324" t="s">
        <v>2813</v>
      </c>
      <c r="BP323" s="324" t="s">
        <v>1572</v>
      </c>
      <c r="BQ323" s="197" t="s">
        <v>2854</v>
      </c>
      <c r="BR323" s="677"/>
      <c r="BS323" s="678"/>
      <c r="BT323" s="679"/>
      <c r="BU323" s="677"/>
      <c r="BV323" s="679"/>
      <c r="BW323" s="677"/>
      <c r="BX323" s="677"/>
      <c r="BY323" s="677"/>
      <c r="BZ323" s="677"/>
      <c r="CA323" s="587"/>
    </row>
    <row r="324" spans="1:79" s="813" customFormat="1" hidden="1">
      <c r="A324" s="797" t="str">
        <f t="shared" si="86"/>
        <v>eeaprb001wvn</v>
      </c>
      <c r="B324" s="798"/>
      <c r="C324" s="798" t="s">
        <v>2537</v>
      </c>
      <c r="D324" s="798" t="s">
        <v>474</v>
      </c>
      <c r="E324" s="798" t="s">
        <v>2902</v>
      </c>
      <c r="F324" s="798" t="s">
        <v>923</v>
      </c>
      <c r="G324" s="798" t="s">
        <v>2541</v>
      </c>
      <c r="H324" s="798" t="s">
        <v>1547</v>
      </c>
      <c r="I324" s="798" t="s">
        <v>1548</v>
      </c>
      <c r="J324" s="798" t="str">
        <f t="shared" si="87"/>
        <v>prb001wvn</v>
      </c>
      <c r="K324" s="798" t="s">
        <v>1549</v>
      </c>
      <c r="L324" s="798" t="s">
        <v>1549</v>
      </c>
      <c r="M324" s="798" t="s">
        <v>2903</v>
      </c>
      <c r="N324" s="798"/>
      <c r="O324" s="798"/>
      <c r="P324" s="798"/>
      <c r="Q324" s="799" t="str">
        <f t="shared" si="88"/>
        <v>10.164.46.12</v>
      </c>
      <c r="R324" s="799" t="str">
        <f t="shared" si="89"/>
        <v>10.164.15.28</v>
      </c>
      <c r="S324" s="797" t="str">
        <f t="shared" si="90"/>
        <v>10.244.210.20</v>
      </c>
      <c r="T324" s="797" t="str">
        <f t="shared" si="91"/>
        <v>10.244.200.20</v>
      </c>
      <c r="U324" s="797" t="str">
        <f t="shared" si="92"/>
        <v>N/A</v>
      </c>
      <c r="V324" s="818">
        <v>1584</v>
      </c>
      <c r="W324" s="819" t="s">
        <v>1554</v>
      </c>
      <c r="X324" s="818" t="str">
        <f t="shared" ref="X324:X394" si="108">"v14620"&amp;W324&amp;"-"&amp;V324</f>
        <v>v14620-ilo-1584</v>
      </c>
      <c r="Y324" s="818" t="str">
        <f t="shared" ref="Y324:Y393" si="109">Master_Full_Short_Hostname&amp;W324</f>
        <v>eeaprb001wvn-ilo</v>
      </c>
      <c r="Z324" s="818" t="s">
        <v>461</v>
      </c>
      <c r="AA324" s="818" t="s">
        <v>2904</v>
      </c>
      <c r="AB324" s="818" t="s">
        <v>2905</v>
      </c>
      <c r="AC324" s="820" t="s">
        <v>1572</v>
      </c>
      <c r="AD324" s="821" t="s">
        <v>2906</v>
      </c>
      <c r="AE324" s="801">
        <v>1582</v>
      </c>
      <c r="AF324" s="802"/>
      <c r="AG324" s="801" t="str">
        <f t="shared" ref="AG324:AG333" si="110">"v14620"&amp;"-dmz-o-m"&amp;"-"&amp;AE324</f>
        <v>v14620-dmz-o-m-1582</v>
      </c>
      <c r="AH324" s="803" t="str">
        <f t="shared" ref="AH324:AH391" si="111">Master_Full_Short_Hostname&amp;AF324</f>
        <v>eeaprb001wvn</v>
      </c>
      <c r="AI324" s="804" t="s">
        <v>461</v>
      </c>
      <c r="AJ324" s="803" t="s">
        <v>2907</v>
      </c>
      <c r="AK324" s="817" t="s">
        <v>2908</v>
      </c>
      <c r="AL324" s="805" t="s">
        <v>1572</v>
      </c>
      <c r="AM324" s="805" t="s">
        <v>2909</v>
      </c>
      <c r="AN324" s="802" t="s">
        <v>2910</v>
      </c>
      <c r="AO324" s="806"/>
      <c r="AP324" s="807"/>
      <c r="AQ324" s="806"/>
      <c r="AR324" s="808"/>
      <c r="AS324" s="808"/>
      <c r="AT324" s="808"/>
      <c r="AU324" s="808"/>
      <c r="AV324" s="808"/>
      <c r="AW324" s="809"/>
      <c r="AX324" s="822" t="s">
        <v>2562</v>
      </c>
      <c r="AY324" s="811" t="str">
        <f t="shared" ref="AY324:AY333" si="112">Master_Full_Short_Hostname&amp;AX324</f>
        <v>eeaprb001wvn-xtr</v>
      </c>
      <c r="AZ324" s="812"/>
      <c r="BA324" s="800"/>
      <c r="BB324" s="800"/>
      <c r="BC324" s="800"/>
      <c r="BD324" s="800"/>
      <c r="BE324" s="800"/>
      <c r="BF324" s="800"/>
      <c r="BG324" s="800"/>
      <c r="BH324" s="800"/>
      <c r="BI324" s="823"/>
      <c r="BJ324" s="824" t="s">
        <v>2497</v>
      </c>
      <c r="BK324" s="823"/>
      <c r="BL324" s="823" t="str">
        <f t="shared" si="85"/>
        <v>eeaprb001wvn-bsr</v>
      </c>
      <c r="BM324" s="825" t="s">
        <v>461</v>
      </c>
      <c r="BN324" s="823" t="s">
        <v>2911</v>
      </c>
      <c r="BO324" s="823" t="s">
        <v>2912</v>
      </c>
      <c r="BP324" s="826" t="s">
        <v>1572</v>
      </c>
      <c r="BQ324" s="827" t="s">
        <v>2913</v>
      </c>
      <c r="BR324" s="828">
        <v>1585</v>
      </c>
      <c r="BS324" s="829"/>
      <c r="BT324" s="830"/>
      <c r="BU324" s="828"/>
      <c r="BV324" s="830"/>
      <c r="BW324" s="828"/>
      <c r="BX324" s="828"/>
      <c r="BY324" s="828"/>
      <c r="BZ324" s="828"/>
      <c r="CA324" s="831"/>
    </row>
    <row r="325" spans="1:79" s="813" customFormat="1" hidden="1">
      <c r="A325" s="797" t="str">
        <f t="shared" si="86"/>
        <v>eeaprb002wvn</v>
      </c>
      <c r="B325" s="798"/>
      <c r="C325" s="798" t="s">
        <v>2537</v>
      </c>
      <c r="D325" s="798" t="s">
        <v>474</v>
      </c>
      <c r="E325" s="798" t="s">
        <v>2902</v>
      </c>
      <c r="F325" s="798" t="s">
        <v>923</v>
      </c>
      <c r="G325" s="798" t="s">
        <v>2541</v>
      </c>
      <c r="H325" s="798" t="s">
        <v>1590</v>
      </c>
      <c r="I325" s="798" t="s">
        <v>1548</v>
      </c>
      <c r="J325" s="798" t="str">
        <f t="shared" si="87"/>
        <v>prb002wvn</v>
      </c>
      <c r="K325" s="798" t="s">
        <v>1549</v>
      </c>
      <c r="L325" s="798" t="s">
        <v>1549</v>
      </c>
      <c r="M325" s="798" t="s">
        <v>2914</v>
      </c>
      <c r="N325" s="798"/>
      <c r="O325" s="798"/>
      <c r="P325" s="798"/>
      <c r="Q325" s="799" t="str">
        <f t="shared" si="88"/>
        <v>10.164.46.12</v>
      </c>
      <c r="R325" s="799" t="str">
        <f t="shared" si="89"/>
        <v>10.164.15.28</v>
      </c>
      <c r="S325" s="797" t="str">
        <f t="shared" si="90"/>
        <v>10.244.210.20</v>
      </c>
      <c r="T325" s="797" t="str">
        <f t="shared" si="91"/>
        <v>10.244.200.20</v>
      </c>
      <c r="U325" s="797" t="str">
        <f t="shared" si="92"/>
        <v>N/A</v>
      </c>
      <c r="V325" s="818">
        <v>1584</v>
      </c>
      <c r="W325" s="819" t="s">
        <v>1554</v>
      </c>
      <c r="X325" s="818" t="str">
        <f t="shared" si="108"/>
        <v>v14620-ilo-1584</v>
      </c>
      <c r="Y325" s="818" t="str">
        <f t="shared" si="109"/>
        <v>eeaprb002wvn-ilo</v>
      </c>
      <c r="Z325" s="818" t="s">
        <v>461</v>
      </c>
      <c r="AA325" s="818" t="s">
        <v>2904</v>
      </c>
      <c r="AB325" s="818" t="s">
        <v>2905</v>
      </c>
      <c r="AC325" s="820" t="s">
        <v>1572</v>
      </c>
      <c r="AD325" s="821" t="s">
        <v>2915</v>
      </c>
      <c r="AE325" s="801">
        <v>1582</v>
      </c>
      <c r="AF325" s="802"/>
      <c r="AG325" s="801" t="str">
        <f t="shared" si="110"/>
        <v>v14620-dmz-o-m-1582</v>
      </c>
      <c r="AH325" s="803" t="str">
        <f t="shared" si="111"/>
        <v>eeaprb002wvn</v>
      </c>
      <c r="AI325" s="804" t="s">
        <v>461</v>
      </c>
      <c r="AJ325" s="803" t="s">
        <v>2907</v>
      </c>
      <c r="AK325" s="817" t="s">
        <v>2908</v>
      </c>
      <c r="AL325" s="805" t="s">
        <v>1572</v>
      </c>
      <c r="AM325" s="805" t="s">
        <v>2916</v>
      </c>
      <c r="AN325" s="802" t="s">
        <v>2917</v>
      </c>
      <c r="AO325" s="806"/>
      <c r="AP325" s="807"/>
      <c r="AQ325" s="806"/>
      <c r="AR325" s="808"/>
      <c r="AS325" s="808"/>
      <c r="AT325" s="808"/>
      <c r="AU325" s="808"/>
      <c r="AV325" s="808"/>
      <c r="AW325" s="809"/>
      <c r="AX325" s="822" t="s">
        <v>2562</v>
      </c>
      <c r="AY325" s="811" t="str">
        <f t="shared" si="112"/>
        <v>eeaprb002wvn-xtr</v>
      </c>
      <c r="AZ325" s="812"/>
      <c r="BA325" s="800"/>
      <c r="BB325" s="800"/>
      <c r="BC325" s="800"/>
      <c r="BD325" s="800"/>
      <c r="BE325" s="800"/>
      <c r="BF325" s="800"/>
      <c r="BG325" s="800"/>
      <c r="BH325" s="800"/>
      <c r="BI325" s="823"/>
      <c r="BJ325" s="824" t="s">
        <v>2497</v>
      </c>
      <c r="BK325" s="823"/>
      <c r="BL325" s="823" t="str">
        <f t="shared" si="85"/>
        <v>eeaprb002wvn-bsr</v>
      </c>
      <c r="BM325" s="825" t="s">
        <v>461</v>
      </c>
      <c r="BN325" s="823" t="s">
        <v>2911</v>
      </c>
      <c r="BO325" s="823" t="s">
        <v>2912</v>
      </c>
      <c r="BP325" s="826" t="s">
        <v>1572</v>
      </c>
      <c r="BQ325" s="827" t="s">
        <v>2918</v>
      </c>
      <c r="BR325" s="828">
        <v>1585</v>
      </c>
      <c r="BS325" s="829"/>
      <c r="BT325" s="830"/>
      <c r="BU325" s="828"/>
      <c r="BV325" s="830"/>
      <c r="BW325" s="828"/>
      <c r="BX325" s="828"/>
      <c r="BY325" s="828"/>
      <c r="BZ325" s="828"/>
      <c r="CA325" s="831"/>
    </row>
    <row r="326" spans="1:79" s="813" customFormat="1" hidden="1">
      <c r="A326" s="797" t="str">
        <f t="shared" si="86"/>
        <v>eeaprb003wvn</v>
      </c>
      <c r="B326" s="798"/>
      <c r="C326" s="798" t="s">
        <v>2537</v>
      </c>
      <c r="D326" s="798" t="s">
        <v>474</v>
      </c>
      <c r="E326" s="798" t="s">
        <v>2902</v>
      </c>
      <c r="F326" s="798" t="s">
        <v>923</v>
      </c>
      <c r="G326" s="798" t="s">
        <v>2541</v>
      </c>
      <c r="H326" s="798" t="s">
        <v>1598</v>
      </c>
      <c r="I326" s="798" t="s">
        <v>1548</v>
      </c>
      <c r="J326" s="798" t="str">
        <f t="shared" si="87"/>
        <v>prb003wvn</v>
      </c>
      <c r="K326" s="798" t="s">
        <v>1549</v>
      </c>
      <c r="L326" s="798" t="s">
        <v>1549</v>
      </c>
      <c r="M326" s="798" t="s">
        <v>2919</v>
      </c>
      <c r="N326" s="798"/>
      <c r="O326" s="798"/>
      <c r="P326" s="798"/>
      <c r="Q326" s="799" t="str">
        <f t="shared" si="88"/>
        <v>10.164.46.12</v>
      </c>
      <c r="R326" s="799" t="str">
        <f t="shared" si="89"/>
        <v>10.164.15.28</v>
      </c>
      <c r="S326" s="797" t="str">
        <f t="shared" si="90"/>
        <v>10.244.210.20</v>
      </c>
      <c r="T326" s="797" t="str">
        <f t="shared" si="91"/>
        <v>10.244.200.20</v>
      </c>
      <c r="U326" s="797" t="str">
        <f t="shared" si="92"/>
        <v>N/A</v>
      </c>
      <c r="V326" s="818">
        <v>1584</v>
      </c>
      <c r="W326" s="819" t="s">
        <v>1554</v>
      </c>
      <c r="X326" s="818" t="str">
        <f t="shared" si="108"/>
        <v>v14620-ilo-1584</v>
      </c>
      <c r="Y326" s="818" t="str">
        <f t="shared" si="109"/>
        <v>eeaprb003wvn-ilo</v>
      </c>
      <c r="Z326" s="818" t="s">
        <v>461</v>
      </c>
      <c r="AA326" s="818" t="s">
        <v>2904</v>
      </c>
      <c r="AB326" s="818" t="s">
        <v>2905</v>
      </c>
      <c r="AC326" s="820" t="s">
        <v>1572</v>
      </c>
      <c r="AD326" s="821" t="s">
        <v>2920</v>
      </c>
      <c r="AE326" s="801">
        <v>1582</v>
      </c>
      <c r="AF326" s="802"/>
      <c r="AG326" s="801" t="str">
        <f t="shared" si="110"/>
        <v>v14620-dmz-o-m-1582</v>
      </c>
      <c r="AH326" s="803" t="str">
        <f t="shared" si="111"/>
        <v>eeaprb003wvn</v>
      </c>
      <c r="AI326" s="804" t="s">
        <v>461</v>
      </c>
      <c r="AJ326" s="803" t="s">
        <v>2907</v>
      </c>
      <c r="AK326" s="817" t="s">
        <v>2908</v>
      </c>
      <c r="AL326" s="805" t="s">
        <v>1572</v>
      </c>
      <c r="AM326" s="805" t="s">
        <v>2921</v>
      </c>
      <c r="AN326" s="802" t="s">
        <v>2922</v>
      </c>
      <c r="AO326" s="806"/>
      <c r="AP326" s="807"/>
      <c r="AQ326" s="806"/>
      <c r="AR326" s="808"/>
      <c r="AS326" s="808"/>
      <c r="AT326" s="808"/>
      <c r="AU326" s="808"/>
      <c r="AV326" s="808"/>
      <c r="AW326" s="809"/>
      <c r="AX326" s="822" t="s">
        <v>2562</v>
      </c>
      <c r="AY326" s="811" t="str">
        <f t="shared" si="112"/>
        <v>eeaprb003wvn-xtr</v>
      </c>
      <c r="AZ326" s="812"/>
      <c r="BA326" s="800"/>
      <c r="BB326" s="800"/>
      <c r="BC326" s="800"/>
      <c r="BD326" s="800"/>
      <c r="BE326" s="800"/>
      <c r="BF326" s="800"/>
      <c r="BG326" s="800"/>
      <c r="BH326" s="800"/>
      <c r="BI326" s="823"/>
      <c r="BJ326" s="824" t="s">
        <v>2497</v>
      </c>
      <c r="BK326" s="823"/>
      <c r="BL326" s="823" t="str">
        <f t="shared" si="85"/>
        <v>eeaprb003wvn-bsr</v>
      </c>
      <c r="BM326" s="825" t="s">
        <v>461</v>
      </c>
      <c r="BN326" s="823" t="s">
        <v>2911</v>
      </c>
      <c r="BO326" s="823" t="s">
        <v>2912</v>
      </c>
      <c r="BP326" s="826" t="s">
        <v>1572</v>
      </c>
      <c r="BQ326" s="827" t="s">
        <v>2923</v>
      </c>
      <c r="BR326" s="828">
        <v>1585</v>
      </c>
      <c r="BS326" s="829"/>
      <c r="BT326" s="830"/>
      <c r="BU326" s="828"/>
      <c r="BV326" s="830"/>
      <c r="BW326" s="828"/>
      <c r="BX326" s="828"/>
      <c r="BY326" s="828"/>
      <c r="BZ326" s="828"/>
      <c r="CA326" s="831"/>
    </row>
    <row r="327" spans="1:79" s="813" customFormat="1" hidden="1">
      <c r="A327" s="797" t="str">
        <f t="shared" si="86"/>
        <v>eeaprb004wvn</v>
      </c>
      <c r="B327" s="798"/>
      <c r="C327" s="798" t="s">
        <v>2537</v>
      </c>
      <c r="D327" s="798" t="s">
        <v>474</v>
      </c>
      <c r="E327" s="798" t="s">
        <v>2902</v>
      </c>
      <c r="F327" s="798" t="s">
        <v>923</v>
      </c>
      <c r="G327" s="798" t="s">
        <v>2541</v>
      </c>
      <c r="H327" s="798" t="s">
        <v>1606</v>
      </c>
      <c r="I327" s="798" t="s">
        <v>1548</v>
      </c>
      <c r="J327" s="798" t="str">
        <f t="shared" si="87"/>
        <v>prb004wvn</v>
      </c>
      <c r="K327" s="798" t="s">
        <v>1549</v>
      </c>
      <c r="L327" s="798" t="s">
        <v>1549</v>
      </c>
      <c r="M327" s="798" t="s">
        <v>2924</v>
      </c>
      <c r="N327" s="798"/>
      <c r="O327" s="798"/>
      <c r="P327" s="798"/>
      <c r="Q327" s="799" t="str">
        <f t="shared" si="88"/>
        <v>10.164.46.12</v>
      </c>
      <c r="R327" s="799" t="str">
        <f t="shared" si="89"/>
        <v>10.164.15.28</v>
      </c>
      <c r="S327" s="797" t="str">
        <f t="shared" si="90"/>
        <v>10.244.210.20</v>
      </c>
      <c r="T327" s="797" t="str">
        <f t="shared" si="91"/>
        <v>10.244.200.20</v>
      </c>
      <c r="U327" s="797" t="str">
        <f t="shared" si="92"/>
        <v>N/A</v>
      </c>
      <c r="V327" s="818">
        <v>1584</v>
      </c>
      <c r="W327" s="819" t="s">
        <v>1554</v>
      </c>
      <c r="X327" s="818" t="str">
        <f t="shared" si="108"/>
        <v>v14620-ilo-1584</v>
      </c>
      <c r="Y327" s="818" t="str">
        <f t="shared" si="109"/>
        <v>eeaprb004wvn-ilo</v>
      </c>
      <c r="Z327" s="818" t="s">
        <v>461</v>
      </c>
      <c r="AA327" s="818" t="s">
        <v>2904</v>
      </c>
      <c r="AB327" s="818" t="s">
        <v>2905</v>
      </c>
      <c r="AC327" s="820" t="s">
        <v>1572</v>
      </c>
      <c r="AD327" s="821" t="s">
        <v>2925</v>
      </c>
      <c r="AE327" s="801">
        <v>1582</v>
      </c>
      <c r="AF327" s="802"/>
      <c r="AG327" s="801" t="str">
        <f t="shared" si="110"/>
        <v>v14620-dmz-o-m-1582</v>
      </c>
      <c r="AH327" s="803" t="str">
        <f t="shared" si="111"/>
        <v>eeaprb004wvn</v>
      </c>
      <c r="AI327" s="804" t="s">
        <v>461</v>
      </c>
      <c r="AJ327" s="803" t="s">
        <v>2907</v>
      </c>
      <c r="AK327" s="817" t="s">
        <v>2908</v>
      </c>
      <c r="AL327" s="805" t="s">
        <v>1572</v>
      </c>
      <c r="AM327" s="805" t="s">
        <v>2926</v>
      </c>
      <c r="AN327" s="802" t="s">
        <v>2927</v>
      </c>
      <c r="AO327" s="806"/>
      <c r="AP327" s="807"/>
      <c r="AQ327" s="806"/>
      <c r="AR327" s="808"/>
      <c r="AS327" s="808"/>
      <c r="AT327" s="808"/>
      <c r="AU327" s="808"/>
      <c r="AV327" s="808"/>
      <c r="AW327" s="809"/>
      <c r="AX327" s="822" t="s">
        <v>2562</v>
      </c>
      <c r="AY327" s="811" t="str">
        <f t="shared" si="112"/>
        <v>eeaprb004wvn-xtr</v>
      </c>
      <c r="AZ327" s="812"/>
      <c r="BA327" s="800"/>
      <c r="BB327" s="800"/>
      <c r="BC327" s="800"/>
      <c r="BD327" s="800"/>
      <c r="BE327" s="800"/>
      <c r="BF327" s="800"/>
      <c r="BG327" s="800"/>
      <c r="BH327" s="800"/>
      <c r="BI327" s="823"/>
      <c r="BJ327" s="824" t="s">
        <v>2497</v>
      </c>
      <c r="BK327" s="823"/>
      <c r="BL327" s="823" t="str">
        <f t="shared" si="85"/>
        <v>eeaprb004wvn-bsr</v>
      </c>
      <c r="BM327" s="825" t="s">
        <v>461</v>
      </c>
      <c r="BN327" s="823" t="s">
        <v>2911</v>
      </c>
      <c r="BO327" s="823" t="s">
        <v>2912</v>
      </c>
      <c r="BP327" s="826" t="s">
        <v>1572</v>
      </c>
      <c r="BQ327" s="827" t="s">
        <v>2928</v>
      </c>
      <c r="BR327" s="828">
        <v>1585</v>
      </c>
      <c r="BS327" s="829"/>
      <c r="BT327" s="830"/>
      <c r="BU327" s="828"/>
      <c r="BV327" s="830"/>
      <c r="BW327" s="828"/>
      <c r="BX327" s="828"/>
      <c r="BY327" s="828"/>
      <c r="BZ327" s="828"/>
      <c r="CA327" s="831"/>
    </row>
    <row r="328" spans="1:79" s="813" customFormat="1" hidden="1">
      <c r="A328" s="797" t="str">
        <f t="shared" si="86"/>
        <v>eeaprb005wvn</v>
      </c>
      <c r="B328" s="798"/>
      <c r="C328" s="798" t="s">
        <v>2537</v>
      </c>
      <c r="D328" s="798" t="s">
        <v>474</v>
      </c>
      <c r="E328" s="798" t="s">
        <v>2902</v>
      </c>
      <c r="F328" s="798" t="s">
        <v>923</v>
      </c>
      <c r="G328" s="798" t="s">
        <v>2541</v>
      </c>
      <c r="H328" s="798" t="s">
        <v>1613</v>
      </c>
      <c r="I328" s="798" t="s">
        <v>1548</v>
      </c>
      <c r="J328" s="798" t="str">
        <f t="shared" si="87"/>
        <v>prb005wvn</v>
      </c>
      <c r="K328" s="798" t="s">
        <v>1549</v>
      </c>
      <c r="L328" s="798" t="s">
        <v>1549</v>
      </c>
      <c r="M328" s="798" t="s">
        <v>2929</v>
      </c>
      <c r="N328" s="798"/>
      <c r="O328" s="798"/>
      <c r="P328" s="798"/>
      <c r="Q328" s="799" t="str">
        <f t="shared" si="88"/>
        <v>10.164.46.12</v>
      </c>
      <c r="R328" s="799" t="str">
        <f t="shared" si="89"/>
        <v>10.164.15.28</v>
      </c>
      <c r="S328" s="797" t="str">
        <f t="shared" si="90"/>
        <v>10.244.210.20</v>
      </c>
      <c r="T328" s="797" t="str">
        <f t="shared" si="91"/>
        <v>10.244.200.20</v>
      </c>
      <c r="U328" s="797" t="str">
        <f t="shared" si="92"/>
        <v>N/A</v>
      </c>
      <c r="V328" s="818">
        <v>1584</v>
      </c>
      <c r="W328" s="819" t="s">
        <v>1554</v>
      </c>
      <c r="X328" s="818" t="str">
        <f t="shared" si="108"/>
        <v>v14620-ilo-1584</v>
      </c>
      <c r="Y328" s="818" t="str">
        <f t="shared" si="109"/>
        <v>eeaprb005wvn-ilo</v>
      </c>
      <c r="Z328" s="818" t="s">
        <v>461</v>
      </c>
      <c r="AA328" s="818" t="s">
        <v>2904</v>
      </c>
      <c r="AB328" s="818" t="s">
        <v>2905</v>
      </c>
      <c r="AC328" s="820" t="s">
        <v>1572</v>
      </c>
      <c r="AD328" s="821" t="s">
        <v>2930</v>
      </c>
      <c r="AE328" s="801">
        <v>1582</v>
      </c>
      <c r="AF328" s="802"/>
      <c r="AG328" s="801" t="str">
        <f t="shared" si="110"/>
        <v>v14620-dmz-o-m-1582</v>
      </c>
      <c r="AH328" s="803" t="str">
        <f t="shared" si="111"/>
        <v>eeaprb005wvn</v>
      </c>
      <c r="AI328" s="804" t="s">
        <v>461</v>
      </c>
      <c r="AJ328" s="803" t="s">
        <v>2907</v>
      </c>
      <c r="AK328" s="817" t="s">
        <v>2908</v>
      </c>
      <c r="AL328" s="805" t="s">
        <v>1572</v>
      </c>
      <c r="AM328" s="805" t="s">
        <v>2931</v>
      </c>
      <c r="AN328" s="802" t="s">
        <v>2932</v>
      </c>
      <c r="AO328" s="806"/>
      <c r="AP328" s="807"/>
      <c r="AQ328" s="806"/>
      <c r="AR328" s="808"/>
      <c r="AS328" s="808"/>
      <c r="AT328" s="808"/>
      <c r="AU328" s="808"/>
      <c r="AV328" s="808"/>
      <c r="AW328" s="809"/>
      <c r="AX328" s="822" t="s">
        <v>2562</v>
      </c>
      <c r="AY328" s="811" t="str">
        <f t="shared" si="112"/>
        <v>eeaprb005wvn-xtr</v>
      </c>
      <c r="AZ328" s="812"/>
      <c r="BA328" s="800"/>
      <c r="BB328" s="800"/>
      <c r="BC328" s="800"/>
      <c r="BD328" s="800"/>
      <c r="BE328" s="800"/>
      <c r="BF328" s="800"/>
      <c r="BG328" s="800"/>
      <c r="BH328" s="800"/>
      <c r="BI328" s="823"/>
      <c r="BJ328" s="824" t="s">
        <v>2497</v>
      </c>
      <c r="BK328" s="823"/>
      <c r="BL328" s="823" t="str">
        <f t="shared" si="85"/>
        <v>eeaprb005wvn-bsr</v>
      </c>
      <c r="BM328" s="825" t="s">
        <v>461</v>
      </c>
      <c r="BN328" s="823" t="s">
        <v>2911</v>
      </c>
      <c r="BO328" s="823" t="s">
        <v>2912</v>
      </c>
      <c r="BP328" s="826" t="s">
        <v>1572</v>
      </c>
      <c r="BQ328" s="827" t="s">
        <v>2933</v>
      </c>
      <c r="BR328" s="828">
        <v>1585</v>
      </c>
      <c r="BS328" s="829"/>
      <c r="BT328" s="830"/>
      <c r="BU328" s="828"/>
      <c r="BV328" s="830"/>
      <c r="BW328" s="828"/>
      <c r="BX328" s="828"/>
      <c r="BY328" s="828"/>
      <c r="BZ328" s="828"/>
      <c r="CA328" s="831"/>
    </row>
    <row r="329" spans="1:79" s="813" customFormat="1" hidden="1">
      <c r="A329" s="797" t="str">
        <f t="shared" si="86"/>
        <v>eeaprb006wvn</v>
      </c>
      <c r="B329" s="798"/>
      <c r="C329" s="798" t="s">
        <v>2537</v>
      </c>
      <c r="D329" s="798" t="s">
        <v>474</v>
      </c>
      <c r="E329" s="798" t="s">
        <v>2902</v>
      </c>
      <c r="F329" s="798" t="s">
        <v>923</v>
      </c>
      <c r="G329" s="798" t="s">
        <v>2541</v>
      </c>
      <c r="H329" s="798" t="s">
        <v>1621</v>
      </c>
      <c r="I329" s="798" t="s">
        <v>1548</v>
      </c>
      <c r="J329" s="798" t="str">
        <f t="shared" si="87"/>
        <v>prb006wvn</v>
      </c>
      <c r="K329" s="798" t="s">
        <v>1549</v>
      </c>
      <c r="L329" s="798" t="s">
        <v>1549</v>
      </c>
      <c r="M329" s="798" t="s">
        <v>2934</v>
      </c>
      <c r="N329" s="798"/>
      <c r="O329" s="798"/>
      <c r="P329" s="798"/>
      <c r="Q329" s="799" t="str">
        <f t="shared" si="88"/>
        <v>10.164.46.12</v>
      </c>
      <c r="R329" s="799" t="str">
        <f t="shared" si="89"/>
        <v>10.164.15.28</v>
      </c>
      <c r="S329" s="797" t="str">
        <f t="shared" si="90"/>
        <v>10.244.210.20</v>
      </c>
      <c r="T329" s="797" t="str">
        <f t="shared" si="91"/>
        <v>10.244.200.20</v>
      </c>
      <c r="U329" s="797" t="str">
        <f t="shared" si="92"/>
        <v>N/A</v>
      </c>
      <c r="V329" s="818">
        <v>1584</v>
      </c>
      <c r="W329" s="819" t="s">
        <v>1554</v>
      </c>
      <c r="X329" s="818" t="str">
        <f t="shared" si="108"/>
        <v>v14620-ilo-1584</v>
      </c>
      <c r="Y329" s="818" t="str">
        <f t="shared" si="109"/>
        <v>eeaprb006wvn-ilo</v>
      </c>
      <c r="Z329" s="818" t="s">
        <v>461</v>
      </c>
      <c r="AA329" s="818" t="s">
        <v>2904</v>
      </c>
      <c r="AB329" s="818" t="s">
        <v>2905</v>
      </c>
      <c r="AC329" s="820" t="s">
        <v>1572</v>
      </c>
      <c r="AD329" s="821" t="s">
        <v>2935</v>
      </c>
      <c r="AE329" s="801">
        <v>1582</v>
      </c>
      <c r="AF329" s="802"/>
      <c r="AG329" s="801" t="str">
        <f t="shared" si="110"/>
        <v>v14620-dmz-o-m-1582</v>
      </c>
      <c r="AH329" s="803" t="str">
        <f t="shared" si="111"/>
        <v>eeaprb006wvn</v>
      </c>
      <c r="AI329" s="804" t="s">
        <v>461</v>
      </c>
      <c r="AJ329" s="803" t="s">
        <v>2907</v>
      </c>
      <c r="AK329" s="817" t="s">
        <v>2908</v>
      </c>
      <c r="AL329" s="805" t="s">
        <v>1572</v>
      </c>
      <c r="AM329" s="805" t="s">
        <v>2936</v>
      </c>
      <c r="AN329" s="802" t="s">
        <v>2937</v>
      </c>
      <c r="AO329" s="806"/>
      <c r="AP329" s="807"/>
      <c r="AQ329" s="806"/>
      <c r="AR329" s="808"/>
      <c r="AS329" s="808"/>
      <c r="AT329" s="808"/>
      <c r="AU329" s="808"/>
      <c r="AV329" s="808"/>
      <c r="AW329" s="809"/>
      <c r="AX329" s="822" t="s">
        <v>2562</v>
      </c>
      <c r="AY329" s="811" t="str">
        <f t="shared" si="112"/>
        <v>eeaprb006wvn-xtr</v>
      </c>
      <c r="AZ329" s="812"/>
      <c r="BA329" s="800"/>
      <c r="BB329" s="800"/>
      <c r="BC329" s="800"/>
      <c r="BD329" s="800"/>
      <c r="BE329" s="800"/>
      <c r="BF329" s="800"/>
      <c r="BG329" s="800"/>
      <c r="BH329" s="800"/>
      <c r="BI329" s="823"/>
      <c r="BJ329" s="824" t="s">
        <v>2497</v>
      </c>
      <c r="BK329" s="823"/>
      <c r="BL329" s="823" t="str">
        <f t="shared" si="85"/>
        <v>eeaprb006wvn-bsr</v>
      </c>
      <c r="BM329" s="825" t="s">
        <v>461</v>
      </c>
      <c r="BN329" s="823" t="s">
        <v>2911</v>
      </c>
      <c r="BO329" s="823" t="s">
        <v>2912</v>
      </c>
      <c r="BP329" s="826" t="s">
        <v>1572</v>
      </c>
      <c r="BQ329" s="827" t="s">
        <v>2938</v>
      </c>
      <c r="BR329" s="828">
        <v>1585</v>
      </c>
      <c r="BS329" s="829"/>
      <c r="BT329" s="830"/>
      <c r="BU329" s="828"/>
      <c r="BV329" s="830"/>
      <c r="BW329" s="828"/>
      <c r="BX329" s="828"/>
      <c r="BY329" s="828"/>
      <c r="BZ329" s="828"/>
      <c r="CA329" s="831"/>
    </row>
    <row r="330" spans="1:79" s="813" customFormat="1" hidden="1">
      <c r="A330" s="797" t="str">
        <f t="shared" si="86"/>
        <v>eeaprb007wvn</v>
      </c>
      <c r="B330" s="798"/>
      <c r="C330" s="798" t="s">
        <v>2537</v>
      </c>
      <c r="D330" s="798" t="s">
        <v>474</v>
      </c>
      <c r="E330" s="798" t="s">
        <v>2902</v>
      </c>
      <c r="F330" s="798" t="s">
        <v>923</v>
      </c>
      <c r="G330" s="798" t="s">
        <v>2541</v>
      </c>
      <c r="H330" s="798" t="s">
        <v>1628</v>
      </c>
      <c r="I330" s="798" t="s">
        <v>1548</v>
      </c>
      <c r="J330" s="798" t="str">
        <f t="shared" si="87"/>
        <v>prb007wvn</v>
      </c>
      <c r="K330" s="798" t="s">
        <v>1549</v>
      </c>
      <c r="L330" s="798" t="s">
        <v>1549</v>
      </c>
      <c r="M330" s="798" t="s">
        <v>2939</v>
      </c>
      <c r="N330" s="798"/>
      <c r="O330" s="798"/>
      <c r="P330" s="798"/>
      <c r="Q330" s="799" t="str">
        <f t="shared" si="88"/>
        <v>10.164.46.12</v>
      </c>
      <c r="R330" s="799" t="str">
        <f t="shared" si="89"/>
        <v>10.164.15.28</v>
      </c>
      <c r="S330" s="797" t="str">
        <f t="shared" si="90"/>
        <v>10.244.210.20</v>
      </c>
      <c r="T330" s="797" t="str">
        <f t="shared" si="91"/>
        <v>10.244.200.20</v>
      </c>
      <c r="U330" s="797" t="str">
        <f t="shared" si="92"/>
        <v>N/A</v>
      </c>
      <c r="V330" s="818">
        <v>1584</v>
      </c>
      <c r="W330" s="819" t="s">
        <v>1554</v>
      </c>
      <c r="X330" s="818" t="str">
        <f t="shared" si="108"/>
        <v>v14620-ilo-1584</v>
      </c>
      <c r="Y330" s="818" t="str">
        <f t="shared" si="109"/>
        <v>eeaprb007wvn-ilo</v>
      </c>
      <c r="Z330" s="818" t="s">
        <v>461</v>
      </c>
      <c r="AA330" s="818" t="s">
        <v>2904</v>
      </c>
      <c r="AB330" s="818" t="s">
        <v>2905</v>
      </c>
      <c r="AC330" s="820" t="s">
        <v>1572</v>
      </c>
      <c r="AD330" s="821" t="s">
        <v>2940</v>
      </c>
      <c r="AE330" s="801">
        <v>1582</v>
      </c>
      <c r="AF330" s="802"/>
      <c r="AG330" s="801" t="str">
        <f t="shared" si="110"/>
        <v>v14620-dmz-o-m-1582</v>
      </c>
      <c r="AH330" s="803" t="str">
        <f t="shared" si="111"/>
        <v>eeaprb007wvn</v>
      </c>
      <c r="AI330" s="804" t="s">
        <v>461</v>
      </c>
      <c r="AJ330" s="803" t="s">
        <v>2907</v>
      </c>
      <c r="AK330" s="817" t="s">
        <v>2908</v>
      </c>
      <c r="AL330" s="805" t="s">
        <v>1572</v>
      </c>
      <c r="AM330" s="805" t="s">
        <v>2941</v>
      </c>
      <c r="AN330" s="802" t="s">
        <v>2942</v>
      </c>
      <c r="AO330" s="806"/>
      <c r="AP330" s="807"/>
      <c r="AQ330" s="806"/>
      <c r="AR330" s="808"/>
      <c r="AS330" s="808"/>
      <c r="AT330" s="808"/>
      <c r="AU330" s="808"/>
      <c r="AV330" s="808"/>
      <c r="AW330" s="809"/>
      <c r="AX330" s="822" t="s">
        <v>2562</v>
      </c>
      <c r="AY330" s="811" t="str">
        <f t="shared" si="112"/>
        <v>eeaprb007wvn-xtr</v>
      </c>
      <c r="AZ330" s="812"/>
      <c r="BA330" s="800"/>
      <c r="BB330" s="800"/>
      <c r="BC330" s="800"/>
      <c r="BD330" s="800"/>
      <c r="BE330" s="800"/>
      <c r="BF330" s="800"/>
      <c r="BG330" s="800"/>
      <c r="BH330" s="800"/>
      <c r="BI330" s="823"/>
      <c r="BJ330" s="824" t="s">
        <v>2497</v>
      </c>
      <c r="BK330" s="823"/>
      <c r="BL330" s="823" t="str">
        <f t="shared" si="85"/>
        <v>eeaprb007wvn-bsr</v>
      </c>
      <c r="BM330" s="825" t="s">
        <v>461</v>
      </c>
      <c r="BN330" s="823" t="s">
        <v>2911</v>
      </c>
      <c r="BO330" s="823" t="s">
        <v>2912</v>
      </c>
      <c r="BP330" s="826" t="s">
        <v>1572</v>
      </c>
      <c r="BQ330" s="827" t="s">
        <v>2943</v>
      </c>
      <c r="BR330" s="828">
        <v>1585</v>
      </c>
      <c r="BS330" s="829"/>
      <c r="BT330" s="830"/>
      <c r="BU330" s="828"/>
      <c r="BV330" s="830"/>
      <c r="BW330" s="828"/>
      <c r="BX330" s="828"/>
      <c r="BY330" s="828"/>
      <c r="BZ330" s="828"/>
      <c r="CA330" s="831"/>
    </row>
    <row r="331" spans="1:79" s="813" customFormat="1" hidden="1">
      <c r="A331" s="797" t="str">
        <f t="shared" si="86"/>
        <v>eeaprb008wvn</v>
      </c>
      <c r="B331" s="798"/>
      <c r="C331" s="798" t="s">
        <v>2537</v>
      </c>
      <c r="D331" s="798" t="s">
        <v>474</v>
      </c>
      <c r="E331" s="798" t="s">
        <v>2902</v>
      </c>
      <c r="F331" s="798" t="s">
        <v>923</v>
      </c>
      <c r="G331" s="798" t="s">
        <v>2541</v>
      </c>
      <c r="H331" s="798" t="s">
        <v>1635</v>
      </c>
      <c r="I331" s="798" t="s">
        <v>1548</v>
      </c>
      <c r="J331" s="798" t="str">
        <f t="shared" si="87"/>
        <v>prb008wvn</v>
      </c>
      <c r="K331" s="798" t="s">
        <v>1549</v>
      </c>
      <c r="L331" s="798" t="s">
        <v>1549</v>
      </c>
      <c r="M331" s="798" t="s">
        <v>2944</v>
      </c>
      <c r="N331" s="798"/>
      <c r="O331" s="798"/>
      <c r="P331" s="798"/>
      <c r="Q331" s="799" t="str">
        <f t="shared" si="88"/>
        <v>10.164.46.12</v>
      </c>
      <c r="R331" s="799" t="str">
        <f t="shared" si="89"/>
        <v>10.164.15.28</v>
      </c>
      <c r="S331" s="797" t="str">
        <f t="shared" si="90"/>
        <v>10.244.210.20</v>
      </c>
      <c r="T331" s="797" t="str">
        <f t="shared" si="91"/>
        <v>10.244.200.20</v>
      </c>
      <c r="U331" s="797" t="str">
        <f t="shared" si="92"/>
        <v>N/A</v>
      </c>
      <c r="V331" s="818">
        <v>1584</v>
      </c>
      <c r="W331" s="819" t="s">
        <v>1554</v>
      </c>
      <c r="X331" s="818" t="str">
        <f t="shared" si="108"/>
        <v>v14620-ilo-1584</v>
      </c>
      <c r="Y331" s="818" t="str">
        <f t="shared" si="109"/>
        <v>eeaprb008wvn-ilo</v>
      </c>
      <c r="Z331" s="818" t="s">
        <v>461</v>
      </c>
      <c r="AA331" s="818" t="s">
        <v>2904</v>
      </c>
      <c r="AB331" s="818" t="s">
        <v>2905</v>
      </c>
      <c r="AC331" s="820" t="s">
        <v>1572</v>
      </c>
      <c r="AD331" s="821" t="s">
        <v>2945</v>
      </c>
      <c r="AE331" s="801">
        <v>1582</v>
      </c>
      <c r="AF331" s="802"/>
      <c r="AG331" s="801" t="str">
        <f t="shared" si="110"/>
        <v>v14620-dmz-o-m-1582</v>
      </c>
      <c r="AH331" s="803" t="str">
        <f t="shared" si="111"/>
        <v>eeaprb008wvn</v>
      </c>
      <c r="AI331" s="804" t="s">
        <v>461</v>
      </c>
      <c r="AJ331" s="803" t="s">
        <v>2907</v>
      </c>
      <c r="AK331" s="817" t="s">
        <v>2908</v>
      </c>
      <c r="AL331" s="805" t="s">
        <v>1572</v>
      </c>
      <c r="AM331" s="805" t="s">
        <v>2946</v>
      </c>
      <c r="AN331" s="802" t="s">
        <v>2947</v>
      </c>
      <c r="AO331" s="806"/>
      <c r="AP331" s="807"/>
      <c r="AQ331" s="806"/>
      <c r="AR331" s="808"/>
      <c r="AS331" s="808"/>
      <c r="AT331" s="808"/>
      <c r="AU331" s="808"/>
      <c r="AV331" s="808"/>
      <c r="AW331" s="809"/>
      <c r="AX331" s="822" t="s">
        <v>2562</v>
      </c>
      <c r="AY331" s="811" t="str">
        <f t="shared" si="112"/>
        <v>eeaprb008wvn-xtr</v>
      </c>
      <c r="AZ331" s="812"/>
      <c r="BA331" s="800"/>
      <c r="BB331" s="800"/>
      <c r="BC331" s="800"/>
      <c r="BD331" s="800"/>
      <c r="BE331" s="800"/>
      <c r="BF331" s="800"/>
      <c r="BG331" s="800"/>
      <c r="BH331" s="800"/>
      <c r="BI331" s="823"/>
      <c r="BJ331" s="824" t="s">
        <v>2497</v>
      </c>
      <c r="BK331" s="823"/>
      <c r="BL331" s="823" t="str">
        <f t="shared" si="85"/>
        <v>eeaprb008wvn-bsr</v>
      </c>
      <c r="BM331" s="825" t="s">
        <v>461</v>
      </c>
      <c r="BN331" s="823" t="s">
        <v>2911</v>
      </c>
      <c r="BO331" s="823" t="s">
        <v>2912</v>
      </c>
      <c r="BP331" s="826" t="s">
        <v>1572</v>
      </c>
      <c r="BQ331" s="827" t="s">
        <v>2948</v>
      </c>
      <c r="BR331" s="828">
        <v>1585</v>
      </c>
      <c r="BS331" s="829"/>
      <c r="BT331" s="830"/>
      <c r="BU331" s="828"/>
      <c r="BV331" s="830"/>
      <c r="BW331" s="828"/>
      <c r="BX331" s="828"/>
      <c r="BY331" s="828"/>
      <c r="BZ331" s="828"/>
      <c r="CA331" s="831"/>
    </row>
    <row r="332" spans="1:79" s="813" customFormat="1" hidden="1">
      <c r="A332" s="797" t="str">
        <f t="shared" si="86"/>
        <v>eeaprb009wvn</v>
      </c>
      <c r="B332" s="798"/>
      <c r="C332" s="798" t="s">
        <v>2537</v>
      </c>
      <c r="D332" s="798" t="s">
        <v>474</v>
      </c>
      <c r="E332" s="798" t="s">
        <v>2902</v>
      </c>
      <c r="F332" s="798" t="s">
        <v>920</v>
      </c>
      <c r="G332" s="798" t="s">
        <v>2541</v>
      </c>
      <c r="H332" s="798" t="s">
        <v>1642</v>
      </c>
      <c r="I332" s="798" t="s">
        <v>1548</v>
      </c>
      <c r="J332" s="798" t="str">
        <f t="shared" si="87"/>
        <v>prb009wvn</v>
      </c>
      <c r="K332" s="798" t="s">
        <v>1549</v>
      </c>
      <c r="L332" s="798" t="s">
        <v>1549</v>
      </c>
      <c r="M332" s="798" t="s">
        <v>2949</v>
      </c>
      <c r="N332" s="798"/>
      <c r="O332" s="798"/>
      <c r="P332" s="798"/>
      <c r="Q332" s="799" t="str">
        <f t="shared" si="88"/>
        <v>10.164.46.12</v>
      </c>
      <c r="R332" s="799" t="str">
        <f t="shared" si="89"/>
        <v>10.164.15.28</v>
      </c>
      <c r="S332" s="797" t="str">
        <f t="shared" si="90"/>
        <v>10.244.210.20</v>
      </c>
      <c r="T332" s="797" t="str">
        <f t="shared" si="91"/>
        <v>10.244.200.20</v>
      </c>
      <c r="U332" s="797" t="str">
        <f t="shared" si="92"/>
        <v>N/A</v>
      </c>
      <c r="V332" s="818">
        <v>1584</v>
      </c>
      <c r="W332" s="819" t="s">
        <v>1554</v>
      </c>
      <c r="X332" s="818" t="str">
        <f t="shared" si="108"/>
        <v>v14620-ilo-1584</v>
      </c>
      <c r="Y332" s="818" t="str">
        <f t="shared" si="109"/>
        <v>eeaprb009wvn-ilo</v>
      </c>
      <c r="Z332" s="818" t="s">
        <v>461</v>
      </c>
      <c r="AA332" s="818" t="s">
        <v>2904</v>
      </c>
      <c r="AB332" s="818" t="s">
        <v>2905</v>
      </c>
      <c r="AC332" s="820" t="s">
        <v>1572</v>
      </c>
      <c r="AD332" s="821" t="s">
        <v>2950</v>
      </c>
      <c r="AE332" s="801">
        <v>1582</v>
      </c>
      <c r="AF332" s="802"/>
      <c r="AG332" s="801" t="str">
        <f t="shared" si="110"/>
        <v>v14620-dmz-o-m-1582</v>
      </c>
      <c r="AH332" s="803" t="str">
        <f t="shared" si="111"/>
        <v>eeaprb009wvn</v>
      </c>
      <c r="AI332" s="804" t="s">
        <v>461</v>
      </c>
      <c r="AJ332" s="803" t="s">
        <v>2907</v>
      </c>
      <c r="AK332" s="817" t="s">
        <v>2908</v>
      </c>
      <c r="AL332" s="805" t="s">
        <v>1572</v>
      </c>
      <c r="AM332" s="805" t="s">
        <v>2951</v>
      </c>
      <c r="AN332" s="802" t="s">
        <v>2952</v>
      </c>
      <c r="AO332" s="806"/>
      <c r="AP332" s="807"/>
      <c r="AQ332" s="806"/>
      <c r="AR332" s="808"/>
      <c r="AS332" s="808"/>
      <c r="AT332" s="808"/>
      <c r="AU332" s="808"/>
      <c r="AV332" s="808"/>
      <c r="AW332" s="809"/>
      <c r="AX332" s="822" t="s">
        <v>2562</v>
      </c>
      <c r="AY332" s="811" t="str">
        <f t="shared" si="112"/>
        <v>eeaprb009wvn-xtr</v>
      </c>
      <c r="AZ332" s="812"/>
      <c r="BA332" s="800"/>
      <c r="BB332" s="800"/>
      <c r="BC332" s="800"/>
      <c r="BD332" s="800"/>
      <c r="BE332" s="800"/>
      <c r="BF332" s="800"/>
      <c r="BG332" s="800"/>
      <c r="BH332" s="800"/>
      <c r="BI332" s="823"/>
      <c r="BJ332" s="824" t="s">
        <v>2497</v>
      </c>
      <c r="BK332" s="823"/>
      <c r="BL332" s="823" t="str">
        <f>Master_Full_Short_Hostname&amp;BJ332</f>
        <v>eeaprb009wvn-bsr</v>
      </c>
      <c r="BM332" s="825" t="s">
        <v>461</v>
      </c>
      <c r="BN332" s="823" t="s">
        <v>2911</v>
      </c>
      <c r="BO332" s="823" t="s">
        <v>2912</v>
      </c>
      <c r="BP332" s="826" t="s">
        <v>1572</v>
      </c>
      <c r="BQ332" s="827" t="s">
        <v>2953</v>
      </c>
      <c r="BR332" s="828">
        <v>1585</v>
      </c>
      <c r="BS332" s="829"/>
      <c r="BT332" s="830"/>
      <c r="BU332" s="828"/>
      <c r="BV332" s="830"/>
      <c r="BW332" s="828"/>
      <c r="BX332" s="828"/>
      <c r="BY332" s="828"/>
      <c r="BZ332" s="828"/>
      <c r="CA332" s="831"/>
    </row>
    <row r="333" spans="1:79" s="27" customFormat="1" hidden="1">
      <c r="A333" s="95" t="str">
        <f t="shared" si="86"/>
        <v>eeaprb010wvn</v>
      </c>
      <c r="B333" s="36"/>
      <c r="C333" s="36" t="s">
        <v>2537</v>
      </c>
      <c r="D333" s="36" t="s">
        <v>474</v>
      </c>
      <c r="E333" s="36" t="s">
        <v>2902</v>
      </c>
      <c r="F333" s="36" t="s">
        <v>920</v>
      </c>
      <c r="G333" s="36" t="s">
        <v>2541</v>
      </c>
      <c r="H333" s="36" t="s">
        <v>1650</v>
      </c>
      <c r="I333" s="36" t="s">
        <v>1548</v>
      </c>
      <c r="J333" s="36" t="str">
        <f t="shared" si="87"/>
        <v>prb010wvn</v>
      </c>
      <c r="K333" s="36" t="s">
        <v>1549</v>
      </c>
      <c r="L333" s="36" t="s">
        <v>1549</v>
      </c>
      <c r="M333" s="36" t="s">
        <v>2954</v>
      </c>
      <c r="N333" s="36"/>
      <c r="O333" s="36"/>
      <c r="P333" s="36"/>
      <c r="Q333" s="646" t="str">
        <f t="shared" si="88"/>
        <v>10.164.46.12</v>
      </c>
      <c r="R333" s="646" t="str">
        <f t="shared" si="89"/>
        <v>10.164.15.28</v>
      </c>
      <c r="S333" s="95" t="str">
        <f t="shared" si="90"/>
        <v>10.244.210.20</v>
      </c>
      <c r="T333" s="95" t="str">
        <f t="shared" si="91"/>
        <v>10.244.200.20</v>
      </c>
      <c r="U333" s="95" t="str">
        <f t="shared" si="92"/>
        <v>N/A</v>
      </c>
      <c r="V333" s="34">
        <v>1584</v>
      </c>
      <c r="W333" s="107" t="s">
        <v>1554</v>
      </c>
      <c r="X333" s="34" t="str">
        <f t="shared" si="108"/>
        <v>v14620-ilo-1584</v>
      </c>
      <c r="Y333" s="34" t="str">
        <f t="shared" si="109"/>
        <v>eeaprb010wvn-ilo</v>
      </c>
      <c r="Z333" s="34" t="s">
        <v>461</v>
      </c>
      <c r="AA333" s="34" t="s">
        <v>2904</v>
      </c>
      <c r="AB333" s="34" t="s">
        <v>2905</v>
      </c>
      <c r="AC333" s="666" t="s">
        <v>1572</v>
      </c>
      <c r="AD333" s="200" t="s">
        <v>2955</v>
      </c>
      <c r="AE333" s="668">
        <v>1582</v>
      </c>
      <c r="AF333" s="201"/>
      <c r="AG333" s="668" t="str">
        <f t="shared" si="110"/>
        <v>v14620-dmz-o-m-1582</v>
      </c>
      <c r="AH333" s="38" t="str">
        <f t="shared" si="111"/>
        <v>eeaprb010wvn</v>
      </c>
      <c r="AI333" s="375" t="s">
        <v>461</v>
      </c>
      <c r="AJ333" s="38" t="s">
        <v>2907</v>
      </c>
      <c r="AK333" s="323" t="s">
        <v>2908</v>
      </c>
      <c r="AL333" s="670" t="s">
        <v>1572</v>
      </c>
      <c r="AM333" s="670" t="s">
        <v>2956</v>
      </c>
      <c r="AN333" s="201" t="s">
        <v>2957</v>
      </c>
      <c r="AO333" s="637"/>
      <c r="AP333" s="202"/>
      <c r="AQ333" s="637"/>
      <c r="AR333" s="316"/>
      <c r="AS333" s="316"/>
      <c r="AT333" s="316"/>
      <c r="AU333" s="316"/>
      <c r="AV333" s="316"/>
      <c r="AW333" s="553"/>
      <c r="AX333" s="500" t="s">
        <v>2562</v>
      </c>
      <c r="AY333" s="674" t="str">
        <f t="shared" si="112"/>
        <v>eeaprb010wvn-xtr</v>
      </c>
      <c r="AZ333" s="643"/>
      <c r="BA333" s="644"/>
      <c r="BB333" s="644"/>
      <c r="BC333" s="644"/>
      <c r="BD333" s="644"/>
      <c r="BE333" s="644"/>
      <c r="BF333" s="644"/>
      <c r="BG333" s="644"/>
      <c r="BH333" s="644"/>
      <c r="BI333" s="324"/>
      <c r="BJ333" s="645" t="s">
        <v>2497</v>
      </c>
      <c r="BK333" s="324"/>
      <c r="BL333" s="324" t="str">
        <f>Master_Full_Short_Hostname&amp;BJ333</f>
        <v>eeaprb010wvn-bsr</v>
      </c>
      <c r="BM333" s="671" t="s">
        <v>461</v>
      </c>
      <c r="BN333" s="324" t="s">
        <v>2911</v>
      </c>
      <c r="BO333" s="324" t="s">
        <v>2912</v>
      </c>
      <c r="BP333" s="378" t="s">
        <v>1572</v>
      </c>
      <c r="BQ333" s="197" t="s">
        <v>2958</v>
      </c>
      <c r="BR333" s="677">
        <v>1585</v>
      </c>
      <c r="BS333" s="678"/>
      <c r="BT333" s="679"/>
      <c r="BU333" s="677"/>
      <c r="BV333" s="679"/>
      <c r="BW333" s="677"/>
      <c r="BX333" s="677"/>
      <c r="BY333" s="677"/>
      <c r="BZ333" s="677"/>
      <c r="CA333" s="587"/>
    </row>
    <row r="334" spans="1:79" s="27" customFormat="1" ht="14.5" hidden="1" customHeight="1">
      <c r="A334" s="95" t="str">
        <f t="shared" si="86"/>
        <v>eeaprb011wvn</v>
      </c>
      <c r="B334" s="36" t="s">
        <v>2959</v>
      </c>
      <c r="C334" s="36" t="s">
        <v>2537</v>
      </c>
      <c r="D334" s="36" t="s">
        <v>474</v>
      </c>
      <c r="E334" s="36" t="s">
        <v>2902</v>
      </c>
      <c r="F334" s="36" t="s">
        <v>923</v>
      </c>
      <c r="G334" s="36" t="s">
        <v>2541</v>
      </c>
      <c r="H334" s="36" t="s">
        <v>1657</v>
      </c>
      <c r="I334" s="36" t="s">
        <v>1548</v>
      </c>
      <c r="J334" s="36" t="str">
        <f t="shared" si="87"/>
        <v>prb011wvn</v>
      </c>
      <c r="K334" s="36" t="s">
        <v>1665</v>
      </c>
      <c r="L334" s="36" t="s">
        <v>1665</v>
      </c>
      <c r="M334" s="36" t="s">
        <v>2960</v>
      </c>
      <c r="N334" s="36"/>
      <c r="O334" s="36"/>
      <c r="P334" s="36"/>
      <c r="Q334" s="646" t="str">
        <f t="shared" si="88"/>
        <v>10.164.46.12</v>
      </c>
      <c r="R334" s="646" t="str">
        <f t="shared" si="89"/>
        <v>10.164.15.28</v>
      </c>
      <c r="S334" s="95" t="str">
        <f t="shared" si="90"/>
        <v>10.244.210.20</v>
      </c>
      <c r="T334" s="95" t="str">
        <f t="shared" si="91"/>
        <v>10.244.200.20</v>
      </c>
      <c r="U334" s="95" t="str">
        <f t="shared" si="92"/>
        <v>N/A</v>
      </c>
      <c r="V334" s="34">
        <v>1584</v>
      </c>
      <c r="W334" s="107" t="s">
        <v>1554</v>
      </c>
      <c r="X334" s="34" t="str">
        <f>"v14620"&amp;W334&amp;"-"&amp;V334</f>
        <v>v14620-ilo-1584</v>
      </c>
      <c r="Y334" s="34" t="str">
        <f>Master_Full_Short_Hostname&amp;W334</f>
        <v>eeaprb011wvn-ilo</v>
      </c>
      <c r="Z334" s="34" t="s">
        <v>461</v>
      </c>
      <c r="AA334" s="34" t="s">
        <v>2904</v>
      </c>
      <c r="AB334" s="34" t="s">
        <v>2905</v>
      </c>
      <c r="AC334" s="666" t="s">
        <v>1572</v>
      </c>
      <c r="AD334" s="200" t="s">
        <v>2961</v>
      </c>
      <c r="AE334" s="668">
        <v>1582</v>
      </c>
      <c r="AF334" s="201"/>
      <c r="AG334" s="668" t="str">
        <f>"v14620"&amp;"-dmz-o-m"&amp;"-"&amp;AE334</f>
        <v>v14620-dmz-o-m-1582</v>
      </c>
      <c r="AH334" s="38" t="str">
        <f>Master_Full_Short_Hostname&amp;AF334</f>
        <v>eeaprb011wvn</v>
      </c>
      <c r="AI334" s="375" t="s">
        <v>461</v>
      </c>
      <c r="AJ334" s="38" t="s">
        <v>2907</v>
      </c>
      <c r="AK334" s="323" t="s">
        <v>2908</v>
      </c>
      <c r="AL334" s="670" t="s">
        <v>1572</v>
      </c>
      <c r="AM334" s="670" t="s">
        <v>2962</v>
      </c>
      <c r="AN334" s="688" t="s">
        <v>2549</v>
      </c>
      <c r="AO334" s="637"/>
      <c r="AP334" s="202"/>
      <c r="AQ334" s="637"/>
      <c r="AR334" s="316"/>
      <c r="AS334" s="316"/>
      <c r="AT334" s="316"/>
      <c r="AU334" s="316"/>
      <c r="AV334" s="316"/>
      <c r="AW334" s="553"/>
      <c r="AX334" s="500" t="s">
        <v>2562</v>
      </c>
      <c r="AY334" s="674" t="str">
        <f>Master_Full_Short_Hostname&amp;AX334</f>
        <v>eeaprb011wvn-xtr</v>
      </c>
      <c r="AZ334" s="643"/>
      <c r="BA334" s="644"/>
      <c r="BB334" s="644"/>
      <c r="BC334" s="644"/>
      <c r="BD334" s="644"/>
      <c r="BE334" s="644"/>
      <c r="BF334" s="644"/>
      <c r="BG334" s="644"/>
      <c r="BH334" s="644"/>
      <c r="BI334" s="324"/>
      <c r="BJ334" s="645" t="s">
        <v>2497</v>
      </c>
      <c r="BK334" s="324"/>
      <c r="BL334" s="324" t="str">
        <f>Master_Full_Short_Hostname&amp;BJ334</f>
        <v>eeaprb011wvn-bsr</v>
      </c>
      <c r="BM334" s="671" t="s">
        <v>461</v>
      </c>
      <c r="BN334" s="324" t="s">
        <v>2911</v>
      </c>
      <c r="BO334" s="324" t="s">
        <v>2912</v>
      </c>
      <c r="BP334" s="378" t="s">
        <v>1572</v>
      </c>
      <c r="BQ334" s="197" t="s">
        <v>2963</v>
      </c>
      <c r="BR334" s="677">
        <v>1585</v>
      </c>
      <c r="BS334" s="678"/>
      <c r="BT334" s="679"/>
      <c r="BU334" s="677"/>
      <c r="BV334" s="679"/>
      <c r="BW334" s="677"/>
      <c r="BX334" s="677"/>
      <c r="BY334" s="677"/>
      <c r="BZ334" s="677"/>
      <c r="CA334" s="587"/>
    </row>
    <row r="335" spans="1:79" s="27" customFormat="1" hidden="1">
      <c r="A335" s="95" t="str">
        <f t="shared" si="86"/>
        <v>eeaprb012wvn</v>
      </c>
      <c r="B335" s="36"/>
      <c r="C335" s="36" t="s">
        <v>2537</v>
      </c>
      <c r="D335" s="36" t="s">
        <v>474</v>
      </c>
      <c r="E335" s="36" t="s">
        <v>2902</v>
      </c>
      <c r="F335" s="36" t="s">
        <v>923</v>
      </c>
      <c r="G335" s="36" t="s">
        <v>2541</v>
      </c>
      <c r="H335" s="36" t="s">
        <v>1664</v>
      </c>
      <c r="I335" s="36" t="s">
        <v>1548</v>
      </c>
      <c r="J335" s="36" t="str">
        <f t="shared" si="87"/>
        <v>prb012wvn</v>
      </c>
      <c r="K335" s="36" t="s">
        <v>1665</v>
      </c>
      <c r="L335" s="36" t="s">
        <v>1665</v>
      </c>
      <c r="M335" s="36" t="s">
        <v>2306</v>
      </c>
      <c r="N335" s="36"/>
      <c r="O335" s="36"/>
      <c r="P335" s="36"/>
      <c r="Q335" s="646" t="str">
        <f t="shared" si="88"/>
        <v>10.164.46.12</v>
      </c>
      <c r="R335" s="646" t="str">
        <f t="shared" si="89"/>
        <v>10.164.15.28</v>
      </c>
      <c r="S335" s="95" t="str">
        <f t="shared" si="90"/>
        <v>10.244.210.20</v>
      </c>
      <c r="T335" s="95" t="str">
        <f t="shared" si="91"/>
        <v>10.244.200.20</v>
      </c>
      <c r="U335" s="95" t="str">
        <f t="shared" si="92"/>
        <v>N/A</v>
      </c>
      <c r="V335" s="34"/>
      <c r="W335" s="107"/>
      <c r="X335" s="34"/>
      <c r="Y335" s="34"/>
      <c r="Z335" s="34"/>
      <c r="AA335" s="34"/>
      <c r="AB335" s="34"/>
      <c r="AC335" s="34"/>
      <c r="AD335" s="200"/>
      <c r="AE335" s="39"/>
      <c r="AF335" s="201"/>
      <c r="AG335" s="39"/>
      <c r="AH335" s="38"/>
      <c r="AI335" s="38"/>
      <c r="AJ335" s="38"/>
      <c r="AK335" s="38"/>
      <c r="AL335" s="38"/>
      <c r="AM335" s="38"/>
      <c r="AN335" s="201"/>
      <c r="AO335" s="637"/>
      <c r="AP335" s="202"/>
      <c r="AQ335" s="637"/>
      <c r="AR335" s="316"/>
      <c r="AS335" s="316"/>
      <c r="AT335" s="316"/>
      <c r="AU335" s="316"/>
      <c r="AV335" s="316"/>
      <c r="AW335" s="553"/>
      <c r="AX335" s="500"/>
      <c r="AY335" s="674"/>
      <c r="AZ335" s="643"/>
      <c r="BA335" s="644"/>
      <c r="BB335" s="644"/>
      <c r="BC335" s="644"/>
      <c r="BD335" s="644"/>
      <c r="BE335" s="644"/>
      <c r="BF335" s="644"/>
      <c r="BG335" s="644"/>
      <c r="BH335" s="644"/>
      <c r="BI335" s="324"/>
      <c r="BJ335" s="645"/>
      <c r="BK335" s="324"/>
      <c r="BL335" s="324"/>
      <c r="BM335" s="324"/>
      <c r="BN335" s="324"/>
      <c r="BO335" s="324"/>
      <c r="BP335" s="324"/>
      <c r="BQ335" s="197"/>
      <c r="BR335" s="677"/>
      <c r="BS335" s="678"/>
      <c r="BT335" s="679"/>
      <c r="BU335" s="677"/>
      <c r="BV335" s="679"/>
      <c r="BW335" s="677"/>
      <c r="BX335" s="677"/>
      <c r="BY335" s="677"/>
      <c r="BZ335" s="677"/>
      <c r="CA335" s="587"/>
    </row>
    <row r="336" spans="1:79" s="27" customFormat="1" hidden="1">
      <c r="A336" s="95" t="str">
        <f t="shared" si="86"/>
        <v>eeaprb013wvn</v>
      </c>
      <c r="B336" s="36"/>
      <c r="C336" s="36" t="s">
        <v>2156</v>
      </c>
      <c r="D336" s="36" t="s">
        <v>474</v>
      </c>
      <c r="E336" s="36" t="s">
        <v>2902</v>
      </c>
      <c r="F336" s="36" t="s">
        <v>923</v>
      </c>
      <c r="G336" s="36" t="s">
        <v>2541</v>
      </c>
      <c r="H336" s="36" t="s">
        <v>1671</v>
      </c>
      <c r="I336" s="36" t="s">
        <v>2151</v>
      </c>
      <c r="J336" s="36" t="str">
        <f t="shared" si="87"/>
        <v>prb013wvn</v>
      </c>
      <c r="K336" s="36" t="s">
        <v>2152</v>
      </c>
      <c r="L336" s="36" t="s">
        <v>2152</v>
      </c>
      <c r="M336" s="36"/>
      <c r="N336" s="36"/>
      <c r="O336" s="36"/>
      <c r="P336" s="36"/>
      <c r="Q336" s="646" t="str">
        <f t="shared" si="88"/>
        <v>10.164.46.12</v>
      </c>
      <c r="R336" s="646" t="str">
        <f t="shared" si="89"/>
        <v>10.164.15.28</v>
      </c>
      <c r="S336" s="95" t="str">
        <f t="shared" si="90"/>
        <v>10.244.210.20</v>
      </c>
      <c r="T336" s="95" t="str">
        <f t="shared" si="91"/>
        <v>10.244.200.20</v>
      </c>
      <c r="U336" s="95" t="str">
        <f t="shared" si="92"/>
        <v>N/A</v>
      </c>
      <c r="V336" s="34"/>
      <c r="W336" s="107"/>
      <c r="X336" s="34"/>
      <c r="Y336" s="34"/>
      <c r="Z336" s="34"/>
      <c r="AA336" s="34"/>
      <c r="AB336" s="34"/>
      <c r="AC336" s="34"/>
      <c r="AD336" s="200"/>
      <c r="AE336" s="39"/>
      <c r="AF336" s="201"/>
      <c r="AG336" s="39"/>
      <c r="AH336" s="38"/>
      <c r="AI336" s="38"/>
      <c r="AJ336" s="38"/>
      <c r="AK336" s="38"/>
      <c r="AL336" s="38"/>
      <c r="AM336" s="38"/>
      <c r="AN336" s="201"/>
      <c r="AO336" s="637"/>
      <c r="AP336" s="202"/>
      <c r="AQ336" s="637"/>
      <c r="AR336" s="316"/>
      <c r="AS336" s="316"/>
      <c r="AT336" s="316"/>
      <c r="AU336" s="316"/>
      <c r="AV336" s="316"/>
      <c r="AW336" s="553"/>
      <c r="AX336" s="500"/>
      <c r="AY336" s="674"/>
      <c r="AZ336" s="643"/>
      <c r="BA336" s="644"/>
      <c r="BB336" s="644"/>
      <c r="BC336" s="644"/>
      <c r="BD336" s="644"/>
      <c r="BE336" s="644"/>
      <c r="BF336" s="644"/>
      <c r="BG336" s="644"/>
      <c r="BH336" s="644"/>
      <c r="BI336" s="324"/>
      <c r="BJ336" s="645"/>
      <c r="BK336" s="324"/>
      <c r="BL336" s="324"/>
      <c r="BM336" s="324"/>
      <c r="BN336" s="324"/>
      <c r="BO336" s="324"/>
      <c r="BP336" s="324"/>
      <c r="BQ336" s="197"/>
      <c r="BR336" s="677"/>
      <c r="BS336" s="678"/>
      <c r="BT336" s="679"/>
      <c r="BU336" s="677"/>
      <c r="BV336" s="679"/>
      <c r="BW336" s="677"/>
      <c r="BX336" s="677"/>
      <c r="BY336" s="677"/>
      <c r="BZ336" s="677"/>
      <c r="CA336" s="587"/>
    </row>
    <row r="337" spans="1:79" s="27" customFormat="1" hidden="1">
      <c r="A337" s="95" t="str">
        <f t="shared" si="86"/>
        <v>eeaprb014wvn</v>
      </c>
      <c r="B337" s="36"/>
      <c r="C337" s="36" t="s">
        <v>2156</v>
      </c>
      <c r="D337" s="36" t="s">
        <v>474</v>
      </c>
      <c r="E337" s="36" t="s">
        <v>2902</v>
      </c>
      <c r="F337" s="36" t="s">
        <v>923</v>
      </c>
      <c r="G337" s="36" t="s">
        <v>2541</v>
      </c>
      <c r="H337" s="36" t="s">
        <v>1677</v>
      </c>
      <c r="I337" s="36" t="s">
        <v>2151</v>
      </c>
      <c r="J337" s="36" t="str">
        <f t="shared" si="87"/>
        <v>prb014wvn</v>
      </c>
      <c r="K337" s="36" t="s">
        <v>2152</v>
      </c>
      <c r="L337" s="36" t="s">
        <v>2152</v>
      </c>
      <c r="M337" s="36"/>
      <c r="N337" s="36"/>
      <c r="O337" s="36"/>
      <c r="P337" s="36"/>
      <c r="Q337" s="646" t="str">
        <f t="shared" si="88"/>
        <v>10.164.46.12</v>
      </c>
      <c r="R337" s="646" t="str">
        <f t="shared" si="89"/>
        <v>10.164.15.28</v>
      </c>
      <c r="S337" s="95" t="str">
        <f t="shared" si="90"/>
        <v>10.244.210.20</v>
      </c>
      <c r="T337" s="95" t="str">
        <f t="shared" si="91"/>
        <v>10.244.200.20</v>
      </c>
      <c r="U337" s="95" t="str">
        <f t="shared" si="92"/>
        <v>N/A</v>
      </c>
      <c r="V337" s="34"/>
      <c r="W337" s="107"/>
      <c r="X337" s="34"/>
      <c r="Y337" s="34"/>
      <c r="Z337" s="34"/>
      <c r="AA337" s="34"/>
      <c r="AB337" s="34"/>
      <c r="AC337" s="34"/>
      <c r="AD337" s="200"/>
      <c r="AE337" s="39"/>
      <c r="AF337" s="201"/>
      <c r="AG337" s="39"/>
      <c r="AH337" s="38"/>
      <c r="AI337" s="38"/>
      <c r="AJ337" s="38"/>
      <c r="AK337" s="38"/>
      <c r="AL337" s="38"/>
      <c r="AM337" s="38"/>
      <c r="AN337" s="201"/>
      <c r="AO337" s="637"/>
      <c r="AP337" s="202"/>
      <c r="AQ337" s="637"/>
      <c r="AR337" s="316"/>
      <c r="AS337" s="316"/>
      <c r="AT337" s="316"/>
      <c r="AU337" s="316"/>
      <c r="AV337" s="316"/>
      <c r="AW337" s="553"/>
      <c r="AX337" s="500"/>
      <c r="AY337" s="674"/>
      <c r="AZ337" s="643"/>
      <c r="BA337" s="644"/>
      <c r="BB337" s="644"/>
      <c r="BC337" s="644"/>
      <c r="BD337" s="644"/>
      <c r="BE337" s="644"/>
      <c r="BF337" s="644"/>
      <c r="BG337" s="644"/>
      <c r="BH337" s="644"/>
      <c r="BI337" s="324"/>
      <c r="BJ337" s="645"/>
      <c r="BK337" s="324"/>
      <c r="BL337" s="324"/>
      <c r="BM337" s="324"/>
      <c r="BN337" s="324"/>
      <c r="BO337" s="324"/>
      <c r="BP337" s="324"/>
      <c r="BQ337" s="197"/>
      <c r="BR337" s="677"/>
      <c r="BS337" s="678"/>
      <c r="BT337" s="679"/>
      <c r="BU337" s="677"/>
      <c r="BV337" s="679"/>
      <c r="BW337" s="677"/>
      <c r="BX337" s="677"/>
      <c r="BY337" s="677"/>
      <c r="BZ337" s="677"/>
      <c r="CA337" s="587"/>
    </row>
    <row r="338" spans="1:79" s="27" customFormat="1" hidden="1">
      <c r="A338" s="95" t="str">
        <f t="shared" si="86"/>
        <v>eeaprb015wvn</v>
      </c>
      <c r="B338" s="36"/>
      <c r="C338" s="36" t="s">
        <v>2156</v>
      </c>
      <c r="D338" s="36" t="s">
        <v>474</v>
      </c>
      <c r="E338" s="36" t="s">
        <v>2902</v>
      </c>
      <c r="F338" s="36" t="s">
        <v>923</v>
      </c>
      <c r="G338" s="36" t="s">
        <v>2541</v>
      </c>
      <c r="H338" s="36" t="s">
        <v>1683</v>
      </c>
      <c r="I338" s="36" t="s">
        <v>2151</v>
      </c>
      <c r="J338" s="36" t="str">
        <f t="shared" si="87"/>
        <v>prb015wvn</v>
      </c>
      <c r="K338" s="36" t="s">
        <v>2152</v>
      </c>
      <c r="L338" s="36" t="s">
        <v>2152</v>
      </c>
      <c r="M338" s="36"/>
      <c r="N338" s="36"/>
      <c r="O338" s="36"/>
      <c r="P338" s="36"/>
      <c r="Q338" s="646" t="str">
        <f t="shared" si="88"/>
        <v>10.164.46.12</v>
      </c>
      <c r="R338" s="646" t="str">
        <f t="shared" si="89"/>
        <v>10.164.15.28</v>
      </c>
      <c r="S338" s="95" t="str">
        <f t="shared" si="90"/>
        <v>10.244.210.20</v>
      </c>
      <c r="T338" s="95" t="str">
        <f t="shared" si="91"/>
        <v>10.244.200.20</v>
      </c>
      <c r="U338" s="95" t="str">
        <f t="shared" si="92"/>
        <v>N/A</v>
      </c>
      <c r="V338" s="34"/>
      <c r="W338" s="107"/>
      <c r="X338" s="34"/>
      <c r="Y338" s="34"/>
      <c r="Z338" s="34"/>
      <c r="AA338" s="34"/>
      <c r="AB338" s="34"/>
      <c r="AC338" s="34"/>
      <c r="AD338" s="200"/>
      <c r="AE338" s="39"/>
      <c r="AF338" s="201"/>
      <c r="AG338" s="39"/>
      <c r="AH338" s="38"/>
      <c r="AI338" s="38"/>
      <c r="AJ338" s="38"/>
      <c r="AK338" s="38"/>
      <c r="AL338" s="38"/>
      <c r="AM338" s="38"/>
      <c r="AN338" s="201"/>
      <c r="AO338" s="637"/>
      <c r="AP338" s="202"/>
      <c r="AQ338" s="637"/>
      <c r="AR338" s="316"/>
      <c r="AS338" s="316"/>
      <c r="AT338" s="316"/>
      <c r="AU338" s="316"/>
      <c r="AV338" s="316"/>
      <c r="AW338" s="553"/>
      <c r="AX338" s="500"/>
      <c r="AY338" s="674"/>
      <c r="AZ338" s="643"/>
      <c r="BA338" s="644"/>
      <c r="BB338" s="644"/>
      <c r="BC338" s="644"/>
      <c r="BD338" s="644"/>
      <c r="BE338" s="644"/>
      <c r="BF338" s="644"/>
      <c r="BG338" s="644"/>
      <c r="BH338" s="644"/>
      <c r="BI338" s="324"/>
      <c r="BJ338" s="645"/>
      <c r="BK338" s="324"/>
      <c r="BL338" s="324"/>
      <c r="BM338" s="324"/>
      <c r="BN338" s="324"/>
      <c r="BO338" s="324"/>
      <c r="BP338" s="324"/>
      <c r="BQ338" s="197"/>
      <c r="BR338" s="677"/>
      <c r="BS338" s="678"/>
      <c r="BT338" s="679"/>
      <c r="BU338" s="677"/>
      <c r="BV338" s="679"/>
      <c r="BW338" s="677"/>
      <c r="BX338" s="677"/>
      <c r="BY338" s="677"/>
      <c r="BZ338" s="677"/>
      <c r="CA338" s="587"/>
    </row>
    <row r="339" spans="1:79" s="27" customFormat="1" hidden="1">
      <c r="A339" s="95" t="str">
        <f t="shared" ref="A339:A388" si="113">"eea"&amp;$G339&amp;$H339&amp;$E339</f>
        <v>eeaprb016wvn</v>
      </c>
      <c r="B339" s="36"/>
      <c r="C339" s="36" t="s">
        <v>2156</v>
      </c>
      <c r="D339" s="36" t="s">
        <v>474</v>
      </c>
      <c r="E339" s="36" t="s">
        <v>2902</v>
      </c>
      <c r="F339" s="36" t="s">
        <v>923</v>
      </c>
      <c r="G339" s="36" t="s">
        <v>2541</v>
      </c>
      <c r="H339" s="36" t="s">
        <v>1755</v>
      </c>
      <c r="I339" s="36" t="s">
        <v>2151</v>
      </c>
      <c r="J339" s="36" t="str">
        <f t="shared" si="87"/>
        <v>prb016wvn</v>
      </c>
      <c r="K339" s="36" t="s">
        <v>2184</v>
      </c>
      <c r="L339" s="36" t="s">
        <v>2184</v>
      </c>
      <c r="M339" s="36"/>
      <c r="N339" s="36"/>
      <c r="O339" s="36"/>
      <c r="P339" s="36"/>
      <c r="Q339" s="646" t="str">
        <f t="shared" si="88"/>
        <v>10.164.46.12</v>
      </c>
      <c r="R339" s="646" t="str">
        <f t="shared" si="89"/>
        <v>10.164.15.28</v>
      </c>
      <c r="S339" s="95" t="str">
        <f t="shared" si="90"/>
        <v>10.244.210.20</v>
      </c>
      <c r="T339" s="95" t="str">
        <f t="shared" si="91"/>
        <v>10.244.200.20</v>
      </c>
      <c r="U339" s="95" t="str">
        <f t="shared" si="92"/>
        <v>N/A</v>
      </c>
      <c r="V339" s="34"/>
      <c r="W339" s="107"/>
      <c r="X339" s="34"/>
      <c r="Y339" s="34"/>
      <c r="Z339" s="34"/>
      <c r="AA339" s="34"/>
      <c r="AB339" s="34"/>
      <c r="AC339" s="34"/>
      <c r="AD339" s="200"/>
      <c r="AE339" s="39"/>
      <c r="AF339" s="201"/>
      <c r="AG339" s="39"/>
      <c r="AH339" s="38"/>
      <c r="AI339" s="38"/>
      <c r="AJ339" s="38"/>
      <c r="AK339" s="38"/>
      <c r="AL339" s="38"/>
      <c r="AM339" s="38"/>
      <c r="AN339" s="201"/>
      <c r="AO339" s="637"/>
      <c r="AP339" s="202"/>
      <c r="AQ339" s="637"/>
      <c r="AR339" s="316"/>
      <c r="AS339" s="316"/>
      <c r="AT339" s="316"/>
      <c r="AU339" s="316"/>
      <c r="AV339" s="316"/>
      <c r="AW339" s="553"/>
      <c r="AX339" s="500"/>
      <c r="AY339" s="674"/>
      <c r="AZ339" s="643"/>
      <c r="BA339" s="644"/>
      <c r="BB339" s="644"/>
      <c r="BC339" s="644"/>
      <c r="BD339" s="644"/>
      <c r="BE339" s="644"/>
      <c r="BF339" s="644"/>
      <c r="BG339" s="644"/>
      <c r="BH339" s="644"/>
      <c r="BI339" s="324"/>
      <c r="BJ339" s="645"/>
      <c r="BK339" s="324"/>
      <c r="BL339" s="324"/>
      <c r="BM339" s="324"/>
      <c r="BN339" s="324"/>
      <c r="BO339" s="324"/>
      <c r="BP339" s="324"/>
      <c r="BQ339" s="197"/>
      <c r="BR339" s="677"/>
      <c r="BS339" s="678"/>
      <c r="BT339" s="679"/>
      <c r="BU339" s="677"/>
      <c r="BV339" s="679"/>
      <c r="BW339" s="677"/>
      <c r="BX339" s="677"/>
      <c r="BY339" s="677"/>
      <c r="BZ339" s="677"/>
      <c r="CA339" s="587"/>
    </row>
    <row r="340" spans="1:79" s="27" customFormat="1" hidden="1">
      <c r="A340" s="95" t="str">
        <f t="shared" si="113"/>
        <v>eeaprb017wvn</v>
      </c>
      <c r="B340" s="36"/>
      <c r="C340" s="36" t="s">
        <v>2156</v>
      </c>
      <c r="D340" s="36" t="s">
        <v>474</v>
      </c>
      <c r="E340" s="36" t="s">
        <v>2902</v>
      </c>
      <c r="F340" s="36" t="s">
        <v>923</v>
      </c>
      <c r="G340" s="36" t="s">
        <v>2541</v>
      </c>
      <c r="H340" s="36" t="s">
        <v>1760</v>
      </c>
      <c r="I340" s="36" t="s">
        <v>2151</v>
      </c>
      <c r="J340" s="36" t="str">
        <f t="shared" si="87"/>
        <v>prb017wvn</v>
      </c>
      <c r="K340" s="36" t="s">
        <v>2184</v>
      </c>
      <c r="L340" s="36" t="s">
        <v>2184</v>
      </c>
      <c r="M340" s="36"/>
      <c r="N340" s="36"/>
      <c r="O340" s="36"/>
      <c r="P340" s="36"/>
      <c r="Q340" s="646" t="str">
        <f t="shared" si="88"/>
        <v>10.164.46.12</v>
      </c>
      <c r="R340" s="646" t="str">
        <f t="shared" si="89"/>
        <v>10.164.15.28</v>
      </c>
      <c r="S340" s="95" t="str">
        <f t="shared" si="90"/>
        <v>10.244.210.20</v>
      </c>
      <c r="T340" s="95" t="str">
        <f t="shared" si="91"/>
        <v>10.244.200.20</v>
      </c>
      <c r="U340" s="95" t="str">
        <f t="shared" si="92"/>
        <v>N/A</v>
      </c>
      <c r="V340" s="34"/>
      <c r="W340" s="107"/>
      <c r="X340" s="34"/>
      <c r="Y340" s="34"/>
      <c r="Z340" s="34"/>
      <c r="AA340" s="34"/>
      <c r="AB340" s="34"/>
      <c r="AC340" s="34"/>
      <c r="AD340" s="200"/>
      <c r="AE340" s="39"/>
      <c r="AF340" s="201"/>
      <c r="AG340" s="39"/>
      <c r="AH340" s="38"/>
      <c r="AI340" s="38"/>
      <c r="AJ340" s="38"/>
      <c r="AK340" s="38"/>
      <c r="AL340" s="38"/>
      <c r="AM340" s="38"/>
      <c r="AN340" s="201"/>
      <c r="AO340" s="637"/>
      <c r="AP340" s="202"/>
      <c r="AQ340" s="637"/>
      <c r="AR340" s="316"/>
      <c r="AS340" s="316"/>
      <c r="AT340" s="316"/>
      <c r="AU340" s="316"/>
      <c r="AV340" s="316"/>
      <c r="AW340" s="553"/>
      <c r="AX340" s="500"/>
      <c r="AY340" s="674"/>
      <c r="AZ340" s="643"/>
      <c r="BA340" s="644"/>
      <c r="BB340" s="644"/>
      <c r="BC340" s="644"/>
      <c r="BD340" s="644"/>
      <c r="BE340" s="644"/>
      <c r="BF340" s="644"/>
      <c r="BG340" s="644"/>
      <c r="BH340" s="644"/>
      <c r="BI340" s="324"/>
      <c r="BJ340" s="645"/>
      <c r="BK340" s="324"/>
      <c r="BL340" s="324"/>
      <c r="BM340" s="324"/>
      <c r="BN340" s="324"/>
      <c r="BO340" s="324"/>
      <c r="BP340" s="324"/>
      <c r="BQ340" s="197"/>
      <c r="BR340" s="677"/>
      <c r="BS340" s="678"/>
      <c r="BT340" s="679"/>
      <c r="BU340" s="677"/>
      <c r="BV340" s="679"/>
      <c r="BW340" s="677"/>
      <c r="BX340" s="677"/>
      <c r="BY340" s="677"/>
      <c r="BZ340" s="677"/>
      <c r="CA340" s="587"/>
    </row>
    <row r="341" spans="1:79" s="27" customFormat="1" hidden="1">
      <c r="A341" s="95" t="str">
        <f t="shared" si="113"/>
        <v>eeaprb018wvn</v>
      </c>
      <c r="B341" s="36"/>
      <c r="C341" s="36" t="s">
        <v>2156</v>
      </c>
      <c r="D341" s="36" t="s">
        <v>474</v>
      </c>
      <c r="E341" s="36" t="s">
        <v>2902</v>
      </c>
      <c r="F341" s="36" t="s">
        <v>923</v>
      </c>
      <c r="G341" s="36" t="s">
        <v>2541</v>
      </c>
      <c r="H341" s="36" t="s">
        <v>1766</v>
      </c>
      <c r="I341" s="36" t="s">
        <v>2151</v>
      </c>
      <c r="J341" s="36" t="str">
        <f t="shared" si="87"/>
        <v>prb018wvn</v>
      </c>
      <c r="K341" s="36" t="s">
        <v>2184</v>
      </c>
      <c r="L341" s="36" t="s">
        <v>2184</v>
      </c>
      <c r="M341" s="36"/>
      <c r="N341" s="36"/>
      <c r="O341" s="36"/>
      <c r="P341" s="36"/>
      <c r="Q341" s="646" t="str">
        <f t="shared" si="88"/>
        <v>10.164.46.12</v>
      </c>
      <c r="R341" s="646" t="str">
        <f t="shared" si="89"/>
        <v>10.164.15.28</v>
      </c>
      <c r="S341" s="95" t="str">
        <f t="shared" si="90"/>
        <v>10.244.210.20</v>
      </c>
      <c r="T341" s="95" t="str">
        <f t="shared" si="91"/>
        <v>10.244.200.20</v>
      </c>
      <c r="U341" s="95" t="str">
        <f t="shared" si="92"/>
        <v>N/A</v>
      </c>
      <c r="V341" s="34"/>
      <c r="W341" s="107"/>
      <c r="X341" s="34"/>
      <c r="Y341" s="34"/>
      <c r="Z341" s="34"/>
      <c r="AA341" s="34"/>
      <c r="AB341" s="34"/>
      <c r="AC341" s="34"/>
      <c r="AD341" s="200"/>
      <c r="AE341" s="39"/>
      <c r="AF341" s="201"/>
      <c r="AG341" s="39"/>
      <c r="AH341" s="38"/>
      <c r="AI341" s="38"/>
      <c r="AJ341" s="38"/>
      <c r="AK341" s="38"/>
      <c r="AL341" s="38"/>
      <c r="AM341" s="38"/>
      <c r="AN341" s="201"/>
      <c r="AO341" s="637"/>
      <c r="AP341" s="202"/>
      <c r="AQ341" s="637"/>
      <c r="AR341" s="316"/>
      <c r="AS341" s="316"/>
      <c r="AT341" s="316"/>
      <c r="AU341" s="316"/>
      <c r="AV341" s="316"/>
      <c r="AW341" s="553"/>
      <c r="AX341" s="500"/>
      <c r="AY341" s="674"/>
      <c r="AZ341" s="643"/>
      <c r="BA341" s="644"/>
      <c r="BB341" s="644"/>
      <c r="BC341" s="644"/>
      <c r="BD341" s="644"/>
      <c r="BE341" s="644"/>
      <c r="BF341" s="644"/>
      <c r="BG341" s="644"/>
      <c r="BH341" s="644"/>
      <c r="BI341" s="324"/>
      <c r="BJ341" s="645"/>
      <c r="BK341" s="324"/>
      <c r="BL341" s="324"/>
      <c r="BM341" s="324"/>
      <c r="BN341" s="324"/>
      <c r="BO341" s="324"/>
      <c r="BP341" s="324"/>
      <c r="BQ341" s="197"/>
      <c r="BR341" s="677"/>
      <c r="BS341" s="678"/>
      <c r="BT341" s="679"/>
      <c r="BU341" s="677"/>
      <c r="BV341" s="679"/>
      <c r="BW341" s="677"/>
      <c r="BX341" s="677"/>
      <c r="BY341" s="677"/>
      <c r="BZ341" s="677"/>
      <c r="CA341" s="587"/>
    </row>
    <row r="342" spans="1:79" s="27" customFormat="1" hidden="1">
      <c r="A342" s="95" t="str">
        <f t="shared" si="113"/>
        <v>eeaprb019wvn</v>
      </c>
      <c r="B342" s="36"/>
      <c r="C342" s="36" t="s">
        <v>2156</v>
      </c>
      <c r="D342" s="36" t="s">
        <v>474</v>
      </c>
      <c r="E342" s="36" t="s">
        <v>2902</v>
      </c>
      <c r="F342" s="36" t="s">
        <v>923</v>
      </c>
      <c r="G342" s="36" t="s">
        <v>2541</v>
      </c>
      <c r="H342" s="36" t="s">
        <v>1771</v>
      </c>
      <c r="I342" s="36" t="s">
        <v>2151</v>
      </c>
      <c r="J342" s="36" t="str">
        <f t="shared" si="87"/>
        <v>prb019wvn</v>
      </c>
      <c r="K342" s="36" t="s">
        <v>2184</v>
      </c>
      <c r="L342" s="36" t="s">
        <v>2184</v>
      </c>
      <c r="M342" s="36"/>
      <c r="N342" s="36"/>
      <c r="O342" s="36"/>
      <c r="P342" s="36"/>
      <c r="Q342" s="646" t="str">
        <f t="shared" si="88"/>
        <v>10.164.46.12</v>
      </c>
      <c r="R342" s="646" t="str">
        <f t="shared" si="89"/>
        <v>10.164.15.28</v>
      </c>
      <c r="S342" s="95" t="str">
        <f t="shared" si="90"/>
        <v>10.244.210.20</v>
      </c>
      <c r="T342" s="95" t="str">
        <f t="shared" si="91"/>
        <v>10.244.200.20</v>
      </c>
      <c r="U342" s="95" t="str">
        <f t="shared" si="92"/>
        <v>N/A</v>
      </c>
      <c r="V342" s="34"/>
      <c r="W342" s="107"/>
      <c r="X342" s="34"/>
      <c r="Y342" s="34"/>
      <c r="Z342" s="34"/>
      <c r="AA342" s="34"/>
      <c r="AB342" s="34"/>
      <c r="AC342" s="34"/>
      <c r="AD342" s="200"/>
      <c r="AE342" s="39"/>
      <c r="AF342" s="201"/>
      <c r="AG342" s="39"/>
      <c r="AH342" s="38"/>
      <c r="AI342" s="38"/>
      <c r="AJ342" s="38"/>
      <c r="AK342" s="38"/>
      <c r="AL342" s="38"/>
      <c r="AM342" s="38"/>
      <c r="AN342" s="201"/>
      <c r="AO342" s="637"/>
      <c r="AP342" s="202"/>
      <c r="AQ342" s="637"/>
      <c r="AR342" s="316"/>
      <c r="AS342" s="316"/>
      <c r="AT342" s="316"/>
      <c r="AU342" s="316"/>
      <c r="AV342" s="316"/>
      <c r="AW342" s="553"/>
      <c r="AX342" s="500"/>
      <c r="AY342" s="674"/>
      <c r="AZ342" s="643"/>
      <c r="BA342" s="644"/>
      <c r="BB342" s="644"/>
      <c r="BC342" s="644"/>
      <c r="BD342" s="644"/>
      <c r="BE342" s="644"/>
      <c r="BF342" s="644"/>
      <c r="BG342" s="644"/>
      <c r="BH342" s="644"/>
      <c r="BI342" s="324"/>
      <c r="BJ342" s="645"/>
      <c r="BK342" s="324"/>
      <c r="BL342" s="324"/>
      <c r="BM342" s="324"/>
      <c r="BN342" s="324"/>
      <c r="BO342" s="324"/>
      <c r="BP342" s="324"/>
      <c r="BQ342" s="197"/>
      <c r="BR342" s="677"/>
      <c r="BS342" s="678"/>
      <c r="BT342" s="679"/>
      <c r="BU342" s="677"/>
      <c r="BV342" s="679"/>
      <c r="BW342" s="677"/>
      <c r="BX342" s="677"/>
      <c r="BY342" s="677"/>
      <c r="BZ342" s="677"/>
      <c r="CA342" s="587"/>
    </row>
    <row r="343" spans="1:79" s="27" customFormat="1" hidden="1">
      <c r="A343" s="95" t="str">
        <f t="shared" si="113"/>
        <v>eeaprb020wvn</v>
      </c>
      <c r="B343" s="36"/>
      <c r="C343" s="36" t="s">
        <v>2156</v>
      </c>
      <c r="D343" s="36" t="s">
        <v>474</v>
      </c>
      <c r="E343" s="36" t="s">
        <v>2902</v>
      </c>
      <c r="F343" s="36" t="s">
        <v>923</v>
      </c>
      <c r="G343" s="36" t="s">
        <v>2541</v>
      </c>
      <c r="H343" s="36" t="s">
        <v>1776</v>
      </c>
      <c r="I343" s="36" t="s">
        <v>2151</v>
      </c>
      <c r="J343" s="36" t="str">
        <f t="shared" si="87"/>
        <v>prb020wvn</v>
      </c>
      <c r="K343" s="36" t="s">
        <v>2184</v>
      </c>
      <c r="L343" s="36" t="s">
        <v>2184</v>
      </c>
      <c r="M343" s="36"/>
      <c r="N343" s="36"/>
      <c r="O343" s="36"/>
      <c r="P343" s="36"/>
      <c r="Q343" s="646" t="str">
        <f t="shared" si="88"/>
        <v>10.164.46.12</v>
      </c>
      <c r="R343" s="646" t="str">
        <f t="shared" si="89"/>
        <v>10.164.15.28</v>
      </c>
      <c r="S343" s="95" t="str">
        <f t="shared" si="90"/>
        <v>10.244.210.20</v>
      </c>
      <c r="T343" s="95" t="str">
        <f t="shared" si="91"/>
        <v>10.244.200.20</v>
      </c>
      <c r="U343" s="95" t="str">
        <f t="shared" si="92"/>
        <v>N/A</v>
      </c>
      <c r="V343" s="34"/>
      <c r="W343" s="107"/>
      <c r="X343" s="34"/>
      <c r="Y343" s="34"/>
      <c r="Z343" s="34"/>
      <c r="AA343" s="34"/>
      <c r="AB343" s="34"/>
      <c r="AC343" s="34"/>
      <c r="AD343" s="200"/>
      <c r="AE343" s="39"/>
      <c r="AF343" s="201"/>
      <c r="AG343" s="39"/>
      <c r="AH343" s="38"/>
      <c r="AI343" s="38"/>
      <c r="AJ343" s="38"/>
      <c r="AK343" s="38"/>
      <c r="AL343" s="38"/>
      <c r="AM343" s="38"/>
      <c r="AN343" s="201"/>
      <c r="AO343" s="637"/>
      <c r="AP343" s="202"/>
      <c r="AQ343" s="637"/>
      <c r="AR343" s="316"/>
      <c r="AS343" s="316"/>
      <c r="AT343" s="316"/>
      <c r="AU343" s="316"/>
      <c r="AV343" s="316"/>
      <c r="AW343" s="553"/>
      <c r="AX343" s="500"/>
      <c r="AY343" s="674"/>
      <c r="AZ343" s="643"/>
      <c r="BA343" s="644"/>
      <c r="BB343" s="644"/>
      <c r="BC343" s="644"/>
      <c r="BD343" s="644"/>
      <c r="BE343" s="644"/>
      <c r="BF343" s="644"/>
      <c r="BG343" s="644"/>
      <c r="BH343" s="644"/>
      <c r="BI343" s="324"/>
      <c r="BJ343" s="645"/>
      <c r="BK343" s="324"/>
      <c r="BL343" s="324"/>
      <c r="BM343" s="324"/>
      <c r="BN343" s="324"/>
      <c r="BO343" s="324"/>
      <c r="BP343" s="324"/>
      <c r="BQ343" s="197"/>
      <c r="BR343" s="677"/>
      <c r="BS343" s="678"/>
      <c r="BT343" s="679"/>
      <c r="BU343" s="677"/>
      <c r="BV343" s="679"/>
      <c r="BW343" s="677"/>
      <c r="BX343" s="677"/>
      <c r="BY343" s="677"/>
      <c r="BZ343" s="677"/>
      <c r="CA343" s="587"/>
    </row>
    <row r="344" spans="1:79" s="27" customFormat="1" hidden="1">
      <c r="A344" s="95" t="str">
        <f t="shared" si="113"/>
        <v>eeaprb021wvn</v>
      </c>
      <c r="B344" s="36"/>
      <c r="C344" s="36" t="s">
        <v>2156</v>
      </c>
      <c r="D344" s="36" t="s">
        <v>474</v>
      </c>
      <c r="E344" s="36" t="s">
        <v>2902</v>
      </c>
      <c r="F344" s="36" t="s">
        <v>923</v>
      </c>
      <c r="G344" s="36" t="s">
        <v>2541</v>
      </c>
      <c r="H344" s="36" t="s">
        <v>1781</v>
      </c>
      <c r="I344" s="36" t="s">
        <v>2151</v>
      </c>
      <c r="J344" s="36" t="str">
        <f t="shared" si="87"/>
        <v>prb021wvn</v>
      </c>
      <c r="K344" s="36" t="s">
        <v>2184</v>
      </c>
      <c r="L344" s="36" t="s">
        <v>2184</v>
      </c>
      <c r="M344" s="36"/>
      <c r="N344" s="36"/>
      <c r="O344" s="36"/>
      <c r="P344" s="36"/>
      <c r="Q344" s="646" t="str">
        <f t="shared" si="88"/>
        <v>10.164.46.12</v>
      </c>
      <c r="R344" s="646" t="str">
        <f t="shared" si="89"/>
        <v>10.164.15.28</v>
      </c>
      <c r="S344" s="95" t="str">
        <f t="shared" si="90"/>
        <v>10.244.210.20</v>
      </c>
      <c r="T344" s="95" t="str">
        <f t="shared" si="91"/>
        <v>10.244.200.20</v>
      </c>
      <c r="U344" s="95" t="str">
        <f t="shared" si="92"/>
        <v>N/A</v>
      </c>
      <c r="V344" s="34"/>
      <c r="W344" s="107"/>
      <c r="X344" s="34"/>
      <c r="Y344" s="34"/>
      <c r="Z344" s="34"/>
      <c r="AA344" s="34"/>
      <c r="AB344" s="34"/>
      <c r="AC344" s="34"/>
      <c r="AD344" s="200"/>
      <c r="AE344" s="39"/>
      <c r="AF344" s="201"/>
      <c r="AG344" s="39"/>
      <c r="AH344" s="38"/>
      <c r="AI344" s="38"/>
      <c r="AJ344" s="38"/>
      <c r="AK344" s="38"/>
      <c r="AL344" s="38"/>
      <c r="AM344" s="38"/>
      <c r="AN344" s="201"/>
      <c r="AO344" s="637"/>
      <c r="AP344" s="202"/>
      <c r="AQ344" s="637"/>
      <c r="AR344" s="316"/>
      <c r="AS344" s="316"/>
      <c r="AT344" s="316"/>
      <c r="AU344" s="316"/>
      <c r="AV344" s="316"/>
      <c r="AW344" s="553"/>
      <c r="AX344" s="500"/>
      <c r="AY344" s="674"/>
      <c r="AZ344" s="643"/>
      <c r="BA344" s="644"/>
      <c r="BB344" s="644"/>
      <c r="BC344" s="644"/>
      <c r="BD344" s="644"/>
      <c r="BE344" s="644"/>
      <c r="BF344" s="644"/>
      <c r="BG344" s="644"/>
      <c r="BH344" s="644"/>
      <c r="BI344" s="324"/>
      <c r="BJ344" s="645"/>
      <c r="BK344" s="324"/>
      <c r="BL344" s="324"/>
      <c r="BM344" s="324"/>
      <c r="BN344" s="324"/>
      <c r="BO344" s="324"/>
      <c r="BP344" s="324"/>
      <c r="BQ344" s="197"/>
      <c r="BR344" s="677"/>
      <c r="BS344" s="678"/>
      <c r="BT344" s="679"/>
      <c r="BU344" s="677"/>
      <c r="BV344" s="679"/>
      <c r="BW344" s="677"/>
      <c r="BX344" s="677"/>
      <c r="BY344" s="677"/>
      <c r="BZ344" s="677"/>
      <c r="CA344" s="587"/>
    </row>
    <row r="345" spans="1:79" s="27" customFormat="1" hidden="1">
      <c r="A345" s="95" t="str">
        <f t="shared" si="113"/>
        <v>eeaprb022wvn</v>
      </c>
      <c r="B345" s="36"/>
      <c r="C345" s="36" t="s">
        <v>2156</v>
      </c>
      <c r="D345" s="36" t="s">
        <v>474</v>
      </c>
      <c r="E345" s="36" t="s">
        <v>2902</v>
      </c>
      <c r="F345" s="36" t="s">
        <v>920</v>
      </c>
      <c r="G345" s="36" t="s">
        <v>2541</v>
      </c>
      <c r="H345" s="36" t="s">
        <v>1787</v>
      </c>
      <c r="I345" s="36" t="s">
        <v>2151</v>
      </c>
      <c r="J345" s="36" t="str">
        <f t="shared" si="87"/>
        <v>prb022wvn</v>
      </c>
      <c r="K345" s="36" t="s">
        <v>2184</v>
      </c>
      <c r="L345" s="36" t="s">
        <v>2184</v>
      </c>
      <c r="M345" s="36"/>
      <c r="N345" s="36"/>
      <c r="O345" s="36"/>
      <c r="P345" s="36"/>
      <c r="Q345" s="646" t="str">
        <f t="shared" si="88"/>
        <v>10.164.46.12</v>
      </c>
      <c r="R345" s="646" t="str">
        <f t="shared" si="89"/>
        <v>10.164.15.28</v>
      </c>
      <c r="S345" s="95" t="str">
        <f t="shared" si="90"/>
        <v>10.244.210.20</v>
      </c>
      <c r="T345" s="95" t="str">
        <f t="shared" si="91"/>
        <v>10.244.200.20</v>
      </c>
      <c r="U345" s="95" t="str">
        <f t="shared" si="92"/>
        <v>N/A</v>
      </c>
      <c r="V345" s="34"/>
      <c r="W345" s="107"/>
      <c r="X345" s="34"/>
      <c r="Y345" s="34"/>
      <c r="Z345" s="34"/>
      <c r="AA345" s="34"/>
      <c r="AB345" s="34"/>
      <c r="AC345" s="34"/>
      <c r="AD345" s="200"/>
      <c r="AE345" s="39"/>
      <c r="AF345" s="201"/>
      <c r="AG345" s="39"/>
      <c r="AH345" s="38"/>
      <c r="AI345" s="38"/>
      <c r="AJ345" s="38"/>
      <c r="AK345" s="38"/>
      <c r="AL345" s="38"/>
      <c r="AM345" s="38"/>
      <c r="AN345" s="201"/>
      <c r="AO345" s="637"/>
      <c r="AP345" s="202"/>
      <c r="AQ345" s="637"/>
      <c r="AR345" s="316"/>
      <c r="AS345" s="316"/>
      <c r="AT345" s="316"/>
      <c r="AU345" s="316"/>
      <c r="AV345" s="316"/>
      <c r="AW345" s="553"/>
      <c r="AX345" s="500"/>
      <c r="AY345" s="674"/>
      <c r="AZ345" s="643"/>
      <c r="BA345" s="644"/>
      <c r="BB345" s="644"/>
      <c r="BC345" s="644"/>
      <c r="BD345" s="644"/>
      <c r="BE345" s="644"/>
      <c r="BF345" s="644"/>
      <c r="BG345" s="644"/>
      <c r="BH345" s="644"/>
      <c r="BI345" s="324"/>
      <c r="BJ345" s="645"/>
      <c r="BK345" s="324"/>
      <c r="BL345" s="324"/>
      <c r="BM345" s="324"/>
      <c r="BN345" s="324"/>
      <c r="BO345" s="324"/>
      <c r="BP345" s="324"/>
      <c r="BQ345" s="197"/>
      <c r="BR345" s="677"/>
      <c r="BS345" s="678"/>
      <c r="BT345" s="679"/>
      <c r="BU345" s="677"/>
      <c r="BV345" s="679"/>
      <c r="BW345" s="677"/>
      <c r="BX345" s="677"/>
      <c r="BY345" s="677"/>
      <c r="BZ345" s="677"/>
      <c r="CA345" s="587"/>
    </row>
    <row r="346" spans="1:79" s="27" customFormat="1">
      <c r="A346" s="95" t="str">
        <f t="shared" si="113"/>
        <v>eeaims001wvn</v>
      </c>
      <c r="B346" s="36"/>
      <c r="C346" s="36" t="s">
        <v>2609</v>
      </c>
      <c r="D346" s="36" t="s">
        <v>474</v>
      </c>
      <c r="E346" s="36" t="s">
        <v>2902</v>
      </c>
      <c r="F346" s="36" t="s">
        <v>2610</v>
      </c>
      <c r="G346" s="36" t="s">
        <v>2611</v>
      </c>
      <c r="H346" s="36" t="s">
        <v>1547</v>
      </c>
      <c r="I346" s="36" t="s">
        <v>1548</v>
      </c>
      <c r="J346" s="36" t="str">
        <f t="shared" si="87"/>
        <v>ims001wvn</v>
      </c>
      <c r="K346" s="36" t="s">
        <v>1665</v>
      </c>
      <c r="L346" s="36" t="s">
        <v>1665</v>
      </c>
      <c r="M346" s="36" t="s">
        <v>2306</v>
      </c>
      <c r="N346" s="36"/>
      <c r="O346" s="36"/>
      <c r="P346" s="36"/>
      <c r="Q346" s="646" t="str">
        <f t="shared" si="88"/>
        <v>10.164.46.12</v>
      </c>
      <c r="R346" s="646" t="str">
        <f t="shared" si="89"/>
        <v>10.164.15.28</v>
      </c>
      <c r="S346" s="95" t="str">
        <f t="shared" si="90"/>
        <v>10.244.210.20</v>
      </c>
      <c r="T346" s="95" t="str">
        <f t="shared" si="91"/>
        <v>10.244.200.20</v>
      </c>
      <c r="U346" s="95" t="str">
        <f t="shared" si="92"/>
        <v>N/A</v>
      </c>
      <c r="V346" s="34">
        <v>1584</v>
      </c>
      <c r="W346" s="107" t="s">
        <v>1554</v>
      </c>
      <c r="X346" s="34" t="str">
        <f>"v14620"&amp;W346&amp;"-"&amp;V346</f>
        <v>v14620-ilo-1584</v>
      </c>
      <c r="Y346" s="34" t="str">
        <f>Master_Full_Short_Hostname&amp;W346</f>
        <v>eeaims001wvn-ilo</v>
      </c>
      <c r="Z346" s="34" t="s">
        <v>461</v>
      </c>
      <c r="AA346" s="34" t="s">
        <v>2904</v>
      </c>
      <c r="AB346" s="34" t="s">
        <v>2905</v>
      </c>
      <c r="AC346" s="666" t="s">
        <v>1572</v>
      </c>
      <c r="AD346" s="200" t="s">
        <v>2964</v>
      </c>
      <c r="AE346" s="668">
        <v>1582</v>
      </c>
      <c r="AF346" s="201"/>
      <c r="AG346" s="668" t="str">
        <f>"v14620"&amp;"-dmz-o-m"&amp;"-"&amp;AE346</f>
        <v>v14620-dmz-o-m-1582</v>
      </c>
      <c r="AH346" s="38" t="str">
        <f>Master_Full_Short_Hostname&amp;AF346</f>
        <v>eeaims001wvn</v>
      </c>
      <c r="AI346" s="375" t="s">
        <v>461</v>
      </c>
      <c r="AJ346" s="38" t="s">
        <v>2907</v>
      </c>
      <c r="AK346" s="323" t="s">
        <v>2908</v>
      </c>
      <c r="AL346" s="670" t="s">
        <v>1572</v>
      </c>
      <c r="AM346" s="38" t="s">
        <v>2965</v>
      </c>
      <c r="AN346" s="201" t="s">
        <v>2966</v>
      </c>
      <c r="AO346" s="637"/>
      <c r="AP346" s="202"/>
      <c r="AQ346" s="637"/>
      <c r="AR346" s="316"/>
      <c r="AS346" s="316"/>
      <c r="AT346" s="316"/>
      <c r="AU346" s="316"/>
      <c r="AV346" s="316"/>
      <c r="AW346" s="553"/>
      <c r="AX346" s="675"/>
      <c r="AY346" s="675"/>
      <c r="AZ346" s="643"/>
      <c r="BA346" s="644"/>
      <c r="BB346" s="644"/>
      <c r="BC346" s="644"/>
      <c r="BD346" s="644"/>
      <c r="BE346" s="644"/>
      <c r="BF346" s="644"/>
      <c r="BG346" s="644"/>
      <c r="BH346" s="644"/>
      <c r="BI346" s="324"/>
      <c r="BJ346" s="645" t="s">
        <v>2497</v>
      </c>
      <c r="BK346" s="324"/>
      <c r="BL346" s="324" t="str">
        <f>Master_Full_Short_Hostname&amp;BJ346</f>
        <v>eeaims001wvn-bsr</v>
      </c>
      <c r="BM346" s="671" t="s">
        <v>461</v>
      </c>
      <c r="BN346" s="324" t="s">
        <v>2911</v>
      </c>
      <c r="BO346" s="324" t="s">
        <v>2912</v>
      </c>
      <c r="BP346" s="378" t="s">
        <v>1572</v>
      </c>
      <c r="BQ346" s="197" t="s">
        <v>2967</v>
      </c>
      <c r="BR346" s="677">
        <v>1585</v>
      </c>
      <c r="BS346" s="678"/>
      <c r="BT346" s="679"/>
      <c r="BU346" s="677"/>
      <c r="BV346" s="679"/>
      <c r="BW346" s="677"/>
      <c r="BX346" s="677"/>
      <c r="BY346" s="677"/>
      <c r="BZ346" s="677"/>
      <c r="CA346" s="587"/>
    </row>
    <row r="347" spans="1:79" s="27" customFormat="1">
      <c r="A347" s="95" t="str">
        <f t="shared" si="113"/>
        <v>eeaims002wvn</v>
      </c>
      <c r="B347" s="36"/>
      <c r="C347" s="36" t="s">
        <v>2609</v>
      </c>
      <c r="D347" s="36" t="s">
        <v>474</v>
      </c>
      <c r="E347" s="36" t="s">
        <v>2902</v>
      </c>
      <c r="F347" s="36" t="s">
        <v>2610</v>
      </c>
      <c r="G347" s="36" t="s">
        <v>2611</v>
      </c>
      <c r="H347" s="36" t="s">
        <v>1590</v>
      </c>
      <c r="I347" s="36" t="s">
        <v>1548</v>
      </c>
      <c r="J347" s="36" t="str">
        <f t="shared" si="87"/>
        <v>ims002wvn</v>
      </c>
      <c r="K347" s="36" t="s">
        <v>1665</v>
      </c>
      <c r="L347" s="36" t="s">
        <v>1665</v>
      </c>
      <c r="M347" s="36" t="s">
        <v>2306</v>
      </c>
      <c r="N347" s="36"/>
      <c r="O347" s="36"/>
      <c r="P347" s="36"/>
      <c r="Q347" s="646" t="str">
        <f t="shared" si="88"/>
        <v>10.164.46.12</v>
      </c>
      <c r="R347" s="646" t="str">
        <f t="shared" si="89"/>
        <v>10.164.15.28</v>
      </c>
      <c r="S347" s="95" t="str">
        <f t="shared" si="90"/>
        <v>10.244.210.20</v>
      </c>
      <c r="T347" s="95" t="str">
        <f t="shared" si="91"/>
        <v>10.244.200.20</v>
      </c>
      <c r="U347" s="95" t="str">
        <f t="shared" si="92"/>
        <v>N/A</v>
      </c>
      <c r="V347" s="34">
        <v>1584</v>
      </c>
      <c r="W347" s="107" t="s">
        <v>1554</v>
      </c>
      <c r="X347" s="34" t="str">
        <f>"v14620"&amp;W347&amp;"-"&amp;V347</f>
        <v>v14620-ilo-1584</v>
      </c>
      <c r="Y347" s="34" t="str">
        <f>Master_Full_Short_Hostname&amp;W347</f>
        <v>eeaims002wvn-ilo</v>
      </c>
      <c r="Z347" s="34" t="s">
        <v>461</v>
      </c>
      <c r="AA347" s="34" t="s">
        <v>2904</v>
      </c>
      <c r="AB347" s="34" t="s">
        <v>2905</v>
      </c>
      <c r="AC347" s="666" t="s">
        <v>1572</v>
      </c>
      <c r="AD347" s="200" t="s">
        <v>2968</v>
      </c>
      <c r="AE347" s="668">
        <v>1582</v>
      </c>
      <c r="AF347" s="201"/>
      <c r="AG347" s="668" t="str">
        <f>"v14620"&amp;"-dmz-o-m"&amp;"-"&amp;AE347</f>
        <v>v14620-dmz-o-m-1582</v>
      </c>
      <c r="AH347" s="38" t="str">
        <f>Master_Full_Short_Hostname&amp;AF347</f>
        <v>eeaims002wvn</v>
      </c>
      <c r="AI347" s="375" t="s">
        <v>461</v>
      </c>
      <c r="AJ347" s="38" t="s">
        <v>2907</v>
      </c>
      <c r="AK347" s="323" t="s">
        <v>2908</v>
      </c>
      <c r="AL347" s="670" t="s">
        <v>1572</v>
      </c>
      <c r="AM347" s="38" t="s">
        <v>2969</v>
      </c>
      <c r="AN347" s="201" t="s">
        <v>2970</v>
      </c>
      <c r="AO347" s="637"/>
      <c r="AP347" s="202"/>
      <c r="AQ347" s="637"/>
      <c r="AR347" s="316"/>
      <c r="AS347" s="316"/>
      <c r="AT347" s="316"/>
      <c r="AU347" s="316"/>
      <c r="AV347" s="316"/>
      <c r="AW347" s="553"/>
      <c r="AX347" s="675"/>
      <c r="AY347" s="675"/>
      <c r="AZ347" s="643"/>
      <c r="BA347" s="644"/>
      <c r="BB347" s="644"/>
      <c r="BC347" s="644"/>
      <c r="BD347" s="644"/>
      <c r="BE347" s="644"/>
      <c r="BF347" s="644"/>
      <c r="BG347" s="644"/>
      <c r="BH347" s="644"/>
      <c r="BI347" s="324"/>
      <c r="BJ347" s="645" t="s">
        <v>2497</v>
      </c>
      <c r="BK347" s="324"/>
      <c r="BL347" s="324" t="str">
        <f>Master_Full_Short_Hostname&amp;BJ347</f>
        <v>eeaims002wvn-bsr</v>
      </c>
      <c r="BM347" s="324" t="s">
        <v>461</v>
      </c>
      <c r="BN347" s="324" t="s">
        <v>2911</v>
      </c>
      <c r="BO347" s="324" t="s">
        <v>2912</v>
      </c>
      <c r="BP347" s="324" t="s">
        <v>1572</v>
      </c>
      <c r="BQ347" s="197" t="s">
        <v>2971</v>
      </c>
      <c r="BR347" s="677">
        <v>1585</v>
      </c>
      <c r="BS347" s="678"/>
      <c r="BT347" s="679"/>
      <c r="BU347" s="677"/>
      <c r="BV347" s="679"/>
      <c r="BW347" s="677"/>
      <c r="BX347" s="677"/>
      <c r="BY347" s="677"/>
      <c r="BZ347" s="677"/>
      <c r="CA347" s="587"/>
    </row>
    <row r="348" spans="1:79" s="27" customFormat="1">
      <c r="A348" s="95" t="str">
        <f t="shared" ref="A348:A356" si="114">"eea"&amp;$G348&amp;$H348&amp;E348</f>
        <v>eeaims003wvn</v>
      </c>
      <c r="B348" s="36"/>
      <c r="C348" s="36" t="s">
        <v>2609</v>
      </c>
      <c r="D348" s="36" t="s">
        <v>474</v>
      </c>
      <c r="E348" s="36" t="s">
        <v>2902</v>
      </c>
      <c r="F348" s="36" t="s">
        <v>2620</v>
      </c>
      <c r="G348" s="36" t="s">
        <v>2611</v>
      </c>
      <c r="H348" s="36" t="s">
        <v>1598</v>
      </c>
      <c r="I348" s="36" t="s">
        <v>2151</v>
      </c>
      <c r="J348" s="36" t="str">
        <f t="shared" si="87"/>
        <v>ims003wvn</v>
      </c>
      <c r="K348" s="36" t="s">
        <v>2621</v>
      </c>
      <c r="L348" s="36" t="s">
        <v>818</v>
      </c>
      <c r="M348" s="36" t="s">
        <v>2903</v>
      </c>
      <c r="N348" s="36" t="s">
        <v>2972</v>
      </c>
      <c r="O348" s="36" t="s">
        <v>2973</v>
      </c>
      <c r="P348" s="36" t="s">
        <v>2800</v>
      </c>
      <c r="Q348" s="646" t="s">
        <v>462</v>
      </c>
      <c r="R348" s="646" t="s">
        <v>463</v>
      </c>
      <c r="S348" s="95" t="s">
        <v>464</v>
      </c>
      <c r="T348" s="95" t="s">
        <v>465</v>
      </c>
      <c r="U348" s="95"/>
      <c r="V348" s="34">
        <v>1584</v>
      </c>
      <c r="W348" s="107" t="s">
        <v>1554</v>
      </c>
      <c r="X348" s="34"/>
      <c r="Y348" s="34" t="str">
        <f t="shared" ref="Y348:Y356" si="115">A348&amp;W348</f>
        <v>eeaims003wvn-ilo</v>
      </c>
      <c r="Z348" s="34" t="s">
        <v>2625</v>
      </c>
      <c r="AA348" s="34" t="s">
        <v>2974</v>
      </c>
      <c r="AB348" s="34" t="s">
        <v>2975</v>
      </c>
      <c r="AC348" s="666" t="s">
        <v>1572</v>
      </c>
      <c r="AD348" s="200" t="s">
        <v>2930</v>
      </c>
      <c r="AE348" s="668">
        <v>1582</v>
      </c>
      <c r="AF348" s="201" t="s">
        <v>1560</v>
      </c>
      <c r="AG348" s="668" t="str">
        <f t="shared" ref="AG348:AG356" si="116">"v14620"&amp;"-dmz-o-m"&amp;"-"&amp;AE348</f>
        <v>v14620-dmz-o-m-1582</v>
      </c>
      <c r="AH348" s="38" t="str">
        <f t="shared" ref="AH348:AH356" si="117">A348&amp;AF348</f>
        <v>eeaims003wvn-om</v>
      </c>
      <c r="AI348" s="375" t="s">
        <v>2625</v>
      </c>
      <c r="AJ348" s="38" t="s">
        <v>2974</v>
      </c>
      <c r="AK348" s="323" t="s">
        <v>2975</v>
      </c>
      <c r="AL348" s="670" t="s">
        <v>1572</v>
      </c>
      <c r="AM348" s="38" t="s">
        <v>2909</v>
      </c>
      <c r="AN348" s="201"/>
      <c r="AO348" s="637"/>
      <c r="AP348" s="202"/>
      <c r="AQ348" s="637"/>
      <c r="AR348" s="316"/>
      <c r="AS348" s="316"/>
      <c r="AT348" s="316"/>
      <c r="AU348" s="316"/>
      <c r="AV348" s="316"/>
      <c r="AW348" s="553"/>
      <c r="AX348" s="675"/>
      <c r="AY348" s="675"/>
      <c r="AZ348" s="643"/>
      <c r="BA348" s="644"/>
      <c r="BB348" s="644"/>
      <c r="BC348" s="644"/>
      <c r="BD348" s="644"/>
      <c r="BE348" s="644"/>
      <c r="BF348" s="644"/>
      <c r="BG348" s="644"/>
      <c r="BH348" s="644"/>
      <c r="BI348" s="324">
        <v>1585</v>
      </c>
      <c r="BJ348" s="645" t="s">
        <v>2497</v>
      </c>
      <c r="BK348" s="324" t="str">
        <f t="shared" ref="BK348:BK356" si="118">"v14620"&amp;BJ348&amp;"-"&amp;BI348</f>
        <v>v14620-bsr-1585</v>
      </c>
      <c r="BL348" s="324" t="str">
        <f t="shared" ref="BL348:BL356" si="119">B348&amp;BJ348</f>
        <v>-bsr</v>
      </c>
      <c r="BM348" s="324" t="s">
        <v>2625</v>
      </c>
      <c r="BN348" s="324" t="s">
        <v>2911</v>
      </c>
      <c r="BO348" s="324" t="s">
        <v>2912</v>
      </c>
      <c r="BP348" s="324" t="s">
        <v>1572</v>
      </c>
      <c r="BQ348" s="197" t="s">
        <v>2933</v>
      </c>
      <c r="BR348" s="677"/>
      <c r="BS348" s="678"/>
      <c r="BT348" s="679"/>
      <c r="BU348" s="677"/>
      <c r="BV348" s="679"/>
      <c r="BW348" s="677"/>
      <c r="BX348" s="677"/>
      <c r="BY348" s="677"/>
      <c r="BZ348" s="677"/>
      <c r="CA348" s="587"/>
    </row>
    <row r="349" spans="1:79" s="27" customFormat="1">
      <c r="A349" s="95" t="str">
        <f t="shared" si="114"/>
        <v>eeaims004wvn</v>
      </c>
      <c r="B349" s="36"/>
      <c r="C349" s="36" t="s">
        <v>2609</v>
      </c>
      <c r="D349" s="36" t="s">
        <v>474</v>
      </c>
      <c r="E349" s="36" t="s">
        <v>2902</v>
      </c>
      <c r="F349" s="36" t="s">
        <v>2620</v>
      </c>
      <c r="G349" s="36" t="s">
        <v>2611</v>
      </c>
      <c r="H349" s="36" t="s">
        <v>1606</v>
      </c>
      <c r="I349" s="36" t="s">
        <v>2151</v>
      </c>
      <c r="J349" s="36" t="str">
        <f t="shared" si="87"/>
        <v>ims004wvn</v>
      </c>
      <c r="K349" s="36" t="s">
        <v>2621</v>
      </c>
      <c r="L349" s="36" t="s">
        <v>819</v>
      </c>
      <c r="M349" s="36" t="s">
        <v>2914</v>
      </c>
      <c r="N349" s="36" t="s">
        <v>2972</v>
      </c>
      <c r="O349" s="36" t="s">
        <v>2973</v>
      </c>
      <c r="P349" s="36" t="s">
        <v>2976</v>
      </c>
      <c r="Q349" s="646" t="s">
        <v>462</v>
      </c>
      <c r="R349" s="646" t="s">
        <v>463</v>
      </c>
      <c r="S349" s="95" t="s">
        <v>464</v>
      </c>
      <c r="T349" s="95" t="s">
        <v>465</v>
      </c>
      <c r="U349" s="95"/>
      <c r="V349" s="34">
        <v>1584</v>
      </c>
      <c r="W349" s="107" t="s">
        <v>1554</v>
      </c>
      <c r="X349" s="34"/>
      <c r="Y349" s="34" t="str">
        <f t="shared" si="115"/>
        <v>eeaims004wvn-ilo</v>
      </c>
      <c r="Z349" s="34" t="s">
        <v>2625</v>
      </c>
      <c r="AA349" s="34" t="s">
        <v>2974</v>
      </c>
      <c r="AB349" s="34" t="s">
        <v>2975</v>
      </c>
      <c r="AC349" s="666" t="s">
        <v>1572</v>
      </c>
      <c r="AD349" s="200" t="s">
        <v>2935</v>
      </c>
      <c r="AE349" s="668">
        <v>1582</v>
      </c>
      <c r="AF349" s="201" t="s">
        <v>1560</v>
      </c>
      <c r="AG349" s="668" t="str">
        <f t="shared" si="116"/>
        <v>v14620-dmz-o-m-1582</v>
      </c>
      <c r="AH349" s="38" t="str">
        <f t="shared" si="117"/>
        <v>eeaims004wvn-om</v>
      </c>
      <c r="AI349" s="375" t="s">
        <v>2625</v>
      </c>
      <c r="AJ349" s="38" t="s">
        <v>2974</v>
      </c>
      <c r="AK349" s="323" t="s">
        <v>2975</v>
      </c>
      <c r="AL349" s="670" t="s">
        <v>1572</v>
      </c>
      <c r="AM349" s="38" t="s">
        <v>2916</v>
      </c>
      <c r="AN349" s="201"/>
      <c r="AO349" s="637"/>
      <c r="AP349" s="202"/>
      <c r="AQ349" s="637"/>
      <c r="AR349" s="316"/>
      <c r="AS349" s="316"/>
      <c r="AT349" s="316"/>
      <c r="AU349" s="316"/>
      <c r="AV349" s="316"/>
      <c r="AW349" s="553"/>
      <c r="AX349" s="675"/>
      <c r="AY349" s="675"/>
      <c r="AZ349" s="643"/>
      <c r="BA349" s="644"/>
      <c r="BB349" s="644"/>
      <c r="BC349" s="644"/>
      <c r="BD349" s="644"/>
      <c r="BE349" s="644"/>
      <c r="BF349" s="644"/>
      <c r="BG349" s="644"/>
      <c r="BH349" s="644"/>
      <c r="BI349" s="324">
        <v>1585</v>
      </c>
      <c r="BJ349" s="645" t="s">
        <v>2497</v>
      </c>
      <c r="BK349" s="324" t="str">
        <f t="shared" si="118"/>
        <v>v14620-bsr-1585</v>
      </c>
      <c r="BL349" s="324" t="str">
        <f t="shared" si="119"/>
        <v>-bsr</v>
      </c>
      <c r="BM349" s="324" t="s">
        <v>2625</v>
      </c>
      <c r="BN349" s="324" t="s">
        <v>2911</v>
      </c>
      <c r="BO349" s="324" t="s">
        <v>2912</v>
      </c>
      <c r="BP349" s="324" t="s">
        <v>1572</v>
      </c>
      <c r="BQ349" s="197" t="s">
        <v>2938</v>
      </c>
      <c r="BR349" s="677"/>
      <c r="BS349" s="678"/>
      <c r="BT349" s="679"/>
      <c r="BU349" s="677"/>
      <c r="BV349" s="679"/>
      <c r="BW349" s="677"/>
      <c r="BX349" s="677"/>
      <c r="BY349" s="677"/>
      <c r="BZ349" s="677"/>
      <c r="CA349" s="587"/>
    </row>
    <row r="350" spans="1:79" s="27" customFormat="1">
      <c r="A350" s="95" t="str">
        <f t="shared" si="114"/>
        <v>eeaims005wvn</v>
      </c>
      <c r="B350" s="36"/>
      <c r="C350" s="36" t="s">
        <v>2609</v>
      </c>
      <c r="D350" s="36" t="s">
        <v>474</v>
      </c>
      <c r="E350" s="36" t="s">
        <v>2902</v>
      </c>
      <c r="F350" s="36" t="s">
        <v>2620</v>
      </c>
      <c r="G350" s="36" t="s">
        <v>2611</v>
      </c>
      <c r="H350" s="36" t="s">
        <v>1613</v>
      </c>
      <c r="I350" s="36" t="s">
        <v>2151</v>
      </c>
      <c r="J350" s="36" t="str">
        <f t="shared" si="87"/>
        <v>ims005wvn</v>
      </c>
      <c r="K350" s="36" t="s">
        <v>2621</v>
      </c>
      <c r="L350" s="36" t="s">
        <v>820</v>
      </c>
      <c r="M350" s="36" t="s">
        <v>2919</v>
      </c>
      <c r="N350" s="36" t="s">
        <v>2972</v>
      </c>
      <c r="O350" s="36" t="s">
        <v>2973</v>
      </c>
      <c r="P350" s="36" t="s">
        <v>2977</v>
      </c>
      <c r="Q350" s="646" t="s">
        <v>462</v>
      </c>
      <c r="R350" s="646" t="s">
        <v>463</v>
      </c>
      <c r="S350" s="95" t="s">
        <v>464</v>
      </c>
      <c r="T350" s="95" t="s">
        <v>465</v>
      </c>
      <c r="U350" s="95"/>
      <c r="V350" s="34">
        <v>1584</v>
      </c>
      <c r="W350" s="107" t="s">
        <v>1554</v>
      </c>
      <c r="X350" s="34"/>
      <c r="Y350" s="34" t="str">
        <f t="shared" si="115"/>
        <v>eeaims005wvn-ilo</v>
      </c>
      <c r="Z350" s="34" t="s">
        <v>2625</v>
      </c>
      <c r="AA350" s="34" t="s">
        <v>2974</v>
      </c>
      <c r="AB350" s="34" t="s">
        <v>2975</v>
      </c>
      <c r="AC350" s="666" t="s">
        <v>1572</v>
      </c>
      <c r="AD350" s="200" t="s">
        <v>2940</v>
      </c>
      <c r="AE350" s="668">
        <v>1582</v>
      </c>
      <c r="AF350" s="201" t="s">
        <v>1560</v>
      </c>
      <c r="AG350" s="668" t="str">
        <f t="shared" si="116"/>
        <v>v14620-dmz-o-m-1582</v>
      </c>
      <c r="AH350" s="38" t="str">
        <f t="shared" si="117"/>
        <v>eeaims005wvn-om</v>
      </c>
      <c r="AI350" s="375" t="s">
        <v>2625</v>
      </c>
      <c r="AJ350" s="38" t="s">
        <v>2974</v>
      </c>
      <c r="AK350" s="323" t="s">
        <v>2975</v>
      </c>
      <c r="AL350" s="670" t="s">
        <v>1572</v>
      </c>
      <c r="AM350" s="38" t="s">
        <v>2921</v>
      </c>
      <c r="AN350" s="201"/>
      <c r="AO350" s="637"/>
      <c r="AP350" s="202"/>
      <c r="AQ350" s="637"/>
      <c r="AR350" s="316"/>
      <c r="AS350" s="316"/>
      <c r="AT350" s="316"/>
      <c r="AU350" s="316"/>
      <c r="AV350" s="316"/>
      <c r="AW350" s="553"/>
      <c r="AX350" s="675"/>
      <c r="AY350" s="675"/>
      <c r="AZ350" s="643"/>
      <c r="BA350" s="644"/>
      <c r="BB350" s="644"/>
      <c r="BC350" s="644"/>
      <c r="BD350" s="644"/>
      <c r="BE350" s="644"/>
      <c r="BF350" s="644"/>
      <c r="BG350" s="644"/>
      <c r="BH350" s="644"/>
      <c r="BI350" s="324">
        <v>1585</v>
      </c>
      <c r="BJ350" s="645" t="s">
        <v>2497</v>
      </c>
      <c r="BK350" s="324" t="str">
        <f t="shared" si="118"/>
        <v>v14620-bsr-1585</v>
      </c>
      <c r="BL350" s="324" t="str">
        <f t="shared" si="119"/>
        <v>-bsr</v>
      </c>
      <c r="BM350" s="324" t="s">
        <v>2625</v>
      </c>
      <c r="BN350" s="324" t="s">
        <v>2911</v>
      </c>
      <c r="BO350" s="324" t="s">
        <v>2912</v>
      </c>
      <c r="BP350" s="324" t="s">
        <v>1572</v>
      </c>
      <c r="BQ350" s="197" t="s">
        <v>2943</v>
      </c>
      <c r="BR350" s="677"/>
      <c r="BS350" s="678"/>
      <c r="BT350" s="679"/>
      <c r="BU350" s="677"/>
      <c r="BV350" s="679"/>
      <c r="BW350" s="677"/>
      <c r="BX350" s="677"/>
      <c r="BY350" s="677"/>
      <c r="BZ350" s="677"/>
      <c r="CA350" s="587"/>
    </row>
    <row r="351" spans="1:79" s="27" customFormat="1">
      <c r="A351" s="95" t="str">
        <f t="shared" si="114"/>
        <v>eeaims006wvn</v>
      </c>
      <c r="B351" s="36"/>
      <c r="C351" s="36" t="s">
        <v>2609</v>
      </c>
      <c r="D351" s="36" t="s">
        <v>474</v>
      </c>
      <c r="E351" s="36" t="s">
        <v>2902</v>
      </c>
      <c r="F351" s="36" t="s">
        <v>2620</v>
      </c>
      <c r="G351" s="36" t="s">
        <v>2611</v>
      </c>
      <c r="H351" s="36" t="s">
        <v>1621</v>
      </c>
      <c r="I351" s="36" t="s">
        <v>2151</v>
      </c>
      <c r="J351" s="36" t="str">
        <f t="shared" si="87"/>
        <v>ims006wvn</v>
      </c>
      <c r="K351" s="36" t="s">
        <v>2621</v>
      </c>
      <c r="L351" s="36" t="s">
        <v>821</v>
      </c>
      <c r="M351" s="36" t="s">
        <v>2924</v>
      </c>
      <c r="N351" s="36" t="s">
        <v>2972</v>
      </c>
      <c r="O351" s="36" t="s">
        <v>2973</v>
      </c>
      <c r="P351" s="36" t="s">
        <v>2632</v>
      </c>
      <c r="Q351" s="646" t="s">
        <v>462</v>
      </c>
      <c r="R351" s="646" t="s">
        <v>463</v>
      </c>
      <c r="S351" s="95" t="s">
        <v>464</v>
      </c>
      <c r="T351" s="95" t="s">
        <v>465</v>
      </c>
      <c r="U351" s="95"/>
      <c r="V351" s="34">
        <v>1584</v>
      </c>
      <c r="W351" s="107" t="s">
        <v>1554</v>
      </c>
      <c r="X351" s="34"/>
      <c r="Y351" s="34" t="str">
        <f t="shared" si="115"/>
        <v>eeaims006wvn-ilo</v>
      </c>
      <c r="Z351" s="34" t="s">
        <v>2625</v>
      </c>
      <c r="AA351" s="34" t="s">
        <v>2974</v>
      </c>
      <c r="AB351" s="34" t="s">
        <v>2975</v>
      </c>
      <c r="AC351" s="666" t="s">
        <v>1572</v>
      </c>
      <c r="AD351" s="200" t="s">
        <v>2945</v>
      </c>
      <c r="AE351" s="668">
        <v>1582</v>
      </c>
      <c r="AF351" s="201" t="s">
        <v>1560</v>
      </c>
      <c r="AG351" s="668" t="str">
        <f t="shared" si="116"/>
        <v>v14620-dmz-o-m-1582</v>
      </c>
      <c r="AH351" s="38" t="str">
        <f t="shared" si="117"/>
        <v>eeaims006wvn-om</v>
      </c>
      <c r="AI351" s="375" t="s">
        <v>2625</v>
      </c>
      <c r="AJ351" s="38" t="s">
        <v>2974</v>
      </c>
      <c r="AK351" s="323" t="s">
        <v>2975</v>
      </c>
      <c r="AL351" s="670" t="s">
        <v>1572</v>
      </c>
      <c r="AM351" s="38" t="s">
        <v>2926</v>
      </c>
      <c r="AN351" s="201"/>
      <c r="AO351" s="637"/>
      <c r="AP351" s="202"/>
      <c r="AQ351" s="637"/>
      <c r="AR351" s="316"/>
      <c r="AS351" s="316"/>
      <c r="AT351" s="316"/>
      <c r="AU351" s="316"/>
      <c r="AV351" s="316"/>
      <c r="AW351" s="553"/>
      <c r="AX351" s="675"/>
      <c r="AY351" s="675"/>
      <c r="AZ351" s="643"/>
      <c r="BA351" s="644"/>
      <c r="BB351" s="644"/>
      <c r="BC351" s="644"/>
      <c r="BD351" s="644"/>
      <c r="BE351" s="644"/>
      <c r="BF351" s="644"/>
      <c r="BG351" s="644"/>
      <c r="BH351" s="644"/>
      <c r="BI351" s="324">
        <v>1585</v>
      </c>
      <c r="BJ351" s="645" t="s">
        <v>2497</v>
      </c>
      <c r="BK351" s="324" t="str">
        <f t="shared" si="118"/>
        <v>v14620-bsr-1585</v>
      </c>
      <c r="BL351" s="324" t="str">
        <f t="shared" si="119"/>
        <v>-bsr</v>
      </c>
      <c r="BM351" s="324" t="s">
        <v>2625</v>
      </c>
      <c r="BN351" s="324" t="s">
        <v>2911</v>
      </c>
      <c r="BO351" s="324" t="s">
        <v>2912</v>
      </c>
      <c r="BP351" s="324" t="s">
        <v>1572</v>
      </c>
      <c r="BQ351" s="197" t="s">
        <v>2948</v>
      </c>
      <c r="BR351" s="677"/>
      <c r="BS351" s="678"/>
      <c r="BT351" s="679"/>
      <c r="BU351" s="677"/>
      <c r="BV351" s="679"/>
      <c r="BW351" s="677"/>
      <c r="BX351" s="677"/>
      <c r="BY351" s="677"/>
      <c r="BZ351" s="677"/>
      <c r="CA351" s="587"/>
    </row>
    <row r="352" spans="1:79" s="27" customFormat="1">
      <c r="A352" s="95" t="str">
        <f t="shared" si="114"/>
        <v>eeaims007wvn</v>
      </c>
      <c r="B352" s="36"/>
      <c r="C352" s="36" t="s">
        <v>2609</v>
      </c>
      <c r="D352" s="36" t="s">
        <v>474</v>
      </c>
      <c r="E352" s="36" t="s">
        <v>2902</v>
      </c>
      <c r="F352" s="36" t="s">
        <v>2620</v>
      </c>
      <c r="G352" s="36" t="s">
        <v>2611</v>
      </c>
      <c r="H352" s="36" t="s">
        <v>1628</v>
      </c>
      <c r="I352" s="36" t="s">
        <v>2151</v>
      </c>
      <c r="J352" s="36" t="str">
        <f t="shared" si="87"/>
        <v>ims007wvn</v>
      </c>
      <c r="K352" s="36" t="s">
        <v>2621</v>
      </c>
      <c r="L352" s="36" t="s">
        <v>822</v>
      </c>
      <c r="M352" s="36" t="s">
        <v>2929</v>
      </c>
      <c r="N352" s="36" t="s">
        <v>2972</v>
      </c>
      <c r="O352" s="36" t="s">
        <v>2973</v>
      </c>
      <c r="P352" s="36" t="s">
        <v>2633</v>
      </c>
      <c r="Q352" s="646" t="s">
        <v>462</v>
      </c>
      <c r="R352" s="646" t="s">
        <v>463</v>
      </c>
      <c r="S352" s="95" t="s">
        <v>464</v>
      </c>
      <c r="T352" s="95" t="s">
        <v>465</v>
      </c>
      <c r="U352" s="95"/>
      <c r="V352" s="34">
        <v>1584</v>
      </c>
      <c r="W352" s="107" t="s">
        <v>1554</v>
      </c>
      <c r="X352" s="34"/>
      <c r="Y352" s="34" t="str">
        <f t="shared" si="115"/>
        <v>eeaims007wvn-ilo</v>
      </c>
      <c r="Z352" s="34" t="s">
        <v>2625</v>
      </c>
      <c r="AA352" s="34" t="s">
        <v>2974</v>
      </c>
      <c r="AB352" s="34" t="s">
        <v>2975</v>
      </c>
      <c r="AC352" s="666" t="s">
        <v>1572</v>
      </c>
      <c r="AD352" s="200" t="s">
        <v>2950</v>
      </c>
      <c r="AE352" s="668">
        <v>1582</v>
      </c>
      <c r="AF352" s="201" t="s">
        <v>1560</v>
      </c>
      <c r="AG352" s="668" t="str">
        <f t="shared" si="116"/>
        <v>v14620-dmz-o-m-1582</v>
      </c>
      <c r="AH352" s="38" t="str">
        <f t="shared" si="117"/>
        <v>eeaims007wvn-om</v>
      </c>
      <c r="AI352" s="375" t="s">
        <v>2625</v>
      </c>
      <c r="AJ352" s="38" t="s">
        <v>2974</v>
      </c>
      <c r="AK352" s="323" t="s">
        <v>2975</v>
      </c>
      <c r="AL352" s="670" t="s">
        <v>1572</v>
      </c>
      <c r="AM352" s="38" t="s">
        <v>2931</v>
      </c>
      <c r="AN352" s="201"/>
      <c r="AO352" s="637"/>
      <c r="AP352" s="202"/>
      <c r="AQ352" s="637"/>
      <c r="AR352" s="316"/>
      <c r="AS352" s="316"/>
      <c r="AT352" s="316"/>
      <c r="AU352" s="316"/>
      <c r="AV352" s="316"/>
      <c r="AW352" s="553"/>
      <c r="AX352" s="675"/>
      <c r="AY352" s="675"/>
      <c r="AZ352" s="643"/>
      <c r="BA352" s="644"/>
      <c r="BB352" s="644"/>
      <c r="BC352" s="644"/>
      <c r="BD352" s="644"/>
      <c r="BE352" s="644"/>
      <c r="BF352" s="644"/>
      <c r="BG352" s="644"/>
      <c r="BH352" s="644"/>
      <c r="BI352" s="324">
        <v>1585</v>
      </c>
      <c r="BJ352" s="645" t="s">
        <v>2497</v>
      </c>
      <c r="BK352" s="324" t="str">
        <f t="shared" si="118"/>
        <v>v14620-bsr-1585</v>
      </c>
      <c r="BL352" s="324" t="str">
        <f t="shared" si="119"/>
        <v>-bsr</v>
      </c>
      <c r="BM352" s="324" t="s">
        <v>2625</v>
      </c>
      <c r="BN352" s="324" t="s">
        <v>2911</v>
      </c>
      <c r="BO352" s="324" t="s">
        <v>2912</v>
      </c>
      <c r="BP352" s="324" t="s">
        <v>1572</v>
      </c>
      <c r="BQ352" s="197" t="s">
        <v>2953</v>
      </c>
      <c r="BR352" s="677"/>
      <c r="BS352" s="678"/>
      <c r="BT352" s="679"/>
      <c r="BU352" s="677"/>
      <c r="BV352" s="679"/>
      <c r="BW352" s="677"/>
      <c r="BX352" s="677"/>
      <c r="BY352" s="677"/>
      <c r="BZ352" s="677"/>
      <c r="CA352" s="587"/>
    </row>
    <row r="353" spans="1:79" s="27" customFormat="1">
      <c r="A353" s="95" t="str">
        <f t="shared" si="114"/>
        <v>eeaims008wvn</v>
      </c>
      <c r="B353" s="36"/>
      <c r="C353" s="36" t="s">
        <v>2609</v>
      </c>
      <c r="D353" s="36" t="s">
        <v>474</v>
      </c>
      <c r="E353" s="36" t="s">
        <v>2902</v>
      </c>
      <c r="F353" s="36" t="s">
        <v>2620</v>
      </c>
      <c r="G353" s="36" t="s">
        <v>2611</v>
      </c>
      <c r="H353" s="36" t="s">
        <v>1635</v>
      </c>
      <c r="I353" s="36" t="s">
        <v>2151</v>
      </c>
      <c r="J353" s="36" t="str">
        <f t="shared" si="87"/>
        <v>ims008wvn</v>
      </c>
      <c r="K353" s="36" t="s">
        <v>2621</v>
      </c>
      <c r="L353" s="36" t="s">
        <v>823</v>
      </c>
      <c r="M353" s="36" t="s">
        <v>2934</v>
      </c>
      <c r="N353" s="36" t="s">
        <v>2972</v>
      </c>
      <c r="O353" s="36" t="s">
        <v>2973</v>
      </c>
      <c r="P353" s="36" t="s">
        <v>1553</v>
      </c>
      <c r="Q353" s="646" t="s">
        <v>462</v>
      </c>
      <c r="R353" s="646" t="s">
        <v>463</v>
      </c>
      <c r="S353" s="95" t="s">
        <v>464</v>
      </c>
      <c r="T353" s="95" t="s">
        <v>465</v>
      </c>
      <c r="U353" s="95"/>
      <c r="V353" s="34">
        <v>1584</v>
      </c>
      <c r="W353" s="107" t="s">
        <v>1554</v>
      </c>
      <c r="X353" s="34"/>
      <c r="Y353" s="34" t="str">
        <f t="shared" si="115"/>
        <v>eeaims008wvn-ilo</v>
      </c>
      <c r="Z353" s="34" t="s">
        <v>2625</v>
      </c>
      <c r="AA353" s="34" t="s">
        <v>2974</v>
      </c>
      <c r="AB353" s="34" t="s">
        <v>2975</v>
      </c>
      <c r="AC353" s="666" t="s">
        <v>1572</v>
      </c>
      <c r="AD353" s="200" t="s">
        <v>2955</v>
      </c>
      <c r="AE353" s="668">
        <v>1582</v>
      </c>
      <c r="AF353" s="201" t="s">
        <v>1560</v>
      </c>
      <c r="AG353" s="668" t="str">
        <f t="shared" si="116"/>
        <v>v14620-dmz-o-m-1582</v>
      </c>
      <c r="AH353" s="38" t="str">
        <f t="shared" si="117"/>
        <v>eeaims008wvn-om</v>
      </c>
      <c r="AI353" s="375" t="s">
        <v>2625</v>
      </c>
      <c r="AJ353" s="38" t="s">
        <v>2974</v>
      </c>
      <c r="AK353" s="323" t="s">
        <v>2975</v>
      </c>
      <c r="AL353" s="670" t="s">
        <v>1572</v>
      </c>
      <c r="AM353" s="38" t="s">
        <v>2936</v>
      </c>
      <c r="AN353" s="201"/>
      <c r="AO353" s="637"/>
      <c r="AP353" s="202"/>
      <c r="AQ353" s="637"/>
      <c r="AR353" s="316"/>
      <c r="AS353" s="316"/>
      <c r="AT353" s="316"/>
      <c r="AU353" s="316"/>
      <c r="AV353" s="316"/>
      <c r="AW353" s="553"/>
      <c r="AX353" s="675"/>
      <c r="AY353" s="675"/>
      <c r="AZ353" s="643"/>
      <c r="BA353" s="644"/>
      <c r="BB353" s="644"/>
      <c r="BC353" s="644"/>
      <c r="BD353" s="644"/>
      <c r="BE353" s="644"/>
      <c r="BF353" s="644"/>
      <c r="BG353" s="644"/>
      <c r="BH353" s="644"/>
      <c r="BI353" s="324">
        <v>1585</v>
      </c>
      <c r="BJ353" s="645" t="s">
        <v>2497</v>
      </c>
      <c r="BK353" s="324" t="str">
        <f t="shared" si="118"/>
        <v>v14620-bsr-1585</v>
      </c>
      <c r="BL353" s="324" t="str">
        <f t="shared" si="119"/>
        <v>-bsr</v>
      </c>
      <c r="BM353" s="324" t="s">
        <v>2625</v>
      </c>
      <c r="BN353" s="324" t="s">
        <v>2911</v>
      </c>
      <c r="BO353" s="324" t="s">
        <v>2912</v>
      </c>
      <c r="BP353" s="324" t="s">
        <v>1572</v>
      </c>
      <c r="BQ353" s="197" t="s">
        <v>2958</v>
      </c>
      <c r="BR353" s="677"/>
      <c r="BS353" s="678"/>
      <c r="BT353" s="679"/>
      <c r="BU353" s="677"/>
      <c r="BV353" s="679"/>
      <c r="BW353" s="677"/>
      <c r="BX353" s="677"/>
      <c r="BY353" s="677"/>
      <c r="BZ353" s="677"/>
      <c r="CA353" s="587"/>
    </row>
    <row r="354" spans="1:79" s="27" customFormat="1">
      <c r="A354" s="95" t="str">
        <f t="shared" si="114"/>
        <v>eeaims009wvn</v>
      </c>
      <c r="B354" s="36"/>
      <c r="C354" s="36" t="s">
        <v>2609</v>
      </c>
      <c r="D354" s="36" t="s">
        <v>474</v>
      </c>
      <c r="E354" s="36" t="s">
        <v>2902</v>
      </c>
      <c r="F354" s="36" t="s">
        <v>2620</v>
      </c>
      <c r="G354" s="36" t="s">
        <v>2611</v>
      </c>
      <c r="H354" s="36" t="s">
        <v>1642</v>
      </c>
      <c r="I354" s="36" t="s">
        <v>2151</v>
      </c>
      <c r="J354" s="36" t="str">
        <f t="shared" si="87"/>
        <v>ims009wvn</v>
      </c>
      <c r="K354" s="36" t="s">
        <v>2621</v>
      </c>
      <c r="L354" s="36" t="s">
        <v>824</v>
      </c>
      <c r="M354" s="36" t="s">
        <v>2939</v>
      </c>
      <c r="N354" s="36" t="s">
        <v>2972</v>
      </c>
      <c r="O354" s="36" t="s">
        <v>2973</v>
      </c>
      <c r="P354" s="36" t="s">
        <v>2978</v>
      </c>
      <c r="Q354" s="646" t="s">
        <v>462</v>
      </c>
      <c r="R354" s="646" t="s">
        <v>463</v>
      </c>
      <c r="S354" s="95" t="s">
        <v>464</v>
      </c>
      <c r="T354" s="95" t="s">
        <v>465</v>
      </c>
      <c r="U354" s="95"/>
      <c r="V354" s="34">
        <v>1584</v>
      </c>
      <c r="W354" s="107" t="s">
        <v>1554</v>
      </c>
      <c r="X354" s="34"/>
      <c r="Y354" s="34" t="str">
        <f t="shared" si="115"/>
        <v>eeaims009wvn-ilo</v>
      </c>
      <c r="Z354" s="34" t="s">
        <v>2625</v>
      </c>
      <c r="AA354" s="34" t="s">
        <v>2974</v>
      </c>
      <c r="AB354" s="34" t="s">
        <v>2975</v>
      </c>
      <c r="AC354" s="666" t="s">
        <v>1572</v>
      </c>
      <c r="AD354" s="200" t="s">
        <v>2961</v>
      </c>
      <c r="AE354" s="668">
        <v>1582</v>
      </c>
      <c r="AF354" s="201" t="s">
        <v>1560</v>
      </c>
      <c r="AG354" s="668" t="str">
        <f t="shared" si="116"/>
        <v>v14620-dmz-o-m-1582</v>
      </c>
      <c r="AH354" s="38" t="str">
        <f t="shared" si="117"/>
        <v>eeaims009wvn-om</v>
      </c>
      <c r="AI354" s="375" t="s">
        <v>2625</v>
      </c>
      <c r="AJ354" s="38" t="s">
        <v>2974</v>
      </c>
      <c r="AK354" s="323" t="s">
        <v>2975</v>
      </c>
      <c r="AL354" s="670" t="s">
        <v>1572</v>
      </c>
      <c r="AM354" s="38" t="s">
        <v>2941</v>
      </c>
      <c r="AN354" s="201"/>
      <c r="AO354" s="637"/>
      <c r="AP354" s="202"/>
      <c r="AQ354" s="637"/>
      <c r="AR354" s="316"/>
      <c r="AS354" s="316"/>
      <c r="AT354" s="316"/>
      <c r="AU354" s="316"/>
      <c r="AV354" s="316"/>
      <c r="AW354" s="553"/>
      <c r="AX354" s="675"/>
      <c r="AY354" s="675"/>
      <c r="AZ354" s="643"/>
      <c r="BA354" s="644"/>
      <c r="BB354" s="644"/>
      <c r="BC354" s="644"/>
      <c r="BD354" s="644"/>
      <c r="BE354" s="644"/>
      <c r="BF354" s="644"/>
      <c r="BG354" s="644"/>
      <c r="BH354" s="644"/>
      <c r="BI354" s="324">
        <v>1585</v>
      </c>
      <c r="BJ354" s="645" t="s">
        <v>2497</v>
      </c>
      <c r="BK354" s="324" t="str">
        <f t="shared" si="118"/>
        <v>v14620-bsr-1585</v>
      </c>
      <c r="BL354" s="324" t="str">
        <f t="shared" si="119"/>
        <v>-bsr</v>
      </c>
      <c r="BM354" s="324" t="s">
        <v>2625</v>
      </c>
      <c r="BN354" s="324" t="s">
        <v>2911</v>
      </c>
      <c r="BO354" s="324" t="s">
        <v>2912</v>
      </c>
      <c r="BP354" s="324" t="s">
        <v>1572</v>
      </c>
      <c r="BQ354" s="197" t="s">
        <v>2963</v>
      </c>
      <c r="BR354" s="677"/>
      <c r="BS354" s="678"/>
      <c r="BT354" s="679"/>
      <c r="BU354" s="677"/>
      <c r="BV354" s="679"/>
      <c r="BW354" s="677"/>
      <c r="BX354" s="677"/>
      <c r="BY354" s="677"/>
      <c r="BZ354" s="677"/>
      <c r="CA354" s="587"/>
    </row>
    <row r="355" spans="1:79" s="27" customFormat="1">
      <c r="A355" s="95" t="str">
        <f t="shared" si="114"/>
        <v>eeaims010wvn</v>
      </c>
      <c r="B355" s="36"/>
      <c r="C355" s="36" t="s">
        <v>2609</v>
      </c>
      <c r="D355" s="36" t="s">
        <v>474</v>
      </c>
      <c r="E355" s="36" t="s">
        <v>2902</v>
      </c>
      <c r="F355" s="36" t="s">
        <v>2620</v>
      </c>
      <c r="G355" s="36" t="s">
        <v>2611</v>
      </c>
      <c r="H355" s="36" t="s">
        <v>1650</v>
      </c>
      <c r="I355" s="36" t="s">
        <v>2151</v>
      </c>
      <c r="J355" s="36" t="str">
        <f t="shared" si="87"/>
        <v>ims010wvn</v>
      </c>
      <c r="K355" s="36" t="s">
        <v>2621</v>
      </c>
      <c r="L355" s="36" t="s">
        <v>825</v>
      </c>
      <c r="M355" s="36" t="s">
        <v>2944</v>
      </c>
      <c r="N355" s="36" t="s">
        <v>2972</v>
      </c>
      <c r="O355" s="36" t="s">
        <v>2973</v>
      </c>
      <c r="P355" s="36" t="s">
        <v>2624</v>
      </c>
      <c r="Q355" s="646" t="s">
        <v>462</v>
      </c>
      <c r="R355" s="646" t="s">
        <v>463</v>
      </c>
      <c r="S355" s="95" t="s">
        <v>464</v>
      </c>
      <c r="T355" s="95" t="s">
        <v>465</v>
      </c>
      <c r="U355" s="95"/>
      <c r="V355" s="34">
        <v>1584</v>
      </c>
      <c r="W355" s="107" t="s">
        <v>1554</v>
      </c>
      <c r="X355" s="34"/>
      <c r="Y355" s="34" t="str">
        <f t="shared" si="115"/>
        <v>eeaims010wvn-ilo</v>
      </c>
      <c r="Z355" s="34" t="s">
        <v>2625</v>
      </c>
      <c r="AA355" s="34" t="s">
        <v>2974</v>
      </c>
      <c r="AB355" s="34" t="s">
        <v>2975</v>
      </c>
      <c r="AC355" s="666" t="s">
        <v>1572</v>
      </c>
      <c r="AD355" s="200" t="s">
        <v>2979</v>
      </c>
      <c r="AE355" s="668">
        <v>1582</v>
      </c>
      <c r="AF355" s="201" t="s">
        <v>1560</v>
      </c>
      <c r="AG355" s="668" t="str">
        <f t="shared" si="116"/>
        <v>v14620-dmz-o-m-1582</v>
      </c>
      <c r="AH355" s="38" t="str">
        <f t="shared" si="117"/>
        <v>eeaims010wvn-om</v>
      </c>
      <c r="AI355" s="375" t="s">
        <v>2625</v>
      </c>
      <c r="AJ355" s="38" t="s">
        <v>2974</v>
      </c>
      <c r="AK355" s="323" t="s">
        <v>2975</v>
      </c>
      <c r="AL355" s="670" t="s">
        <v>1572</v>
      </c>
      <c r="AM355" s="38" t="s">
        <v>2946</v>
      </c>
      <c r="AN355" s="201"/>
      <c r="AO355" s="637"/>
      <c r="AP355" s="202"/>
      <c r="AQ355" s="637"/>
      <c r="AR355" s="316"/>
      <c r="AS355" s="316"/>
      <c r="AT355" s="316"/>
      <c r="AU355" s="316"/>
      <c r="AV355" s="316"/>
      <c r="AW355" s="553"/>
      <c r="AX355" s="675"/>
      <c r="AY355" s="675"/>
      <c r="AZ355" s="643"/>
      <c r="BA355" s="644"/>
      <c r="BB355" s="644"/>
      <c r="BC355" s="644"/>
      <c r="BD355" s="644"/>
      <c r="BE355" s="644"/>
      <c r="BF355" s="644"/>
      <c r="BG355" s="644"/>
      <c r="BH355" s="644"/>
      <c r="BI355" s="324">
        <v>1585</v>
      </c>
      <c r="BJ355" s="645" t="s">
        <v>2497</v>
      </c>
      <c r="BK355" s="324" t="str">
        <f t="shared" si="118"/>
        <v>v14620-bsr-1585</v>
      </c>
      <c r="BL355" s="324" t="str">
        <f t="shared" si="119"/>
        <v>-bsr</v>
      </c>
      <c r="BM355" s="324" t="s">
        <v>2625</v>
      </c>
      <c r="BN355" s="324" t="s">
        <v>2911</v>
      </c>
      <c r="BO355" s="324" t="s">
        <v>2912</v>
      </c>
      <c r="BP355" s="324" t="s">
        <v>1572</v>
      </c>
      <c r="BQ355" s="197" t="s">
        <v>2980</v>
      </c>
      <c r="BR355" s="677"/>
      <c r="BS355" s="678"/>
      <c r="BT355" s="679"/>
      <c r="BU355" s="677"/>
      <c r="BV355" s="679"/>
      <c r="BW355" s="677"/>
      <c r="BX355" s="677"/>
      <c r="BY355" s="677"/>
      <c r="BZ355" s="677"/>
      <c r="CA355" s="587"/>
    </row>
    <row r="356" spans="1:79" s="27" customFormat="1">
      <c r="A356" s="95" t="str">
        <f t="shared" si="114"/>
        <v>eeaims011wvn</v>
      </c>
      <c r="B356" s="36"/>
      <c r="C356" s="36" t="s">
        <v>2609</v>
      </c>
      <c r="D356" s="36" t="s">
        <v>474</v>
      </c>
      <c r="E356" s="36" t="s">
        <v>2902</v>
      </c>
      <c r="F356" s="36" t="s">
        <v>2620</v>
      </c>
      <c r="G356" s="36" t="s">
        <v>2611</v>
      </c>
      <c r="H356" s="36" t="s">
        <v>1657</v>
      </c>
      <c r="I356" s="36" t="s">
        <v>2151</v>
      </c>
      <c r="J356" s="36" t="str">
        <f t="shared" si="87"/>
        <v>ims011wvn</v>
      </c>
      <c r="K356" s="36" t="s">
        <v>2621</v>
      </c>
      <c r="L356" s="36" t="s">
        <v>826</v>
      </c>
      <c r="M356" s="36" t="s">
        <v>2949</v>
      </c>
      <c r="N356" s="36" t="s">
        <v>2972</v>
      </c>
      <c r="O356" s="36" t="s">
        <v>2973</v>
      </c>
      <c r="P356" s="36" t="s">
        <v>1615</v>
      </c>
      <c r="Q356" s="646" t="s">
        <v>462</v>
      </c>
      <c r="R356" s="646" t="s">
        <v>463</v>
      </c>
      <c r="S356" s="95" t="s">
        <v>464</v>
      </c>
      <c r="T356" s="95" t="s">
        <v>465</v>
      </c>
      <c r="U356" s="95"/>
      <c r="V356" s="34">
        <v>1584</v>
      </c>
      <c r="W356" s="107" t="s">
        <v>1554</v>
      </c>
      <c r="X356" s="34"/>
      <c r="Y356" s="34" t="str">
        <f t="shared" si="115"/>
        <v>eeaims011wvn-ilo</v>
      </c>
      <c r="Z356" s="34" t="s">
        <v>2625</v>
      </c>
      <c r="AA356" s="34" t="s">
        <v>2974</v>
      </c>
      <c r="AB356" s="34" t="s">
        <v>2975</v>
      </c>
      <c r="AC356" s="666" t="s">
        <v>1572</v>
      </c>
      <c r="AD356" s="200" t="s">
        <v>2981</v>
      </c>
      <c r="AE356" s="668">
        <v>1582</v>
      </c>
      <c r="AF356" s="201" t="s">
        <v>1560</v>
      </c>
      <c r="AG356" s="668" t="str">
        <f t="shared" si="116"/>
        <v>v14620-dmz-o-m-1582</v>
      </c>
      <c r="AH356" s="38" t="str">
        <f t="shared" si="117"/>
        <v>eeaims011wvn-om</v>
      </c>
      <c r="AI356" s="375" t="s">
        <v>2625</v>
      </c>
      <c r="AJ356" s="38" t="s">
        <v>2974</v>
      </c>
      <c r="AK356" s="323" t="s">
        <v>2975</v>
      </c>
      <c r="AL356" s="670" t="s">
        <v>1572</v>
      </c>
      <c r="AM356" s="38" t="s">
        <v>2951</v>
      </c>
      <c r="AN356" s="201"/>
      <c r="AO356" s="637"/>
      <c r="AP356" s="202"/>
      <c r="AQ356" s="637"/>
      <c r="AR356" s="316"/>
      <c r="AS356" s="316"/>
      <c r="AT356" s="316"/>
      <c r="AU356" s="316"/>
      <c r="AV356" s="316"/>
      <c r="AW356" s="553"/>
      <c r="AX356" s="675"/>
      <c r="AY356" s="675"/>
      <c r="AZ356" s="643"/>
      <c r="BA356" s="644"/>
      <c r="BB356" s="644"/>
      <c r="BC356" s="644"/>
      <c r="BD356" s="644"/>
      <c r="BE356" s="644"/>
      <c r="BF356" s="644"/>
      <c r="BG356" s="644"/>
      <c r="BH356" s="644"/>
      <c r="BI356" s="324">
        <v>1585</v>
      </c>
      <c r="BJ356" s="645" t="s">
        <v>2497</v>
      </c>
      <c r="BK356" s="324" t="str">
        <f t="shared" si="118"/>
        <v>v14620-bsr-1585</v>
      </c>
      <c r="BL356" s="324" t="str">
        <f t="shared" si="119"/>
        <v>-bsr</v>
      </c>
      <c r="BM356" s="324" t="s">
        <v>2625</v>
      </c>
      <c r="BN356" s="324" t="s">
        <v>2911</v>
      </c>
      <c r="BO356" s="324" t="s">
        <v>2912</v>
      </c>
      <c r="BP356" s="324" t="s">
        <v>1572</v>
      </c>
      <c r="BQ356" s="197" t="s">
        <v>2982</v>
      </c>
      <c r="BR356" s="677"/>
      <c r="BS356" s="678"/>
      <c r="BT356" s="679"/>
      <c r="BU356" s="677"/>
      <c r="BV356" s="679"/>
      <c r="BW356" s="677"/>
      <c r="BX356" s="677"/>
      <c r="BY356" s="677"/>
      <c r="BZ356" s="677"/>
      <c r="CA356" s="587"/>
    </row>
    <row r="357" spans="1:79" s="27" customFormat="1" hidden="1">
      <c r="A357" s="95" t="str">
        <f t="shared" si="113"/>
        <v>eeaadm002bkt</v>
      </c>
      <c r="B357" s="36"/>
      <c r="C357" s="36" t="s">
        <v>1543</v>
      </c>
      <c r="D357" s="36" t="s">
        <v>469</v>
      </c>
      <c r="E357" s="36" t="s">
        <v>2983</v>
      </c>
      <c r="F357" s="36" t="s">
        <v>1545</v>
      </c>
      <c r="G357" s="36" t="s">
        <v>1546</v>
      </c>
      <c r="H357" s="36" t="s">
        <v>1590</v>
      </c>
      <c r="I357" s="36" t="s">
        <v>1548</v>
      </c>
      <c r="J357" s="36" t="str">
        <f t="shared" si="87"/>
        <v>adm002bkt</v>
      </c>
      <c r="K357" s="36" t="s">
        <v>1549</v>
      </c>
      <c r="L357" s="36" t="s">
        <v>1549</v>
      </c>
      <c r="M357" s="36" t="s">
        <v>2984</v>
      </c>
      <c r="N357" s="36"/>
      <c r="O357" s="36"/>
      <c r="P357" s="36"/>
      <c r="Q357" s="646" t="str">
        <f t="shared" si="88"/>
        <v>10.164.15.28</v>
      </c>
      <c r="R357" s="646" t="str">
        <f t="shared" si="89"/>
        <v>10.164.46.12</v>
      </c>
      <c r="S357" s="646" t="str">
        <f t="shared" si="90"/>
        <v>10.244.210.20</v>
      </c>
      <c r="T357" s="646" t="str">
        <f t="shared" si="91"/>
        <v>10.244.200.20</v>
      </c>
      <c r="U357" s="646" t="str">
        <f t="shared" si="92"/>
        <v>N/A</v>
      </c>
      <c r="V357" s="34">
        <v>1584</v>
      </c>
      <c r="W357" s="107" t="s">
        <v>1554</v>
      </c>
      <c r="X357" s="34" t="str">
        <f t="shared" si="108"/>
        <v>v14620-ilo-1584</v>
      </c>
      <c r="Y357" s="34" t="str">
        <f t="shared" si="109"/>
        <v>eeaadm002bkt-ilo</v>
      </c>
      <c r="Z357" s="34" t="s">
        <v>461</v>
      </c>
      <c r="AA357" s="34" t="s">
        <v>2985</v>
      </c>
      <c r="AB357" s="200" t="s">
        <v>2986</v>
      </c>
      <c r="AC357" s="666" t="s">
        <v>1572</v>
      </c>
      <c r="AD357" s="200" t="s">
        <v>2987</v>
      </c>
      <c r="AE357" s="668">
        <v>1582</v>
      </c>
      <c r="AF357" s="201"/>
      <c r="AG357" s="668" t="str">
        <f t="shared" ref="AG357:AG367" si="120">"v14620"&amp;"-dmz-o-m"&amp;"-"&amp;AE357</f>
        <v>v14620-dmz-o-m-1582</v>
      </c>
      <c r="AH357" s="38" t="str">
        <f t="shared" si="111"/>
        <v>eeaadm002bkt</v>
      </c>
      <c r="AI357" s="375" t="s">
        <v>461</v>
      </c>
      <c r="AJ357" s="38" t="s">
        <v>2988</v>
      </c>
      <c r="AK357" s="38" t="s">
        <v>2989</v>
      </c>
      <c r="AL357" s="670" t="s">
        <v>1572</v>
      </c>
      <c r="AM357" s="670" t="s">
        <v>2990</v>
      </c>
      <c r="AN357" s="201" t="s">
        <v>2991</v>
      </c>
      <c r="AO357" s="637"/>
      <c r="AP357" s="202"/>
      <c r="AQ357" s="637"/>
      <c r="AR357" s="316"/>
      <c r="AS357" s="316"/>
      <c r="AT357" s="316"/>
      <c r="AU357" s="316"/>
      <c r="AV357" s="316"/>
      <c r="AW357" s="553"/>
      <c r="AX357" s="675"/>
      <c r="AY357" s="675"/>
      <c r="AZ357" s="643"/>
      <c r="BA357" s="644"/>
      <c r="BB357" s="644"/>
      <c r="BC357" s="644"/>
      <c r="BD357" s="644"/>
      <c r="BE357" s="644"/>
      <c r="BF357" s="644"/>
      <c r="BG357" s="644"/>
      <c r="BH357" s="644"/>
      <c r="BI357" s="324"/>
      <c r="BJ357" s="675"/>
      <c r="BK357" s="675"/>
      <c r="BL357" s="675"/>
      <c r="BM357" s="675"/>
      <c r="BN357" s="675"/>
      <c r="BO357" s="675"/>
      <c r="BP357" s="675"/>
      <c r="BQ357" s="638"/>
      <c r="BR357" s="677"/>
      <c r="BS357" s="678"/>
      <c r="BT357" s="679"/>
      <c r="BU357" s="677"/>
      <c r="BV357" s="679"/>
      <c r="BW357" s="677"/>
      <c r="BX357" s="677"/>
      <c r="BY357" s="677"/>
      <c r="BZ357" s="677"/>
      <c r="CA357" s="587"/>
    </row>
    <row r="358" spans="1:79" s="813" customFormat="1" hidden="1">
      <c r="A358" s="797" t="str">
        <f>"eea"&amp;$G358&amp;$H358&amp;$E358</f>
        <v>eeaprb001bkt</v>
      </c>
      <c r="B358" s="798"/>
      <c r="C358" s="798" t="s">
        <v>2537</v>
      </c>
      <c r="D358" s="798" t="s">
        <v>469</v>
      </c>
      <c r="E358" s="798" t="s">
        <v>2983</v>
      </c>
      <c r="F358" s="798" t="s">
        <v>923</v>
      </c>
      <c r="G358" s="798" t="s">
        <v>2541</v>
      </c>
      <c r="H358" s="798" t="s">
        <v>1547</v>
      </c>
      <c r="I358" s="798" t="s">
        <v>1548</v>
      </c>
      <c r="J358" s="798" t="str">
        <f t="shared" si="87"/>
        <v>prb001bkt</v>
      </c>
      <c r="K358" s="798" t="s">
        <v>1549</v>
      </c>
      <c r="L358" s="798" t="s">
        <v>1549</v>
      </c>
      <c r="M358" s="798" t="s">
        <v>2992</v>
      </c>
      <c r="N358" s="798"/>
      <c r="O358" s="798"/>
      <c r="P358" s="798"/>
      <c r="Q358" s="799" t="str">
        <f t="shared" si="88"/>
        <v>10.164.15.28</v>
      </c>
      <c r="R358" s="799" t="str">
        <f t="shared" si="89"/>
        <v>10.164.46.12</v>
      </c>
      <c r="S358" s="797" t="str">
        <f t="shared" si="90"/>
        <v>10.244.210.20</v>
      </c>
      <c r="T358" s="797" t="str">
        <f t="shared" si="91"/>
        <v>10.244.200.20</v>
      </c>
      <c r="U358" s="797" t="str">
        <f t="shared" si="92"/>
        <v>N/A</v>
      </c>
      <c r="V358" s="818">
        <v>1584</v>
      </c>
      <c r="W358" s="819" t="s">
        <v>1554</v>
      </c>
      <c r="X358" s="818" t="str">
        <f t="shared" si="108"/>
        <v>v14620-ilo-1584</v>
      </c>
      <c r="Y358" s="818" t="str">
        <f t="shared" si="109"/>
        <v>eeaprb001bkt-ilo</v>
      </c>
      <c r="Z358" s="818" t="s">
        <v>461</v>
      </c>
      <c r="AA358" s="818" t="s">
        <v>2985</v>
      </c>
      <c r="AB358" s="818" t="s">
        <v>2986</v>
      </c>
      <c r="AC358" s="820" t="s">
        <v>1572</v>
      </c>
      <c r="AD358" s="821" t="s">
        <v>2993</v>
      </c>
      <c r="AE358" s="801">
        <v>1582</v>
      </c>
      <c r="AF358" s="802"/>
      <c r="AG358" s="801" t="str">
        <f t="shared" si="120"/>
        <v>v14620-dmz-o-m-1582</v>
      </c>
      <c r="AH358" s="803" t="str">
        <f t="shared" si="111"/>
        <v>eeaprb001bkt</v>
      </c>
      <c r="AI358" s="804" t="s">
        <v>461</v>
      </c>
      <c r="AJ358" s="803" t="s">
        <v>2988</v>
      </c>
      <c r="AK358" s="803" t="s">
        <v>2989</v>
      </c>
      <c r="AL358" s="805" t="s">
        <v>1572</v>
      </c>
      <c r="AM358" s="805" t="s">
        <v>2994</v>
      </c>
      <c r="AN358" s="803" t="s">
        <v>2995</v>
      </c>
      <c r="AO358" s="806"/>
      <c r="AP358" s="807"/>
      <c r="AQ358" s="806"/>
      <c r="AR358" s="808"/>
      <c r="AS358" s="808"/>
      <c r="AT358" s="808"/>
      <c r="AU358" s="808"/>
      <c r="AV358" s="808"/>
      <c r="AW358" s="809"/>
      <c r="AX358" s="822" t="s">
        <v>2562</v>
      </c>
      <c r="AY358" s="811" t="str">
        <f t="shared" ref="AY358:AY367" si="121">Master_Full_Short_Hostname&amp;AX358</f>
        <v>eeaprb001bkt-xtr</v>
      </c>
      <c r="AZ358" s="812"/>
      <c r="BA358" s="800"/>
      <c r="BB358" s="800"/>
      <c r="BC358" s="800"/>
      <c r="BD358" s="800"/>
      <c r="BE358" s="800"/>
      <c r="BF358" s="800"/>
      <c r="BG358" s="800"/>
      <c r="BH358" s="800"/>
      <c r="BI358" s="823"/>
      <c r="BJ358" s="824" t="s">
        <v>2497</v>
      </c>
      <c r="BK358" s="823"/>
      <c r="BL358" s="823" t="str">
        <f t="shared" ref="BL358:BL397" si="122">Master_Full_Short_Hostname&amp;BJ358</f>
        <v>eeaprb001bkt-bsr</v>
      </c>
      <c r="BM358" s="825" t="s">
        <v>461</v>
      </c>
      <c r="BN358" s="823" t="s">
        <v>2996</v>
      </c>
      <c r="BO358" s="823" t="s">
        <v>2997</v>
      </c>
      <c r="BP358" s="826" t="s">
        <v>1572</v>
      </c>
      <c r="BQ358" s="827" t="s">
        <v>2998</v>
      </c>
      <c r="BR358" s="828">
        <v>1585</v>
      </c>
      <c r="BS358" s="829"/>
      <c r="BT358" s="830"/>
      <c r="BU358" s="828"/>
      <c r="BV358" s="830"/>
      <c r="BW358" s="828"/>
      <c r="BX358" s="828"/>
      <c r="BY358" s="828"/>
      <c r="BZ358" s="828"/>
      <c r="CA358" s="831"/>
    </row>
    <row r="359" spans="1:79" s="813" customFormat="1" hidden="1">
      <c r="A359" s="797" t="str">
        <f t="shared" si="113"/>
        <v>eeaprb002bkt</v>
      </c>
      <c r="B359" s="798"/>
      <c r="C359" s="798" t="s">
        <v>2537</v>
      </c>
      <c r="D359" s="798" t="s">
        <v>469</v>
      </c>
      <c r="E359" s="798" t="s">
        <v>2983</v>
      </c>
      <c r="F359" s="798" t="s">
        <v>923</v>
      </c>
      <c r="G359" s="798" t="s">
        <v>2541</v>
      </c>
      <c r="H359" s="798" t="s">
        <v>1590</v>
      </c>
      <c r="I359" s="798" t="s">
        <v>1548</v>
      </c>
      <c r="J359" s="798" t="str">
        <f t="shared" si="87"/>
        <v>prb002bkt</v>
      </c>
      <c r="K359" s="798" t="s">
        <v>1549</v>
      </c>
      <c r="L359" s="798" t="s">
        <v>1549</v>
      </c>
      <c r="M359" s="798" t="s">
        <v>2999</v>
      </c>
      <c r="N359" s="798"/>
      <c r="O359" s="798"/>
      <c r="P359" s="798"/>
      <c r="Q359" s="799" t="str">
        <f t="shared" si="88"/>
        <v>10.164.15.28</v>
      </c>
      <c r="R359" s="799" t="str">
        <f t="shared" si="89"/>
        <v>10.164.46.12</v>
      </c>
      <c r="S359" s="797" t="str">
        <f t="shared" si="90"/>
        <v>10.244.210.20</v>
      </c>
      <c r="T359" s="797" t="str">
        <f t="shared" si="91"/>
        <v>10.244.200.20</v>
      </c>
      <c r="U359" s="797" t="str">
        <f t="shared" si="92"/>
        <v>N/A</v>
      </c>
      <c r="V359" s="818">
        <v>1584</v>
      </c>
      <c r="W359" s="819" t="s">
        <v>1554</v>
      </c>
      <c r="X359" s="818" t="str">
        <f t="shared" si="108"/>
        <v>v14620-ilo-1584</v>
      </c>
      <c r="Y359" s="818" t="str">
        <f t="shared" si="109"/>
        <v>eeaprb002bkt-ilo</v>
      </c>
      <c r="Z359" s="818" t="s">
        <v>461</v>
      </c>
      <c r="AA359" s="818" t="s">
        <v>2985</v>
      </c>
      <c r="AB359" s="818" t="s">
        <v>2986</v>
      </c>
      <c r="AC359" s="820" t="s">
        <v>1572</v>
      </c>
      <c r="AD359" s="821" t="s">
        <v>3000</v>
      </c>
      <c r="AE359" s="801">
        <v>1582</v>
      </c>
      <c r="AF359" s="802"/>
      <c r="AG359" s="801" t="str">
        <f t="shared" si="120"/>
        <v>v14620-dmz-o-m-1582</v>
      </c>
      <c r="AH359" s="803" t="str">
        <f t="shared" si="111"/>
        <v>eeaprb002bkt</v>
      </c>
      <c r="AI359" s="804" t="s">
        <v>461</v>
      </c>
      <c r="AJ359" s="803" t="s">
        <v>2988</v>
      </c>
      <c r="AK359" s="803" t="s">
        <v>2989</v>
      </c>
      <c r="AL359" s="805" t="s">
        <v>1572</v>
      </c>
      <c r="AM359" s="805" t="s">
        <v>3001</v>
      </c>
      <c r="AN359" s="803" t="s">
        <v>3002</v>
      </c>
      <c r="AO359" s="806"/>
      <c r="AP359" s="807"/>
      <c r="AQ359" s="806"/>
      <c r="AR359" s="808"/>
      <c r="AS359" s="808"/>
      <c r="AT359" s="808"/>
      <c r="AU359" s="808"/>
      <c r="AV359" s="808"/>
      <c r="AW359" s="809"/>
      <c r="AX359" s="822" t="s">
        <v>2562</v>
      </c>
      <c r="AY359" s="811" t="str">
        <f t="shared" si="121"/>
        <v>eeaprb002bkt-xtr</v>
      </c>
      <c r="AZ359" s="812"/>
      <c r="BA359" s="800"/>
      <c r="BB359" s="800"/>
      <c r="BC359" s="800"/>
      <c r="BD359" s="800"/>
      <c r="BE359" s="800"/>
      <c r="BF359" s="800"/>
      <c r="BG359" s="800"/>
      <c r="BH359" s="800"/>
      <c r="BI359" s="823"/>
      <c r="BJ359" s="824" t="s">
        <v>2497</v>
      </c>
      <c r="BK359" s="823"/>
      <c r="BL359" s="823" t="str">
        <f t="shared" si="122"/>
        <v>eeaprb002bkt-bsr</v>
      </c>
      <c r="BM359" s="825" t="s">
        <v>461</v>
      </c>
      <c r="BN359" s="823" t="s">
        <v>2996</v>
      </c>
      <c r="BO359" s="823" t="s">
        <v>2997</v>
      </c>
      <c r="BP359" s="826" t="s">
        <v>1572</v>
      </c>
      <c r="BQ359" s="827" t="s">
        <v>3003</v>
      </c>
      <c r="BR359" s="828">
        <v>1585</v>
      </c>
      <c r="BS359" s="829"/>
      <c r="BT359" s="830"/>
      <c r="BU359" s="828"/>
      <c r="BV359" s="830"/>
      <c r="BW359" s="828"/>
      <c r="BX359" s="828"/>
      <c r="BY359" s="828"/>
      <c r="BZ359" s="828"/>
      <c r="CA359" s="831"/>
    </row>
    <row r="360" spans="1:79" s="813" customFormat="1" hidden="1">
      <c r="A360" s="797" t="str">
        <f t="shared" si="113"/>
        <v>eeaprb003bkt</v>
      </c>
      <c r="B360" s="798"/>
      <c r="C360" s="798" t="s">
        <v>2537</v>
      </c>
      <c r="D360" s="798" t="s">
        <v>469</v>
      </c>
      <c r="E360" s="798" t="s">
        <v>2983</v>
      </c>
      <c r="F360" s="798" t="s">
        <v>923</v>
      </c>
      <c r="G360" s="798" t="s">
        <v>2541</v>
      </c>
      <c r="H360" s="798" t="s">
        <v>1598</v>
      </c>
      <c r="I360" s="798" t="s">
        <v>1548</v>
      </c>
      <c r="J360" s="798" t="str">
        <f t="shared" si="87"/>
        <v>prb003bkt</v>
      </c>
      <c r="K360" s="798" t="s">
        <v>1549</v>
      </c>
      <c r="L360" s="798" t="s">
        <v>1549</v>
      </c>
      <c r="M360" s="798" t="s">
        <v>3004</v>
      </c>
      <c r="N360" s="798"/>
      <c r="O360" s="798"/>
      <c r="P360" s="798"/>
      <c r="Q360" s="799" t="str">
        <f t="shared" si="88"/>
        <v>10.164.15.28</v>
      </c>
      <c r="R360" s="799" t="str">
        <f t="shared" si="89"/>
        <v>10.164.46.12</v>
      </c>
      <c r="S360" s="797" t="str">
        <f t="shared" si="90"/>
        <v>10.244.210.20</v>
      </c>
      <c r="T360" s="797" t="str">
        <f t="shared" si="91"/>
        <v>10.244.200.20</v>
      </c>
      <c r="U360" s="797" t="str">
        <f t="shared" si="92"/>
        <v>N/A</v>
      </c>
      <c r="V360" s="818">
        <v>1584</v>
      </c>
      <c r="W360" s="819" t="s">
        <v>1554</v>
      </c>
      <c r="X360" s="818" t="str">
        <f t="shared" si="108"/>
        <v>v14620-ilo-1584</v>
      </c>
      <c r="Y360" s="818" t="str">
        <f t="shared" si="109"/>
        <v>eeaprb003bkt-ilo</v>
      </c>
      <c r="Z360" s="818" t="s">
        <v>461</v>
      </c>
      <c r="AA360" s="818" t="s">
        <v>2985</v>
      </c>
      <c r="AB360" s="818" t="s">
        <v>2986</v>
      </c>
      <c r="AC360" s="820" t="s">
        <v>1572</v>
      </c>
      <c r="AD360" s="821" t="s">
        <v>3005</v>
      </c>
      <c r="AE360" s="801">
        <v>1582</v>
      </c>
      <c r="AF360" s="802"/>
      <c r="AG360" s="801" t="str">
        <f t="shared" si="120"/>
        <v>v14620-dmz-o-m-1582</v>
      </c>
      <c r="AH360" s="803" t="str">
        <f t="shared" si="111"/>
        <v>eeaprb003bkt</v>
      </c>
      <c r="AI360" s="804" t="s">
        <v>461</v>
      </c>
      <c r="AJ360" s="803" t="s">
        <v>2988</v>
      </c>
      <c r="AK360" s="803" t="s">
        <v>2989</v>
      </c>
      <c r="AL360" s="805" t="s">
        <v>1572</v>
      </c>
      <c r="AM360" s="805" t="s">
        <v>3006</v>
      </c>
      <c r="AN360" s="803" t="s">
        <v>3007</v>
      </c>
      <c r="AO360" s="806"/>
      <c r="AP360" s="807"/>
      <c r="AQ360" s="806"/>
      <c r="AR360" s="808"/>
      <c r="AS360" s="808"/>
      <c r="AT360" s="808"/>
      <c r="AU360" s="808"/>
      <c r="AV360" s="808"/>
      <c r="AW360" s="809"/>
      <c r="AX360" s="822" t="s">
        <v>2562</v>
      </c>
      <c r="AY360" s="811" t="str">
        <f t="shared" si="121"/>
        <v>eeaprb003bkt-xtr</v>
      </c>
      <c r="AZ360" s="812"/>
      <c r="BA360" s="800"/>
      <c r="BB360" s="800"/>
      <c r="BC360" s="800"/>
      <c r="BD360" s="800"/>
      <c r="BE360" s="800"/>
      <c r="BF360" s="800"/>
      <c r="BG360" s="800"/>
      <c r="BH360" s="800"/>
      <c r="BI360" s="823"/>
      <c r="BJ360" s="824" t="s">
        <v>2497</v>
      </c>
      <c r="BK360" s="823"/>
      <c r="BL360" s="823" t="str">
        <f t="shared" si="122"/>
        <v>eeaprb003bkt-bsr</v>
      </c>
      <c r="BM360" s="825" t="s">
        <v>461</v>
      </c>
      <c r="BN360" s="823" t="s">
        <v>2996</v>
      </c>
      <c r="BO360" s="823" t="s">
        <v>2997</v>
      </c>
      <c r="BP360" s="826" t="s">
        <v>1572</v>
      </c>
      <c r="BQ360" s="827" t="s">
        <v>3008</v>
      </c>
      <c r="BR360" s="828">
        <v>1585</v>
      </c>
      <c r="BS360" s="829"/>
      <c r="BT360" s="830"/>
      <c r="BU360" s="828"/>
      <c r="BV360" s="830"/>
      <c r="BW360" s="828"/>
      <c r="BX360" s="828"/>
      <c r="BY360" s="828"/>
      <c r="BZ360" s="828"/>
      <c r="CA360" s="831"/>
    </row>
    <row r="361" spans="1:79" s="813" customFormat="1" hidden="1">
      <c r="A361" s="797" t="str">
        <f t="shared" si="113"/>
        <v>eeaprb004bkt</v>
      </c>
      <c r="B361" s="798"/>
      <c r="C361" s="798" t="s">
        <v>2537</v>
      </c>
      <c r="D361" s="798" t="s">
        <v>469</v>
      </c>
      <c r="E361" s="798" t="s">
        <v>2983</v>
      </c>
      <c r="F361" s="798" t="s">
        <v>923</v>
      </c>
      <c r="G361" s="798" t="s">
        <v>2541</v>
      </c>
      <c r="H361" s="798" t="s">
        <v>1606</v>
      </c>
      <c r="I361" s="798" t="s">
        <v>1548</v>
      </c>
      <c r="J361" s="798" t="str">
        <f t="shared" si="87"/>
        <v>prb004bkt</v>
      </c>
      <c r="K361" s="798" t="s">
        <v>1549</v>
      </c>
      <c r="L361" s="798" t="s">
        <v>1549</v>
      </c>
      <c r="M361" s="798" t="s">
        <v>3009</v>
      </c>
      <c r="N361" s="798"/>
      <c r="O361" s="798"/>
      <c r="P361" s="798"/>
      <c r="Q361" s="799" t="str">
        <f t="shared" si="88"/>
        <v>10.164.15.28</v>
      </c>
      <c r="R361" s="799" t="str">
        <f t="shared" si="89"/>
        <v>10.164.46.12</v>
      </c>
      <c r="S361" s="797" t="str">
        <f t="shared" si="90"/>
        <v>10.244.210.20</v>
      </c>
      <c r="T361" s="797" t="str">
        <f t="shared" si="91"/>
        <v>10.244.200.20</v>
      </c>
      <c r="U361" s="797" t="str">
        <f t="shared" si="92"/>
        <v>N/A</v>
      </c>
      <c r="V361" s="818">
        <v>1584</v>
      </c>
      <c r="W361" s="819" t="s">
        <v>1554</v>
      </c>
      <c r="X361" s="818" t="str">
        <f t="shared" si="108"/>
        <v>v14620-ilo-1584</v>
      </c>
      <c r="Y361" s="818" t="str">
        <f t="shared" si="109"/>
        <v>eeaprb004bkt-ilo</v>
      </c>
      <c r="Z361" s="818" t="s">
        <v>461</v>
      </c>
      <c r="AA361" s="818" t="s">
        <v>2985</v>
      </c>
      <c r="AB361" s="818" t="s">
        <v>2986</v>
      </c>
      <c r="AC361" s="820" t="s">
        <v>1572</v>
      </c>
      <c r="AD361" s="821" t="s">
        <v>3010</v>
      </c>
      <c r="AE361" s="801">
        <v>1582</v>
      </c>
      <c r="AF361" s="802"/>
      <c r="AG361" s="801" t="str">
        <f t="shared" si="120"/>
        <v>v14620-dmz-o-m-1582</v>
      </c>
      <c r="AH361" s="803" t="str">
        <f t="shared" si="111"/>
        <v>eeaprb004bkt</v>
      </c>
      <c r="AI361" s="804" t="s">
        <v>461</v>
      </c>
      <c r="AJ361" s="803" t="s">
        <v>2988</v>
      </c>
      <c r="AK361" s="803" t="s">
        <v>2989</v>
      </c>
      <c r="AL361" s="805" t="s">
        <v>1572</v>
      </c>
      <c r="AM361" s="805" t="s">
        <v>3011</v>
      </c>
      <c r="AN361" s="803" t="s">
        <v>3012</v>
      </c>
      <c r="AO361" s="806"/>
      <c r="AP361" s="807"/>
      <c r="AQ361" s="806"/>
      <c r="AR361" s="808"/>
      <c r="AS361" s="808"/>
      <c r="AT361" s="808"/>
      <c r="AU361" s="808"/>
      <c r="AV361" s="808"/>
      <c r="AW361" s="809"/>
      <c r="AX361" s="822" t="s">
        <v>2562</v>
      </c>
      <c r="AY361" s="811" t="str">
        <f t="shared" si="121"/>
        <v>eeaprb004bkt-xtr</v>
      </c>
      <c r="AZ361" s="812"/>
      <c r="BA361" s="800"/>
      <c r="BB361" s="800"/>
      <c r="BC361" s="800"/>
      <c r="BD361" s="800"/>
      <c r="BE361" s="800"/>
      <c r="BF361" s="800"/>
      <c r="BG361" s="800"/>
      <c r="BH361" s="800"/>
      <c r="BI361" s="823"/>
      <c r="BJ361" s="824" t="s">
        <v>2497</v>
      </c>
      <c r="BK361" s="823"/>
      <c r="BL361" s="823" t="str">
        <f t="shared" si="122"/>
        <v>eeaprb004bkt-bsr</v>
      </c>
      <c r="BM361" s="825" t="s">
        <v>461</v>
      </c>
      <c r="BN361" s="823" t="s">
        <v>2996</v>
      </c>
      <c r="BO361" s="823" t="s">
        <v>2997</v>
      </c>
      <c r="BP361" s="826" t="s">
        <v>1572</v>
      </c>
      <c r="BQ361" s="827" t="s">
        <v>3013</v>
      </c>
      <c r="BR361" s="828">
        <v>1585</v>
      </c>
      <c r="BS361" s="829"/>
      <c r="BT361" s="830"/>
      <c r="BU361" s="828"/>
      <c r="BV361" s="830"/>
      <c r="BW361" s="828"/>
      <c r="BX361" s="828"/>
      <c r="BY361" s="828"/>
      <c r="BZ361" s="828"/>
      <c r="CA361" s="831"/>
    </row>
    <row r="362" spans="1:79" s="813" customFormat="1" hidden="1">
      <c r="A362" s="797" t="str">
        <f t="shared" si="113"/>
        <v>eeaprb005bkt</v>
      </c>
      <c r="B362" s="798"/>
      <c r="C362" s="798" t="s">
        <v>2537</v>
      </c>
      <c r="D362" s="798" t="s">
        <v>469</v>
      </c>
      <c r="E362" s="798" t="s">
        <v>2983</v>
      </c>
      <c r="F362" s="798" t="s">
        <v>923</v>
      </c>
      <c r="G362" s="798" t="s">
        <v>2541</v>
      </c>
      <c r="H362" s="798" t="s">
        <v>1613</v>
      </c>
      <c r="I362" s="798" t="s">
        <v>1548</v>
      </c>
      <c r="J362" s="798" t="str">
        <f t="shared" si="87"/>
        <v>prb005bkt</v>
      </c>
      <c r="K362" s="798" t="s">
        <v>1549</v>
      </c>
      <c r="L362" s="798" t="s">
        <v>1549</v>
      </c>
      <c r="M362" s="798" t="s">
        <v>3014</v>
      </c>
      <c r="N362" s="798"/>
      <c r="O362" s="798"/>
      <c r="P362" s="798"/>
      <c r="Q362" s="799" t="str">
        <f t="shared" si="88"/>
        <v>10.164.15.28</v>
      </c>
      <c r="R362" s="799" t="str">
        <f t="shared" si="89"/>
        <v>10.164.46.12</v>
      </c>
      <c r="S362" s="797" t="str">
        <f t="shared" si="90"/>
        <v>10.244.210.20</v>
      </c>
      <c r="T362" s="797" t="str">
        <f t="shared" si="91"/>
        <v>10.244.200.20</v>
      </c>
      <c r="U362" s="797" t="str">
        <f t="shared" si="92"/>
        <v>N/A</v>
      </c>
      <c r="V362" s="818">
        <v>1584</v>
      </c>
      <c r="W362" s="819" t="s">
        <v>1554</v>
      </c>
      <c r="X362" s="818" t="str">
        <f t="shared" si="108"/>
        <v>v14620-ilo-1584</v>
      </c>
      <c r="Y362" s="818" t="str">
        <f t="shared" si="109"/>
        <v>eeaprb005bkt-ilo</v>
      </c>
      <c r="Z362" s="818" t="s">
        <v>461</v>
      </c>
      <c r="AA362" s="818" t="s">
        <v>2985</v>
      </c>
      <c r="AB362" s="818" t="s">
        <v>2986</v>
      </c>
      <c r="AC362" s="820" t="s">
        <v>1572</v>
      </c>
      <c r="AD362" s="821" t="s">
        <v>3015</v>
      </c>
      <c r="AE362" s="801">
        <v>1582</v>
      </c>
      <c r="AF362" s="802"/>
      <c r="AG362" s="801" t="str">
        <f t="shared" si="120"/>
        <v>v14620-dmz-o-m-1582</v>
      </c>
      <c r="AH362" s="803" t="str">
        <f t="shared" si="111"/>
        <v>eeaprb005bkt</v>
      </c>
      <c r="AI362" s="804" t="s">
        <v>461</v>
      </c>
      <c r="AJ362" s="803" t="s">
        <v>2988</v>
      </c>
      <c r="AK362" s="803" t="s">
        <v>2989</v>
      </c>
      <c r="AL362" s="805" t="s">
        <v>1572</v>
      </c>
      <c r="AM362" s="805" t="s">
        <v>3016</v>
      </c>
      <c r="AN362" s="803" t="s">
        <v>3017</v>
      </c>
      <c r="AO362" s="806"/>
      <c r="AP362" s="807"/>
      <c r="AQ362" s="806"/>
      <c r="AR362" s="808"/>
      <c r="AS362" s="808"/>
      <c r="AT362" s="808"/>
      <c r="AU362" s="808"/>
      <c r="AV362" s="808"/>
      <c r="AW362" s="809"/>
      <c r="AX362" s="822" t="s">
        <v>2562</v>
      </c>
      <c r="AY362" s="811" t="str">
        <f t="shared" si="121"/>
        <v>eeaprb005bkt-xtr</v>
      </c>
      <c r="AZ362" s="812"/>
      <c r="BA362" s="800"/>
      <c r="BB362" s="800"/>
      <c r="BC362" s="800"/>
      <c r="BD362" s="800"/>
      <c r="BE362" s="800"/>
      <c r="BF362" s="800"/>
      <c r="BG362" s="800"/>
      <c r="BH362" s="800"/>
      <c r="BI362" s="823"/>
      <c r="BJ362" s="824" t="s">
        <v>2497</v>
      </c>
      <c r="BK362" s="823"/>
      <c r="BL362" s="823" t="str">
        <f t="shared" si="122"/>
        <v>eeaprb005bkt-bsr</v>
      </c>
      <c r="BM362" s="825" t="s">
        <v>461</v>
      </c>
      <c r="BN362" s="823" t="s">
        <v>2996</v>
      </c>
      <c r="BO362" s="823" t="s">
        <v>2997</v>
      </c>
      <c r="BP362" s="826" t="s">
        <v>1572</v>
      </c>
      <c r="BQ362" s="827" t="s">
        <v>3018</v>
      </c>
      <c r="BR362" s="828">
        <v>1585</v>
      </c>
      <c r="BS362" s="829"/>
      <c r="BT362" s="830"/>
      <c r="BU362" s="828"/>
      <c r="BV362" s="830"/>
      <c r="BW362" s="828"/>
      <c r="BX362" s="828"/>
      <c r="BY362" s="828"/>
      <c r="BZ362" s="828"/>
      <c r="CA362" s="831"/>
    </row>
    <row r="363" spans="1:79" s="813" customFormat="1" hidden="1">
      <c r="A363" s="797" t="str">
        <f t="shared" si="113"/>
        <v>eeaprb006bkt</v>
      </c>
      <c r="B363" s="798"/>
      <c r="C363" s="798" t="s">
        <v>2537</v>
      </c>
      <c r="D363" s="798" t="s">
        <v>469</v>
      </c>
      <c r="E363" s="798" t="s">
        <v>2983</v>
      </c>
      <c r="F363" s="798" t="s">
        <v>923</v>
      </c>
      <c r="G363" s="798" t="s">
        <v>2541</v>
      </c>
      <c r="H363" s="798" t="s">
        <v>1621</v>
      </c>
      <c r="I363" s="798" t="s">
        <v>1548</v>
      </c>
      <c r="J363" s="798" t="str">
        <f t="shared" si="87"/>
        <v>prb006bkt</v>
      </c>
      <c r="K363" s="798" t="s">
        <v>1549</v>
      </c>
      <c r="L363" s="798" t="s">
        <v>1549</v>
      </c>
      <c r="M363" s="798" t="s">
        <v>3019</v>
      </c>
      <c r="N363" s="798"/>
      <c r="O363" s="798"/>
      <c r="P363" s="798"/>
      <c r="Q363" s="799" t="str">
        <f t="shared" si="88"/>
        <v>10.164.15.28</v>
      </c>
      <c r="R363" s="799" t="str">
        <f t="shared" si="89"/>
        <v>10.164.46.12</v>
      </c>
      <c r="S363" s="797" t="str">
        <f t="shared" si="90"/>
        <v>10.244.210.20</v>
      </c>
      <c r="T363" s="797" t="str">
        <f t="shared" si="91"/>
        <v>10.244.200.20</v>
      </c>
      <c r="U363" s="797" t="str">
        <f t="shared" si="92"/>
        <v>N/A</v>
      </c>
      <c r="V363" s="818">
        <v>1584</v>
      </c>
      <c r="W363" s="819" t="s">
        <v>1554</v>
      </c>
      <c r="X363" s="818" t="str">
        <f t="shared" si="108"/>
        <v>v14620-ilo-1584</v>
      </c>
      <c r="Y363" s="818" t="str">
        <f t="shared" si="109"/>
        <v>eeaprb006bkt-ilo</v>
      </c>
      <c r="Z363" s="818" t="s">
        <v>461</v>
      </c>
      <c r="AA363" s="818" t="s">
        <v>2985</v>
      </c>
      <c r="AB363" s="818" t="s">
        <v>2986</v>
      </c>
      <c r="AC363" s="820" t="s">
        <v>1572</v>
      </c>
      <c r="AD363" s="821" t="s">
        <v>3020</v>
      </c>
      <c r="AE363" s="801">
        <v>1582</v>
      </c>
      <c r="AF363" s="802"/>
      <c r="AG363" s="801" t="str">
        <f t="shared" si="120"/>
        <v>v14620-dmz-o-m-1582</v>
      </c>
      <c r="AH363" s="803" t="str">
        <f t="shared" si="111"/>
        <v>eeaprb006bkt</v>
      </c>
      <c r="AI363" s="804" t="s">
        <v>461</v>
      </c>
      <c r="AJ363" s="803" t="s">
        <v>2988</v>
      </c>
      <c r="AK363" s="803" t="s">
        <v>2989</v>
      </c>
      <c r="AL363" s="805" t="s">
        <v>1572</v>
      </c>
      <c r="AM363" s="805" t="s">
        <v>3021</v>
      </c>
      <c r="AN363" s="803" t="s">
        <v>3022</v>
      </c>
      <c r="AO363" s="806"/>
      <c r="AP363" s="807"/>
      <c r="AQ363" s="806"/>
      <c r="AR363" s="808"/>
      <c r="AS363" s="808"/>
      <c r="AT363" s="808"/>
      <c r="AU363" s="808"/>
      <c r="AV363" s="808"/>
      <c r="AW363" s="809"/>
      <c r="AX363" s="822" t="s">
        <v>2562</v>
      </c>
      <c r="AY363" s="811" t="str">
        <f t="shared" si="121"/>
        <v>eeaprb006bkt-xtr</v>
      </c>
      <c r="AZ363" s="812"/>
      <c r="BA363" s="800"/>
      <c r="BB363" s="800"/>
      <c r="BC363" s="800"/>
      <c r="BD363" s="800"/>
      <c r="BE363" s="800"/>
      <c r="BF363" s="800"/>
      <c r="BG363" s="800"/>
      <c r="BH363" s="800"/>
      <c r="BI363" s="823"/>
      <c r="BJ363" s="824" t="s">
        <v>2497</v>
      </c>
      <c r="BK363" s="823"/>
      <c r="BL363" s="823" t="str">
        <f t="shared" si="122"/>
        <v>eeaprb006bkt-bsr</v>
      </c>
      <c r="BM363" s="825" t="s">
        <v>461</v>
      </c>
      <c r="BN363" s="823" t="s">
        <v>2996</v>
      </c>
      <c r="BO363" s="823" t="s">
        <v>2997</v>
      </c>
      <c r="BP363" s="826" t="s">
        <v>1572</v>
      </c>
      <c r="BQ363" s="827" t="s">
        <v>3023</v>
      </c>
      <c r="BR363" s="828">
        <v>1585</v>
      </c>
      <c r="BS363" s="829"/>
      <c r="BT363" s="830"/>
      <c r="BU363" s="828"/>
      <c r="BV363" s="830"/>
      <c r="BW363" s="828"/>
      <c r="BX363" s="828"/>
      <c r="BY363" s="828"/>
      <c r="BZ363" s="828"/>
      <c r="CA363" s="831"/>
    </row>
    <row r="364" spans="1:79" s="813" customFormat="1" hidden="1">
      <c r="A364" s="797" t="str">
        <f t="shared" si="113"/>
        <v>eeaprb007bkt</v>
      </c>
      <c r="B364" s="798"/>
      <c r="C364" s="798" t="s">
        <v>2537</v>
      </c>
      <c r="D364" s="798" t="s">
        <v>469</v>
      </c>
      <c r="E364" s="798" t="s">
        <v>2983</v>
      </c>
      <c r="F364" s="798" t="s">
        <v>923</v>
      </c>
      <c r="G364" s="798" t="s">
        <v>2541</v>
      </c>
      <c r="H364" s="798" t="s">
        <v>1628</v>
      </c>
      <c r="I364" s="798" t="s">
        <v>1548</v>
      </c>
      <c r="J364" s="798" t="str">
        <f t="shared" si="87"/>
        <v>prb007bkt</v>
      </c>
      <c r="K364" s="798" t="s">
        <v>1549</v>
      </c>
      <c r="L364" s="798" t="s">
        <v>1549</v>
      </c>
      <c r="M364" s="798" t="s">
        <v>3024</v>
      </c>
      <c r="N364" s="798"/>
      <c r="O364" s="798"/>
      <c r="P364" s="798"/>
      <c r="Q364" s="799" t="str">
        <f t="shared" si="88"/>
        <v>10.164.15.28</v>
      </c>
      <c r="R364" s="799" t="str">
        <f t="shared" si="89"/>
        <v>10.164.46.12</v>
      </c>
      <c r="S364" s="797" t="str">
        <f t="shared" si="90"/>
        <v>10.244.210.20</v>
      </c>
      <c r="T364" s="797" t="str">
        <f t="shared" si="91"/>
        <v>10.244.200.20</v>
      </c>
      <c r="U364" s="797" t="str">
        <f t="shared" si="92"/>
        <v>N/A</v>
      </c>
      <c r="V364" s="818">
        <v>1584</v>
      </c>
      <c r="W364" s="819" t="s">
        <v>1554</v>
      </c>
      <c r="X364" s="818" t="str">
        <f t="shared" si="108"/>
        <v>v14620-ilo-1584</v>
      </c>
      <c r="Y364" s="818" t="str">
        <f t="shared" si="109"/>
        <v>eeaprb007bkt-ilo</v>
      </c>
      <c r="Z364" s="818" t="s">
        <v>461</v>
      </c>
      <c r="AA364" s="818" t="s">
        <v>2985</v>
      </c>
      <c r="AB364" s="818" t="s">
        <v>2986</v>
      </c>
      <c r="AC364" s="820" t="s">
        <v>1572</v>
      </c>
      <c r="AD364" s="821" t="s">
        <v>3025</v>
      </c>
      <c r="AE364" s="801">
        <v>1582</v>
      </c>
      <c r="AF364" s="802"/>
      <c r="AG364" s="801" t="str">
        <f t="shared" si="120"/>
        <v>v14620-dmz-o-m-1582</v>
      </c>
      <c r="AH364" s="803" t="str">
        <f t="shared" si="111"/>
        <v>eeaprb007bkt</v>
      </c>
      <c r="AI364" s="804" t="s">
        <v>461</v>
      </c>
      <c r="AJ364" s="803" t="s">
        <v>2988</v>
      </c>
      <c r="AK364" s="803" t="s">
        <v>2989</v>
      </c>
      <c r="AL364" s="805" t="s">
        <v>1572</v>
      </c>
      <c r="AM364" s="805" t="s">
        <v>3026</v>
      </c>
      <c r="AN364" s="803" t="s">
        <v>3027</v>
      </c>
      <c r="AO364" s="806"/>
      <c r="AP364" s="807"/>
      <c r="AQ364" s="806"/>
      <c r="AR364" s="808"/>
      <c r="AS364" s="808"/>
      <c r="AT364" s="808"/>
      <c r="AU364" s="808"/>
      <c r="AV364" s="808"/>
      <c r="AW364" s="809"/>
      <c r="AX364" s="822" t="s">
        <v>2562</v>
      </c>
      <c r="AY364" s="811" t="str">
        <f t="shared" si="121"/>
        <v>eeaprb007bkt-xtr</v>
      </c>
      <c r="AZ364" s="812"/>
      <c r="BA364" s="800"/>
      <c r="BB364" s="800"/>
      <c r="BC364" s="800"/>
      <c r="BD364" s="800"/>
      <c r="BE364" s="800"/>
      <c r="BF364" s="800"/>
      <c r="BG364" s="800"/>
      <c r="BH364" s="800"/>
      <c r="BI364" s="823"/>
      <c r="BJ364" s="824" t="s">
        <v>2497</v>
      </c>
      <c r="BK364" s="823"/>
      <c r="BL364" s="823" t="str">
        <f t="shared" si="122"/>
        <v>eeaprb007bkt-bsr</v>
      </c>
      <c r="BM364" s="825" t="s">
        <v>461</v>
      </c>
      <c r="BN364" s="823" t="s">
        <v>2996</v>
      </c>
      <c r="BO364" s="823" t="s">
        <v>2997</v>
      </c>
      <c r="BP364" s="826" t="s">
        <v>1572</v>
      </c>
      <c r="BQ364" s="827" t="s">
        <v>3028</v>
      </c>
      <c r="BR364" s="828">
        <v>1585</v>
      </c>
      <c r="BS364" s="829"/>
      <c r="BT364" s="830"/>
      <c r="BU364" s="828"/>
      <c r="BV364" s="830"/>
      <c r="BW364" s="828"/>
      <c r="BX364" s="828"/>
      <c r="BY364" s="828"/>
      <c r="BZ364" s="828"/>
      <c r="CA364" s="831"/>
    </row>
    <row r="365" spans="1:79" s="813" customFormat="1" hidden="1">
      <c r="A365" s="797" t="str">
        <f t="shared" si="113"/>
        <v>eeaprb008bkt</v>
      </c>
      <c r="B365" s="798"/>
      <c r="C365" s="798" t="s">
        <v>2537</v>
      </c>
      <c r="D365" s="798" t="s">
        <v>469</v>
      </c>
      <c r="E365" s="798" t="s">
        <v>2983</v>
      </c>
      <c r="F365" s="798" t="s">
        <v>923</v>
      </c>
      <c r="G365" s="798" t="s">
        <v>2541</v>
      </c>
      <c r="H365" s="798" t="s">
        <v>1635</v>
      </c>
      <c r="I365" s="798" t="s">
        <v>1548</v>
      </c>
      <c r="J365" s="798" t="str">
        <f t="shared" si="87"/>
        <v>prb008bkt</v>
      </c>
      <c r="K365" s="798" t="s">
        <v>1549</v>
      </c>
      <c r="L365" s="798" t="s">
        <v>1549</v>
      </c>
      <c r="M365" s="798" t="s">
        <v>3029</v>
      </c>
      <c r="N365" s="798"/>
      <c r="O365" s="798"/>
      <c r="P365" s="798"/>
      <c r="Q365" s="799" t="str">
        <f t="shared" si="88"/>
        <v>10.164.15.28</v>
      </c>
      <c r="R365" s="799" t="str">
        <f t="shared" si="89"/>
        <v>10.164.46.12</v>
      </c>
      <c r="S365" s="797" t="str">
        <f t="shared" si="90"/>
        <v>10.244.210.20</v>
      </c>
      <c r="T365" s="797" t="str">
        <f t="shared" si="91"/>
        <v>10.244.200.20</v>
      </c>
      <c r="U365" s="797" t="str">
        <f t="shared" si="92"/>
        <v>N/A</v>
      </c>
      <c r="V365" s="818">
        <v>1584</v>
      </c>
      <c r="W365" s="819" t="s">
        <v>1554</v>
      </c>
      <c r="X365" s="818" t="str">
        <f t="shared" si="108"/>
        <v>v14620-ilo-1584</v>
      </c>
      <c r="Y365" s="818" t="str">
        <f t="shared" si="109"/>
        <v>eeaprb008bkt-ilo</v>
      </c>
      <c r="Z365" s="818" t="s">
        <v>461</v>
      </c>
      <c r="AA365" s="818" t="s">
        <v>2985</v>
      </c>
      <c r="AB365" s="818" t="s">
        <v>2986</v>
      </c>
      <c r="AC365" s="820" t="s">
        <v>1572</v>
      </c>
      <c r="AD365" s="821" t="s">
        <v>3030</v>
      </c>
      <c r="AE365" s="801">
        <v>1582</v>
      </c>
      <c r="AF365" s="802"/>
      <c r="AG365" s="801" t="str">
        <f t="shared" si="120"/>
        <v>v14620-dmz-o-m-1582</v>
      </c>
      <c r="AH365" s="803" t="str">
        <f t="shared" si="111"/>
        <v>eeaprb008bkt</v>
      </c>
      <c r="AI365" s="804" t="s">
        <v>461</v>
      </c>
      <c r="AJ365" s="803" t="s">
        <v>2988</v>
      </c>
      <c r="AK365" s="803" t="s">
        <v>2989</v>
      </c>
      <c r="AL365" s="805" t="s">
        <v>1572</v>
      </c>
      <c r="AM365" s="805" t="s">
        <v>3031</v>
      </c>
      <c r="AN365" s="803" t="s">
        <v>3032</v>
      </c>
      <c r="AO365" s="806"/>
      <c r="AP365" s="807"/>
      <c r="AQ365" s="806"/>
      <c r="AR365" s="808"/>
      <c r="AS365" s="808"/>
      <c r="AT365" s="808"/>
      <c r="AU365" s="808"/>
      <c r="AV365" s="808"/>
      <c r="AW365" s="809"/>
      <c r="AX365" s="822" t="s">
        <v>2562</v>
      </c>
      <c r="AY365" s="811" t="str">
        <f t="shared" si="121"/>
        <v>eeaprb008bkt-xtr</v>
      </c>
      <c r="AZ365" s="812"/>
      <c r="BA365" s="800"/>
      <c r="BB365" s="800"/>
      <c r="BC365" s="800"/>
      <c r="BD365" s="800"/>
      <c r="BE365" s="800"/>
      <c r="BF365" s="800"/>
      <c r="BG365" s="800"/>
      <c r="BH365" s="800"/>
      <c r="BI365" s="823"/>
      <c r="BJ365" s="824" t="s">
        <v>2497</v>
      </c>
      <c r="BK365" s="823"/>
      <c r="BL365" s="823" t="str">
        <f t="shared" si="122"/>
        <v>eeaprb008bkt-bsr</v>
      </c>
      <c r="BM365" s="825" t="s">
        <v>461</v>
      </c>
      <c r="BN365" s="823" t="s">
        <v>2996</v>
      </c>
      <c r="BO365" s="823" t="s">
        <v>2997</v>
      </c>
      <c r="BP365" s="826" t="s">
        <v>1572</v>
      </c>
      <c r="BQ365" s="827" t="s">
        <v>3033</v>
      </c>
      <c r="BR365" s="828">
        <v>1585</v>
      </c>
      <c r="BS365" s="829"/>
      <c r="BT365" s="830"/>
      <c r="BU365" s="828"/>
      <c r="BV365" s="830"/>
      <c r="BW365" s="828"/>
      <c r="BX365" s="828"/>
      <c r="BY365" s="828"/>
      <c r="BZ365" s="828"/>
      <c r="CA365" s="831"/>
    </row>
    <row r="366" spans="1:79" s="813" customFormat="1" hidden="1">
      <c r="A366" s="797" t="str">
        <f t="shared" si="113"/>
        <v>eeaprb009bkt</v>
      </c>
      <c r="B366" s="798"/>
      <c r="C366" s="798" t="s">
        <v>2537</v>
      </c>
      <c r="D366" s="798" t="s">
        <v>469</v>
      </c>
      <c r="E366" s="798" t="s">
        <v>2983</v>
      </c>
      <c r="F366" s="798" t="s">
        <v>920</v>
      </c>
      <c r="G366" s="798" t="s">
        <v>2541</v>
      </c>
      <c r="H366" s="798" t="s">
        <v>1642</v>
      </c>
      <c r="I366" s="798" t="s">
        <v>1548</v>
      </c>
      <c r="J366" s="798" t="str">
        <f t="shared" si="87"/>
        <v>prb009bkt</v>
      </c>
      <c r="K366" s="798" t="s">
        <v>1549</v>
      </c>
      <c r="L366" s="798" t="s">
        <v>1549</v>
      </c>
      <c r="M366" s="798" t="s">
        <v>3034</v>
      </c>
      <c r="N366" s="798"/>
      <c r="O366" s="798"/>
      <c r="P366" s="798"/>
      <c r="Q366" s="799" t="str">
        <f t="shared" si="88"/>
        <v>10.164.15.28</v>
      </c>
      <c r="R366" s="799" t="str">
        <f t="shared" si="89"/>
        <v>10.164.46.12</v>
      </c>
      <c r="S366" s="797" t="str">
        <f t="shared" si="90"/>
        <v>10.244.210.20</v>
      </c>
      <c r="T366" s="797" t="str">
        <f t="shared" si="91"/>
        <v>10.244.200.20</v>
      </c>
      <c r="U366" s="797" t="str">
        <f t="shared" si="92"/>
        <v>N/A</v>
      </c>
      <c r="V366" s="818">
        <v>1584</v>
      </c>
      <c r="W366" s="819" t="s">
        <v>1554</v>
      </c>
      <c r="X366" s="818" t="str">
        <f t="shared" si="108"/>
        <v>v14620-ilo-1584</v>
      </c>
      <c r="Y366" s="818" t="str">
        <f t="shared" si="109"/>
        <v>eeaprb009bkt-ilo</v>
      </c>
      <c r="Z366" s="818" t="s">
        <v>461</v>
      </c>
      <c r="AA366" s="818" t="s">
        <v>2985</v>
      </c>
      <c r="AB366" s="818" t="s">
        <v>2986</v>
      </c>
      <c r="AC366" s="820" t="s">
        <v>1572</v>
      </c>
      <c r="AD366" s="821" t="s">
        <v>3035</v>
      </c>
      <c r="AE366" s="801">
        <v>1582</v>
      </c>
      <c r="AF366" s="802"/>
      <c r="AG366" s="801" t="str">
        <f t="shared" si="120"/>
        <v>v14620-dmz-o-m-1582</v>
      </c>
      <c r="AH366" s="803" t="str">
        <f t="shared" si="111"/>
        <v>eeaprb009bkt</v>
      </c>
      <c r="AI366" s="804" t="s">
        <v>461</v>
      </c>
      <c r="AJ366" s="803" t="s">
        <v>2988</v>
      </c>
      <c r="AK366" s="803" t="s">
        <v>2989</v>
      </c>
      <c r="AL366" s="805" t="s">
        <v>1572</v>
      </c>
      <c r="AM366" s="805" t="s">
        <v>3036</v>
      </c>
      <c r="AN366" s="803" t="s">
        <v>3037</v>
      </c>
      <c r="AO366" s="806"/>
      <c r="AP366" s="807"/>
      <c r="AQ366" s="806"/>
      <c r="AR366" s="808"/>
      <c r="AS366" s="808"/>
      <c r="AT366" s="808"/>
      <c r="AU366" s="808"/>
      <c r="AV366" s="808"/>
      <c r="AW366" s="809"/>
      <c r="AX366" s="822" t="s">
        <v>2562</v>
      </c>
      <c r="AY366" s="811" t="str">
        <f t="shared" si="121"/>
        <v>eeaprb009bkt-xtr</v>
      </c>
      <c r="AZ366" s="812"/>
      <c r="BA366" s="800"/>
      <c r="BB366" s="800"/>
      <c r="BC366" s="800"/>
      <c r="BD366" s="800"/>
      <c r="BE366" s="800"/>
      <c r="BF366" s="800"/>
      <c r="BG366" s="800"/>
      <c r="BH366" s="800"/>
      <c r="BI366" s="823"/>
      <c r="BJ366" s="824" t="s">
        <v>2497</v>
      </c>
      <c r="BK366" s="823"/>
      <c r="BL366" s="823" t="str">
        <f t="shared" si="122"/>
        <v>eeaprb009bkt-bsr</v>
      </c>
      <c r="BM366" s="825" t="s">
        <v>461</v>
      </c>
      <c r="BN366" s="823" t="s">
        <v>2996</v>
      </c>
      <c r="BO366" s="823" t="s">
        <v>2997</v>
      </c>
      <c r="BP366" s="826" t="s">
        <v>1572</v>
      </c>
      <c r="BQ366" s="827" t="s">
        <v>3038</v>
      </c>
      <c r="BR366" s="828">
        <v>1585</v>
      </c>
      <c r="BS366" s="829"/>
      <c r="BT366" s="830"/>
      <c r="BU366" s="828"/>
      <c r="BV366" s="830"/>
      <c r="BW366" s="828"/>
      <c r="BX366" s="828"/>
      <c r="BY366" s="828"/>
      <c r="BZ366" s="828"/>
      <c r="CA366" s="831"/>
    </row>
    <row r="367" spans="1:79" s="27" customFormat="1" hidden="1">
      <c r="A367" s="95" t="str">
        <f t="shared" si="113"/>
        <v>eeaprb010bkt</v>
      </c>
      <c r="B367" s="36"/>
      <c r="C367" s="36" t="s">
        <v>2537</v>
      </c>
      <c r="D367" s="36" t="s">
        <v>469</v>
      </c>
      <c r="E367" s="36" t="s">
        <v>2983</v>
      </c>
      <c r="F367" s="36" t="s">
        <v>920</v>
      </c>
      <c r="G367" s="36" t="s">
        <v>2541</v>
      </c>
      <c r="H367" s="36" t="s">
        <v>1650</v>
      </c>
      <c r="I367" s="36" t="s">
        <v>1548</v>
      </c>
      <c r="J367" s="36" t="str">
        <f t="shared" si="87"/>
        <v>prb010bkt</v>
      </c>
      <c r="K367" s="36" t="s">
        <v>1549</v>
      </c>
      <c r="L367" s="36" t="s">
        <v>1549</v>
      </c>
      <c r="M367" s="36" t="s">
        <v>3039</v>
      </c>
      <c r="N367" s="36"/>
      <c r="O367" s="36"/>
      <c r="P367" s="36"/>
      <c r="Q367" s="646" t="str">
        <f t="shared" si="88"/>
        <v>10.164.15.28</v>
      </c>
      <c r="R367" s="646" t="str">
        <f t="shared" si="89"/>
        <v>10.164.46.12</v>
      </c>
      <c r="S367" s="95" t="str">
        <f t="shared" si="90"/>
        <v>10.244.210.20</v>
      </c>
      <c r="T367" s="95" t="str">
        <f t="shared" si="91"/>
        <v>10.244.200.20</v>
      </c>
      <c r="U367" s="95" t="str">
        <f t="shared" si="92"/>
        <v>N/A</v>
      </c>
      <c r="V367" s="34">
        <v>1584</v>
      </c>
      <c r="W367" s="107" t="s">
        <v>1554</v>
      </c>
      <c r="X367" s="34" t="str">
        <f t="shared" si="108"/>
        <v>v14620-ilo-1584</v>
      </c>
      <c r="Y367" s="34" t="str">
        <f t="shared" si="109"/>
        <v>eeaprb010bkt-ilo</v>
      </c>
      <c r="Z367" s="34" t="s">
        <v>461</v>
      </c>
      <c r="AA367" s="34" t="s">
        <v>2985</v>
      </c>
      <c r="AB367" s="34" t="s">
        <v>2986</v>
      </c>
      <c r="AC367" s="666" t="s">
        <v>1572</v>
      </c>
      <c r="AD367" s="200" t="s">
        <v>3040</v>
      </c>
      <c r="AE367" s="668">
        <v>1582</v>
      </c>
      <c r="AF367" s="201"/>
      <c r="AG367" s="668" t="str">
        <f t="shared" si="120"/>
        <v>v14620-dmz-o-m-1582</v>
      </c>
      <c r="AH367" s="38" t="str">
        <f t="shared" si="111"/>
        <v>eeaprb010bkt</v>
      </c>
      <c r="AI367" s="375" t="s">
        <v>461</v>
      </c>
      <c r="AJ367" s="38" t="s">
        <v>2988</v>
      </c>
      <c r="AK367" s="38" t="s">
        <v>2989</v>
      </c>
      <c r="AL367" s="670" t="s">
        <v>1572</v>
      </c>
      <c r="AM367" s="670" t="s">
        <v>3041</v>
      </c>
      <c r="AN367" s="38" t="s">
        <v>3042</v>
      </c>
      <c r="AO367" s="637"/>
      <c r="AP367" s="202"/>
      <c r="AQ367" s="637"/>
      <c r="AR367" s="316"/>
      <c r="AS367" s="316"/>
      <c r="AT367" s="316"/>
      <c r="AU367" s="316"/>
      <c r="AV367" s="316"/>
      <c r="AW367" s="553"/>
      <c r="AX367" s="500" t="s">
        <v>2562</v>
      </c>
      <c r="AY367" s="674" t="str">
        <f t="shared" si="121"/>
        <v>eeaprb010bkt-xtr</v>
      </c>
      <c r="AZ367" s="643"/>
      <c r="BA367" s="644"/>
      <c r="BB367" s="644"/>
      <c r="BC367" s="644"/>
      <c r="BD367" s="644"/>
      <c r="BE367" s="644"/>
      <c r="BF367" s="644"/>
      <c r="BG367" s="644"/>
      <c r="BH367" s="644"/>
      <c r="BI367" s="324"/>
      <c r="BJ367" s="645" t="s">
        <v>2497</v>
      </c>
      <c r="BK367" s="324"/>
      <c r="BL367" s="324" t="str">
        <f t="shared" si="122"/>
        <v>eeaprb010bkt-bsr</v>
      </c>
      <c r="BM367" s="671" t="s">
        <v>461</v>
      </c>
      <c r="BN367" s="324" t="s">
        <v>2996</v>
      </c>
      <c r="BO367" s="324" t="s">
        <v>2997</v>
      </c>
      <c r="BP367" s="378" t="s">
        <v>1572</v>
      </c>
      <c r="BQ367" s="197" t="s">
        <v>3043</v>
      </c>
      <c r="BR367" s="677">
        <v>1585</v>
      </c>
      <c r="BS367" s="678"/>
      <c r="BT367" s="679"/>
      <c r="BU367" s="677"/>
      <c r="BV367" s="679"/>
      <c r="BW367" s="677"/>
      <c r="BX367" s="677"/>
      <c r="BY367" s="677"/>
      <c r="BZ367" s="677"/>
      <c r="CA367" s="587"/>
    </row>
    <row r="368" spans="1:79" s="27" customFormat="1" hidden="1">
      <c r="A368" s="95" t="str">
        <f t="shared" si="113"/>
        <v>eeaprb011bkt</v>
      </c>
      <c r="B368" s="36"/>
      <c r="C368" s="36" t="s">
        <v>2537</v>
      </c>
      <c r="D368" s="36" t="s">
        <v>469</v>
      </c>
      <c r="E368" s="36" t="s">
        <v>2983</v>
      </c>
      <c r="F368" s="36" t="s">
        <v>923</v>
      </c>
      <c r="G368" s="36" t="s">
        <v>2541</v>
      </c>
      <c r="H368" s="36" t="s">
        <v>1657</v>
      </c>
      <c r="I368" s="36" t="s">
        <v>1548</v>
      </c>
      <c r="J368" s="36" t="str">
        <f t="shared" si="87"/>
        <v>prb011bkt</v>
      </c>
      <c r="K368" s="36" t="s">
        <v>1665</v>
      </c>
      <c r="L368" s="36" t="s">
        <v>1665</v>
      </c>
      <c r="M368" s="36" t="s">
        <v>2306</v>
      </c>
      <c r="N368" s="36"/>
      <c r="O368" s="36"/>
      <c r="P368" s="36"/>
      <c r="Q368" s="646" t="str">
        <f t="shared" si="88"/>
        <v>10.164.15.28</v>
      </c>
      <c r="R368" s="646" t="str">
        <f t="shared" si="89"/>
        <v>10.164.46.12</v>
      </c>
      <c r="S368" s="95" t="str">
        <f t="shared" si="90"/>
        <v>10.244.210.20</v>
      </c>
      <c r="T368" s="95" t="str">
        <f t="shared" si="91"/>
        <v>10.244.200.20</v>
      </c>
      <c r="U368" s="95" t="str">
        <f t="shared" si="92"/>
        <v>N/A</v>
      </c>
      <c r="V368" s="34"/>
      <c r="W368" s="107"/>
      <c r="X368" s="34"/>
      <c r="Y368" s="34"/>
      <c r="Z368" s="34"/>
      <c r="AA368" s="34"/>
      <c r="AB368" s="34"/>
      <c r="AC368" s="34"/>
      <c r="AD368" s="200"/>
      <c r="AE368" s="39"/>
      <c r="AF368" s="201"/>
      <c r="AG368" s="39"/>
      <c r="AH368" s="38"/>
      <c r="AI368" s="38"/>
      <c r="AJ368" s="38"/>
      <c r="AK368" s="38"/>
      <c r="AL368" s="38"/>
      <c r="AM368" s="38"/>
      <c r="AN368" s="38"/>
      <c r="AO368" s="637"/>
      <c r="AP368" s="202"/>
      <c r="AQ368" s="637"/>
      <c r="AR368" s="316"/>
      <c r="AS368" s="316"/>
      <c r="AT368" s="316"/>
      <c r="AU368" s="316"/>
      <c r="AV368" s="316"/>
      <c r="AW368" s="553"/>
      <c r="AX368" s="533"/>
      <c r="AY368" s="674"/>
      <c r="AZ368" s="643"/>
      <c r="BA368" s="644"/>
      <c r="BB368" s="644"/>
      <c r="BC368" s="644"/>
      <c r="BD368" s="644"/>
      <c r="BE368" s="644"/>
      <c r="BF368" s="644"/>
      <c r="BG368" s="644"/>
      <c r="BH368" s="644"/>
      <c r="BI368" s="324"/>
      <c r="BJ368" s="645"/>
      <c r="BK368" s="324"/>
      <c r="BL368" s="324"/>
      <c r="BM368" s="324"/>
      <c r="BN368" s="324"/>
      <c r="BO368" s="324"/>
      <c r="BP368" s="324"/>
      <c r="BQ368" s="197"/>
      <c r="BR368" s="677"/>
      <c r="BS368" s="678"/>
      <c r="BT368" s="679"/>
      <c r="BU368" s="677"/>
      <c r="BV368" s="679"/>
      <c r="BW368" s="677"/>
      <c r="BX368" s="677"/>
      <c r="BY368" s="677"/>
      <c r="BZ368" s="677"/>
      <c r="CA368" s="587"/>
    </row>
    <row r="369" spans="1:79" s="27" customFormat="1" hidden="1">
      <c r="A369" s="95" t="str">
        <f t="shared" si="113"/>
        <v>eeaprb012bkt</v>
      </c>
      <c r="B369" s="36"/>
      <c r="C369" s="36" t="s">
        <v>2156</v>
      </c>
      <c r="D369" s="36" t="s">
        <v>469</v>
      </c>
      <c r="E369" s="36" t="s">
        <v>2983</v>
      </c>
      <c r="F369" s="36" t="s">
        <v>923</v>
      </c>
      <c r="G369" s="36" t="s">
        <v>2541</v>
      </c>
      <c r="H369" s="36" t="s">
        <v>1664</v>
      </c>
      <c r="I369" s="36" t="s">
        <v>2151</v>
      </c>
      <c r="J369" s="36" t="str">
        <f t="shared" si="87"/>
        <v>prb012bkt</v>
      </c>
      <c r="K369" s="36" t="s">
        <v>2152</v>
      </c>
      <c r="L369" s="36" t="s">
        <v>2152</v>
      </c>
      <c r="M369" s="36"/>
      <c r="N369" s="36"/>
      <c r="O369" s="36"/>
      <c r="P369" s="36"/>
      <c r="Q369" s="646" t="str">
        <f t="shared" si="88"/>
        <v>10.164.15.28</v>
      </c>
      <c r="R369" s="646" t="str">
        <f t="shared" si="89"/>
        <v>10.164.46.12</v>
      </c>
      <c r="S369" s="95" t="str">
        <f t="shared" si="90"/>
        <v>10.244.210.20</v>
      </c>
      <c r="T369" s="95" t="str">
        <f t="shared" si="91"/>
        <v>10.244.200.20</v>
      </c>
      <c r="U369" s="95" t="str">
        <f t="shared" si="92"/>
        <v>N/A</v>
      </c>
      <c r="V369" s="34"/>
      <c r="W369" s="107"/>
      <c r="X369" s="34"/>
      <c r="Y369" s="34"/>
      <c r="Z369" s="34"/>
      <c r="AA369" s="34"/>
      <c r="AB369" s="34"/>
      <c r="AC369" s="34"/>
      <c r="AD369" s="200"/>
      <c r="AE369" s="39"/>
      <c r="AF369" s="201"/>
      <c r="AG369" s="39"/>
      <c r="AH369" s="38"/>
      <c r="AI369" s="38"/>
      <c r="AJ369" s="38"/>
      <c r="AK369" s="38"/>
      <c r="AL369" s="38"/>
      <c r="AM369" s="38"/>
      <c r="AN369" s="38"/>
      <c r="AO369" s="637"/>
      <c r="AP369" s="202"/>
      <c r="AQ369" s="637"/>
      <c r="AR369" s="316"/>
      <c r="AS369" s="316"/>
      <c r="AT369" s="316"/>
      <c r="AU369" s="316"/>
      <c r="AV369" s="316"/>
      <c r="AW369" s="553"/>
      <c r="AX369" s="533"/>
      <c r="AY369" s="674"/>
      <c r="AZ369" s="643"/>
      <c r="BA369" s="644"/>
      <c r="BB369" s="644"/>
      <c r="BC369" s="644"/>
      <c r="BD369" s="644"/>
      <c r="BE369" s="644"/>
      <c r="BF369" s="644"/>
      <c r="BG369" s="644"/>
      <c r="BH369" s="644"/>
      <c r="BI369" s="324"/>
      <c r="BJ369" s="645"/>
      <c r="BK369" s="324"/>
      <c r="BL369" s="324"/>
      <c r="BM369" s="324"/>
      <c r="BN369" s="324"/>
      <c r="BO369" s="324"/>
      <c r="BP369" s="324"/>
      <c r="BQ369" s="197"/>
      <c r="BR369" s="677"/>
      <c r="BS369" s="678"/>
      <c r="BT369" s="679"/>
      <c r="BU369" s="677"/>
      <c r="BV369" s="679"/>
      <c r="BW369" s="677"/>
      <c r="BX369" s="677"/>
      <c r="BY369" s="677"/>
      <c r="BZ369" s="677"/>
      <c r="CA369" s="587"/>
    </row>
    <row r="370" spans="1:79" s="27" customFormat="1" hidden="1">
      <c r="A370" s="95" t="str">
        <f t="shared" si="113"/>
        <v>eeaprb013bkt</v>
      </c>
      <c r="B370" s="36"/>
      <c r="C370" s="36" t="s">
        <v>2156</v>
      </c>
      <c r="D370" s="36" t="s">
        <v>469</v>
      </c>
      <c r="E370" s="36" t="s">
        <v>2983</v>
      </c>
      <c r="F370" s="36" t="s">
        <v>923</v>
      </c>
      <c r="G370" s="36" t="s">
        <v>2541</v>
      </c>
      <c r="H370" s="36" t="s">
        <v>1671</v>
      </c>
      <c r="I370" s="36" t="s">
        <v>2151</v>
      </c>
      <c r="J370" s="36" t="str">
        <f t="shared" si="87"/>
        <v>prb013bkt</v>
      </c>
      <c r="K370" s="36" t="s">
        <v>2152</v>
      </c>
      <c r="L370" s="36" t="s">
        <v>2152</v>
      </c>
      <c r="M370" s="36"/>
      <c r="N370" s="36"/>
      <c r="O370" s="36"/>
      <c r="P370" s="36"/>
      <c r="Q370" s="646" t="str">
        <f t="shared" si="88"/>
        <v>10.164.15.28</v>
      </c>
      <c r="R370" s="646" t="str">
        <f t="shared" si="89"/>
        <v>10.164.46.12</v>
      </c>
      <c r="S370" s="95" t="str">
        <f t="shared" si="90"/>
        <v>10.244.210.20</v>
      </c>
      <c r="T370" s="95" t="str">
        <f t="shared" si="91"/>
        <v>10.244.200.20</v>
      </c>
      <c r="U370" s="95" t="str">
        <f t="shared" si="92"/>
        <v>N/A</v>
      </c>
      <c r="V370" s="34"/>
      <c r="W370" s="107"/>
      <c r="X370" s="34"/>
      <c r="Y370" s="34"/>
      <c r="Z370" s="34"/>
      <c r="AA370" s="34"/>
      <c r="AB370" s="34"/>
      <c r="AC370" s="34"/>
      <c r="AD370" s="200"/>
      <c r="AE370" s="39"/>
      <c r="AF370" s="201"/>
      <c r="AG370" s="39"/>
      <c r="AH370" s="38"/>
      <c r="AI370" s="38"/>
      <c r="AJ370" s="38"/>
      <c r="AK370" s="38"/>
      <c r="AL370" s="38"/>
      <c r="AM370" s="38"/>
      <c r="AN370" s="38"/>
      <c r="AO370" s="637"/>
      <c r="AP370" s="202"/>
      <c r="AQ370" s="637"/>
      <c r="AR370" s="316"/>
      <c r="AS370" s="316"/>
      <c r="AT370" s="316"/>
      <c r="AU370" s="316"/>
      <c r="AV370" s="316"/>
      <c r="AW370" s="553"/>
      <c r="AX370" s="533"/>
      <c r="AY370" s="674"/>
      <c r="AZ370" s="643"/>
      <c r="BA370" s="644"/>
      <c r="BB370" s="644"/>
      <c r="BC370" s="644"/>
      <c r="BD370" s="644"/>
      <c r="BE370" s="644"/>
      <c r="BF370" s="644"/>
      <c r="BG370" s="644"/>
      <c r="BH370" s="644"/>
      <c r="BI370" s="324"/>
      <c r="BJ370" s="645"/>
      <c r="BK370" s="324"/>
      <c r="BL370" s="324"/>
      <c r="BM370" s="324"/>
      <c r="BN370" s="324"/>
      <c r="BO370" s="324"/>
      <c r="BP370" s="324"/>
      <c r="BQ370" s="197"/>
      <c r="BR370" s="677"/>
      <c r="BS370" s="678"/>
      <c r="BT370" s="679"/>
      <c r="BU370" s="677"/>
      <c r="BV370" s="679"/>
      <c r="BW370" s="677"/>
      <c r="BX370" s="677"/>
      <c r="BY370" s="677"/>
      <c r="BZ370" s="677"/>
      <c r="CA370" s="587"/>
    </row>
    <row r="371" spans="1:79" s="27" customFormat="1" hidden="1">
      <c r="A371" s="95" t="str">
        <f t="shared" si="113"/>
        <v>eeaprb014bkt</v>
      </c>
      <c r="B371" s="36"/>
      <c r="C371" s="36" t="s">
        <v>2156</v>
      </c>
      <c r="D371" s="36" t="s">
        <v>469</v>
      </c>
      <c r="E371" s="36" t="s">
        <v>2983</v>
      </c>
      <c r="F371" s="36" t="s">
        <v>923</v>
      </c>
      <c r="G371" s="36" t="s">
        <v>2541</v>
      </c>
      <c r="H371" s="36" t="s">
        <v>1677</v>
      </c>
      <c r="I371" s="36" t="s">
        <v>2151</v>
      </c>
      <c r="J371" s="36" t="str">
        <f t="shared" si="87"/>
        <v>prb014bkt</v>
      </c>
      <c r="K371" s="36" t="s">
        <v>2184</v>
      </c>
      <c r="L371" s="36" t="s">
        <v>2184</v>
      </c>
      <c r="M371" s="36"/>
      <c r="N371" s="36"/>
      <c r="O371" s="36"/>
      <c r="P371" s="36"/>
      <c r="Q371" s="646" t="str">
        <f t="shared" si="88"/>
        <v>10.164.15.28</v>
      </c>
      <c r="R371" s="646" t="str">
        <f t="shared" si="89"/>
        <v>10.164.46.12</v>
      </c>
      <c r="S371" s="95" t="str">
        <f t="shared" si="90"/>
        <v>10.244.210.20</v>
      </c>
      <c r="T371" s="95" t="str">
        <f t="shared" si="91"/>
        <v>10.244.200.20</v>
      </c>
      <c r="U371" s="95" t="str">
        <f t="shared" si="92"/>
        <v>N/A</v>
      </c>
      <c r="V371" s="34"/>
      <c r="W371" s="107"/>
      <c r="X371" s="34"/>
      <c r="Y371" s="34"/>
      <c r="Z371" s="34"/>
      <c r="AA371" s="34"/>
      <c r="AB371" s="34"/>
      <c r="AC371" s="34"/>
      <c r="AD371" s="200"/>
      <c r="AE371" s="39"/>
      <c r="AF371" s="201"/>
      <c r="AG371" s="39"/>
      <c r="AH371" s="38"/>
      <c r="AI371" s="38"/>
      <c r="AJ371" s="38"/>
      <c r="AK371" s="38"/>
      <c r="AL371" s="38"/>
      <c r="AM371" s="38"/>
      <c r="AN371" s="38"/>
      <c r="AO371" s="637"/>
      <c r="AP371" s="202"/>
      <c r="AQ371" s="637"/>
      <c r="AR371" s="316"/>
      <c r="AS371" s="316"/>
      <c r="AT371" s="316"/>
      <c r="AU371" s="316"/>
      <c r="AV371" s="316"/>
      <c r="AW371" s="553"/>
      <c r="AX371" s="533"/>
      <c r="AY371" s="674"/>
      <c r="AZ371" s="643"/>
      <c r="BA371" s="644"/>
      <c r="BB371" s="644"/>
      <c r="BC371" s="644"/>
      <c r="BD371" s="644"/>
      <c r="BE371" s="644"/>
      <c r="BF371" s="644"/>
      <c r="BG371" s="644"/>
      <c r="BH371" s="644"/>
      <c r="BI371" s="324"/>
      <c r="BJ371" s="645"/>
      <c r="BK371" s="324"/>
      <c r="BL371" s="324"/>
      <c r="BM371" s="324"/>
      <c r="BN371" s="324"/>
      <c r="BO371" s="324"/>
      <c r="BP371" s="324"/>
      <c r="BQ371" s="197"/>
      <c r="BR371" s="677"/>
      <c r="BS371" s="678"/>
      <c r="BT371" s="679"/>
      <c r="BU371" s="677"/>
      <c r="BV371" s="679"/>
      <c r="BW371" s="677"/>
      <c r="BX371" s="677"/>
      <c r="BY371" s="677"/>
      <c r="BZ371" s="677"/>
      <c r="CA371" s="587"/>
    </row>
    <row r="372" spans="1:79" s="27" customFormat="1" hidden="1">
      <c r="A372" s="95" t="str">
        <f t="shared" si="113"/>
        <v>eeaprb015bkt</v>
      </c>
      <c r="B372" s="36"/>
      <c r="C372" s="36" t="s">
        <v>2156</v>
      </c>
      <c r="D372" s="36" t="s">
        <v>469</v>
      </c>
      <c r="E372" s="36" t="s">
        <v>2983</v>
      </c>
      <c r="F372" s="36" t="s">
        <v>923</v>
      </c>
      <c r="G372" s="36" t="s">
        <v>2541</v>
      </c>
      <c r="H372" s="36" t="s">
        <v>1683</v>
      </c>
      <c r="I372" s="36" t="s">
        <v>2151</v>
      </c>
      <c r="J372" s="36" t="str">
        <f t="shared" si="87"/>
        <v>prb015bkt</v>
      </c>
      <c r="K372" s="36" t="s">
        <v>2184</v>
      </c>
      <c r="L372" s="36" t="s">
        <v>2184</v>
      </c>
      <c r="M372" s="36"/>
      <c r="N372" s="36"/>
      <c r="O372" s="36"/>
      <c r="P372" s="36"/>
      <c r="Q372" s="646" t="str">
        <f t="shared" si="88"/>
        <v>10.164.15.28</v>
      </c>
      <c r="R372" s="646" t="str">
        <f t="shared" si="89"/>
        <v>10.164.46.12</v>
      </c>
      <c r="S372" s="95" t="str">
        <f t="shared" si="90"/>
        <v>10.244.210.20</v>
      </c>
      <c r="T372" s="95" t="str">
        <f t="shared" si="91"/>
        <v>10.244.200.20</v>
      </c>
      <c r="U372" s="95" t="str">
        <f t="shared" si="92"/>
        <v>N/A</v>
      </c>
      <c r="V372" s="34"/>
      <c r="W372" s="107"/>
      <c r="X372" s="34"/>
      <c r="Y372" s="34"/>
      <c r="Z372" s="34"/>
      <c r="AA372" s="34"/>
      <c r="AB372" s="34"/>
      <c r="AC372" s="34"/>
      <c r="AD372" s="200"/>
      <c r="AE372" s="39"/>
      <c r="AF372" s="201"/>
      <c r="AG372" s="39"/>
      <c r="AH372" s="38"/>
      <c r="AI372" s="38"/>
      <c r="AJ372" s="38"/>
      <c r="AK372" s="38"/>
      <c r="AL372" s="38"/>
      <c r="AM372" s="38"/>
      <c r="AN372" s="38"/>
      <c r="AO372" s="637"/>
      <c r="AP372" s="202"/>
      <c r="AQ372" s="637"/>
      <c r="AR372" s="316"/>
      <c r="AS372" s="316"/>
      <c r="AT372" s="316"/>
      <c r="AU372" s="316"/>
      <c r="AV372" s="316"/>
      <c r="AW372" s="553"/>
      <c r="AX372" s="533"/>
      <c r="AY372" s="674"/>
      <c r="AZ372" s="643"/>
      <c r="BA372" s="644"/>
      <c r="BB372" s="644"/>
      <c r="BC372" s="644"/>
      <c r="BD372" s="644"/>
      <c r="BE372" s="644"/>
      <c r="BF372" s="644"/>
      <c r="BG372" s="644"/>
      <c r="BH372" s="644"/>
      <c r="BI372" s="324"/>
      <c r="BJ372" s="645"/>
      <c r="BK372" s="324"/>
      <c r="BL372" s="324"/>
      <c r="BM372" s="324"/>
      <c r="BN372" s="324"/>
      <c r="BO372" s="324"/>
      <c r="BP372" s="324"/>
      <c r="BQ372" s="197"/>
      <c r="BR372" s="677"/>
      <c r="BS372" s="678"/>
      <c r="BT372" s="679"/>
      <c r="BU372" s="677"/>
      <c r="BV372" s="679"/>
      <c r="BW372" s="677"/>
      <c r="BX372" s="677"/>
      <c r="BY372" s="677"/>
      <c r="BZ372" s="677"/>
      <c r="CA372" s="587"/>
    </row>
    <row r="373" spans="1:79" s="27" customFormat="1" hidden="1">
      <c r="A373" s="95" t="str">
        <f t="shared" si="113"/>
        <v>eeaprb016bkt</v>
      </c>
      <c r="B373" s="36"/>
      <c r="C373" s="36" t="s">
        <v>2156</v>
      </c>
      <c r="D373" s="36" t="s">
        <v>469</v>
      </c>
      <c r="E373" s="36" t="s">
        <v>2983</v>
      </c>
      <c r="F373" s="36" t="s">
        <v>923</v>
      </c>
      <c r="G373" s="36" t="s">
        <v>2541</v>
      </c>
      <c r="H373" s="36" t="s">
        <v>1755</v>
      </c>
      <c r="I373" s="36" t="s">
        <v>2151</v>
      </c>
      <c r="J373" s="36" t="str">
        <f t="shared" si="87"/>
        <v>prb016bkt</v>
      </c>
      <c r="K373" s="36" t="s">
        <v>2184</v>
      </c>
      <c r="L373" s="36" t="s">
        <v>2184</v>
      </c>
      <c r="M373" s="36"/>
      <c r="N373" s="36"/>
      <c r="O373" s="36"/>
      <c r="P373" s="36"/>
      <c r="Q373" s="646" t="str">
        <f t="shared" si="88"/>
        <v>10.164.15.28</v>
      </c>
      <c r="R373" s="646" t="str">
        <f t="shared" si="89"/>
        <v>10.164.46.12</v>
      </c>
      <c r="S373" s="95" t="str">
        <f t="shared" si="90"/>
        <v>10.244.210.20</v>
      </c>
      <c r="T373" s="95" t="str">
        <f t="shared" si="91"/>
        <v>10.244.200.20</v>
      </c>
      <c r="U373" s="95" t="str">
        <f t="shared" si="92"/>
        <v>N/A</v>
      </c>
      <c r="V373" s="34"/>
      <c r="W373" s="107"/>
      <c r="X373" s="34"/>
      <c r="Y373" s="34"/>
      <c r="Z373" s="34"/>
      <c r="AA373" s="34"/>
      <c r="AB373" s="34"/>
      <c r="AC373" s="34"/>
      <c r="AD373" s="200"/>
      <c r="AE373" s="39"/>
      <c r="AF373" s="201"/>
      <c r="AG373" s="39"/>
      <c r="AH373" s="38"/>
      <c r="AI373" s="38"/>
      <c r="AJ373" s="38"/>
      <c r="AK373" s="38"/>
      <c r="AL373" s="38"/>
      <c r="AM373" s="38"/>
      <c r="AN373" s="38"/>
      <c r="AO373" s="637"/>
      <c r="AP373" s="202"/>
      <c r="AQ373" s="637"/>
      <c r="AR373" s="316"/>
      <c r="AS373" s="316"/>
      <c r="AT373" s="316"/>
      <c r="AU373" s="316"/>
      <c r="AV373" s="316"/>
      <c r="AW373" s="553"/>
      <c r="AX373" s="533"/>
      <c r="AY373" s="674"/>
      <c r="AZ373" s="643"/>
      <c r="BA373" s="644"/>
      <c r="BB373" s="644"/>
      <c r="BC373" s="644"/>
      <c r="BD373" s="644"/>
      <c r="BE373" s="644"/>
      <c r="BF373" s="644"/>
      <c r="BG373" s="644"/>
      <c r="BH373" s="644"/>
      <c r="BI373" s="324"/>
      <c r="BJ373" s="645"/>
      <c r="BK373" s="324"/>
      <c r="BL373" s="324"/>
      <c r="BM373" s="324"/>
      <c r="BN373" s="324"/>
      <c r="BO373" s="324"/>
      <c r="BP373" s="324"/>
      <c r="BQ373" s="197"/>
      <c r="BR373" s="677"/>
      <c r="BS373" s="678"/>
      <c r="BT373" s="679"/>
      <c r="BU373" s="677"/>
      <c r="BV373" s="679"/>
      <c r="BW373" s="677"/>
      <c r="BX373" s="677"/>
      <c r="BY373" s="677"/>
      <c r="BZ373" s="677"/>
      <c r="CA373" s="587"/>
    </row>
    <row r="374" spans="1:79" s="27" customFormat="1" hidden="1">
      <c r="A374" s="95" t="str">
        <f t="shared" si="113"/>
        <v>eeaprb017bkt</v>
      </c>
      <c r="B374" s="36"/>
      <c r="C374" s="36" t="s">
        <v>2156</v>
      </c>
      <c r="D374" s="36" t="s">
        <v>469</v>
      </c>
      <c r="E374" s="36" t="s">
        <v>2983</v>
      </c>
      <c r="F374" s="36" t="s">
        <v>923</v>
      </c>
      <c r="G374" s="36" t="s">
        <v>2541</v>
      </c>
      <c r="H374" s="36" t="s">
        <v>1760</v>
      </c>
      <c r="I374" s="36" t="s">
        <v>2151</v>
      </c>
      <c r="J374" s="36" t="str">
        <f t="shared" si="87"/>
        <v>prb017bkt</v>
      </c>
      <c r="K374" s="36" t="s">
        <v>2184</v>
      </c>
      <c r="L374" s="36" t="s">
        <v>2184</v>
      </c>
      <c r="M374" s="36"/>
      <c r="N374" s="36"/>
      <c r="O374" s="36"/>
      <c r="P374" s="36"/>
      <c r="Q374" s="646" t="str">
        <f t="shared" si="88"/>
        <v>10.164.15.28</v>
      </c>
      <c r="R374" s="646" t="str">
        <f t="shared" si="89"/>
        <v>10.164.46.12</v>
      </c>
      <c r="S374" s="95" t="str">
        <f t="shared" si="90"/>
        <v>10.244.210.20</v>
      </c>
      <c r="T374" s="95" t="str">
        <f t="shared" si="91"/>
        <v>10.244.200.20</v>
      </c>
      <c r="U374" s="95" t="str">
        <f t="shared" si="92"/>
        <v>N/A</v>
      </c>
      <c r="V374" s="34"/>
      <c r="W374" s="107"/>
      <c r="X374" s="34"/>
      <c r="Y374" s="34"/>
      <c r="Z374" s="34"/>
      <c r="AA374" s="34"/>
      <c r="AB374" s="34"/>
      <c r="AC374" s="34"/>
      <c r="AD374" s="200"/>
      <c r="AE374" s="39"/>
      <c r="AF374" s="201"/>
      <c r="AG374" s="39"/>
      <c r="AH374" s="38"/>
      <c r="AI374" s="38"/>
      <c r="AJ374" s="38"/>
      <c r="AK374" s="38"/>
      <c r="AL374" s="38"/>
      <c r="AM374" s="38"/>
      <c r="AN374" s="38"/>
      <c r="AO374" s="637"/>
      <c r="AP374" s="202"/>
      <c r="AQ374" s="637"/>
      <c r="AR374" s="316"/>
      <c r="AS374" s="316"/>
      <c r="AT374" s="316"/>
      <c r="AU374" s="316"/>
      <c r="AV374" s="316"/>
      <c r="AW374" s="553"/>
      <c r="AX374" s="533"/>
      <c r="AY374" s="674"/>
      <c r="AZ374" s="643"/>
      <c r="BA374" s="644"/>
      <c r="BB374" s="644"/>
      <c r="BC374" s="644"/>
      <c r="BD374" s="644"/>
      <c r="BE374" s="644"/>
      <c r="BF374" s="644"/>
      <c r="BG374" s="644"/>
      <c r="BH374" s="644"/>
      <c r="BI374" s="324"/>
      <c r="BJ374" s="645"/>
      <c r="BK374" s="324"/>
      <c r="BL374" s="324"/>
      <c r="BM374" s="324"/>
      <c r="BN374" s="324"/>
      <c r="BO374" s="324"/>
      <c r="BP374" s="324"/>
      <c r="BQ374" s="197"/>
      <c r="BR374" s="677"/>
      <c r="BS374" s="678"/>
      <c r="BT374" s="679"/>
      <c r="BU374" s="677"/>
      <c r="BV374" s="679"/>
      <c r="BW374" s="677"/>
      <c r="BX374" s="677"/>
      <c r="BY374" s="677"/>
      <c r="BZ374" s="677"/>
      <c r="CA374" s="587"/>
    </row>
    <row r="375" spans="1:79" s="27" customFormat="1" hidden="1">
      <c r="A375" s="95" t="str">
        <f t="shared" si="113"/>
        <v>eeaprb018bkt</v>
      </c>
      <c r="B375" s="36"/>
      <c r="C375" s="36" t="s">
        <v>2156</v>
      </c>
      <c r="D375" s="36" t="s">
        <v>469</v>
      </c>
      <c r="E375" s="36" t="s">
        <v>2983</v>
      </c>
      <c r="F375" s="36" t="s">
        <v>923</v>
      </c>
      <c r="G375" s="36" t="s">
        <v>2541</v>
      </c>
      <c r="H375" s="36" t="s">
        <v>1766</v>
      </c>
      <c r="I375" s="36" t="s">
        <v>2151</v>
      </c>
      <c r="J375" s="36" t="str">
        <f t="shared" si="87"/>
        <v>prb018bkt</v>
      </c>
      <c r="K375" s="36" t="s">
        <v>2184</v>
      </c>
      <c r="L375" s="36" t="s">
        <v>2184</v>
      </c>
      <c r="M375" s="36"/>
      <c r="N375" s="36"/>
      <c r="O375" s="36"/>
      <c r="P375" s="36"/>
      <c r="Q375" s="646" t="str">
        <f t="shared" si="88"/>
        <v>10.164.15.28</v>
      </c>
      <c r="R375" s="646" t="str">
        <f t="shared" si="89"/>
        <v>10.164.46.12</v>
      </c>
      <c r="S375" s="95" t="str">
        <f t="shared" si="90"/>
        <v>10.244.210.20</v>
      </c>
      <c r="T375" s="95" t="str">
        <f t="shared" si="91"/>
        <v>10.244.200.20</v>
      </c>
      <c r="U375" s="95" t="str">
        <f t="shared" si="92"/>
        <v>N/A</v>
      </c>
      <c r="V375" s="34"/>
      <c r="W375" s="107"/>
      <c r="X375" s="34"/>
      <c r="Y375" s="34"/>
      <c r="Z375" s="34"/>
      <c r="AA375" s="34"/>
      <c r="AB375" s="34"/>
      <c r="AC375" s="34"/>
      <c r="AD375" s="200"/>
      <c r="AE375" s="39"/>
      <c r="AF375" s="201"/>
      <c r="AG375" s="39"/>
      <c r="AH375" s="38"/>
      <c r="AI375" s="38"/>
      <c r="AJ375" s="38"/>
      <c r="AK375" s="38"/>
      <c r="AL375" s="38"/>
      <c r="AM375" s="38"/>
      <c r="AN375" s="38"/>
      <c r="AO375" s="637"/>
      <c r="AP375" s="202"/>
      <c r="AQ375" s="637"/>
      <c r="AR375" s="316"/>
      <c r="AS375" s="316"/>
      <c r="AT375" s="316"/>
      <c r="AU375" s="316"/>
      <c r="AV375" s="316"/>
      <c r="AW375" s="553"/>
      <c r="AX375" s="533"/>
      <c r="AY375" s="674"/>
      <c r="AZ375" s="643"/>
      <c r="BA375" s="644"/>
      <c r="BB375" s="644"/>
      <c r="BC375" s="644"/>
      <c r="BD375" s="644"/>
      <c r="BE375" s="644"/>
      <c r="BF375" s="644"/>
      <c r="BG375" s="644"/>
      <c r="BH375" s="644"/>
      <c r="BI375" s="324"/>
      <c r="BJ375" s="645"/>
      <c r="BK375" s="324"/>
      <c r="BL375" s="324"/>
      <c r="BM375" s="324"/>
      <c r="BN375" s="324"/>
      <c r="BO375" s="324"/>
      <c r="BP375" s="324"/>
      <c r="BQ375" s="197"/>
      <c r="BR375" s="677"/>
      <c r="BS375" s="678"/>
      <c r="BT375" s="679"/>
      <c r="BU375" s="677"/>
      <c r="BV375" s="679"/>
      <c r="BW375" s="677"/>
      <c r="BX375" s="677"/>
      <c r="BY375" s="677"/>
      <c r="BZ375" s="677"/>
      <c r="CA375" s="587"/>
    </row>
    <row r="376" spans="1:79" s="27" customFormat="1" hidden="1">
      <c r="A376" s="95" t="str">
        <f t="shared" si="113"/>
        <v>eeaprb019bkt</v>
      </c>
      <c r="B376" s="36"/>
      <c r="C376" s="36" t="s">
        <v>2156</v>
      </c>
      <c r="D376" s="36" t="s">
        <v>469</v>
      </c>
      <c r="E376" s="36" t="s">
        <v>2983</v>
      </c>
      <c r="F376" s="36" t="s">
        <v>923</v>
      </c>
      <c r="G376" s="36" t="s">
        <v>2541</v>
      </c>
      <c r="H376" s="36" t="s">
        <v>1771</v>
      </c>
      <c r="I376" s="36" t="s">
        <v>2151</v>
      </c>
      <c r="J376" s="36" t="str">
        <f t="shared" si="87"/>
        <v>prb019bkt</v>
      </c>
      <c r="K376" s="36" t="s">
        <v>2184</v>
      </c>
      <c r="L376" s="36" t="s">
        <v>2184</v>
      </c>
      <c r="M376" s="36"/>
      <c r="N376" s="36"/>
      <c r="O376" s="36"/>
      <c r="P376" s="36"/>
      <c r="Q376" s="646" t="str">
        <f t="shared" si="88"/>
        <v>10.164.15.28</v>
      </c>
      <c r="R376" s="646" t="str">
        <f t="shared" si="89"/>
        <v>10.164.46.12</v>
      </c>
      <c r="S376" s="95" t="str">
        <f t="shared" si="90"/>
        <v>10.244.210.20</v>
      </c>
      <c r="T376" s="95" t="str">
        <f t="shared" si="91"/>
        <v>10.244.200.20</v>
      </c>
      <c r="U376" s="95" t="str">
        <f t="shared" si="92"/>
        <v>N/A</v>
      </c>
      <c r="V376" s="34"/>
      <c r="W376" s="107"/>
      <c r="X376" s="34"/>
      <c r="Y376" s="34"/>
      <c r="Z376" s="34"/>
      <c r="AA376" s="34"/>
      <c r="AB376" s="34"/>
      <c r="AC376" s="34"/>
      <c r="AD376" s="200"/>
      <c r="AE376" s="39"/>
      <c r="AF376" s="201"/>
      <c r="AG376" s="39"/>
      <c r="AH376" s="38"/>
      <c r="AI376" s="38"/>
      <c r="AJ376" s="38"/>
      <c r="AK376" s="38"/>
      <c r="AL376" s="38"/>
      <c r="AM376" s="38"/>
      <c r="AN376" s="38"/>
      <c r="AO376" s="637"/>
      <c r="AP376" s="202"/>
      <c r="AQ376" s="637"/>
      <c r="AR376" s="316"/>
      <c r="AS376" s="316"/>
      <c r="AT376" s="316"/>
      <c r="AU376" s="316"/>
      <c r="AV376" s="316"/>
      <c r="AW376" s="553"/>
      <c r="AX376" s="533"/>
      <c r="AY376" s="674"/>
      <c r="AZ376" s="643"/>
      <c r="BA376" s="644"/>
      <c r="BB376" s="644"/>
      <c r="BC376" s="644"/>
      <c r="BD376" s="644"/>
      <c r="BE376" s="644"/>
      <c r="BF376" s="644"/>
      <c r="BG376" s="644"/>
      <c r="BH376" s="644"/>
      <c r="BI376" s="324"/>
      <c r="BJ376" s="645"/>
      <c r="BK376" s="324"/>
      <c r="BL376" s="324"/>
      <c r="BM376" s="324"/>
      <c r="BN376" s="324"/>
      <c r="BO376" s="324"/>
      <c r="BP376" s="324"/>
      <c r="BQ376" s="197"/>
      <c r="BR376" s="677"/>
      <c r="BS376" s="678"/>
      <c r="BT376" s="679"/>
      <c r="BU376" s="677"/>
      <c r="BV376" s="679"/>
      <c r="BW376" s="677"/>
      <c r="BX376" s="677"/>
      <c r="BY376" s="677"/>
      <c r="BZ376" s="677"/>
      <c r="CA376" s="587"/>
    </row>
    <row r="377" spans="1:79" s="27" customFormat="1" hidden="1">
      <c r="A377" s="95" t="str">
        <f t="shared" si="113"/>
        <v>eeaprb020bkt</v>
      </c>
      <c r="B377" s="36"/>
      <c r="C377" s="36" t="s">
        <v>2156</v>
      </c>
      <c r="D377" s="36" t="s">
        <v>469</v>
      </c>
      <c r="E377" s="36" t="s">
        <v>2983</v>
      </c>
      <c r="F377" s="36" t="s">
        <v>923</v>
      </c>
      <c r="G377" s="36" t="s">
        <v>2541</v>
      </c>
      <c r="H377" s="36" t="s">
        <v>1776</v>
      </c>
      <c r="I377" s="36" t="s">
        <v>2151</v>
      </c>
      <c r="J377" s="36" t="str">
        <f t="shared" si="87"/>
        <v>prb020bkt</v>
      </c>
      <c r="K377" s="36" t="s">
        <v>2184</v>
      </c>
      <c r="L377" s="36" t="s">
        <v>2184</v>
      </c>
      <c r="M377" s="36"/>
      <c r="N377" s="36"/>
      <c r="O377" s="36"/>
      <c r="P377" s="36"/>
      <c r="Q377" s="646" t="str">
        <f t="shared" si="88"/>
        <v>10.164.15.28</v>
      </c>
      <c r="R377" s="646" t="str">
        <f t="shared" si="89"/>
        <v>10.164.46.12</v>
      </c>
      <c r="S377" s="95" t="str">
        <f t="shared" si="90"/>
        <v>10.244.210.20</v>
      </c>
      <c r="T377" s="95" t="str">
        <f t="shared" si="91"/>
        <v>10.244.200.20</v>
      </c>
      <c r="U377" s="95" t="str">
        <f t="shared" si="92"/>
        <v>N/A</v>
      </c>
      <c r="V377" s="34"/>
      <c r="W377" s="107"/>
      <c r="X377" s="34"/>
      <c r="Y377" s="34"/>
      <c r="Z377" s="34"/>
      <c r="AA377" s="34"/>
      <c r="AB377" s="34"/>
      <c r="AC377" s="34"/>
      <c r="AD377" s="200"/>
      <c r="AE377" s="39"/>
      <c r="AF377" s="201"/>
      <c r="AG377" s="39"/>
      <c r="AH377" s="38"/>
      <c r="AI377" s="38"/>
      <c r="AJ377" s="38"/>
      <c r="AK377" s="38"/>
      <c r="AL377" s="38"/>
      <c r="AM377" s="38"/>
      <c r="AN377" s="38"/>
      <c r="AO377" s="637"/>
      <c r="AP377" s="202"/>
      <c r="AQ377" s="637"/>
      <c r="AR377" s="316"/>
      <c r="AS377" s="316"/>
      <c r="AT377" s="316"/>
      <c r="AU377" s="316"/>
      <c r="AV377" s="316"/>
      <c r="AW377" s="553"/>
      <c r="AX377" s="533"/>
      <c r="AY377" s="674"/>
      <c r="AZ377" s="643"/>
      <c r="BA377" s="644"/>
      <c r="BB377" s="644"/>
      <c r="BC377" s="644"/>
      <c r="BD377" s="644"/>
      <c r="BE377" s="644"/>
      <c r="BF377" s="644"/>
      <c r="BG377" s="644"/>
      <c r="BH377" s="644"/>
      <c r="BI377" s="324"/>
      <c r="BJ377" s="645"/>
      <c r="BK377" s="324"/>
      <c r="BL377" s="324"/>
      <c r="BM377" s="324"/>
      <c r="BN377" s="324"/>
      <c r="BO377" s="324"/>
      <c r="BP377" s="324"/>
      <c r="BQ377" s="197"/>
      <c r="BR377" s="677"/>
      <c r="BS377" s="678"/>
      <c r="BT377" s="679"/>
      <c r="BU377" s="677"/>
      <c r="BV377" s="679"/>
      <c r="BW377" s="677"/>
      <c r="BX377" s="677"/>
      <c r="BY377" s="677"/>
      <c r="BZ377" s="677"/>
      <c r="CA377" s="587"/>
    </row>
    <row r="378" spans="1:79" s="27" customFormat="1" hidden="1">
      <c r="A378" s="95" t="str">
        <f t="shared" si="113"/>
        <v>eeaprb021bkt</v>
      </c>
      <c r="B378" s="36"/>
      <c r="C378" s="36" t="s">
        <v>2156</v>
      </c>
      <c r="D378" s="36" t="s">
        <v>469</v>
      </c>
      <c r="E378" s="36" t="s">
        <v>2983</v>
      </c>
      <c r="F378" s="36" t="s">
        <v>920</v>
      </c>
      <c r="G378" s="36" t="s">
        <v>2541</v>
      </c>
      <c r="H378" s="36" t="s">
        <v>1781</v>
      </c>
      <c r="I378" s="36" t="s">
        <v>2151</v>
      </c>
      <c r="J378" s="36" t="str">
        <f t="shared" si="87"/>
        <v>prb021bkt</v>
      </c>
      <c r="K378" s="36" t="s">
        <v>2184</v>
      </c>
      <c r="L378" s="36" t="s">
        <v>2184</v>
      </c>
      <c r="M378" s="36"/>
      <c r="N378" s="36"/>
      <c r="O378" s="36"/>
      <c r="P378" s="36"/>
      <c r="Q378" s="646" t="str">
        <f t="shared" si="88"/>
        <v>10.164.15.28</v>
      </c>
      <c r="R378" s="646" t="str">
        <f t="shared" si="89"/>
        <v>10.164.46.12</v>
      </c>
      <c r="S378" s="95" t="str">
        <f t="shared" si="90"/>
        <v>10.244.210.20</v>
      </c>
      <c r="T378" s="95" t="str">
        <f t="shared" si="91"/>
        <v>10.244.200.20</v>
      </c>
      <c r="U378" s="95" t="str">
        <f t="shared" si="92"/>
        <v>N/A</v>
      </c>
      <c r="V378" s="34"/>
      <c r="W378" s="107"/>
      <c r="X378" s="34"/>
      <c r="Y378" s="34"/>
      <c r="Z378" s="34"/>
      <c r="AA378" s="34"/>
      <c r="AB378" s="34"/>
      <c r="AC378" s="34"/>
      <c r="AD378" s="200"/>
      <c r="AE378" s="39"/>
      <c r="AF378" s="201"/>
      <c r="AG378" s="39"/>
      <c r="AH378" s="38"/>
      <c r="AI378" s="38"/>
      <c r="AJ378" s="38"/>
      <c r="AK378" s="38"/>
      <c r="AL378" s="38"/>
      <c r="AM378" s="38"/>
      <c r="AN378" s="38"/>
      <c r="AO378" s="637"/>
      <c r="AP378" s="202"/>
      <c r="AQ378" s="637"/>
      <c r="AR378" s="316"/>
      <c r="AS378" s="316"/>
      <c r="AT378" s="316"/>
      <c r="AU378" s="316"/>
      <c r="AV378" s="316"/>
      <c r="AW378" s="553"/>
      <c r="AX378" s="533"/>
      <c r="AY378" s="674"/>
      <c r="AZ378" s="643"/>
      <c r="BA378" s="644"/>
      <c r="BB378" s="644"/>
      <c r="BC378" s="644"/>
      <c r="BD378" s="644"/>
      <c r="BE378" s="644"/>
      <c r="BF378" s="644"/>
      <c r="BG378" s="644"/>
      <c r="BH378" s="644"/>
      <c r="BI378" s="324"/>
      <c r="BJ378" s="645"/>
      <c r="BK378" s="324"/>
      <c r="BL378" s="324"/>
      <c r="BM378" s="324"/>
      <c r="BN378" s="324"/>
      <c r="BO378" s="324"/>
      <c r="BP378" s="324"/>
      <c r="BQ378" s="197"/>
      <c r="BR378" s="677"/>
      <c r="BS378" s="678"/>
      <c r="BT378" s="679"/>
      <c r="BU378" s="677"/>
      <c r="BV378" s="679"/>
      <c r="BW378" s="677"/>
      <c r="BX378" s="677"/>
      <c r="BY378" s="677"/>
      <c r="BZ378" s="677"/>
      <c r="CA378" s="587"/>
    </row>
    <row r="379" spans="1:79" s="27" customFormat="1">
      <c r="A379" s="95" t="str">
        <f t="shared" ref="A379:A387" si="123">"eea"&amp;$G379&amp;$H379&amp;E379</f>
        <v>eeaims001bkt</v>
      </c>
      <c r="B379" s="36"/>
      <c r="C379" s="36" t="s">
        <v>2609</v>
      </c>
      <c r="D379" s="36" t="s">
        <v>469</v>
      </c>
      <c r="E379" s="36" t="s">
        <v>2983</v>
      </c>
      <c r="F379" s="36" t="s">
        <v>2620</v>
      </c>
      <c r="G379" s="36" t="s">
        <v>2611</v>
      </c>
      <c r="H379" s="36" t="s">
        <v>1547</v>
      </c>
      <c r="I379" s="36" t="s">
        <v>2151</v>
      </c>
      <c r="J379" s="36" t="str">
        <f t="shared" si="87"/>
        <v>ims001bkt</v>
      </c>
      <c r="K379" s="36" t="s">
        <v>2621</v>
      </c>
      <c r="L379" s="36" t="s">
        <v>843</v>
      </c>
      <c r="M379" s="36" t="s">
        <v>2992</v>
      </c>
      <c r="N379" s="36" t="s">
        <v>2622</v>
      </c>
      <c r="O379" s="36" t="s">
        <v>3044</v>
      </c>
      <c r="P379" s="36" t="s">
        <v>3045</v>
      </c>
      <c r="Q379" s="646" t="s">
        <v>462</v>
      </c>
      <c r="R379" s="646" t="s">
        <v>463</v>
      </c>
      <c r="S379" s="95" t="s">
        <v>464</v>
      </c>
      <c r="T379" s="95" t="s">
        <v>465</v>
      </c>
      <c r="U379" s="95"/>
      <c r="V379" s="34">
        <v>1584</v>
      </c>
      <c r="W379" s="107" t="s">
        <v>1554</v>
      </c>
      <c r="X379" s="34" t="str">
        <f t="shared" ref="X379:X387" si="124">"v14620"&amp;W379&amp;"-"&amp;V379</f>
        <v>v14620-ilo-1584</v>
      </c>
      <c r="Y379" s="34" t="str">
        <f t="shared" ref="Y379:Y387" si="125">Master_Full_Short_Hostname&amp;W379</f>
        <v>eeaims001bkt-ilo</v>
      </c>
      <c r="Z379" s="34" t="s">
        <v>461</v>
      </c>
      <c r="AA379" s="34" t="s">
        <v>2985</v>
      </c>
      <c r="AB379" s="34" t="s">
        <v>2986</v>
      </c>
      <c r="AC379" s="34" t="s">
        <v>1572</v>
      </c>
      <c r="AD379" s="200" t="s">
        <v>3015</v>
      </c>
      <c r="AE379" s="39">
        <v>1582</v>
      </c>
      <c r="AF379" s="201" t="s">
        <v>1560</v>
      </c>
      <c r="AG379" s="39" t="str">
        <f t="shared" ref="AG379:AG387" si="126">"v14620"&amp;"-dmz-o-m"&amp;"-"&amp;AE379</f>
        <v>v14620-dmz-o-m-1582</v>
      </c>
      <c r="AH379" s="38" t="str">
        <f t="shared" ref="AH379:AH387" si="127">A379&amp;AF379</f>
        <v>eeaims001bkt-om</v>
      </c>
      <c r="AI379" s="38" t="s">
        <v>461</v>
      </c>
      <c r="AJ379" s="38" t="s">
        <v>3046</v>
      </c>
      <c r="AK379" s="38" t="s">
        <v>3047</v>
      </c>
      <c r="AL379" s="38" t="s">
        <v>1572</v>
      </c>
      <c r="AM379" s="38" t="s">
        <v>2994</v>
      </c>
      <c r="AN379" s="38"/>
      <c r="AO379" s="637"/>
      <c r="AP379" s="202"/>
      <c r="AQ379" s="637"/>
      <c r="AR379" s="316"/>
      <c r="AS379" s="316"/>
      <c r="AT379" s="316"/>
      <c r="AU379" s="316"/>
      <c r="AV379" s="316"/>
      <c r="AW379" s="553"/>
      <c r="AX379" s="533"/>
      <c r="AY379" s="674"/>
      <c r="AZ379" s="643"/>
      <c r="BA379" s="644"/>
      <c r="BB379" s="644"/>
      <c r="BC379" s="644"/>
      <c r="BD379" s="644"/>
      <c r="BE379" s="644"/>
      <c r="BF379" s="644"/>
      <c r="BG379" s="644"/>
      <c r="BH379" s="644"/>
      <c r="BI379" s="324">
        <v>1585</v>
      </c>
      <c r="BJ379" s="645" t="s">
        <v>2497</v>
      </c>
      <c r="BK379" s="324" t="str">
        <f t="shared" ref="BK379:BK387" si="128">"v14620"&amp;BJ379&amp;"-"&amp;BI379</f>
        <v>v14620-bsr-1585</v>
      </c>
      <c r="BL379" s="324" t="str">
        <f t="shared" ref="BL379:BL387" si="129">B379&amp;BJ379</f>
        <v>-bsr</v>
      </c>
      <c r="BM379" s="324" t="s">
        <v>2625</v>
      </c>
      <c r="BN379" s="324" t="s">
        <v>2996</v>
      </c>
      <c r="BO379" s="324" t="s">
        <v>2982</v>
      </c>
      <c r="BP379" s="324" t="s">
        <v>3048</v>
      </c>
      <c r="BQ379" s="197" t="s">
        <v>3018</v>
      </c>
      <c r="BR379" s="677"/>
      <c r="BS379" s="678"/>
      <c r="BT379" s="679"/>
      <c r="BU379" s="677"/>
      <c r="BV379" s="679"/>
      <c r="BW379" s="677"/>
      <c r="BX379" s="677"/>
      <c r="BY379" s="677"/>
      <c r="BZ379" s="677"/>
      <c r="CA379" s="587"/>
    </row>
    <row r="380" spans="1:79" s="27" customFormat="1">
      <c r="A380" s="95" t="str">
        <f t="shared" si="123"/>
        <v>eeaims002bkt</v>
      </c>
      <c r="B380" s="36"/>
      <c r="C380" s="36" t="s">
        <v>2609</v>
      </c>
      <c r="D380" s="36" t="s">
        <v>469</v>
      </c>
      <c r="E380" s="36" t="s">
        <v>2983</v>
      </c>
      <c r="F380" s="36" t="s">
        <v>2620</v>
      </c>
      <c r="G380" s="36" t="s">
        <v>2611</v>
      </c>
      <c r="H380" s="36" t="s">
        <v>1590</v>
      </c>
      <c r="I380" s="36" t="s">
        <v>2151</v>
      </c>
      <c r="J380" s="36" t="str">
        <f t="shared" si="87"/>
        <v>ims002bkt</v>
      </c>
      <c r="K380" s="36" t="s">
        <v>2621</v>
      </c>
      <c r="L380" s="36" t="s">
        <v>844</v>
      </c>
      <c r="M380" s="36" t="s">
        <v>2999</v>
      </c>
      <c r="N380" s="36" t="s">
        <v>2622</v>
      </c>
      <c r="O380" s="36" t="s">
        <v>3044</v>
      </c>
      <c r="P380" s="36" t="s">
        <v>3049</v>
      </c>
      <c r="Q380" s="646" t="s">
        <v>462</v>
      </c>
      <c r="R380" s="646" t="s">
        <v>463</v>
      </c>
      <c r="S380" s="95" t="s">
        <v>464</v>
      </c>
      <c r="T380" s="95" t="s">
        <v>465</v>
      </c>
      <c r="U380" s="95"/>
      <c r="V380" s="34">
        <v>1584</v>
      </c>
      <c r="W380" s="107" t="s">
        <v>1554</v>
      </c>
      <c r="X380" s="34" t="str">
        <f t="shared" si="124"/>
        <v>v14620-ilo-1584</v>
      </c>
      <c r="Y380" s="34" t="str">
        <f t="shared" si="125"/>
        <v>eeaims002bkt-ilo</v>
      </c>
      <c r="Z380" s="34" t="s">
        <v>461</v>
      </c>
      <c r="AA380" s="34" t="s">
        <v>2985</v>
      </c>
      <c r="AB380" s="34" t="s">
        <v>2986</v>
      </c>
      <c r="AC380" s="34" t="s">
        <v>1572</v>
      </c>
      <c r="AD380" s="200" t="s">
        <v>3020</v>
      </c>
      <c r="AE380" s="39">
        <v>1582</v>
      </c>
      <c r="AF380" s="201" t="s">
        <v>1560</v>
      </c>
      <c r="AG380" s="39" t="str">
        <f t="shared" si="126"/>
        <v>v14620-dmz-o-m-1582</v>
      </c>
      <c r="AH380" s="38" t="str">
        <f t="shared" si="127"/>
        <v>eeaims002bkt-om</v>
      </c>
      <c r="AI380" s="38" t="s">
        <v>461</v>
      </c>
      <c r="AJ380" s="38" t="s">
        <v>3046</v>
      </c>
      <c r="AK380" s="38" t="s">
        <v>3047</v>
      </c>
      <c r="AL380" s="38" t="s">
        <v>1572</v>
      </c>
      <c r="AM380" s="38" t="s">
        <v>3001</v>
      </c>
      <c r="AN380" s="38"/>
      <c r="AO380" s="637"/>
      <c r="AP380" s="202"/>
      <c r="AQ380" s="637"/>
      <c r="AR380" s="316"/>
      <c r="AS380" s="316"/>
      <c r="AT380" s="316"/>
      <c r="AU380" s="316"/>
      <c r="AV380" s="316"/>
      <c r="AW380" s="553"/>
      <c r="AX380" s="533"/>
      <c r="AY380" s="674"/>
      <c r="AZ380" s="643"/>
      <c r="BA380" s="644"/>
      <c r="BB380" s="644"/>
      <c r="BC380" s="644"/>
      <c r="BD380" s="644"/>
      <c r="BE380" s="644"/>
      <c r="BF380" s="644"/>
      <c r="BG380" s="644"/>
      <c r="BH380" s="644"/>
      <c r="BI380" s="324">
        <v>1585</v>
      </c>
      <c r="BJ380" s="645" t="s">
        <v>2497</v>
      </c>
      <c r="BK380" s="324" t="str">
        <f t="shared" si="128"/>
        <v>v14620-bsr-1585</v>
      </c>
      <c r="BL380" s="324" t="str">
        <f t="shared" si="129"/>
        <v>-bsr</v>
      </c>
      <c r="BM380" s="324" t="s">
        <v>2625</v>
      </c>
      <c r="BN380" s="324" t="s">
        <v>2996</v>
      </c>
      <c r="BO380" s="324" t="s">
        <v>2982</v>
      </c>
      <c r="BP380" s="324" t="s">
        <v>3048</v>
      </c>
      <c r="BQ380" s="197" t="s">
        <v>3023</v>
      </c>
      <c r="BR380" s="677"/>
      <c r="BS380" s="678"/>
      <c r="BT380" s="679"/>
      <c r="BU380" s="677"/>
      <c r="BV380" s="679"/>
      <c r="BW380" s="677"/>
      <c r="BX380" s="677"/>
      <c r="BY380" s="677"/>
      <c r="BZ380" s="677"/>
      <c r="CA380" s="587"/>
    </row>
    <row r="381" spans="1:79" s="27" customFormat="1">
      <c r="A381" s="95" t="str">
        <f t="shared" si="123"/>
        <v>eeaims003bkt</v>
      </c>
      <c r="B381" s="36"/>
      <c r="C381" s="36" t="s">
        <v>2609</v>
      </c>
      <c r="D381" s="36" t="s">
        <v>469</v>
      </c>
      <c r="E381" s="36" t="s">
        <v>2983</v>
      </c>
      <c r="F381" s="36" t="s">
        <v>2620</v>
      </c>
      <c r="G381" s="36" t="s">
        <v>2611</v>
      </c>
      <c r="H381" s="36" t="s">
        <v>1598</v>
      </c>
      <c r="I381" s="36" t="s">
        <v>2151</v>
      </c>
      <c r="J381" s="36" t="str">
        <f t="shared" si="87"/>
        <v>ims003bkt</v>
      </c>
      <c r="K381" s="36" t="s">
        <v>2621</v>
      </c>
      <c r="L381" s="36" t="s">
        <v>845</v>
      </c>
      <c r="M381" s="36" t="s">
        <v>3004</v>
      </c>
      <c r="N381" s="36" t="s">
        <v>2622</v>
      </c>
      <c r="O381" s="36" t="s">
        <v>3044</v>
      </c>
      <c r="P381" s="36" t="s">
        <v>3050</v>
      </c>
      <c r="Q381" s="646" t="s">
        <v>462</v>
      </c>
      <c r="R381" s="646" t="s">
        <v>463</v>
      </c>
      <c r="S381" s="95" t="s">
        <v>464</v>
      </c>
      <c r="T381" s="95" t="s">
        <v>465</v>
      </c>
      <c r="U381" s="95"/>
      <c r="V381" s="34">
        <v>1584</v>
      </c>
      <c r="W381" s="107" t="s">
        <v>1554</v>
      </c>
      <c r="X381" s="34" t="str">
        <f t="shared" si="124"/>
        <v>v14620-ilo-1584</v>
      </c>
      <c r="Y381" s="34" t="str">
        <f t="shared" si="125"/>
        <v>eeaims003bkt-ilo</v>
      </c>
      <c r="Z381" s="34" t="s">
        <v>461</v>
      </c>
      <c r="AA381" s="34" t="s">
        <v>2985</v>
      </c>
      <c r="AB381" s="34" t="s">
        <v>2986</v>
      </c>
      <c r="AC381" s="34" t="s">
        <v>1572</v>
      </c>
      <c r="AD381" s="200" t="s">
        <v>3025</v>
      </c>
      <c r="AE381" s="39">
        <v>1582</v>
      </c>
      <c r="AF381" s="201" t="s">
        <v>1560</v>
      </c>
      <c r="AG381" s="39" t="str">
        <f t="shared" si="126"/>
        <v>v14620-dmz-o-m-1582</v>
      </c>
      <c r="AH381" s="38" t="str">
        <f t="shared" si="127"/>
        <v>eeaims003bkt-om</v>
      </c>
      <c r="AI381" s="38" t="s">
        <v>461</v>
      </c>
      <c r="AJ381" s="38" t="s">
        <v>3046</v>
      </c>
      <c r="AK381" s="38" t="s">
        <v>3047</v>
      </c>
      <c r="AL381" s="38" t="s">
        <v>1572</v>
      </c>
      <c r="AM381" s="38" t="s">
        <v>3006</v>
      </c>
      <c r="AN381" s="38"/>
      <c r="AO381" s="637"/>
      <c r="AP381" s="202"/>
      <c r="AQ381" s="637"/>
      <c r="AR381" s="316"/>
      <c r="AS381" s="316"/>
      <c r="AT381" s="316"/>
      <c r="AU381" s="316"/>
      <c r="AV381" s="316"/>
      <c r="AW381" s="553"/>
      <c r="AX381" s="533"/>
      <c r="AY381" s="674"/>
      <c r="AZ381" s="643"/>
      <c r="BA381" s="644"/>
      <c r="BB381" s="644"/>
      <c r="BC381" s="644"/>
      <c r="BD381" s="644"/>
      <c r="BE381" s="644"/>
      <c r="BF381" s="644"/>
      <c r="BG381" s="644"/>
      <c r="BH381" s="644"/>
      <c r="BI381" s="324">
        <v>1585</v>
      </c>
      <c r="BJ381" s="645" t="s">
        <v>2497</v>
      </c>
      <c r="BK381" s="324" t="str">
        <f t="shared" si="128"/>
        <v>v14620-bsr-1585</v>
      </c>
      <c r="BL381" s="324" t="str">
        <f t="shared" si="129"/>
        <v>-bsr</v>
      </c>
      <c r="BM381" s="324" t="s">
        <v>2625</v>
      </c>
      <c r="BN381" s="324" t="s">
        <v>2996</v>
      </c>
      <c r="BO381" s="324" t="s">
        <v>2982</v>
      </c>
      <c r="BP381" s="324" t="s">
        <v>3048</v>
      </c>
      <c r="BQ381" s="197" t="s">
        <v>3028</v>
      </c>
      <c r="BR381" s="677"/>
      <c r="BS381" s="678"/>
      <c r="BT381" s="679"/>
      <c r="BU381" s="677"/>
      <c r="BV381" s="679"/>
      <c r="BW381" s="677"/>
      <c r="BX381" s="677"/>
      <c r="BY381" s="677"/>
      <c r="BZ381" s="677"/>
      <c r="CA381" s="587"/>
    </row>
    <row r="382" spans="1:79" s="27" customFormat="1">
      <c r="A382" s="95" t="str">
        <f t="shared" si="123"/>
        <v>eeaims004bkt</v>
      </c>
      <c r="B382" s="36"/>
      <c r="C382" s="36" t="s">
        <v>2609</v>
      </c>
      <c r="D382" s="36" t="s">
        <v>469</v>
      </c>
      <c r="E382" s="36" t="s">
        <v>2983</v>
      </c>
      <c r="F382" s="36" t="s">
        <v>2620</v>
      </c>
      <c r="G382" s="36" t="s">
        <v>2611</v>
      </c>
      <c r="H382" s="36" t="s">
        <v>1606</v>
      </c>
      <c r="I382" s="36" t="s">
        <v>2151</v>
      </c>
      <c r="J382" s="36" t="str">
        <f t="shared" si="87"/>
        <v>ims004bkt</v>
      </c>
      <c r="K382" s="36" t="s">
        <v>2621</v>
      </c>
      <c r="L382" s="36" t="s">
        <v>846</v>
      </c>
      <c r="M382" s="36" t="s">
        <v>3009</v>
      </c>
      <c r="N382" s="36" t="s">
        <v>2622</v>
      </c>
      <c r="O382" s="36" t="s">
        <v>3051</v>
      </c>
      <c r="P382" s="36" t="s">
        <v>3052</v>
      </c>
      <c r="Q382" s="646" t="s">
        <v>462</v>
      </c>
      <c r="R382" s="646" t="s">
        <v>463</v>
      </c>
      <c r="S382" s="95" t="s">
        <v>464</v>
      </c>
      <c r="T382" s="95" t="s">
        <v>465</v>
      </c>
      <c r="U382" s="95"/>
      <c r="V382" s="34">
        <v>1584</v>
      </c>
      <c r="W382" s="107" t="s">
        <v>1554</v>
      </c>
      <c r="X382" s="34" t="str">
        <f t="shared" si="124"/>
        <v>v14620-ilo-1584</v>
      </c>
      <c r="Y382" s="34" t="str">
        <f t="shared" si="125"/>
        <v>eeaims004bkt-ilo</v>
      </c>
      <c r="Z382" s="34" t="s">
        <v>461</v>
      </c>
      <c r="AA382" s="34" t="s">
        <v>2985</v>
      </c>
      <c r="AB382" s="34" t="s">
        <v>2986</v>
      </c>
      <c r="AC382" s="34" t="s">
        <v>1572</v>
      </c>
      <c r="AD382" s="200" t="s">
        <v>3030</v>
      </c>
      <c r="AE382" s="39">
        <v>1582</v>
      </c>
      <c r="AF382" s="201" t="s">
        <v>1560</v>
      </c>
      <c r="AG382" s="39" t="str">
        <f t="shared" si="126"/>
        <v>v14620-dmz-o-m-1582</v>
      </c>
      <c r="AH382" s="38" t="str">
        <f t="shared" si="127"/>
        <v>eeaims004bkt-om</v>
      </c>
      <c r="AI382" s="38" t="s">
        <v>461</v>
      </c>
      <c r="AJ382" s="38" t="s">
        <v>3046</v>
      </c>
      <c r="AK382" s="38" t="s">
        <v>3047</v>
      </c>
      <c r="AL382" s="38" t="s">
        <v>1572</v>
      </c>
      <c r="AM382" s="38" t="s">
        <v>3011</v>
      </c>
      <c r="AN382" s="38"/>
      <c r="AO382" s="637"/>
      <c r="AP382" s="202"/>
      <c r="AQ382" s="637"/>
      <c r="AR382" s="316"/>
      <c r="AS382" s="316"/>
      <c r="AT382" s="316"/>
      <c r="AU382" s="316"/>
      <c r="AV382" s="316"/>
      <c r="AW382" s="553"/>
      <c r="AX382" s="533"/>
      <c r="AY382" s="674"/>
      <c r="AZ382" s="643"/>
      <c r="BA382" s="644"/>
      <c r="BB382" s="644"/>
      <c r="BC382" s="644"/>
      <c r="BD382" s="644"/>
      <c r="BE382" s="644"/>
      <c r="BF382" s="644"/>
      <c r="BG382" s="644"/>
      <c r="BH382" s="644"/>
      <c r="BI382" s="324">
        <v>1585</v>
      </c>
      <c r="BJ382" s="645" t="s">
        <v>2497</v>
      </c>
      <c r="BK382" s="324" t="str">
        <f t="shared" si="128"/>
        <v>v14620-bsr-1585</v>
      </c>
      <c r="BL382" s="324" t="str">
        <f t="shared" si="129"/>
        <v>-bsr</v>
      </c>
      <c r="BM382" s="324" t="s">
        <v>2625</v>
      </c>
      <c r="BN382" s="324" t="s">
        <v>2996</v>
      </c>
      <c r="BO382" s="324" t="s">
        <v>2982</v>
      </c>
      <c r="BP382" s="324" t="s">
        <v>3048</v>
      </c>
      <c r="BQ382" s="197" t="s">
        <v>3033</v>
      </c>
      <c r="BR382" s="677"/>
      <c r="BS382" s="678"/>
      <c r="BT382" s="679"/>
      <c r="BU382" s="677"/>
      <c r="BV382" s="679"/>
      <c r="BW382" s="677"/>
      <c r="BX382" s="677"/>
      <c r="BY382" s="677"/>
      <c r="BZ382" s="677"/>
      <c r="CA382" s="587"/>
    </row>
    <row r="383" spans="1:79" s="27" customFormat="1">
      <c r="A383" s="95" t="str">
        <f t="shared" si="123"/>
        <v>eeaims005bkt</v>
      </c>
      <c r="B383" s="36"/>
      <c r="C383" s="36" t="s">
        <v>2609</v>
      </c>
      <c r="D383" s="36" t="s">
        <v>469</v>
      </c>
      <c r="E383" s="36" t="s">
        <v>2983</v>
      </c>
      <c r="F383" s="36" t="s">
        <v>2620</v>
      </c>
      <c r="G383" s="36" t="s">
        <v>2611</v>
      </c>
      <c r="H383" s="36" t="s">
        <v>1613</v>
      </c>
      <c r="I383" s="36" t="s">
        <v>2151</v>
      </c>
      <c r="J383" s="36" t="str">
        <f t="shared" si="87"/>
        <v>ims005bkt</v>
      </c>
      <c r="K383" s="36" t="s">
        <v>2621</v>
      </c>
      <c r="L383" s="36" t="s">
        <v>847</v>
      </c>
      <c r="M383" s="36" t="s">
        <v>3014</v>
      </c>
      <c r="N383" s="36" t="s">
        <v>2622</v>
      </c>
      <c r="O383" s="36" t="s">
        <v>3051</v>
      </c>
      <c r="P383" s="36" t="s">
        <v>3053</v>
      </c>
      <c r="Q383" s="646" t="s">
        <v>462</v>
      </c>
      <c r="R383" s="646" t="s">
        <v>463</v>
      </c>
      <c r="S383" s="95" t="s">
        <v>464</v>
      </c>
      <c r="T383" s="95" t="s">
        <v>465</v>
      </c>
      <c r="U383" s="95"/>
      <c r="V383" s="34">
        <v>1584</v>
      </c>
      <c r="W383" s="107" t="s">
        <v>1554</v>
      </c>
      <c r="X383" s="34" t="str">
        <f t="shared" si="124"/>
        <v>v14620-ilo-1584</v>
      </c>
      <c r="Y383" s="34" t="str">
        <f t="shared" si="125"/>
        <v>eeaims005bkt-ilo</v>
      </c>
      <c r="Z383" s="34" t="s">
        <v>461</v>
      </c>
      <c r="AA383" s="34" t="s">
        <v>2985</v>
      </c>
      <c r="AB383" s="34" t="s">
        <v>2986</v>
      </c>
      <c r="AC383" s="34" t="s">
        <v>1572</v>
      </c>
      <c r="AD383" s="200" t="s">
        <v>3035</v>
      </c>
      <c r="AE383" s="39">
        <v>1582</v>
      </c>
      <c r="AF383" s="201" t="s">
        <v>1560</v>
      </c>
      <c r="AG383" s="39" t="str">
        <f t="shared" si="126"/>
        <v>v14620-dmz-o-m-1582</v>
      </c>
      <c r="AH383" s="38" t="str">
        <f t="shared" si="127"/>
        <v>eeaims005bkt-om</v>
      </c>
      <c r="AI383" s="38" t="s">
        <v>461</v>
      </c>
      <c r="AJ383" s="38" t="s">
        <v>3046</v>
      </c>
      <c r="AK383" s="38" t="s">
        <v>3047</v>
      </c>
      <c r="AL383" s="38" t="s">
        <v>1572</v>
      </c>
      <c r="AM383" s="38" t="s">
        <v>3016</v>
      </c>
      <c r="AN383" s="38"/>
      <c r="AO383" s="637"/>
      <c r="AP383" s="202"/>
      <c r="AQ383" s="637"/>
      <c r="AR383" s="316"/>
      <c r="AS383" s="316"/>
      <c r="AT383" s="316"/>
      <c r="AU383" s="316"/>
      <c r="AV383" s="316"/>
      <c r="AW383" s="553"/>
      <c r="AX383" s="533"/>
      <c r="AY383" s="674"/>
      <c r="AZ383" s="643"/>
      <c r="BA383" s="644"/>
      <c r="BB383" s="644"/>
      <c r="BC383" s="644"/>
      <c r="BD383" s="644"/>
      <c r="BE383" s="644"/>
      <c r="BF383" s="644"/>
      <c r="BG383" s="644"/>
      <c r="BH383" s="644"/>
      <c r="BI383" s="324">
        <v>1585</v>
      </c>
      <c r="BJ383" s="645" t="s">
        <v>2497</v>
      </c>
      <c r="BK383" s="324" t="str">
        <f t="shared" si="128"/>
        <v>v14620-bsr-1585</v>
      </c>
      <c r="BL383" s="324" t="str">
        <f t="shared" si="129"/>
        <v>-bsr</v>
      </c>
      <c r="BM383" s="324" t="s">
        <v>2625</v>
      </c>
      <c r="BN383" s="324" t="s">
        <v>2996</v>
      </c>
      <c r="BO383" s="324" t="s">
        <v>2982</v>
      </c>
      <c r="BP383" s="324" t="s">
        <v>3048</v>
      </c>
      <c r="BQ383" s="197" t="s">
        <v>3038</v>
      </c>
      <c r="BR383" s="677"/>
      <c r="BS383" s="678"/>
      <c r="BT383" s="679"/>
      <c r="BU383" s="677"/>
      <c r="BV383" s="679"/>
      <c r="BW383" s="677"/>
      <c r="BX383" s="677"/>
      <c r="BY383" s="677"/>
      <c r="BZ383" s="677"/>
      <c r="CA383" s="587"/>
    </row>
    <row r="384" spans="1:79" s="27" customFormat="1">
      <c r="A384" s="95" t="str">
        <f t="shared" si="123"/>
        <v>eeaims006bkt</v>
      </c>
      <c r="B384" s="36"/>
      <c r="C384" s="36" t="s">
        <v>2609</v>
      </c>
      <c r="D384" s="36" t="s">
        <v>469</v>
      </c>
      <c r="E384" s="36" t="s">
        <v>2983</v>
      </c>
      <c r="F384" s="36" t="s">
        <v>2620</v>
      </c>
      <c r="G384" s="36" t="s">
        <v>2611</v>
      </c>
      <c r="H384" s="36" t="s">
        <v>1621</v>
      </c>
      <c r="I384" s="36" t="s">
        <v>2151</v>
      </c>
      <c r="J384" s="36" t="str">
        <f t="shared" si="87"/>
        <v>ims006bkt</v>
      </c>
      <c r="K384" s="36" t="s">
        <v>2621</v>
      </c>
      <c r="L384" s="36" t="s">
        <v>848</v>
      </c>
      <c r="M384" s="36" t="s">
        <v>3019</v>
      </c>
      <c r="N384" s="36" t="s">
        <v>2622</v>
      </c>
      <c r="O384" s="36" t="s">
        <v>3051</v>
      </c>
      <c r="P384" s="36" t="s">
        <v>3054</v>
      </c>
      <c r="Q384" s="646" t="s">
        <v>462</v>
      </c>
      <c r="R384" s="646" t="s">
        <v>463</v>
      </c>
      <c r="S384" s="95" t="s">
        <v>464</v>
      </c>
      <c r="T384" s="95" t="s">
        <v>465</v>
      </c>
      <c r="U384" s="95"/>
      <c r="V384" s="34">
        <v>1584</v>
      </c>
      <c r="W384" s="107" t="s">
        <v>1554</v>
      </c>
      <c r="X384" s="34" t="str">
        <f t="shared" si="124"/>
        <v>v14620-ilo-1584</v>
      </c>
      <c r="Y384" s="34" t="str">
        <f t="shared" si="125"/>
        <v>eeaims006bkt-ilo</v>
      </c>
      <c r="Z384" s="34" t="s">
        <v>461</v>
      </c>
      <c r="AA384" s="34" t="s">
        <v>2985</v>
      </c>
      <c r="AB384" s="34" t="s">
        <v>2986</v>
      </c>
      <c r="AC384" s="34" t="s">
        <v>1572</v>
      </c>
      <c r="AD384" s="200" t="s">
        <v>3040</v>
      </c>
      <c r="AE384" s="39">
        <v>1582</v>
      </c>
      <c r="AF384" s="201" t="s">
        <v>1560</v>
      </c>
      <c r="AG384" s="39" t="str">
        <f t="shared" si="126"/>
        <v>v14620-dmz-o-m-1582</v>
      </c>
      <c r="AH384" s="38" t="str">
        <f t="shared" si="127"/>
        <v>eeaims006bkt-om</v>
      </c>
      <c r="AI384" s="38" t="s">
        <v>461</v>
      </c>
      <c r="AJ384" s="38" t="s">
        <v>3046</v>
      </c>
      <c r="AK384" s="38" t="s">
        <v>3047</v>
      </c>
      <c r="AL384" s="38" t="s">
        <v>1572</v>
      </c>
      <c r="AM384" s="38" t="s">
        <v>3021</v>
      </c>
      <c r="AN384" s="38"/>
      <c r="AO384" s="637"/>
      <c r="AP384" s="202"/>
      <c r="AQ384" s="637"/>
      <c r="AR384" s="316"/>
      <c r="AS384" s="316"/>
      <c r="AT384" s="316"/>
      <c r="AU384" s="316"/>
      <c r="AV384" s="316"/>
      <c r="AW384" s="553"/>
      <c r="AX384" s="533"/>
      <c r="AY384" s="674"/>
      <c r="AZ384" s="643"/>
      <c r="BA384" s="644"/>
      <c r="BB384" s="644"/>
      <c r="BC384" s="644"/>
      <c r="BD384" s="644"/>
      <c r="BE384" s="644"/>
      <c r="BF384" s="644"/>
      <c r="BG384" s="644"/>
      <c r="BH384" s="644"/>
      <c r="BI384" s="324">
        <v>1585</v>
      </c>
      <c r="BJ384" s="645" t="s">
        <v>2497</v>
      </c>
      <c r="BK384" s="324" t="str">
        <f t="shared" si="128"/>
        <v>v14620-bsr-1585</v>
      </c>
      <c r="BL384" s="324" t="str">
        <f t="shared" si="129"/>
        <v>-bsr</v>
      </c>
      <c r="BM384" s="324" t="s">
        <v>2625</v>
      </c>
      <c r="BN384" s="324" t="s">
        <v>2996</v>
      </c>
      <c r="BO384" s="324" t="s">
        <v>2982</v>
      </c>
      <c r="BP384" s="324" t="s">
        <v>3048</v>
      </c>
      <c r="BQ384" s="197" t="s">
        <v>3043</v>
      </c>
      <c r="BR384" s="677"/>
      <c r="BS384" s="678"/>
      <c r="BT384" s="679"/>
      <c r="BU384" s="677"/>
      <c r="BV384" s="679"/>
      <c r="BW384" s="677"/>
      <c r="BX384" s="677"/>
      <c r="BY384" s="677"/>
      <c r="BZ384" s="677"/>
      <c r="CA384" s="587"/>
    </row>
    <row r="385" spans="1:87" s="27" customFormat="1">
      <c r="A385" s="95" t="str">
        <f t="shared" si="123"/>
        <v>eeaims007bkt</v>
      </c>
      <c r="B385" s="36"/>
      <c r="C385" s="36" t="s">
        <v>2609</v>
      </c>
      <c r="D385" s="36" t="s">
        <v>469</v>
      </c>
      <c r="E385" s="36" t="s">
        <v>2983</v>
      </c>
      <c r="F385" s="36" t="s">
        <v>2620</v>
      </c>
      <c r="G385" s="36" t="s">
        <v>2611</v>
      </c>
      <c r="H385" s="36" t="s">
        <v>1628</v>
      </c>
      <c r="I385" s="36" t="s">
        <v>2151</v>
      </c>
      <c r="J385" s="36" t="str">
        <f t="shared" si="87"/>
        <v>ims007bkt</v>
      </c>
      <c r="K385" s="36" t="s">
        <v>2621</v>
      </c>
      <c r="L385" s="36" t="s">
        <v>849</v>
      </c>
      <c r="M385" s="36" t="s">
        <v>3024</v>
      </c>
      <c r="N385" s="36" t="s">
        <v>2622</v>
      </c>
      <c r="O385" s="36" t="s">
        <v>3051</v>
      </c>
      <c r="P385" s="36" t="s">
        <v>3055</v>
      </c>
      <c r="Q385" s="646" t="s">
        <v>462</v>
      </c>
      <c r="R385" s="646" t="s">
        <v>463</v>
      </c>
      <c r="S385" s="95" t="s">
        <v>464</v>
      </c>
      <c r="T385" s="95" t="s">
        <v>465</v>
      </c>
      <c r="U385" s="95"/>
      <c r="V385" s="34">
        <v>1584</v>
      </c>
      <c r="W385" s="107" t="s">
        <v>1554</v>
      </c>
      <c r="X385" s="34" t="str">
        <f t="shared" si="124"/>
        <v>v14620-ilo-1584</v>
      </c>
      <c r="Y385" s="34" t="str">
        <f t="shared" si="125"/>
        <v>eeaims007bkt-ilo</v>
      </c>
      <c r="Z385" s="34" t="s">
        <v>461</v>
      </c>
      <c r="AA385" s="34" t="s">
        <v>2985</v>
      </c>
      <c r="AB385" s="34" t="s">
        <v>2986</v>
      </c>
      <c r="AC385" s="34" t="s">
        <v>1572</v>
      </c>
      <c r="AD385" s="200" t="s">
        <v>3056</v>
      </c>
      <c r="AE385" s="39">
        <v>1582</v>
      </c>
      <c r="AF385" s="201" t="s">
        <v>1560</v>
      </c>
      <c r="AG385" s="39" t="str">
        <f t="shared" si="126"/>
        <v>v14620-dmz-o-m-1582</v>
      </c>
      <c r="AH385" s="38" t="str">
        <f t="shared" si="127"/>
        <v>eeaims007bkt-om</v>
      </c>
      <c r="AI385" s="38" t="s">
        <v>461</v>
      </c>
      <c r="AJ385" s="38" t="s">
        <v>3046</v>
      </c>
      <c r="AK385" s="38" t="s">
        <v>3047</v>
      </c>
      <c r="AL385" s="38" t="s">
        <v>1572</v>
      </c>
      <c r="AM385" s="38" t="s">
        <v>3026</v>
      </c>
      <c r="AN385" s="38"/>
      <c r="AO385" s="637"/>
      <c r="AP385" s="202"/>
      <c r="AQ385" s="637"/>
      <c r="AR385" s="316"/>
      <c r="AS385" s="316"/>
      <c r="AT385" s="316"/>
      <c r="AU385" s="316"/>
      <c r="AV385" s="316"/>
      <c r="AW385" s="553"/>
      <c r="AX385" s="533"/>
      <c r="AY385" s="674"/>
      <c r="AZ385" s="643"/>
      <c r="BA385" s="644"/>
      <c r="BB385" s="644"/>
      <c r="BC385" s="644"/>
      <c r="BD385" s="644"/>
      <c r="BE385" s="644"/>
      <c r="BF385" s="644"/>
      <c r="BG385" s="644"/>
      <c r="BH385" s="644"/>
      <c r="BI385" s="324">
        <v>1585</v>
      </c>
      <c r="BJ385" s="645" t="s">
        <v>2497</v>
      </c>
      <c r="BK385" s="324" t="str">
        <f t="shared" si="128"/>
        <v>v14620-bsr-1585</v>
      </c>
      <c r="BL385" s="324" t="str">
        <f t="shared" si="129"/>
        <v>-bsr</v>
      </c>
      <c r="BM385" s="324" t="s">
        <v>2625</v>
      </c>
      <c r="BN385" s="324" t="s">
        <v>2996</v>
      </c>
      <c r="BO385" s="324" t="s">
        <v>2982</v>
      </c>
      <c r="BP385" s="324" t="s">
        <v>3048</v>
      </c>
      <c r="BQ385" s="197" t="s">
        <v>3057</v>
      </c>
      <c r="BR385" s="677"/>
      <c r="BS385" s="678"/>
      <c r="BT385" s="679"/>
      <c r="BU385" s="677"/>
      <c r="BV385" s="679"/>
      <c r="BW385" s="677"/>
      <c r="BX385" s="677"/>
      <c r="BY385" s="677"/>
      <c r="BZ385" s="677"/>
      <c r="CA385" s="587"/>
    </row>
    <row r="386" spans="1:87" s="27" customFormat="1">
      <c r="A386" s="95" t="str">
        <f t="shared" si="123"/>
        <v>eeaims008bkt</v>
      </c>
      <c r="B386" s="36"/>
      <c r="C386" s="36" t="s">
        <v>2609</v>
      </c>
      <c r="D386" s="36" t="s">
        <v>469</v>
      </c>
      <c r="E386" s="36" t="s">
        <v>2983</v>
      </c>
      <c r="F386" s="36" t="s">
        <v>2620</v>
      </c>
      <c r="G386" s="36" t="s">
        <v>2611</v>
      </c>
      <c r="H386" s="36" t="s">
        <v>1635</v>
      </c>
      <c r="I386" s="36" t="s">
        <v>2151</v>
      </c>
      <c r="J386" s="36" t="str">
        <f t="shared" si="87"/>
        <v>ims008bkt</v>
      </c>
      <c r="K386" s="36" t="s">
        <v>2621</v>
      </c>
      <c r="L386" s="36" t="s">
        <v>850</v>
      </c>
      <c r="M386" s="36" t="s">
        <v>3029</v>
      </c>
      <c r="N386" s="36" t="s">
        <v>2622</v>
      </c>
      <c r="O386" s="36" t="s">
        <v>3051</v>
      </c>
      <c r="P386" s="36" t="s">
        <v>3045</v>
      </c>
      <c r="Q386" s="646" t="s">
        <v>462</v>
      </c>
      <c r="R386" s="646" t="s">
        <v>463</v>
      </c>
      <c r="S386" s="95" t="s">
        <v>464</v>
      </c>
      <c r="T386" s="95" t="s">
        <v>465</v>
      </c>
      <c r="U386" s="95"/>
      <c r="V386" s="34">
        <v>1584</v>
      </c>
      <c r="W386" s="107" t="s">
        <v>1554</v>
      </c>
      <c r="X386" s="34" t="str">
        <f t="shared" si="124"/>
        <v>v14620-ilo-1584</v>
      </c>
      <c r="Y386" s="34" t="str">
        <f t="shared" si="125"/>
        <v>eeaims008bkt-ilo</v>
      </c>
      <c r="Z386" s="34" t="s">
        <v>461</v>
      </c>
      <c r="AA386" s="34" t="s">
        <v>2985</v>
      </c>
      <c r="AB386" s="34" t="s">
        <v>2986</v>
      </c>
      <c r="AC386" s="34" t="s">
        <v>1572</v>
      </c>
      <c r="AD386" s="200" t="s">
        <v>3058</v>
      </c>
      <c r="AE386" s="39">
        <v>1582</v>
      </c>
      <c r="AF386" s="201" t="s">
        <v>1560</v>
      </c>
      <c r="AG386" s="39" t="str">
        <f t="shared" si="126"/>
        <v>v14620-dmz-o-m-1582</v>
      </c>
      <c r="AH386" s="38" t="str">
        <f t="shared" si="127"/>
        <v>eeaims008bkt-om</v>
      </c>
      <c r="AI386" s="38" t="s">
        <v>461</v>
      </c>
      <c r="AJ386" s="38" t="s">
        <v>3046</v>
      </c>
      <c r="AK386" s="38" t="s">
        <v>3047</v>
      </c>
      <c r="AL386" s="38" t="s">
        <v>1572</v>
      </c>
      <c r="AM386" s="38" t="s">
        <v>3031</v>
      </c>
      <c r="AN386" s="38"/>
      <c r="AO386" s="637"/>
      <c r="AP386" s="202"/>
      <c r="AQ386" s="637"/>
      <c r="AR386" s="316"/>
      <c r="AS386" s="316"/>
      <c r="AT386" s="316"/>
      <c r="AU386" s="316"/>
      <c r="AV386" s="316"/>
      <c r="AW386" s="553"/>
      <c r="AX386" s="533"/>
      <c r="AY386" s="674"/>
      <c r="AZ386" s="643"/>
      <c r="BA386" s="644"/>
      <c r="BB386" s="644"/>
      <c r="BC386" s="644"/>
      <c r="BD386" s="644"/>
      <c r="BE386" s="644"/>
      <c r="BF386" s="644"/>
      <c r="BG386" s="644"/>
      <c r="BH386" s="644"/>
      <c r="BI386" s="324">
        <v>1585</v>
      </c>
      <c r="BJ386" s="645" t="s">
        <v>2497</v>
      </c>
      <c r="BK386" s="324" t="str">
        <f t="shared" si="128"/>
        <v>v14620-bsr-1585</v>
      </c>
      <c r="BL386" s="324" t="str">
        <f t="shared" si="129"/>
        <v>-bsr</v>
      </c>
      <c r="BM386" s="324" t="s">
        <v>2625</v>
      </c>
      <c r="BN386" s="324" t="s">
        <v>2996</v>
      </c>
      <c r="BO386" s="324" t="s">
        <v>2982</v>
      </c>
      <c r="BP386" s="324" t="s">
        <v>3048</v>
      </c>
      <c r="BQ386" s="197" t="s">
        <v>3059</v>
      </c>
      <c r="BR386" s="677"/>
      <c r="BS386" s="678"/>
      <c r="BT386" s="679"/>
      <c r="BU386" s="677"/>
      <c r="BV386" s="679"/>
      <c r="BW386" s="677"/>
      <c r="BX386" s="677"/>
      <c r="BY386" s="677"/>
      <c r="BZ386" s="677"/>
      <c r="CA386" s="587"/>
    </row>
    <row r="387" spans="1:87" s="27" customFormat="1">
      <c r="A387" s="95" t="str">
        <f t="shared" si="123"/>
        <v>eeaims009bkt</v>
      </c>
      <c r="B387" s="36"/>
      <c r="C387" s="36" t="s">
        <v>2609</v>
      </c>
      <c r="D387" s="36" t="s">
        <v>469</v>
      </c>
      <c r="E387" s="36" t="s">
        <v>2983</v>
      </c>
      <c r="F387" s="36" t="s">
        <v>2620</v>
      </c>
      <c r="G387" s="36" t="s">
        <v>2611</v>
      </c>
      <c r="H387" s="36" t="s">
        <v>1642</v>
      </c>
      <c r="I387" s="36" t="s">
        <v>2151</v>
      </c>
      <c r="J387" s="36" t="str">
        <f t="shared" si="87"/>
        <v>ims009bkt</v>
      </c>
      <c r="K387" s="36" t="s">
        <v>2621</v>
      </c>
      <c r="L387" s="36" t="s">
        <v>851</v>
      </c>
      <c r="M387" s="36" t="s">
        <v>3034</v>
      </c>
      <c r="N387" s="36" t="s">
        <v>2622</v>
      </c>
      <c r="O387" s="36" t="s">
        <v>3051</v>
      </c>
      <c r="P387" s="36" t="s">
        <v>3049</v>
      </c>
      <c r="Q387" s="646" t="s">
        <v>462</v>
      </c>
      <c r="R387" s="646" t="s">
        <v>463</v>
      </c>
      <c r="S387" s="95" t="s">
        <v>464</v>
      </c>
      <c r="T387" s="95" t="s">
        <v>465</v>
      </c>
      <c r="U387" s="95"/>
      <c r="V387" s="34">
        <v>1584</v>
      </c>
      <c r="W387" s="107" t="s">
        <v>1554</v>
      </c>
      <c r="X387" s="34" t="str">
        <f t="shared" si="124"/>
        <v>v14620-ilo-1584</v>
      </c>
      <c r="Y387" s="34" t="str">
        <f t="shared" si="125"/>
        <v>eeaims009bkt-ilo</v>
      </c>
      <c r="Z387" s="34" t="s">
        <v>461</v>
      </c>
      <c r="AA387" s="34" t="s">
        <v>2985</v>
      </c>
      <c r="AB387" s="34" t="s">
        <v>2986</v>
      </c>
      <c r="AC387" s="34" t="s">
        <v>1572</v>
      </c>
      <c r="AD387" s="200" t="s">
        <v>3060</v>
      </c>
      <c r="AE387" s="39">
        <v>1582</v>
      </c>
      <c r="AF387" s="201" t="s">
        <v>1560</v>
      </c>
      <c r="AG387" s="39" t="str">
        <f t="shared" si="126"/>
        <v>v14620-dmz-o-m-1582</v>
      </c>
      <c r="AH387" s="38" t="str">
        <f t="shared" si="127"/>
        <v>eeaims009bkt-om</v>
      </c>
      <c r="AI387" s="38" t="s">
        <v>461</v>
      </c>
      <c r="AJ387" s="38" t="s">
        <v>3046</v>
      </c>
      <c r="AK387" s="38" t="s">
        <v>3047</v>
      </c>
      <c r="AL387" s="38" t="s">
        <v>1572</v>
      </c>
      <c r="AM387" s="38" t="s">
        <v>3036</v>
      </c>
      <c r="AN387" s="38"/>
      <c r="AO387" s="637"/>
      <c r="AP387" s="202"/>
      <c r="AQ387" s="637"/>
      <c r="AR387" s="316"/>
      <c r="AS387" s="316"/>
      <c r="AT387" s="316"/>
      <c r="AU387" s="316"/>
      <c r="AV387" s="316"/>
      <c r="AW387" s="553"/>
      <c r="AX387" s="533"/>
      <c r="AY387" s="674"/>
      <c r="AZ387" s="643"/>
      <c r="BA387" s="644"/>
      <c r="BB387" s="644"/>
      <c r="BC387" s="644"/>
      <c r="BD387" s="644"/>
      <c r="BE387" s="644"/>
      <c r="BF387" s="644"/>
      <c r="BG387" s="644"/>
      <c r="BH387" s="644"/>
      <c r="BI387" s="324">
        <v>1585</v>
      </c>
      <c r="BJ387" s="645" t="s">
        <v>2497</v>
      </c>
      <c r="BK387" s="324" t="str">
        <f t="shared" si="128"/>
        <v>v14620-bsr-1585</v>
      </c>
      <c r="BL387" s="324" t="str">
        <f t="shared" si="129"/>
        <v>-bsr</v>
      </c>
      <c r="BM387" s="324" t="s">
        <v>2625</v>
      </c>
      <c r="BN387" s="324" t="s">
        <v>2996</v>
      </c>
      <c r="BO387" s="324" t="s">
        <v>2982</v>
      </c>
      <c r="BP387" s="324" t="s">
        <v>3048</v>
      </c>
      <c r="BQ387" s="197" t="s">
        <v>3061</v>
      </c>
      <c r="BR387" s="677"/>
      <c r="BS387" s="678"/>
      <c r="BT387" s="679"/>
      <c r="BU387" s="677"/>
      <c r="BV387" s="679"/>
      <c r="BW387" s="677"/>
      <c r="BX387" s="677"/>
      <c r="BY387" s="677"/>
      <c r="BZ387" s="677"/>
      <c r="CA387" s="587"/>
    </row>
    <row r="388" spans="1:87" s="813" customFormat="1" hidden="1">
      <c r="A388" s="797" t="str">
        <f t="shared" si="113"/>
        <v>eeaprb001cro</v>
      </c>
      <c r="B388" s="798"/>
      <c r="C388" s="798" t="s">
        <v>2537</v>
      </c>
      <c r="D388" s="798" t="s">
        <v>472</v>
      </c>
      <c r="E388" s="798" t="s">
        <v>3062</v>
      </c>
      <c r="F388" s="798" t="s">
        <v>923</v>
      </c>
      <c r="G388" s="798" t="s">
        <v>2541</v>
      </c>
      <c r="H388" s="798" t="s">
        <v>1547</v>
      </c>
      <c r="I388" s="798" t="s">
        <v>1548</v>
      </c>
      <c r="J388" s="798" t="str">
        <f t="shared" si="87"/>
        <v>prb001cro</v>
      </c>
      <c r="K388" s="798" t="s">
        <v>1549</v>
      </c>
      <c r="L388" s="798" t="s">
        <v>1549</v>
      </c>
      <c r="M388" s="798" t="s">
        <v>3063</v>
      </c>
      <c r="N388" s="798"/>
      <c r="O388" s="798"/>
      <c r="P388" s="798"/>
      <c r="Q388" s="799" t="str">
        <f t="shared" si="88"/>
        <v>10.164.15.28</v>
      </c>
      <c r="R388" s="799" t="str">
        <f t="shared" si="89"/>
        <v>10.164.46.12</v>
      </c>
      <c r="S388" s="797" t="str">
        <f t="shared" si="90"/>
        <v>10.244.210.20</v>
      </c>
      <c r="T388" s="797" t="str">
        <f t="shared" si="91"/>
        <v>10.244.200.20</v>
      </c>
      <c r="U388" s="797" t="str">
        <f t="shared" si="92"/>
        <v>N/A</v>
      </c>
      <c r="V388" s="818">
        <v>1584</v>
      </c>
      <c r="W388" s="819" t="s">
        <v>1554</v>
      </c>
      <c r="X388" s="818" t="str">
        <f t="shared" si="108"/>
        <v>v14620-ilo-1584</v>
      </c>
      <c r="Y388" s="818" t="str">
        <f t="shared" si="109"/>
        <v>eeaprb001cro-ilo</v>
      </c>
      <c r="Z388" s="818" t="s">
        <v>461</v>
      </c>
      <c r="AA388" s="818" t="s">
        <v>3064</v>
      </c>
      <c r="AB388" s="818" t="s">
        <v>3065</v>
      </c>
      <c r="AC388" s="820" t="s">
        <v>1572</v>
      </c>
      <c r="AD388" s="821" t="s">
        <v>3066</v>
      </c>
      <c r="AE388" s="801">
        <v>1582</v>
      </c>
      <c r="AF388" s="802"/>
      <c r="AG388" s="801" t="str">
        <f t="shared" ref="AG388:AG397" si="130">"v14620"&amp;"-dmz-o-m"&amp;"-"&amp;AE388</f>
        <v>v14620-dmz-o-m-1582</v>
      </c>
      <c r="AH388" s="803" t="str">
        <f t="shared" si="111"/>
        <v>eeaprb001cro</v>
      </c>
      <c r="AI388" s="804" t="s">
        <v>461</v>
      </c>
      <c r="AJ388" s="803" t="s">
        <v>3067</v>
      </c>
      <c r="AK388" s="803" t="s">
        <v>3068</v>
      </c>
      <c r="AL388" s="805" t="s">
        <v>1572</v>
      </c>
      <c r="AM388" s="805" t="s">
        <v>3069</v>
      </c>
      <c r="AN388" s="803" t="s">
        <v>3070</v>
      </c>
      <c r="AO388" s="806"/>
      <c r="AP388" s="807"/>
      <c r="AQ388" s="806"/>
      <c r="AR388" s="808"/>
      <c r="AS388" s="808"/>
      <c r="AT388" s="808"/>
      <c r="AU388" s="808"/>
      <c r="AV388" s="808"/>
      <c r="AW388" s="809"/>
      <c r="AX388" s="822" t="s">
        <v>2562</v>
      </c>
      <c r="AY388" s="811" t="str">
        <f t="shared" ref="AY388:AY397" si="131">Master_Full_Short_Hostname&amp;AX388</f>
        <v>eeaprb001cro-xtr</v>
      </c>
      <c r="AZ388" s="812"/>
      <c r="BA388" s="800"/>
      <c r="BB388" s="800"/>
      <c r="BC388" s="800"/>
      <c r="BD388" s="800"/>
      <c r="BE388" s="800"/>
      <c r="BF388" s="800"/>
      <c r="BG388" s="800"/>
      <c r="BH388" s="800"/>
      <c r="BI388" s="823"/>
      <c r="BJ388" s="824" t="s">
        <v>2497</v>
      </c>
      <c r="BK388" s="823"/>
      <c r="BL388" s="823" t="str">
        <f t="shared" si="122"/>
        <v>eeaprb001cro-bsr</v>
      </c>
      <c r="BM388" s="825" t="s">
        <v>461</v>
      </c>
      <c r="BN388" s="823" t="s">
        <v>2874</v>
      </c>
      <c r="BO388" s="823" t="s">
        <v>2875</v>
      </c>
      <c r="BP388" s="826" t="s">
        <v>1572</v>
      </c>
      <c r="BQ388" s="827" t="s">
        <v>3071</v>
      </c>
      <c r="BR388" s="828">
        <v>1585</v>
      </c>
      <c r="BS388" s="829"/>
      <c r="BT388" s="830"/>
      <c r="BU388" s="828"/>
      <c r="BV388" s="830"/>
      <c r="BW388" s="828"/>
      <c r="BX388" s="828"/>
      <c r="BY388" s="828"/>
      <c r="BZ388" s="828"/>
      <c r="CA388" s="831"/>
    </row>
    <row r="389" spans="1:87" s="813" customFormat="1" hidden="1">
      <c r="A389" s="797" t="str">
        <f t="shared" ref="A389:A434" si="132">"eea"&amp;$G389&amp;$H389&amp;$E389</f>
        <v>eeaprb002cro</v>
      </c>
      <c r="B389" s="798"/>
      <c r="C389" s="798" t="s">
        <v>2537</v>
      </c>
      <c r="D389" s="798" t="s">
        <v>472</v>
      </c>
      <c r="E389" s="798" t="s">
        <v>3062</v>
      </c>
      <c r="F389" s="798" t="s">
        <v>923</v>
      </c>
      <c r="G389" s="798" t="s">
        <v>2541</v>
      </c>
      <c r="H389" s="798" t="s">
        <v>1590</v>
      </c>
      <c r="I389" s="798" t="s">
        <v>1548</v>
      </c>
      <c r="J389" s="798" t="str">
        <f t="shared" si="87"/>
        <v>prb002cro</v>
      </c>
      <c r="K389" s="798" t="s">
        <v>1549</v>
      </c>
      <c r="L389" s="798" t="s">
        <v>1549</v>
      </c>
      <c r="M389" s="798" t="s">
        <v>3072</v>
      </c>
      <c r="N389" s="798"/>
      <c r="O389" s="798"/>
      <c r="P389" s="798"/>
      <c r="Q389" s="799" t="str">
        <f t="shared" si="88"/>
        <v>10.164.15.28</v>
      </c>
      <c r="R389" s="799" t="str">
        <f t="shared" si="89"/>
        <v>10.164.46.12</v>
      </c>
      <c r="S389" s="797" t="str">
        <f t="shared" si="90"/>
        <v>10.244.210.20</v>
      </c>
      <c r="T389" s="797" t="str">
        <f t="shared" si="91"/>
        <v>10.244.200.20</v>
      </c>
      <c r="U389" s="797" t="str">
        <f t="shared" si="92"/>
        <v>N/A</v>
      </c>
      <c r="V389" s="818">
        <v>1584</v>
      </c>
      <c r="W389" s="819" t="s">
        <v>1554</v>
      </c>
      <c r="X389" s="818" t="str">
        <f t="shared" si="108"/>
        <v>v14620-ilo-1584</v>
      </c>
      <c r="Y389" s="818" t="str">
        <f t="shared" si="109"/>
        <v>eeaprb002cro-ilo</v>
      </c>
      <c r="Z389" s="818" t="s">
        <v>461</v>
      </c>
      <c r="AA389" s="818" t="s">
        <v>3064</v>
      </c>
      <c r="AB389" s="818" t="s">
        <v>3065</v>
      </c>
      <c r="AC389" s="820" t="s">
        <v>1572</v>
      </c>
      <c r="AD389" s="821" t="s">
        <v>3073</v>
      </c>
      <c r="AE389" s="801">
        <v>1582</v>
      </c>
      <c r="AF389" s="802"/>
      <c r="AG389" s="801" t="str">
        <f t="shared" si="130"/>
        <v>v14620-dmz-o-m-1582</v>
      </c>
      <c r="AH389" s="803" t="str">
        <f t="shared" si="111"/>
        <v>eeaprb002cro</v>
      </c>
      <c r="AI389" s="804" t="s">
        <v>461</v>
      </c>
      <c r="AJ389" s="803" t="s">
        <v>3067</v>
      </c>
      <c r="AK389" s="803" t="s">
        <v>3068</v>
      </c>
      <c r="AL389" s="805" t="s">
        <v>1572</v>
      </c>
      <c r="AM389" s="805" t="s">
        <v>3074</v>
      </c>
      <c r="AN389" s="803" t="s">
        <v>3075</v>
      </c>
      <c r="AO389" s="806"/>
      <c r="AP389" s="807"/>
      <c r="AQ389" s="806"/>
      <c r="AR389" s="808"/>
      <c r="AS389" s="808"/>
      <c r="AT389" s="808"/>
      <c r="AU389" s="808"/>
      <c r="AV389" s="808"/>
      <c r="AW389" s="809"/>
      <c r="AX389" s="822" t="s">
        <v>2562</v>
      </c>
      <c r="AY389" s="811" t="str">
        <f t="shared" si="131"/>
        <v>eeaprb002cro-xtr</v>
      </c>
      <c r="AZ389" s="812"/>
      <c r="BA389" s="800"/>
      <c r="BB389" s="800"/>
      <c r="BC389" s="800"/>
      <c r="BD389" s="800"/>
      <c r="BE389" s="800"/>
      <c r="BF389" s="800"/>
      <c r="BG389" s="800"/>
      <c r="BH389" s="800"/>
      <c r="BI389" s="823"/>
      <c r="BJ389" s="824" t="s">
        <v>2497</v>
      </c>
      <c r="BK389" s="823"/>
      <c r="BL389" s="823" t="str">
        <f t="shared" si="122"/>
        <v>eeaprb002cro-bsr</v>
      </c>
      <c r="BM389" s="825" t="s">
        <v>461</v>
      </c>
      <c r="BN389" s="823" t="s">
        <v>2874</v>
      </c>
      <c r="BO389" s="823" t="s">
        <v>2875</v>
      </c>
      <c r="BP389" s="826" t="s">
        <v>1572</v>
      </c>
      <c r="BQ389" s="827" t="s">
        <v>3076</v>
      </c>
      <c r="BR389" s="828">
        <v>1585</v>
      </c>
      <c r="BS389" s="829"/>
      <c r="BT389" s="830"/>
      <c r="BU389" s="828"/>
      <c r="BV389" s="830"/>
      <c r="BW389" s="828"/>
      <c r="BX389" s="828"/>
      <c r="BY389" s="828"/>
      <c r="BZ389" s="828"/>
      <c r="CA389" s="831"/>
    </row>
    <row r="390" spans="1:87" s="813" customFormat="1" hidden="1">
      <c r="A390" s="797" t="str">
        <f t="shared" si="132"/>
        <v>eeaprb003cro</v>
      </c>
      <c r="B390" s="798"/>
      <c r="C390" s="798" t="s">
        <v>2537</v>
      </c>
      <c r="D390" s="798" t="s">
        <v>472</v>
      </c>
      <c r="E390" s="798" t="s">
        <v>3062</v>
      </c>
      <c r="F390" s="798" t="s">
        <v>923</v>
      </c>
      <c r="G390" s="798" t="s">
        <v>2541</v>
      </c>
      <c r="H390" s="798" t="s">
        <v>1598</v>
      </c>
      <c r="I390" s="798" t="s">
        <v>1548</v>
      </c>
      <c r="J390" s="798" t="str">
        <f t="shared" si="87"/>
        <v>prb003cro</v>
      </c>
      <c r="K390" s="798" t="s">
        <v>1549</v>
      </c>
      <c r="L390" s="798" t="s">
        <v>1549</v>
      </c>
      <c r="M390" s="798" t="s">
        <v>3077</v>
      </c>
      <c r="N390" s="798"/>
      <c r="O390" s="798"/>
      <c r="P390" s="798"/>
      <c r="Q390" s="799" t="str">
        <f t="shared" si="88"/>
        <v>10.164.15.28</v>
      </c>
      <c r="R390" s="799" t="str">
        <f t="shared" si="89"/>
        <v>10.164.46.12</v>
      </c>
      <c r="S390" s="797" t="str">
        <f t="shared" si="90"/>
        <v>10.244.210.20</v>
      </c>
      <c r="T390" s="797" t="str">
        <f t="shared" si="91"/>
        <v>10.244.200.20</v>
      </c>
      <c r="U390" s="797" t="str">
        <f t="shared" si="92"/>
        <v>N/A</v>
      </c>
      <c r="V390" s="818">
        <v>1584</v>
      </c>
      <c r="W390" s="819" t="s">
        <v>1554</v>
      </c>
      <c r="X390" s="818" t="str">
        <f t="shared" si="108"/>
        <v>v14620-ilo-1584</v>
      </c>
      <c r="Y390" s="818" t="str">
        <f t="shared" si="109"/>
        <v>eeaprb003cro-ilo</v>
      </c>
      <c r="Z390" s="818" t="s">
        <v>461</v>
      </c>
      <c r="AA390" s="818" t="s">
        <v>3064</v>
      </c>
      <c r="AB390" s="818" t="s">
        <v>3065</v>
      </c>
      <c r="AC390" s="820" t="s">
        <v>1572</v>
      </c>
      <c r="AD390" s="821" t="s">
        <v>3078</v>
      </c>
      <c r="AE390" s="801">
        <v>1582</v>
      </c>
      <c r="AF390" s="802"/>
      <c r="AG390" s="801" t="str">
        <f t="shared" si="130"/>
        <v>v14620-dmz-o-m-1582</v>
      </c>
      <c r="AH390" s="803" t="str">
        <f t="shared" si="111"/>
        <v>eeaprb003cro</v>
      </c>
      <c r="AI390" s="804" t="s">
        <v>461</v>
      </c>
      <c r="AJ390" s="803" t="s">
        <v>3067</v>
      </c>
      <c r="AK390" s="803" t="s">
        <v>3068</v>
      </c>
      <c r="AL390" s="805" t="s">
        <v>1572</v>
      </c>
      <c r="AM390" s="805" t="s">
        <v>3079</v>
      </c>
      <c r="AN390" s="803" t="s">
        <v>3080</v>
      </c>
      <c r="AO390" s="806"/>
      <c r="AP390" s="807"/>
      <c r="AQ390" s="806"/>
      <c r="AR390" s="808"/>
      <c r="AS390" s="808"/>
      <c r="AT390" s="808"/>
      <c r="AU390" s="808"/>
      <c r="AV390" s="808"/>
      <c r="AW390" s="809"/>
      <c r="AX390" s="822" t="s">
        <v>2562</v>
      </c>
      <c r="AY390" s="811" t="str">
        <f t="shared" si="131"/>
        <v>eeaprb003cro-xtr</v>
      </c>
      <c r="AZ390" s="812"/>
      <c r="BA390" s="800"/>
      <c r="BB390" s="800"/>
      <c r="BC390" s="800"/>
      <c r="BD390" s="800"/>
      <c r="BE390" s="800"/>
      <c r="BF390" s="800"/>
      <c r="BG390" s="800"/>
      <c r="BH390" s="800"/>
      <c r="BI390" s="823"/>
      <c r="BJ390" s="824" t="s">
        <v>2497</v>
      </c>
      <c r="BK390" s="823"/>
      <c r="BL390" s="823" t="str">
        <f t="shared" si="122"/>
        <v>eeaprb003cro-bsr</v>
      </c>
      <c r="BM390" s="825" t="s">
        <v>461</v>
      </c>
      <c r="BN390" s="823" t="s">
        <v>2874</v>
      </c>
      <c r="BO390" s="823" t="s">
        <v>2875</v>
      </c>
      <c r="BP390" s="826" t="s">
        <v>1572</v>
      </c>
      <c r="BQ390" s="827" t="s">
        <v>3081</v>
      </c>
      <c r="BR390" s="828">
        <v>1585</v>
      </c>
      <c r="BS390" s="829"/>
      <c r="BT390" s="830"/>
      <c r="BU390" s="828"/>
      <c r="BV390" s="830"/>
      <c r="BW390" s="828"/>
      <c r="BX390" s="828"/>
      <c r="BY390" s="828"/>
      <c r="BZ390" s="828"/>
      <c r="CA390" s="831"/>
    </row>
    <row r="391" spans="1:87" s="813" customFormat="1" hidden="1">
      <c r="A391" s="797" t="str">
        <f t="shared" si="132"/>
        <v>eeaprb004cro</v>
      </c>
      <c r="B391" s="798"/>
      <c r="C391" s="798" t="s">
        <v>2537</v>
      </c>
      <c r="D391" s="798" t="s">
        <v>472</v>
      </c>
      <c r="E391" s="798" t="s">
        <v>3062</v>
      </c>
      <c r="F391" s="798" t="s">
        <v>923</v>
      </c>
      <c r="G391" s="798" t="s">
        <v>2541</v>
      </c>
      <c r="H391" s="798" t="s">
        <v>1606</v>
      </c>
      <c r="I391" s="798" t="s">
        <v>1548</v>
      </c>
      <c r="J391" s="798" t="str">
        <f t="shared" si="87"/>
        <v>prb004cro</v>
      </c>
      <c r="K391" s="798" t="s">
        <v>1549</v>
      </c>
      <c r="L391" s="798" t="s">
        <v>1549</v>
      </c>
      <c r="M391" s="798" t="s">
        <v>3082</v>
      </c>
      <c r="N391" s="798"/>
      <c r="O391" s="798"/>
      <c r="P391" s="798"/>
      <c r="Q391" s="799" t="str">
        <f t="shared" si="88"/>
        <v>10.164.15.28</v>
      </c>
      <c r="R391" s="799" t="str">
        <f t="shared" si="89"/>
        <v>10.164.46.12</v>
      </c>
      <c r="S391" s="797" t="str">
        <f t="shared" si="90"/>
        <v>10.244.210.20</v>
      </c>
      <c r="T391" s="797" t="str">
        <f t="shared" si="91"/>
        <v>10.244.200.20</v>
      </c>
      <c r="U391" s="797" t="str">
        <f t="shared" si="92"/>
        <v>N/A</v>
      </c>
      <c r="V391" s="818">
        <v>1584</v>
      </c>
      <c r="W391" s="819" t="s">
        <v>1554</v>
      </c>
      <c r="X391" s="818" t="str">
        <f t="shared" si="108"/>
        <v>v14620-ilo-1584</v>
      </c>
      <c r="Y391" s="818" t="str">
        <f t="shared" si="109"/>
        <v>eeaprb004cro-ilo</v>
      </c>
      <c r="Z391" s="818" t="s">
        <v>461</v>
      </c>
      <c r="AA391" s="818" t="s">
        <v>3064</v>
      </c>
      <c r="AB391" s="818" t="s">
        <v>3065</v>
      </c>
      <c r="AC391" s="820" t="s">
        <v>1572</v>
      </c>
      <c r="AD391" s="821" t="s">
        <v>3083</v>
      </c>
      <c r="AE391" s="801">
        <v>1582</v>
      </c>
      <c r="AF391" s="802"/>
      <c r="AG391" s="801" t="str">
        <f t="shared" si="130"/>
        <v>v14620-dmz-o-m-1582</v>
      </c>
      <c r="AH391" s="803" t="str">
        <f t="shared" si="111"/>
        <v>eeaprb004cro</v>
      </c>
      <c r="AI391" s="804" t="s">
        <v>461</v>
      </c>
      <c r="AJ391" s="803" t="s">
        <v>3067</v>
      </c>
      <c r="AK391" s="803" t="s">
        <v>3068</v>
      </c>
      <c r="AL391" s="805" t="s">
        <v>1572</v>
      </c>
      <c r="AM391" s="805" t="s">
        <v>3084</v>
      </c>
      <c r="AN391" s="803" t="s">
        <v>3085</v>
      </c>
      <c r="AO391" s="806"/>
      <c r="AP391" s="807"/>
      <c r="AQ391" s="806"/>
      <c r="AR391" s="808"/>
      <c r="AS391" s="808"/>
      <c r="AT391" s="808"/>
      <c r="AU391" s="808"/>
      <c r="AV391" s="808"/>
      <c r="AW391" s="809"/>
      <c r="AX391" s="822" t="s">
        <v>2562</v>
      </c>
      <c r="AY391" s="811" t="str">
        <f t="shared" si="131"/>
        <v>eeaprb004cro-xtr</v>
      </c>
      <c r="AZ391" s="812"/>
      <c r="BA391" s="800"/>
      <c r="BB391" s="800"/>
      <c r="BC391" s="800"/>
      <c r="BD391" s="800"/>
      <c r="BE391" s="800"/>
      <c r="BF391" s="800"/>
      <c r="BG391" s="800"/>
      <c r="BH391" s="800"/>
      <c r="BI391" s="823"/>
      <c r="BJ391" s="824" t="s">
        <v>2497</v>
      </c>
      <c r="BK391" s="823"/>
      <c r="BL391" s="823" t="str">
        <f t="shared" si="122"/>
        <v>eeaprb004cro-bsr</v>
      </c>
      <c r="BM391" s="825" t="s">
        <v>461</v>
      </c>
      <c r="BN391" s="823" t="s">
        <v>2874</v>
      </c>
      <c r="BO391" s="823" t="s">
        <v>2875</v>
      </c>
      <c r="BP391" s="826" t="s">
        <v>1572</v>
      </c>
      <c r="BQ391" s="827" t="s">
        <v>3086</v>
      </c>
      <c r="BR391" s="828">
        <v>1585</v>
      </c>
      <c r="BS391" s="829"/>
      <c r="BT391" s="830"/>
      <c r="BU391" s="828"/>
      <c r="BV391" s="830"/>
      <c r="BW391" s="828"/>
      <c r="BX391" s="828"/>
      <c r="BY391" s="828"/>
      <c r="BZ391" s="828"/>
      <c r="CA391" s="831"/>
    </row>
    <row r="392" spans="1:87" s="813" customFormat="1" hidden="1">
      <c r="A392" s="797" t="str">
        <f t="shared" si="132"/>
        <v>eeaprb005cro</v>
      </c>
      <c r="B392" s="798"/>
      <c r="C392" s="798" t="s">
        <v>2537</v>
      </c>
      <c r="D392" s="798" t="s">
        <v>472</v>
      </c>
      <c r="E392" s="798" t="s">
        <v>3062</v>
      </c>
      <c r="F392" s="798" t="s">
        <v>923</v>
      </c>
      <c r="G392" s="798" t="s">
        <v>2541</v>
      </c>
      <c r="H392" s="798" t="s">
        <v>1613</v>
      </c>
      <c r="I392" s="798" t="s">
        <v>1548</v>
      </c>
      <c r="J392" s="798" t="str">
        <f t="shared" si="87"/>
        <v>prb005cro</v>
      </c>
      <c r="K392" s="798" t="s">
        <v>1549</v>
      </c>
      <c r="L392" s="798" t="s">
        <v>1549</v>
      </c>
      <c r="M392" s="798" t="s">
        <v>3087</v>
      </c>
      <c r="N392" s="798"/>
      <c r="O392" s="798"/>
      <c r="P392" s="798"/>
      <c r="Q392" s="799" t="str">
        <f t="shared" si="88"/>
        <v>10.164.15.28</v>
      </c>
      <c r="R392" s="799" t="str">
        <f t="shared" si="89"/>
        <v>10.164.46.12</v>
      </c>
      <c r="S392" s="797" t="str">
        <f t="shared" si="90"/>
        <v>10.244.210.20</v>
      </c>
      <c r="T392" s="797" t="str">
        <f t="shared" si="91"/>
        <v>10.244.200.20</v>
      </c>
      <c r="U392" s="797" t="str">
        <f t="shared" si="92"/>
        <v>N/A</v>
      </c>
      <c r="V392" s="818">
        <v>1584</v>
      </c>
      <c r="W392" s="819" t="s">
        <v>1554</v>
      </c>
      <c r="X392" s="818" t="str">
        <f t="shared" si="108"/>
        <v>v14620-ilo-1584</v>
      </c>
      <c r="Y392" s="818" t="str">
        <f t="shared" si="109"/>
        <v>eeaprb005cro-ilo</v>
      </c>
      <c r="Z392" s="818" t="s">
        <v>461</v>
      </c>
      <c r="AA392" s="818" t="s">
        <v>3064</v>
      </c>
      <c r="AB392" s="818" t="s">
        <v>3065</v>
      </c>
      <c r="AC392" s="820" t="s">
        <v>1572</v>
      </c>
      <c r="AD392" s="821" t="s">
        <v>3088</v>
      </c>
      <c r="AE392" s="801">
        <v>1582</v>
      </c>
      <c r="AF392" s="802"/>
      <c r="AG392" s="801" t="str">
        <f t="shared" si="130"/>
        <v>v14620-dmz-o-m-1582</v>
      </c>
      <c r="AH392" s="803" t="str">
        <f t="shared" ref="AH392:AH455" si="133">Master_Full_Short_Hostname&amp;AF392</f>
        <v>eeaprb005cro</v>
      </c>
      <c r="AI392" s="804" t="s">
        <v>461</v>
      </c>
      <c r="AJ392" s="803" t="s">
        <v>3067</v>
      </c>
      <c r="AK392" s="803" t="s">
        <v>3068</v>
      </c>
      <c r="AL392" s="805" t="s">
        <v>1572</v>
      </c>
      <c r="AM392" s="805" t="s">
        <v>3089</v>
      </c>
      <c r="AN392" s="803" t="s">
        <v>3090</v>
      </c>
      <c r="AO392" s="806"/>
      <c r="AP392" s="807"/>
      <c r="AQ392" s="806"/>
      <c r="AR392" s="808"/>
      <c r="AS392" s="808"/>
      <c r="AT392" s="808"/>
      <c r="AU392" s="808"/>
      <c r="AV392" s="808"/>
      <c r="AW392" s="809"/>
      <c r="AX392" s="822" t="s">
        <v>2562</v>
      </c>
      <c r="AY392" s="811" t="str">
        <f t="shared" si="131"/>
        <v>eeaprb005cro-xtr</v>
      </c>
      <c r="AZ392" s="812"/>
      <c r="BA392" s="800"/>
      <c r="BB392" s="800"/>
      <c r="BC392" s="800"/>
      <c r="BD392" s="800"/>
      <c r="BE392" s="800"/>
      <c r="BF392" s="800"/>
      <c r="BG392" s="800"/>
      <c r="BH392" s="800"/>
      <c r="BI392" s="823"/>
      <c r="BJ392" s="824" t="s">
        <v>2497</v>
      </c>
      <c r="BK392" s="823"/>
      <c r="BL392" s="823" t="str">
        <f t="shared" si="122"/>
        <v>eeaprb005cro-bsr</v>
      </c>
      <c r="BM392" s="825" t="s">
        <v>461</v>
      </c>
      <c r="BN392" s="823" t="s">
        <v>2874</v>
      </c>
      <c r="BO392" s="823" t="s">
        <v>2875</v>
      </c>
      <c r="BP392" s="826" t="s">
        <v>1572</v>
      </c>
      <c r="BQ392" s="827" t="s">
        <v>3091</v>
      </c>
      <c r="BR392" s="828">
        <v>1585</v>
      </c>
      <c r="BS392" s="829"/>
      <c r="BT392" s="830"/>
      <c r="BU392" s="828"/>
      <c r="BV392" s="830"/>
      <c r="BW392" s="828"/>
      <c r="BX392" s="828"/>
      <c r="BY392" s="828"/>
      <c r="BZ392" s="828"/>
      <c r="CA392" s="831"/>
    </row>
    <row r="393" spans="1:87" s="813" customFormat="1" hidden="1">
      <c r="A393" s="797" t="str">
        <f t="shared" si="132"/>
        <v>eeaprb006cro</v>
      </c>
      <c r="B393" s="798"/>
      <c r="C393" s="798" t="s">
        <v>2537</v>
      </c>
      <c r="D393" s="798" t="s">
        <v>472</v>
      </c>
      <c r="E393" s="798" t="s">
        <v>3062</v>
      </c>
      <c r="F393" s="798" t="s">
        <v>923</v>
      </c>
      <c r="G393" s="798" t="s">
        <v>2541</v>
      </c>
      <c r="H393" s="798" t="s">
        <v>1621</v>
      </c>
      <c r="I393" s="798" t="s">
        <v>1548</v>
      </c>
      <c r="J393" s="798" t="str">
        <f t="shared" si="87"/>
        <v>prb006cro</v>
      </c>
      <c r="K393" s="798" t="s">
        <v>1549</v>
      </c>
      <c r="L393" s="798" t="s">
        <v>1549</v>
      </c>
      <c r="M393" s="798" t="s">
        <v>3092</v>
      </c>
      <c r="N393" s="798"/>
      <c r="O393" s="798"/>
      <c r="P393" s="798"/>
      <c r="Q393" s="799" t="str">
        <f t="shared" si="88"/>
        <v>10.164.15.28</v>
      </c>
      <c r="R393" s="799" t="str">
        <f t="shared" si="89"/>
        <v>10.164.46.12</v>
      </c>
      <c r="S393" s="797" t="str">
        <f t="shared" si="90"/>
        <v>10.244.210.20</v>
      </c>
      <c r="T393" s="797" t="str">
        <f t="shared" si="91"/>
        <v>10.244.200.20</v>
      </c>
      <c r="U393" s="797" t="str">
        <f t="shared" si="92"/>
        <v>N/A</v>
      </c>
      <c r="V393" s="818">
        <v>1584</v>
      </c>
      <c r="W393" s="819" t="s">
        <v>1554</v>
      </c>
      <c r="X393" s="818" t="str">
        <f t="shared" si="108"/>
        <v>v14620-ilo-1584</v>
      </c>
      <c r="Y393" s="818" t="str">
        <f t="shared" si="109"/>
        <v>eeaprb006cro-ilo</v>
      </c>
      <c r="Z393" s="818" t="s">
        <v>461</v>
      </c>
      <c r="AA393" s="818" t="s">
        <v>3064</v>
      </c>
      <c r="AB393" s="818" t="s">
        <v>3065</v>
      </c>
      <c r="AC393" s="820" t="s">
        <v>1572</v>
      </c>
      <c r="AD393" s="821" t="s">
        <v>3093</v>
      </c>
      <c r="AE393" s="801">
        <v>1582</v>
      </c>
      <c r="AF393" s="802"/>
      <c r="AG393" s="801" t="str">
        <f t="shared" si="130"/>
        <v>v14620-dmz-o-m-1582</v>
      </c>
      <c r="AH393" s="803" t="str">
        <f t="shared" si="133"/>
        <v>eeaprb006cro</v>
      </c>
      <c r="AI393" s="804" t="s">
        <v>461</v>
      </c>
      <c r="AJ393" s="803" t="s">
        <v>3067</v>
      </c>
      <c r="AK393" s="803" t="s">
        <v>3068</v>
      </c>
      <c r="AL393" s="805" t="s">
        <v>1572</v>
      </c>
      <c r="AM393" s="805" t="s">
        <v>3094</v>
      </c>
      <c r="AN393" s="803" t="s">
        <v>3095</v>
      </c>
      <c r="AO393" s="806"/>
      <c r="AP393" s="807"/>
      <c r="AQ393" s="806"/>
      <c r="AR393" s="808"/>
      <c r="AS393" s="808"/>
      <c r="AT393" s="808"/>
      <c r="AU393" s="808"/>
      <c r="AV393" s="808"/>
      <c r="AW393" s="809"/>
      <c r="AX393" s="822" t="s">
        <v>2562</v>
      </c>
      <c r="AY393" s="811" t="str">
        <f t="shared" si="131"/>
        <v>eeaprb006cro-xtr</v>
      </c>
      <c r="AZ393" s="812"/>
      <c r="BA393" s="800"/>
      <c r="BB393" s="800"/>
      <c r="BC393" s="800"/>
      <c r="BD393" s="800"/>
      <c r="BE393" s="800"/>
      <c r="BF393" s="800"/>
      <c r="BG393" s="800"/>
      <c r="BH393" s="800"/>
      <c r="BI393" s="823"/>
      <c r="BJ393" s="824" t="s">
        <v>2497</v>
      </c>
      <c r="BK393" s="823"/>
      <c r="BL393" s="823" t="str">
        <f t="shared" si="122"/>
        <v>eeaprb006cro-bsr</v>
      </c>
      <c r="BM393" s="825" t="s">
        <v>461</v>
      </c>
      <c r="BN393" s="823" t="s">
        <v>2874</v>
      </c>
      <c r="BO393" s="823" t="s">
        <v>2875</v>
      </c>
      <c r="BP393" s="826" t="s">
        <v>1572</v>
      </c>
      <c r="BQ393" s="827" t="s">
        <v>3096</v>
      </c>
      <c r="BR393" s="828">
        <v>1585</v>
      </c>
      <c r="BS393" s="829"/>
      <c r="BT393" s="830"/>
      <c r="BU393" s="828"/>
      <c r="BV393" s="830"/>
      <c r="BW393" s="828"/>
      <c r="BX393" s="828"/>
      <c r="BY393" s="828"/>
      <c r="BZ393" s="828"/>
      <c r="CA393" s="831"/>
    </row>
    <row r="394" spans="1:87" s="813" customFormat="1" hidden="1">
      <c r="A394" s="797" t="str">
        <f t="shared" si="132"/>
        <v>eeaprb007cro</v>
      </c>
      <c r="B394" s="798"/>
      <c r="C394" s="798" t="s">
        <v>2537</v>
      </c>
      <c r="D394" s="798" t="s">
        <v>472</v>
      </c>
      <c r="E394" s="798" t="s">
        <v>3062</v>
      </c>
      <c r="F394" s="798" t="s">
        <v>923</v>
      </c>
      <c r="G394" s="798" t="s">
        <v>2541</v>
      </c>
      <c r="H394" s="798" t="s">
        <v>1628</v>
      </c>
      <c r="I394" s="798" t="s">
        <v>1548</v>
      </c>
      <c r="J394" s="798" t="str">
        <f t="shared" ref="J394:J455" si="134">G394&amp;H394&amp;E394</f>
        <v>prb007cro</v>
      </c>
      <c r="K394" s="798" t="s">
        <v>1549</v>
      </c>
      <c r="L394" s="798" t="s">
        <v>1549</v>
      </c>
      <c r="M394" s="798" t="s">
        <v>3097</v>
      </c>
      <c r="N394" s="798"/>
      <c r="O394" s="798"/>
      <c r="P394" s="798"/>
      <c r="Q394" s="799" t="str">
        <f t="shared" ref="Q394:Q456" si="135">INDEX(Client_DNS1, MATCH(Master_Full_Site_Name, DNS_NTP_Site, 0))</f>
        <v>10.164.15.28</v>
      </c>
      <c r="R394" s="799" t="str">
        <f t="shared" ref="R394:R456" si="136">INDEX(Client_DNS2, MATCH(Master_Full_Site_Name, DNS_NTP_Site, 0))</f>
        <v>10.164.46.12</v>
      </c>
      <c r="S394" s="797" t="str">
        <f t="shared" ref="S394:S456" si="137">INDEX(Client_NTP1, MATCH(Master_Full_Site_Name, DNS_NTP_Site, 0))</f>
        <v>10.244.210.20</v>
      </c>
      <c r="T394" s="797" t="str">
        <f t="shared" ref="T394:T456" si="138">INDEX(Client_NTP2, MATCH(Master_Full_Site_Name, DNS_NTP_Site, 0))</f>
        <v>10.244.200.20</v>
      </c>
      <c r="U394" s="797" t="str">
        <f t="shared" ref="U394:U456" si="139">INDEX(Client_NTP3, MATCH(Master_Full_Site_Name, DNS_NTP_Site, 0))</f>
        <v>N/A</v>
      </c>
      <c r="V394" s="818">
        <v>1584</v>
      </c>
      <c r="W394" s="819" t="s">
        <v>1554</v>
      </c>
      <c r="X394" s="818" t="str">
        <f t="shared" si="108"/>
        <v>v14620-ilo-1584</v>
      </c>
      <c r="Y394" s="818" t="str">
        <f t="shared" ref="Y394:Y444" si="140">Master_Full_Short_Hostname&amp;W394</f>
        <v>eeaprb007cro-ilo</v>
      </c>
      <c r="Z394" s="818" t="s">
        <v>461</v>
      </c>
      <c r="AA394" s="818" t="s">
        <v>3064</v>
      </c>
      <c r="AB394" s="818" t="s">
        <v>3065</v>
      </c>
      <c r="AC394" s="820" t="s">
        <v>1572</v>
      </c>
      <c r="AD394" s="821" t="s">
        <v>3098</v>
      </c>
      <c r="AE394" s="801">
        <v>1582</v>
      </c>
      <c r="AF394" s="802"/>
      <c r="AG394" s="801" t="str">
        <f t="shared" si="130"/>
        <v>v14620-dmz-o-m-1582</v>
      </c>
      <c r="AH394" s="803" t="str">
        <f t="shared" si="133"/>
        <v>eeaprb007cro</v>
      </c>
      <c r="AI394" s="804" t="s">
        <v>461</v>
      </c>
      <c r="AJ394" s="803" t="s">
        <v>3067</v>
      </c>
      <c r="AK394" s="803" t="s">
        <v>3068</v>
      </c>
      <c r="AL394" s="805" t="s">
        <v>1572</v>
      </c>
      <c r="AM394" s="805" t="s">
        <v>3099</v>
      </c>
      <c r="AN394" s="803" t="s">
        <v>3100</v>
      </c>
      <c r="AO394" s="806"/>
      <c r="AP394" s="807"/>
      <c r="AQ394" s="806"/>
      <c r="AR394" s="808"/>
      <c r="AS394" s="808"/>
      <c r="AT394" s="808"/>
      <c r="AU394" s="808"/>
      <c r="AV394" s="808"/>
      <c r="AW394" s="809"/>
      <c r="AX394" s="822" t="s">
        <v>2562</v>
      </c>
      <c r="AY394" s="811" t="str">
        <f t="shared" si="131"/>
        <v>eeaprb007cro-xtr</v>
      </c>
      <c r="AZ394" s="812"/>
      <c r="BA394" s="800"/>
      <c r="BB394" s="800"/>
      <c r="BC394" s="800"/>
      <c r="BD394" s="800"/>
      <c r="BE394" s="800"/>
      <c r="BF394" s="800"/>
      <c r="BG394" s="800"/>
      <c r="BH394" s="800"/>
      <c r="BI394" s="823"/>
      <c r="BJ394" s="824" t="s">
        <v>2497</v>
      </c>
      <c r="BK394" s="823"/>
      <c r="BL394" s="823" t="str">
        <f t="shared" si="122"/>
        <v>eeaprb007cro-bsr</v>
      </c>
      <c r="BM394" s="825" t="s">
        <v>461</v>
      </c>
      <c r="BN394" s="823" t="s">
        <v>2874</v>
      </c>
      <c r="BO394" s="823" t="s">
        <v>2875</v>
      </c>
      <c r="BP394" s="826" t="s">
        <v>1572</v>
      </c>
      <c r="BQ394" s="827" t="s">
        <v>3101</v>
      </c>
      <c r="BR394" s="828">
        <v>1585</v>
      </c>
      <c r="BS394" s="829"/>
      <c r="BT394" s="830"/>
      <c r="BU394" s="828"/>
      <c r="BV394" s="830"/>
      <c r="BW394" s="828"/>
      <c r="BX394" s="828"/>
      <c r="BY394" s="828"/>
      <c r="BZ394" s="828"/>
      <c r="CA394" s="831"/>
    </row>
    <row r="395" spans="1:87" s="813" customFormat="1" hidden="1">
      <c r="A395" s="797" t="str">
        <f t="shared" si="132"/>
        <v>eeaprb008cro</v>
      </c>
      <c r="B395" s="798"/>
      <c r="C395" s="798" t="s">
        <v>2537</v>
      </c>
      <c r="D395" s="798" t="s">
        <v>472</v>
      </c>
      <c r="E395" s="798" t="s">
        <v>3062</v>
      </c>
      <c r="F395" s="798" t="s">
        <v>923</v>
      </c>
      <c r="G395" s="798" t="s">
        <v>2541</v>
      </c>
      <c r="H395" s="798" t="s">
        <v>1635</v>
      </c>
      <c r="I395" s="798" t="s">
        <v>1548</v>
      </c>
      <c r="J395" s="798" t="str">
        <f t="shared" si="134"/>
        <v>prb008cro</v>
      </c>
      <c r="K395" s="798" t="s">
        <v>1549</v>
      </c>
      <c r="L395" s="798" t="s">
        <v>1549</v>
      </c>
      <c r="M395" s="798" t="s">
        <v>3102</v>
      </c>
      <c r="N395" s="798"/>
      <c r="O395" s="798"/>
      <c r="P395" s="798"/>
      <c r="Q395" s="799" t="str">
        <f t="shared" si="135"/>
        <v>10.164.15.28</v>
      </c>
      <c r="R395" s="799" t="str">
        <f t="shared" si="136"/>
        <v>10.164.46.12</v>
      </c>
      <c r="S395" s="797" t="str">
        <f t="shared" si="137"/>
        <v>10.244.210.20</v>
      </c>
      <c r="T395" s="797" t="str">
        <f t="shared" si="138"/>
        <v>10.244.200.20</v>
      </c>
      <c r="U395" s="797" t="str">
        <f t="shared" si="139"/>
        <v>N/A</v>
      </c>
      <c r="V395" s="818">
        <v>1584</v>
      </c>
      <c r="W395" s="819" t="s">
        <v>1554</v>
      </c>
      <c r="X395" s="818" t="str">
        <f t="shared" ref="X395:X444" si="141">"v14620"&amp;W395&amp;"-"&amp;V395</f>
        <v>v14620-ilo-1584</v>
      </c>
      <c r="Y395" s="818" t="str">
        <f t="shared" si="140"/>
        <v>eeaprb008cro-ilo</v>
      </c>
      <c r="Z395" s="818" t="s">
        <v>461</v>
      </c>
      <c r="AA395" s="818" t="s">
        <v>3064</v>
      </c>
      <c r="AB395" s="818" t="s">
        <v>3065</v>
      </c>
      <c r="AC395" s="820" t="s">
        <v>1572</v>
      </c>
      <c r="AD395" s="821" t="s">
        <v>3103</v>
      </c>
      <c r="AE395" s="801">
        <v>1582</v>
      </c>
      <c r="AF395" s="802"/>
      <c r="AG395" s="801" t="str">
        <f t="shared" si="130"/>
        <v>v14620-dmz-o-m-1582</v>
      </c>
      <c r="AH395" s="803" t="str">
        <f t="shared" si="133"/>
        <v>eeaprb008cro</v>
      </c>
      <c r="AI395" s="804" t="s">
        <v>461</v>
      </c>
      <c r="AJ395" s="803" t="s">
        <v>3067</v>
      </c>
      <c r="AK395" s="803" t="s">
        <v>3068</v>
      </c>
      <c r="AL395" s="805" t="s">
        <v>1572</v>
      </c>
      <c r="AM395" s="805" t="s">
        <v>3104</v>
      </c>
      <c r="AN395" s="803" t="s">
        <v>3105</v>
      </c>
      <c r="AO395" s="806"/>
      <c r="AP395" s="807"/>
      <c r="AQ395" s="806"/>
      <c r="AR395" s="808"/>
      <c r="AS395" s="808"/>
      <c r="AT395" s="808"/>
      <c r="AU395" s="808"/>
      <c r="AV395" s="808"/>
      <c r="AW395" s="809"/>
      <c r="AX395" s="822" t="s">
        <v>2562</v>
      </c>
      <c r="AY395" s="811" t="str">
        <f t="shared" si="131"/>
        <v>eeaprb008cro-xtr</v>
      </c>
      <c r="AZ395" s="812"/>
      <c r="BA395" s="800"/>
      <c r="BB395" s="800"/>
      <c r="BC395" s="800"/>
      <c r="BD395" s="800"/>
      <c r="BE395" s="800"/>
      <c r="BF395" s="800"/>
      <c r="BG395" s="800"/>
      <c r="BH395" s="800"/>
      <c r="BI395" s="823"/>
      <c r="BJ395" s="824" t="s">
        <v>2497</v>
      </c>
      <c r="BK395" s="823"/>
      <c r="BL395" s="823" t="str">
        <f t="shared" si="122"/>
        <v>eeaprb008cro-bsr</v>
      </c>
      <c r="BM395" s="825" t="s">
        <v>461</v>
      </c>
      <c r="BN395" s="823" t="s">
        <v>2874</v>
      </c>
      <c r="BO395" s="823" t="s">
        <v>2875</v>
      </c>
      <c r="BP395" s="826" t="s">
        <v>1572</v>
      </c>
      <c r="BQ395" s="827" t="s">
        <v>3106</v>
      </c>
      <c r="BR395" s="828">
        <v>1585</v>
      </c>
      <c r="BS395" s="829"/>
      <c r="BT395" s="830"/>
      <c r="BU395" s="828"/>
      <c r="BV395" s="830"/>
      <c r="BW395" s="828"/>
      <c r="BX395" s="828"/>
      <c r="BY395" s="828"/>
      <c r="BZ395" s="828"/>
      <c r="CA395" s="831"/>
    </row>
    <row r="396" spans="1:87" s="813" customFormat="1" hidden="1">
      <c r="A396" s="797" t="str">
        <f t="shared" si="132"/>
        <v>eeaprb009cro</v>
      </c>
      <c r="B396" s="798"/>
      <c r="C396" s="798" t="s">
        <v>2537</v>
      </c>
      <c r="D396" s="798" t="s">
        <v>472</v>
      </c>
      <c r="E396" s="798" t="s">
        <v>3062</v>
      </c>
      <c r="F396" s="798" t="s">
        <v>920</v>
      </c>
      <c r="G396" s="798" t="s">
        <v>2541</v>
      </c>
      <c r="H396" s="798" t="s">
        <v>1642</v>
      </c>
      <c r="I396" s="798" t="s">
        <v>1548</v>
      </c>
      <c r="J396" s="798" t="str">
        <f t="shared" si="134"/>
        <v>prb009cro</v>
      </c>
      <c r="K396" s="798" t="s">
        <v>1549</v>
      </c>
      <c r="L396" s="798" t="s">
        <v>1549</v>
      </c>
      <c r="M396" s="798" t="s">
        <v>3107</v>
      </c>
      <c r="N396" s="798"/>
      <c r="O396" s="798"/>
      <c r="P396" s="798"/>
      <c r="Q396" s="799" t="str">
        <f t="shared" si="135"/>
        <v>10.164.15.28</v>
      </c>
      <c r="R396" s="799" t="str">
        <f t="shared" si="136"/>
        <v>10.164.46.12</v>
      </c>
      <c r="S396" s="797" t="str">
        <f t="shared" si="137"/>
        <v>10.244.210.20</v>
      </c>
      <c r="T396" s="797" t="str">
        <f t="shared" si="138"/>
        <v>10.244.200.20</v>
      </c>
      <c r="U396" s="797" t="str">
        <f t="shared" si="139"/>
        <v>N/A</v>
      </c>
      <c r="V396" s="818">
        <v>1584</v>
      </c>
      <c r="W396" s="819" t="s">
        <v>1554</v>
      </c>
      <c r="X396" s="818" t="str">
        <f t="shared" si="141"/>
        <v>v14620-ilo-1584</v>
      </c>
      <c r="Y396" s="818" t="str">
        <f t="shared" si="140"/>
        <v>eeaprb009cro-ilo</v>
      </c>
      <c r="Z396" s="818" t="s">
        <v>461</v>
      </c>
      <c r="AA396" s="818" t="s">
        <v>3064</v>
      </c>
      <c r="AB396" s="818" t="s">
        <v>3065</v>
      </c>
      <c r="AC396" s="820" t="s">
        <v>1572</v>
      </c>
      <c r="AD396" s="821" t="s">
        <v>3108</v>
      </c>
      <c r="AE396" s="801">
        <v>1582</v>
      </c>
      <c r="AF396" s="802"/>
      <c r="AG396" s="801" t="str">
        <f t="shared" si="130"/>
        <v>v14620-dmz-o-m-1582</v>
      </c>
      <c r="AH396" s="803" t="str">
        <f t="shared" si="133"/>
        <v>eeaprb009cro</v>
      </c>
      <c r="AI396" s="804" t="s">
        <v>461</v>
      </c>
      <c r="AJ396" s="803" t="s">
        <v>3067</v>
      </c>
      <c r="AK396" s="803" t="s">
        <v>3068</v>
      </c>
      <c r="AL396" s="805" t="s">
        <v>1572</v>
      </c>
      <c r="AM396" s="805" t="s">
        <v>3109</v>
      </c>
      <c r="AN396" s="803" t="s">
        <v>3110</v>
      </c>
      <c r="AO396" s="806"/>
      <c r="AP396" s="807"/>
      <c r="AQ396" s="806"/>
      <c r="AR396" s="808"/>
      <c r="AS396" s="808"/>
      <c r="AT396" s="808"/>
      <c r="AU396" s="808"/>
      <c r="AV396" s="808"/>
      <c r="AW396" s="809"/>
      <c r="AX396" s="822" t="s">
        <v>2562</v>
      </c>
      <c r="AY396" s="811" t="str">
        <f t="shared" si="131"/>
        <v>eeaprb009cro-xtr</v>
      </c>
      <c r="AZ396" s="812"/>
      <c r="BA396" s="800"/>
      <c r="BB396" s="800"/>
      <c r="BC396" s="800"/>
      <c r="BD396" s="800"/>
      <c r="BE396" s="800"/>
      <c r="BF396" s="800"/>
      <c r="BG396" s="800"/>
      <c r="BH396" s="800"/>
      <c r="BI396" s="823"/>
      <c r="BJ396" s="824" t="s">
        <v>2497</v>
      </c>
      <c r="BK396" s="823"/>
      <c r="BL396" s="823" t="str">
        <f t="shared" si="122"/>
        <v>eeaprb009cro-bsr</v>
      </c>
      <c r="BM396" s="825" t="s">
        <v>461</v>
      </c>
      <c r="BN396" s="823" t="s">
        <v>2874</v>
      </c>
      <c r="BO396" s="823" t="s">
        <v>2875</v>
      </c>
      <c r="BP396" s="826" t="s">
        <v>1572</v>
      </c>
      <c r="BQ396" s="827" t="s">
        <v>3111</v>
      </c>
      <c r="BR396" s="828">
        <v>1585</v>
      </c>
      <c r="BS396" s="829"/>
      <c r="BT396" s="830"/>
      <c r="BU396" s="828"/>
      <c r="BV396" s="830"/>
      <c r="BW396" s="828"/>
      <c r="BX396" s="828"/>
      <c r="BY396" s="828"/>
      <c r="BZ396" s="828"/>
      <c r="CA396" s="831"/>
    </row>
    <row r="397" spans="1:87" s="27" customFormat="1" hidden="1">
      <c r="A397" s="797" t="str">
        <f t="shared" si="132"/>
        <v>eeaprb010cro</v>
      </c>
      <c r="B397" s="798"/>
      <c r="C397" s="798" t="s">
        <v>2537</v>
      </c>
      <c r="D397" s="798" t="s">
        <v>472</v>
      </c>
      <c r="E397" s="798" t="s">
        <v>3062</v>
      </c>
      <c r="F397" s="798" t="s">
        <v>920</v>
      </c>
      <c r="G397" s="798" t="s">
        <v>2541</v>
      </c>
      <c r="H397" s="798" t="s">
        <v>1650</v>
      </c>
      <c r="I397" s="798" t="s">
        <v>1548</v>
      </c>
      <c r="J397" s="798" t="str">
        <f t="shared" si="134"/>
        <v>prb010cro</v>
      </c>
      <c r="K397" s="798" t="s">
        <v>1549</v>
      </c>
      <c r="L397" s="798" t="s">
        <v>1549</v>
      </c>
      <c r="M397" s="798" t="s">
        <v>3112</v>
      </c>
      <c r="N397" s="798"/>
      <c r="O397" s="798"/>
      <c r="P397" s="798"/>
      <c r="Q397" s="799" t="str">
        <f t="shared" si="135"/>
        <v>10.164.15.28</v>
      </c>
      <c r="R397" s="799" t="str">
        <f t="shared" si="136"/>
        <v>10.164.46.12</v>
      </c>
      <c r="S397" s="797" t="str">
        <f t="shared" si="137"/>
        <v>10.244.210.20</v>
      </c>
      <c r="T397" s="797" t="str">
        <f t="shared" si="138"/>
        <v>10.244.200.20</v>
      </c>
      <c r="U397" s="797" t="str">
        <f t="shared" si="139"/>
        <v>N/A</v>
      </c>
      <c r="V397" s="818">
        <v>1584</v>
      </c>
      <c r="W397" s="819" t="s">
        <v>1554</v>
      </c>
      <c r="X397" s="818" t="str">
        <f t="shared" si="141"/>
        <v>v14620-ilo-1584</v>
      </c>
      <c r="Y397" s="818" t="str">
        <f t="shared" si="140"/>
        <v>eeaprb010cro-ilo</v>
      </c>
      <c r="Z397" s="818" t="s">
        <v>461</v>
      </c>
      <c r="AA397" s="818" t="s">
        <v>3064</v>
      </c>
      <c r="AB397" s="818" t="s">
        <v>3065</v>
      </c>
      <c r="AC397" s="820" t="s">
        <v>1572</v>
      </c>
      <c r="AD397" s="821" t="s">
        <v>3113</v>
      </c>
      <c r="AE397" s="801">
        <v>1582</v>
      </c>
      <c r="AF397" s="802"/>
      <c r="AG397" s="801" t="str">
        <f t="shared" si="130"/>
        <v>v14620-dmz-o-m-1582</v>
      </c>
      <c r="AH397" s="803" t="str">
        <f t="shared" si="133"/>
        <v>eeaprb010cro</v>
      </c>
      <c r="AI397" s="804" t="s">
        <v>461</v>
      </c>
      <c r="AJ397" s="803" t="s">
        <v>3067</v>
      </c>
      <c r="AK397" s="803" t="s">
        <v>3068</v>
      </c>
      <c r="AL397" s="805" t="s">
        <v>1572</v>
      </c>
      <c r="AM397" s="805" t="s">
        <v>3114</v>
      </c>
      <c r="AN397" s="803" t="s">
        <v>3115</v>
      </c>
      <c r="AO397" s="806"/>
      <c r="AP397" s="807"/>
      <c r="AQ397" s="806"/>
      <c r="AR397" s="808"/>
      <c r="AS397" s="808"/>
      <c r="AT397" s="808"/>
      <c r="AU397" s="808"/>
      <c r="AV397" s="808"/>
      <c r="AW397" s="809"/>
      <c r="AX397" s="822" t="s">
        <v>2562</v>
      </c>
      <c r="AY397" s="811" t="str">
        <f t="shared" si="131"/>
        <v>eeaprb010cro-xtr</v>
      </c>
      <c r="AZ397" s="812"/>
      <c r="BA397" s="800"/>
      <c r="BB397" s="800"/>
      <c r="BC397" s="800"/>
      <c r="BD397" s="800"/>
      <c r="BE397" s="800"/>
      <c r="BF397" s="800"/>
      <c r="BG397" s="800"/>
      <c r="BH397" s="800"/>
      <c r="BI397" s="823"/>
      <c r="BJ397" s="824" t="s">
        <v>2497</v>
      </c>
      <c r="BK397" s="823"/>
      <c r="BL397" s="823" t="str">
        <f t="shared" si="122"/>
        <v>eeaprb010cro-bsr</v>
      </c>
      <c r="BM397" s="825" t="s">
        <v>461</v>
      </c>
      <c r="BN397" s="823" t="s">
        <v>2874</v>
      </c>
      <c r="BO397" s="823" t="s">
        <v>2875</v>
      </c>
      <c r="BP397" s="826" t="s">
        <v>1572</v>
      </c>
      <c r="BQ397" s="827" t="s">
        <v>3116</v>
      </c>
      <c r="BR397" s="828">
        <v>1585</v>
      </c>
      <c r="BS397" s="829"/>
      <c r="BT397" s="830"/>
      <c r="BU397" s="828"/>
      <c r="BV397" s="830"/>
      <c r="BW397" s="828"/>
      <c r="BX397" s="828"/>
      <c r="BY397" s="828"/>
      <c r="BZ397" s="828"/>
      <c r="CA397" s="831"/>
      <c r="CB397" s="813"/>
      <c r="CC397" s="813"/>
      <c r="CD397" s="813"/>
      <c r="CE397" s="813"/>
      <c r="CF397" s="813"/>
      <c r="CG397" s="813"/>
      <c r="CH397" s="813"/>
      <c r="CI397" s="813"/>
    </row>
    <row r="398" spans="1:87" s="27" customFormat="1" hidden="1">
      <c r="A398" s="95" t="str">
        <f t="shared" si="132"/>
        <v>eeaprb011cro</v>
      </c>
      <c r="B398" s="36"/>
      <c r="C398" s="36" t="s">
        <v>2537</v>
      </c>
      <c r="D398" s="36" t="s">
        <v>472</v>
      </c>
      <c r="E398" s="36" t="s">
        <v>3062</v>
      </c>
      <c r="F398" s="36" t="s">
        <v>923</v>
      </c>
      <c r="G398" s="36" t="s">
        <v>2541</v>
      </c>
      <c r="H398" s="36" t="s">
        <v>1657</v>
      </c>
      <c r="I398" s="36" t="s">
        <v>1548</v>
      </c>
      <c r="J398" s="36" t="str">
        <f t="shared" si="134"/>
        <v>prb011cro</v>
      </c>
      <c r="K398" s="36" t="s">
        <v>1665</v>
      </c>
      <c r="L398" s="36" t="s">
        <v>1665</v>
      </c>
      <c r="M398" s="36" t="s">
        <v>2306</v>
      </c>
      <c r="N398" s="36"/>
      <c r="O398" s="36"/>
      <c r="P398" s="36"/>
      <c r="Q398" s="646" t="str">
        <f t="shared" si="135"/>
        <v>10.164.15.28</v>
      </c>
      <c r="R398" s="646" t="str">
        <f t="shared" si="136"/>
        <v>10.164.46.12</v>
      </c>
      <c r="S398" s="95" t="str">
        <f t="shared" si="137"/>
        <v>10.244.210.20</v>
      </c>
      <c r="T398" s="95" t="str">
        <f t="shared" si="138"/>
        <v>10.244.200.20</v>
      </c>
      <c r="U398" s="95" t="str">
        <f t="shared" si="139"/>
        <v>N/A</v>
      </c>
      <c r="V398" s="34"/>
      <c r="W398" s="107"/>
      <c r="X398" s="34"/>
      <c r="Y398" s="34"/>
      <c r="Z398" s="34"/>
      <c r="AA398" s="34"/>
      <c r="AB398" s="34"/>
      <c r="AC398" s="34"/>
      <c r="AD398" s="200"/>
      <c r="AE398" s="39"/>
      <c r="AF398" s="201"/>
      <c r="AG398" s="39"/>
      <c r="AH398" s="38"/>
      <c r="AI398" s="38"/>
      <c r="AJ398" s="38"/>
      <c r="AK398" s="38"/>
      <c r="AL398" s="38"/>
      <c r="AM398" s="38"/>
      <c r="AN398" s="38"/>
      <c r="AO398" s="637"/>
      <c r="AP398" s="202"/>
      <c r="AQ398" s="637"/>
      <c r="AR398" s="316"/>
      <c r="AS398" s="316"/>
      <c r="AT398" s="316"/>
      <c r="AU398" s="316"/>
      <c r="AV398" s="316"/>
      <c r="AW398" s="553"/>
      <c r="AX398" s="500"/>
      <c r="AY398" s="674"/>
      <c r="AZ398" s="643"/>
      <c r="BA398" s="644"/>
      <c r="BB398" s="644"/>
      <c r="BC398" s="644"/>
      <c r="BD398" s="644"/>
      <c r="BE398" s="644"/>
      <c r="BF398" s="644"/>
      <c r="BG398" s="644"/>
      <c r="BH398" s="644"/>
      <c r="BI398" s="324"/>
      <c r="BJ398" s="645"/>
      <c r="BK398" s="324"/>
      <c r="BL398" s="324"/>
      <c r="BM398" s="324"/>
      <c r="BN398" s="324"/>
      <c r="BO398" s="324"/>
      <c r="BP398" s="324"/>
      <c r="BQ398" s="197"/>
      <c r="BR398" s="677"/>
      <c r="BS398" s="678"/>
      <c r="BT398" s="679"/>
      <c r="BU398" s="677"/>
      <c r="BV398" s="679"/>
      <c r="BW398" s="677"/>
      <c r="BX398" s="677"/>
      <c r="BY398" s="677"/>
      <c r="BZ398" s="677"/>
      <c r="CA398" s="587"/>
    </row>
    <row r="399" spans="1:87" s="27" customFormat="1" hidden="1">
      <c r="A399" s="95" t="str">
        <f t="shared" si="132"/>
        <v>eeaprb012cro</v>
      </c>
      <c r="B399" s="36"/>
      <c r="C399" s="36" t="s">
        <v>2156</v>
      </c>
      <c r="D399" s="36" t="s">
        <v>472</v>
      </c>
      <c r="E399" s="36" t="s">
        <v>3062</v>
      </c>
      <c r="F399" s="36" t="s">
        <v>923</v>
      </c>
      <c r="G399" s="36" t="s">
        <v>2541</v>
      </c>
      <c r="H399" s="36" t="s">
        <v>1664</v>
      </c>
      <c r="I399" s="36" t="s">
        <v>2151</v>
      </c>
      <c r="J399" s="36" t="str">
        <f t="shared" si="134"/>
        <v>prb012cro</v>
      </c>
      <c r="K399" s="36" t="s">
        <v>2152</v>
      </c>
      <c r="L399" s="36" t="s">
        <v>2152</v>
      </c>
      <c r="M399" s="36"/>
      <c r="N399" s="36"/>
      <c r="O399" s="36"/>
      <c r="P399" s="36"/>
      <c r="Q399" s="646" t="str">
        <f t="shared" si="135"/>
        <v>10.164.15.28</v>
      </c>
      <c r="R399" s="646" t="str">
        <f t="shared" si="136"/>
        <v>10.164.46.12</v>
      </c>
      <c r="S399" s="95" t="str">
        <f t="shared" si="137"/>
        <v>10.244.210.20</v>
      </c>
      <c r="T399" s="95" t="str">
        <f t="shared" si="138"/>
        <v>10.244.200.20</v>
      </c>
      <c r="U399" s="95" t="str">
        <f t="shared" si="139"/>
        <v>N/A</v>
      </c>
      <c r="V399" s="34"/>
      <c r="W399" s="107"/>
      <c r="X399" s="34"/>
      <c r="Y399" s="34"/>
      <c r="Z399" s="34"/>
      <c r="AA399" s="34"/>
      <c r="AB399" s="34"/>
      <c r="AC399" s="34"/>
      <c r="AD399" s="200"/>
      <c r="AE399" s="39"/>
      <c r="AF399" s="201"/>
      <c r="AG399" s="39"/>
      <c r="AH399" s="38"/>
      <c r="AI399" s="38"/>
      <c r="AJ399" s="38"/>
      <c r="AK399" s="38"/>
      <c r="AL399" s="38"/>
      <c r="AM399" s="38"/>
      <c r="AN399" s="38"/>
      <c r="AO399" s="637"/>
      <c r="AP399" s="202"/>
      <c r="AQ399" s="637"/>
      <c r="AR399" s="316"/>
      <c r="AS399" s="316"/>
      <c r="AT399" s="316"/>
      <c r="AU399" s="316"/>
      <c r="AV399" s="316"/>
      <c r="AW399" s="553"/>
      <c r="AX399" s="500"/>
      <c r="AY399" s="674"/>
      <c r="AZ399" s="643"/>
      <c r="BA399" s="644"/>
      <c r="BB399" s="644"/>
      <c r="BC399" s="644"/>
      <c r="BD399" s="644"/>
      <c r="BE399" s="644"/>
      <c r="BF399" s="644"/>
      <c r="BG399" s="644"/>
      <c r="BH399" s="644"/>
      <c r="BI399" s="324"/>
      <c r="BJ399" s="645"/>
      <c r="BK399" s="324"/>
      <c r="BL399" s="324"/>
      <c r="BM399" s="324"/>
      <c r="BN399" s="324"/>
      <c r="BO399" s="324"/>
      <c r="BP399" s="324"/>
      <c r="BQ399" s="197"/>
      <c r="BR399" s="677"/>
      <c r="BS399" s="678"/>
      <c r="BT399" s="679"/>
      <c r="BU399" s="677"/>
      <c r="BV399" s="679"/>
      <c r="BW399" s="677"/>
      <c r="BX399" s="677"/>
      <c r="BY399" s="677"/>
      <c r="BZ399" s="677"/>
      <c r="CA399" s="587"/>
    </row>
    <row r="400" spans="1:87" s="27" customFormat="1" hidden="1">
      <c r="A400" s="95" t="str">
        <f t="shared" si="132"/>
        <v>eeaprb013cro</v>
      </c>
      <c r="B400" s="36"/>
      <c r="C400" s="36" t="s">
        <v>2156</v>
      </c>
      <c r="D400" s="36" t="s">
        <v>472</v>
      </c>
      <c r="E400" s="36" t="s">
        <v>3062</v>
      </c>
      <c r="F400" s="36" t="s">
        <v>923</v>
      </c>
      <c r="G400" s="36" t="s">
        <v>2541</v>
      </c>
      <c r="H400" s="36" t="s">
        <v>1671</v>
      </c>
      <c r="I400" s="36" t="s">
        <v>2151</v>
      </c>
      <c r="J400" s="36" t="str">
        <f t="shared" si="134"/>
        <v>prb013cro</v>
      </c>
      <c r="K400" s="36" t="s">
        <v>2152</v>
      </c>
      <c r="L400" s="36" t="s">
        <v>2152</v>
      </c>
      <c r="M400" s="36"/>
      <c r="N400" s="36"/>
      <c r="O400" s="36"/>
      <c r="P400" s="36"/>
      <c r="Q400" s="646" t="str">
        <f t="shared" si="135"/>
        <v>10.164.15.28</v>
      </c>
      <c r="R400" s="646" t="str">
        <f t="shared" si="136"/>
        <v>10.164.46.12</v>
      </c>
      <c r="S400" s="95" t="str">
        <f t="shared" si="137"/>
        <v>10.244.210.20</v>
      </c>
      <c r="T400" s="95" t="str">
        <f t="shared" si="138"/>
        <v>10.244.200.20</v>
      </c>
      <c r="U400" s="95" t="str">
        <f t="shared" si="139"/>
        <v>N/A</v>
      </c>
      <c r="V400" s="34"/>
      <c r="W400" s="107"/>
      <c r="X400" s="34"/>
      <c r="Y400" s="34"/>
      <c r="Z400" s="34"/>
      <c r="AA400" s="34"/>
      <c r="AB400" s="34"/>
      <c r="AC400" s="34"/>
      <c r="AD400" s="200"/>
      <c r="AE400" s="39"/>
      <c r="AF400" s="201"/>
      <c r="AG400" s="39"/>
      <c r="AH400" s="38"/>
      <c r="AI400" s="38"/>
      <c r="AJ400" s="38"/>
      <c r="AK400" s="38"/>
      <c r="AL400" s="38"/>
      <c r="AM400" s="38"/>
      <c r="AN400" s="38"/>
      <c r="AO400" s="637"/>
      <c r="AP400" s="202"/>
      <c r="AQ400" s="637"/>
      <c r="AR400" s="316"/>
      <c r="AS400" s="316"/>
      <c r="AT400" s="316"/>
      <c r="AU400" s="316"/>
      <c r="AV400" s="316"/>
      <c r="AW400" s="553"/>
      <c r="AX400" s="500"/>
      <c r="AY400" s="674"/>
      <c r="AZ400" s="643"/>
      <c r="BA400" s="644"/>
      <c r="BB400" s="644"/>
      <c r="BC400" s="644"/>
      <c r="BD400" s="644"/>
      <c r="BE400" s="644"/>
      <c r="BF400" s="644"/>
      <c r="BG400" s="644"/>
      <c r="BH400" s="644"/>
      <c r="BI400" s="324"/>
      <c r="BJ400" s="645"/>
      <c r="BK400" s="324"/>
      <c r="BL400" s="324"/>
      <c r="BM400" s="324"/>
      <c r="BN400" s="324"/>
      <c r="BO400" s="324"/>
      <c r="BP400" s="324"/>
      <c r="BQ400" s="197"/>
      <c r="BR400" s="677"/>
      <c r="BS400" s="678"/>
      <c r="BT400" s="679"/>
      <c r="BU400" s="677"/>
      <c r="BV400" s="679"/>
      <c r="BW400" s="677"/>
      <c r="BX400" s="677"/>
      <c r="BY400" s="677"/>
      <c r="BZ400" s="677"/>
      <c r="CA400" s="587"/>
    </row>
    <row r="401" spans="1:87" s="27" customFormat="1" hidden="1">
      <c r="A401" s="95" t="str">
        <f t="shared" si="132"/>
        <v>eeaprb014cro</v>
      </c>
      <c r="B401" s="36"/>
      <c r="C401" s="36" t="s">
        <v>2156</v>
      </c>
      <c r="D401" s="36" t="s">
        <v>472</v>
      </c>
      <c r="E401" s="36" t="s">
        <v>3062</v>
      </c>
      <c r="F401" s="36" t="s">
        <v>923</v>
      </c>
      <c r="G401" s="36" t="s">
        <v>2541</v>
      </c>
      <c r="H401" s="36" t="s">
        <v>1677</v>
      </c>
      <c r="I401" s="36" t="s">
        <v>2151</v>
      </c>
      <c r="J401" s="36" t="str">
        <f t="shared" si="134"/>
        <v>prb014cro</v>
      </c>
      <c r="K401" s="36" t="s">
        <v>2184</v>
      </c>
      <c r="L401" s="36" t="s">
        <v>2184</v>
      </c>
      <c r="M401" s="36"/>
      <c r="N401" s="36"/>
      <c r="O401" s="36"/>
      <c r="P401" s="36"/>
      <c r="Q401" s="646" t="str">
        <f t="shared" si="135"/>
        <v>10.164.15.28</v>
      </c>
      <c r="R401" s="646" t="str">
        <f t="shared" si="136"/>
        <v>10.164.46.12</v>
      </c>
      <c r="S401" s="95" t="str">
        <f t="shared" si="137"/>
        <v>10.244.210.20</v>
      </c>
      <c r="T401" s="95" t="str">
        <f t="shared" si="138"/>
        <v>10.244.200.20</v>
      </c>
      <c r="U401" s="95" t="str">
        <f t="shared" si="139"/>
        <v>N/A</v>
      </c>
      <c r="V401" s="34"/>
      <c r="W401" s="107"/>
      <c r="X401" s="34"/>
      <c r="Y401" s="34"/>
      <c r="Z401" s="34"/>
      <c r="AA401" s="34"/>
      <c r="AB401" s="34"/>
      <c r="AC401" s="34"/>
      <c r="AD401" s="200"/>
      <c r="AE401" s="39"/>
      <c r="AF401" s="201"/>
      <c r="AG401" s="39"/>
      <c r="AH401" s="38"/>
      <c r="AI401" s="38"/>
      <c r="AJ401" s="38"/>
      <c r="AK401" s="38"/>
      <c r="AL401" s="38"/>
      <c r="AM401" s="38"/>
      <c r="AN401" s="38"/>
      <c r="AO401" s="637"/>
      <c r="AP401" s="202"/>
      <c r="AQ401" s="637"/>
      <c r="AR401" s="316"/>
      <c r="AS401" s="316"/>
      <c r="AT401" s="316"/>
      <c r="AU401" s="316"/>
      <c r="AV401" s="316"/>
      <c r="AW401" s="553"/>
      <c r="AX401" s="500"/>
      <c r="AY401" s="674"/>
      <c r="AZ401" s="643"/>
      <c r="BA401" s="644"/>
      <c r="BB401" s="644"/>
      <c r="BC401" s="644"/>
      <c r="BD401" s="644"/>
      <c r="BE401" s="644"/>
      <c r="BF401" s="644"/>
      <c r="BG401" s="644"/>
      <c r="BH401" s="644"/>
      <c r="BI401" s="324"/>
      <c r="BJ401" s="645"/>
      <c r="BK401" s="324"/>
      <c r="BL401" s="324"/>
      <c r="BM401" s="324"/>
      <c r="BN401" s="324"/>
      <c r="BO401" s="324"/>
      <c r="BP401" s="324"/>
      <c r="BQ401" s="197"/>
      <c r="BR401" s="677"/>
      <c r="BS401" s="678"/>
      <c r="BT401" s="679"/>
      <c r="BU401" s="677"/>
      <c r="BV401" s="679"/>
      <c r="BW401" s="677"/>
      <c r="BX401" s="677"/>
      <c r="BY401" s="677"/>
      <c r="BZ401" s="677"/>
      <c r="CA401" s="587"/>
    </row>
    <row r="402" spans="1:87" s="27" customFormat="1" hidden="1">
      <c r="A402" s="95" t="str">
        <f t="shared" si="132"/>
        <v>eeaprb015cro</v>
      </c>
      <c r="B402" s="36"/>
      <c r="C402" s="36" t="s">
        <v>2156</v>
      </c>
      <c r="D402" s="36" t="s">
        <v>472</v>
      </c>
      <c r="E402" s="36" t="s">
        <v>3062</v>
      </c>
      <c r="F402" s="36" t="s">
        <v>923</v>
      </c>
      <c r="G402" s="36" t="s">
        <v>2541</v>
      </c>
      <c r="H402" s="36" t="s">
        <v>1683</v>
      </c>
      <c r="I402" s="36" t="s">
        <v>2151</v>
      </c>
      <c r="J402" s="36" t="str">
        <f t="shared" si="134"/>
        <v>prb015cro</v>
      </c>
      <c r="K402" s="36" t="s">
        <v>2184</v>
      </c>
      <c r="L402" s="36" t="s">
        <v>2184</v>
      </c>
      <c r="M402" s="36"/>
      <c r="N402" s="36"/>
      <c r="O402" s="36"/>
      <c r="P402" s="36"/>
      <c r="Q402" s="646" t="str">
        <f t="shared" si="135"/>
        <v>10.164.15.28</v>
      </c>
      <c r="R402" s="646" t="str">
        <f t="shared" si="136"/>
        <v>10.164.46.12</v>
      </c>
      <c r="S402" s="95" t="str">
        <f t="shared" si="137"/>
        <v>10.244.210.20</v>
      </c>
      <c r="T402" s="95" t="str">
        <f t="shared" si="138"/>
        <v>10.244.200.20</v>
      </c>
      <c r="U402" s="95" t="str">
        <f t="shared" si="139"/>
        <v>N/A</v>
      </c>
      <c r="V402" s="34"/>
      <c r="W402" s="107"/>
      <c r="X402" s="34"/>
      <c r="Y402" s="34"/>
      <c r="Z402" s="34"/>
      <c r="AA402" s="34"/>
      <c r="AB402" s="34"/>
      <c r="AC402" s="34"/>
      <c r="AD402" s="200"/>
      <c r="AE402" s="39"/>
      <c r="AF402" s="201"/>
      <c r="AG402" s="39"/>
      <c r="AH402" s="38"/>
      <c r="AI402" s="38"/>
      <c r="AJ402" s="38"/>
      <c r="AK402" s="38"/>
      <c r="AL402" s="38"/>
      <c r="AM402" s="38"/>
      <c r="AN402" s="38"/>
      <c r="AO402" s="637"/>
      <c r="AP402" s="202"/>
      <c r="AQ402" s="637"/>
      <c r="AR402" s="316"/>
      <c r="AS402" s="316"/>
      <c r="AT402" s="316"/>
      <c r="AU402" s="316"/>
      <c r="AV402" s="316"/>
      <c r="AW402" s="553"/>
      <c r="AX402" s="500"/>
      <c r="AY402" s="674"/>
      <c r="AZ402" s="643"/>
      <c r="BA402" s="644"/>
      <c r="BB402" s="644"/>
      <c r="BC402" s="644"/>
      <c r="BD402" s="644"/>
      <c r="BE402" s="644"/>
      <c r="BF402" s="644"/>
      <c r="BG402" s="644"/>
      <c r="BH402" s="644"/>
      <c r="BI402" s="324"/>
      <c r="BJ402" s="645"/>
      <c r="BK402" s="324"/>
      <c r="BL402" s="324"/>
      <c r="BM402" s="324"/>
      <c r="BN402" s="324"/>
      <c r="BO402" s="324"/>
      <c r="BP402" s="324"/>
      <c r="BQ402" s="197"/>
      <c r="BR402" s="677"/>
      <c r="BS402" s="678"/>
      <c r="BT402" s="679"/>
      <c r="BU402" s="677"/>
      <c r="BV402" s="679"/>
      <c r="BW402" s="677"/>
      <c r="BX402" s="677"/>
      <c r="BY402" s="677"/>
      <c r="BZ402" s="677"/>
      <c r="CA402" s="587"/>
    </row>
    <row r="403" spans="1:87" s="27" customFormat="1" hidden="1">
      <c r="A403" s="95" t="str">
        <f t="shared" si="132"/>
        <v>eeaprb016cro</v>
      </c>
      <c r="B403" s="36"/>
      <c r="C403" s="36" t="s">
        <v>2156</v>
      </c>
      <c r="D403" s="36" t="s">
        <v>472</v>
      </c>
      <c r="E403" s="36" t="s">
        <v>3062</v>
      </c>
      <c r="F403" s="36" t="s">
        <v>923</v>
      </c>
      <c r="G403" s="36" t="s">
        <v>2541</v>
      </c>
      <c r="H403" s="36" t="s">
        <v>1755</v>
      </c>
      <c r="I403" s="36" t="s">
        <v>2151</v>
      </c>
      <c r="J403" s="36" t="str">
        <f t="shared" si="134"/>
        <v>prb016cro</v>
      </c>
      <c r="K403" s="36" t="s">
        <v>2184</v>
      </c>
      <c r="L403" s="36" t="s">
        <v>2184</v>
      </c>
      <c r="M403" s="36"/>
      <c r="N403" s="36"/>
      <c r="O403" s="36"/>
      <c r="P403" s="36"/>
      <c r="Q403" s="646" t="str">
        <f t="shared" si="135"/>
        <v>10.164.15.28</v>
      </c>
      <c r="R403" s="646" t="str">
        <f t="shared" si="136"/>
        <v>10.164.46.12</v>
      </c>
      <c r="S403" s="95" t="str">
        <f t="shared" si="137"/>
        <v>10.244.210.20</v>
      </c>
      <c r="T403" s="95" t="str">
        <f t="shared" si="138"/>
        <v>10.244.200.20</v>
      </c>
      <c r="U403" s="95" t="str">
        <f t="shared" si="139"/>
        <v>N/A</v>
      </c>
      <c r="V403" s="34"/>
      <c r="W403" s="107"/>
      <c r="X403" s="34"/>
      <c r="Y403" s="34"/>
      <c r="Z403" s="34"/>
      <c r="AA403" s="34"/>
      <c r="AB403" s="34"/>
      <c r="AC403" s="34"/>
      <c r="AD403" s="200"/>
      <c r="AE403" s="39"/>
      <c r="AF403" s="201"/>
      <c r="AG403" s="39"/>
      <c r="AH403" s="38"/>
      <c r="AI403" s="38"/>
      <c r="AJ403" s="38"/>
      <c r="AK403" s="38"/>
      <c r="AL403" s="38"/>
      <c r="AM403" s="38"/>
      <c r="AN403" s="38"/>
      <c r="AO403" s="637"/>
      <c r="AP403" s="202"/>
      <c r="AQ403" s="637"/>
      <c r="AR403" s="316"/>
      <c r="AS403" s="316"/>
      <c r="AT403" s="316"/>
      <c r="AU403" s="316"/>
      <c r="AV403" s="316"/>
      <c r="AW403" s="553"/>
      <c r="AX403" s="500"/>
      <c r="AY403" s="674"/>
      <c r="AZ403" s="643"/>
      <c r="BA403" s="644"/>
      <c r="BB403" s="644"/>
      <c r="BC403" s="644"/>
      <c r="BD403" s="644"/>
      <c r="BE403" s="644"/>
      <c r="BF403" s="644"/>
      <c r="BG403" s="644"/>
      <c r="BH403" s="644"/>
      <c r="BI403" s="324"/>
      <c r="BJ403" s="645"/>
      <c r="BK403" s="324"/>
      <c r="BL403" s="324"/>
      <c r="BM403" s="324"/>
      <c r="BN403" s="324"/>
      <c r="BO403" s="324"/>
      <c r="BP403" s="324"/>
      <c r="BQ403" s="197"/>
      <c r="BR403" s="677"/>
      <c r="BS403" s="678"/>
      <c r="BT403" s="679"/>
      <c r="BU403" s="677"/>
      <c r="BV403" s="679"/>
      <c r="BW403" s="677"/>
      <c r="BX403" s="677"/>
      <c r="BY403" s="677"/>
      <c r="BZ403" s="677"/>
      <c r="CA403" s="587"/>
    </row>
    <row r="404" spans="1:87" s="27" customFormat="1" hidden="1">
      <c r="A404" s="95" t="str">
        <f t="shared" si="132"/>
        <v>eeaprb017cro</v>
      </c>
      <c r="B404" s="36"/>
      <c r="C404" s="36" t="s">
        <v>2156</v>
      </c>
      <c r="D404" s="36" t="s">
        <v>472</v>
      </c>
      <c r="E404" s="36" t="s">
        <v>3062</v>
      </c>
      <c r="F404" s="36" t="s">
        <v>923</v>
      </c>
      <c r="G404" s="36" t="s">
        <v>2541</v>
      </c>
      <c r="H404" s="36" t="s">
        <v>1760</v>
      </c>
      <c r="I404" s="36" t="s">
        <v>2151</v>
      </c>
      <c r="J404" s="36" t="str">
        <f t="shared" si="134"/>
        <v>prb017cro</v>
      </c>
      <c r="K404" s="36" t="s">
        <v>2184</v>
      </c>
      <c r="L404" s="36" t="s">
        <v>2184</v>
      </c>
      <c r="M404" s="36"/>
      <c r="N404" s="36"/>
      <c r="O404" s="36"/>
      <c r="P404" s="36"/>
      <c r="Q404" s="646" t="str">
        <f t="shared" si="135"/>
        <v>10.164.15.28</v>
      </c>
      <c r="R404" s="646" t="str">
        <f t="shared" si="136"/>
        <v>10.164.46.12</v>
      </c>
      <c r="S404" s="95" t="str">
        <f t="shared" si="137"/>
        <v>10.244.210.20</v>
      </c>
      <c r="T404" s="95" t="str">
        <f t="shared" si="138"/>
        <v>10.244.200.20</v>
      </c>
      <c r="U404" s="95" t="str">
        <f t="shared" si="139"/>
        <v>N/A</v>
      </c>
      <c r="V404" s="34"/>
      <c r="W404" s="107"/>
      <c r="X404" s="34"/>
      <c r="Y404" s="34"/>
      <c r="Z404" s="34"/>
      <c r="AA404" s="34"/>
      <c r="AB404" s="34"/>
      <c r="AC404" s="34"/>
      <c r="AD404" s="200"/>
      <c r="AE404" s="39"/>
      <c r="AF404" s="201"/>
      <c r="AG404" s="39"/>
      <c r="AH404" s="38"/>
      <c r="AI404" s="38"/>
      <c r="AJ404" s="38"/>
      <c r="AK404" s="38"/>
      <c r="AL404" s="38"/>
      <c r="AM404" s="38"/>
      <c r="AN404" s="38"/>
      <c r="AO404" s="637"/>
      <c r="AP404" s="202"/>
      <c r="AQ404" s="637"/>
      <c r="AR404" s="316"/>
      <c r="AS404" s="316"/>
      <c r="AT404" s="316"/>
      <c r="AU404" s="316"/>
      <c r="AV404" s="316"/>
      <c r="AW404" s="553"/>
      <c r="AX404" s="500"/>
      <c r="AY404" s="674"/>
      <c r="AZ404" s="643"/>
      <c r="BA404" s="644"/>
      <c r="BB404" s="644"/>
      <c r="BC404" s="644"/>
      <c r="BD404" s="644"/>
      <c r="BE404" s="644"/>
      <c r="BF404" s="644"/>
      <c r="BG404" s="644"/>
      <c r="BH404" s="644"/>
      <c r="BI404" s="324"/>
      <c r="BJ404" s="645"/>
      <c r="BK404" s="324"/>
      <c r="BL404" s="324"/>
      <c r="BM404" s="324"/>
      <c r="BN404" s="324"/>
      <c r="BO404" s="324"/>
      <c r="BP404" s="324"/>
      <c r="BQ404" s="197"/>
      <c r="BR404" s="677"/>
      <c r="BS404" s="678"/>
      <c r="BT404" s="679"/>
      <c r="BU404" s="677"/>
      <c r="BV404" s="679"/>
      <c r="BW404" s="677"/>
      <c r="BX404" s="677"/>
      <c r="BY404" s="677"/>
      <c r="BZ404" s="677"/>
      <c r="CA404" s="587"/>
    </row>
    <row r="405" spans="1:87" s="27" customFormat="1" hidden="1">
      <c r="A405" s="95" t="str">
        <f t="shared" si="132"/>
        <v>eeaprb018cro</v>
      </c>
      <c r="B405" s="36"/>
      <c r="C405" s="36" t="s">
        <v>2156</v>
      </c>
      <c r="D405" s="36" t="s">
        <v>472</v>
      </c>
      <c r="E405" s="36" t="s">
        <v>3062</v>
      </c>
      <c r="F405" s="36" t="s">
        <v>923</v>
      </c>
      <c r="G405" s="36" t="s">
        <v>2541</v>
      </c>
      <c r="H405" s="36" t="s">
        <v>1766</v>
      </c>
      <c r="I405" s="36" t="s">
        <v>2151</v>
      </c>
      <c r="J405" s="36" t="str">
        <f t="shared" si="134"/>
        <v>prb018cro</v>
      </c>
      <c r="K405" s="36" t="s">
        <v>2184</v>
      </c>
      <c r="L405" s="36" t="s">
        <v>2184</v>
      </c>
      <c r="M405" s="36"/>
      <c r="N405" s="36"/>
      <c r="O405" s="36"/>
      <c r="P405" s="36"/>
      <c r="Q405" s="646" t="str">
        <f t="shared" si="135"/>
        <v>10.164.15.28</v>
      </c>
      <c r="R405" s="646" t="str">
        <f t="shared" si="136"/>
        <v>10.164.46.12</v>
      </c>
      <c r="S405" s="95" t="str">
        <f t="shared" si="137"/>
        <v>10.244.210.20</v>
      </c>
      <c r="T405" s="95" t="str">
        <f t="shared" si="138"/>
        <v>10.244.200.20</v>
      </c>
      <c r="U405" s="95" t="str">
        <f t="shared" si="139"/>
        <v>N/A</v>
      </c>
      <c r="V405" s="34"/>
      <c r="W405" s="107"/>
      <c r="X405" s="34"/>
      <c r="Y405" s="34"/>
      <c r="Z405" s="34"/>
      <c r="AA405" s="34"/>
      <c r="AB405" s="34"/>
      <c r="AC405" s="34"/>
      <c r="AD405" s="200"/>
      <c r="AE405" s="39"/>
      <c r="AF405" s="201"/>
      <c r="AG405" s="39"/>
      <c r="AH405" s="38"/>
      <c r="AI405" s="38"/>
      <c r="AJ405" s="38"/>
      <c r="AK405" s="38"/>
      <c r="AL405" s="38"/>
      <c r="AM405" s="38"/>
      <c r="AN405" s="38"/>
      <c r="AO405" s="637"/>
      <c r="AP405" s="202"/>
      <c r="AQ405" s="637"/>
      <c r="AR405" s="316"/>
      <c r="AS405" s="316"/>
      <c r="AT405" s="316"/>
      <c r="AU405" s="316"/>
      <c r="AV405" s="316"/>
      <c r="AW405" s="553"/>
      <c r="AX405" s="500"/>
      <c r="AY405" s="674"/>
      <c r="AZ405" s="643"/>
      <c r="BA405" s="644"/>
      <c r="BB405" s="644"/>
      <c r="BC405" s="644"/>
      <c r="BD405" s="644"/>
      <c r="BE405" s="644"/>
      <c r="BF405" s="644"/>
      <c r="BG405" s="644"/>
      <c r="BH405" s="644"/>
      <c r="BI405" s="324"/>
      <c r="BJ405" s="645"/>
      <c r="BK405" s="324"/>
      <c r="BL405" s="324"/>
      <c r="BM405" s="324"/>
      <c r="BN405" s="324"/>
      <c r="BO405" s="324"/>
      <c r="BP405" s="324"/>
      <c r="BQ405" s="197"/>
      <c r="BR405" s="677"/>
      <c r="BS405" s="678"/>
      <c r="BT405" s="679"/>
      <c r="BU405" s="677"/>
      <c r="BV405" s="679"/>
      <c r="BW405" s="677"/>
      <c r="BX405" s="677"/>
      <c r="BY405" s="677"/>
      <c r="BZ405" s="677"/>
      <c r="CA405" s="587"/>
    </row>
    <row r="406" spans="1:87" s="27" customFormat="1" hidden="1">
      <c r="A406" s="95" t="str">
        <f t="shared" si="132"/>
        <v>eeaprb019cro</v>
      </c>
      <c r="B406" s="36"/>
      <c r="C406" s="36" t="s">
        <v>2156</v>
      </c>
      <c r="D406" s="36" t="s">
        <v>472</v>
      </c>
      <c r="E406" s="36" t="s">
        <v>3062</v>
      </c>
      <c r="F406" s="36" t="s">
        <v>923</v>
      </c>
      <c r="G406" s="36" t="s">
        <v>2541</v>
      </c>
      <c r="H406" s="36" t="s">
        <v>1771</v>
      </c>
      <c r="I406" s="36" t="s">
        <v>2151</v>
      </c>
      <c r="J406" s="36" t="str">
        <f t="shared" si="134"/>
        <v>prb019cro</v>
      </c>
      <c r="K406" s="36" t="s">
        <v>2184</v>
      </c>
      <c r="L406" s="36" t="s">
        <v>2184</v>
      </c>
      <c r="M406" s="36"/>
      <c r="N406" s="36"/>
      <c r="O406" s="36"/>
      <c r="P406" s="36"/>
      <c r="Q406" s="646" t="str">
        <f t="shared" si="135"/>
        <v>10.164.15.28</v>
      </c>
      <c r="R406" s="646" t="str">
        <f t="shared" si="136"/>
        <v>10.164.46.12</v>
      </c>
      <c r="S406" s="95" t="str">
        <f t="shared" si="137"/>
        <v>10.244.210.20</v>
      </c>
      <c r="T406" s="95" t="str">
        <f t="shared" si="138"/>
        <v>10.244.200.20</v>
      </c>
      <c r="U406" s="95" t="str">
        <f t="shared" si="139"/>
        <v>N/A</v>
      </c>
      <c r="V406" s="34"/>
      <c r="W406" s="107"/>
      <c r="X406" s="34"/>
      <c r="Y406" s="34"/>
      <c r="Z406" s="34"/>
      <c r="AA406" s="34"/>
      <c r="AB406" s="34"/>
      <c r="AC406" s="34"/>
      <c r="AD406" s="200"/>
      <c r="AE406" s="39"/>
      <c r="AF406" s="201"/>
      <c r="AG406" s="39"/>
      <c r="AH406" s="38"/>
      <c r="AI406" s="38"/>
      <c r="AJ406" s="38"/>
      <c r="AK406" s="38"/>
      <c r="AL406" s="38"/>
      <c r="AM406" s="38"/>
      <c r="AN406" s="38"/>
      <c r="AO406" s="637"/>
      <c r="AP406" s="202"/>
      <c r="AQ406" s="637"/>
      <c r="AR406" s="316"/>
      <c r="AS406" s="316"/>
      <c r="AT406" s="316"/>
      <c r="AU406" s="316"/>
      <c r="AV406" s="316"/>
      <c r="AW406" s="553"/>
      <c r="AX406" s="500"/>
      <c r="AY406" s="674"/>
      <c r="AZ406" s="643"/>
      <c r="BA406" s="644"/>
      <c r="BB406" s="644"/>
      <c r="BC406" s="644"/>
      <c r="BD406" s="644"/>
      <c r="BE406" s="644"/>
      <c r="BF406" s="644"/>
      <c r="BG406" s="644"/>
      <c r="BH406" s="644"/>
      <c r="BI406" s="324"/>
      <c r="BJ406" s="645"/>
      <c r="BK406" s="324"/>
      <c r="BL406" s="324"/>
      <c r="BM406" s="324"/>
      <c r="BN406" s="324"/>
      <c r="BO406" s="324"/>
      <c r="BP406" s="324"/>
      <c r="BQ406" s="197"/>
      <c r="BR406" s="677"/>
      <c r="BS406" s="678"/>
      <c r="BT406" s="679"/>
      <c r="BU406" s="677"/>
      <c r="BV406" s="679"/>
      <c r="BW406" s="677"/>
      <c r="BX406" s="677"/>
      <c r="BY406" s="677"/>
      <c r="BZ406" s="677"/>
      <c r="CA406" s="587"/>
    </row>
    <row r="407" spans="1:87" s="27" customFormat="1" hidden="1">
      <c r="A407" s="95" t="str">
        <f t="shared" si="132"/>
        <v>eeaprb020cro</v>
      </c>
      <c r="B407" s="36"/>
      <c r="C407" s="36" t="s">
        <v>2156</v>
      </c>
      <c r="D407" s="36" t="s">
        <v>472</v>
      </c>
      <c r="E407" s="36" t="s">
        <v>3062</v>
      </c>
      <c r="F407" s="36" t="s">
        <v>920</v>
      </c>
      <c r="G407" s="36" t="s">
        <v>2541</v>
      </c>
      <c r="H407" s="36" t="s">
        <v>1776</v>
      </c>
      <c r="I407" s="36" t="s">
        <v>2151</v>
      </c>
      <c r="J407" s="36" t="str">
        <f t="shared" si="134"/>
        <v>prb020cro</v>
      </c>
      <c r="K407" s="36" t="s">
        <v>2184</v>
      </c>
      <c r="L407" s="36" t="s">
        <v>2184</v>
      </c>
      <c r="M407" s="36"/>
      <c r="N407" s="36"/>
      <c r="O407" s="36"/>
      <c r="P407" s="36"/>
      <c r="Q407" s="646" t="str">
        <f t="shared" si="135"/>
        <v>10.164.15.28</v>
      </c>
      <c r="R407" s="646" t="str">
        <f t="shared" si="136"/>
        <v>10.164.46.12</v>
      </c>
      <c r="S407" s="95" t="str">
        <f t="shared" si="137"/>
        <v>10.244.210.20</v>
      </c>
      <c r="T407" s="95" t="str">
        <f t="shared" si="138"/>
        <v>10.244.200.20</v>
      </c>
      <c r="U407" s="95" t="str">
        <f t="shared" si="139"/>
        <v>N/A</v>
      </c>
      <c r="V407" s="34"/>
      <c r="W407" s="107"/>
      <c r="X407" s="34"/>
      <c r="Y407" s="34"/>
      <c r="Z407" s="34"/>
      <c r="AA407" s="34"/>
      <c r="AB407" s="34"/>
      <c r="AC407" s="34"/>
      <c r="AD407" s="200"/>
      <c r="AE407" s="39"/>
      <c r="AF407" s="201"/>
      <c r="AG407" s="39"/>
      <c r="AH407" s="38"/>
      <c r="AI407" s="38"/>
      <c r="AJ407" s="38"/>
      <c r="AK407" s="38"/>
      <c r="AL407" s="38"/>
      <c r="AM407" s="38"/>
      <c r="AN407" s="38"/>
      <c r="AO407" s="637"/>
      <c r="AP407" s="202"/>
      <c r="AQ407" s="637"/>
      <c r="AR407" s="316"/>
      <c r="AS407" s="316"/>
      <c r="AT407" s="316"/>
      <c r="AU407" s="316"/>
      <c r="AV407" s="316"/>
      <c r="AW407" s="553"/>
      <c r="AX407" s="500"/>
      <c r="AY407" s="674"/>
      <c r="AZ407" s="643"/>
      <c r="BA407" s="644"/>
      <c r="BB407" s="644"/>
      <c r="BC407" s="644"/>
      <c r="BD407" s="644"/>
      <c r="BE407" s="644"/>
      <c r="BF407" s="644"/>
      <c r="BG407" s="644"/>
      <c r="BH407" s="644"/>
      <c r="BI407" s="324"/>
      <c r="BJ407" s="645"/>
      <c r="BK407" s="324"/>
      <c r="BL407" s="324"/>
      <c r="BM407" s="324"/>
      <c r="BN407" s="324"/>
      <c r="BO407" s="324"/>
      <c r="BP407" s="324"/>
      <c r="BQ407" s="197"/>
      <c r="BR407" s="677"/>
      <c r="BS407" s="678"/>
      <c r="BT407" s="679"/>
      <c r="BU407" s="677"/>
      <c r="BV407" s="679"/>
      <c r="BW407" s="677"/>
      <c r="BX407" s="677"/>
      <c r="BY407" s="677"/>
      <c r="BZ407" s="677"/>
      <c r="CA407" s="587"/>
    </row>
    <row r="408" spans="1:87" s="27" customFormat="1" ht="26" hidden="1">
      <c r="A408" s="95" t="str">
        <f>"eea"&amp;$G408&amp;$H408&amp;$E408</f>
        <v>eeaadp001cro</v>
      </c>
      <c r="B408" s="36"/>
      <c r="C408" s="36" t="s">
        <v>2860</v>
      </c>
      <c r="D408" s="36" t="s">
        <v>472</v>
      </c>
      <c r="E408" s="36" t="s">
        <v>3062</v>
      </c>
      <c r="F408" s="36" t="s">
        <v>2861</v>
      </c>
      <c r="G408" s="36" t="s">
        <v>2638</v>
      </c>
      <c r="H408" s="36" t="s">
        <v>1547</v>
      </c>
      <c r="I408" s="36" t="s">
        <v>2151</v>
      </c>
      <c r="J408" s="36" t="str">
        <f t="shared" ref="J408:J409" si="142">G408&amp;H408&amp;E408</f>
        <v>adp001cro</v>
      </c>
      <c r="K408" s="36" t="s">
        <v>2152</v>
      </c>
      <c r="L408" s="36" t="s">
        <v>1665</v>
      </c>
      <c r="M408" s="36" t="s">
        <v>3117</v>
      </c>
      <c r="N408" s="36"/>
      <c r="O408" s="36"/>
      <c r="P408" s="36"/>
      <c r="Q408" s="682" t="str">
        <f t="shared" si="135"/>
        <v>10.164.15.28</v>
      </c>
      <c r="R408" s="646" t="str">
        <f t="shared" si="136"/>
        <v>10.164.46.12</v>
      </c>
      <c r="S408" s="95" t="str">
        <f t="shared" si="137"/>
        <v>10.244.210.20</v>
      </c>
      <c r="T408" s="95" t="str">
        <f t="shared" si="138"/>
        <v>10.244.200.20</v>
      </c>
      <c r="U408" s="95" t="str">
        <f t="shared" si="139"/>
        <v>N/A</v>
      </c>
      <c r="V408" s="34">
        <v>1584</v>
      </c>
      <c r="W408" s="107" t="s">
        <v>1554</v>
      </c>
      <c r="X408" s="34" t="str">
        <f>"v14620"&amp;W408&amp;"-"&amp;V408</f>
        <v>v14620-ilo-1584</v>
      </c>
      <c r="Y408" s="34" t="str">
        <f>Master_Full_Short_Hostname&amp;W408</f>
        <v>eeaadp001cro-ilo</v>
      </c>
      <c r="Z408" s="34" t="s">
        <v>461</v>
      </c>
      <c r="AA408" s="34" t="s">
        <v>3064</v>
      </c>
      <c r="AB408" s="34" t="s">
        <v>3065</v>
      </c>
      <c r="AC408" s="666" t="s">
        <v>1572</v>
      </c>
      <c r="AD408" s="200" t="s">
        <v>3118</v>
      </c>
      <c r="AE408" s="668">
        <v>1582</v>
      </c>
      <c r="AF408" s="201"/>
      <c r="AG408" s="668" t="str">
        <f>"v14620"&amp;"-dmz-o-m"&amp;"-"&amp;AE408</f>
        <v>v14620-dmz-o-m-1582</v>
      </c>
      <c r="AH408" s="38" t="str">
        <f>Master_Full_Short_Hostname&amp;AF408</f>
        <v>eeaadp001cro</v>
      </c>
      <c r="AI408" s="375" t="s">
        <v>461</v>
      </c>
      <c r="AJ408" s="38" t="s">
        <v>3067</v>
      </c>
      <c r="AK408" s="38" t="s">
        <v>3068</v>
      </c>
      <c r="AL408" s="670" t="s">
        <v>1572</v>
      </c>
      <c r="AM408" s="38" t="s">
        <v>3119</v>
      </c>
      <c r="AN408" s="38"/>
      <c r="AO408" s="637"/>
      <c r="AP408" s="202"/>
      <c r="AQ408" s="637"/>
      <c r="AR408" s="316"/>
      <c r="AS408" s="316"/>
      <c r="AT408" s="316"/>
      <c r="AU408" s="316"/>
      <c r="AV408" s="316"/>
      <c r="AW408" s="553"/>
      <c r="AX408" s="675"/>
      <c r="AY408" s="675" t="s">
        <v>3120</v>
      </c>
      <c r="AZ408" s="643"/>
      <c r="BA408" s="644"/>
      <c r="BB408" s="644"/>
      <c r="BC408" s="644"/>
      <c r="BD408" s="644"/>
      <c r="BE408" s="644"/>
      <c r="BF408" s="644"/>
      <c r="BG408" s="644"/>
      <c r="BH408" s="644"/>
      <c r="BI408" s="324"/>
      <c r="BJ408" s="645"/>
      <c r="BK408" s="324"/>
      <c r="BL408" s="324"/>
      <c r="BM408" s="671"/>
      <c r="BN408" s="197"/>
      <c r="BO408" s="197"/>
      <c r="BP408" s="378"/>
      <c r="BQ408" s="687"/>
      <c r="BR408" s="677">
        <v>1585</v>
      </c>
      <c r="BS408" s="678"/>
      <c r="BT408" s="679"/>
      <c r="BU408" s="677"/>
      <c r="BV408" s="679"/>
      <c r="BW408" s="677" t="s">
        <v>2874</v>
      </c>
      <c r="BX408" s="677" t="s">
        <v>2875</v>
      </c>
      <c r="BY408" s="677" t="s">
        <v>1572</v>
      </c>
      <c r="BZ408" s="677" t="s">
        <v>2876</v>
      </c>
      <c r="CA408" s="587"/>
      <c r="CB408" s="587"/>
      <c r="CC408" s="587"/>
      <c r="CD408" s="587"/>
      <c r="CE408" s="681" t="s">
        <v>453</v>
      </c>
      <c r="CF408" s="587" t="s">
        <v>2865</v>
      </c>
      <c r="CG408" s="587" t="s">
        <v>2866</v>
      </c>
      <c r="CH408" s="587" t="s">
        <v>1577</v>
      </c>
      <c r="CI408" s="587" t="s">
        <v>3121</v>
      </c>
    </row>
    <row r="409" spans="1:87" s="27" customFormat="1" ht="26" hidden="1">
      <c r="A409" s="95" t="str">
        <f t="shared" si="132"/>
        <v>eeaadp002cro</v>
      </c>
      <c r="B409" s="36"/>
      <c r="C409" s="36" t="s">
        <v>2860</v>
      </c>
      <c r="D409" s="36" t="s">
        <v>472</v>
      </c>
      <c r="E409" s="36" t="s">
        <v>3062</v>
      </c>
      <c r="F409" s="36" t="s">
        <v>2861</v>
      </c>
      <c r="G409" s="36" t="s">
        <v>2638</v>
      </c>
      <c r="H409" s="36" t="s">
        <v>1590</v>
      </c>
      <c r="I409" s="36" t="s">
        <v>2151</v>
      </c>
      <c r="J409" s="36" t="str">
        <f t="shared" si="142"/>
        <v>adp002cro</v>
      </c>
      <c r="K409" s="36" t="s">
        <v>2152</v>
      </c>
      <c r="L409" s="36" t="s">
        <v>1665</v>
      </c>
      <c r="M409" s="36" t="s">
        <v>3122</v>
      </c>
      <c r="N409" s="36"/>
      <c r="O409" s="36"/>
      <c r="P409" s="36"/>
      <c r="Q409" s="682" t="str">
        <f t="shared" si="135"/>
        <v>10.164.15.28</v>
      </c>
      <c r="R409" s="646" t="str">
        <f t="shared" si="136"/>
        <v>10.164.46.12</v>
      </c>
      <c r="S409" s="95" t="str">
        <f t="shared" si="137"/>
        <v>10.244.210.20</v>
      </c>
      <c r="T409" s="95" t="str">
        <f t="shared" si="138"/>
        <v>10.244.200.20</v>
      </c>
      <c r="U409" s="95" t="str">
        <f t="shared" si="139"/>
        <v>N/A</v>
      </c>
      <c r="V409" s="34">
        <v>1584</v>
      </c>
      <c r="W409" s="107" t="s">
        <v>1554</v>
      </c>
      <c r="X409" s="34" t="str">
        <f>"v14620"&amp;W409&amp;"-"&amp;V409</f>
        <v>v14620-ilo-1584</v>
      </c>
      <c r="Y409" s="34" t="str">
        <f>Master_Full_Short_Hostname&amp;W409</f>
        <v>eeaadp002cro-ilo</v>
      </c>
      <c r="Z409" s="34" t="s">
        <v>461</v>
      </c>
      <c r="AA409" s="34" t="s">
        <v>3064</v>
      </c>
      <c r="AB409" s="34" t="s">
        <v>3065</v>
      </c>
      <c r="AC409" s="666" t="s">
        <v>1572</v>
      </c>
      <c r="AD409" s="200" t="s">
        <v>3123</v>
      </c>
      <c r="AE409" s="668">
        <v>1582</v>
      </c>
      <c r="AF409" s="201"/>
      <c r="AG409" s="668" t="str">
        <f>"v14620"&amp;"-dmz-o-m"&amp;"-"&amp;AE409</f>
        <v>v14620-dmz-o-m-1582</v>
      </c>
      <c r="AH409" s="38" t="str">
        <f>Master_Full_Short_Hostname&amp;AF409</f>
        <v>eeaadp002cro</v>
      </c>
      <c r="AI409" s="375" t="s">
        <v>461</v>
      </c>
      <c r="AJ409" s="38" t="s">
        <v>3067</v>
      </c>
      <c r="AK409" s="38" t="s">
        <v>3068</v>
      </c>
      <c r="AL409" s="670" t="s">
        <v>1572</v>
      </c>
      <c r="AM409" s="38" t="s">
        <v>3124</v>
      </c>
      <c r="AN409" s="38"/>
      <c r="AO409" s="637"/>
      <c r="AP409" s="202"/>
      <c r="AQ409" s="637"/>
      <c r="AR409" s="316"/>
      <c r="AS409" s="316"/>
      <c r="AT409" s="316"/>
      <c r="AU409" s="316"/>
      <c r="AV409" s="316"/>
      <c r="AW409" s="553"/>
      <c r="AX409" s="675"/>
      <c r="AY409" s="675" t="s">
        <v>3120</v>
      </c>
      <c r="AZ409" s="643"/>
      <c r="BA409" s="644"/>
      <c r="BB409" s="644"/>
      <c r="BC409" s="644"/>
      <c r="BD409" s="644"/>
      <c r="BE409" s="644"/>
      <c r="BF409" s="644"/>
      <c r="BG409" s="644"/>
      <c r="BH409" s="644"/>
      <c r="BI409" s="324"/>
      <c r="BJ409" s="645"/>
      <c r="BK409" s="324"/>
      <c r="BL409" s="324"/>
      <c r="BM409" s="671"/>
      <c r="BN409" s="197"/>
      <c r="BO409" s="197"/>
      <c r="BP409" s="378"/>
      <c r="BQ409" s="687"/>
      <c r="BR409" s="677">
        <v>1585</v>
      </c>
      <c r="BS409" s="678"/>
      <c r="BT409" s="679"/>
      <c r="BU409" s="677"/>
      <c r="BV409" s="679"/>
      <c r="BW409" s="677" t="s">
        <v>2874</v>
      </c>
      <c r="BX409" s="677" t="s">
        <v>2875</v>
      </c>
      <c r="BY409" s="677" t="s">
        <v>1572</v>
      </c>
      <c r="BZ409" s="677" t="s">
        <v>2879</v>
      </c>
      <c r="CA409" s="587"/>
      <c r="CB409" s="587"/>
      <c r="CC409" s="587"/>
      <c r="CD409" s="587"/>
      <c r="CE409" s="681" t="s">
        <v>453</v>
      </c>
      <c r="CF409" s="587" t="s">
        <v>2865</v>
      </c>
      <c r="CG409" s="587" t="s">
        <v>2866</v>
      </c>
      <c r="CH409" s="587" t="s">
        <v>1577</v>
      </c>
      <c r="CI409" s="587" t="s">
        <v>3125</v>
      </c>
    </row>
    <row r="410" spans="1:87" s="27" customFormat="1" ht="26">
      <c r="A410" s="95" t="str">
        <f t="shared" si="132"/>
        <v>eeaims001cro</v>
      </c>
      <c r="B410" s="36"/>
      <c r="C410" s="36" t="s">
        <v>2609</v>
      </c>
      <c r="D410" s="36" t="s">
        <v>472</v>
      </c>
      <c r="E410" s="36" t="s">
        <v>3062</v>
      </c>
      <c r="F410" s="36" t="s">
        <v>2610</v>
      </c>
      <c r="G410" s="36" t="s">
        <v>2611</v>
      </c>
      <c r="H410" s="36" t="s">
        <v>1547</v>
      </c>
      <c r="I410" s="36" t="s">
        <v>1548</v>
      </c>
      <c r="J410" s="36" t="str">
        <f t="shared" si="134"/>
        <v>ims001cro</v>
      </c>
      <c r="K410" s="36" t="s">
        <v>1665</v>
      </c>
      <c r="L410" s="36" t="s">
        <v>1665</v>
      </c>
      <c r="M410" s="36"/>
      <c r="N410" s="36"/>
      <c r="O410" s="36"/>
      <c r="P410" s="36"/>
      <c r="Q410" s="646" t="str">
        <f t="shared" si="135"/>
        <v>10.164.15.28</v>
      </c>
      <c r="R410" s="646" t="str">
        <f t="shared" si="136"/>
        <v>10.164.46.12</v>
      </c>
      <c r="S410" s="95" t="str">
        <f t="shared" si="137"/>
        <v>10.244.210.20</v>
      </c>
      <c r="T410" s="95" t="str">
        <f t="shared" si="138"/>
        <v>10.244.200.20</v>
      </c>
      <c r="U410" s="95" t="str">
        <f t="shared" si="139"/>
        <v>N/A</v>
      </c>
      <c r="V410" s="34">
        <v>1584</v>
      </c>
      <c r="W410" s="107" t="s">
        <v>1554</v>
      </c>
      <c r="X410" s="34" t="str">
        <f>"v14620"&amp;W410&amp;"-"&amp;V410</f>
        <v>v14620-ilo-1584</v>
      </c>
      <c r="Y410" s="34" t="str">
        <f>Master_Full_Short_Hostname&amp;W410</f>
        <v>eeaims001cro-ilo</v>
      </c>
      <c r="Z410" s="34" t="s">
        <v>461</v>
      </c>
      <c r="AA410" s="34" t="s">
        <v>3064</v>
      </c>
      <c r="AB410" s="34" t="s">
        <v>3065</v>
      </c>
      <c r="AC410" s="666" t="s">
        <v>1572</v>
      </c>
      <c r="AD410" s="200" t="s">
        <v>3126</v>
      </c>
      <c r="AE410" s="668">
        <v>1582</v>
      </c>
      <c r="AF410" s="201"/>
      <c r="AG410" s="668" t="str">
        <f>"v14620"&amp;"-dmz-o-m"&amp;"-"&amp;AE410</f>
        <v>v14620-dmz-o-m-1582</v>
      </c>
      <c r="AH410" s="38" t="str">
        <f>Master_Full_Short_Hostname&amp;AF410</f>
        <v>eeaims001cro</v>
      </c>
      <c r="AI410" s="375" t="s">
        <v>461</v>
      </c>
      <c r="AJ410" s="38" t="s">
        <v>3067</v>
      </c>
      <c r="AK410" s="38" t="s">
        <v>3068</v>
      </c>
      <c r="AL410" s="670" t="s">
        <v>1572</v>
      </c>
      <c r="AM410" s="38" t="s">
        <v>3127</v>
      </c>
      <c r="AN410" s="38" t="s">
        <v>3128</v>
      </c>
      <c r="AO410" s="637"/>
      <c r="AP410" s="202"/>
      <c r="AQ410" s="637"/>
      <c r="AR410" s="316"/>
      <c r="AS410" s="316"/>
      <c r="AT410" s="316"/>
      <c r="AU410" s="316"/>
      <c r="AV410" s="316"/>
      <c r="AW410" s="553"/>
      <c r="AX410" s="675"/>
      <c r="AY410" s="675" t="s">
        <v>3120</v>
      </c>
      <c r="AZ410" s="643"/>
      <c r="BA410" s="644"/>
      <c r="BB410" s="644"/>
      <c r="BC410" s="644"/>
      <c r="BD410" s="644"/>
      <c r="BE410" s="644"/>
      <c r="BF410" s="644"/>
      <c r="BG410" s="644"/>
      <c r="BH410" s="644"/>
      <c r="BI410" s="324">
        <v>1585</v>
      </c>
      <c r="BJ410" s="645" t="s">
        <v>2497</v>
      </c>
      <c r="BK410" s="324"/>
      <c r="BL410" s="324" t="str">
        <f>Master_Full_Short_Hostname&amp;BJ410</f>
        <v>eeaims001cro-bsr</v>
      </c>
      <c r="BM410" s="671" t="s">
        <v>461</v>
      </c>
      <c r="BN410" s="324" t="s">
        <v>2874</v>
      </c>
      <c r="BO410" s="324" t="s">
        <v>2875</v>
      </c>
      <c r="BP410" s="378" t="s">
        <v>1572</v>
      </c>
      <c r="BQ410" s="197" t="s">
        <v>3129</v>
      </c>
    </row>
    <row r="411" spans="1:87" s="27" customFormat="1" ht="26">
      <c r="A411" s="95" t="str">
        <f t="shared" si="132"/>
        <v>eeaims002cro</v>
      </c>
      <c r="B411" s="36"/>
      <c r="C411" s="36" t="s">
        <v>2609</v>
      </c>
      <c r="D411" s="36" t="s">
        <v>472</v>
      </c>
      <c r="E411" s="36" t="s">
        <v>3062</v>
      </c>
      <c r="F411" s="36" t="s">
        <v>2610</v>
      </c>
      <c r="G411" s="36" t="s">
        <v>2611</v>
      </c>
      <c r="H411" s="36" t="s">
        <v>1590</v>
      </c>
      <c r="I411" s="36" t="s">
        <v>1548</v>
      </c>
      <c r="J411" s="36" t="str">
        <f t="shared" si="134"/>
        <v>ims002cro</v>
      </c>
      <c r="K411" s="36" t="s">
        <v>1665</v>
      </c>
      <c r="L411" s="36" t="s">
        <v>1665</v>
      </c>
      <c r="M411" s="36"/>
      <c r="N411" s="36"/>
      <c r="O411" s="36"/>
      <c r="P411" s="36"/>
      <c r="Q411" s="646" t="str">
        <f t="shared" si="135"/>
        <v>10.164.15.28</v>
      </c>
      <c r="R411" s="646" t="str">
        <f t="shared" si="136"/>
        <v>10.164.46.12</v>
      </c>
      <c r="S411" s="95" t="str">
        <f t="shared" si="137"/>
        <v>10.244.210.20</v>
      </c>
      <c r="T411" s="95" t="str">
        <f t="shared" si="138"/>
        <v>10.244.200.20</v>
      </c>
      <c r="U411" s="95" t="str">
        <f t="shared" si="139"/>
        <v>N/A</v>
      </c>
      <c r="V411" s="34">
        <v>1584</v>
      </c>
      <c r="W411" s="107" t="s">
        <v>1554</v>
      </c>
      <c r="X411" s="34" t="str">
        <f>"v14620"&amp;W411&amp;"-"&amp;V411</f>
        <v>v14620-ilo-1584</v>
      </c>
      <c r="Y411" s="34" t="str">
        <f>Master_Full_Short_Hostname&amp;W411</f>
        <v>eeaims002cro-ilo</v>
      </c>
      <c r="Z411" s="34" t="s">
        <v>461</v>
      </c>
      <c r="AA411" s="34" t="s">
        <v>3064</v>
      </c>
      <c r="AB411" s="34" t="s">
        <v>3065</v>
      </c>
      <c r="AC411" s="666" t="s">
        <v>1572</v>
      </c>
      <c r="AD411" s="200" t="s">
        <v>3130</v>
      </c>
      <c r="AE411" s="668">
        <v>1582</v>
      </c>
      <c r="AF411" s="201"/>
      <c r="AG411" s="668" t="str">
        <f>"v14620"&amp;"-dmz-o-m"&amp;"-"&amp;AE411</f>
        <v>v14620-dmz-o-m-1582</v>
      </c>
      <c r="AH411" s="38" t="str">
        <f>Master_Full_Short_Hostname&amp;AF411</f>
        <v>eeaims002cro</v>
      </c>
      <c r="AI411" s="375" t="s">
        <v>461</v>
      </c>
      <c r="AJ411" s="38" t="s">
        <v>3067</v>
      </c>
      <c r="AK411" s="38" t="s">
        <v>3068</v>
      </c>
      <c r="AL411" s="670" t="s">
        <v>1572</v>
      </c>
      <c r="AM411" s="38" t="s">
        <v>3131</v>
      </c>
      <c r="AN411" s="38" t="s">
        <v>3132</v>
      </c>
      <c r="AO411" s="637"/>
      <c r="AP411" s="202"/>
      <c r="AQ411" s="637"/>
      <c r="AR411" s="316"/>
      <c r="AS411" s="316"/>
      <c r="AT411" s="316"/>
      <c r="AU411" s="316"/>
      <c r="AV411" s="316"/>
      <c r="AW411" s="553"/>
      <c r="AX411" s="675"/>
      <c r="AY411" s="675" t="s">
        <v>3120</v>
      </c>
      <c r="AZ411" s="643"/>
      <c r="BA411" s="644"/>
      <c r="BB411" s="644"/>
      <c r="BC411" s="644"/>
      <c r="BD411" s="644"/>
      <c r="BE411" s="644"/>
      <c r="BF411" s="644"/>
      <c r="BG411" s="644"/>
      <c r="BH411" s="644"/>
      <c r="BI411" s="324">
        <v>1585</v>
      </c>
      <c r="BJ411" s="645" t="s">
        <v>2497</v>
      </c>
      <c r="BK411" s="324"/>
      <c r="BL411" s="324" t="str">
        <f>Master_Full_Short_Hostname&amp;BJ411</f>
        <v>eeaims002cro-bsr</v>
      </c>
      <c r="BM411" s="671" t="s">
        <v>461</v>
      </c>
      <c r="BN411" s="324" t="s">
        <v>2874</v>
      </c>
      <c r="BO411" s="324" t="s">
        <v>2875</v>
      </c>
      <c r="BP411" s="378" t="s">
        <v>1572</v>
      </c>
      <c r="BQ411" s="197" t="s">
        <v>3133</v>
      </c>
    </row>
    <row r="412" spans="1:87" s="27" customFormat="1">
      <c r="A412" s="95" t="str">
        <f t="shared" ref="A412:A420" si="143">"eea"&amp;$G412&amp;$H412&amp;E412</f>
        <v>eeaims003cro</v>
      </c>
      <c r="B412" s="36"/>
      <c r="C412" s="36" t="s">
        <v>2609</v>
      </c>
      <c r="D412" s="36" t="s">
        <v>472</v>
      </c>
      <c r="E412" s="36" t="s">
        <v>3062</v>
      </c>
      <c r="F412" s="36" t="s">
        <v>2620</v>
      </c>
      <c r="G412" s="36" t="s">
        <v>2611</v>
      </c>
      <c r="H412" s="36" t="s">
        <v>1598</v>
      </c>
      <c r="I412" s="36" t="s">
        <v>2151</v>
      </c>
      <c r="J412" s="36" t="str">
        <f t="shared" si="134"/>
        <v>ims003cro</v>
      </c>
      <c r="K412" s="36" t="s">
        <v>2621</v>
      </c>
      <c r="L412" s="36" t="s">
        <v>864</v>
      </c>
      <c r="M412" s="36" t="s">
        <v>3063</v>
      </c>
      <c r="N412" s="36" t="s">
        <v>3134</v>
      </c>
      <c r="O412" s="36" t="s">
        <v>3135</v>
      </c>
      <c r="P412" s="36" t="s">
        <v>2624</v>
      </c>
      <c r="Q412" s="646" t="s">
        <v>462</v>
      </c>
      <c r="R412" s="646" t="s">
        <v>463</v>
      </c>
      <c r="S412" s="95" t="s">
        <v>464</v>
      </c>
      <c r="T412" s="95" t="s">
        <v>465</v>
      </c>
      <c r="U412" s="95"/>
      <c r="V412" s="34">
        <v>1584</v>
      </c>
      <c r="W412" s="107" t="s">
        <v>1554</v>
      </c>
      <c r="X412" s="34"/>
      <c r="Y412" s="34" t="str">
        <f t="shared" ref="Y412:Y420" si="144">A412&amp;W412</f>
        <v>eeaims003cro-ilo</v>
      </c>
      <c r="Z412" s="34" t="s">
        <v>2625</v>
      </c>
      <c r="AA412" s="34" t="s">
        <v>3064</v>
      </c>
      <c r="AB412" s="34" t="s">
        <v>3065</v>
      </c>
      <c r="AC412" s="666" t="s">
        <v>1572</v>
      </c>
      <c r="AD412" s="200" t="s">
        <v>3066</v>
      </c>
      <c r="AE412" s="668">
        <v>1582</v>
      </c>
      <c r="AF412" s="201" t="s">
        <v>1560</v>
      </c>
      <c r="AG412" s="668" t="str">
        <f t="shared" ref="AG412:AG420" si="145">"v14620"&amp;"-dmz-o-m"&amp;"-"&amp;AE412</f>
        <v>v14620-dmz-o-m-1582</v>
      </c>
      <c r="AH412" s="38" t="str">
        <f t="shared" ref="AH412:AH420" si="146">A412&amp;AF412</f>
        <v>eeaims003cro-om</v>
      </c>
      <c r="AI412" s="375" t="s">
        <v>2625</v>
      </c>
      <c r="AJ412" s="38" t="s">
        <v>3136</v>
      </c>
      <c r="AK412" s="38" t="s">
        <v>3137</v>
      </c>
      <c r="AL412" s="670" t="s">
        <v>1572</v>
      </c>
      <c r="AM412" s="38" t="s">
        <v>3069</v>
      </c>
      <c r="AN412" s="38"/>
      <c r="AO412" s="637"/>
      <c r="AP412" s="202"/>
      <c r="AQ412" s="637"/>
      <c r="AR412" s="316"/>
      <c r="AS412" s="316"/>
      <c r="AT412" s="316"/>
      <c r="AU412" s="316"/>
      <c r="AV412" s="316"/>
      <c r="AW412" s="553"/>
      <c r="AX412" s="675"/>
      <c r="AY412" s="675"/>
      <c r="AZ412" s="643"/>
      <c r="BA412" s="644"/>
      <c r="BB412" s="644"/>
      <c r="BC412" s="644"/>
      <c r="BD412" s="644"/>
      <c r="BE412" s="644"/>
      <c r="BF412" s="644"/>
      <c r="BG412" s="644"/>
      <c r="BH412" s="644"/>
      <c r="BI412" s="324">
        <v>1585</v>
      </c>
      <c r="BJ412" s="645" t="s">
        <v>2497</v>
      </c>
      <c r="BK412" s="324" t="str">
        <f t="shared" ref="BK412:BK420" si="147">"v14620"&amp;BJ412&amp;"-"&amp;BI412</f>
        <v>v14620-bsr-1585</v>
      </c>
      <c r="BL412" s="324" t="str">
        <f t="shared" ref="BL412:BL420" si="148">B412&amp;BJ412</f>
        <v>-bsr</v>
      </c>
      <c r="BM412" s="671" t="s">
        <v>2625</v>
      </c>
      <c r="BN412" s="324" t="s">
        <v>2874</v>
      </c>
      <c r="BO412" s="324" t="s">
        <v>2875</v>
      </c>
      <c r="BP412" s="378" t="s">
        <v>1572</v>
      </c>
      <c r="BQ412" s="197" t="s">
        <v>3071</v>
      </c>
    </row>
    <row r="413" spans="1:87" s="27" customFormat="1">
      <c r="A413" s="95" t="str">
        <f t="shared" si="143"/>
        <v>eeaims004cro</v>
      </c>
      <c r="B413" s="36"/>
      <c r="C413" s="36" t="s">
        <v>2609</v>
      </c>
      <c r="D413" s="36" t="s">
        <v>472</v>
      </c>
      <c r="E413" s="36" t="s">
        <v>3062</v>
      </c>
      <c r="F413" s="36" t="s">
        <v>2620</v>
      </c>
      <c r="G413" s="36" t="s">
        <v>2611</v>
      </c>
      <c r="H413" s="36" t="s">
        <v>1606</v>
      </c>
      <c r="I413" s="36" t="s">
        <v>2151</v>
      </c>
      <c r="J413" s="36" t="str">
        <f t="shared" si="134"/>
        <v>ims004cro</v>
      </c>
      <c r="K413" s="36" t="s">
        <v>2621</v>
      </c>
      <c r="L413" s="36" t="s">
        <v>865</v>
      </c>
      <c r="M413" s="36" t="s">
        <v>3072</v>
      </c>
      <c r="N413" s="36" t="s">
        <v>3134</v>
      </c>
      <c r="O413" s="36" t="s">
        <v>3135</v>
      </c>
      <c r="P413" s="36" t="s">
        <v>1615</v>
      </c>
      <c r="Q413" s="646" t="s">
        <v>462</v>
      </c>
      <c r="R413" s="646" t="s">
        <v>463</v>
      </c>
      <c r="S413" s="95" t="s">
        <v>464</v>
      </c>
      <c r="T413" s="95" t="s">
        <v>465</v>
      </c>
      <c r="U413" s="95"/>
      <c r="V413" s="34">
        <v>1584</v>
      </c>
      <c r="W413" s="107" t="s">
        <v>1554</v>
      </c>
      <c r="X413" s="34"/>
      <c r="Y413" s="34" t="str">
        <f t="shared" si="144"/>
        <v>eeaims004cro-ilo</v>
      </c>
      <c r="Z413" s="34" t="s">
        <v>2625</v>
      </c>
      <c r="AA413" s="34" t="s">
        <v>3064</v>
      </c>
      <c r="AB413" s="34" t="s">
        <v>3065</v>
      </c>
      <c r="AC413" s="666" t="s">
        <v>1572</v>
      </c>
      <c r="AD413" s="200" t="s">
        <v>3073</v>
      </c>
      <c r="AE413" s="668">
        <v>1582</v>
      </c>
      <c r="AF413" s="201" t="s">
        <v>1560</v>
      </c>
      <c r="AG413" s="668" t="str">
        <f t="shared" si="145"/>
        <v>v14620-dmz-o-m-1582</v>
      </c>
      <c r="AH413" s="38" t="str">
        <f t="shared" si="146"/>
        <v>eeaims004cro-om</v>
      </c>
      <c r="AI413" s="375" t="s">
        <v>2625</v>
      </c>
      <c r="AJ413" s="38" t="s">
        <v>3136</v>
      </c>
      <c r="AK413" s="38" t="s">
        <v>3137</v>
      </c>
      <c r="AL413" s="670" t="s">
        <v>1572</v>
      </c>
      <c r="AM413" s="38" t="s">
        <v>3074</v>
      </c>
      <c r="AN413" s="38"/>
      <c r="AO413" s="637"/>
      <c r="AP413" s="202"/>
      <c r="AQ413" s="637"/>
      <c r="AR413" s="316"/>
      <c r="AS413" s="316"/>
      <c r="AT413" s="316"/>
      <c r="AU413" s="316"/>
      <c r="AV413" s="316"/>
      <c r="AW413" s="553"/>
      <c r="AX413" s="675"/>
      <c r="AY413" s="675"/>
      <c r="AZ413" s="643"/>
      <c r="BA413" s="644"/>
      <c r="BB413" s="644"/>
      <c r="BC413" s="644"/>
      <c r="BD413" s="644"/>
      <c r="BE413" s="644"/>
      <c r="BF413" s="644"/>
      <c r="BG413" s="644"/>
      <c r="BH413" s="644"/>
      <c r="BI413" s="324">
        <v>1585</v>
      </c>
      <c r="BJ413" s="645" t="s">
        <v>2497</v>
      </c>
      <c r="BK413" s="324" t="str">
        <f t="shared" si="147"/>
        <v>v14620-bsr-1585</v>
      </c>
      <c r="BL413" s="324" t="str">
        <f t="shared" si="148"/>
        <v>-bsr</v>
      </c>
      <c r="BM413" s="671" t="s">
        <v>2625</v>
      </c>
      <c r="BN413" s="324" t="s">
        <v>2874</v>
      </c>
      <c r="BO413" s="324" t="s">
        <v>2875</v>
      </c>
      <c r="BP413" s="378" t="s">
        <v>1572</v>
      </c>
      <c r="BQ413" s="197" t="s">
        <v>3076</v>
      </c>
    </row>
    <row r="414" spans="1:87" s="27" customFormat="1">
      <c r="A414" s="95" t="str">
        <f t="shared" si="143"/>
        <v>eeaims005cro</v>
      </c>
      <c r="B414" s="36"/>
      <c r="C414" s="36" t="s">
        <v>2609</v>
      </c>
      <c r="D414" s="36" t="s">
        <v>472</v>
      </c>
      <c r="E414" s="36" t="s">
        <v>3062</v>
      </c>
      <c r="F414" s="36" t="s">
        <v>2620</v>
      </c>
      <c r="G414" s="36" t="s">
        <v>2611</v>
      </c>
      <c r="H414" s="36" t="s">
        <v>1613</v>
      </c>
      <c r="I414" s="36" t="s">
        <v>2151</v>
      </c>
      <c r="J414" s="36" t="str">
        <f t="shared" si="134"/>
        <v>ims005cro</v>
      </c>
      <c r="K414" s="36" t="s">
        <v>2621</v>
      </c>
      <c r="L414" s="36" t="s">
        <v>866</v>
      </c>
      <c r="M414" s="36" t="s">
        <v>3077</v>
      </c>
      <c r="N414" s="36" t="s">
        <v>3134</v>
      </c>
      <c r="O414" s="36" t="s">
        <v>3135</v>
      </c>
      <c r="P414" s="36" t="s">
        <v>2890</v>
      </c>
      <c r="Q414" s="646" t="s">
        <v>462</v>
      </c>
      <c r="R414" s="646" t="s">
        <v>463</v>
      </c>
      <c r="S414" s="95" t="s">
        <v>464</v>
      </c>
      <c r="T414" s="95" t="s">
        <v>465</v>
      </c>
      <c r="U414" s="95"/>
      <c r="V414" s="34">
        <v>1584</v>
      </c>
      <c r="W414" s="107" t="s">
        <v>1554</v>
      </c>
      <c r="X414" s="34"/>
      <c r="Y414" s="34" t="str">
        <f t="shared" si="144"/>
        <v>eeaims005cro-ilo</v>
      </c>
      <c r="Z414" s="34" t="s">
        <v>2625</v>
      </c>
      <c r="AA414" s="34" t="s">
        <v>3064</v>
      </c>
      <c r="AB414" s="34" t="s">
        <v>3065</v>
      </c>
      <c r="AC414" s="666" t="s">
        <v>1572</v>
      </c>
      <c r="AD414" s="200" t="s">
        <v>3078</v>
      </c>
      <c r="AE414" s="668">
        <v>1582</v>
      </c>
      <c r="AF414" s="201" t="s">
        <v>1560</v>
      </c>
      <c r="AG414" s="668" t="str">
        <f t="shared" si="145"/>
        <v>v14620-dmz-o-m-1582</v>
      </c>
      <c r="AH414" s="38" t="str">
        <f t="shared" si="146"/>
        <v>eeaims005cro-om</v>
      </c>
      <c r="AI414" s="375" t="s">
        <v>2625</v>
      </c>
      <c r="AJ414" s="38" t="s">
        <v>3136</v>
      </c>
      <c r="AK414" s="38" t="s">
        <v>3137</v>
      </c>
      <c r="AL414" s="670" t="s">
        <v>1572</v>
      </c>
      <c r="AM414" s="38" t="s">
        <v>3079</v>
      </c>
      <c r="AN414" s="38"/>
      <c r="AO414" s="637"/>
      <c r="AP414" s="202"/>
      <c r="AQ414" s="637"/>
      <c r="AR414" s="316"/>
      <c r="AS414" s="316"/>
      <c r="AT414" s="316"/>
      <c r="AU414" s="316"/>
      <c r="AV414" s="316"/>
      <c r="AW414" s="553"/>
      <c r="AX414" s="675"/>
      <c r="AY414" s="675"/>
      <c r="AZ414" s="643"/>
      <c r="BA414" s="644"/>
      <c r="BB414" s="644"/>
      <c r="BC414" s="644"/>
      <c r="BD414" s="644"/>
      <c r="BE414" s="644"/>
      <c r="BF414" s="644"/>
      <c r="BG414" s="644"/>
      <c r="BH414" s="644"/>
      <c r="BI414" s="324">
        <v>1585</v>
      </c>
      <c r="BJ414" s="645" t="s">
        <v>2497</v>
      </c>
      <c r="BK414" s="324" t="str">
        <f t="shared" si="147"/>
        <v>v14620-bsr-1585</v>
      </c>
      <c r="BL414" s="324" t="str">
        <f t="shared" si="148"/>
        <v>-bsr</v>
      </c>
      <c r="BM414" s="671" t="s">
        <v>2625</v>
      </c>
      <c r="BN414" s="324" t="s">
        <v>2874</v>
      </c>
      <c r="BO414" s="324" t="s">
        <v>2875</v>
      </c>
      <c r="BP414" s="378" t="s">
        <v>1572</v>
      </c>
      <c r="BQ414" s="197" t="s">
        <v>3081</v>
      </c>
    </row>
    <row r="415" spans="1:87" s="27" customFormat="1">
      <c r="A415" s="95" t="str">
        <f t="shared" si="143"/>
        <v>eeaims006cro</v>
      </c>
      <c r="B415" s="36"/>
      <c r="C415" s="36" t="s">
        <v>2609</v>
      </c>
      <c r="D415" s="36" t="s">
        <v>472</v>
      </c>
      <c r="E415" s="36" t="s">
        <v>3062</v>
      </c>
      <c r="F415" s="36" t="s">
        <v>2620</v>
      </c>
      <c r="G415" s="36" t="s">
        <v>2611</v>
      </c>
      <c r="H415" s="36" t="s">
        <v>1621</v>
      </c>
      <c r="I415" s="36" t="s">
        <v>2151</v>
      </c>
      <c r="J415" s="36" t="str">
        <f t="shared" si="134"/>
        <v>ims006cro</v>
      </c>
      <c r="K415" s="36" t="s">
        <v>2621</v>
      </c>
      <c r="L415" s="36" t="s">
        <v>867</v>
      </c>
      <c r="M415" s="36" t="s">
        <v>3082</v>
      </c>
      <c r="N415" s="36" t="s">
        <v>3134</v>
      </c>
      <c r="O415" s="36" t="s">
        <v>3138</v>
      </c>
      <c r="P415" s="36" t="s">
        <v>2632</v>
      </c>
      <c r="Q415" s="646" t="s">
        <v>462</v>
      </c>
      <c r="R415" s="646" t="s">
        <v>463</v>
      </c>
      <c r="S415" s="95" t="s">
        <v>464</v>
      </c>
      <c r="T415" s="95" t="s">
        <v>465</v>
      </c>
      <c r="U415" s="95"/>
      <c r="V415" s="34">
        <v>1584</v>
      </c>
      <c r="W415" s="107" t="s">
        <v>1554</v>
      </c>
      <c r="X415" s="34"/>
      <c r="Y415" s="34" t="str">
        <f t="shared" si="144"/>
        <v>eeaims006cro-ilo</v>
      </c>
      <c r="Z415" s="34" t="s">
        <v>2625</v>
      </c>
      <c r="AA415" s="34" t="s">
        <v>3064</v>
      </c>
      <c r="AB415" s="34" t="s">
        <v>3065</v>
      </c>
      <c r="AC415" s="666" t="s">
        <v>1572</v>
      </c>
      <c r="AD415" s="200" t="s">
        <v>3083</v>
      </c>
      <c r="AE415" s="668">
        <v>1582</v>
      </c>
      <c r="AF415" s="201" t="s">
        <v>1560</v>
      </c>
      <c r="AG415" s="668" t="str">
        <f t="shared" si="145"/>
        <v>v14620-dmz-o-m-1582</v>
      </c>
      <c r="AH415" s="38" t="str">
        <f t="shared" si="146"/>
        <v>eeaims006cro-om</v>
      </c>
      <c r="AI415" s="375" t="s">
        <v>2625</v>
      </c>
      <c r="AJ415" s="38" t="s">
        <v>3136</v>
      </c>
      <c r="AK415" s="38" t="s">
        <v>3137</v>
      </c>
      <c r="AL415" s="670" t="s">
        <v>1572</v>
      </c>
      <c r="AM415" s="38" t="s">
        <v>3084</v>
      </c>
      <c r="AN415" s="38"/>
      <c r="AO415" s="637"/>
      <c r="AP415" s="202"/>
      <c r="AQ415" s="637"/>
      <c r="AR415" s="316"/>
      <c r="AS415" s="316"/>
      <c r="AT415" s="316"/>
      <c r="AU415" s="316"/>
      <c r="AV415" s="316"/>
      <c r="AW415" s="553"/>
      <c r="AX415" s="675"/>
      <c r="AY415" s="675"/>
      <c r="AZ415" s="643"/>
      <c r="BA415" s="644"/>
      <c r="BB415" s="644"/>
      <c r="BC415" s="644"/>
      <c r="BD415" s="644"/>
      <c r="BE415" s="644"/>
      <c r="BF415" s="644"/>
      <c r="BG415" s="644"/>
      <c r="BH415" s="644"/>
      <c r="BI415" s="324">
        <v>1585</v>
      </c>
      <c r="BJ415" s="645" t="s">
        <v>2497</v>
      </c>
      <c r="BK415" s="324" t="str">
        <f t="shared" si="147"/>
        <v>v14620-bsr-1585</v>
      </c>
      <c r="BL415" s="324" t="str">
        <f t="shared" si="148"/>
        <v>-bsr</v>
      </c>
      <c r="BM415" s="671" t="s">
        <v>2625</v>
      </c>
      <c r="BN415" s="324" t="s">
        <v>2874</v>
      </c>
      <c r="BO415" s="324" t="s">
        <v>2875</v>
      </c>
      <c r="BP415" s="378" t="s">
        <v>1572</v>
      </c>
      <c r="BQ415" s="197" t="s">
        <v>3086</v>
      </c>
    </row>
    <row r="416" spans="1:87" s="27" customFormat="1">
      <c r="A416" s="95" t="str">
        <f t="shared" si="143"/>
        <v>eeaims007cro</v>
      </c>
      <c r="B416" s="36"/>
      <c r="C416" s="36" t="s">
        <v>2609</v>
      </c>
      <c r="D416" s="36" t="s">
        <v>472</v>
      </c>
      <c r="E416" s="36" t="s">
        <v>3062</v>
      </c>
      <c r="F416" s="36" t="s">
        <v>2620</v>
      </c>
      <c r="G416" s="36" t="s">
        <v>2611</v>
      </c>
      <c r="H416" s="36" t="s">
        <v>1628</v>
      </c>
      <c r="I416" s="36" t="s">
        <v>2151</v>
      </c>
      <c r="J416" s="36" t="str">
        <f t="shared" si="134"/>
        <v>ims007cro</v>
      </c>
      <c r="K416" s="36" t="s">
        <v>2621</v>
      </c>
      <c r="L416" s="36" t="s">
        <v>868</v>
      </c>
      <c r="M416" s="36" t="s">
        <v>3087</v>
      </c>
      <c r="N416" s="36" t="s">
        <v>3134</v>
      </c>
      <c r="O416" s="36" t="s">
        <v>3138</v>
      </c>
      <c r="P416" s="36" t="s">
        <v>2633</v>
      </c>
      <c r="Q416" s="646" t="s">
        <v>462</v>
      </c>
      <c r="R416" s="646" t="s">
        <v>463</v>
      </c>
      <c r="S416" s="95" t="s">
        <v>464</v>
      </c>
      <c r="T416" s="95" t="s">
        <v>465</v>
      </c>
      <c r="U416" s="95"/>
      <c r="V416" s="34">
        <v>1584</v>
      </c>
      <c r="W416" s="107" t="s">
        <v>1554</v>
      </c>
      <c r="X416" s="34"/>
      <c r="Y416" s="34" t="str">
        <f t="shared" si="144"/>
        <v>eeaims007cro-ilo</v>
      </c>
      <c r="Z416" s="34" t="s">
        <v>2625</v>
      </c>
      <c r="AA416" s="34" t="s">
        <v>3064</v>
      </c>
      <c r="AB416" s="34" t="s">
        <v>3065</v>
      </c>
      <c r="AC416" s="666" t="s">
        <v>1572</v>
      </c>
      <c r="AD416" s="200" t="s">
        <v>3088</v>
      </c>
      <c r="AE416" s="668">
        <v>1582</v>
      </c>
      <c r="AF416" s="201" t="s">
        <v>1560</v>
      </c>
      <c r="AG416" s="668" t="str">
        <f t="shared" si="145"/>
        <v>v14620-dmz-o-m-1582</v>
      </c>
      <c r="AH416" s="38" t="str">
        <f t="shared" si="146"/>
        <v>eeaims007cro-om</v>
      </c>
      <c r="AI416" s="375" t="s">
        <v>2625</v>
      </c>
      <c r="AJ416" s="38" t="s">
        <v>3136</v>
      </c>
      <c r="AK416" s="38" t="s">
        <v>3137</v>
      </c>
      <c r="AL416" s="670" t="s">
        <v>1572</v>
      </c>
      <c r="AM416" s="38" t="s">
        <v>3089</v>
      </c>
      <c r="AN416" s="38"/>
      <c r="AO416" s="637"/>
      <c r="AP416" s="202"/>
      <c r="AQ416" s="637"/>
      <c r="AR416" s="316"/>
      <c r="AS416" s="316"/>
      <c r="AT416" s="316"/>
      <c r="AU416" s="316"/>
      <c r="AV416" s="316"/>
      <c r="AW416" s="553"/>
      <c r="AX416" s="675"/>
      <c r="AY416" s="675"/>
      <c r="AZ416" s="643"/>
      <c r="BA416" s="644"/>
      <c r="BB416" s="644"/>
      <c r="BC416" s="644"/>
      <c r="BD416" s="644"/>
      <c r="BE416" s="644"/>
      <c r="BF416" s="644"/>
      <c r="BG416" s="644"/>
      <c r="BH416" s="644"/>
      <c r="BI416" s="324">
        <v>1585</v>
      </c>
      <c r="BJ416" s="645" t="s">
        <v>2497</v>
      </c>
      <c r="BK416" s="324" t="str">
        <f t="shared" si="147"/>
        <v>v14620-bsr-1585</v>
      </c>
      <c r="BL416" s="324" t="str">
        <f t="shared" si="148"/>
        <v>-bsr</v>
      </c>
      <c r="BM416" s="671" t="s">
        <v>2625</v>
      </c>
      <c r="BN416" s="324" t="s">
        <v>2874</v>
      </c>
      <c r="BO416" s="324" t="s">
        <v>2875</v>
      </c>
      <c r="BP416" s="378" t="s">
        <v>1572</v>
      </c>
      <c r="BQ416" s="197" t="s">
        <v>3091</v>
      </c>
    </row>
    <row r="417" spans="1:87" s="27" customFormat="1">
      <c r="A417" s="95" t="str">
        <f t="shared" si="143"/>
        <v>eeaims008cro</v>
      </c>
      <c r="B417" s="36"/>
      <c r="C417" s="36" t="s">
        <v>2609</v>
      </c>
      <c r="D417" s="36" t="s">
        <v>472</v>
      </c>
      <c r="E417" s="36" t="s">
        <v>3062</v>
      </c>
      <c r="F417" s="36" t="s">
        <v>2620</v>
      </c>
      <c r="G417" s="36" t="s">
        <v>2611</v>
      </c>
      <c r="H417" s="36" t="s">
        <v>1635</v>
      </c>
      <c r="I417" s="36" t="s">
        <v>2151</v>
      </c>
      <c r="J417" s="36" t="str">
        <f t="shared" si="134"/>
        <v>ims008cro</v>
      </c>
      <c r="K417" s="36" t="s">
        <v>2621</v>
      </c>
      <c r="L417" s="36" t="s">
        <v>869</v>
      </c>
      <c r="M417" s="36" t="s">
        <v>3092</v>
      </c>
      <c r="N417" s="36" t="s">
        <v>3134</v>
      </c>
      <c r="O417" s="36" t="s">
        <v>3138</v>
      </c>
      <c r="P417" s="36" t="s">
        <v>1553</v>
      </c>
      <c r="Q417" s="646" t="s">
        <v>462</v>
      </c>
      <c r="R417" s="646" t="s">
        <v>463</v>
      </c>
      <c r="S417" s="95" t="s">
        <v>464</v>
      </c>
      <c r="T417" s="95" t="s">
        <v>465</v>
      </c>
      <c r="U417" s="95"/>
      <c r="V417" s="34">
        <v>1584</v>
      </c>
      <c r="W417" s="107" t="s">
        <v>1554</v>
      </c>
      <c r="X417" s="34"/>
      <c r="Y417" s="34" t="str">
        <f t="shared" si="144"/>
        <v>eeaims008cro-ilo</v>
      </c>
      <c r="Z417" s="34" t="s">
        <v>2625</v>
      </c>
      <c r="AA417" s="34" t="s">
        <v>3064</v>
      </c>
      <c r="AB417" s="34" t="s">
        <v>3065</v>
      </c>
      <c r="AC417" s="666" t="s">
        <v>1572</v>
      </c>
      <c r="AD417" s="200" t="s">
        <v>3093</v>
      </c>
      <c r="AE417" s="668">
        <v>1582</v>
      </c>
      <c r="AF417" s="201" t="s">
        <v>1560</v>
      </c>
      <c r="AG417" s="668" t="str">
        <f t="shared" si="145"/>
        <v>v14620-dmz-o-m-1582</v>
      </c>
      <c r="AH417" s="38" t="str">
        <f t="shared" si="146"/>
        <v>eeaims008cro-om</v>
      </c>
      <c r="AI417" s="375" t="s">
        <v>2625</v>
      </c>
      <c r="AJ417" s="38" t="s">
        <v>3136</v>
      </c>
      <c r="AK417" s="38" t="s">
        <v>3137</v>
      </c>
      <c r="AL417" s="670" t="s">
        <v>1572</v>
      </c>
      <c r="AM417" s="38" t="s">
        <v>3094</v>
      </c>
      <c r="AN417" s="38"/>
      <c r="AO417" s="637"/>
      <c r="AP417" s="202"/>
      <c r="AQ417" s="637"/>
      <c r="AR417" s="316"/>
      <c r="AS417" s="316"/>
      <c r="AT417" s="316"/>
      <c r="AU417" s="316"/>
      <c r="AV417" s="316"/>
      <c r="AW417" s="553"/>
      <c r="AX417" s="675"/>
      <c r="AY417" s="675"/>
      <c r="AZ417" s="643"/>
      <c r="BA417" s="644"/>
      <c r="BB417" s="644"/>
      <c r="BC417" s="644"/>
      <c r="BD417" s="644"/>
      <c r="BE417" s="644"/>
      <c r="BF417" s="644"/>
      <c r="BG417" s="644"/>
      <c r="BH417" s="644"/>
      <c r="BI417" s="324">
        <v>1585</v>
      </c>
      <c r="BJ417" s="645" t="s">
        <v>2497</v>
      </c>
      <c r="BK417" s="324" t="str">
        <f t="shared" si="147"/>
        <v>v14620-bsr-1585</v>
      </c>
      <c r="BL417" s="324" t="str">
        <f t="shared" si="148"/>
        <v>-bsr</v>
      </c>
      <c r="BM417" s="671" t="s">
        <v>2625</v>
      </c>
      <c r="BN417" s="324" t="s">
        <v>2874</v>
      </c>
      <c r="BO417" s="324" t="s">
        <v>2875</v>
      </c>
      <c r="BP417" s="378" t="s">
        <v>1572</v>
      </c>
      <c r="BQ417" s="197" t="s">
        <v>3096</v>
      </c>
    </row>
    <row r="418" spans="1:87" s="27" customFormat="1">
      <c r="A418" s="95" t="str">
        <f t="shared" si="143"/>
        <v>eeaims009cro</v>
      </c>
      <c r="B418" s="36"/>
      <c r="C418" s="36" t="s">
        <v>2609</v>
      </c>
      <c r="D418" s="36" t="s">
        <v>472</v>
      </c>
      <c r="E418" s="36" t="s">
        <v>3062</v>
      </c>
      <c r="F418" s="36" t="s">
        <v>2620</v>
      </c>
      <c r="G418" s="36" t="s">
        <v>2611</v>
      </c>
      <c r="H418" s="36" t="s">
        <v>1642</v>
      </c>
      <c r="I418" s="36" t="s">
        <v>2151</v>
      </c>
      <c r="J418" s="36" t="str">
        <f t="shared" si="134"/>
        <v>ims009cro</v>
      </c>
      <c r="K418" s="36" t="s">
        <v>2621</v>
      </c>
      <c r="L418" s="36" t="s">
        <v>870</v>
      </c>
      <c r="M418" s="36" t="s">
        <v>3097</v>
      </c>
      <c r="N418" s="36" t="s">
        <v>3134</v>
      </c>
      <c r="O418" s="36" t="s">
        <v>3138</v>
      </c>
      <c r="P418" s="36" t="s">
        <v>2630</v>
      </c>
      <c r="Q418" s="646" t="s">
        <v>462</v>
      </c>
      <c r="R418" s="646" t="s">
        <v>463</v>
      </c>
      <c r="S418" s="95" t="s">
        <v>464</v>
      </c>
      <c r="T418" s="95" t="s">
        <v>465</v>
      </c>
      <c r="U418" s="95"/>
      <c r="V418" s="34">
        <v>1584</v>
      </c>
      <c r="W418" s="107" t="s">
        <v>1554</v>
      </c>
      <c r="X418" s="34"/>
      <c r="Y418" s="34" t="str">
        <f t="shared" si="144"/>
        <v>eeaims009cro-ilo</v>
      </c>
      <c r="Z418" s="34" t="s">
        <v>2625</v>
      </c>
      <c r="AA418" s="34" t="s">
        <v>3064</v>
      </c>
      <c r="AB418" s="34" t="s">
        <v>3065</v>
      </c>
      <c r="AC418" s="666" t="s">
        <v>1572</v>
      </c>
      <c r="AD418" s="200" t="s">
        <v>3098</v>
      </c>
      <c r="AE418" s="668">
        <v>1582</v>
      </c>
      <c r="AF418" s="201" t="s">
        <v>1560</v>
      </c>
      <c r="AG418" s="668" t="str">
        <f t="shared" si="145"/>
        <v>v14620-dmz-o-m-1582</v>
      </c>
      <c r="AH418" s="38" t="str">
        <f t="shared" si="146"/>
        <v>eeaims009cro-om</v>
      </c>
      <c r="AI418" s="375" t="s">
        <v>2625</v>
      </c>
      <c r="AJ418" s="38" t="s">
        <v>3136</v>
      </c>
      <c r="AK418" s="38" t="s">
        <v>3137</v>
      </c>
      <c r="AL418" s="670" t="s">
        <v>1572</v>
      </c>
      <c r="AM418" s="38" t="s">
        <v>3099</v>
      </c>
      <c r="AN418" s="38"/>
      <c r="AO418" s="637"/>
      <c r="AP418" s="202"/>
      <c r="AQ418" s="637"/>
      <c r="AR418" s="316"/>
      <c r="AS418" s="316"/>
      <c r="AT418" s="316"/>
      <c r="AU418" s="316"/>
      <c r="AV418" s="316"/>
      <c r="AW418" s="553"/>
      <c r="AX418" s="675"/>
      <c r="AY418" s="675"/>
      <c r="AZ418" s="643"/>
      <c r="BA418" s="644"/>
      <c r="BB418" s="644"/>
      <c r="BC418" s="644"/>
      <c r="BD418" s="644"/>
      <c r="BE418" s="644"/>
      <c r="BF418" s="644"/>
      <c r="BG418" s="644"/>
      <c r="BH418" s="644"/>
      <c r="BI418" s="324">
        <v>1585</v>
      </c>
      <c r="BJ418" s="645" t="s">
        <v>2497</v>
      </c>
      <c r="BK418" s="324" t="str">
        <f t="shared" si="147"/>
        <v>v14620-bsr-1585</v>
      </c>
      <c r="BL418" s="324" t="str">
        <f t="shared" si="148"/>
        <v>-bsr</v>
      </c>
      <c r="BM418" s="671" t="s">
        <v>2625</v>
      </c>
      <c r="BN418" s="324" t="s">
        <v>2874</v>
      </c>
      <c r="BO418" s="324" t="s">
        <v>2875</v>
      </c>
      <c r="BP418" s="378" t="s">
        <v>1572</v>
      </c>
      <c r="BQ418" s="197" t="s">
        <v>3101</v>
      </c>
    </row>
    <row r="419" spans="1:87" s="27" customFormat="1">
      <c r="A419" s="95" t="str">
        <f t="shared" si="143"/>
        <v>eeaims010cro</v>
      </c>
      <c r="B419" s="36"/>
      <c r="C419" s="36" t="s">
        <v>2609</v>
      </c>
      <c r="D419" s="36" t="s">
        <v>472</v>
      </c>
      <c r="E419" s="36" t="s">
        <v>3062</v>
      </c>
      <c r="F419" s="36" t="s">
        <v>2620</v>
      </c>
      <c r="G419" s="36" t="s">
        <v>2611</v>
      </c>
      <c r="H419" s="36" t="s">
        <v>1650</v>
      </c>
      <c r="I419" s="36" t="s">
        <v>2151</v>
      </c>
      <c r="J419" s="36" t="str">
        <f t="shared" si="134"/>
        <v>ims010cro</v>
      </c>
      <c r="K419" s="36" t="s">
        <v>2621</v>
      </c>
      <c r="L419" s="36" t="s">
        <v>871</v>
      </c>
      <c r="M419" s="36" t="s">
        <v>3102</v>
      </c>
      <c r="N419" s="36" t="s">
        <v>3134</v>
      </c>
      <c r="O419" s="36" t="s">
        <v>3138</v>
      </c>
      <c r="P419" s="36" t="s">
        <v>2624</v>
      </c>
      <c r="Q419" s="646" t="s">
        <v>462</v>
      </c>
      <c r="R419" s="646" t="s">
        <v>463</v>
      </c>
      <c r="S419" s="95" t="s">
        <v>464</v>
      </c>
      <c r="T419" s="95" t="s">
        <v>465</v>
      </c>
      <c r="U419" s="95"/>
      <c r="V419" s="34">
        <v>1584</v>
      </c>
      <c r="W419" s="107" t="s">
        <v>1554</v>
      </c>
      <c r="X419" s="34"/>
      <c r="Y419" s="34" t="str">
        <f t="shared" si="144"/>
        <v>eeaims010cro-ilo</v>
      </c>
      <c r="Z419" s="34" t="s">
        <v>2625</v>
      </c>
      <c r="AA419" s="34" t="s">
        <v>3064</v>
      </c>
      <c r="AB419" s="34" t="s">
        <v>3065</v>
      </c>
      <c r="AC419" s="666" t="s">
        <v>1572</v>
      </c>
      <c r="AD419" s="200" t="s">
        <v>3103</v>
      </c>
      <c r="AE419" s="668">
        <v>1582</v>
      </c>
      <c r="AF419" s="201" t="s">
        <v>1560</v>
      </c>
      <c r="AG419" s="668" t="str">
        <f t="shared" si="145"/>
        <v>v14620-dmz-o-m-1582</v>
      </c>
      <c r="AH419" s="38" t="str">
        <f t="shared" si="146"/>
        <v>eeaims010cro-om</v>
      </c>
      <c r="AI419" s="375" t="s">
        <v>2625</v>
      </c>
      <c r="AJ419" s="38" t="s">
        <v>3136</v>
      </c>
      <c r="AK419" s="38" t="s">
        <v>3137</v>
      </c>
      <c r="AL419" s="670" t="s">
        <v>1572</v>
      </c>
      <c r="AM419" s="38" t="s">
        <v>3104</v>
      </c>
      <c r="AN419" s="38"/>
      <c r="AO419" s="637"/>
      <c r="AP419" s="202"/>
      <c r="AQ419" s="637"/>
      <c r="AR419" s="316"/>
      <c r="AS419" s="316"/>
      <c r="AT419" s="316"/>
      <c r="AU419" s="316"/>
      <c r="AV419" s="316"/>
      <c r="AW419" s="553"/>
      <c r="AX419" s="675"/>
      <c r="AY419" s="675"/>
      <c r="AZ419" s="643"/>
      <c r="BA419" s="644"/>
      <c r="BB419" s="644"/>
      <c r="BC419" s="644"/>
      <c r="BD419" s="644"/>
      <c r="BE419" s="644"/>
      <c r="BF419" s="644"/>
      <c r="BG419" s="644"/>
      <c r="BH419" s="644"/>
      <c r="BI419" s="324">
        <v>1585</v>
      </c>
      <c r="BJ419" s="645" t="s">
        <v>2497</v>
      </c>
      <c r="BK419" s="324" t="str">
        <f t="shared" si="147"/>
        <v>v14620-bsr-1585</v>
      </c>
      <c r="BL419" s="324" t="str">
        <f t="shared" si="148"/>
        <v>-bsr</v>
      </c>
      <c r="BM419" s="671" t="s">
        <v>2625</v>
      </c>
      <c r="BN419" s="324" t="s">
        <v>2874</v>
      </c>
      <c r="BO419" s="324" t="s">
        <v>2875</v>
      </c>
      <c r="BP419" s="378" t="s">
        <v>1572</v>
      </c>
      <c r="BQ419" s="197" t="s">
        <v>3106</v>
      </c>
    </row>
    <row r="420" spans="1:87" s="27" customFormat="1">
      <c r="A420" s="95" t="str">
        <f t="shared" si="143"/>
        <v>eeaims011cro</v>
      </c>
      <c r="B420" s="36"/>
      <c r="C420" s="36" t="s">
        <v>2609</v>
      </c>
      <c r="D420" s="36" t="s">
        <v>472</v>
      </c>
      <c r="E420" s="36" t="s">
        <v>3062</v>
      </c>
      <c r="F420" s="36" t="s">
        <v>2620</v>
      </c>
      <c r="G420" s="36" t="s">
        <v>2611</v>
      </c>
      <c r="H420" s="36" t="s">
        <v>1657</v>
      </c>
      <c r="I420" s="36" t="s">
        <v>2151</v>
      </c>
      <c r="J420" s="36" t="str">
        <f t="shared" si="134"/>
        <v>ims011cro</v>
      </c>
      <c r="K420" s="36" t="s">
        <v>2621</v>
      </c>
      <c r="L420" s="36" t="s">
        <v>872</v>
      </c>
      <c r="M420" s="36" t="s">
        <v>3107</v>
      </c>
      <c r="N420" s="36" t="s">
        <v>3134</v>
      </c>
      <c r="O420" s="36" t="s">
        <v>3138</v>
      </c>
      <c r="P420" s="36" t="s">
        <v>1615</v>
      </c>
      <c r="Q420" s="646" t="s">
        <v>462</v>
      </c>
      <c r="R420" s="646" t="s">
        <v>463</v>
      </c>
      <c r="S420" s="95" t="s">
        <v>464</v>
      </c>
      <c r="T420" s="95" t="s">
        <v>465</v>
      </c>
      <c r="U420" s="95"/>
      <c r="V420" s="34">
        <v>1584</v>
      </c>
      <c r="W420" s="107" t="s">
        <v>1554</v>
      </c>
      <c r="X420" s="34"/>
      <c r="Y420" s="34" t="str">
        <f t="shared" si="144"/>
        <v>eeaims011cro-ilo</v>
      </c>
      <c r="Z420" s="34" t="s">
        <v>2625</v>
      </c>
      <c r="AA420" s="34" t="s">
        <v>3064</v>
      </c>
      <c r="AB420" s="34" t="s">
        <v>3065</v>
      </c>
      <c r="AC420" s="666" t="s">
        <v>1572</v>
      </c>
      <c r="AD420" s="200" t="s">
        <v>3108</v>
      </c>
      <c r="AE420" s="668">
        <v>1582</v>
      </c>
      <c r="AF420" s="201" t="s">
        <v>1560</v>
      </c>
      <c r="AG420" s="668" t="str">
        <f t="shared" si="145"/>
        <v>v14620-dmz-o-m-1582</v>
      </c>
      <c r="AH420" s="38" t="str">
        <f t="shared" si="146"/>
        <v>eeaims011cro-om</v>
      </c>
      <c r="AI420" s="375" t="s">
        <v>2625</v>
      </c>
      <c r="AJ420" s="38" t="s">
        <v>3136</v>
      </c>
      <c r="AK420" s="38" t="s">
        <v>3137</v>
      </c>
      <c r="AL420" s="670" t="s">
        <v>1572</v>
      </c>
      <c r="AM420" s="38" t="s">
        <v>3109</v>
      </c>
      <c r="AN420" s="38"/>
      <c r="AO420" s="637"/>
      <c r="AP420" s="202"/>
      <c r="AQ420" s="637"/>
      <c r="AR420" s="316"/>
      <c r="AS420" s="316"/>
      <c r="AT420" s="316"/>
      <c r="AU420" s="316"/>
      <c r="AV420" s="316"/>
      <c r="AW420" s="553"/>
      <c r="AX420" s="675"/>
      <c r="AY420" s="675"/>
      <c r="AZ420" s="643"/>
      <c r="BA420" s="644"/>
      <c r="BB420" s="644"/>
      <c r="BC420" s="644"/>
      <c r="BD420" s="644"/>
      <c r="BE420" s="644"/>
      <c r="BF420" s="644"/>
      <c r="BG420" s="644"/>
      <c r="BH420" s="644"/>
      <c r="BI420" s="324">
        <v>1585</v>
      </c>
      <c r="BJ420" s="645" t="s">
        <v>2497</v>
      </c>
      <c r="BK420" s="324" t="str">
        <f t="shared" si="147"/>
        <v>v14620-bsr-1585</v>
      </c>
      <c r="BL420" s="324" t="str">
        <f t="shared" si="148"/>
        <v>-bsr</v>
      </c>
      <c r="BM420" s="671" t="s">
        <v>2625</v>
      </c>
      <c r="BN420" s="324" t="s">
        <v>2874</v>
      </c>
      <c r="BO420" s="324" t="s">
        <v>2875</v>
      </c>
      <c r="BP420" s="378" t="s">
        <v>1572</v>
      </c>
      <c r="BQ420" s="197" t="s">
        <v>3111</v>
      </c>
    </row>
    <row r="421" spans="1:87" s="65" customFormat="1" hidden="1">
      <c r="A421" s="95" t="str">
        <f t="shared" si="132"/>
        <v>eeaflb001ltn</v>
      </c>
      <c r="B421" s="36"/>
      <c r="C421" s="36" t="s">
        <v>82</v>
      </c>
      <c r="D421" s="36" t="s">
        <v>470</v>
      </c>
      <c r="E421" s="36" t="s">
        <v>2553</v>
      </c>
      <c r="F421" s="36" t="s">
        <v>82</v>
      </c>
      <c r="G421" s="36" t="s">
        <v>3139</v>
      </c>
      <c r="H421" s="36" t="s">
        <v>1547</v>
      </c>
      <c r="I421" s="36" t="s">
        <v>1548</v>
      </c>
      <c r="J421" s="36" t="str">
        <f t="shared" si="134"/>
        <v>flb001ltn</v>
      </c>
      <c r="K421" s="36" t="s">
        <v>1549</v>
      </c>
      <c r="L421" s="36" t="s">
        <v>1549</v>
      </c>
      <c r="M421" s="36" t="s">
        <v>3140</v>
      </c>
      <c r="N421" s="36"/>
      <c r="O421" s="36"/>
      <c r="P421" s="36"/>
      <c r="Q421" s="646" t="str">
        <f t="shared" si="135"/>
        <v>10.164.15.28</v>
      </c>
      <c r="R421" s="646" t="str">
        <f t="shared" si="136"/>
        <v>10.164.46.12</v>
      </c>
      <c r="S421" s="95" t="str">
        <f t="shared" si="137"/>
        <v>10.244.210.20</v>
      </c>
      <c r="T421" s="95" t="str">
        <f t="shared" si="138"/>
        <v>10.244.200.20</v>
      </c>
      <c r="U421" s="95" t="str">
        <f t="shared" si="139"/>
        <v>N/A</v>
      </c>
      <c r="V421" s="34">
        <v>1584</v>
      </c>
      <c r="W421" s="107" t="s">
        <v>1554</v>
      </c>
      <c r="X421" s="34" t="str">
        <f t="shared" si="141"/>
        <v>v14620-ilo-1584</v>
      </c>
      <c r="Y421" s="34" t="str">
        <f t="shared" si="140"/>
        <v>eeaflb001ltn-ilo</v>
      </c>
      <c r="Z421" s="34" t="s">
        <v>461</v>
      </c>
      <c r="AA421" s="664" t="s">
        <v>2555</v>
      </c>
      <c r="AB421" s="664" t="s">
        <v>2556</v>
      </c>
      <c r="AC421" s="666" t="s">
        <v>1572</v>
      </c>
      <c r="AD421" s="200" t="s">
        <v>3141</v>
      </c>
      <c r="AE421" s="668">
        <v>1582</v>
      </c>
      <c r="AF421" s="201"/>
      <c r="AG421" s="668" t="str">
        <f t="shared" ref="AG421:AG455" si="149">"v14620"&amp;"-dmz-o-m"&amp;"-"&amp;AE421</f>
        <v>v14620-dmz-o-m-1582</v>
      </c>
      <c r="AH421" s="38" t="str">
        <f t="shared" si="133"/>
        <v>eeaflb001ltn</v>
      </c>
      <c r="AI421" s="375" t="s">
        <v>461</v>
      </c>
      <c r="AJ421" s="375" t="s">
        <v>2558</v>
      </c>
      <c r="AK421" s="375" t="s">
        <v>2559</v>
      </c>
      <c r="AL421" s="670" t="s">
        <v>1572</v>
      </c>
      <c r="AM421" s="670" t="s">
        <v>3142</v>
      </c>
      <c r="AN421" s="38" t="s">
        <v>3143</v>
      </c>
      <c r="AO421" s="637"/>
      <c r="AP421" s="202"/>
      <c r="AQ421" s="637"/>
      <c r="AR421" s="316"/>
      <c r="AS421" s="316"/>
      <c r="AT421" s="316"/>
      <c r="AU421" s="316"/>
      <c r="AV421" s="316"/>
      <c r="AW421" s="553"/>
      <c r="AX421" s="500" t="s">
        <v>2562</v>
      </c>
      <c r="AY421" s="674" t="str">
        <f t="shared" ref="AY421:AY444" si="150">Master_Full_Short_Hostname&amp;AX421</f>
        <v>eeaflb001ltn-xtr</v>
      </c>
      <c r="AZ421" s="689"/>
      <c r="BA421" s="690"/>
      <c r="BB421" s="690"/>
      <c r="BC421" s="691"/>
      <c r="BD421" s="691"/>
      <c r="BE421" s="691"/>
      <c r="BF421" s="691"/>
      <c r="BG421" s="691"/>
      <c r="BH421" s="691"/>
      <c r="BI421" s="324">
        <v>1585</v>
      </c>
      <c r="BJ421" s="645" t="s">
        <v>2497</v>
      </c>
      <c r="BK421" s="324"/>
      <c r="BL421" s="324" t="str">
        <f t="shared" ref="BL421:BL444" si="151">Master_Full_Short_Hostname&amp;BJ421</f>
        <v>eeaflb001ltn-bsr</v>
      </c>
      <c r="BM421" s="671" t="s">
        <v>461</v>
      </c>
      <c r="BN421" s="197" t="s">
        <v>2550</v>
      </c>
      <c r="BO421" s="197" t="s">
        <v>2551</v>
      </c>
      <c r="BP421" s="197" t="s">
        <v>1572</v>
      </c>
      <c r="BQ421" s="197" t="s">
        <v>3144</v>
      </c>
    </row>
    <row r="422" spans="1:87" s="27" customFormat="1" hidden="1">
      <c r="A422" s="95" t="str">
        <f t="shared" si="132"/>
        <v>eeaflb002ltn</v>
      </c>
      <c r="B422" s="36"/>
      <c r="C422" s="36" t="s">
        <v>82</v>
      </c>
      <c r="D422" s="36" t="s">
        <v>470</v>
      </c>
      <c r="E422" s="36" t="s">
        <v>2553</v>
      </c>
      <c r="F422" s="36" t="s">
        <v>82</v>
      </c>
      <c r="G422" s="36" t="s">
        <v>3139</v>
      </c>
      <c r="H422" s="36" t="s">
        <v>1590</v>
      </c>
      <c r="I422" s="36" t="s">
        <v>1548</v>
      </c>
      <c r="J422" s="36" t="str">
        <f t="shared" si="134"/>
        <v>flb002ltn</v>
      </c>
      <c r="K422" s="36" t="s">
        <v>1549</v>
      </c>
      <c r="L422" s="36" t="s">
        <v>1549</v>
      </c>
      <c r="M422" s="36" t="s">
        <v>3145</v>
      </c>
      <c r="N422" s="36"/>
      <c r="O422" s="36"/>
      <c r="P422" s="36"/>
      <c r="Q422" s="646" t="str">
        <f t="shared" si="135"/>
        <v>10.164.15.28</v>
      </c>
      <c r="R422" s="646" t="str">
        <f t="shared" si="136"/>
        <v>10.164.46.12</v>
      </c>
      <c r="S422" s="95" t="str">
        <f t="shared" si="137"/>
        <v>10.244.210.20</v>
      </c>
      <c r="T422" s="95" t="str">
        <f t="shared" si="138"/>
        <v>10.244.200.20</v>
      </c>
      <c r="U422" s="95" t="str">
        <f t="shared" si="139"/>
        <v>N/A</v>
      </c>
      <c r="V422" s="34">
        <v>1584</v>
      </c>
      <c r="W422" s="107" t="s">
        <v>1554</v>
      </c>
      <c r="X422" s="34" t="str">
        <f t="shared" si="141"/>
        <v>v14620-ilo-1584</v>
      </c>
      <c r="Y422" s="34" t="str">
        <f t="shared" si="140"/>
        <v>eeaflb002ltn-ilo</v>
      </c>
      <c r="Z422" s="34" t="s">
        <v>461</v>
      </c>
      <c r="AA422" s="664" t="s">
        <v>2555</v>
      </c>
      <c r="AB422" s="664" t="s">
        <v>2556</v>
      </c>
      <c r="AC422" s="666" t="s">
        <v>1572</v>
      </c>
      <c r="AD422" s="200" t="s">
        <v>3146</v>
      </c>
      <c r="AE422" s="668">
        <v>1582</v>
      </c>
      <c r="AF422" s="201"/>
      <c r="AG422" s="668" t="str">
        <f t="shared" si="149"/>
        <v>v14620-dmz-o-m-1582</v>
      </c>
      <c r="AH422" s="38" t="str">
        <f t="shared" si="133"/>
        <v>eeaflb002ltn</v>
      </c>
      <c r="AI422" s="375" t="s">
        <v>461</v>
      </c>
      <c r="AJ422" s="375" t="s">
        <v>2558</v>
      </c>
      <c r="AK422" s="375" t="s">
        <v>2559</v>
      </c>
      <c r="AL422" s="670" t="s">
        <v>1572</v>
      </c>
      <c r="AM422" s="670" t="s">
        <v>3147</v>
      </c>
      <c r="AN422" s="38" t="s">
        <v>3148</v>
      </c>
      <c r="AO422" s="637"/>
      <c r="AP422" s="202"/>
      <c r="AQ422" s="637"/>
      <c r="AR422" s="316"/>
      <c r="AS422" s="316"/>
      <c r="AT422" s="316"/>
      <c r="AU422" s="316"/>
      <c r="AV422" s="316"/>
      <c r="AW422" s="553"/>
      <c r="AX422" s="500" t="s">
        <v>2562</v>
      </c>
      <c r="AY422" s="674" t="str">
        <f t="shared" si="150"/>
        <v>eeaflb002ltn-xtr</v>
      </c>
      <c r="AZ422" s="692"/>
      <c r="BA422" s="675"/>
      <c r="BB422" s="675"/>
      <c r="BC422" s="675"/>
      <c r="BD422" s="675"/>
      <c r="BE422" s="675"/>
      <c r="BF422" s="675"/>
      <c r="BG422" s="675"/>
      <c r="BH422" s="675"/>
      <c r="BI422" s="324">
        <v>1585</v>
      </c>
      <c r="BJ422" s="645" t="s">
        <v>2497</v>
      </c>
      <c r="BK422" s="324"/>
      <c r="BL422" s="324" t="str">
        <f t="shared" si="151"/>
        <v>eeaflb002ltn-bsr</v>
      </c>
      <c r="BM422" s="671" t="s">
        <v>461</v>
      </c>
      <c r="BN422" s="197" t="s">
        <v>2550</v>
      </c>
      <c r="BO422" s="197" t="s">
        <v>2551</v>
      </c>
      <c r="BP422" s="197" t="s">
        <v>1572</v>
      </c>
      <c r="BQ422" s="197" t="s">
        <v>3149</v>
      </c>
    </row>
    <row r="423" spans="1:87" s="27" customFormat="1" hidden="1">
      <c r="A423" s="95" t="str">
        <f t="shared" si="132"/>
        <v>eeaflb003ltn</v>
      </c>
      <c r="B423" s="36"/>
      <c r="C423" s="36" t="s">
        <v>82</v>
      </c>
      <c r="D423" s="36" t="s">
        <v>470</v>
      </c>
      <c r="E423" s="36" t="s">
        <v>2553</v>
      </c>
      <c r="F423" s="36" t="s">
        <v>82</v>
      </c>
      <c r="G423" s="36" t="s">
        <v>3139</v>
      </c>
      <c r="H423" s="36" t="s">
        <v>1598</v>
      </c>
      <c r="I423" s="36" t="s">
        <v>1548</v>
      </c>
      <c r="J423" s="36" t="str">
        <f>G423&amp;H423&amp;E423</f>
        <v>flb003ltn</v>
      </c>
      <c r="K423" s="36" t="s">
        <v>1549</v>
      </c>
      <c r="L423" s="36"/>
      <c r="M423" s="36" t="s">
        <v>3150</v>
      </c>
      <c r="N423" s="36"/>
      <c r="O423" s="36"/>
      <c r="P423" s="36"/>
      <c r="Q423" s="646"/>
      <c r="R423" s="646"/>
      <c r="S423" s="95"/>
      <c r="T423" s="95"/>
      <c r="U423" s="95" t="str">
        <f t="shared" si="139"/>
        <v>N/A</v>
      </c>
      <c r="V423" s="34">
        <v>1584</v>
      </c>
      <c r="W423" s="107" t="s">
        <v>1554</v>
      </c>
      <c r="X423" s="34" t="str">
        <f>"v14620"&amp;W423&amp;"-"&amp;V423</f>
        <v>v14620-ilo-1584</v>
      </c>
      <c r="Y423" s="34" t="str">
        <f>Master_Full_Short_Hostname&amp;W423</f>
        <v>eeaflb003ltn-ilo</v>
      </c>
      <c r="Z423" s="34" t="s">
        <v>461</v>
      </c>
      <c r="AA423" s="664" t="s">
        <v>2555</v>
      </c>
      <c r="AB423" s="664" t="s">
        <v>2556</v>
      </c>
      <c r="AC423" s="666" t="s">
        <v>1572</v>
      </c>
      <c r="AD423" s="200" t="s">
        <v>3151</v>
      </c>
      <c r="AE423" s="668">
        <v>1582</v>
      </c>
      <c r="AF423" s="201"/>
      <c r="AG423" s="668" t="str">
        <f>"v14620"&amp;"-dmz-o-m"&amp;"-"&amp;AE423</f>
        <v>v14620-dmz-o-m-1582</v>
      </c>
      <c r="AH423" s="38" t="str">
        <f>Master_Full_Short_Hostname&amp;AF423</f>
        <v>eeaflb003ltn</v>
      </c>
      <c r="AI423" s="375" t="s">
        <v>461</v>
      </c>
      <c r="AJ423" s="375" t="s">
        <v>2558</v>
      </c>
      <c r="AK423" s="375" t="s">
        <v>2559</v>
      </c>
      <c r="AL423" s="670" t="s">
        <v>1572</v>
      </c>
      <c r="AM423" s="670" t="s">
        <v>3152</v>
      </c>
      <c r="AN423" s="38" t="s">
        <v>3153</v>
      </c>
      <c r="AO423" s="637"/>
      <c r="AP423" s="202"/>
      <c r="AQ423" s="637"/>
      <c r="AR423" s="316"/>
      <c r="AS423" s="316"/>
      <c r="AT423" s="316"/>
      <c r="AU423" s="316"/>
      <c r="AV423" s="316"/>
      <c r="AW423" s="553"/>
      <c r="AX423" s="500" t="s">
        <v>2562</v>
      </c>
      <c r="AY423" s="674" t="str">
        <f>Master_Full_Short_Hostname&amp;AX423</f>
        <v>eeaflb003ltn-xtr</v>
      </c>
      <c r="AZ423" s="692"/>
      <c r="BA423" s="675"/>
      <c r="BB423" s="675"/>
      <c r="BC423" s="675"/>
      <c r="BD423" s="675"/>
      <c r="BE423" s="675"/>
      <c r="BF423" s="675"/>
      <c r="BG423" s="675"/>
      <c r="BH423" s="675"/>
      <c r="BI423" s="324">
        <v>1585</v>
      </c>
      <c r="BJ423" s="645" t="s">
        <v>2497</v>
      </c>
      <c r="BK423" s="324"/>
      <c r="BL423" s="324" t="str">
        <f>Master_Full_Short_Hostname&amp;BJ423</f>
        <v>eeaflb003ltn-bsr</v>
      </c>
      <c r="BM423" s="671" t="s">
        <v>461</v>
      </c>
      <c r="BN423" s="197" t="s">
        <v>2550</v>
      </c>
      <c r="BO423" s="197" t="s">
        <v>2551</v>
      </c>
      <c r="BP423" s="197" t="s">
        <v>1572</v>
      </c>
      <c r="BQ423" s="197" t="s">
        <v>3154</v>
      </c>
    </row>
    <row r="424" spans="1:87" s="27" customFormat="1" hidden="1">
      <c r="A424" s="95" t="str">
        <f t="shared" si="132"/>
        <v>eeaflb004ltn</v>
      </c>
      <c r="B424" s="36"/>
      <c r="C424" s="36" t="s">
        <v>82</v>
      </c>
      <c r="D424" s="36" t="s">
        <v>470</v>
      </c>
      <c r="E424" s="36" t="s">
        <v>2553</v>
      </c>
      <c r="F424" s="36" t="s">
        <v>82</v>
      </c>
      <c r="G424" s="36" t="s">
        <v>3139</v>
      </c>
      <c r="H424" s="36" t="s">
        <v>1606</v>
      </c>
      <c r="I424" s="36" t="s">
        <v>1548</v>
      </c>
      <c r="J424" s="36" t="str">
        <f t="shared" si="134"/>
        <v>flb004ltn</v>
      </c>
      <c r="K424" s="36" t="s">
        <v>1549</v>
      </c>
      <c r="L424" s="36" t="s">
        <v>1549</v>
      </c>
      <c r="M424" s="36" t="s">
        <v>2306</v>
      </c>
      <c r="N424" s="36"/>
      <c r="O424" s="36"/>
      <c r="P424" s="36"/>
      <c r="Q424" s="646" t="str">
        <f t="shared" si="135"/>
        <v>10.164.15.28</v>
      </c>
      <c r="R424" s="646" t="str">
        <f t="shared" si="136"/>
        <v>10.164.46.12</v>
      </c>
      <c r="S424" s="95" t="str">
        <f t="shared" si="137"/>
        <v>10.244.210.20</v>
      </c>
      <c r="T424" s="95" t="str">
        <f t="shared" si="138"/>
        <v>10.244.200.20</v>
      </c>
      <c r="U424" s="95" t="str">
        <f t="shared" si="139"/>
        <v>N/A</v>
      </c>
      <c r="V424" s="34">
        <v>1584</v>
      </c>
      <c r="W424" s="107" t="s">
        <v>1554</v>
      </c>
      <c r="X424" s="34" t="str">
        <f t="shared" si="141"/>
        <v>v14620-ilo-1584</v>
      </c>
      <c r="Y424" s="34" t="str">
        <f t="shared" si="140"/>
        <v>eeaflb004ltn-ilo</v>
      </c>
      <c r="Z424" s="34" t="s">
        <v>461</v>
      </c>
      <c r="AA424" s="664" t="s">
        <v>2555</v>
      </c>
      <c r="AB424" s="664" t="s">
        <v>2556</v>
      </c>
      <c r="AC424" s="666" t="s">
        <v>1572</v>
      </c>
      <c r="AD424" s="200" t="s">
        <v>3155</v>
      </c>
      <c r="AE424" s="668">
        <v>1582</v>
      </c>
      <c r="AF424" s="201"/>
      <c r="AG424" s="668" t="str">
        <f t="shared" si="149"/>
        <v>v14620-dmz-o-m-1582</v>
      </c>
      <c r="AH424" s="38" t="str">
        <f t="shared" si="133"/>
        <v>eeaflb004ltn</v>
      </c>
      <c r="AI424" s="375" t="s">
        <v>461</v>
      </c>
      <c r="AJ424" s="375" t="s">
        <v>2558</v>
      </c>
      <c r="AK424" s="375" t="s">
        <v>2559</v>
      </c>
      <c r="AL424" s="670" t="s">
        <v>1572</v>
      </c>
      <c r="AM424" s="670" t="s">
        <v>3156</v>
      </c>
      <c r="AN424" s="38" t="s">
        <v>1203</v>
      </c>
      <c r="AO424" s="637"/>
      <c r="AP424" s="202"/>
      <c r="AQ424" s="637"/>
      <c r="AR424" s="316"/>
      <c r="AS424" s="316"/>
      <c r="AT424" s="316"/>
      <c r="AU424" s="316"/>
      <c r="AV424" s="316"/>
      <c r="AW424" s="553"/>
      <c r="AX424" s="500" t="s">
        <v>2562</v>
      </c>
      <c r="AY424" s="674" t="str">
        <f t="shared" si="150"/>
        <v>eeaflb004ltn-xtr</v>
      </c>
      <c r="AZ424" s="692"/>
      <c r="BA424" s="675"/>
      <c r="BB424" s="675"/>
      <c r="BC424" s="675"/>
      <c r="BD424" s="675"/>
      <c r="BE424" s="675"/>
      <c r="BF424" s="675"/>
      <c r="BG424" s="675"/>
      <c r="BH424" s="675"/>
      <c r="BI424" s="324">
        <v>1585</v>
      </c>
      <c r="BJ424" s="645" t="s">
        <v>2497</v>
      </c>
      <c r="BK424" s="324"/>
      <c r="BL424" s="324" t="str">
        <f t="shared" si="151"/>
        <v>eeaflb004ltn-bsr</v>
      </c>
      <c r="BM424" s="671" t="s">
        <v>461</v>
      </c>
      <c r="BN424" s="197" t="s">
        <v>2550</v>
      </c>
      <c r="BO424" s="197" t="s">
        <v>2551</v>
      </c>
      <c r="BP424" s="197" t="s">
        <v>1572</v>
      </c>
      <c r="BQ424" s="197" t="s">
        <v>3157</v>
      </c>
    </row>
    <row r="425" spans="1:87" s="27" customFormat="1" hidden="1">
      <c r="A425" s="797" t="str">
        <f t="shared" si="132"/>
        <v>eeaflb001lds</v>
      </c>
      <c r="B425" s="798"/>
      <c r="C425" s="798" t="s">
        <v>82</v>
      </c>
      <c r="D425" s="798" t="s">
        <v>468</v>
      </c>
      <c r="E425" s="798" t="s">
        <v>2732</v>
      </c>
      <c r="F425" s="798" t="s">
        <v>82</v>
      </c>
      <c r="G425" s="798" t="s">
        <v>3139</v>
      </c>
      <c r="H425" s="798" t="s">
        <v>1547</v>
      </c>
      <c r="I425" s="798" t="s">
        <v>1548</v>
      </c>
      <c r="J425" s="798" t="str">
        <f t="shared" si="134"/>
        <v>flb001lds</v>
      </c>
      <c r="K425" s="798" t="s">
        <v>1549</v>
      </c>
      <c r="L425" s="798" t="s">
        <v>1549</v>
      </c>
      <c r="M425" s="798" t="s">
        <v>3158</v>
      </c>
      <c r="N425" s="798"/>
      <c r="O425" s="798"/>
      <c r="P425" s="798"/>
      <c r="Q425" s="799" t="str">
        <f t="shared" si="135"/>
        <v>10.164.46.12</v>
      </c>
      <c r="R425" s="799" t="str">
        <f t="shared" si="136"/>
        <v>10.164.15.28</v>
      </c>
      <c r="S425" s="797" t="str">
        <f t="shared" si="137"/>
        <v>10.244.210.20</v>
      </c>
      <c r="T425" s="797" t="str">
        <f t="shared" si="138"/>
        <v>10.244.200.20</v>
      </c>
      <c r="U425" s="797" t="str">
        <f t="shared" si="139"/>
        <v>N/A</v>
      </c>
      <c r="V425" s="818">
        <v>1584</v>
      </c>
      <c r="W425" s="819" t="s">
        <v>1554</v>
      </c>
      <c r="X425" s="818" t="str">
        <f t="shared" si="141"/>
        <v>v14620-ilo-1584</v>
      </c>
      <c r="Y425" s="818" t="str">
        <f t="shared" si="140"/>
        <v>eeaflb001lds-ilo</v>
      </c>
      <c r="Z425" s="818" t="s">
        <v>461</v>
      </c>
      <c r="AA425" s="818" t="s">
        <v>2734</v>
      </c>
      <c r="AB425" s="818" t="s">
        <v>2735</v>
      </c>
      <c r="AC425" s="820" t="s">
        <v>1572</v>
      </c>
      <c r="AD425" s="821" t="s">
        <v>3159</v>
      </c>
      <c r="AE425" s="801">
        <v>1582</v>
      </c>
      <c r="AF425" s="802"/>
      <c r="AG425" s="801" t="str">
        <f t="shared" si="149"/>
        <v>v14620-dmz-o-m-1582</v>
      </c>
      <c r="AH425" s="803" t="str">
        <f t="shared" si="133"/>
        <v>eeaflb001lds</v>
      </c>
      <c r="AI425" s="804" t="s">
        <v>461</v>
      </c>
      <c r="AJ425" s="803" t="s">
        <v>2737</v>
      </c>
      <c r="AK425" s="803" t="s">
        <v>2738</v>
      </c>
      <c r="AL425" s="805" t="s">
        <v>1572</v>
      </c>
      <c r="AM425" s="805" t="s">
        <v>3160</v>
      </c>
      <c r="AN425" s="803" t="s">
        <v>3161</v>
      </c>
      <c r="AO425" s="806"/>
      <c r="AP425" s="807"/>
      <c r="AQ425" s="806"/>
      <c r="AR425" s="808"/>
      <c r="AS425" s="808"/>
      <c r="AT425" s="808"/>
      <c r="AU425" s="808"/>
      <c r="AV425" s="808"/>
      <c r="AW425" s="809"/>
      <c r="AX425" s="822" t="s">
        <v>2562</v>
      </c>
      <c r="AY425" s="811" t="str">
        <f t="shared" si="150"/>
        <v>eeaflb001lds-xtr</v>
      </c>
      <c r="AZ425" s="832"/>
      <c r="BA425" s="833"/>
      <c r="BB425" s="833"/>
      <c r="BC425" s="833"/>
      <c r="BD425" s="833"/>
      <c r="BE425" s="833"/>
      <c r="BF425" s="833"/>
      <c r="BG425" s="833"/>
      <c r="BH425" s="833"/>
      <c r="BI425" s="823">
        <v>1585</v>
      </c>
      <c r="BJ425" s="824" t="s">
        <v>2497</v>
      </c>
      <c r="BK425" s="823"/>
      <c r="BL425" s="823" t="str">
        <f t="shared" si="151"/>
        <v>eeaflb001lds-bsr</v>
      </c>
      <c r="BM425" s="825" t="s">
        <v>461</v>
      </c>
      <c r="BN425" s="827" t="s">
        <v>2741</v>
      </c>
      <c r="BO425" s="827" t="s">
        <v>2742</v>
      </c>
      <c r="BP425" s="827" t="s">
        <v>1572</v>
      </c>
      <c r="BQ425" s="827" t="s">
        <v>3162</v>
      </c>
      <c r="BR425" s="813"/>
      <c r="BS425" s="813"/>
      <c r="BT425" s="813"/>
      <c r="BU425" s="813"/>
      <c r="BV425" s="813"/>
      <c r="BW425" s="813"/>
      <c r="BX425" s="813"/>
      <c r="BY425" s="813"/>
      <c r="BZ425" s="813"/>
      <c r="CA425" s="813"/>
      <c r="CB425" s="813"/>
      <c r="CC425" s="813"/>
      <c r="CD425" s="813"/>
      <c r="CE425" s="813"/>
      <c r="CF425" s="813"/>
      <c r="CG425" s="813"/>
      <c r="CH425" s="813"/>
      <c r="CI425" s="813"/>
    </row>
    <row r="426" spans="1:87" s="27" customFormat="1" hidden="1">
      <c r="A426" s="95" t="str">
        <f t="shared" si="132"/>
        <v>eeaflb002lds</v>
      </c>
      <c r="B426" s="36"/>
      <c r="C426" s="36" t="s">
        <v>82</v>
      </c>
      <c r="D426" s="36" t="s">
        <v>468</v>
      </c>
      <c r="E426" s="36" t="s">
        <v>2732</v>
      </c>
      <c r="F426" s="36" t="s">
        <v>82</v>
      </c>
      <c r="G426" s="36" t="s">
        <v>3139</v>
      </c>
      <c r="H426" s="36" t="s">
        <v>1590</v>
      </c>
      <c r="I426" s="36" t="s">
        <v>1548</v>
      </c>
      <c r="J426" s="36" t="str">
        <f t="shared" si="134"/>
        <v>flb002lds</v>
      </c>
      <c r="K426" s="36" t="s">
        <v>1549</v>
      </c>
      <c r="L426" s="36" t="s">
        <v>1549</v>
      </c>
      <c r="M426" s="36" t="s">
        <v>3163</v>
      </c>
      <c r="N426" s="36"/>
      <c r="O426" s="36"/>
      <c r="P426" s="36"/>
      <c r="Q426" s="646" t="str">
        <f t="shared" si="135"/>
        <v>10.164.46.12</v>
      </c>
      <c r="R426" s="646" t="str">
        <f t="shared" si="136"/>
        <v>10.164.15.28</v>
      </c>
      <c r="S426" s="95" t="str">
        <f t="shared" si="137"/>
        <v>10.244.210.20</v>
      </c>
      <c r="T426" s="95" t="str">
        <f t="shared" si="138"/>
        <v>10.244.200.20</v>
      </c>
      <c r="U426" s="95" t="str">
        <f t="shared" si="139"/>
        <v>N/A</v>
      </c>
      <c r="V426" s="34">
        <v>1584</v>
      </c>
      <c r="W426" s="107" t="s">
        <v>1554</v>
      </c>
      <c r="X426" s="34" t="str">
        <f t="shared" si="141"/>
        <v>v14620-ilo-1584</v>
      </c>
      <c r="Y426" s="34" t="str">
        <f t="shared" si="140"/>
        <v>eeaflb002lds-ilo</v>
      </c>
      <c r="Z426" s="34" t="s">
        <v>461</v>
      </c>
      <c r="AA426" s="34" t="s">
        <v>2734</v>
      </c>
      <c r="AB426" s="34" t="s">
        <v>2735</v>
      </c>
      <c r="AC426" s="666" t="s">
        <v>1572</v>
      </c>
      <c r="AD426" s="200" t="s">
        <v>3164</v>
      </c>
      <c r="AE426" s="668">
        <v>1582</v>
      </c>
      <c r="AF426" s="201"/>
      <c r="AG426" s="668" t="str">
        <f t="shared" si="149"/>
        <v>v14620-dmz-o-m-1582</v>
      </c>
      <c r="AH426" s="38" t="str">
        <f t="shared" si="133"/>
        <v>eeaflb002lds</v>
      </c>
      <c r="AI426" s="375" t="s">
        <v>461</v>
      </c>
      <c r="AJ426" s="38" t="s">
        <v>2737</v>
      </c>
      <c r="AK426" s="38" t="s">
        <v>2738</v>
      </c>
      <c r="AL426" s="670" t="s">
        <v>1572</v>
      </c>
      <c r="AM426" s="670" t="s">
        <v>3165</v>
      </c>
      <c r="AN426" s="38" t="s">
        <v>3166</v>
      </c>
      <c r="AO426" s="637"/>
      <c r="AP426" s="202"/>
      <c r="AQ426" s="637"/>
      <c r="AR426" s="316"/>
      <c r="AS426" s="316"/>
      <c r="AT426" s="316"/>
      <c r="AU426" s="316"/>
      <c r="AV426" s="316"/>
      <c r="AW426" s="553"/>
      <c r="AX426" s="500" t="s">
        <v>2562</v>
      </c>
      <c r="AY426" s="674" t="str">
        <f t="shared" si="150"/>
        <v>eeaflb002lds-xtr</v>
      </c>
      <c r="AZ426" s="692"/>
      <c r="BA426" s="675"/>
      <c r="BB426" s="675"/>
      <c r="BC426" s="675"/>
      <c r="BD426" s="675"/>
      <c r="BE426" s="675"/>
      <c r="BF426" s="675"/>
      <c r="BG426" s="675"/>
      <c r="BH426" s="675"/>
      <c r="BI426" s="324">
        <v>1585</v>
      </c>
      <c r="BJ426" s="645" t="s">
        <v>2497</v>
      </c>
      <c r="BK426" s="324"/>
      <c r="BL426" s="324" t="str">
        <f t="shared" si="151"/>
        <v>eeaflb002lds-bsr</v>
      </c>
      <c r="BM426" s="671" t="s">
        <v>461</v>
      </c>
      <c r="BN426" s="197" t="s">
        <v>2741</v>
      </c>
      <c r="BO426" s="197" t="s">
        <v>2742</v>
      </c>
      <c r="BP426" s="197" t="s">
        <v>1572</v>
      </c>
      <c r="BQ426" s="197" t="s">
        <v>3167</v>
      </c>
    </row>
    <row r="427" spans="1:87" s="27" customFormat="1" hidden="1">
      <c r="A427" s="95" t="str">
        <f t="shared" si="132"/>
        <v>eeaflb003lds</v>
      </c>
      <c r="B427" s="36"/>
      <c r="C427" s="36" t="s">
        <v>82</v>
      </c>
      <c r="D427" s="36" t="s">
        <v>468</v>
      </c>
      <c r="E427" s="36" t="s">
        <v>2732</v>
      </c>
      <c r="F427" s="36" t="s">
        <v>82</v>
      </c>
      <c r="G427" s="36" t="s">
        <v>3139</v>
      </c>
      <c r="H427" s="36" t="s">
        <v>1598</v>
      </c>
      <c r="I427" s="36" t="s">
        <v>1548</v>
      </c>
      <c r="J427" s="36" t="str">
        <f>G427&amp;H427&amp;E427</f>
        <v>flb003lds</v>
      </c>
      <c r="K427" s="36" t="s">
        <v>1549</v>
      </c>
      <c r="L427" s="36"/>
      <c r="M427" s="36" t="s">
        <v>3168</v>
      </c>
      <c r="N427" s="36"/>
      <c r="O427" s="36"/>
      <c r="P427" s="36"/>
      <c r="Q427" s="646"/>
      <c r="R427" s="646"/>
      <c r="S427" s="95"/>
      <c r="T427" s="95"/>
      <c r="U427" s="95" t="str">
        <f t="shared" si="139"/>
        <v>N/A</v>
      </c>
      <c r="V427" s="34">
        <v>1584</v>
      </c>
      <c r="W427" s="107" t="s">
        <v>1554</v>
      </c>
      <c r="X427" s="34" t="str">
        <f>"v14620"&amp;W427&amp;"-"&amp;V427</f>
        <v>v14620-ilo-1584</v>
      </c>
      <c r="Y427" s="34" t="str">
        <f>Master_Full_Short_Hostname&amp;W427</f>
        <v>eeaflb003lds-ilo</v>
      </c>
      <c r="Z427" s="34" t="s">
        <v>461</v>
      </c>
      <c r="AA427" s="34" t="s">
        <v>2734</v>
      </c>
      <c r="AB427" s="34" t="s">
        <v>2735</v>
      </c>
      <c r="AC427" s="666" t="s">
        <v>1572</v>
      </c>
      <c r="AD427" s="200" t="s">
        <v>3169</v>
      </c>
      <c r="AE427" s="668">
        <v>1582</v>
      </c>
      <c r="AF427" s="201"/>
      <c r="AG427" s="668" t="str">
        <f>"v14620"&amp;"-dmz-o-m"&amp;"-"&amp;AE427</f>
        <v>v14620-dmz-o-m-1582</v>
      </c>
      <c r="AH427" s="38" t="str">
        <f>Master_Full_Short_Hostname&amp;AF427</f>
        <v>eeaflb003lds</v>
      </c>
      <c r="AI427" s="375" t="s">
        <v>461</v>
      </c>
      <c r="AJ427" s="38" t="s">
        <v>2737</v>
      </c>
      <c r="AK427" s="38" t="s">
        <v>2738</v>
      </c>
      <c r="AL427" s="670" t="s">
        <v>1572</v>
      </c>
      <c r="AM427" s="670" t="s">
        <v>3170</v>
      </c>
      <c r="AN427" s="38" t="s">
        <v>3171</v>
      </c>
      <c r="AO427" s="637"/>
      <c r="AP427" s="202"/>
      <c r="AQ427" s="637"/>
      <c r="AR427" s="316"/>
      <c r="AS427" s="316"/>
      <c r="AT427" s="316"/>
      <c r="AU427" s="316"/>
      <c r="AV427" s="316"/>
      <c r="AW427" s="553"/>
      <c r="AX427" s="500" t="s">
        <v>2562</v>
      </c>
      <c r="AY427" s="674" t="str">
        <f>Master_Full_Short_Hostname&amp;AX427</f>
        <v>eeaflb003lds-xtr</v>
      </c>
      <c r="AZ427" s="692"/>
      <c r="BA427" s="675"/>
      <c r="BB427" s="675"/>
      <c r="BC427" s="675"/>
      <c r="BD427" s="675"/>
      <c r="BE427" s="675"/>
      <c r="BF427" s="675"/>
      <c r="BG427" s="675"/>
      <c r="BH427" s="675"/>
      <c r="BI427" s="324">
        <v>1585</v>
      </c>
      <c r="BJ427" s="645" t="s">
        <v>2497</v>
      </c>
      <c r="BK427" s="324"/>
      <c r="BL427" s="324" t="str">
        <f>Master_Full_Short_Hostname&amp;BJ427</f>
        <v>eeaflb003lds-bsr</v>
      </c>
      <c r="BM427" s="671" t="s">
        <v>461</v>
      </c>
      <c r="BN427" s="197" t="s">
        <v>2741</v>
      </c>
      <c r="BO427" s="197" t="s">
        <v>2742</v>
      </c>
      <c r="BP427" s="197" t="s">
        <v>1572</v>
      </c>
      <c r="BQ427" s="197" t="s">
        <v>3172</v>
      </c>
    </row>
    <row r="428" spans="1:87" s="27" customFormat="1" hidden="1">
      <c r="A428" s="95" t="str">
        <f t="shared" si="132"/>
        <v>eeaflb004lds</v>
      </c>
      <c r="B428" s="36"/>
      <c r="C428" s="36" t="s">
        <v>82</v>
      </c>
      <c r="D428" s="36" t="s">
        <v>468</v>
      </c>
      <c r="E428" s="36" t="s">
        <v>2732</v>
      </c>
      <c r="F428" s="36" t="s">
        <v>82</v>
      </c>
      <c r="G428" s="36" t="s">
        <v>3139</v>
      </c>
      <c r="H428" s="36" t="s">
        <v>1606</v>
      </c>
      <c r="I428" s="36" t="s">
        <v>1548</v>
      </c>
      <c r="J428" s="36" t="str">
        <f t="shared" si="134"/>
        <v>flb004lds</v>
      </c>
      <c r="K428" s="36" t="s">
        <v>1549</v>
      </c>
      <c r="L428" s="36" t="s">
        <v>1549</v>
      </c>
      <c r="M428" s="36" t="s">
        <v>2306</v>
      </c>
      <c r="N428" s="36"/>
      <c r="O428" s="36"/>
      <c r="P428" s="36"/>
      <c r="Q428" s="646" t="str">
        <f t="shared" si="135"/>
        <v>10.164.46.12</v>
      </c>
      <c r="R428" s="646" t="str">
        <f t="shared" si="136"/>
        <v>10.164.15.28</v>
      </c>
      <c r="S428" s="95" t="str">
        <f t="shared" si="137"/>
        <v>10.244.210.20</v>
      </c>
      <c r="T428" s="95" t="str">
        <f t="shared" si="138"/>
        <v>10.244.200.20</v>
      </c>
      <c r="U428" s="95" t="str">
        <f t="shared" si="139"/>
        <v>N/A</v>
      </c>
      <c r="V428" s="34">
        <v>1584</v>
      </c>
      <c r="W428" s="107" t="s">
        <v>1554</v>
      </c>
      <c r="X428" s="34" t="str">
        <f t="shared" si="141"/>
        <v>v14620-ilo-1584</v>
      </c>
      <c r="Y428" s="34" t="str">
        <f t="shared" si="140"/>
        <v>eeaflb004lds-ilo</v>
      </c>
      <c r="Z428" s="34" t="s">
        <v>461</v>
      </c>
      <c r="AA428" s="34" t="s">
        <v>2734</v>
      </c>
      <c r="AB428" s="34" t="s">
        <v>2735</v>
      </c>
      <c r="AC428" s="666" t="s">
        <v>1572</v>
      </c>
      <c r="AD428" s="200" t="s">
        <v>3173</v>
      </c>
      <c r="AE428" s="668">
        <v>1582</v>
      </c>
      <c r="AF428" s="201"/>
      <c r="AG428" s="668" t="str">
        <f t="shared" si="149"/>
        <v>v14620-dmz-o-m-1582</v>
      </c>
      <c r="AH428" s="38" t="str">
        <f t="shared" si="133"/>
        <v>eeaflb004lds</v>
      </c>
      <c r="AI428" s="375" t="s">
        <v>461</v>
      </c>
      <c r="AJ428" s="38" t="s">
        <v>2737</v>
      </c>
      <c r="AK428" s="38" t="s">
        <v>2738</v>
      </c>
      <c r="AL428" s="670" t="s">
        <v>1572</v>
      </c>
      <c r="AM428" s="670" t="s">
        <v>3174</v>
      </c>
      <c r="AN428" s="38" t="s">
        <v>1203</v>
      </c>
      <c r="AO428" s="637"/>
      <c r="AP428" s="202"/>
      <c r="AQ428" s="637"/>
      <c r="AR428" s="316"/>
      <c r="AS428" s="316"/>
      <c r="AT428" s="316"/>
      <c r="AU428" s="316"/>
      <c r="AV428" s="316"/>
      <c r="AW428" s="553"/>
      <c r="AX428" s="500" t="s">
        <v>2562</v>
      </c>
      <c r="AY428" s="674" t="str">
        <f t="shared" si="150"/>
        <v>eeaflb004lds-xtr</v>
      </c>
      <c r="AZ428" s="692"/>
      <c r="BA428" s="675"/>
      <c r="BB428" s="675"/>
      <c r="BC428" s="675"/>
      <c r="BD428" s="675"/>
      <c r="BE428" s="675"/>
      <c r="BF428" s="675"/>
      <c r="BG428" s="675"/>
      <c r="BH428" s="675"/>
      <c r="BI428" s="324">
        <v>1585</v>
      </c>
      <c r="BJ428" s="645" t="s">
        <v>2497</v>
      </c>
      <c r="BK428" s="324"/>
      <c r="BL428" s="324" t="str">
        <f t="shared" si="151"/>
        <v>eeaflb004lds-bsr</v>
      </c>
      <c r="BM428" s="671" t="s">
        <v>461</v>
      </c>
      <c r="BN428" s="197" t="s">
        <v>2741</v>
      </c>
      <c r="BO428" s="197" t="s">
        <v>2742</v>
      </c>
      <c r="BP428" s="197" t="s">
        <v>1572</v>
      </c>
      <c r="BQ428" s="197" t="s">
        <v>3175</v>
      </c>
    </row>
    <row r="429" spans="1:87" s="27" customFormat="1" hidden="1">
      <c r="A429" s="95" t="str">
        <f t="shared" si="132"/>
        <v>eeaflb001mfd</v>
      </c>
      <c r="B429" s="36"/>
      <c r="C429" s="36" t="s">
        <v>82</v>
      </c>
      <c r="D429" s="36" t="s">
        <v>471</v>
      </c>
      <c r="E429" s="36" t="s">
        <v>2803</v>
      </c>
      <c r="F429" s="36" t="s">
        <v>82</v>
      </c>
      <c r="G429" s="36" t="s">
        <v>3139</v>
      </c>
      <c r="H429" s="36" t="s">
        <v>1547</v>
      </c>
      <c r="I429" s="36" t="s">
        <v>1548</v>
      </c>
      <c r="J429" s="36" t="str">
        <f t="shared" si="134"/>
        <v>flb001mfd</v>
      </c>
      <c r="K429" s="36" t="s">
        <v>1549</v>
      </c>
      <c r="L429" s="36" t="s">
        <v>1549</v>
      </c>
      <c r="M429" s="36" t="s">
        <v>3176</v>
      </c>
      <c r="N429" s="36"/>
      <c r="O429" s="36"/>
      <c r="P429" s="36"/>
      <c r="Q429" s="646" t="str">
        <f t="shared" si="135"/>
        <v>10.164.46.12</v>
      </c>
      <c r="R429" s="646" t="str">
        <f t="shared" si="136"/>
        <v>10.164.15.28</v>
      </c>
      <c r="S429" s="95" t="str">
        <f t="shared" si="137"/>
        <v>10.244.210.20</v>
      </c>
      <c r="T429" s="95" t="str">
        <f t="shared" si="138"/>
        <v>10.244.200.20</v>
      </c>
      <c r="U429" s="95" t="str">
        <f t="shared" si="139"/>
        <v>N/A</v>
      </c>
      <c r="V429" s="34">
        <v>1584</v>
      </c>
      <c r="W429" s="107" t="s">
        <v>1554</v>
      </c>
      <c r="X429" s="34" t="str">
        <f t="shared" si="141"/>
        <v>v14620-ilo-1584</v>
      </c>
      <c r="Y429" s="34" t="str">
        <f t="shared" si="140"/>
        <v>eeaflb001mfd-ilo</v>
      </c>
      <c r="Z429" s="34" t="s">
        <v>461</v>
      </c>
      <c r="AA429" s="34" t="s">
        <v>2805</v>
      </c>
      <c r="AB429" s="34" t="s">
        <v>2806</v>
      </c>
      <c r="AC429" s="666" t="s">
        <v>1572</v>
      </c>
      <c r="AD429" s="107" t="s">
        <v>3177</v>
      </c>
      <c r="AE429" s="668">
        <v>1582</v>
      </c>
      <c r="AF429" s="201"/>
      <c r="AG429" s="668" t="str">
        <f t="shared" si="149"/>
        <v>v14620-dmz-o-m-1582</v>
      </c>
      <c r="AH429" s="38" t="str">
        <f t="shared" si="133"/>
        <v>eeaflb001mfd</v>
      </c>
      <c r="AI429" s="375" t="s">
        <v>461</v>
      </c>
      <c r="AJ429" s="38" t="s">
        <v>2808</v>
      </c>
      <c r="AK429" s="38" t="s">
        <v>2809</v>
      </c>
      <c r="AL429" s="670" t="s">
        <v>1572</v>
      </c>
      <c r="AM429" s="670" t="s">
        <v>3178</v>
      </c>
      <c r="AN429" s="38" t="s">
        <v>3179</v>
      </c>
      <c r="AO429" s="637"/>
      <c r="AP429" s="202"/>
      <c r="AQ429" s="637"/>
      <c r="AR429" s="316"/>
      <c r="AS429" s="316"/>
      <c r="AT429" s="316"/>
      <c r="AU429" s="316"/>
      <c r="AV429" s="316"/>
      <c r="AW429" s="553"/>
      <c r="AX429" s="500" t="s">
        <v>2562</v>
      </c>
      <c r="AY429" s="674" t="str">
        <f t="shared" si="150"/>
        <v>eeaflb001mfd-xtr</v>
      </c>
      <c r="AZ429" s="692"/>
      <c r="BA429" s="675"/>
      <c r="BB429" s="675"/>
      <c r="BC429" s="675"/>
      <c r="BD429" s="675"/>
      <c r="BE429" s="675"/>
      <c r="BF429" s="675"/>
      <c r="BG429" s="675"/>
      <c r="BH429" s="675"/>
      <c r="BI429" s="324">
        <v>1585</v>
      </c>
      <c r="BJ429" s="645" t="s">
        <v>2497</v>
      </c>
      <c r="BK429" s="324"/>
      <c r="BL429" s="324" t="str">
        <f t="shared" si="151"/>
        <v>eeaflb001mfd-bsr</v>
      </c>
      <c r="BM429" s="671" t="s">
        <v>461</v>
      </c>
      <c r="BN429" s="197" t="s">
        <v>2812</v>
      </c>
      <c r="BO429" s="197" t="s">
        <v>2813</v>
      </c>
      <c r="BP429" s="197" t="s">
        <v>1572</v>
      </c>
      <c r="BQ429" s="197" t="s">
        <v>3180</v>
      </c>
    </row>
    <row r="430" spans="1:87" s="27" customFormat="1" hidden="1">
      <c r="A430" s="95" t="str">
        <f t="shared" si="132"/>
        <v>eeaflb002mfd</v>
      </c>
      <c r="B430" s="36"/>
      <c r="C430" s="36" t="s">
        <v>82</v>
      </c>
      <c r="D430" s="36" t="s">
        <v>471</v>
      </c>
      <c r="E430" s="36" t="s">
        <v>2803</v>
      </c>
      <c r="F430" s="36" t="s">
        <v>82</v>
      </c>
      <c r="G430" s="36" t="s">
        <v>3139</v>
      </c>
      <c r="H430" s="36" t="s">
        <v>1590</v>
      </c>
      <c r="I430" s="36" t="s">
        <v>1548</v>
      </c>
      <c r="J430" s="36" t="str">
        <f t="shared" si="134"/>
        <v>flb002mfd</v>
      </c>
      <c r="K430" s="36" t="s">
        <v>1549</v>
      </c>
      <c r="L430" s="36" t="s">
        <v>1549</v>
      </c>
      <c r="M430" s="36" t="s">
        <v>3181</v>
      </c>
      <c r="N430" s="36"/>
      <c r="O430" s="36"/>
      <c r="P430" s="36"/>
      <c r="Q430" s="646" t="str">
        <f t="shared" si="135"/>
        <v>10.164.46.12</v>
      </c>
      <c r="R430" s="646" t="str">
        <f t="shared" si="136"/>
        <v>10.164.15.28</v>
      </c>
      <c r="S430" s="95" t="str">
        <f t="shared" si="137"/>
        <v>10.244.210.20</v>
      </c>
      <c r="T430" s="95" t="str">
        <f t="shared" si="138"/>
        <v>10.244.200.20</v>
      </c>
      <c r="U430" s="95" t="str">
        <f t="shared" si="139"/>
        <v>N/A</v>
      </c>
      <c r="V430" s="34">
        <v>1584</v>
      </c>
      <c r="W430" s="107" t="s">
        <v>1554</v>
      </c>
      <c r="X430" s="34" t="str">
        <f t="shared" si="141"/>
        <v>v14620-ilo-1584</v>
      </c>
      <c r="Y430" s="34" t="str">
        <f t="shared" si="140"/>
        <v>eeaflb002mfd-ilo</v>
      </c>
      <c r="Z430" s="34" t="s">
        <v>461</v>
      </c>
      <c r="AA430" s="34" t="s">
        <v>2805</v>
      </c>
      <c r="AB430" s="34" t="s">
        <v>2806</v>
      </c>
      <c r="AC430" s="666" t="s">
        <v>1572</v>
      </c>
      <c r="AD430" s="107" t="s">
        <v>3182</v>
      </c>
      <c r="AE430" s="668">
        <v>1582</v>
      </c>
      <c r="AF430" s="201"/>
      <c r="AG430" s="668" t="str">
        <f t="shared" si="149"/>
        <v>v14620-dmz-o-m-1582</v>
      </c>
      <c r="AH430" s="38" t="str">
        <f t="shared" si="133"/>
        <v>eeaflb002mfd</v>
      </c>
      <c r="AI430" s="375" t="s">
        <v>461</v>
      </c>
      <c r="AJ430" s="38" t="s">
        <v>2808</v>
      </c>
      <c r="AK430" s="38" t="s">
        <v>2809</v>
      </c>
      <c r="AL430" s="670" t="s">
        <v>1572</v>
      </c>
      <c r="AM430" s="670" t="s">
        <v>3183</v>
      </c>
      <c r="AN430" s="38" t="s">
        <v>3184</v>
      </c>
      <c r="AO430" s="637"/>
      <c r="AP430" s="202"/>
      <c r="AQ430" s="637"/>
      <c r="AR430" s="316"/>
      <c r="AS430" s="316"/>
      <c r="AT430" s="316"/>
      <c r="AU430" s="316"/>
      <c r="AV430" s="316"/>
      <c r="AW430" s="553"/>
      <c r="AX430" s="500" t="s">
        <v>2562</v>
      </c>
      <c r="AY430" s="674" t="str">
        <f t="shared" si="150"/>
        <v>eeaflb002mfd-xtr</v>
      </c>
      <c r="AZ430" s="692"/>
      <c r="BA430" s="675"/>
      <c r="BB430" s="675"/>
      <c r="BC430" s="675"/>
      <c r="BD430" s="675"/>
      <c r="BE430" s="675"/>
      <c r="BF430" s="675"/>
      <c r="BG430" s="675"/>
      <c r="BH430" s="675"/>
      <c r="BI430" s="324">
        <v>1585</v>
      </c>
      <c r="BJ430" s="645" t="s">
        <v>2497</v>
      </c>
      <c r="BK430" s="324"/>
      <c r="BL430" s="324" t="str">
        <f t="shared" si="151"/>
        <v>eeaflb002mfd-bsr</v>
      </c>
      <c r="BM430" s="671" t="s">
        <v>461</v>
      </c>
      <c r="BN430" s="197" t="s">
        <v>2812</v>
      </c>
      <c r="BO430" s="197" t="s">
        <v>2813</v>
      </c>
      <c r="BP430" s="197" t="s">
        <v>1572</v>
      </c>
      <c r="BQ430" s="197" t="s">
        <v>3185</v>
      </c>
    </row>
    <row r="431" spans="1:87" s="27" customFormat="1" hidden="1">
      <c r="A431" s="95" t="str">
        <f t="shared" si="132"/>
        <v>eeaflb003mfd</v>
      </c>
      <c r="B431" s="36"/>
      <c r="C431" s="36" t="s">
        <v>82</v>
      </c>
      <c r="D431" s="36" t="s">
        <v>471</v>
      </c>
      <c r="E431" s="36" t="s">
        <v>2803</v>
      </c>
      <c r="F431" s="36" t="s">
        <v>82</v>
      </c>
      <c r="G431" s="36" t="s">
        <v>3139</v>
      </c>
      <c r="H431" s="36" t="s">
        <v>1598</v>
      </c>
      <c r="I431" s="36" t="s">
        <v>1548</v>
      </c>
      <c r="J431" s="36" t="str">
        <f>G431&amp;H431&amp;E431</f>
        <v>flb003mfd</v>
      </c>
      <c r="K431" s="36" t="s">
        <v>1549</v>
      </c>
      <c r="L431" s="36"/>
      <c r="M431" s="36" t="s">
        <v>3186</v>
      </c>
      <c r="N431" s="36"/>
      <c r="O431" s="36"/>
      <c r="P431" s="36"/>
      <c r="Q431" s="646"/>
      <c r="R431" s="646"/>
      <c r="S431" s="95"/>
      <c r="T431" s="95"/>
      <c r="U431" s="95" t="str">
        <f t="shared" si="139"/>
        <v>N/A</v>
      </c>
      <c r="V431" s="34">
        <v>1584</v>
      </c>
      <c r="W431" s="107" t="s">
        <v>1554</v>
      </c>
      <c r="X431" s="34" t="str">
        <f>"v14620"&amp;W431&amp;"-"&amp;V431</f>
        <v>v14620-ilo-1584</v>
      </c>
      <c r="Y431" s="34" t="str">
        <f>Master_Full_Short_Hostname&amp;W431</f>
        <v>eeaflb003mfd-ilo</v>
      </c>
      <c r="Z431" s="34" t="s">
        <v>461</v>
      </c>
      <c r="AA431" s="34" t="s">
        <v>2805</v>
      </c>
      <c r="AB431" s="34" t="s">
        <v>2806</v>
      </c>
      <c r="AC431" s="666" t="s">
        <v>1572</v>
      </c>
      <c r="AD431" s="107" t="s">
        <v>3187</v>
      </c>
      <c r="AE431" s="668">
        <v>1582</v>
      </c>
      <c r="AF431" s="201"/>
      <c r="AG431" s="668" t="str">
        <f>"v14620"&amp;"-dmz-o-m"&amp;"-"&amp;AE431</f>
        <v>v14620-dmz-o-m-1582</v>
      </c>
      <c r="AH431" s="38" t="str">
        <f>Master_Full_Short_Hostname&amp;AF431</f>
        <v>eeaflb003mfd</v>
      </c>
      <c r="AI431" s="375" t="s">
        <v>461</v>
      </c>
      <c r="AJ431" s="38" t="s">
        <v>2808</v>
      </c>
      <c r="AK431" s="38" t="s">
        <v>2809</v>
      </c>
      <c r="AL431" s="670" t="s">
        <v>1572</v>
      </c>
      <c r="AM431" s="670" t="s">
        <v>3188</v>
      </c>
      <c r="AN431" s="38" t="s">
        <v>3189</v>
      </c>
      <c r="AO431" s="637"/>
      <c r="AP431" s="202"/>
      <c r="AQ431" s="637"/>
      <c r="AR431" s="316"/>
      <c r="AS431" s="316"/>
      <c r="AT431" s="316"/>
      <c r="AU431" s="316"/>
      <c r="AV431" s="316"/>
      <c r="AW431" s="553"/>
      <c r="AX431" s="500" t="s">
        <v>2562</v>
      </c>
      <c r="AY431" s="674" t="str">
        <f>Master_Full_Short_Hostname&amp;AX431</f>
        <v>eeaflb003mfd-xtr</v>
      </c>
      <c r="AZ431" s="692"/>
      <c r="BA431" s="675"/>
      <c r="BB431" s="675"/>
      <c r="BC431" s="675"/>
      <c r="BD431" s="675"/>
      <c r="BE431" s="675"/>
      <c r="BF431" s="675"/>
      <c r="BG431" s="675"/>
      <c r="BH431" s="675"/>
      <c r="BI431" s="324">
        <v>1585</v>
      </c>
      <c r="BJ431" s="645" t="s">
        <v>2497</v>
      </c>
      <c r="BK431" s="324"/>
      <c r="BL431" s="324" t="str">
        <f>Master_Full_Short_Hostname&amp;BJ431</f>
        <v>eeaflb003mfd-bsr</v>
      </c>
      <c r="BM431" s="671" t="s">
        <v>461</v>
      </c>
      <c r="BN431" s="197" t="s">
        <v>2812</v>
      </c>
      <c r="BO431" s="197" t="s">
        <v>2813</v>
      </c>
      <c r="BP431" s="197" t="s">
        <v>1572</v>
      </c>
      <c r="BQ431" s="197" t="s">
        <v>3190</v>
      </c>
    </row>
    <row r="432" spans="1:87" s="27" customFormat="1" hidden="1">
      <c r="A432" s="95" t="str">
        <f t="shared" si="132"/>
        <v>eeaflb004mfd</v>
      </c>
      <c r="B432" s="36"/>
      <c r="C432" s="36" t="s">
        <v>82</v>
      </c>
      <c r="D432" s="36" t="s">
        <v>471</v>
      </c>
      <c r="E432" s="36" t="s">
        <v>2803</v>
      </c>
      <c r="F432" s="36" t="s">
        <v>82</v>
      </c>
      <c r="G432" s="36" t="s">
        <v>3139</v>
      </c>
      <c r="H432" s="36" t="s">
        <v>1606</v>
      </c>
      <c r="I432" s="36" t="s">
        <v>1548</v>
      </c>
      <c r="J432" s="36" t="str">
        <f t="shared" si="134"/>
        <v>flb004mfd</v>
      </c>
      <c r="K432" s="36" t="s">
        <v>1549</v>
      </c>
      <c r="L432" s="36" t="s">
        <v>1549</v>
      </c>
      <c r="M432" s="36" t="s">
        <v>2306</v>
      </c>
      <c r="N432" s="36"/>
      <c r="O432" s="36"/>
      <c r="P432" s="36"/>
      <c r="Q432" s="646" t="str">
        <f t="shared" si="135"/>
        <v>10.164.46.12</v>
      </c>
      <c r="R432" s="646" t="str">
        <f t="shared" si="136"/>
        <v>10.164.15.28</v>
      </c>
      <c r="S432" s="95" t="str">
        <f t="shared" si="137"/>
        <v>10.244.210.20</v>
      </c>
      <c r="T432" s="95" t="str">
        <f t="shared" si="138"/>
        <v>10.244.200.20</v>
      </c>
      <c r="U432" s="95" t="str">
        <f t="shared" si="139"/>
        <v>N/A</v>
      </c>
      <c r="V432" s="34">
        <v>1584</v>
      </c>
      <c r="W432" s="107" t="s">
        <v>1554</v>
      </c>
      <c r="X432" s="34" t="str">
        <f t="shared" si="141"/>
        <v>v14620-ilo-1584</v>
      </c>
      <c r="Y432" s="34" t="str">
        <f t="shared" si="140"/>
        <v>eeaflb004mfd-ilo</v>
      </c>
      <c r="Z432" s="34" t="s">
        <v>461</v>
      </c>
      <c r="AA432" s="34" t="s">
        <v>2805</v>
      </c>
      <c r="AB432" s="34" t="s">
        <v>2806</v>
      </c>
      <c r="AC432" s="666" t="s">
        <v>1572</v>
      </c>
      <c r="AD432" s="107" t="s">
        <v>3191</v>
      </c>
      <c r="AE432" s="668">
        <v>1582</v>
      </c>
      <c r="AF432" s="201"/>
      <c r="AG432" s="668" t="str">
        <f t="shared" si="149"/>
        <v>v14620-dmz-o-m-1582</v>
      </c>
      <c r="AH432" s="38" t="str">
        <f t="shared" si="133"/>
        <v>eeaflb004mfd</v>
      </c>
      <c r="AI432" s="375" t="s">
        <v>461</v>
      </c>
      <c r="AJ432" s="38" t="s">
        <v>2808</v>
      </c>
      <c r="AK432" s="38" t="s">
        <v>2809</v>
      </c>
      <c r="AL432" s="670" t="s">
        <v>1572</v>
      </c>
      <c r="AM432" s="670" t="s">
        <v>3192</v>
      </c>
      <c r="AN432" s="38" t="s">
        <v>3189</v>
      </c>
      <c r="AO432" s="637"/>
      <c r="AP432" s="202"/>
      <c r="AQ432" s="637"/>
      <c r="AR432" s="316"/>
      <c r="AS432" s="316"/>
      <c r="AT432" s="316"/>
      <c r="AU432" s="316"/>
      <c r="AV432" s="316"/>
      <c r="AW432" s="553"/>
      <c r="AX432" s="500" t="s">
        <v>2562</v>
      </c>
      <c r="AY432" s="674" t="str">
        <f t="shared" si="150"/>
        <v>eeaflb004mfd-xtr</v>
      </c>
      <c r="AZ432" s="692"/>
      <c r="BA432" s="675"/>
      <c r="BB432" s="675"/>
      <c r="BC432" s="675"/>
      <c r="BD432" s="675"/>
      <c r="BE432" s="675"/>
      <c r="BF432" s="675"/>
      <c r="BG432" s="675"/>
      <c r="BH432" s="675"/>
      <c r="BI432" s="324">
        <v>1585</v>
      </c>
      <c r="BJ432" s="645" t="s">
        <v>2497</v>
      </c>
      <c r="BK432" s="324"/>
      <c r="BL432" s="324" t="str">
        <f t="shared" si="151"/>
        <v>eeaflb004mfd-bsr</v>
      </c>
      <c r="BM432" s="671" t="s">
        <v>461</v>
      </c>
      <c r="BN432" s="197" t="s">
        <v>2812</v>
      </c>
      <c r="BO432" s="197" t="s">
        <v>2813</v>
      </c>
      <c r="BP432" s="197" t="s">
        <v>1572</v>
      </c>
      <c r="BQ432" s="197" t="s">
        <v>3193</v>
      </c>
    </row>
    <row r="433" spans="1:87" s="27" customFormat="1" hidden="1">
      <c r="A433" s="95" t="str">
        <f t="shared" si="132"/>
        <v>eeaflb001wvn</v>
      </c>
      <c r="B433" s="36"/>
      <c r="C433" s="36" t="s">
        <v>82</v>
      </c>
      <c r="D433" s="36" t="s">
        <v>474</v>
      </c>
      <c r="E433" s="36" t="s">
        <v>2902</v>
      </c>
      <c r="F433" s="36" t="s">
        <v>82</v>
      </c>
      <c r="G433" s="36" t="s">
        <v>3139</v>
      </c>
      <c r="H433" s="36" t="s">
        <v>1547</v>
      </c>
      <c r="I433" s="36" t="s">
        <v>1548</v>
      </c>
      <c r="J433" s="36" t="str">
        <f t="shared" si="134"/>
        <v>flb001wvn</v>
      </c>
      <c r="K433" s="36" t="s">
        <v>1549</v>
      </c>
      <c r="L433" s="36" t="s">
        <v>1549</v>
      </c>
      <c r="M433" s="36" t="s">
        <v>3194</v>
      </c>
      <c r="N433" s="36"/>
      <c r="O433" s="36"/>
      <c r="P433" s="36"/>
      <c r="Q433" s="646" t="str">
        <f t="shared" si="135"/>
        <v>10.164.46.12</v>
      </c>
      <c r="R433" s="646" t="str">
        <f t="shared" si="136"/>
        <v>10.164.15.28</v>
      </c>
      <c r="S433" s="95" t="str">
        <f t="shared" si="137"/>
        <v>10.244.210.20</v>
      </c>
      <c r="T433" s="95" t="str">
        <f t="shared" si="138"/>
        <v>10.244.200.20</v>
      </c>
      <c r="U433" s="95" t="str">
        <f t="shared" si="139"/>
        <v>N/A</v>
      </c>
      <c r="V433" s="34">
        <v>1584</v>
      </c>
      <c r="W433" s="107" t="s">
        <v>1554</v>
      </c>
      <c r="X433" s="34" t="str">
        <f t="shared" si="141"/>
        <v>v14620-ilo-1584</v>
      </c>
      <c r="Y433" s="34" t="str">
        <f t="shared" si="140"/>
        <v>eeaflb001wvn-ilo</v>
      </c>
      <c r="Z433" s="34" t="s">
        <v>461</v>
      </c>
      <c r="AA433" s="34" t="s">
        <v>2904</v>
      </c>
      <c r="AB433" s="34" t="s">
        <v>2905</v>
      </c>
      <c r="AC433" s="666" t="s">
        <v>1572</v>
      </c>
      <c r="AD433" s="200" t="s">
        <v>2979</v>
      </c>
      <c r="AE433" s="668">
        <v>1582</v>
      </c>
      <c r="AF433" s="201"/>
      <c r="AG433" s="668" t="str">
        <f t="shared" si="149"/>
        <v>v14620-dmz-o-m-1582</v>
      </c>
      <c r="AH433" s="38" t="str">
        <f t="shared" si="133"/>
        <v>eeaflb001wvn</v>
      </c>
      <c r="AI433" s="375" t="s">
        <v>461</v>
      </c>
      <c r="AJ433" s="38" t="s">
        <v>2907</v>
      </c>
      <c r="AK433" s="323" t="s">
        <v>2908</v>
      </c>
      <c r="AL433" s="670" t="s">
        <v>1572</v>
      </c>
      <c r="AM433" s="670" t="s">
        <v>3195</v>
      </c>
      <c r="AN433" s="38" t="s">
        <v>3196</v>
      </c>
      <c r="AO433" s="637"/>
      <c r="AP433" s="202"/>
      <c r="AQ433" s="637"/>
      <c r="AR433" s="316"/>
      <c r="AS433" s="316"/>
      <c r="AT433" s="316"/>
      <c r="AU433" s="316"/>
      <c r="AV433" s="316"/>
      <c r="AW433" s="553"/>
      <c r="AX433" s="500" t="s">
        <v>2562</v>
      </c>
      <c r="AY433" s="674" t="str">
        <f t="shared" si="150"/>
        <v>eeaflb001wvn-xtr</v>
      </c>
      <c r="AZ433" s="692"/>
      <c r="BA433" s="675"/>
      <c r="BB433" s="675"/>
      <c r="BC433" s="675"/>
      <c r="BD433" s="675"/>
      <c r="BE433" s="675"/>
      <c r="BF433" s="675"/>
      <c r="BG433" s="675"/>
      <c r="BH433" s="675"/>
      <c r="BI433" s="324">
        <v>1585</v>
      </c>
      <c r="BJ433" s="645" t="s">
        <v>2497</v>
      </c>
      <c r="BK433" s="324"/>
      <c r="BL433" s="324" t="str">
        <f t="shared" si="151"/>
        <v>eeaflb001wvn-bsr</v>
      </c>
      <c r="BM433" s="671" t="s">
        <v>461</v>
      </c>
      <c r="BN433" s="197" t="s">
        <v>2911</v>
      </c>
      <c r="BO433" s="197" t="s">
        <v>2912</v>
      </c>
      <c r="BP433" s="197" t="s">
        <v>1572</v>
      </c>
      <c r="BQ433" s="197" t="s">
        <v>2980</v>
      </c>
    </row>
    <row r="434" spans="1:87" s="27" customFormat="1" hidden="1">
      <c r="A434" s="95" t="str">
        <f t="shared" si="132"/>
        <v>eeaflb002wvn</v>
      </c>
      <c r="B434" s="36"/>
      <c r="C434" s="36" t="s">
        <v>82</v>
      </c>
      <c r="D434" s="36" t="s">
        <v>474</v>
      </c>
      <c r="E434" s="36" t="s">
        <v>2902</v>
      </c>
      <c r="F434" s="36" t="s">
        <v>82</v>
      </c>
      <c r="G434" s="36" t="s">
        <v>3139</v>
      </c>
      <c r="H434" s="36" t="s">
        <v>1590</v>
      </c>
      <c r="I434" s="36" t="s">
        <v>1548</v>
      </c>
      <c r="J434" s="36" t="str">
        <f t="shared" si="134"/>
        <v>flb002wvn</v>
      </c>
      <c r="K434" s="36" t="s">
        <v>1549</v>
      </c>
      <c r="L434" s="36" t="s">
        <v>1549</v>
      </c>
      <c r="M434" s="36" t="s">
        <v>3197</v>
      </c>
      <c r="N434" s="36"/>
      <c r="O434" s="36"/>
      <c r="P434" s="36"/>
      <c r="Q434" s="646" t="str">
        <f t="shared" si="135"/>
        <v>10.164.46.12</v>
      </c>
      <c r="R434" s="646" t="str">
        <f t="shared" si="136"/>
        <v>10.164.15.28</v>
      </c>
      <c r="S434" s="95" t="str">
        <f t="shared" si="137"/>
        <v>10.244.210.20</v>
      </c>
      <c r="T434" s="95" t="str">
        <f t="shared" si="138"/>
        <v>10.244.200.20</v>
      </c>
      <c r="U434" s="95" t="str">
        <f t="shared" si="139"/>
        <v>N/A</v>
      </c>
      <c r="V434" s="34">
        <v>1584</v>
      </c>
      <c r="W434" s="107" t="s">
        <v>1554</v>
      </c>
      <c r="X434" s="34" t="str">
        <f t="shared" si="141"/>
        <v>v14620-ilo-1584</v>
      </c>
      <c r="Y434" s="34" t="str">
        <f t="shared" si="140"/>
        <v>eeaflb002wvn-ilo</v>
      </c>
      <c r="Z434" s="34" t="s">
        <v>461</v>
      </c>
      <c r="AA434" s="34" t="s">
        <v>2904</v>
      </c>
      <c r="AB434" s="34" t="s">
        <v>2905</v>
      </c>
      <c r="AC434" s="666" t="s">
        <v>1572</v>
      </c>
      <c r="AD434" s="200" t="s">
        <v>2981</v>
      </c>
      <c r="AE434" s="668">
        <v>1582</v>
      </c>
      <c r="AF434" s="201"/>
      <c r="AG434" s="668" t="str">
        <f t="shared" si="149"/>
        <v>v14620-dmz-o-m-1582</v>
      </c>
      <c r="AH434" s="38" t="str">
        <f t="shared" si="133"/>
        <v>eeaflb002wvn</v>
      </c>
      <c r="AI434" s="375" t="s">
        <v>461</v>
      </c>
      <c r="AJ434" s="38" t="s">
        <v>2907</v>
      </c>
      <c r="AK434" s="323" t="s">
        <v>2908</v>
      </c>
      <c r="AL434" s="670" t="s">
        <v>1572</v>
      </c>
      <c r="AM434" s="670" t="s">
        <v>3198</v>
      </c>
      <c r="AN434" s="38" t="s">
        <v>3199</v>
      </c>
      <c r="AO434" s="637"/>
      <c r="AP434" s="202"/>
      <c r="AQ434" s="637"/>
      <c r="AR434" s="316"/>
      <c r="AS434" s="316"/>
      <c r="AT434" s="316"/>
      <c r="AU434" s="316"/>
      <c r="AV434" s="316"/>
      <c r="AW434" s="553"/>
      <c r="AX434" s="500" t="s">
        <v>2562</v>
      </c>
      <c r="AY434" s="674" t="str">
        <f t="shared" si="150"/>
        <v>eeaflb002wvn-xtr</v>
      </c>
      <c r="AZ434" s="692"/>
      <c r="BA434" s="675"/>
      <c r="BB434" s="675"/>
      <c r="BC434" s="675"/>
      <c r="BD434" s="675"/>
      <c r="BE434" s="675"/>
      <c r="BF434" s="675"/>
      <c r="BG434" s="675"/>
      <c r="BH434" s="675"/>
      <c r="BI434" s="324">
        <v>1585</v>
      </c>
      <c r="BJ434" s="645" t="s">
        <v>2497</v>
      </c>
      <c r="BK434" s="324"/>
      <c r="BL434" s="324" t="str">
        <f t="shared" si="151"/>
        <v>eeaflb002wvn-bsr</v>
      </c>
      <c r="BM434" s="671" t="s">
        <v>461</v>
      </c>
      <c r="BN434" s="197" t="s">
        <v>2911</v>
      </c>
      <c r="BO434" s="197" t="s">
        <v>2912</v>
      </c>
      <c r="BP434" s="197" t="s">
        <v>1572</v>
      </c>
      <c r="BQ434" s="197" t="s">
        <v>2982</v>
      </c>
    </row>
    <row r="435" spans="1:87" s="27" customFormat="1" hidden="1">
      <c r="A435" s="95" t="str">
        <f t="shared" ref="A435:A456" si="152">"eea"&amp;$G435&amp;$H435&amp;$E435</f>
        <v>eeaflb003wvn</v>
      </c>
      <c r="B435" s="36"/>
      <c r="C435" s="36" t="s">
        <v>82</v>
      </c>
      <c r="D435" s="36" t="s">
        <v>474</v>
      </c>
      <c r="E435" s="36" t="s">
        <v>2902</v>
      </c>
      <c r="F435" s="36" t="s">
        <v>82</v>
      </c>
      <c r="G435" s="36" t="s">
        <v>3139</v>
      </c>
      <c r="H435" s="36" t="s">
        <v>1598</v>
      </c>
      <c r="I435" s="36" t="s">
        <v>1548</v>
      </c>
      <c r="J435" s="36" t="str">
        <f>G435&amp;H435&amp;E435</f>
        <v>flb003wvn</v>
      </c>
      <c r="K435" s="36" t="s">
        <v>1549</v>
      </c>
      <c r="L435" s="36"/>
      <c r="M435" s="36" t="s">
        <v>3200</v>
      </c>
      <c r="N435" s="36"/>
      <c r="O435" s="36"/>
      <c r="P435" s="36"/>
      <c r="Q435" s="646"/>
      <c r="R435" s="646"/>
      <c r="S435" s="95"/>
      <c r="T435" s="95"/>
      <c r="U435" s="95" t="str">
        <f t="shared" si="139"/>
        <v>N/A</v>
      </c>
      <c r="V435" s="34">
        <v>1584</v>
      </c>
      <c r="W435" s="107" t="s">
        <v>1554</v>
      </c>
      <c r="X435" s="34" t="str">
        <f>"v14620"&amp;W435&amp;"-"&amp;V435</f>
        <v>v14620-ilo-1584</v>
      </c>
      <c r="Y435" s="34" t="str">
        <f>Master_Full_Short_Hostname&amp;W435</f>
        <v>eeaflb003wvn-ilo</v>
      </c>
      <c r="Z435" s="34" t="s">
        <v>461</v>
      </c>
      <c r="AA435" s="34" t="s">
        <v>2904</v>
      </c>
      <c r="AB435" s="34" t="s">
        <v>2905</v>
      </c>
      <c r="AC435" s="666" t="s">
        <v>1572</v>
      </c>
      <c r="AD435" s="200" t="s">
        <v>3201</v>
      </c>
      <c r="AE435" s="668">
        <v>1582</v>
      </c>
      <c r="AF435" s="201"/>
      <c r="AG435" s="668" t="str">
        <f>"v14620"&amp;"-dmz-o-m"&amp;"-"&amp;AE435</f>
        <v>v14620-dmz-o-m-1582</v>
      </c>
      <c r="AH435" s="38" t="str">
        <f>Master_Full_Short_Hostname&amp;AF435</f>
        <v>eeaflb003wvn</v>
      </c>
      <c r="AI435" s="375" t="s">
        <v>461</v>
      </c>
      <c r="AJ435" s="38" t="s">
        <v>2907</v>
      </c>
      <c r="AK435" s="323" t="s">
        <v>2908</v>
      </c>
      <c r="AL435" s="670" t="s">
        <v>1572</v>
      </c>
      <c r="AM435" s="670" t="s">
        <v>3202</v>
      </c>
      <c r="AN435" s="38" t="s">
        <v>3203</v>
      </c>
      <c r="AO435" s="637"/>
      <c r="AP435" s="202"/>
      <c r="AQ435" s="637"/>
      <c r="AR435" s="316"/>
      <c r="AS435" s="316"/>
      <c r="AT435" s="316"/>
      <c r="AU435" s="316"/>
      <c r="AV435" s="316"/>
      <c r="AW435" s="553"/>
      <c r="AX435" s="500" t="s">
        <v>2562</v>
      </c>
      <c r="AY435" s="674" t="str">
        <f>Master_Full_Short_Hostname&amp;AX435</f>
        <v>eeaflb003wvn-xtr</v>
      </c>
      <c r="AZ435" s="692"/>
      <c r="BA435" s="675"/>
      <c r="BB435" s="675"/>
      <c r="BC435" s="675"/>
      <c r="BD435" s="675"/>
      <c r="BE435" s="675"/>
      <c r="BF435" s="675"/>
      <c r="BG435" s="675"/>
      <c r="BH435" s="675"/>
      <c r="BI435" s="324">
        <v>1585</v>
      </c>
      <c r="BJ435" s="645" t="s">
        <v>2497</v>
      </c>
      <c r="BK435" s="324"/>
      <c r="BL435" s="324" t="str">
        <f>Master_Full_Short_Hostname&amp;BJ435</f>
        <v>eeaflb003wvn-bsr</v>
      </c>
      <c r="BM435" s="671" t="s">
        <v>461</v>
      </c>
      <c r="BN435" s="197" t="s">
        <v>2911</v>
      </c>
      <c r="BO435" s="197" t="s">
        <v>2912</v>
      </c>
      <c r="BP435" s="197" t="s">
        <v>1572</v>
      </c>
      <c r="BQ435" s="197" t="s">
        <v>3204</v>
      </c>
    </row>
    <row r="436" spans="1:87" s="27" customFormat="1" hidden="1">
      <c r="A436" s="95" t="str">
        <f t="shared" si="152"/>
        <v>eeaflb004wvn</v>
      </c>
      <c r="B436" s="36"/>
      <c r="C436" s="36" t="s">
        <v>82</v>
      </c>
      <c r="D436" s="36" t="s">
        <v>474</v>
      </c>
      <c r="E436" s="36" t="s">
        <v>2902</v>
      </c>
      <c r="F436" s="36" t="s">
        <v>82</v>
      </c>
      <c r="G436" s="36" t="s">
        <v>3139</v>
      </c>
      <c r="H436" s="36" t="s">
        <v>1606</v>
      </c>
      <c r="I436" s="36" t="s">
        <v>1548</v>
      </c>
      <c r="J436" s="36" t="str">
        <f t="shared" si="134"/>
        <v>flb004wvn</v>
      </c>
      <c r="K436" s="36" t="s">
        <v>1549</v>
      </c>
      <c r="L436" s="36" t="s">
        <v>1549</v>
      </c>
      <c r="M436" s="36" t="s">
        <v>2306</v>
      </c>
      <c r="N436" s="36"/>
      <c r="O436" s="36"/>
      <c r="P436" s="36"/>
      <c r="Q436" s="646" t="str">
        <f t="shared" si="135"/>
        <v>10.164.46.12</v>
      </c>
      <c r="R436" s="646" t="str">
        <f t="shared" si="136"/>
        <v>10.164.15.28</v>
      </c>
      <c r="S436" s="95" t="str">
        <f t="shared" si="137"/>
        <v>10.244.210.20</v>
      </c>
      <c r="T436" s="95" t="str">
        <f t="shared" si="138"/>
        <v>10.244.200.20</v>
      </c>
      <c r="U436" s="95" t="str">
        <f t="shared" si="139"/>
        <v>N/A</v>
      </c>
      <c r="V436" s="34">
        <v>1584</v>
      </c>
      <c r="W436" s="107" t="s">
        <v>1554</v>
      </c>
      <c r="X436" s="34" t="str">
        <f t="shared" si="141"/>
        <v>v14620-ilo-1584</v>
      </c>
      <c r="Y436" s="34" t="str">
        <f t="shared" si="140"/>
        <v>eeaflb004wvn-ilo</v>
      </c>
      <c r="Z436" s="34" t="s">
        <v>461</v>
      </c>
      <c r="AA436" s="34" t="s">
        <v>2904</v>
      </c>
      <c r="AB436" s="34" t="s">
        <v>2905</v>
      </c>
      <c r="AC436" s="666" t="s">
        <v>1572</v>
      </c>
      <c r="AD436" s="200" t="s">
        <v>3205</v>
      </c>
      <c r="AE436" s="668">
        <v>1582</v>
      </c>
      <c r="AF436" s="201"/>
      <c r="AG436" s="668" t="str">
        <f t="shared" si="149"/>
        <v>v14620-dmz-o-m-1582</v>
      </c>
      <c r="AH436" s="38" t="str">
        <f t="shared" si="133"/>
        <v>eeaflb004wvn</v>
      </c>
      <c r="AI436" s="375" t="s">
        <v>461</v>
      </c>
      <c r="AJ436" s="38" t="s">
        <v>2907</v>
      </c>
      <c r="AK436" s="323" t="s">
        <v>2908</v>
      </c>
      <c r="AL436" s="670" t="s">
        <v>1572</v>
      </c>
      <c r="AM436" s="670" t="s">
        <v>3206</v>
      </c>
      <c r="AN436" s="38" t="s">
        <v>1203</v>
      </c>
      <c r="AO436" s="637"/>
      <c r="AP436" s="202"/>
      <c r="AQ436" s="637"/>
      <c r="AR436" s="316"/>
      <c r="AS436" s="316"/>
      <c r="AT436" s="316"/>
      <c r="AU436" s="316"/>
      <c r="AV436" s="316"/>
      <c r="AW436" s="553"/>
      <c r="AX436" s="500" t="s">
        <v>2562</v>
      </c>
      <c r="AY436" s="674" t="str">
        <f t="shared" si="150"/>
        <v>eeaflb004wvn-xtr</v>
      </c>
      <c r="AZ436" s="692"/>
      <c r="BA436" s="675"/>
      <c r="BB436" s="675"/>
      <c r="BC436" s="675"/>
      <c r="BD436" s="675"/>
      <c r="BE436" s="675"/>
      <c r="BF436" s="675"/>
      <c r="BG436" s="675"/>
      <c r="BH436" s="675"/>
      <c r="BI436" s="324">
        <v>1585</v>
      </c>
      <c r="BJ436" s="645" t="s">
        <v>2497</v>
      </c>
      <c r="BK436" s="324"/>
      <c r="BL436" s="324" t="str">
        <f t="shared" si="151"/>
        <v>eeaflb004wvn-bsr</v>
      </c>
      <c r="BM436" s="671" t="s">
        <v>461</v>
      </c>
      <c r="BN436" s="197" t="s">
        <v>2911</v>
      </c>
      <c r="BO436" s="197" t="s">
        <v>2912</v>
      </c>
      <c r="BP436" s="197" t="s">
        <v>1572</v>
      </c>
      <c r="BQ436" s="197" t="s">
        <v>3207</v>
      </c>
    </row>
    <row r="437" spans="1:87" s="27" customFormat="1" hidden="1">
      <c r="A437" s="95" t="str">
        <f t="shared" si="152"/>
        <v>eeaflb001bkt</v>
      </c>
      <c r="B437" s="36"/>
      <c r="C437" s="36" t="s">
        <v>82</v>
      </c>
      <c r="D437" s="36" t="s">
        <v>469</v>
      </c>
      <c r="E437" s="36" t="s">
        <v>2983</v>
      </c>
      <c r="F437" s="36" t="s">
        <v>82</v>
      </c>
      <c r="G437" s="36" t="s">
        <v>3139</v>
      </c>
      <c r="H437" s="36" t="s">
        <v>1547</v>
      </c>
      <c r="I437" s="36" t="s">
        <v>1548</v>
      </c>
      <c r="J437" s="36" t="str">
        <f t="shared" si="134"/>
        <v>flb001bkt</v>
      </c>
      <c r="K437" s="36" t="s">
        <v>1549</v>
      </c>
      <c r="L437" s="36" t="s">
        <v>1549</v>
      </c>
      <c r="M437" s="36" t="s">
        <v>3208</v>
      </c>
      <c r="N437" s="36"/>
      <c r="O437" s="36"/>
      <c r="P437" s="36"/>
      <c r="Q437" s="646" t="str">
        <f t="shared" si="135"/>
        <v>10.164.15.28</v>
      </c>
      <c r="R437" s="646" t="str">
        <f t="shared" si="136"/>
        <v>10.164.46.12</v>
      </c>
      <c r="S437" s="95" t="str">
        <f t="shared" si="137"/>
        <v>10.244.210.20</v>
      </c>
      <c r="T437" s="95" t="str">
        <f t="shared" si="138"/>
        <v>10.244.200.20</v>
      </c>
      <c r="U437" s="95" t="str">
        <f t="shared" si="139"/>
        <v>N/A</v>
      </c>
      <c r="V437" s="34">
        <v>1584</v>
      </c>
      <c r="W437" s="107" t="s">
        <v>1554</v>
      </c>
      <c r="X437" s="34" t="str">
        <f t="shared" si="141"/>
        <v>v14620-ilo-1584</v>
      </c>
      <c r="Y437" s="34" t="str">
        <f t="shared" si="140"/>
        <v>eeaflb001bkt-ilo</v>
      </c>
      <c r="Z437" s="34" t="s">
        <v>461</v>
      </c>
      <c r="AA437" s="34" t="s">
        <v>2985</v>
      </c>
      <c r="AB437" s="34" t="s">
        <v>2986</v>
      </c>
      <c r="AC437" s="666" t="s">
        <v>1572</v>
      </c>
      <c r="AD437" s="200" t="s">
        <v>3056</v>
      </c>
      <c r="AE437" s="668">
        <v>1582</v>
      </c>
      <c r="AF437" s="201"/>
      <c r="AG437" s="668" t="str">
        <f t="shared" si="149"/>
        <v>v14620-dmz-o-m-1582</v>
      </c>
      <c r="AH437" s="38" t="str">
        <f t="shared" si="133"/>
        <v>eeaflb001bkt</v>
      </c>
      <c r="AI437" s="375" t="s">
        <v>461</v>
      </c>
      <c r="AJ437" s="38" t="s">
        <v>2988</v>
      </c>
      <c r="AK437" s="38" t="s">
        <v>2989</v>
      </c>
      <c r="AL437" s="670" t="s">
        <v>1572</v>
      </c>
      <c r="AM437" s="670" t="s">
        <v>3209</v>
      </c>
      <c r="AN437" s="38" t="s">
        <v>3210</v>
      </c>
      <c r="AO437" s="637"/>
      <c r="AP437" s="202"/>
      <c r="AQ437" s="637"/>
      <c r="AR437" s="316"/>
      <c r="AS437" s="316"/>
      <c r="AT437" s="316"/>
      <c r="AU437" s="316"/>
      <c r="AV437" s="316"/>
      <c r="AW437" s="553"/>
      <c r="AX437" s="500" t="s">
        <v>2562</v>
      </c>
      <c r="AY437" s="674" t="str">
        <f t="shared" si="150"/>
        <v>eeaflb001bkt-xtr</v>
      </c>
      <c r="AZ437" s="692"/>
      <c r="BA437" s="675"/>
      <c r="BB437" s="675"/>
      <c r="BC437" s="675"/>
      <c r="BD437" s="675"/>
      <c r="BE437" s="675"/>
      <c r="BF437" s="675"/>
      <c r="BG437" s="675"/>
      <c r="BH437" s="675"/>
      <c r="BI437" s="324">
        <v>1585</v>
      </c>
      <c r="BJ437" s="645" t="s">
        <v>2497</v>
      </c>
      <c r="BK437" s="324"/>
      <c r="BL437" s="324" t="str">
        <f t="shared" si="151"/>
        <v>eeaflb001bkt-bsr</v>
      </c>
      <c r="BM437" s="671" t="s">
        <v>461</v>
      </c>
      <c r="BN437" s="197" t="s">
        <v>2996</v>
      </c>
      <c r="BO437" s="197" t="s">
        <v>2997</v>
      </c>
      <c r="BP437" s="197" t="s">
        <v>1572</v>
      </c>
      <c r="BQ437" s="197" t="s">
        <v>3057</v>
      </c>
    </row>
    <row r="438" spans="1:87" s="27" customFormat="1" hidden="1">
      <c r="A438" s="95" t="str">
        <f t="shared" si="152"/>
        <v>eeaflb002bkt</v>
      </c>
      <c r="B438" s="36"/>
      <c r="C438" s="36" t="s">
        <v>82</v>
      </c>
      <c r="D438" s="36" t="s">
        <v>469</v>
      </c>
      <c r="E438" s="36" t="s">
        <v>2983</v>
      </c>
      <c r="F438" s="36" t="s">
        <v>82</v>
      </c>
      <c r="G438" s="36" t="s">
        <v>3139</v>
      </c>
      <c r="H438" s="36" t="s">
        <v>1590</v>
      </c>
      <c r="I438" s="36" t="s">
        <v>1548</v>
      </c>
      <c r="J438" s="36" t="str">
        <f t="shared" si="134"/>
        <v>flb002bkt</v>
      </c>
      <c r="K438" s="36" t="s">
        <v>1549</v>
      </c>
      <c r="L438" s="36" t="s">
        <v>1549</v>
      </c>
      <c r="M438" s="36" t="s">
        <v>3211</v>
      </c>
      <c r="N438" s="36"/>
      <c r="O438" s="36"/>
      <c r="P438" s="36"/>
      <c r="Q438" s="646" t="str">
        <f t="shared" si="135"/>
        <v>10.164.15.28</v>
      </c>
      <c r="R438" s="646" t="str">
        <f t="shared" si="136"/>
        <v>10.164.46.12</v>
      </c>
      <c r="S438" s="95" t="str">
        <f t="shared" si="137"/>
        <v>10.244.210.20</v>
      </c>
      <c r="T438" s="95" t="str">
        <f t="shared" si="138"/>
        <v>10.244.200.20</v>
      </c>
      <c r="U438" s="95" t="str">
        <f t="shared" si="139"/>
        <v>N/A</v>
      </c>
      <c r="V438" s="34">
        <v>1584</v>
      </c>
      <c r="W438" s="107" t="s">
        <v>1554</v>
      </c>
      <c r="X438" s="34" t="str">
        <f t="shared" si="141"/>
        <v>v14620-ilo-1584</v>
      </c>
      <c r="Y438" s="34" t="str">
        <f t="shared" si="140"/>
        <v>eeaflb002bkt-ilo</v>
      </c>
      <c r="Z438" s="34" t="s">
        <v>461</v>
      </c>
      <c r="AA438" s="34" t="s">
        <v>2985</v>
      </c>
      <c r="AB438" s="34" t="s">
        <v>2986</v>
      </c>
      <c r="AC438" s="666" t="s">
        <v>1572</v>
      </c>
      <c r="AD438" s="200" t="s">
        <v>3058</v>
      </c>
      <c r="AE438" s="668">
        <v>1582</v>
      </c>
      <c r="AF438" s="201"/>
      <c r="AG438" s="668" t="str">
        <f t="shared" si="149"/>
        <v>v14620-dmz-o-m-1582</v>
      </c>
      <c r="AH438" s="38" t="str">
        <f t="shared" si="133"/>
        <v>eeaflb002bkt</v>
      </c>
      <c r="AI438" s="375" t="s">
        <v>461</v>
      </c>
      <c r="AJ438" s="38" t="s">
        <v>2988</v>
      </c>
      <c r="AK438" s="38" t="s">
        <v>2989</v>
      </c>
      <c r="AL438" s="670" t="s">
        <v>1572</v>
      </c>
      <c r="AM438" s="670" t="s">
        <v>3212</v>
      </c>
      <c r="AN438" s="38" t="s">
        <v>3213</v>
      </c>
      <c r="AO438" s="637"/>
      <c r="AP438" s="202"/>
      <c r="AQ438" s="637"/>
      <c r="AR438" s="316"/>
      <c r="AS438" s="316"/>
      <c r="AT438" s="316"/>
      <c r="AU438" s="316"/>
      <c r="AV438" s="316"/>
      <c r="AW438" s="553"/>
      <c r="AX438" s="500" t="s">
        <v>2562</v>
      </c>
      <c r="AY438" s="674" t="str">
        <f t="shared" si="150"/>
        <v>eeaflb002bkt-xtr</v>
      </c>
      <c r="AZ438" s="692"/>
      <c r="BA438" s="675"/>
      <c r="BB438" s="675"/>
      <c r="BC438" s="675"/>
      <c r="BD438" s="675"/>
      <c r="BE438" s="675"/>
      <c r="BF438" s="675"/>
      <c r="BG438" s="675"/>
      <c r="BH438" s="675"/>
      <c r="BI438" s="324">
        <v>1585</v>
      </c>
      <c r="BJ438" s="645" t="s">
        <v>2497</v>
      </c>
      <c r="BK438" s="324"/>
      <c r="BL438" s="324" t="str">
        <f t="shared" si="151"/>
        <v>eeaflb002bkt-bsr</v>
      </c>
      <c r="BM438" s="671" t="s">
        <v>461</v>
      </c>
      <c r="BN438" s="197" t="s">
        <v>2996</v>
      </c>
      <c r="BO438" s="197" t="s">
        <v>2997</v>
      </c>
      <c r="BP438" s="197" t="s">
        <v>1572</v>
      </c>
      <c r="BQ438" s="197" t="s">
        <v>3059</v>
      </c>
    </row>
    <row r="439" spans="1:87" s="27" customFormat="1" hidden="1">
      <c r="A439" s="95" t="str">
        <f t="shared" si="152"/>
        <v>eeaflb003bkt</v>
      </c>
      <c r="B439" s="36"/>
      <c r="C439" s="36" t="s">
        <v>82</v>
      </c>
      <c r="D439" s="36" t="s">
        <v>469</v>
      </c>
      <c r="E439" s="36" t="s">
        <v>2983</v>
      </c>
      <c r="F439" s="36" t="s">
        <v>82</v>
      </c>
      <c r="G439" s="36" t="s">
        <v>3139</v>
      </c>
      <c r="H439" s="36" t="s">
        <v>1598</v>
      </c>
      <c r="I439" s="36" t="s">
        <v>1548</v>
      </c>
      <c r="J439" s="36" t="str">
        <f>G439&amp;H439&amp;E439</f>
        <v>flb003bkt</v>
      </c>
      <c r="K439" s="36" t="s">
        <v>1549</v>
      </c>
      <c r="L439" s="36"/>
      <c r="M439" s="36" t="s">
        <v>3214</v>
      </c>
      <c r="N439" s="36"/>
      <c r="O439" s="36"/>
      <c r="P439" s="36"/>
      <c r="Q439" s="646"/>
      <c r="R439" s="646"/>
      <c r="S439" s="95"/>
      <c r="T439" s="95"/>
      <c r="U439" s="95" t="str">
        <f t="shared" si="139"/>
        <v>N/A</v>
      </c>
      <c r="V439" s="34">
        <v>1584</v>
      </c>
      <c r="W439" s="107" t="s">
        <v>1554</v>
      </c>
      <c r="X439" s="34" t="str">
        <f>"v14620"&amp;W439&amp;"-"&amp;V439</f>
        <v>v14620-ilo-1584</v>
      </c>
      <c r="Y439" s="34" t="str">
        <f>Master_Full_Short_Hostname&amp;W439</f>
        <v>eeaflb003bkt-ilo</v>
      </c>
      <c r="Z439" s="34" t="s">
        <v>461</v>
      </c>
      <c r="AA439" s="34" t="s">
        <v>2985</v>
      </c>
      <c r="AB439" s="34" t="s">
        <v>2986</v>
      </c>
      <c r="AC439" s="666" t="s">
        <v>1572</v>
      </c>
      <c r="AD439" s="200" t="s">
        <v>3060</v>
      </c>
      <c r="AE439" s="668">
        <v>1582</v>
      </c>
      <c r="AF439" s="201"/>
      <c r="AG439" s="668" t="str">
        <f>"v14620"&amp;"-dmz-o-m"&amp;"-"&amp;AE439</f>
        <v>v14620-dmz-o-m-1582</v>
      </c>
      <c r="AH439" s="38" t="str">
        <f>Master_Full_Short_Hostname&amp;AF439</f>
        <v>eeaflb003bkt</v>
      </c>
      <c r="AI439" s="375" t="s">
        <v>461</v>
      </c>
      <c r="AJ439" s="38" t="s">
        <v>2988</v>
      </c>
      <c r="AK439" s="38" t="s">
        <v>2989</v>
      </c>
      <c r="AL439" s="670" t="s">
        <v>1572</v>
      </c>
      <c r="AM439" s="670" t="s">
        <v>3215</v>
      </c>
      <c r="AN439" s="38" t="s">
        <v>3216</v>
      </c>
      <c r="AO439" s="637"/>
      <c r="AP439" s="202"/>
      <c r="AQ439" s="637"/>
      <c r="AR439" s="316"/>
      <c r="AS439" s="316"/>
      <c r="AT439" s="316"/>
      <c r="AU439" s="316"/>
      <c r="AV439" s="316"/>
      <c r="AW439" s="553"/>
      <c r="AX439" s="500" t="s">
        <v>2562</v>
      </c>
      <c r="AY439" s="674" t="str">
        <f>Master_Full_Short_Hostname&amp;AX439</f>
        <v>eeaflb003bkt-xtr</v>
      </c>
      <c r="AZ439" s="692"/>
      <c r="BA439" s="675"/>
      <c r="BB439" s="675"/>
      <c r="BC439" s="675"/>
      <c r="BD439" s="675"/>
      <c r="BE439" s="675"/>
      <c r="BF439" s="675"/>
      <c r="BG439" s="675"/>
      <c r="BH439" s="675"/>
      <c r="BI439" s="324">
        <v>1585</v>
      </c>
      <c r="BJ439" s="645" t="s">
        <v>2497</v>
      </c>
      <c r="BK439" s="324"/>
      <c r="BL439" s="324" t="str">
        <f>Master_Full_Short_Hostname&amp;BJ439</f>
        <v>eeaflb003bkt-bsr</v>
      </c>
      <c r="BM439" s="671" t="s">
        <v>461</v>
      </c>
      <c r="BN439" s="197" t="s">
        <v>2996</v>
      </c>
      <c r="BO439" s="197" t="s">
        <v>2997</v>
      </c>
      <c r="BP439" s="197" t="s">
        <v>1572</v>
      </c>
      <c r="BQ439" s="197" t="s">
        <v>3061</v>
      </c>
    </row>
    <row r="440" spans="1:87" s="27" customFormat="1" hidden="1">
      <c r="A440" s="95" t="str">
        <f t="shared" si="152"/>
        <v>eeaflb004bkt</v>
      </c>
      <c r="B440" s="36"/>
      <c r="C440" s="36" t="s">
        <v>82</v>
      </c>
      <c r="D440" s="36" t="s">
        <v>469</v>
      </c>
      <c r="E440" s="36" t="s">
        <v>2983</v>
      </c>
      <c r="F440" s="36" t="s">
        <v>82</v>
      </c>
      <c r="G440" s="36" t="s">
        <v>3139</v>
      </c>
      <c r="H440" s="36" t="s">
        <v>1606</v>
      </c>
      <c r="I440" s="36" t="s">
        <v>1548</v>
      </c>
      <c r="J440" s="36" t="str">
        <f t="shared" si="134"/>
        <v>flb004bkt</v>
      </c>
      <c r="K440" s="36" t="s">
        <v>1549</v>
      </c>
      <c r="L440" s="36" t="s">
        <v>1549</v>
      </c>
      <c r="M440" s="36" t="s">
        <v>2306</v>
      </c>
      <c r="N440" s="36"/>
      <c r="O440" s="36"/>
      <c r="P440" s="36"/>
      <c r="Q440" s="646" t="str">
        <f t="shared" si="135"/>
        <v>10.164.15.28</v>
      </c>
      <c r="R440" s="646" t="str">
        <f t="shared" si="136"/>
        <v>10.164.46.12</v>
      </c>
      <c r="S440" s="95" t="str">
        <f t="shared" si="137"/>
        <v>10.244.210.20</v>
      </c>
      <c r="T440" s="95" t="str">
        <f t="shared" si="138"/>
        <v>10.244.200.20</v>
      </c>
      <c r="U440" s="95" t="str">
        <f t="shared" si="139"/>
        <v>N/A</v>
      </c>
      <c r="V440" s="34">
        <v>1584</v>
      </c>
      <c r="W440" s="107" t="s">
        <v>1554</v>
      </c>
      <c r="X440" s="34" t="str">
        <f t="shared" si="141"/>
        <v>v14620-ilo-1584</v>
      </c>
      <c r="Y440" s="34" t="str">
        <f t="shared" si="140"/>
        <v>eeaflb004bkt-ilo</v>
      </c>
      <c r="Z440" s="34" t="s">
        <v>461</v>
      </c>
      <c r="AA440" s="34" t="s">
        <v>2985</v>
      </c>
      <c r="AB440" s="34" t="s">
        <v>2986</v>
      </c>
      <c r="AC440" s="666" t="s">
        <v>1572</v>
      </c>
      <c r="AD440" s="200" t="s">
        <v>3217</v>
      </c>
      <c r="AE440" s="668">
        <v>1582</v>
      </c>
      <c r="AF440" s="201"/>
      <c r="AG440" s="668" t="str">
        <f t="shared" si="149"/>
        <v>v14620-dmz-o-m-1582</v>
      </c>
      <c r="AH440" s="38" t="str">
        <f t="shared" si="133"/>
        <v>eeaflb004bkt</v>
      </c>
      <c r="AI440" s="375" t="s">
        <v>461</v>
      </c>
      <c r="AJ440" s="38" t="s">
        <v>2988</v>
      </c>
      <c r="AK440" s="38" t="s">
        <v>2989</v>
      </c>
      <c r="AL440" s="670" t="s">
        <v>1572</v>
      </c>
      <c r="AM440" s="670" t="s">
        <v>3218</v>
      </c>
      <c r="AN440" s="38" t="s">
        <v>1203</v>
      </c>
      <c r="AO440" s="637"/>
      <c r="AP440" s="202"/>
      <c r="AQ440" s="637"/>
      <c r="AR440" s="316"/>
      <c r="AS440" s="316"/>
      <c r="AT440" s="316"/>
      <c r="AU440" s="316"/>
      <c r="AV440" s="316"/>
      <c r="AW440" s="553"/>
      <c r="AX440" s="500" t="s">
        <v>2562</v>
      </c>
      <c r="AY440" s="674" t="str">
        <f t="shared" si="150"/>
        <v>eeaflb004bkt-xtr</v>
      </c>
      <c r="AZ440" s="692"/>
      <c r="BA440" s="675"/>
      <c r="BB440" s="675"/>
      <c r="BC440" s="675"/>
      <c r="BD440" s="675"/>
      <c r="BE440" s="675"/>
      <c r="BF440" s="675"/>
      <c r="BG440" s="675"/>
      <c r="BH440" s="675"/>
      <c r="BI440" s="324">
        <v>1585</v>
      </c>
      <c r="BJ440" s="645" t="s">
        <v>2497</v>
      </c>
      <c r="BK440" s="324"/>
      <c r="BL440" s="324" t="str">
        <f t="shared" si="151"/>
        <v>eeaflb004bkt-bsr</v>
      </c>
      <c r="BM440" s="671" t="s">
        <v>461</v>
      </c>
      <c r="BN440" s="197" t="s">
        <v>2996</v>
      </c>
      <c r="BO440" s="197" t="s">
        <v>2997</v>
      </c>
      <c r="BP440" s="197" t="s">
        <v>1572</v>
      </c>
      <c r="BQ440" s="197" t="s">
        <v>3219</v>
      </c>
    </row>
    <row r="441" spans="1:87" s="27" customFormat="1" hidden="1">
      <c r="A441" s="797" t="str">
        <f t="shared" si="152"/>
        <v>eeaflb001cro</v>
      </c>
      <c r="B441" s="798"/>
      <c r="C441" s="798" t="s">
        <v>82</v>
      </c>
      <c r="D441" s="798" t="s">
        <v>472</v>
      </c>
      <c r="E441" s="798" t="s">
        <v>3062</v>
      </c>
      <c r="F441" s="798" t="s">
        <v>82</v>
      </c>
      <c r="G441" s="798" t="s">
        <v>3139</v>
      </c>
      <c r="H441" s="798" t="s">
        <v>1547</v>
      </c>
      <c r="I441" s="798" t="s">
        <v>1548</v>
      </c>
      <c r="J441" s="798" t="str">
        <f t="shared" si="134"/>
        <v>flb001cro</v>
      </c>
      <c r="K441" s="798" t="s">
        <v>1549</v>
      </c>
      <c r="L441" s="798" t="s">
        <v>1549</v>
      </c>
      <c r="M441" s="798" t="s">
        <v>3220</v>
      </c>
      <c r="N441" s="798"/>
      <c r="O441" s="798"/>
      <c r="P441" s="798"/>
      <c r="Q441" s="799" t="str">
        <f t="shared" si="135"/>
        <v>10.164.15.28</v>
      </c>
      <c r="R441" s="799" t="str">
        <f t="shared" si="136"/>
        <v>10.164.46.12</v>
      </c>
      <c r="S441" s="797" t="str">
        <f t="shared" si="137"/>
        <v>10.244.210.20</v>
      </c>
      <c r="T441" s="797" t="str">
        <f t="shared" si="138"/>
        <v>10.244.200.20</v>
      </c>
      <c r="U441" s="797" t="str">
        <f t="shared" si="139"/>
        <v>N/A</v>
      </c>
      <c r="V441" s="818">
        <v>1584</v>
      </c>
      <c r="W441" s="819" t="s">
        <v>1554</v>
      </c>
      <c r="X441" s="818" t="str">
        <f t="shared" si="141"/>
        <v>v14620-ilo-1584</v>
      </c>
      <c r="Y441" s="818" t="str">
        <f t="shared" si="140"/>
        <v>eeaflb001cro-ilo</v>
      </c>
      <c r="Z441" s="818" t="s">
        <v>461</v>
      </c>
      <c r="AA441" s="818" t="s">
        <v>3064</v>
      </c>
      <c r="AB441" s="818" t="s">
        <v>3065</v>
      </c>
      <c r="AC441" s="820" t="s">
        <v>1572</v>
      </c>
      <c r="AD441" s="821" t="s">
        <v>3221</v>
      </c>
      <c r="AE441" s="801">
        <v>1582</v>
      </c>
      <c r="AF441" s="802"/>
      <c r="AG441" s="801" t="str">
        <f t="shared" si="149"/>
        <v>v14620-dmz-o-m-1582</v>
      </c>
      <c r="AH441" s="803" t="str">
        <f t="shared" si="133"/>
        <v>eeaflb001cro</v>
      </c>
      <c r="AI441" s="804" t="s">
        <v>461</v>
      </c>
      <c r="AJ441" s="803" t="s">
        <v>3067</v>
      </c>
      <c r="AK441" s="803" t="s">
        <v>3068</v>
      </c>
      <c r="AL441" s="805" t="s">
        <v>1572</v>
      </c>
      <c r="AM441" s="805" t="s">
        <v>3222</v>
      </c>
      <c r="AN441" s="803" t="s">
        <v>3223</v>
      </c>
      <c r="AO441" s="806"/>
      <c r="AP441" s="807"/>
      <c r="AQ441" s="806"/>
      <c r="AR441" s="808"/>
      <c r="AS441" s="808"/>
      <c r="AT441" s="808"/>
      <c r="AU441" s="808"/>
      <c r="AV441" s="808"/>
      <c r="AW441" s="809"/>
      <c r="AX441" s="822" t="s">
        <v>2562</v>
      </c>
      <c r="AY441" s="811" t="str">
        <f t="shared" si="150"/>
        <v>eeaflb001cro-xtr</v>
      </c>
      <c r="AZ441" s="832"/>
      <c r="BA441" s="833"/>
      <c r="BB441" s="833"/>
      <c r="BC441" s="833"/>
      <c r="BD441" s="833"/>
      <c r="BE441" s="833"/>
      <c r="BF441" s="833"/>
      <c r="BG441" s="833"/>
      <c r="BH441" s="833"/>
      <c r="BI441" s="823">
        <v>1585</v>
      </c>
      <c r="BJ441" s="824" t="s">
        <v>2497</v>
      </c>
      <c r="BK441" s="823"/>
      <c r="BL441" s="823" t="str">
        <f t="shared" si="151"/>
        <v>eeaflb001cro-bsr</v>
      </c>
      <c r="BM441" s="825" t="s">
        <v>461</v>
      </c>
      <c r="BN441" s="827" t="s">
        <v>2874</v>
      </c>
      <c r="BO441" s="827" t="s">
        <v>2875</v>
      </c>
      <c r="BP441" s="827" t="s">
        <v>1572</v>
      </c>
      <c r="BQ441" s="827" t="s">
        <v>3224</v>
      </c>
      <c r="BR441" s="813"/>
      <c r="BS441" s="813"/>
      <c r="BT441" s="813"/>
      <c r="BU441" s="813"/>
      <c r="BV441" s="813"/>
      <c r="BW441" s="813"/>
      <c r="BX441" s="813"/>
      <c r="BY441" s="813"/>
      <c r="BZ441" s="813"/>
      <c r="CA441" s="813"/>
      <c r="CB441" s="813"/>
      <c r="CC441" s="813"/>
      <c r="CD441" s="813"/>
      <c r="CE441" s="813"/>
      <c r="CF441" s="813"/>
      <c r="CG441" s="813"/>
      <c r="CH441" s="813"/>
      <c r="CI441" s="813"/>
    </row>
    <row r="442" spans="1:87" s="27" customFormat="1" hidden="1">
      <c r="A442" s="95" t="str">
        <f t="shared" si="152"/>
        <v>eeaflb002cro</v>
      </c>
      <c r="B442" s="36"/>
      <c r="C442" s="36" t="s">
        <v>82</v>
      </c>
      <c r="D442" s="36" t="s">
        <v>472</v>
      </c>
      <c r="E442" s="36" t="s">
        <v>3062</v>
      </c>
      <c r="F442" s="36" t="s">
        <v>82</v>
      </c>
      <c r="G442" s="36" t="s">
        <v>3139</v>
      </c>
      <c r="H442" s="36" t="s">
        <v>1590</v>
      </c>
      <c r="I442" s="36" t="s">
        <v>1548</v>
      </c>
      <c r="J442" s="36" t="str">
        <f t="shared" si="134"/>
        <v>flb002cro</v>
      </c>
      <c r="K442" s="36" t="s">
        <v>1549</v>
      </c>
      <c r="L442" s="36" t="s">
        <v>1549</v>
      </c>
      <c r="M442" s="36" t="s">
        <v>3225</v>
      </c>
      <c r="N442" s="36"/>
      <c r="O442" s="36"/>
      <c r="P442" s="36"/>
      <c r="Q442" s="646" t="str">
        <f t="shared" si="135"/>
        <v>10.164.15.28</v>
      </c>
      <c r="R442" s="646" t="str">
        <f t="shared" si="136"/>
        <v>10.164.46.12</v>
      </c>
      <c r="S442" s="95" t="str">
        <f t="shared" si="137"/>
        <v>10.244.210.20</v>
      </c>
      <c r="T442" s="95" t="str">
        <f t="shared" si="138"/>
        <v>10.244.200.20</v>
      </c>
      <c r="U442" s="95" t="str">
        <f t="shared" si="139"/>
        <v>N/A</v>
      </c>
      <c r="V442" s="34">
        <v>1584</v>
      </c>
      <c r="W442" s="107" t="s">
        <v>1554</v>
      </c>
      <c r="X442" s="34" t="str">
        <f t="shared" si="141"/>
        <v>v14620-ilo-1584</v>
      </c>
      <c r="Y442" s="34" t="str">
        <f t="shared" si="140"/>
        <v>eeaflb002cro-ilo</v>
      </c>
      <c r="Z442" s="34" t="s">
        <v>461</v>
      </c>
      <c r="AA442" s="34" t="s">
        <v>3064</v>
      </c>
      <c r="AB442" s="34" t="s">
        <v>3065</v>
      </c>
      <c r="AC442" s="666" t="s">
        <v>1572</v>
      </c>
      <c r="AD442" s="200" t="s">
        <v>3226</v>
      </c>
      <c r="AE442" s="668">
        <v>1582</v>
      </c>
      <c r="AF442" s="201"/>
      <c r="AG442" s="668" t="str">
        <f t="shared" si="149"/>
        <v>v14620-dmz-o-m-1582</v>
      </c>
      <c r="AH442" s="38" t="str">
        <f t="shared" si="133"/>
        <v>eeaflb002cro</v>
      </c>
      <c r="AI442" s="375" t="s">
        <v>461</v>
      </c>
      <c r="AJ442" s="38" t="s">
        <v>3067</v>
      </c>
      <c r="AK442" s="38" t="s">
        <v>3068</v>
      </c>
      <c r="AL442" s="670" t="s">
        <v>1572</v>
      </c>
      <c r="AM442" s="670" t="s">
        <v>3227</v>
      </c>
      <c r="AN442" s="38" t="s">
        <v>3228</v>
      </c>
      <c r="AO442" s="637"/>
      <c r="AP442" s="202"/>
      <c r="AQ442" s="637"/>
      <c r="AR442" s="316"/>
      <c r="AS442" s="316"/>
      <c r="AT442" s="316"/>
      <c r="AU442" s="316"/>
      <c r="AV442" s="316"/>
      <c r="AW442" s="553"/>
      <c r="AX442" s="500" t="s">
        <v>2562</v>
      </c>
      <c r="AY442" s="674" t="str">
        <f t="shared" si="150"/>
        <v>eeaflb002cro-xtr</v>
      </c>
      <c r="AZ442" s="692"/>
      <c r="BA442" s="675"/>
      <c r="BB442" s="675"/>
      <c r="BC442" s="675"/>
      <c r="BD442" s="675"/>
      <c r="BE442" s="675"/>
      <c r="BF442" s="675"/>
      <c r="BG442" s="675"/>
      <c r="BH442" s="675"/>
      <c r="BI442" s="324">
        <v>1585</v>
      </c>
      <c r="BJ442" s="645" t="s">
        <v>2497</v>
      </c>
      <c r="BK442" s="324"/>
      <c r="BL442" s="324" t="str">
        <f t="shared" si="151"/>
        <v>eeaflb002cro-bsr</v>
      </c>
      <c r="BM442" s="671" t="s">
        <v>461</v>
      </c>
      <c r="BN442" s="197" t="s">
        <v>2874</v>
      </c>
      <c r="BO442" s="197" t="s">
        <v>2875</v>
      </c>
      <c r="BP442" s="197" t="s">
        <v>1572</v>
      </c>
      <c r="BQ442" s="197" t="s">
        <v>3229</v>
      </c>
    </row>
    <row r="443" spans="1:87" s="27" customFormat="1" hidden="1">
      <c r="A443" s="95" t="str">
        <f t="shared" si="152"/>
        <v>eeaflb003cro</v>
      </c>
      <c r="B443" s="36"/>
      <c r="C443" s="36" t="s">
        <v>82</v>
      </c>
      <c r="D443" s="36" t="s">
        <v>472</v>
      </c>
      <c r="E443" s="36" t="s">
        <v>3062</v>
      </c>
      <c r="F443" s="36" t="s">
        <v>82</v>
      </c>
      <c r="G443" s="36" t="s">
        <v>3139</v>
      </c>
      <c r="H443" s="36" t="s">
        <v>1598</v>
      </c>
      <c r="I443" s="36" t="s">
        <v>1548</v>
      </c>
      <c r="J443" s="36" t="str">
        <f>G443&amp;H443&amp;E443</f>
        <v>flb003cro</v>
      </c>
      <c r="K443" s="36" t="s">
        <v>1549</v>
      </c>
      <c r="L443" s="36"/>
      <c r="M443" s="36" t="s">
        <v>3230</v>
      </c>
      <c r="N443" s="36"/>
      <c r="O443" s="36"/>
      <c r="P443" s="36"/>
      <c r="Q443" s="646"/>
      <c r="R443" s="646"/>
      <c r="S443" s="95"/>
      <c r="T443" s="95"/>
      <c r="U443" s="95" t="str">
        <f t="shared" si="139"/>
        <v>N/A</v>
      </c>
      <c r="V443" s="34">
        <v>1584</v>
      </c>
      <c r="W443" s="107" t="s">
        <v>1554</v>
      </c>
      <c r="X443" s="34" t="str">
        <f>"v14620"&amp;W443&amp;"-"&amp;V443</f>
        <v>v14620-ilo-1584</v>
      </c>
      <c r="Y443" s="34" t="str">
        <f>Master_Full_Short_Hostname&amp;W443</f>
        <v>eeaflb003cro-ilo</v>
      </c>
      <c r="Z443" s="34" t="s">
        <v>461</v>
      </c>
      <c r="AA443" s="34" t="s">
        <v>3064</v>
      </c>
      <c r="AB443" s="34" t="s">
        <v>3065</v>
      </c>
      <c r="AC443" s="666" t="s">
        <v>1572</v>
      </c>
      <c r="AD443" s="200" t="s">
        <v>3231</v>
      </c>
      <c r="AE443" s="668">
        <v>1582</v>
      </c>
      <c r="AF443" s="201"/>
      <c r="AG443" s="668" t="str">
        <f>"v14620"&amp;"-dmz-o-m"&amp;"-"&amp;AE443</f>
        <v>v14620-dmz-o-m-1582</v>
      </c>
      <c r="AH443" s="38" t="str">
        <f>Master_Full_Short_Hostname&amp;AF443</f>
        <v>eeaflb003cro</v>
      </c>
      <c r="AI443" s="375" t="s">
        <v>461</v>
      </c>
      <c r="AJ443" s="38" t="s">
        <v>3067</v>
      </c>
      <c r="AK443" s="38" t="s">
        <v>3068</v>
      </c>
      <c r="AL443" s="670" t="s">
        <v>1572</v>
      </c>
      <c r="AM443" s="670" t="s">
        <v>3232</v>
      </c>
      <c r="AN443" s="38" t="s">
        <v>3233</v>
      </c>
      <c r="AO443" s="637"/>
      <c r="AP443" s="202"/>
      <c r="AQ443" s="637"/>
      <c r="AR443" s="316"/>
      <c r="AS443" s="316"/>
      <c r="AT443" s="316"/>
      <c r="AU443" s="316"/>
      <c r="AV443" s="316"/>
      <c r="AW443" s="553"/>
      <c r="AX443" s="500" t="s">
        <v>2562</v>
      </c>
      <c r="AY443" s="674" t="str">
        <f>Master_Full_Short_Hostname&amp;AX443</f>
        <v>eeaflb003cro-xtr</v>
      </c>
      <c r="AZ443" s="692"/>
      <c r="BA443" s="675"/>
      <c r="BB443" s="675"/>
      <c r="BC443" s="675"/>
      <c r="BD443" s="675"/>
      <c r="BE443" s="675"/>
      <c r="BF443" s="675"/>
      <c r="BG443" s="675"/>
      <c r="BH443" s="675"/>
      <c r="BI443" s="324">
        <v>1585</v>
      </c>
      <c r="BJ443" s="645" t="s">
        <v>2497</v>
      </c>
      <c r="BK443" s="324"/>
      <c r="BL443" s="324" t="str">
        <f>Master_Full_Short_Hostname&amp;BJ443</f>
        <v>eeaflb003cro-bsr</v>
      </c>
      <c r="BM443" s="671" t="s">
        <v>461</v>
      </c>
      <c r="BN443" s="197" t="s">
        <v>2874</v>
      </c>
      <c r="BO443" s="197" t="s">
        <v>2875</v>
      </c>
      <c r="BP443" s="197" t="s">
        <v>1572</v>
      </c>
      <c r="BQ443" s="197" t="s">
        <v>3234</v>
      </c>
    </row>
    <row r="444" spans="1:87" s="27" customFormat="1" hidden="1">
      <c r="A444" s="95" t="str">
        <f t="shared" si="152"/>
        <v>eeaflb004cro</v>
      </c>
      <c r="B444" s="36"/>
      <c r="C444" s="36" t="s">
        <v>82</v>
      </c>
      <c r="D444" s="36" t="s">
        <v>472</v>
      </c>
      <c r="E444" s="36" t="s">
        <v>3062</v>
      </c>
      <c r="F444" s="36" t="s">
        <v>82</v>
      </c>
      <c r="G444" s="36" t="s">
        <v>3139</v>
      </c>
      <c r="H444" s="36" t="s">
        <v>1606</v>
      </c>
      <c r="I444" s="36" t="s">
        <v>1548</v>
      </c>
      <c r="J444" s="36" t="str">
        <f t="shared" si="134"/>
        <v>flb004cro</v>
      </c>
      <c r="K444" s="36" t="s">
        <v>1549</v>
      </c>
      <c r="L444" s="36" t="s">
        <v>1549</v>
      </c>
      <c r="M444" s="36" t="s">
        <v>2306</v>
      </c>
      <c r="N444" s="36"/>
      <c r="O444" s="36"/>
      <c r="P444" s="36"/>
      <c r="Q444" s="646" t="str">
        <f t="shared" si="135"/>
        <v>10.164.15.28</v>
      </c>
      <c r="R444" s="646" t="str">
        <f t="shared" si="136"/>
        <v>10.164.46.12</v>
      </c>
      <c r="S444" s="95" t="str">
        <f t="shared" si="137"/>
        <v>10.244.210.20</v>
      </c>
      <c r="T444" s="95" t="str">
        <f t="shared" si="138"/>
        <v>10.244.200.20</v>
      </c>
      <c r="U444" s="95" t="str">
        <f t="shared" si="139"/>
        <v>N/A</v>
      </c>
      <c r="V444" s="34">
        <v>1584</v>
      </c>
      <c r="W444" s="107" t="s">
        <v>1554</v>
      </c>
      <c r="X444" s="34" t="str">
        <f t="shared" si="141"/>
        <v>v14620-ilo-1584</v>
      </c>
      <c r="Y444" s="34" t="str">
        <f t="shared" si="140"/>
        <v>eeaflb004cro-ilo</v>
      </c>
      <c r="Z444" s="34" t="s">
        <v>461</v>
      </c>
      <c r="AA444" s="34" t="s">
        <v>3064</v>
      </c>
      <c r="AB444" s="34" t="s">
        <v>3065</v>
      </c>
      <c r="AC444" s="666" t="s">
        <v>1572</v>
      </c>
      <c r="AD444" s="200" t="s">
        <v>3235</v>
      </c>
      <c r="AE444" s="668">
        <v>1582</v>
      </c>
      <c r="AF444" s="201"/>
      <c r="AG444" s="668" t="str">
        <f t="shared" si="149"/>
        <v>v14620-dmz-o-m-1582</v>
      </c>
      <c r="AH444" s="38" t="str">
        <f t="shared" si="133"/>
        <v>eeaflb004cro</v>
      </c>
      <c r="AI444" s="375" t="s">
        <v>461</v>
      </c>
      <c r="AJ444" s="38" t="s">
        <v>3067</v>
      </c>
      <c r="AK444" s="38" t="s">
        <v>3068</v>
      </c>
      <c r="AL444" s="670" t="s">
        <v>1572</v>
      </c>
      <c r="AM444" s="670" t="s">
        <v>3236</v>
      </c>
      <c r="AN444" s="38" t="s">
        <v>1203</v>
      </c>
      <c r="AO444" s="637"/>
      <c r="AP444" s="202"/>
      <c r="AQ444" s="637"/>
      <c r="AR444" s="316"/>
      <c r="AS444" s="316"/>
      <c r="AT444" s="316"/>
      <c r="AU444" s="316"/>
      <c r="AV444" s="316"/>
      <c r="AW444" s="553"/>
      <c r="AX444" s="500" t="s">
        <v>2562</v>
      </c>
      <c r="AY444" s="674" t="str">
        <f t="shared" si="150"/>
        <v>eeaflb004cro-xtr</v>
      </c>
      <c r="AZ444" s="692"/>
      <c r="BA444" s="675"/>
      <c r="BB444" s="675"/>
      <c r="BC444" s="675"/>
      <c r="BD444" s="675"/>
      <c r="BE444" s="675"/>
      <c r="BF444" s="675"/>
      <c r="BG444" s="675"/>
      <c r="BH444" s="675"/>
      <c r="BI444" s="324">
        <v>1585</v>
      </c>
      <c r="BJ444" s="645" t="s">
        <v>2497</v>
      </c>
      <c r="BK444" s="324"/>
      <c r="BL444" s="324" t="str">
        <f t="shared" si="151"/>
        <v>eeaflb004cro-bsr</v>
      </c>
      <c r="BM444" s="671" t="s">
        <v>461</v>
      </c>
      <c r="BN444" s="197" t="s">
        <v>2874</v>
      </c>
      <c r="BO444" s="197" t="s">
        <v>2875</v>
      </c>
      <c r="BP444" s="197" t="s">
        <v>1572</v>
      </c>
      <c r="BQ444" s="197" t="s">
        <v>3237</v>
      </c>
    </row>
    <row r="445" spans="1:87" s="813" customFormat="1" hidden="1">
      <c r="A445" s="797" t="str">
        <f t="shared" si="152"/>
        <v>eeaxtr001ltn</v>
      </c>
      <c r="B445" s="798"/>
      <c r="C445" s="798" t="s">
        <v>75</v>
      </c>
      <c r="D445" s="798" t="s">
        <v>470</v>
      </c>
      <c r="E445" s="798" t="s">
        <v>2553</v>
      </c>
      <c r="F445" s="798" t="s">
        <v>75</v>
      </c>
      <c r="G445" s="798" t="s">
        <v>3238</v>
      </c>
      <c r="H445" s="798" t="s">
        <v>1547</v>
      </c>
      <c r="I445" s="798" t="s">
        <v>1548</v>
      </c>
      <c r="J445" s="798" t="str">
        <f t="shared" si="134"/>
        <v>xtr001ltn</v>
      </c>
      <c r="K445" s="798" t="s">
        <v>1549</v>
      </c>
      <c r="L445" s="798" t="s">
        <v>1549</v>
      </c>
      <c r="M445" s="798"/>
      <c r="N445" s="798"/>
      <c r="O445" s="798"/>
      <c r="P445" s="798"/>
      <c r="Q445" s="799" t="str">
        <f t="shared" si="135"/>
        <v>10.164.15.28</v>
      </c>
      <c r="R445" s="799" t="str">
        <f t="shared" si="136"/>
        <v>10.164.46.12</v>
      </c>
      <c r="S445" s="799" t="str">
        <f t="shared" si="137"/>
        <v>10.244.210.20</v>
      </c>
      <c r="T445" s="799" t="str">
        <f t="shared" si="138"/>
        <v>10.244.200.20</v>
      </c>
      <c r="U445" s="799" t="str">
        <f t="shared" si="139"/>
        <v>N/A</v>
      </c>
      <c r="V445" s="800"/>
      <c r="W445" s="800"/>
      <c r="X445" s="800"/>
      <c r="Y445" s="800"/>
      <c r="Z445" s="800"/>
      <c r="AA445" s="800"/>
      <c r="AB445" s="800"/>
      <c r="AC445" s="800"/>
      <c r="AD445" s="800"/>
      <c r="AE445" s="801">
        <v>1582</v>
      </c>
      <c r="AF445" s="802"/>
      <c r="AG445" s="801" t="str">
        <f t="shared" si="149"/>
        <v>v14620-dmz-o-m-1582</v>
      </c>
      <c r="AH445" s="803" t="str">
        <f t="shared" si="133"/>
        <v>eeaxtr001ltn</v>
      </c>
      <c r="AI445" s="804" t="s">
        <v>461</v>
      </c>
      <c r="AJ445" s="804" t="s">
        <v>2558</v>
      </c>
      <c r="AK445" s="804" t="s">
        <v>2559</v>
      </c>
      <c r="AL445" s="805" t="s">
        <v>1572</v>
      </c>
      <c r="AM445" s="805" t="s">
        <v>3239</v>
      </c>
      <c r="AN445" s="803" t="s">
        <v>3240</v>
      </c>
      <c r="AO445" s="806"/>
      <c r="AP445" s="807"/>
      <c r="AQ445" s="806"/>
      <c r="AR445" s="808"/>
      <c r="AS445" s="808"/>
      <c r="AT445" s="808"/>
      <c r="AU445" s="808"/>
      <c r="AV445" s="808"/>
      <c r="AW445" s="809"/>
      <c r="AX445" s="810"/>
      <c r="AY445" s="811"/>
      <c r="AZ445" s="812"/>
      <c r="BA445" s="800"/>
      <c r="BB445" s="800"/>
      <c r="BC445" s="800"/>
      <c r="BD445" s="800"/>
      <c r="BE445" s="800"/>
      <c r="BF445" s="800"/>
      <c r="BG445" s="800"/>
      <c r="BH445" s="800"/>
      <c r="BI445" s="812"/>
      <c r="BJ445" s="800"/>
      <c r="BK445" s="800"/>
      <c r="BL445" s="800"/>
      <c r="BM445" s="800"/>
      <c r="BN445" s="800"/>
      <c r="BO445" s="800"/>
      <c r="BP445" s="800"/>
      <c r="BQ445" s="800"/>
    </row>
    <row r="446" spans="1:87" s="27" customFormat="1" hidden="1">
      <c r="A446" s="95" t="str">
        <f t="shared" si="152"/>
        <v>eeaxtr002ltn</v>
      </c>
      <c r="B446" s="36"/>
      <c r="C446" s="36" t="s">
        <v>75</v>
      </c>
      <c r="D446" s="36" t="s">
        <v>470</v>
      </c>
      <c r="E446" s="36" t="s">
        <v>2553</v>
      </c>
      <c r="F446" s="36" t="s">
        <v>75</v>
      </c>
      <c r="G446" s="36" t="s">
        <v>3238</v>
      </c>
      <c r="H446" s="36" t="s">
        <v>1590</v>
      </c>
      <c r="I446" s="36" t="s">
        <v>1548</v>
      </c>
      <c r="J446" s="36" t="str">
        <f t="shared" si="134"/>
        <v>xtr002ltn</v>
      </c>
      <c r="K446" s="36" t="s">
        <v>1549</v>
      </c>
      <c r="L446" s="36" t="s">
        <v>1549</v>
      </c>
      <c r="M446" s="36"/>
      <c r="N446" s="36"/>
      <c r="O446" s="36"/>
      <c r="P446" s="36"/>
      <c r="Q446" s="646" t="str">
        <f t="shared" si="135"/>
        <v>10.164.15.28</v>
      </c>
      <c r="R446" s="646" t="str">
        <f t="shared" si="136"/>
        <v>10.164.46.12</v>
      </c>
      <c r="S446" s="646" t="str">
        <f t="shared" si="137"/>
        <v>10.244.210.20</v>
      </c>
      <c r="T446" s="646" t="str">
        <f t="shared" si="138"/>
        <v>10.244.200.20</v>
      </c>
      <c r="U446" s="646" t="str">
        <f t="shared" si="139"/>
        <v>N/A</v>
      </c>
      <c r="V446" s="644"/>
      <c r="W446" s="644"/>
      <c r="X446" s="644"/>
      <c r="Y446" s="644"/>
      <c r="Z446" s="644"/>
      <c r="AA446" s="644"/>
      <c r="AB446" s="644"/>
      <c r="AC446" s="644"/>
      <c r="AD446" s="644"/>
      <c r="AE446" s="668">
        <v>1582</v>
      </c>
      <c r="AF446" s="201"/>
      <c r="AG446" s="668" t="str">
        <f t="shared" si="149"/>
        <v>v14620-dmz-o-m-1582</v>
      </c>
      <c r="AH446" s="38" t="str">
        <f t="shared" si="133"/>
        <v>eeaxtr002ltn</v>
      </c>
      <c r="AI446" s="375" t="s">
        <v>461</v>
      </c>
      <c r="AJ446" s="375" t="s">
        <v>2558</v>
      </c>
      <c r="AK446" s="375" t="s">
        <v>2559</v>
      </c>
      <c r="AL446" s="670" t="s">
        <v>1572</v>
      </c>
      <c r="AM446" s="670" t="s">
        <v>3241</v>
      </c>
      <c r="AN446" s="38" t="s">
        <v>3242</v>
      </c>
      <c r="AO446" s="637"/>
      <c r="AP446" s="202"/>
      <c r="AQ446" s="637"/>
      <c r="AR446" s="316"/>
      <c r="AS446" s="316"/>
      <c r="AT446" s="316"/>
      <c r="AU446" s="316"/>
      <c r="AV446" s="316"/>
      <c r="AW446" s="553"/>
      <c r="AX446" s="533"/>
      <c r="AY446" s="674"/>
      <c r="AZ446" s="643"/>
      <c r="BA446" s="644"/>
      <c r="BB446" s="644"/>
      <c r="BC446" s="644"/>
      <c r="BD446" s="644"/>
      <c r="BE446" s="644"/>
      <c r="BF446" s="644"/>
      <c r="BG446" s="644"/>
      <c r="BH446" s="644"/>
      <c r="BI446" s="643"/>
      <c r="BJ446" s="644"/>
      <c r="BK446" s="644"/>
      <c r="BL446" s="644"/>
      <c r="BM446" s="644"/>
      <c r="BN446" s="644"/>
      <c r="BO446" s="644"/>
      <c r="BP446" s="644"/>
      <c r="BQ446" s="644"/>
    </row>
    <row r="447" spans="1:87" s="813" customFormat="1" hidden="1">
      <c r="A447" s="797" t="str">
        <f t="shared" si="152"/>
        <v>eeaxtr001lds</v>
      </c>
      <c r="B447" s="798"/>
      <c r="C447" s="798" t="s">
        <v>75</v>
      </c>
      <c r="D447" s="798" t="s">
        <v>468</v>
      </c>
      <c r="E447" s="798" t="s">
        <v>2732</v>
      </c>
      <c r="F447" s="798" t="s">
        <v>75</v>
      </c>
      <c r="G447" s="798" t="s">
        <v>3238</v>
      </c>
      <c r="H447" s="798" t="s">
        <v>1547</v>
      </c>
      <c r="I447" s="798" t="s">
        <v>1548</v>
      </c>
      <c r="J447" s="798" t="str">
        <f t="shared" si="134"/>
        <v>xtr001lds</v>
      </c>
      <c r="K447" s="798" t="s">
        <v>1549</v>
      </c>
      <c r="L447" s="798" t="s">
        <v>1549</v>
      </c>
      <c r="M447" s="798"/>
      <c r="N447" s="798"/>
      <c r="O447" s="798"/>
      <c r="P447" s="798"/>
      <c r="Q447" s="799" t="str">
        <f t="shared" si="135"/>
        <v>10.164.46.12</v>
      </c>
      <c r="R447" s="799" t="str">
        <f t="shared" si="136"/>
        <v>10.164.15.28</v>
      </c>
      <c r="S447" s="799" t="str">
        <f t="shared" si="137"/>
        <v>10.244.210.20</v>
      </c>
      <c r="T447" s="799" t="str">
        <f t="shared" si="138"/>
        <v>10.244.200.20</v>
      </c>
      <c r="U447" s="799" t="str">
        <f t="shared" si="139"/>
        <v>N/A</v>
      </c>
      <c r="V447" s="800"/>
      <c r="W447" s="800"/>
      <c r="X447" s="800"/>
      <c r="Y447" s="800"/>
      <c r="Z447" s="800"/>
      <c r="AA447" s="800"/>
      <c r="AB447" s="800"/>
      <c r="AC447" s="800"/>
      <c r="AD447" s="800"/>
      <c r="AE447" s="801">
        <v>1582</v>
      </c>
      <c r="AF447" s="802"/>
      <c r="AG447" s="801" t="str">
        <f t="shared" si="149"/>
        <v>v14620-dmz-o-m-1582</v>
      </c>
      <c r="AH447" s="803" t="str">
        <f t="shared" si="133"/>
        <v>eeaxtr001lds</v>
      </c>
      <c r="AI447" s="804" t="s">
        <v>461</v>
      </c>
      <c r="AJ447" s="803" t="s">
        <v>2737</v>
      </c>
      <c r="AK447" s="803" t="s">
        <v>2738</v>
      </c>
      <c r="AL447" s="805" t="s">
        <v>1572</v>
      </c>
      <c r="AM447" s="805" t="s">
        <v>3243</v>
      </c>
      <c r="AN447" s="803" t="s">
        <v>1203</v>
      </c>
      <c r="AO447" s="806"/>
      <c r="AP447" s="807"/>
      <c r="AQ447" s="806"/>
      <c r="AR447" s="808"/>
      <c r="AS447" s="808"/>
      <c r="AT447" s="808"/>
      <c r="AU447" s="808"/>
      <c r="AV447" s="808"/>
      <c r="AW447" s="809"/>
      <c r="AX447" s="810"/>
      <c r="AY447" s="811"/>
      <c r="AZ447" s="812"/>
      <c r="BA447" s="800"/>
      <c r="BB447" s="800"/>
      <c r="BC447" s="800"/>
      <c r="BD447" s="800"/>
      <c r="BE447" s="800"/>
      <c r="BF447" s="800"/>
      <c r="BG447" s="800"/>
      <c r="BH447" s="800"/>
      <c r="BI447" s="812"/>
      <c r="BJ447" s="800"/>
      <c r="BK447" s="800"/>
      <c r="BL447" s="800"/>
      <c r="BM447" s="800"/>
      <c r="BN447" s="800"/>
      <c r="BO447" s="800"/>
      <c r="BP447" s="800"/>
      <c r="BQ447" s="800"/>
    </row>
    <row r="448" spans="1:87" s="27" customFormat="1" hidden="1">
      <c r="A448" s="95" t="str">
        <f t="shared" si="152"/>
        <v>eeaxtr002lds</v>
      </c>
      <c r="B448" s="36"/>
      <c r="C448" s="36" t="s">
        <v>75</v>
      </c>
      <c r="D448" s="36" t="s">
        <v>468</v>
      </c>
      <c r="E448" s="36" t="s">
        <v>2732</v>
      </c>
      <c r="F448" s="36" t="s">
        <v>75</v>
      </c>
      <c r="G448" s="36" t="s">
        <v>3238</v>
      </c>
      <c r="H448" s="36" t="s">
        <v>1590</v>
      </c>
      <c r="I448" s="36" t="s">
        <v>1548</v>
      </c>
      <c r="J448" s="36" t="str">
        <f t="shared" si="134"/>
        <v>xtr002lds</v>
      </c>
      <c r="K448" s="36" t="s">
        <v>1549</v>
      </c>
      <c r="L448" s="36" t="s">
        <v>1549</v>
      </c>
      <c r="M448" s="36"/>
      <c r="N448" s="36"/>
      <c r="O448" s="36"/>
      <c r="P448" s="36"/>
      <c r="Q448" s="646" t="str">
        <f t="shared" si="135"/>
        <v>10.164.46.12</v>
      </c>
      <c r="R448" s="646" t="str">
        <f t="shared" si="136"/>
        <v>10.164.15.28</v>
      </c>
      <c r="S448" s="646" t="str">
        <f t="shared" si="137"/>
        <v>10.244.210.20</v>
      </c>
      <c r="T448" s="646" t="str">
        <f t="shared" si="138"/>
        <v>10.244.200.20</v>
      </c>
      <c r="U448" s="646" t="str">
        <f t="shared" si="139"/>
        <v>N/A</v>
      </c>
      <c r="V448" s="644"/>
      <c r="W448" s="644"/>
      <c r="X448" s="644"/>
      <c r="Y448" s="644"/>
      <c r="Z448" s="644"/>
      <c r="AA448" s="644"/>
      <c r="AB448" s="644"/>
      <c r="AC448" s="644"/>
      <c r="AD448" s="644"/>
      <c r="AE448" s="668">
        <v>1582</v>
      </c>
      <c r="AF448" s="201"/>
      <c r="AG448" s="668" t="str">
        <f t="shared" si="149"/>
        <v>v14620-dmz-o-m-1582</v>
      </c>
      <c r="AH448" s="38" t="str">
        <f t="shared" si="133"/>
        <v>eeaxtr002lds</v>
      </c>
      <c r="AI448" s="375" t="s">
        <v>461</v>
      </c>
      <c r="AJ448" s="38" t="s">
        <v>2737</v>
      </c>
      <c r="AK448" s="38" t="s">
        <v>2738</v>
      </c>
      <c r="AL448" s="670" t="s">
        <v>1572</v>
      </c>
      <c r="AM448" s="670" t="s">
        <v>3244</v>
      </c>
      <c r="AN448" s="38" t="s">
        <v>3245</v>
      </c>
      <c r="AO448" s="637"/>
      <c r="AP448" s="202"/>
      <c r="AQ448" s="637"/>
      <c r="AR448" s="316"/>
      <c r="AS448" s="316"/>
      <c r="AT448" s="316"/>
      <c r="AU448" s="316"/>
      <c r="AV448" s="316"/>
      <c r="AW448" s="553"/>
      <c r="AX448" s="533"/>
      <c r="AY448" s="674"/>
      <c r="AZ448" s="643"/>
      <c r="BA448" s="644"/>
      <c r="BB448" s="644"/>
      <c r="BC448" s="644"/>
      <c r="BD448" s="644"/>
      <c r="BE448" s="644"/>
      <c r="BF448" s="644"/>
      <c r="BG448" s="644"/>
      <c r="BH448" s="644"/>
      <c r="BI448" s="643"/>
      <c r="BJ448" s="644"/>
      <c r="BK448" s="644"/>
      <c r="BL448" s="644"/>
      <c r="BM448" s="644"/>
      <c r="BN448" s="644"/>
      <c r="BO448" s="644"/>
      <c r="BP448" s="644"/>
      <c r="BQ448" s="644"/>
    </row>
    <row r="449" spans="1:69" s="813" customFormat="1" hidden="1">
      <c r="A449" s="797" t="str">
        <f t="shared" si="152"/>
        <v>eeaxtr001mfd</v>
      </c>
      <c r="B449" s="798"/>
      <c r="C449" s="798" t="s">
        <v>75</v>
      </c>
      <c r="D449" s="798" t="s">
        <v>471</v>
      </c>
      <c r="E449" s="798" t="s">
        <v>2803</v>
      </c>
      <c r="F449" s="798" t="s">
        <v>75</v>
      </c>
      <c r="G449" s="798" t="s">
        <v>3238</v>
      </c>
      <c r="H449" s="798" t="s">
        <v>1547</v>
      </c>
      <c r="I449" s="798" t="s">
        <v>1548</v>
      </c>
      <c r="J449" s="798" t="str">
        <f t="shared" si="134"/>
        <v>xtr001mfd</v>
      </c>
      <c r="K449" s="798" t="s">
        <v>1549</v>
      </c>
      <c r="L449" s="798" t="s">
        <v>1549</v>
      </c>
      <c r="M449" s="798"/>
      <c r="N449" s="798"/>
      <c r="O449" s="798"/>
      <c r="P449" s="798"/>
      <c r="Q449" s="799" t="str">
        <f t="shared" si="135"/>
        <v>10.164.46.12</v>
      </c>
      <c r="R449" s="799" t="str">
        <f t="shared" si="136"/>
        <v>10.164.15.28</v>
      </c>
      <c r="S449" s="799" t="str">
        <f t="shared" si="137"/>
        <v>10.244.210.20</v>
      </c>
      <c r="T449" s="799" t="str">
        <f t="shared" si="138"/>
        <v>10.244.200.20</v>
      </c>
      <c r="U449" s="799" t="str">
        <f t="shared" si="139"/>
        <v>N/A</v>
      </c>
      <c r="V449" s="800"/>
      <c r="W449" s="800"/>
      <c r="X449" s="800"/>
      <c r="Y449" s="800"/>
      <c r="Z449" s="800"/>
      <c r="AA449" s="800"/>
      <c r="AB449" s="800"/>
      <c r="AC449" s="800"/>
      <c r="AD449" s="800"/>
      <c r="AE449" s="801">
        <v>1582</v>
      </c>
      <c r="AF449" s="802"/>
      <c r="AG449" s="801" t="str">
        <f t="shared" si="149"/>
        <v>v14620-dmz-o-m-1582</v>
      </c>
      <c r="AH449" s="803" t="str">
        <f t="shared" si="133"/>
        <v>eeaxtr001mfd</v>
      </c>
      <c r="AI449" s="804" t="s">
        <v>461</v>
      </c>
      <c r="AJ449" s="803" t="s">
        <v>2808</v>
      </c>
      <c r="AK449" s="803" t="s">
        <v>2809</v>
      </c>
      <c r="AL449" s="805" t="s">
        <v>1572</v>
      </c>
      <c r="AM449" s="805" t="s">
        <v>3246</v>
      </c>
      <c r="AN449" s="803" t="s">
        <v>3247</v>
      </c>
      <c r="AO449" s="806"/>
      <c r="AP449" s="807"/>
      <c r="AQ449" s="806"/>
      <c r="AR449" s="808"/>
      <c r="AS449" s="808"/>
      <c r="AT449" s="808"/>
      <c r="AU449" s="808"/>
      <c r="AV449" s="808"/>
      <c r="AW449" s="809"/>
      <c r="AX449" s="810"/>
      <c r="AY449" s="811"/>
      <c r="AZ449" s="812"/>
      <c r="BA449" s="800"/>
      <c r="BB449" s="800"/>
      <c r="BC449" s="800"/>
      <c r="BD449" s="800"/>
      <c r="BE449" s="800"/>
      <c r="BF449" s="800"/>
      <c r="BG449" s="800"/>
      <c r="BH449" s="800"/>
      <c r="BI449" s="812"/>
      <c r="BJ449" s="800"/>
      <c r="BK449" s="800"/>
      <c r="BL449" s="800"/>
      <c r="BM449" s="800"/>
      <c r="BN449" s="800"/>
      <c r="BO449" s="800"/>
      <c r="BP449" s="800"/>
      <c r="BQ449" s="800"/>
    </row>
    <row r="450" spans="1:69" s="27" customFormat="1" hidden="1">
      <c r="A450" s="95" t="str">
        <f t="shared" si="152"/>
        <v>eeaxtr002mfd</v>
      </c>
      <c r="B450" s="36"/>
      <c r="C450" s="36" t="s">
        <v>75</v>
      </c>
      <c r="D450" s="36" t="s">
        <v>471</v>
      </c>
      <c r="E450" s="36" t="s">
        <v>2803</v>
      </c>
      <c r="F450" s="36" t="s">
        <v>75</v>
      </c>
      <c r="G450" s="36" t="s">
        <v>3238</v>
      </c>
      <c r="H450" s="36" t="s">
        <v>1590</v>
      </c>
      <c r="I450" s="36" t="s">
        <v>1548</v>
      </c>
      <c r="J450" s="36" t="str">
        <f t="shared" si="134"/>
        <v>xtr002mfd</v>
      </c>
      <c r="K450" s="36" t="s">
        <v>1549</v>
      </c>
      <c r="L450" s="36" t="s">
        <v>1549</v>
      </c>
      <c r="M450" s="36"/>
      <c r="N450" s="36"/>
      <c r="O450" s="36"/>
      <c r="P450" s="36"/>
      <c r="Q450" s="646" t="str">
        <f t="shared" si="135"/>
        <v>10.164.46.12</v>
      </c>
      <c r="R450" s="646" t="str">
        <f t="shared" si="136"/>
        <v>10.164.15.28</v>
      </c>
      <c r="S450" s="646" t="str">
        <f t="shared" si="137"/>
        <v>10.244.210.20</v>
      </c>
      <c r="T450" s="646" t="str">
        <f t="shared" si="138"/>
        <v>10.244.200.20</v>
      </c>
      <c r="U450" s="646" t="str">
        <f t="shared" si="139"/>
        <v>N/A</v>
      </c>
      <c r="V450" s="644"/>
      <c r="W450" s="644"/>
      <c r="X450" s="644"/>
      <c r="Y450" s="644"/>
      <c r="Z450" s="644"/>
      <c r="AA450" s="644"/>
      <c r="AB450" s="644"/>
      <c r="AC450" s="644"/>
      <c r="AD450" s="644"/>
      <c r="AE450" s="668">
        <v>1582</v>
      </c>
      <c r="AF450" s="201"/>
      <c r="AG450" s="668" t="str">
        <f t="shared" si="149"/>
        <v>v14620-dmz-o-m-1582</v>
      </c>
      <c r="AH450" s="38" t="str">
        <f t="shared" si="133"/>
        <v>eeaxtr002mfd</v>
      </c>
      <c r="AI450" s="375" t="s">
        <v>461</v>
      </c>
      <c r="AJ450" s="38" t="s">
        <v>2808</v>
      </c>
      <c r="AK450" s="38" t="s">
        <v>2809</v>
      </c>
      <c r="AL450" s="670" t="s">
        <v>1572</v>
      </c>
      <c r="AM450" s="670" t="s">
        <v>3248</v>
      </c>
      <c r="AN450" s="38" t="s">
        <v>3249</v>
      </c>
      <c r="AO450" s="637"/>
      <c r="AP450" s="202"/>
      <c r="AQ450" s="637"/>
      <c r="AR450" s="316"/>
      <c r="AS450" s="316"/>
      <c r="AT450" s="316"/>
      <c r="AU450" s="316"/>
      <c r="AV450" s="316"/>
      <c r="AW450" s="553"/>
      <c r="AX450" s="533"/>
      <c r="AY450" s="674"/>
      <c r="AZ450" s="643"/>
      <c r="BA450" s="644"/>
      <c r="BB450" s="644"/>
      <c r="BC450" s="644"/>
      <c r="BD450" s="644"/>
      <c r="BE450" s="644"/>
      <c r="BF450" s="644"/>
      <c r="BG450" s="644"/>
      <c r="BH450" s="644"/>
      <c r="BI450" s="643"/>
      <c r="BJ450" s="644"/>
      <c r="BK450" s="644"/>
      <c r="BL450" s="644"/>
      <c r="BM450" s="644"/>
      <c r="BN450" s="644"/>
      <c r="BO450" s="644"/>
      <c r="BP450" s="644"/>
      <c r="BQ450" s="644"/>
    </row>
    <row r="451" spans="1:69" s="813" customFormat="1" hidden="1">
      <c r="A451" s="797" t="str">
        <f t="shared" si="152"/>
        <v>eeaxtr001wvn</v>
      </c>
      <c r="B451" s="798"/>
      <c r="C451" s="798" t="s">
        <v>75</v>
      </c>
      <c r="D451" s="798" t="s">
        <v>474</v>
      </c>
      <c r="E451" s="798" t="s">
        <v>2902</v>
      </c>
      <c r="F451" s="798" t="s">
        <v>75</v>
      </c>
      <c r="G451" s="798" t="s">
        <v>3238</v>
      </c>
      <c r="H451" s="798" t="s">
        <v>1547</v>
      </c>
      <c r="I451" s="798" t="s">
        <v>1548</v>
      </c>
      <c r="J451" s="798" t="str">
        <f t="shared" si="134"/>
        <v>xtr001wvn</v>
      </c>
      <c r="K451" s="798" t="s">
        <v>1549</v>
      </c>
      <c r="L451" s="798" t="s">
        <v>1549</v>
      </c>
      <c r="M451" s="814" t="s">
        <v>3250</v>
      </c>
      <c r="N451" s="815" t="s">
        <v>2972</v>
      </c>
      <c r="O451" s="816" t="s">
        <v>2973</v>
      </c>
      <c r="P451" s="814" t="s">
        <v>3251</v>
      </c>
      <c r="Q451" s="799" t="str">
        <f t="shared" si="135"/>
        <v>10.164.46.12</v>
      </c>
      <c r="R451" s="799" t="str">
        <f t="shared" si="136"/>
        <v>10.164.15.28</v>
      </c>
      <c r="S451" s="799" t="str">
        <f t="shared" si="137"/>
        <v>10.244.210.20</v>
      </c>
      <c r="T451" s="799" t="str">
        <f t="shared" si="138"/>
        <v>10.244.200.20</v>
      </c>
      <c r="U451" s="799" t="str">
        <f t="shared" si="139"/>
        <v>N/A</v>
      </c>
      <c r="V451" s="800"/>
      <c r="W451" s="800"/>
      <c r="X451" s="800"/>
      <c r="Y451" s="800"/>
      <c r="Z451" s="800"/>
      <c r="AA451" s="800"/>
      <c r="AB451" s="800"/>
      <c r="AC451" s="800"/>
      <c r="AD451" s="800"/>
      <c r="AE451" s="801">
        <v>1582</v>
      </c>
      <c r="AF451" s="802"/>
      <c r="AG451" s="801" t="str">
        <f t="shared" si="149"/>
        <v>v14620-dmz-o-m-1582</v>
      </c>
      <c r="AH451" s="803" t="str">
        <f t="shared" si="133"/>
        <v>eeaxtr001wvn</v>
      </c>
      <c r="AI451" s="804" t="s">
        <v>461</v>
      </c>
      <c r="AJ451" s="803" t="s">
        <v>2907</v>
      </c>
      <c r="AK451" s="817" t="s">
        <v>2908</v>
      </c>
      <c r="AL451" s="805" t="s">
        <v>1572</v>
      </c>
      <c r="AM451" s="805" t="s">
        <v>3252</v>
      </c>
      <c r="AN451" s="803" t="s">
        <v>3253</v>
      </c>
      <c r="AO451" s="806"/>
      <c r="AP451" s="807"/>
      <c r="AQ451" s="806"/>
      <c r="AR451" s="808"/>
      <c r="AS451" s="808"/>
      <c r="AT451" s="808"/>
      <c r="AU451" s="808"/>
      <c r="AV451" s="808"/>
      <c r="AW451" s="809"/>
      <c r="AX451" s="810"/>
      <c r="AY451" s="811"/>
      <c r="AZ451" s="812"/>
      <c r="BA451" s="800"/>
      <c r="BB451" s="800"/>
      <c r="BC451" s="800"/>
      <c r="BD451" s="800"/>
      <c r="BE451" s="800"/>
      <c r="BF451" s="800"/>
      <c r="BG451" s="800"/>
      <c r="BH451" s="800"/>
      <c r="BI451" s="812"/>
      <c r="BJ451" s="800"/>
      <c r="BK451" s="800"/>
      <c r="BL451" s="800"/>
      <c r="BM451" s="800"/>
      <c r="BN451" s="800"/>
      <c r="BO451" s="800"/>
      <c r="BP451" s="800"/>
      <c r="BQ451" s="800"/>
    </row>
    <row r="452" spans="1:69" s="27" customFormat="1" hidden="1">
      <c r="A452" s="95" t="str">
        <f t="shared" si="152"/>
        <v>eeaxtr002wvn</v>
      </c>
      <c r="B452" s="36"/>
      <c r="C452" s="36" t="s">
        <v>75</v>
      </c>
      <c r="D452" s="36" t="s">
        <v>474</v>
      </c>
      <c r="E452" s="36" t="s">
        <v>2902</v>
      </c>
      <c r="F452" s="36" t="s">
        <v>75</v>
      </c>
      <c r="G452" s="36" t="s">
        <v>3238</v>
      </c>
      <c r="H452" s="36" t="s">
        <v>1590</v>
      </c>
      <c r="I452" s="36" t="s">
        <v>1548</v>
      </c>
      <c r="J452" s="36" t="str">
        <f t="shared" si="134"/>
        <v>xtr002wvn</v>
      </c>
      <c r="K452" s="36" t="s">
        <v>1549</v>
      </c>
      <c r="L452" s="36" t="s">
        <v>1549</v>
      </c>
      <c r="M452" s="36"/>
      <c r="N452" s="36"/>
      <c r="O452" s="36"/>
      <c r="P452" s="36"/>
      <c r="Q452" s="646" t="str">
        <f t="shared" si="135"/>
        <v>10.164.46.12</v>
      </c>
      <c r="R452" s="646" t="str">
        <f t="shared" si="136"/>
        <v>10.164.15.28</v>
      </c>
      <c r="S452" s="646" t="str">
        <f t="shared" si="137"/>
        <v>10.244.210.20</v>
      </c>
      <c r="T452" s="646" t="str">
        <f t="shared" si="138"/>
        <v>10.244.200.20</v>
      </c>
      <c r="U452" s="646" t="str">
        <f t="shared" si="139"/>
        <v>N/A</v>
      </c>
      <c r="V452" s="644"/>
      <c r="W452" s="644"/>
      <c r="X452" s="644"/>
      <c r="Y452" s="644"/>
      <c r="Z452" s="644"/>
      <c r="AA452" s="644"/>
      <c r="AB452" s="644"/>
      <c r="AC452" s="644"/>
      <c r="AD452" s="644"/>
      <c r="AE452" s="668">
        <v>1582</v>
      </c>
      <c r="AF452" s="201"/>
      <c r="AG452" s="668" t="str">
        <f t="shared" si="149"/>
        <v>v14620-dmz-o-m-1582</v>
      </c>
      <c r="AH452" s="38" t="str">
        <f t="shared" si="133"/>
        <v>eeaxtr002wvn</v>
      </c>
      <c r="AI452" s="375" t="s">
        <v>461</v>
      </c>
      <c r="AJ452" s="38" t="s">
        <v>2907</v>
      </c>
      <c r="AK452" s="323" t="s">
        <v>2908</v>
      </c>
      <c r="AL452" s="670" t="s">
        <v>1572</v>
      </c>
      <c r="AM452" s="670" t="s">
        <v>3254</v>
      </c>
      <c r="AN452" s="38" t="s">
        <v>3255</v>
      </c>
      <c r="AO452" s="637"/>
      <c r="AP452" s="202"/>
      <c r="AQ452" s="637"/>
      <c r="AR452" s="316"/>
      <c r="AS452" s="316"/>
      <c r="AT452" s="316"/>
      <c r="AU452" s="316"/>
      <c r="AV452" s="316"/>
      <c r="AW452" s="553"/>
      <c r="AX452" s="533"/>
      <c r="AY452" s="674"/>
      <c r="AZ452" s="643"/>
      <c r="BA452" s="644"/>
      <c r="BB452" s="644"/>
      <c r="BC452" s="644"/>
      <c r="BD452" s="644"/>
      <c r="BE452" s="644"/>
      <c r="BF452" s="644"/>
      <c r="BG452" s="644"/>
      <c r="BH452" s="644"/>
      <c r="BI452" s="643"/>
      <c r="BJ452" s="644"/>
      <c r="BK452" s="644"/>
      <c r="BL452" s="644"/>
      <c r="BM452" s="644"/>
      <c r="BN452" s="644"/>
      <c r="BO452" s="644"/>
      <c r="BP452" s="644"/>
      <c r="BQ452" s="644"/>
    </row>
    <row r="453" spans="1:69" s="813" customFormat="1" hidden="1">
      <c r="A453" s="797" t="str">
        <f t="shared" si="152"/>
        <v>eeaxtr001bkt</v>
      </c>
      <c r="B453" s="798"/>
      <c r="C453" s="798" t="s">
        <v>75</v>
      </c>
      <c r="D453" s="798" t="s">
        <v>469</v>
      </c>
      <c r="E453" s="798" t="s">
        <v>2983</v>
      </c>
      <c r="F453" s="798" t="s">
        <v>75</v>
      </c>
      <c r="G453" s="798" t="s">
        <v>3238</v>
      </c>
      <c r="H453" s="798" t="s">
        <v>1547</v>
      </c>
      <c r="I453" s="798" t="s">
        <v>1548</v>
      </c>
      <c r="J453" s="798" t="str">
        <f t="shared" si="134"/>
        <v>xtr001bkt</v>
      </c>
      <c r="K453" s="798" t="s">
        <v>1549</v>
      </c>
      <c r="L453" s="798" t="s">
        <v>1549</v>
      </c>
      <c r="M453" s="798"/>
      <c r="N453" s="798"/>
      <c r="O453" s="798"/>
      <c r="P453" s="798"/>
      <c r="Q453" s="799" t="str">
        <f t="shared" si="135"/>
        <v>10.164.15.28</v>
      </c>
      <c r="R453" s="799" t="str">
        <f t="shared" si="136"/>
        <v>10.164.46.12</v>
      </c>
      <c r="S453" s="799" t="str">
        <f t="shared" si="137"/>
        <v>10.244.210.20</v>
      </c>
      <c r="T453" s="799" t="str">
        <f t="shared" si="138"/>
        <v>10.244.200.20</v>
      </c>
      <c r="U453" s="799" t="str">
        <f t="shared" si="139"/>
        <v>N/A</v>
      </c>
      <c r="V453" s="800"/>
      <c r="W453" s="800"/>
      <c r="X453" s="800"/>
      <c r="Y453" s="800"/>
      <c r="Z453" s="800"/>
      <c r="AA453" s="800"/>
      <c r="AB453" s="800"/>
      <c r="AC453" s="800"/>
      <c r="AD453" s="800"/>
      <c r="AE453" s="801">
        <v>1582</v>
      </c>
      <c r="AF453" s="802"/>
      <c r="AG453" s="801" t="str">
        <f t="shared" si="149"/>
        <v>v14620-dmz-o-m-1582</v>
      </c>
      <c r="AH453" s="803" t="str">
        <f t="shared" si="133"/>
        <v>eeaxtr001bkt</v>
      </c>
      <c r="AI453" s="804" t="s">
        <v>461</v>
      </c>
      <c r="AJ453" s="803" t="s">
        <v>2988</v>
      </c>
      <c r="AK453" s="803" t="s">
        <v>2989</v>
      </c>
      <c r="AL453" s="805" t="s">
        <v>1572</v>
      </c>
      <c r="AM453" s="805" t="s">
        <v>3256</v>
      </c>
      <c r="AN453" s="803" t="s">
        <v>3257</v>
      </c>
      <c r="AO453" s="806"/>
      <c r="AP453" s="807"/>
      <c r="AQ453" s="806"/>
      <c r="AR453" s="808"/>
      <c r="AS453" s="808"/>
      <c r="AT453" s="808"/>
      <c r="AU453" s="808"/>
      <c r="AV453" s="808"/>
      <c r="AW453" s="809"/>
      <c r="AX453" s="810"/>
      <c r="AY453" s="811"/>
      <c r="AZ453" s="812"/>
      <c r="BA453" s="800"/>
      <c r="BB453" s="800"/>
      <c r="BC453" s="800"/>
      <c r="BD453" s="800"/>
      <c r="BE453" s="800"/>
      <c r="BF453" s="800"/>
      <c r="BG453" s="800"/>
      <c r="BH453" s="800"/>
      <c r="BI453" s="812"/>
      <c r="BJ453" s="800"/>
      <c r="BK453" s="800"/>
      <c r="BL453" s="800"/>
      <c r="BM453" s="800"/>
      <c r="BN453" s="800"/>
      <c r="BO453" s="800"/>
      <c r="BP453" s="800"/>
      <c r="BQ453" s="800"/>
    </row>
    <row r="454" spans="1:69" s="813" customFormat="1" hidden="1">
      <c r="A454" s="797" t="str">
        <f t="shared" si="152"/>
        <v>eeaxtr002bkt</v>
      </c>
      <c r="B454" s="798"/>
      <c r="C454" s="798" t="s">
        <v>75</v>
      </c>
      <c r="D454" s="798" t="s">
        <v>469</v>
      </c>
      <c r="E454" s="798" t="s">
        <v>2983</v>
      </c>
      <c r="F454" s="798" t="s">
        <v>75</v>
      </c>
      <c r="G454" s="798" t="s">
        <v>3238</v>
      </c>
      <c r="H454" s="798" t="s">
        <v>1590</v>
      </c>
      <c r="I454" s="798" t="s">
        <v>1548</v>
      </c>
      <c r="J454" s="798" t="str">
        <f t="shared" si="134"/>
        <v>xtr002bkt</v>
      </c>
      <c r="K454" s="798" t="s">
        <v>1549</v>
      </c>
      <c r="L454" s="798" t="s">
        <v>1549</v>
      </c>
      <c r="M454" s="798"/>
      <c r="N454" s="798"/>
      <c r="O454" s="798"/>
      <c r="P454" s="798"/>
      <c r="Q454" s="799" t="str">
        <f t="shared" si="135"/>
        <v>10.164.15.28</v>
      </c>
      <c r="R454" s="799" t="str">
        <f t="shared" si="136"/>
        <v>10.164.46.12</v>
      </c>
      <c r="S454" s="799" t="str">
        <f t="shared" si="137"/>
        <v>10.244.210.20</v>
      </c>
      <c r="T454" s="799" t="str">
        <f t="shared" si="138"/>
        <v>10.244.200.20</v>
      </c>
      <c r="U454" s="799" t="str">
        <f t="shared" si="139"/>
        <v>N/A</v>
      </c>
      <c r="V454" s="800"/>
      <c r="W454" s="800"/>
      <c r="X454" s="800"/>
      <c r="Y454" s="800"/>
      <c r="Z454" s="800"/>
      <c r="AA454" s="800"/>
      <c r="AB454" s="800"/>
      <c r="AC454" s="800"/>
      <c r="AD454" s="800"/>
      <c r="AE454" s="801">
        <v>1582</v>
      </c>
      <c r="AF454" s="802"/>
      <c r="AG454" s="801" t="str">
        <f t="shared" si="149"/>
        <v>v14620-dmz-o-m-1582</v>
      </c>
      <c r="AH454" s="803" t="str">
        <f t="shared" si="133"/>
        <v>eeaxtr002bkt</v>
      </c>
      <c r="AI454" s="804" t="s">
        <v>461</v>
      </c>
      <c r="AJ454" s="803" t="s">
        <v>2988</v>
      </c>
      <c r="AK454" s="803" t="s">
        <v>2989</v>
      </c>
      <c r="AL454" s="805" t="s">
        <v>1572</v>
      </c>
      <c r="AM454" s="805" t="s">
        <v>3258</v>
      </c>
      <c r="AN454" s="803" t="s">
        <v>3259</v>
      </c>
      <c r="AO454" s="806"/>
      <c r="AP454" s="807"/>
      <c r="AQ454" s="806"/>
      <c r="AR454" s="808"/>
      <c r="AS454" s="808"/>
      <c r="AT454" s="808"/>
      <c r="AU454" s="808"/>
      <c r="AV454" s="808"/>
      <c r="AW454" s="809"/>
      <c r="AX454" s="810"/>
      <c r="AY454" s="811"/>
      <c r="AZ454" s="812"/>
      <c r="BA454" s="800"/>
      <c r="BB454" s="800"/>
      <c r="BC454" s="800"/>
      <c r="BD454" s="800"/>
      <c r="BE454" s="800"/>
      <c r="BF454" s="800"/>
      <c r="BG454" s="800"/>
      <c r="BH454" s="800"/>
      <c r="BI454" s="812"/>
      <c r="BJ454" s="800"/>
      <c r="BK454" s="800"/>
      <c r="BL454" s="800"/>
      <c r="BM454" s="800"/>
      <c r="BN454" s="800"/>
      <c r="BO454" s="800"/>
      <c r="BP454" s="800"/>
      <c r="BQ454" s="800"/>
    </row>
    <row r="455" spans="1:69" s="813" customFormat="1" hidden="1">
      <c r="A455" s="797" t="str">
        <f t="shared" si="152"/>
        <v>eeaxtr001cro</v>
      </c>
      <c r="B455" s="798"/>
      <c r="C455" s="798" t="s">
        <v>75</v>
      </c>
      <c r="D455" s="798" t="s">
        <v>472</v>
      </c>
      <c r="E455" s="798" t="s">
        <v>3062</v>
      </c>
      <c r="F455" s="798" t="s">
        <v>75</v>
      </c>
      <c r="G455" s="798" t="s">
        <v>3238</v>
      </c>
      <c r="H455" s="798" t="s">
        <v>1547</v>
      </c>
      <c r="I455" s="798" t="s">
        <v>1548</v>
      </c>
      <c r="J455" s="798" t="str">
        <f t="shared" si="134"/>
        <v>xtr001cro</v>
      </c>
      <c r="K455" s="798" t="s">
        <v>1549</v>
      </c>
      <c r="L455" s="798" t="s">
        <v>1549</v>
      </c>
      <c r="M455" s="798"/>
      <c r="N455" s="798"/>
      <c r="O455" s="798"/>
      <c r="P455" s="798"/>
      <c r="Q455" s="799" t="str">
        <f t="shared" si="135"/>
        <v>10.164.15.28</v>
      </c>
      <c r="R455" s="799" t="str">
        <f t="shared" si="136"/>
        <v>10.164.46.12</v>
      </c>
      <c r="S455" s="799" t="str">
        <f t="shared" si="137"/>
        <v>10.244.210.20</v>
      </c>
      <c r="T455" s="799" t="str">
        <f t="shared" si="138"/>
        <v>10.244.200.20</v>
      </c>
      <c r="U455" s="799" t="str">
        <f t="shared" si="139"/>
        <v>N/A</v>
      </c>
      <c r="V455" s="800"/>
      <c r="W455" s="800"/>
      <c r="X455" s="800"/>
      <c r="Y455" s="800"/>
      <c r="Z455" s="800"/>
      <c r="AA455" s="800"/>
      <c r="AB455" s="800"/>
      <c r="AC455" s="800"/>
      <c r="AD455" s="800"/>
      <c r="AE455" s="801">
        <v>1582</v>
      </c>
      <c r="AF455" s="802"/>
      <c r="AG455" s="801" t="str">
        <f t="shared" si="149"/>
        <v>v14620-dmz-o-m-1582</v>
      </c>
      <c r="AH455" s="803" t="str">
        <f t="shared" si="133"/>
        <v>eeaxtr001cro</v>
      </c>
      <c r="AI455" s="804" t="s">
        <v>461</v>
      </c>
      <c r="AJ455" s="803" t="s">
        <v>3067</v>
      </c>
      <c r="AK455" s="803" t="s">
        <v>3068</v>
      </c>
      <c r="AL455" s="805" t="s">
        <v>1572</v>
      </c>
      <c r="AM455" s="805" t="s">
        <v>3260</v>
      </c>
      <c r="AN455" s="803" t="s">
        <v>3261</v>
      </c>
      <c r="AO455" s="806"/>
      <c r="AP455" s="807"/>
      <c r="AQ455" s="806"/>
      <c r="AR455" s="808"/>
      <c r="AS455" s="808"/>
      <c r="AT455" s="808"/>
      <c r="AU455" s="808"/>
      <c r="AV455" s="808"/>
      <c r="AW455" s="809"/>
      <c r="AX455" s="810"/>
      <c r="AY455" s="811"/>
      <c r="AZ455" s="812"/>
      <c r="BA455" s="800"/>
      <c r="BB455" s="800"/>
      <c r="BC455" s="800"/>
      <c r="BD455" s="800"/>
      <c r="BE455" s="800"/>
      <c r="BF455" s="800"/>
      <c r="BG455" s="800"/>
      <c r="BH455" s="800"/>
      <c r="BI455" s="812"/>
      <c r="BJ455" s="800"/>
      <c r="BK455" s="800"/>
      <c r="BL455" s="800"/>
      <c r="BM455" s="800"/>
      <c r="BN455" s="800"/>
      <c r="BO455" s="800"/>
      <c r="BP455" s="800"/>
      <c r="BQ455" s="800"/>
    </row>
    <row r="456" spans="1:69" s="27" customFormat="1" hidden="1">
      <c r="A456" s="95" t="str">
        <f t="shared" si="152"/>
        <v>eeaxtr002cro</v>
      </c>
      <c r="B456" s="36"/>
      <c r="C456" s="36" t="s">
        <v>75</v>
      </c>
      <c r="D456" s="36" t="s">
        <v>472</v>
      </c>
      <c r="E456" s="36" t="s">
        <v>3062</v>
      </c>
      <c r="F456" s="36" t="s">
        <v>75</v>
      </c>
      <c r="G456" s="36" t="s">
        <v>3238</v>
      </c>
      <c r="H456" s="36" t="s">
        <v>1590</v>
      </c>
      <c r="I456" s="36" t="s">
        <v>1548</v>
      </c>
      <c r="J456" s="36" t="str">
        <f>G456&amp;H456&amp;E456</f>
        <v>xtr002cro</v>
      </c>
      <c r="K456" s="36" t="s">
        <v>1549</v>
      </c>
      <c r="L456" s="36" t="s">
        <v>1549</v>
      </c>
      <c r="M456" s="36"/>
      <c r="N456" s="36"/>
      <c r="O456" s="36"/>
      <c r="P456" s="36"/>
      <c r="Q456" s="646" t="str">
        <f t="shared" si="135"/>
        <v>10.164.15.28</v>
      </c>
      <c r="R456" s="646" t="str">
        <f t="shared" si="136"/>
        <v>10.164.46.12</v>
      </c>
      <c r="S456" s="646" t="str">
        <f t="shared" si="137"/>
        <v>10.244.210.20</v>
      </c>
      <c r="T456" s="646" t="str">
        <f t="shared" si="138"/>
        <v>10.244.200.20</v>
      </c>
      <c r="U456" s="646" t="str">
        <f t="shared" si="139"/>
        <v>N/A</v>
      </c>
      <c r="V456" s="693"/>
      <c r="W456" s="693"/>
      <c r="X456" s="693"/>
      <c r="Y456" s="693"/>
      <c r="Z456" s="693"/>
      <c r="AA456" s="693"/>
      <c r="AB456" s="693"/>
      <c r="AC456" s="693"/>
      <c r="AD456" s="693"/>
      <c r="AE456" s="668">
        <v>1582</v>
      </c>
      <c r="AF456" s="201"/>
      <c r="AG456" s="668" t="str">
        <f>"v14620"&amp;"-dmz-o-m"&amp;"-"&amp;AE456</f>
        <v>v14620-dmz-o-m-1582</v>
      </c>
      <c r="AH456" s="38" t="str">
        <f>Master_Full_Short_Hostname&amp;AF456</f>
        <v>eeaxtr002cro</v>
      </c>
      <c r="AI456" s="375" t="s">
        <v>461</v>
      </c>
      <c r="AJ456" s="38" t="s">
        <v>3067</v>
      </c>
      <c r="AK456" s="38" t="s">
        <v>3068</v>
      </c>
      <c r="AL456" s="323" t="s">
        <v>1572</v>
      </c>
      <c r="AM456" s="323" t="s">
        <v>3262</v>
      </c>
      <c r="AN456" s="38" t="s">
        <v>3263</v>
      </c>
      <c r="AO456" s="637"/>
      <c r="AP456" s="202"/>
      <c r="AQ456" s="637"/>
      <c r="AR456" s="316"/>
      <c r="AS456" s="316"/>
      <c r="AT456" s="316"/>
      <c r="AU456" s="316"/>
      <c r="AV456" s="316"/>
      <c r="AW456" s="553"/>
      <c r="AX456" s="533"/>
      <c r="AY456" s="674"/>
      <c r="AZ456" s="694"/>
      <c r="BA456" s="693"/>
      <c r="BB456" s="693"/>
      <c r="BC456" s="693"/>
      <c r="BD456" s="693"/>
      <c r="BE456" s="693"/>
      <c r="BF456" s="693"/>
      <c r="BG456" s="693"/>
      <c r="BH456" s="693"/>
      <c r="BI456" s="694"/>
      <c r="BJ456" s="693"/>
      <c r="BK456" s="693"/>
      <c r="BL456" s="693"/>
      <c r="BM456" s="693"/>
      <c r="BN456" s="693"/>
      <c r="BO456" s="693"/>
      <c r="BP456" s="693"/>
      <c r="BQ456" s="693"/>
    </row>
    <row r="457" spans="1:69" s="27" customFormat="1" hidden="1">
      <c r="A457" s="95" t="s">
        <v>909</v>
      </c>
      <c r="B457" s="36"/>
      <c r="C457" s="36" t="s">
        <v>75</v>
      </c>
      <c r="D457" s="36" t="s">
        <v>2797</v>
      </c>
      <c r="E457" s="36" t="s">
        <v>2732</v>
      </c>
      <c r="F457" s="36" t="s">
        <v>3264</v>
      </c>
      <c r="G457" s="36" t="s">
        <v>3238</v>
      </c>
      <c r="H457" s="36" t="s">
        <v>1547</v>
      </c>
      <c r="I457" s="36" t="s">
        <v>2151</v>
      </c>
      <c r="J457" s="36" t="s">
        <v>3265</v>
      </c>
      <c r="K457" s="36" t="s">
        <v>2621</v>
      </c>
      <c r="L457" s="36" t="s">
        <v>909</v>
      </c>
      <c r="M457" s="36" t="s">
        <v>2789</v>
      </c>
      <c r="N457" s="36" t="s">
        <v>2798</v>
      </c>
      <c r="O457" s="36" t="s">
        <v>2799</v>
      </c>
      <c r="P457" s="36" t="s">
        <v>2890</v>
      </c>
      <c r="Q457" s="646" t="s">
        <v>462</v>
      </c>
      <c r="R457" s="646" t="s">
        <v>463</v>
      </c>
      <c r="S457" s="646" t="s">
        <v>464</v>
      </c>
      <c r="T457" s="646" t="s">
        <v>465</v>
      </c>
      <c r="U457" s="646"/>
      <c r="V457" s="644"/>
      <c r="W457" s="644"/>
      <c r="X457" s="644"/>
      <c r="Y457" s="644"/>
      <c r="Z457" s="644"/>
      <c r="AA457" s="644"/>
      <c r="AB457" s="644"/>
      <c r="AC457" s="644"/>
      <c r="AD457" s="644"/>
      <c r="AE457" s="668">
        <v>1582</v>
      </c>
      <c r="AF457" s="201" t="s">
        <v>1560</v>
      </c>
      <c r="AG457" s="668" t="s">
        <v>3266</v>
      </c>
      <c r="AH457" s="38" t="s">
        <v>3267</v>
      </c>
      <c r="AI457" s="375" t="s">
        <v>2625</v>
      </c>
      <c r="AJ457" s="38" t="s">
        <v>2734</v>
      </c>
      <c r="AK457" s="323" t="s">
        <v>2801</v>
      </c>
      <c r="AL457" s="670" t="s">
        <v>1572</v>
      </c>
      <c r="AM457" s="670" t="s">
        <v>3243</v>
      </c>
      <c r="AN457" s="38"/>
      <c r="AO457" s="637"/>
      <c r="AP457" s="202"/>
      <c r="AQ457" s="637"/>
      <c r="AR457" s="316"/>
      <c r="AS457" s="316"/>
      <c r="AT457" s="316"/>
      <c r="AU457" s="316"/>
      <c r="AV457" s="316"/>
      <c r="AW457" s="553"/>
      <c r="AX457" s="533"/>
      <c r="AY457" s="674"/>
      <c r="AZ457" s="643"/>
      <c r="BA457" s="644"/>
      <c r="BB457" s="644"/>
      <c r="BC457" s="644"/>
      <c r="BD457" s="644"/>
      <c r="BE457" s="644"/>
      <c r="BF457" s="644"/>
      <c r="BG457" s="644"/>
      <c r="BH457" s="644"/>
      <c r="BI457" s="643"/>
      <c r="BJ457" s="644"/>
      <c r="BK457" s="644"/>
      <c r="BL457" s="644"/>
      <c r="BM457" s="644"/>
      <c r="BN457" s="644"/>
      <c r="BO457" s="644"/>
      <c r="BP457" s="644"/>
      <c r="BQ457" s="644"/>
    </row>
    <row r="458" spans="1:69" s="27" customFormat="1" hidden="1">
      <c r="A458" s="95" t="s">
        <v>915</v>
      </c>
      <c r="B458" s="36"/>
      <c r="C458" s="36" t="s">
        <v>75</v>
      </c>
      <c r="D458" s="36" t="s">
        <v>469</v>
      </c>
      <c r="E458" s="36" t="s">
        <v>2983</v>
      </c>
      <c r="F458" s="36" t="s">
        <v>3264</v>
      </c>
      <c r="G458" s="36" t="s">
        <v>3238</v>
      </c>
      <c r="H458" s="36" t="s">
        <v>1547</v>
      </c>
      <c r="I458" s="36" t="s">
        <v>2151</v>
      </c>
      <c r="J458" s="36" t="s">
        <v>3268</v>
      </c>
      <c r="K458" s="36" t="s">
        <v>2621</v>
      </c>
      <c r="L458" s="36" t="s">
        <v>915</v>
      </c>
      <c r="M458" s="36" t="s">
        <v>3269</v>
      </c>
      <c r="N458" s="36" t="s">
        <v>2622</v>
      </c>
      <c r="O458" s="36" t="s">
        <v>3270</v>
      </c>
      <c r="P458" s="36" t="s">
        <v>3251</v>
      </c>
      <c r="Q458" s="646" t="s">
        <v>462</v>
      </c>
      <c r="R458" s="646" t="s">
        <v>463</v>
      </c>
      <c r="S458" s="646" t="s">
        <v>464</v>
      </c>
      <c r="T458" s="646" t="s">
        <v>465</v>
      </c>
      <c r="U458" s="646"/>
      <c r="V458" s="644"/>
      <c r="W458" s="644"/>
      <c r="X458" s="644"/>
      <c r="Y458" s="644"/>
      <c r="Z458" s="644"/>
      <c r="AA458" s="644"/>
      <c r="AB458" s="644"/>
      <c r="AC458" s="644"/>
      <c r="AD458" s="644"/>
      <c r="AE458" s="668">
        <v>1582</v>
      </c>
      <c r="AF458" s="201" t="s">
        <v>1560</v>
      </c>
      <c r="AG458" s="668" t="s">
        <v>3266</v>
      </c>
      <c r="AH458" s="38" t="s">
        <v>3271</v>
      </c>
      <c r="AI458" s="375" t="s">
        <v>461</v>
      </c>
      <c r="AJ458" s="38" t="s">
        <v>3046</v>
      </c>
      <c r="AK458" s="323" t="s">
        <v>3047</v>
      </c>
      <c r="AL458" s="670" t="s">
        <v>1572</v>
      </c>
      <c r="AM458" s="670" t="s">
        <v>3256</v>
      </c>
      <c r="AN458" s="38"/>
      <c r="AO458" s="637"/>
      <c r="AP458" s="202"/>
      <c r="AQ458" s="637"/>
      <c r="AR458" s="316"/>
      <c r="AS458" s="316"/>
      <c r="AT458" s="316"/>
      <c r="AU458" s="316"/>
      <c r="AV458" s="316"/>
      <c r="AW458" s="553"/>
      <c r="AX458" s="533"/>
      <c r="AY458" s="674"/>
      <c r="AZ458" s="643"/>
      <c r="BA458" s="644"/>
      <c r="BB458" s="644"/>
      <c r="BC458" s="644"/>
      <c r="BD458" s="644"/>
      <c r="BE458" s="644"/>
      <c r="BF458" s="644"/>
      <c r="BG458" s="644"/>
      <c r="BH458" s="644"/>
      <c r="BI458" s="643"/>
      <c r="BJ458" s="644"/>
      <c r="BK458" s="644"/>
      <c r="BL458" s="644"/>
      <c r="BM458" s="644"/>
      <c r="BN458" s="644"/>
      <c r="BO458" s="644"/>
      <c r="BP458" s="644"/>
      <c r="BQ458" s="644"/>
    </row>
    <row r="459" spans="1:69" s="27" customFormat="1" hidden="1">
      <c r="A459" s="95" t="s">
        <v>917</v>
      </c>
      <c r="B459" s="36"/>
      <c r="C459" s="36" t="s">
        <v>75</v>
      </c>
      <c r="D459" s="36" t="s">
        <v>472</v>
      </c>
      <c r="E459" s="36" t="s">
        <v>3062</v>
      </c>
      <c r="F459" s="36" t="s">
        <v>3264</v>
      </c>
      <c r="G459" s="36" t="s">
        <v>3238</v>
      </c>
      <c r="H459" s="36" t="s">
        <v>1547</v>
      </c>
      <c r="I459" s="36" t="s">
        <v>2151</v>
      </c>
      <c r="J459" s="36" t="s">
        <v>3272</v>
      </c>
      <c r="K459" s="36" t="s">
        <v>2621</v>
      </c>
      <c r="L459" s="36" t="s">
        <v>917</v>
      </c>
      <c r="M459" s="36" t="s">
        <v>3273</v>
      </c>
      <c r="N459" s="36" t="s">
        <v>3134</v>
      </c>
      <c r="O459" s="36" t="s">
        <v>3135</v>
      </c>
      <c r="P459" s="36" t="s">
        <v>3274</v>
      </c>
      <c r="Q459" s="646" t="s">
        <v>462</v>
      </c>
      <c r="R459" s="646" t="s">
        <v>463</v>
      </c>
      <c r="S459" s="646" t="s">
        <v>464</v>
      </c>
      <c r="T459" s="646" t="s">
        <v>465</v>
      </c>
      <c r="U459" s="646"/>
      <c r="V459" s="644"/>
      <c r="W459" s="644"/>
      <c r="X459" s="644"/>
      <c r="Y459" s="644"/>
      <c r="Z459" s="644"/>
      <c r="AA459" s="644"/>
      <c r="AB459" s="644"/>
      <c r="AC459" s="644"/>
      <c r="AD459" s="644"/>
      <c r="AE459" s="668">
        <v>1582</v>
      </c>
      <c r="AF459" s="201" t="s">
        <v>1560</v>
      </c>
      <c r="AG459" s="668" t="s">
        <v>3266</v>
      </c>
      <c r="AH459" s="38" t="s">
        <v>3275</v>
      </c>
      <c r="AI459" s="375" t="s">
        <v>2625</v>
      </c>
      <c r="AJ459" s="38" t="s">
        <v>2628</v>
      </c>
      <c r="AK459" s="323" t="s">
        <v>2629</v>
      </c>
      <c r="AL459" s="670" t="s">
        <v>1572</v>
      </c>
      <c r="AM459" s="670" t="s">
        <v>3260</v>
      </c>
      <c r="AN459" s="38"/>
      <c r="AO459" s="637"/>
      <c r="AP459" s="202"/>
      <c r="AQ459" s="637"/>
      <c r="AR459" s="316"/>
      <c r="AS459" s="316"/>
      <c r="AT459" s="316"/>
      <c r="AU459" s="316"/>
      <c r="AV459" s="316"/>
      <c r="AW459" s="553"/>
      <c r="AX459" s="533"/>
      <c r="AY459" s="674"/>
      <c r="AZ459" s="643"/>
      <c r="BA459" s="644"/>
      <c r="BB459" s="644"/>
      <c r="BC459" s="644"/>
      <c r="BD459" s="644"/>
      <c r="BE459" s="644"/>
      <c r="BF459" s="644"/>
      <c r="BG459" s="644"/>
      <c r="BH459" s="644"/>
      <c r="BI459" s="643"/>
      <c r="BJ459" s="644"/>
      <c r="BK459" s="644"/>
      <c r="BL459" s="644"/>
      <c r="BM459" s="644"/>
      <c r="BN459" s="644"/>
      <c r="BO459" s="644"/>
      <c r="BP459" s="644"/>
      <c r="BQ459" s="644"/>
    </row>
    <row r="460" spans="1:69" s="27" customFormat="1" hidden="1">
      <c r="A460" s="95" t="s">
        <v>904</v>
      </c>
      <c r="B460" s="36"/>
      <c r="C460" s="36" t="s">
        <v>75</v>
      </c>
      <c r="D460" s="36" t="s">
        <v>470</v>
      </c>
      <c r="E460" s="36" t="s">
        <v>2553</v>
      </c>
      <c r="F460" s="36" t="s">
        <v>3264</v>
      </c>
      <c r="G460" s="36" t="s">
        <v>3238</v>
      </c>
      <c r="H460" s="36" t="s">
        <v>1547</v>
      </c>
      <c r="I460" s="36" t="s">
        <v>2151</v>
      </c>
      <c r="J460" s="36" t="s">
        <v>3276</v>
      </c>
      <c r="K460" s="36" t="s">
        <v>2621</v>
      </c>
      <c r="L460" s="36" t="s">
        <v>904</v>
      </c>
      <c r="M460" s="36" t="s">
        <v>3277</v>
      </c>
      <c r="N460" s="36" t="s">
        <v>2622</v>
      </c>
      <c r="O460" s="36" t="s">
        <v>2623</v>
      </c>
      <c r="P460" s="36" t="s">
        <v>3278</v>
      </c>
      <c r="Q460" s="646" t="s">
        <v>462</v>
      </c>
      <c r="R460" s="646" t="s">
        <v>463</v>
      </c>
      <c r="S460" s="646" t="s">
        <v>464</v>
      </c>
      <c r="T460" s="646" t="s">
        <v>465</v>
      </c>
      <c r="U460" s="646"/>
      <c r="V460" s="644"/>
      <c r="W460" s="644"/>
      <c r="X460" s="644"/>
      <c r="Y460" s="644"/>
      <c r="Z460" s="644"/>
      <c r="AA460" s="644"/>
      <c r="AB460" s="644"/>
      <c r="AC460" s="644"/>
      <c r="AD460" s="644"/>
      <c r="AE460" s="668">
        <v>1582</v>
      </c>
      <c r="AF460" s="201" t="s">
        <v>1560</v>
      </c>
      <c r="AG460" s="668" t="s">
        <v>3266</v>
      </c>
      <c r="AH460" s="38" t="s">
        <v>3279</v>
      </c>
      <c r="AI460" s="375" t="s">
        <v>2625</v>
      </c>
      <c r="AJ460" s="38" t="s">
        <v>2628</v>
      </c>
      <c r="AK460" s="323" t="s">
        <v>2629</v>
      </c>
      <c r="AL460" s="670" t="s">
        <v>1572</v>
      </c>
      <c r="AM460" s="670" t="s">
        <v>3239</v>
      </c>
      <c r="AN460" s="38"/>
      <c r="AO460" s="637"/>
      <c r="AP460" s="202"/>
      <c r="AQ460" s="637"/>
      <c r="AR460" s="316"/>
      <c r="AS460" s="316"/>
      <c r="AT460" s="316"/>
      <c r="AU460" s="316"/>
      <c r="AV460" s="316"/>
      <c r="AW460" s="553"/>
      <c r="AX460" s="533"/>
      <c r="AY460" s="674"/>
      <c r="AZ460" s="643"/>
      <c r="BA460" s="644"/>
      <c r="BB460" s="644"/>
      <c r="BC460" s="644"/>
      <c r="BD460" s="644"/>
      <c r="BE460" s="644"/>
      <c r="BF460" s="644"/>
      <c r="BG460" s="644"/>
      <c r="BH460" s="644"/>
      <c r="BI460" s="643"/>
      <c r="BJ460" s="644"/>
      <c r="BK460" s="644"/>
      <c r="BL460" s="644"/>
      <c r="BM460" s="644"/>
      <c r="BN460" s="644"/>
      <c r="BO460" s="644"/>
      <c r="BP460" s="644"/>
      <c r="BQ460" s="644"/>
    </row>
    <row r="461" spans="1:69" s="27" customFormat="1" hidden="1">
      <c r="A461" s="95" t="s">
        <v>911</v>
      </c>
      <c r="B461" s="36"/>
      <c r="C461" s="36" t="s">
        <v>75</v>
      </c>
      <c r="D461" s="36" t="s">
        <v>471</v>
      </c>
      <c r="E461" s="36" t="s">
        <v>2803</v>
      </c>
      <c r="F461" s="36" t="s">
        <v>3264</v>
      </c>
      <c r="G461" s="36" t="s">
        <v>3238</v>
      </c>
      <c r="H461" s="36" t="s">
        <v>1547</v>
      </c>
      <c r="I461" s="36" t="s">
        <v>2151</v>
      </c>
      <c r="J461" s="36" t="s">
        <v>3280</v>
      </c>
      <c r="K461" s="36" t="s">
        <v>2621</v>
      </c>
      <c r="L461" s="36" t="s">
        <v>911</v>
      </c>
      <c r="M461" s="36" t="s">
        <v>3281</v>
      </c>
      <c r="N461" s="36" t="s">
        <v>2622</v>
      </c>
      <c r="O461" s="36" t="s">
        <v>2882</v>
      </c>
      <c r="P461" s="36" t="s">
        <v>3274</v>
      </c>
      <c r="Q461" s="646" t="s">
        <v>462</v>
      </c>
      <c r="R461" s="646" t="s">
        <v>463</v>
      </c>
      <c r="S461" s="646" t="s">
        <v>464</v>
      </c>
      <c r="T461" s="646" t="s">
        <v>465</v>
      </c>
      <c r="U461" s="646"/>
      <c r="V461" s="644"/>
      <c r="W461" s="644"/>
      <c r="X461" s="644"/>
      <c r="Y461" s="644"/>
      <c r="Z461" s="644"/>
      <c r="AA461" s="644"/>
      <c r="AB461" s="644"/>
      <c r="AC461" s="644"/>
      <c r="AD461" s="644"/>
      <c r="AE461" s="668">
        <v>1582</v>
      </c>
      <c r="AF461" s="201" t="s">
        <v>1560</v>
      </c>
      <c r="AG461" s="668" t="s">
        <v>3266</v>
      </c>
      <c r="AH461" s="38" t="s">
        <v>3282</v>
      </c>
      <c r="AI461" s="375" t="s">
        <v>2625</v>
      </c>
      <c r="AJ461" s="38" t="s">
        <v>2884</v>
      </c>
      <c r="AK461" s="323" t="s">
        <v>2885</v>
      </c>
      <c r="AL461" s="670" t="s">
        <v>1572</v>
      </c>
      <c r="AM461" s="670" t="s">
        <v>3246</v>
      </c>
      <c r="AN461" s="38"/>
      <c r="AO461" s="637"/>
      <c r="AP461" s="202"/>
      <c r="AQ461" s="637"/>
      <c r="AR461" s="316"/>
      <c r="AS461" s="316"/>
      <c r="AT461" s="316"/>
      <c r="AU461" s="316"/>
      <c r="AV461" s="316"/>
      <c r="AW461" s="553"/>
      <c r="AX461" s="533"/>
      <c r="AY461" s="674"/>
      <c r="AZ461" s="643"/>
      <c r="BA461" s="644"/>
      <c r="BB461" s="644"/>
      <c r="BC461" s="644"/>
      <c r="BD461" s="644"/>
      <c r="BE461" s="644"/>
      <c r="BF461" s="644"/>
      <c r="BG461" s="644"/>
      <c r="BH461" s="644"/>
      <c r="BI461" s="643"/>
      <c r="BJ461" s="644"/>
      <c r="BK461" s="644"/>
      <c r="BL461" s="644"/>
      <c r="BM461" s="644"/>
      <c r="BN461" s="644"/>
      <c r="BO461" s="644"/>
      <c r="BP461" s="644"/>
      <c r="BQ461" s="644"/>
    </row>
    <row r="462" spans="1:69" s="27" customFormat="1" hidden="1">
      <c r="A462" s="95" t="s">
        <v>913</v>
      </c>
      <c r="B462" s="36"/>
      <c r="C462" s="36" t="s">
        <v>75</v>
      </c>
      <c r="D462" s="36" t="s">
        <v>474</v>
      </c>
      <c r="E462" s="36" t="s">
        <v>2902</v>
      </c>
      <c r="F462" s="36" t="s">
        <v>3264</v>
      </c>
      <c r="G462" s="36" t="s">
        <v>3238</v>
      </c>
      <c r="H462" s="36" t="s">
        <v>1547</v>
      </c>
      <c r="I462" s="36" t="s">
        <v>2151</v>
      </c>
      <c r="J462" s="36" t="s">
        <v>3283</v>
      </c>
      <c r="K462" s="36" t="s">
        <v>2621</v>
      </c>
      <c r="L462" s="36" t="s">
        <v>913</v>
      </c>
      <c r="M462" s="36" t="s">
        <v>3250</v>
      </c>
      <c r="N462" s="36" t="s">
        <v>2972</v>
      </c>
      <c r="O462" s="36" t="s">
        <v>2973</v>
      </c>
      <c r="P462" s="36" t="s">
        <v>3251</v>
      </c>
      <c r="Q462" s="646" t="s">
        <v>462</v>
      </c>
      <c r="R462" s="646" t="s">
        <v>463</v>
      </c>
      <c r="S462" s="646" t="s">
        <v>464</v>
      </c>
      <c r="T462" s="646" t="s">
        <v>465</v>
      </c>
      <c r="U462" s="646"/>
      <c r="V462" s="644"/>
      <c r="W462" s="644"/>
      <c r="X462" s="644"/>
      <c r="Y462" s="644"/>
      <c r="Z462" s="644"/>
      <c r="AA462" s="644"/>
      <c r="AB462" s="644"/>
      <c r="AC462" s="644"/>
      <c r="AD462" s="644"/>
      <c r="AE462" s="668">
        <v>1582</v>
      </c>
      <c r="AF462" s="201" t="s">
        <v>1560</v>
      </c>
      <c r="AG462" s="668" t="s">
        <v>3266</v>
      </c>
      <c r="AH462" s="38" t="s">
        <v>3284</v>
      </c>
      <c r="AI462" s="375" t="s">
        <v>2625</v>
      </c>
      <c r="AJ462" s="38" t="s">
        <v>2974</v>
      </c>
      <c r="AK462" s="323" t="s">
        <v>2975</v>
      </c>
      <c r="AL462" s="670" t="s">
        <v>1572</v>
      </c>
      <c r="AM462" s="670" t="s">
        <v>3252</v>
      </c>
      <c r="AN462" s="38"/>
      <c r="AO462" s="637"/>
      <c r="AP462" s="202"/>
      <c r="AQ462" s="637"/>
      <c r="AR462" s="316"/>
      <c r="AS462" s="316"/>
      <c r="AT462" s="316"/>
      <c r="AU462" s="316"/>
      <c r="AV462" s="316"/>
      <c r="AW462" s="553"/>
      <c r="AX462" s="533"/>
      <c r="AY462" s="674"/>
      <c r="AZ462" s="643"/>
      <c r="BA462" s="644"/>
      <c r="BB462" s="644"/>
      <c r="BC462" s="644"/>
      <c r="BD462" s="644"/>
      <c r="BE462" s="644"/>
      <c r="BF462" s="644"/>
      <c r="BG462" s="644"/>
      <c r="BH462" s="644"/>
      <c r="BI462" s="643"/>
      <c r="BJ462" s="644"/>
      <c r="BK462" s="644"/>
      <c r="BL462" s="644"/>
      <c r="BM462" s="644"/>
      <c r="BN462" s="644"/>
      <c r="BO462" s="644"/>
      <c r="BP462" s="644"/>
      <c r="BQ462" s="644"/>
    </row>
    <row r="463" spans="1:69" s="27" customFormat="1" hidden="1">
      <c r="A463" s="95" t="s">
        <v>3285</v>
      </c>
      <c r="B463" s="36" t="s">
        <v>3286</v>
      </c>
      <c r="C463" s="36" t="s">
        <v>75</v>
      </c>
      <c r="D463" s="36" t="s">
        <v>3287</v>
      </c>
      <c r="E463" s="36" t="s">
        <v>3288</v>
      </c>
      <c r="F463" s="36" t="s">
        <v>3264</v>
      </c>
      <c r="G463" s="36" t="s">
        <v>3238</v>
      </c>
      <c r="H463" s="36" t="s">
        <v>1547</v>
      </c>
      <c r="I463" s="36" t="s">
        <v>2151</v>
      </c>
      <c r="J463" s="36" t="s">
        <v>3289</v>
      </c>
      <c r="K463" s="36" t="s">
        <v>2621</v>
      </c>
      <c r="L463" s="36" t="s">
        <v>916</v>
      </c>
      <c r="M463" s="36" t="s">
        <v>3290</v>
      </c>
      <c r="N463" s="36"/>
      <c r="O463" s="36"/>
      <c r="P463" s="36"/>
      <c r="Q463" s="646"/>
      <c r="R463" s="646"/>
      <c r="S463" s="646"/>
      <c r="T463" s="646"/>
      <c r="U463" s="646"/>
      <c r="V463" s="644"/>
      <c r="W463" s="644"/>
      <c r="X463" s="644"/>
      <c r="Y463" s="644"/>
      <c r="Z463" s="644"/>
      <c r="AA463" s="644"/>
      <c r="AB463" s="644"/>
      <c r="AC463" s="644"/>
      <c r="AD463" s="644"/>
      <c r="AE463" s="668"/>
      <c r="AF463" s="201"/>
      <c r="AG463" s="668"/>
      <c r="AH463" s="38"/>
      <c r="AI463" s="375"/>
      <c r="AJ463" s="38"/>
      <c r="AK463" s="323"/>
      <c r="AL463" s="670"/>
      <c r="AM463" s="670"/>
      <c r="AN463" s="38"/>
      <c r="AO463" s="637"/>
      <c r="AP463" s="202"/>
      <c r="AQ463" s="637"/>
      <c r="AR463" s="316"/>
      <c r="AS463" s="316"/>
      <c r="AT463" s="316"/>
      <c r="AU463" s="316"/>
      <c r="AV463" s="316"/>
      <c r="AW463" s="553"/>
      <c r="AX463" s="533"/>
      <c r="AY463" s="674"/>
      <c r="AZ463" s="643"/>
      <c r="BA463" s="644"/>
      <c r="BB463" s="644"/>
      <c r="BC463" s="644"/>
      <c r="BD463" s="644"/>
      <c r="BE463" s="644"/>
      <c r="BF463" s="644"/>
      <c r="BG463" s="644"/>
      <c r="BH463" s="644"/>
      <c r="BI463" s="643"/>
      <c r="BJ463" s="644"/>
      <c r="BK463" s="644"/>
      <c r="BL463" s="644"/>
      <c r="BM463" s="644"/>
      <c r="BN463" s="644"/>
      <c r="BO463" s="644"/>
      <c r="BP463" s="644"/>
      <c r="BQ463" s="644"/>
    </row>
    <row r="464" spans="1:69" s="27" customFormat="1" hidden="1">
      <c r="A464" s="95" t="s">
        <v>3291</v>
      </c>
      <c r="B464" s="36" t="s">
        <v>3286</v>
      </c>
      <c r="C464" s="36" t="s">
        <v>75</v>
      </c>
      <c r="D464" s="36" t="s">
        <v>3292</v>
      </c>
      <c r="E464" s="36" t="s">
        <v>3293</v>
      </c>
      <c r="F464" s="36" t="s">
        <v>3264</v>
      </c>
      <c r="G464" s="36" t="s">
        <v>3238</v>
      </c>
      <c r="H464" s="36" t="s">
        <v>1547</v>
      </c>
      <c r="I464" s="36" t="s">
        <v>2151</v>
      </c>
      <c r="J464" s="36" t="s">
        <v>3294</v>
      </c>
      <c r="K464" s="36" t="s">
        <v>2621</v>
      </c>
      <c r="L464" s="36" t="s">
        <v>3295</v>
      </c>
      <c r="M464" s="36" t="s">
        <v>3296</v>
      </c>
      <c r="N464" s="36"/>
      <c r="O464" s="36"/>
      <c r="P464" s="36"/>
      <c r="Q464" s="646"/>
      <c r="R464" s="646"/>
      <c r="S464" s="646"/>
      <c r="T464" s="646"/>
      <c r="U464" s="646"/>
      <c r="V464" s="644"/>
      <c r="W464" s="644"/>
      <c r="X464" s="644"/>
      <c r="Y464" s="644"/>
      <c r="Z464" s="644"/>
      <c r="AA464" s="644"/>
      <c r="AB464" s="644"/>
      <c r="AC464" s="644"/>
      <c r="AD464" s="644"/>
      <c r="AE464" s="668"/>
      <c r="AF464" s="201"/>
      <c r="AG464" s="668"/>
      <c r="AH464" s="38"/>
      <c r="AI464" s="375"/>
      <c r="AJ464" s="38"/>
      <c r="AK464" s="323"/>
      <c r="AL464" s="670"/>
      <c r="AM464" s="670"/>
      <c r="AN464" s="38"/>
      <c r="AO464" s="637"/>
      <c r="AP464" s="202"/>
      <c r="AQ464" s="637"/>
      <c r="AR464" s="316"/>
      <c r="AS464" s="316"/>
      <c r="AT464" s="316"/>
      <c r="AU464" s="316"/>
      <c r="AV464" s="316"/>
      <c r="AW464" s="553"/>
      <c r="AX464" s="533"/>
      <c r="AY464" s="674"/>
      <c r="AZ464" s="643"/>
      <c r="BA464" s="644"/>
      <c r="BB464" s="644"/>
      <c r="BC464" s="644"/>
      <c r="BD464" s="644"/>
      <c r="BE464" s="644"/>
      <c r="BF464" s="644"/>
      <c r="BG464" s="644"/>
      <c r="BH464" s="644"/>
      <c r="BI464" s="643"/>
      <c r="BJ464" s="644"/>
      <c r="BK464" s="644"/>
      <c r="BL464" s="644"/>
      <c r="BM464" s="644"/>
      <c r="BN464" s="644"/>
      <c r="BO464" s="644"/>
      <c r="BP464" s="644"/>
      <c r="BQ464" s="644"/>
    </row>
    <row r="465" spans="1:87" s="27" customFormat="1" hidden="1">
      <c r="A465" s="95" t="s">
        <v>3297</v>
      </c>
      <c r="B465" s="36"/>
      <c r="C465" s="36" t="s">
        <v>2635</v>
      </c>
      <c r="D465" s="36" t="s">
        <v>2636</v>
      </c>
      <c r="E465" s="36" t="s">
        <v>1544</v>
      </c>
      <c r="F465" s="36" t="s">
        <v>2637</v>
      </c>
      <c r="G465" s="36" t="s">
        <v>2638</v>
      </c>
      <c r="H465" s="36" t="s">
        <v>1671</v>
      </c>
      <c r="I465" s="36" t="s">
        <v>1548</v>
      </c>
      <c r="J465" s="36" t="str">
        <f t="shared" ref="J465:J528" si="153">G465&amp;H465&amp;E465</f>
        <v>adp013re</v>
      </c>
      <c r="K465" s="36" t="s">
        <v>2152</v>
      </c>
      <c r="L465" s="36"/>
      <c r="M465" s="36" t="s">
        <v>3298</v>
      </c>
      <c r="N465" s="36"/>
      <c r="O465" s="36"/>
      <c r="P465" s="36" t="s">
        <v>1615</v>
      </c>
      <c r="Q465" s="682" t="s">
        <v>454</v>
      </c>
      <c r="R465" s="646" t="s">
        <v>455</v>
      </c>
      <c r="S465" s="676" t="s">
        <v>456</v>
      </c>
      <c r="T465" s="676" t="s">
        <v>457</v>
      </c>
      <c r="U465" s="676" t="s">
        <v>458</v>
      </c>
      <c r="V465" s="34">
        <v>2773</v>
      </c>
      <c r="W465" s="107" t="s">
        <v>1554</v>
      </c>
      <c r="X465" s="34" t="s">
        <v>2640</v>
      </c>
      <c r="Y465" s="34" t="s">
        <v>3299</v>
      </c>
      <c r="Z465" s="34" t="s">
        <v>2642</v>
      </c>
      <c r="AA465" s="34" t="s">
        <v>1556</v>
      </c>
      <c r="AB465" s="34" t="s">
        <v>1557</v>
      </c>
      <c r="AC465" s="34" t="s">
        <v>1558</v>
      </c>
      <c r="AD465" s="200" t="s">
        <v>3300</v>
      </c>
      <c r="AE465" s="39">
        <v>2224</v>
      </c>
      <c r="AF465" s="201" t="s">
        <v>1560</v>
      </c>
      <c r="AG465" s="39" t="s">
        <v>2217</v>
      </c>
      <c r="AH465" s="38" t="s">
        <v>3301</v>
      </c>
      <c r="AI465" s="38" t="s">
        <v>2645</v>
      </c>
      <c r="AJ465" s="38"/>
      <c r="AK465" s="38"/>
      <c r="AL465" s="38"/>
      <c r="AM465" s="38" t="s">
        <v>3302</v>
      </c>
      <c r="AN465" s="201"/>
      <c r="AO465" s="637"/>
      <c r="AP465" s="202"/>
      <c r="AQ465" s="637"/>
      <c r="AR465" s="316"/>
      <c r="AS465" s="316"/>
      <c r="AT465" s="316"/>
      <c r="AU465" s="316"/>
      <c r="AV465" s="316"/>
      <c r="AW465" s="553"/>
      <c r="AX465" s="78"/>
      <c r="AY465" s="78"/>
      <c r="BR465" s="677">
        <v>2221</v>
      </c>
      <c r="BS465" s="678"/>
      <c r="BT465" s="679" t="s">
        <v>2647</v>
      </c>
      <c r="BU465" s="677"/>
      <c r="BV465" s="679" t="s">
        <v>2645</v>
      </c>
      <c r="BW465" s="677" t="s">
        <v>2648</v>
      </c>
      <c r="BX465" s="677" t="s">
        <v>2649</v>
      </c>
      <c r="BY465" s="677" t="s">
        <v>1577</v>
      </c>
      <c r="BZ465" s="677" t="s">
        <v>3303</v>
      </c>
      <c r="CA465" s="587">
        <v>2223</v>
      </c>
      <c r="CB465" s="680"/>
      <c r="CC465" s="587" t="s">
        <v>1574</v>
      </c>
      <c r="CD465" s="681"/>
      <c r="CE465" s="681" t="s">
        <v>453</v>
      </c>
      <c r="CF465" s="681" t="s">
        <v>1575</v>
      </c>
      <c r="CG465" s="681" t="s">
        <v>1576</v>
      </c>
      <c r="CH465" s="681" t="s">
        <v>1577</v>
      </c>
      <c r="CI465" s="627" t="s">
        <v>2764</v>
      </c>
    </row>
    <row r="466" spans="1:87" s="27" customFormat="1" hidden="1">
      <c r="A466" s="95" t="s">
        <v>3304</v>
      </c>
      <c r="B466" s="36"/>
      <c r="C466" s="36" t="s">
        <v>2635</v>
      </c>
      <c r="D466" s="36" t="s">
        <v>2636</v>
      </c>
      <c r="E466" s="36" t="s">
        <v>1544</v>
      </c>
      <c r="F466" s="36" t="s">
        <v>2637</v>
      </c>
      <c r="G466" s="36" t="s">
        <v>2638</v>
      </c>
      <c r="H466" s="36" t="s">
        <v>1677</v>
      </c>
      <c r="I466" s="36" t="s">
        <v>1548</v>
      </c>
      <c r="J466" s="36" t="str">
        <f t="shared" si="153"/>
        <v>adp014re</v>
      </c>
      <c r="K466" s="36" t="s">
        <v>2152</v>
      </c>
      <c r="L466" s="36"/>
      <c r="M466" s="36" t="s">
        <v>3305</v>
      </c>
      <c r="N466" s="36"/>
      <c r="O466" s="36"/>
      <c r="P466" s="36" t="s">
        <v>1553</v>
      </c>
      <c r="Q466" s="682" t="s">
        <v>454</v>
      </c>
      <c r="R466" s="646" t="s">
        <v>455</v>
      </c>
      <c r="S466" s="676" t="s">
        <v>456</v>
      </c>
      <c r="T466" s="676" t="s">
        <v>457</v>
      </c>
      <c r="U466" s="676" t="s">
        <v>458</v>
      </c>
      <c r="V466" s="34">
        <v>2773</v>
      </c>
      <c r="W466" s="107" t="s">
        <v>1554</v>
      </c>
      <c r="X466" s="34" t="s">
        <v>2640</v>
      </c>
      <c r="Y466" s="34" t="s">
        <v>3306</v>
      </c>
      <c r="Z466" s="34" t="s">
        <v>2642</v>
      </c>
      <c r="AA466" s="34" t="s">
        <v>1556</v>
      </c>
      <c r="AB466" s="34" t="s">
        <v>1557</v>
      </c>
      <c r="AC466" s="34" t="s">
        <v>1558</v>
      </c>
      <c r="AD466" s="200" t="s">
        <v>3307</v>
      </c>
      <c r="AE466" s="39">
        <v>2224</v>
      </c>
      <c r="AF466" s="201" t="s">
        <v>1560</v>
      </c>
      <c r="AG466" s="39" t="s">
        <v>2217</v>
      </c>
      <c r="AH466" s="38" t="s">
        <v>3308</v>
      </c>
      <c r="AI466" s="38" t="s">
        <v>2645</v>
      </c>
      <c r="AJ466" s="38"/>
      <c r="AK466" s="38"/>
      <c r="AL466" s="38"/>
      <c r="AM466" s="38" t="s">
        <v>3309</v>
      </c>
      <c r="AN466" s="201"/>
      <c r="AO466" s="637"/>
      <c r="AP466" s="202"/>
      <c r="AQ466" s="637"/>
      <c r="AR466" s="316"/>
      <c r="AS466" s="316"/>
      <c r="AT466" s="316"/>
      <c r="AU466" s="316"/>
      <c r="AV466" s="316"/>
      <c r="AW466" s="553"/>
      <c r="AX466" s="78"/>
      <c r="AY466" s="78"/>
      <c r="BR466" s="677">
        <v>2221</v>
      </c>
      <c r="BS466" s="678"/>
      <c r="BT466" s="679" t="s">
        <v>2647</v>
      </c>
      <c r="BU466" s="677"/>
      <c r="BV466" s="679" t="s">
        <v>2645</v>
      </c>
      <c r="BW466" s="677" t="s">
        <v>2648</v>
      </c>
      <c r="BX466" s="677" t="s">
        <v>2649</v>
      </c>
      <c r="BY466" s="677" t="s">
        <v>1577</v>
      </c>
      <c r="BZ466" s="677" t="s">
        <v>3310</v>
      </c>
      <c r="CA466" s="587">
        <v>2223</v>
      </c>
      <c r="CB466" s="680"/>
      <c r="CC466" s="587" t="s">
        <v>1574</v>
      </c>
      <c r="CD466" s="681"/>
      <c r="CE466" s="681" t="s">
        <v>453</v>
      </c>
      <c r="CF466" s="681" t="s">
        <v>1575</v>
      </c>
      <c r="CG466" s="681" t="s">
        <v>1576</v>
      </c>
      <c r="CH466" s="681" t="s">
        <v>1577</v>
      </c>
      <c r="CI466" s="627" t="s">
        <v>2770</v>
      </c>
    </row>
    <row r="467" spans="1:87" s="27" customFormat="1" hidden="1">
      <c r="A467" s="95" t="s">
        <v>3311</v>
      </c>
      <c r="B467" s="36"/>
      <c r="C467" s="36" t="s">
        <v>2635</v>
      </c>
      <c r="D467" s="36" t="s">
        <v>2636</v>
      </c>
      <c r="E467" s="36" t="s">
        <v>1544</v>
      </c>
      <c r="F467" s="36" t="s">
        <v>2637</v>
      </c>
      <c r="G467" s="36" t="s">
        <v>2638</v>
      </c>
      <c r="H467" s="36" t="s">
        <v>1683</v>
      </c>
      <c r="I467" s="36" t="s">
        <v>1548</v>
      </c>
      <c r="J467" s="36" t="str">
        <f t="shared" si="153"/>
        <v>adp015re</v>
      </c>
      <c r="K467" s="36" t="s">
        <v>2152</v>
      </c>
      <c r="L467" s="36"/>
      <c r="M467" s="36" t="s">
        <v>3312</v>
      </c>
      <c r="N467" s="36"/>
      <c r="O467" s="36"/>
      <c r="P467" s="36" t="s">
        <v>1644</v>
      </c>
      <c r="Q467" s="682" t="s">
        <v>454</v>
      </c>
      <c r="R467" s="646" t="s">
        <v>455</v>
      </c>
      <c r="S467" s="676" t="s">
        <v>456</v>
      </c>
      <c r="T467" s="676" t="s">
        <v>457</v>
      </c>
      <c r="U467" s="676" t="s">
        <v>458</v>
      </c>
      <c r="V467" s="34">
        <v>2773</v>
      </c>
      <c r="W467" s="107" t="s">
        <v>1554</v>
      </c>
      <c r="X467" s="34" t="s">
        <v>2640</v>
      </c>
      <c r="Y467" s="34" t="s">
        <v>3313</v>
      </c>
      <c r="Z467" s="34" t="s">
        <v>2642</v>
      </c>
      <c r="AA467" s="34" t="s">
        <v>1556</v>
      </c>
      <c r="AB467" s="34" t="s">
        <v>1557</v>
      </c>
      <c r="AC467" s="34" t="s">
        <v>1558</v>
      </c>
      <c r="AD467" s="200" t="s">
        <v>3314</v>
      </c>
      <c r="AE467" s="39">
        <v>2224</v>
      </c>
      <c r="AF467" s="201" t="s">
        <v>1560</v>
      </c>
      <c r="AG467" s="39" t="s">
        <v>2217</v>
      </c>
      <c r="AH467" s="38" t="s">
        <v>3315</v>
      </c>
      <c r="AI467" s="38" t="s">
        <v>2645</v>
      </c>
      <c r="AJ467" s="38"/>
      <c r="AK467" s="38"/>
      <c r="AL467" s="38"/>
      <c r="AM467" s="38" t="s">
        <v>3316</v>
      </c>
      <c r="AN467" s="201"/>
      <c r="AO467" s="637"/>
      <c r="AP467" s="202"/>
      <c r="AQ467" s="637"/>
      <c r="AR467" s="316"/>
      <c r="AS467" s="316"/>
      <c r="AT467" s="316"/>
      <c r="AU467" s="316"/>
      <c r="AV467" s="316"/>
      <c r="AW467" s="553"/>
      <c r="AX467" s="78"/>
      <c r="AY467" s="78"/>
      <c r="BR467" s="677">
        <v>2221</v>
      </c>
      <c r="BS467" s="678"/>
      <c r="BT467" s="679" t="s">
        <v>2647</v>
      </c>
      <c r="BU467" s="677"/>
      <c r="BV467" s="679" t="s">
        <v>2645</v>
      </c>
      <c r="BW467" s="677" t="s">
        <v>2648</v>
      </c>
      <c r="BX467" s="677" t="s">
        <v>2649</v>
      </c>
      <c r="BY467" s="677" t="s">
        <v>1577</v>
      </c>
      <c r="BZ467" s="677" t="s">
        <v>3317</v>
      </c>
      <c r="CA467" s="587">
        <v>2223</v>
      </c>
      <c r="CB467" s="680"/>
      <c r="CC467" s="587" t="s">
        <v>1574</v>
      </c>
      <c r="CD467" s="681"/>
      <c r="CE467" s="681" t="s">
        <v>453</v>
      </c>
      <c r="CF467" s="681" t="s">
        <v>1575</v>
      </c>
      <c r="CG467" s="681" t="s">
        <v>1576</v>
      </c>
      <c r="CH467" s="681" t="s">
        <v>1577</v>
      </c>
      <c r="CI467" s="627" t="s">
        <v>2776</v>
      </c>
    </row>
    <row r="468" spans="1:87" s="27" customFormat="1" hidden="1">
      <c r="A468" s="95" t="s">
        <v>3318</v>
      </c>
      <c r="B468" s="36"/>
      <c r="C468" s="36" t="s">
        <v>2635</v>
      </c>
      <c r="D468" s="36" t="s">
        <v>2636</v>
      </c>
      <c r="E468" s="36" t="s">
        <v>1544</v>
      </c>
      <c r="F468" s="36" t="s">
        <v>2637</v>
      </c>
      <c r="G468" s="36" t="s">
        <v>2638</v>
      </c>
      <c r="H468" s="36" t="s">
        <v>1755</v>
      </c>
      <c r="I468" s="36" t="s">
        <v>1548</v>
      </c>
      <c r="J468" s="36" t="str">
        <f t="shared" si="153"/>
        <v>adp016re</v>
      </c>
      <c r="K468" s="36" t="s">
        <v>2152</v>
      </c>
      <c r="L468" s="36"/>
      <c r="M468" s="36" t="s">
        <v>3319</v>
      </c>
      <c r="N468" s="36"/>
      <c r="O468" s="36"/>
      <c r="P468" s="36" t="s">
        <v>1762</v>
      </c>
      <c r="Q468" s="682" t="s">
        <v>454</v>
      </c>
      <c r="R468" s="646" t="s">
        <v>455</v>
      </c>
      <c r="S468" s="676" t="s">
        <v>456</v>
      </c>
      <c r="T468" s="676" t="s">
        <v>457</v>
      </c>
      <c r="U468" s="676" t="s">
        <v>458</v>
      </c>
      <c r="V468" s="34">
        <v>2773</v>
      </c>
      <c r="W468" s="107" t="s">
        <v>1554</v>
      </c>
      <c r="X468" s="34" t="s">
        <v>2640</v>
      </c>
      <c r="Y468" s="34" t="s">
        <v>3320</v>
      </c>
      <c r="Z468" s="34" t="s">
        <v>2642</v>
      </c>
      <c r="AA468" s="34" t="s">
        <v>1556</v>
      </c>
      <c r="AB468" s="34" t="s">
        <v>1557</v>
      </c>
      <c r="AC468" s="34" t="s">
        <v>1558</v>
      </c>
      <c r="AD468" s="200" t="s">
        <v>3321</v>
      </c>
      <c r="AE468" s="39">
        <v>2224</v>
      </c>
      <c r="AF468" s="201" t="s">
        <v>1560</v>
      </c>
      <c r="AG468" s="39" t="s">
        <v>2217</v>
      </c>
      <c r="AH468" s="38" t="s">
        <v>3322</v>
      </c>
      <c r="AI468" s="38" t="s">
        <v>2645</v>
      </c>
      <c r="AJ468" s="38"/>
      <c r="AK468" s="38"/>
      <c r="AL468" s="38"/>
      <c r="AM468" s="38" t="s">
        <v>3323</v>
      </c>
      <c r="AN468" s="201"/>
      <c r="AO468" s="637"/>
      <c r="AP468" s="202"/>
      <c r="AQ468" s="637"/>
      <c r="AR468" s="316"/>
      <c r="AS468" s="316"/>
      <c r="AT468" s="316"/>
      <c r="AU468" s="316"/>
      <c r="AV468" s="316"/>
      <c r="AW468" s="553"/>
      <c r="AX468" s="78"/>
      <c r="AY468" s="78"/>
      <c r="BR468" s="677">
        <v>2221</v>
      </c>
      <c r="BS468" s="678"/>
      <c r="BT468" s="679" t="s">
        <v>2647</v>
      </c>
      <c r="BU468" s="677"/>
      <c r="BV468" s="679" t="s">
        <v>2645</v>
      </c>
      <c r="BW468" s="677" t="s">
        <v>2648</v>
      </c>
      <c r="BX468" s="677" t="s">
        <v>2649</v>
      </c>
      <c r="BY468" s="677" t="s">
        <v>1577</v>
      </c>
      <c r="BZ468" s="677" t="s">
        <v>3324</v>
      </c>
      <c r="CA468" s="587">
        <v>2223</v>
      </c>
      <c r="CB468" s="680"/>
      <c r="CC468" s="587" t="s">
        <v>1574</v>
      </c>
      <c r="CD468" s="681"/>
      <c r="CE468" s="681" t="s">
        <v>453</v>
      </c>
      <c r="CF468" s="681" t="s">
        <v>1575</v>
      </c>
      <c r="CG468" s="681" t="s">
        <v>1576</v>
      </c>
      <c r="CH468" s="681" t="s">
        <v>1577</v>
      </c>
      <c r="CI468" s="627" t="s">
        <v>2782</v>
      </c>
    </row>
    <row r="469" spans="1:87" s="27" customFormat="1" hidden="1">
      <c r="A469" s="95" t="s">
        <v>3325</v>
      </c>
      <c r="B469" s="36"/>
      <c r="C469" s="36" t="s">
        <v>2635</v>
      </c>
      <c r="D469" s="36" t="s">
        <v>2636</v>
      </c>
      <c r="E469" s="36" t="s">
        <v>1544</v>
      </c>
      <c r="F469" s="36" t="s">
        <v>2637</v>
      </c>
      <c r="G469" s="36" t="s">
        <v>2638</v>
      </c>
      <c r="H469" s="36" t="s">
        <v>1760</v>
      </c>
      <c r="I469" s="36" t="s">
        <v>1548</v>
      </c>
      <c r="J469" s="36" t="str">
        <f t="shared" si="153"/>
        <v>adp017re</v>
      </c>
      <c r="K469" s="36" t="s">
        <v>2152</v>
      </c>
      <c r="L469" s="36"/>
      <c r="M469" s="36"/>
      <c r="N469" s="36"/>
      <c r="O469" s="36"/>
      <c r="P469" s="36" t="s">
        <v>1553</v>
      </c>
      <c r="Q469" s="682" t="s">
        <v>454</v>
      </c>
      <c r="R469" s="646" t="s">
        <v>455</v>
      </c>
      <c r="S469" s="676" t="s">
        <v>456</v>
      </c>
      <c r="T469" s="676" t="s">
        <v>457</v>
      </c>
      <c r="U469" s="676" t="s">
        <v>458</v>
      </c>
      <c r="V469" s="34">
        <v>2773</v>
      </c>
      <c r="W469" s="107" t="s">
        <v>1554</v>
      </c>
      <c r="X469" s="34" t="s">
        <v>2640</v>
      </c>
      <c r="Y469" s="34" t="s">
        <v>3326</v>
      </c>
      <c r="Z469" s="34" t="s">
        <v>2642</v>
      </c>
      <c r="AA469" s="34" t="s">
        <v>1556</v>
      </c>
      <c r="AB469" s="34" t="s">
        <v>1557</v>
      </c>
      <c r="AC469" s="34" t="s">
        <v>1558</v>
      </c>
      <c r="AD469" s="200" t="s">
        <v>3327</v>
      </c>
      <c r="AE469" s="39">
        <v>2224</v>
      </c>
      <c r="AF469" s="201" t="s">
        <v>1560</v>
      </c>
      <c r="AG469" s="39" t="s">
        <v>2217</v>
      </c>
      <c r="AH469" s="38" t="s">
        <v>3328</v>
      </c>
      <c r="AI469" s="38" t="s">
        <v>2645</v>
      </c>
      <c r="AJ469" s="38"/>
      <c r="AK469" s="38"/>
      <c r="AL469" s="38"/>
      <c r="AM469" s="38" t="s">
        <v>3329</v>
      </c>
      <c r="AN469" s="201"/>
      <c r="AO469" s="637"/>
      <c r="AP469" s="202"/>
      <c r="AQ469" s="637"/>
      <c r="AR469" s="316"/>
      <c r="AS469" s="316"/>
      <c r="AT469" s="316"/>
      <c r="AU469" s="316"/>
      <c r="AV469" s="316"/>
      <c r="AW469" s="553"/>
      <c r="AX469" s="78"/>
      <c r="AY469" s="78"/>
      <c r="BR469" s="677">
        <v>2221</v>
      </c>
      <c r="BS469" s="678"/>
      <c r="BT469" s="679" t="s">
        <v>2647</v>
      </c>
      <c r="BU469" s="677"/>
      <c r="BV469" s="679" t="s">
        <v>2645</v>
      </c>
      <c r="BW469" s="677" t="s">
        <v>2648</v>
      </c>
      <c r="BX469" s="677" t="s">
        <v>2649</v>
      </c>
      <c r="BY469" s="677" t="s">
        <v>1577</v>
      </c>
      <c r="BZ469" s="677" t="s">
        <v>3330</v>
      </c>
      <c r="CA469" s="587">
        <v>2223</v>
      </c>
      <c r="CB469" s="680"/>
      <c r="CC469" s="587" t="s">
        <v>1574</v>
      </c>
      <c r="CD469" s="681"/>
      <c r="CE469" s="681" t="s">
        <v>453</v>
      </c>
      <c r="CF469" s="681" t="s">
        <v>1575</v>
      </c>
      <c r="CG469" s="681" t="s">
        <v>1576</v>
      </c>
      <c r="CH469" s="681" t="s">
        <v>1577</v>
      </c>
      <c r="CI469" s="627" t="s">
        <v>2788</v>
      </c>
    </row>
    <row r="470" spans="1:87" s="27" customFormat="1" hidden="1">
      <c r="A470" s="95" t="s">
        <v>3331</v>
      </c>
      <c r="B470" s="36"/>
      <c r="C470" s="36" t="s">
        <v>3332</v>
      </c>
      <c r="D470" s="36" t="s">
        <v>2636</v>
      </c>
      <c r="E470" s="36" t="s">
        <v>1544</v>
      </c>
      <c r="F470" s="36" t="s">
        <v>3333</v>
      </c>
      <c r="G470" s="36" t="s">
        <v>3334</v>
      </c>
      <c r="H470" s="36" t="s">
        <v>1547</v>
      </c>
      <c r="I470" s="36" t="s">
        <v>1548</v>
      </c>
      <c r="J470" s="36" t="str">
        <f t="shared" si="153"/>
        <v>xdradp001re</v>
      </c>
      <c r="K470" s="36" t="s">
        <v>2152</v>
      </c>
      <c r="L470" s="36"/>
      <c r="M470" s="36" t="s">
        <v>3335</v>
      </c>
      <c r="N470" s="36"/>
      <c r="O470" s="36"/>
      <c r="P470" s="36" t="s">
        <v>2682</v>
      </c>
      <c r="Q470" s="682" t="s">
        <v>454</v>
      </c>
      <c r="R470" s="646" t="s">
        <v>455</v>
      </c>
      <c r="S470" s="676" t="s">
        <v>456</v>
      </c>
      <c r="T470" s="676" t="s">
        <v>457</v>
      </c>
      <c r="U470" s="676" t="s">
        <v>458</v>
      </c>
      <c r="V470" s="34">
        <v>2773</v>
      </c>
      <c r="W470" s="107" t="s">
        <v>1554</v>
      </c>
      <c r="X470" s="34" t="s">
        <v>2640</v>
      </c>
      <c r="Y470" s="34" t="s">
        <v>3336</v>
      </c>
      <c r="Z470" s="34" t="s">
        <v>2642</v>
      </c>
      <c r="AA470" s="34" t="s">
        <v>1556</v>
      </c>
      <c r="AB470" s="34" t="s">
        <v>1557</v>
      </c>
      <c r="AC470" s="34" t="s">
        <v>1558</v>
      </c>
      <c r="AD470" s="200" t="s">
        <v>3337</v>
      </c>
      <c r="AE470" s="39">
        <v>2224</v>
      </c>
      <c r="AF470" s="201" t="s">
        <v>1560</v>
      </c>
      <c r="AG470" s="39" t="s">
        <v>2217</v>
      </c>
      <c r="AH470" s="38" t="s">
        <v>3322</v>
      </c>
      <c r="AI470" s="38" t="s">
        <v>2645</v>
      </c>
      <c r="AJ470" s="38"/>
      <c r="AK470" s="38"/>
      <c r="AL470" s="38"/>
      <c r="AM470" s="38" t="s">
        <v>3338</v>
      </c>
      <c r="AN470" s="201"/>
      <c r="AO470" s="637"/>
      <c r="AP470" s="202"/>
      <c r="AQ470" s="637"/>
      <c r="AR470" s="316"/>
      <c r="AS470" s="316"/>
      <c r="AT470" s="316"/>
      <c r="AU470" s="316"/>
      <c r="AV470" s="316"/>
      <c r="AW470" s="553"/>
      <c r="AX470" s="78"/>
      <c r="AY470" s="78"/>
      <c r="BR470" s="677">
        <v>2221</v>
      </c>
      <c r="BS470" s="678"/>
      <c r="BT470" s="679" t="s">
        <v>2647</v>
      </c>
      <c r="BU470" s="677"/>
      <c r="BV470" s="679" t="s">
        <v>2645</v>
      </c>
      <c r="BW470" s="677" t="s">
        <v>2648</v>
      </c>
      <c r="BX470" s="677" t="s">
        <v>2649</v>
      </c>
      <c r="BY470" s="677" t="s">
        <v>1577</v>
      </c>
      <c r="BZ470" s="677" t="s">
        <v>3339</v>
      </c>
      <c r="CA470" s="587">
        <v>2223</v>
      </c>
      <c r="CB470" s="680"/>
      <c r="CC470" s="587" t="s">
        <v>1574</v>
      </c>
      <c r="CD470" s="681"/>
      <c r="CE470" s="681" t="s">
        <v>453</v>
      </c>
      <c r="CF470" s="681" t="s">
        <v>1575</v>
      </c>
      <c r="CG470" s="681" t="s">
        <v>1576</v>
      </c>
      <c r="CH470" s="681" t="s">
        <v>1577</v>
      </c>
      <c r="CI470" s="627" t="s">
        <v>2794</v>
      </c>
    </row>
    <row r="471" spans="1:87" s="27" customFormat="1" hidden="1">
      <c r="A471" s="695" t="s">
        <v>3340</v>
      </c>
      <c r="B471" s="493"/>
      <c r="C471" s="493" t="s">
        <v>3332</v>
      </c>
      <c r="D471" s="493" t="s">
        <v>2636</v>
      </c>
      <c r="E471" s="493" t="s">
        <v>1544</v>
      </c>
      <c r="F471" s="493" t="s">
        <v>3333</v>
      </c>
      <c r="G471" s="493" t="s">
        <v>3334</v>
      </c>
      <c r="H471" s="493" t="s">
        <v>1590</v>
      </c>
      <c r="I471" s="493" t="s">
        <v>1548</v>
      </c>
      <c r="J471" s="493" t="str">
        <f t="shared" si="153"/>
        <v>xdradp002re</v>
      </c>
      <c r="K471" s="493" t="s">
        <v>2152</v>
      </c>
      <c r="L471" s="493"/>
      <c r="M471" s="493" t="s">
        <v>3341</v>
      </c>
      <c r="N471" s="493"/>
      <c r="O471" s="493"/>
      <c r="P471" s="493" t="s">
        <v>2682</v>
      </c>
      <c r="Q471" s="696" t="s">
        <v>454</v>
      </c>
      <c r="R471" s="697" t="s">
        <v>455</v>
      </c>
      <c r="S471" s="698" t="s">
        <v>456</v>
      </c>
      <c r="T471" s="698" t="s">
        <v>457</v>
      </c>
      <c r="U471" s="698" t="s">
        <v>458</v>
      </c>
      <c r="V471" s="699">
        <v>2773</v>
      </c>
      <c r="W471" s="700" t="s">
        <v>1554</v>
      </c>
      <c r="X471" s="699" t="s">
        <v>2640</v>
      </c>
      <c r="Y471" s="699" t="s">
        <v>3342</v>
      </c>
      <c r="Z471" s="699" t="s">
        <v>2642</v>
      </c>
      <c r="AA471" s="699" t="s">
        <v>1556</v>
      </c>
      <c r="AB471" s="699" t="s">
        <v>1557</v>
      </c>
      <c r="AC471" s="699" t="s">
        <v>1558</v>
      </c>
      <c r="AD471" s="701" t="s">
        <v>3343</v>
      </c>
      <c r="AE471" s="702">
        <v>2224</v>
      </c>
      <c r="AF471" s="703" t="s">
        <v>1560</v>
      </c>
      <c r="AG471" s="702" t="s">
        <v>2217</v>
      </c>
      <c r="AH471" s="704" t="s">
        <v>3328</v>
      </c>
      <c r="AI471" s="704" t="s">
        <v>2645</v>
      </c>
      <c r="AJ471" s="704"/>
      <c r="AK471" s="704"/>
      <c r="AL471" s="704"/>
      <c r="AM471" s="704" t="s">
        <v>3344</v>
      </c>
      <c r="AN471" s="703"/>
      <c r="AO471" s="705"/>
      <c r="AP471" s="706"/>
      <c r="AQ471" s="705"/>
      <c r="AR471" s="707"/>
      <c r="AS471" s="707"/>
      <c r="AT471" s="707"/>
      <c r="AU471" s="707"/>
      <c r="AV471" s="707"/>
      <c r="AW471" s="708"/>
      <c r="AX471" s="78"/>
      <c r="AY471" s="78"/>
      <c r="BR471" s="709">
        <v>2221</v>
      </c>
      <c r="BS471" s="710"/>
      <c r="BT471" s="711" t="s">
        <v>2647</v>
      </c>
      <c r="BU471" s="709"/>
      <c r="BV471" s="711" t="s">
        <v>2645</v>
      </c>
      <c r="BW471" s="709" t="s">
        <v>2648</v>
      </c>
      <c r="BX471" s="709" t="s">
        <v>2649</v>
      </c>
      <c r="BY471" s="709" t="s">
        <v>1577</v>
      </c>
      <c r="BZ471" s="709" t="s">
        <v>3345</v>
      </c>
      <c r="CA471" s="712">
        <v>2223</v>
      </c>
      <c r="CB471" s="713"/>
      <c r="CC471" s="712" t="s">
        <v>1574</v>
      </c>
      <c r="CD471" s="714"/>
      <c r="CE471" s="714" t="s">
        <v>453</v>
      </c>
      <c r="CF471" s="714" t="s">
        <v>1575</v>
      </c>
      <c r="CG471" s="714" t="s">
        <v>1576</v>
      </c>
      <c r="CH471" s="714" t="s">
        <v>1577</v>
      </c>
      <c r="CI471" s="715" t="s">
        <v>2796</v>
      </c>
    </row>
    <row r="472" spans="1:87" s="333" customFormat="1" hidden="1">
      <c r="A472" s="598" t="s">
        <v>919</v>
      </c>
      <c r="B472" s="589"/>
      <c r="C472" s="589" t="s">
        <v>2537</v>
      </c>
      <c r="D472" s="509" t="s">
        <v>474</v>
      </c>
      <c r="E472" s="508" t="s">
        <v>2902</v>
      </c>
      <c r="F472" s="508" t="s">
        <v>920</v>
      </c>
      <c r="G472" s="508" t="s">
        <v>2541</v>
      </c>
      <c r="H472" s="578" t="s">
        <v>2542</v>
      </c>
      <c r="I472" s="578"/>
      <c r="J472" s="508" t="str">
        <f t="shared" si="153"/>
        <v>prb101wvn</v>
      </c>
      <c r="K472" s="578"/>
      <c r="L472" s="578"/>
      <c r="M472" s="590" t="s">
        <v>3346</v>
      </c>
      <c r="N472" s="578" t="s">
        <v>2972</v>
      </c>
      <c r="O472" s="578" t="s">
        <v>3347</v>
      </c>
      <c r="P472" s="591" t="s">
        <v>3348</v>
      </c>
      <c r="Q472" s="488" t="s">
        <v>462</v>
      </c>
      <c r="R472" s="488" t="s">
        <v>463</v>
      </c>
      <c r="S472" s="589" t="s">
        <v>464</v>
      </c>
      <c r="T472" s="589" t="s">
        <v>465</v>
      </c>
      <c r="U472" s="589"/>
      <c r="V472" s="699">
        <v>3115</v>
      </c>
      <c r="W472" s="700" t="s">
        <v>1554</v>
      </c>
      <c r="X472" s="699"/>
      <c r="Y472" s="699" t="s">
        <v>3349</v>
      </c>
      <c r="Z472" s="699" t="s">
        <v>2625</v>
      </c>
      <c r="AA472" s="699" t="s">
        <v>3350</v>
      </c>
      <c r="AB472" s="699" t="s">
        <v>3351</v>
      </c>
      <c r="AC472" s="699" t="s">
        <v>1577</v>
      </c>
      <c r="AD472" s="701" t="s">
        <v>3352</v>
      </c>
      <c r="AE472" s="702">
        <v>3114</v>
      </c>
      <c r="AF472" s="703" t="s">
        <v>1560</v>
      </c>
      <c r="AG472" s="702"/>
      <c r="AH472" s="704"/>
      <c r="AI472" s="704" t="s">
        <v>2625</v>
      </c>
      <c r="AJ472" s="704" t="s">
        <v>3353</v>
      </c>
      <c r="AK472" s="704" t="s">
        <v>3354</v>
      </c>
      <c r="AL472" s="704" t="s">
        <v>1577</v>
      </c>
      <c r="AM472" s="704" t="s">
        <v>3355</v>
      </c>
      <c r="AN472" s="703"/>
      <c r="AW472" s="500"/>
      <c r="AX472" s="500"/>
      <c r="AY472" s="500"/>
      <c r="BI472" s="599">
        <v>3116</v>
      </c>
      <c r="BJ472" s="716" t="s">
        <v>2497</v>
      </c>
      <c r="BK472" s="600"/>
      <c r="BL472" s="601" t="s">
        <v>3356</v>
      </c>
      <c r="BM472" s="602" t="s">
        <v>2625</v>
      </c>
      <c r="BN472" s="600" t="s">
        <v>3357</v>
      </c>
      <c r="BO472" s="600" t="s">
        <v>3358</v>
      </c>
      <c r="BP472" s="600" t="s">
        <v>1577</v>
      </c>
      <c r="BQ472" s="603" t="s">
        <v>3359</v>
      </c>
    </row>
    <row r="473" spans="1:87" s="333" customFormat="1" hidden="1">
      <c r="A473" s="598" t="s">
        <v>921</v>
      </c>
      <c r="B473" s="589"/>
      <c r="C473" s="589" t="s">
        <v>2537</v>
      </c>
      <c r="D473" s="509" t="s">
        <v>474</v>
      </c>
      <c r="E473" s="508" t="s">
        <v>2902</v>
      </c>
      <c r="F473" s="508" t="s">
        <v>920</v>
      </c>
      <c r="G473" s="508" t="s">
        <v>2541</v>
      </c>
      <c r="H473" s="578" t="s">
        <v>3360</v>
      </c>
      <c r="I473" s="578"/>
      <c r="J473" s="508" t="str">
        <f t="shared" si="153"/>
        <v>prb102wvn</v>
      </c>
      <c r="K473" s="578"/>
      <c r="L473" s="578"/>
      <c r="M473" s="510" t="s">
        <v>3361</v>
      </c>
      <c r="N473" s="578" t="s">
        <v>2972</v>
      </c>
      <c r="O473" s="578" t="s">
        <v>3347</v>
      </c>
      <c r="P473" s="592" t="s">
        <v>3362</v>
      </c>
      <c r="Q473" s="488" t="s">
        <v>462</v>
      </c>
      <c r="R473" s="488" t="s">
        <v>463</v>
      </c>
      <c r="S473" s="589" t="s">
        <v>464</v>
      </c>
      <c r="T473" s="589" t="s">
        <v>465</v>
      </c>
      <c r="U473" s="589"/>
      <c r="V473" s="699">
        <v>3115</v>
      </c>
      <c r="W473" s="700" t="s">
        <v>1554</v>
      </c>
      <c r="X473" s="699"/>
      <c r="Y473" s="699" t="s">
        <v>3363</v>
      </c>
      <c r="Z473" s="699" t="s">
        <v>2625</v>
      </c>
      <c r="AA473" s="699" t="s">
        <v>3350</v>
      </c>
      <c r="AB473" s="699" t="s">
        <v>3351</v>
      </c>
      <c r="AC473" s="699" t="s">
        <v>1577</v>
      </c>
      <c r="AD473" s="701" t="s">
        <v>3364</v>
      </c>
      <c r="AE473" s="702">
        <v>3114</v>
      </c>
      <c r="AF473" s="703" t="s">
        <v>1560</v>
      </c>
      <c r="AG473" s="702"/>
      <c r="AH473" s="704"/>
      <c r="AI473" s="704" t="s">
        <v>2625</v>
      </c>
      <c r="AJ473" s="704" t="s">
        <v>3353</v>
      </c>
      <c r="AK473" s="704" t="s">
        <v>3354</v>
      </c>
      <c r="AL473" s="704" t="s">
        <v>1577</v>
      </c>
      <c r="AM473" s="704" t="s">
        <v>3365</v>
      </c>
      <c r="AN473" s="703"/>
      <c r="AW473" s="500"/>
      <c r="AX473" s="500"/>
      <c r="AY473" s="500"/>
      <c r="BI473" s="599">
        <v>3116</v>
      </c>
      <c r="BJ473" s="716" t="s">
        <v>2497</v>
      </c>
      <c r="BK473" s="600"/>
      <c r="BL473" s="601" t="s">
        <v>3366</v>
      </c>
      <c r="BM473" s="602" t="s">
        <v>2625</v>
      </c>
      <c r="BN473" s="600" t="s">
        <v>3357</v>
      </c>
      <c r="BO473" s="600" t="s">
        <v>3358</v>
      </c>
      <c r="BP473" s="600" t="s">
        <v>1577</v>
      </c>
      <c r="BQ473" s="603" t="s">
        <v>3367</v>
      </c>
    </row>
    <row r="474" spans="1:87" s="333" customFormat="1" hidden="1">
      <c r="A474" s="598" t="s">
        <v>922</v>
      </c>
      <c r="B474" s="589"/>
      <c r="C474" s="589" t="s">
        <v>2537</v>
      </c>
      <c r="D474" s="509" t="s">
        <v>474</v>
      </c>
      <c r="E474" s="508" t="s">
        <v>2902</v>
      </c>
      <c r="F474" s="508" t="s">
        <v>923</v>
      </c>
      <c r="G474" s="508" t="s">
        <v>2541</v>
      </c>
      <c r="H474" s="578" t="s">
        <v>3368</v>
      </c>
      <c r="I474" s="578"/>
      <c r="J474" s="508" t="str">
        <f t="shared" si="153"/>
        <v>prb103wvn</v>
      </c>
      <c r="K474" s="578"/>
      <c r="L474" s="578"/>
      <c r="M474" s="510" t="s">
        <v>3369</v>
      </c>
      <c r="N474" s="578" t="s">
        <v>2972</v>
      </c>
      <c r="O474" s="578" t="s">
        <v>3347</v>
      </c>
      <c r="P474" s="592" t="s">
        <v>3370</v>
      </c>
      <c r="Q474" s="488" t="s">
        <v>462</v>
      </c>
      <c r="R474" s="488" t="s">
        <v>463</v>
      </c>
      <c r="S474" s="589" t="s">
        <v>464</v>
      </c>
      <c r="T474" s="589" t="s">
        <v>465</v>
      </c>
      <c r="U474" s="589"/>
      <c r="V474" s="699">
        <v>3115</v>
      </c>
      <c r="W474" s="700" t="s">
        <v>1554</v>
      </c>
      <c r="X474" s="699"/>
      <c r="Y474" s="699" t="s">
        <v>3371</v>
      </c>
      <c r="Z474" s="699" t="s">
        <v>2625</v>
      </c>
      <c r="AA474" s="699" t="s">
        <v>3350</v>
      </c>
      <c r="AB474" s="699" t="s">
        <v>3351</v>
      </c>
      <c r="AC474" s="699" t="s">
        <v>1577</v>
      </c>
      <c r="AD474" s="701" t="s">
        <v>3372</v>
      </c>
      <c r="AE474" s="702">
        <v>3114</v>
      </c>
      <c r="AF474" s="703" t="s">
        <v>1560</v>
      </c>
      <c r="AG474" s="702"/>
      <c r="AH474" s="704"/>
      <c r="AI474" s="704" t="s">
        <v>2625</v>
      </c>
      <c r="AJ474" s="704" t="s">
        <v>3353</v>
      </c>
      <c r="AK474" s="704" t="s">
        <v>3354</v>
      </c>
      <c r="AL474" s="704" t="s">
        <v>1577</v>
      </c>
      <c r="AM474" s="704" t="s">
        <v>3373</v>
      </c>
      <c r="AN474" s="703"/>
      <c r="AW474" s="500"/>
      <c r="AX474" s="500"/>
      <c r="AY474" s="500"/>
      <c r="BI474" s="599">
        <v>3116</v>
      </c>
      <c r="BJ474" s="716" t="s">
        <v>2497</v>
      </c>
      <c r="BK474" s="600"/>
      <c r="BL474" s="601" t="s">
        <v>3374</v>
      </c>
      <c r="BM474" s="602" t="s">
        <v>2625</v>
      </c>
      <c r="BN474" s="600" t="s">
        <v>3357</v>
      </c>
      <c r="BO474" s="600" t="s">
        <v>3358</v>
      </c>
      <c r="BP474" s="600" t="s">
        <v>1577</v>
      </c>
      <c r="BQ474" s="603" t="s">
        <v>3375</v>
      </c>
    </row>
    <row r="475" spans="1:87" s="333" customFormat="1" hidden="1">
      <c r="A475" s="598" t="s">
        <v>924</v>
      </c>
      <c r="B475" s="589"/>
      <c r="C475" s="589" t="s">
        <v>2537</v>
      </c>
      <c r="D475" s="509" t="s">
        <v>474</v>
      </c>
      <c r="E475" s="508" t="s">
        <v>2902</v>
      </c>
      <c r="F475" s="508" t="s">
        <v>923</v>
      </c>
      <c r="G475" s="508" t="s">
        <v>2541</v>
      </c>
      <c r="H475" s="578" t="s">
        <v>3376</v>
      </c>
      <c r="I475" s="578"/>
      <c r="J475" s="508" t="str">
        <f t="shared" si="153"/>
        <v>prb104wvn</v>
      </c>
      <c r="K475" s="578"/>
      <c r="L475" s="578"/>
      <c r="M475" s="510" t="s">
        <v>3377</v>
      </c>
      <c r="N475" s="578" t="s">
        <v>2972</v>
      </c>
      <c r="O475" s="578" t="s">
        <v>3347</v>
      </c>
      <c r="P475" s="592" t="s">
        <v>3378</v>
      </c>
      <c r="Q475" s="488" t="s">
        <v>462</v>
      </c>
      <c r="R475" s="488" t="s">
        <v>463</v>
      </c>
      <c r="S475" s="589" t="s">
        <v>464</v>
      </c>
      <c r="T475" s="589" t="s">
        <v>465</v>
      </c>
      <c r="U475" s="589"/>
      <c r="V475" s="699">
        <v>3115</v>
      </c>
      <c r="W475" s="700" t="s">
        <v>1554</v>
      </c>
      <c r="X475" s="699"/>
      <c r="Y475" s="699" t="s">
        <v>3379</v>
      </c>
      <c r="Z475" s="699" t="s">
        <v>2625</v>
      </c>
      <c r="AA475" s="699" t="s">
        <v>3350</v>
      </c>
      <c r="AB475" s="699" t="s">
        <v>3351</v>
      </c>
      <c r="AC475" s="699" t="s">
        <v>1577</v>
      </c>
      <c r="AD475" s="701" t="s">
        <v>3380</v>
      </c>
      <c r="AE475" s="702">
        <v>3114</v>
      </c>
      <c r="AF475" s="703" t="s">
        <v>1560</v>
      </c>
      <c r="AG475" s="702"/>
      <c r="AH475" s="704"/>
      <c r="AI475" s="704" t="s">
        <v>2625</v>
      </c>
      <c r="AJ475" s="704" t="s">
        <v>3353</v>
      </c>
      <c r="AK475" s="704" t="s">
        <v>3354</v>
      </c>
      <c r="AL475" s="704" t="s">
        <v>1577</v>
      </c>
      <c r="AM475" s="704" t="s">
        <v>3381</v>
      </c>
      <c r="AN475" s="703"/>
      <c r="AW475" s="500"/>
      <c r="AX475" s="500"/>
      <c r="AY475" s="500"/>
      <c r="BI475" s="599">
        <v>3116</v>
      </c>
      <c r="BJ475" s="716" t="s">
        <v>2497</v>
      </c>
      <c r="BK475" s="600"/>
      <c r="BL475" s="601" t="s">
        <v>3382</v>
      </c>
      <c r="BM475" s="602" t="s">
        <v>2625</v>
      </c>
      <c r="BN475" s="600" t="s">
        <v>3357</v>
      </c>
      <c r="BO475" s="600" t="s">
        <v>3358</v>
      </c>
      <c r="BP475" s="600" t="s">
        <v>1577</v>
      </c>
      <c r="BQ475" s="603" t="s">
        <v>3383</v>
      </c>
    </row>
    <row r="476" spans="1:87" s="333" customFormat="1" hidden="1">
      <c r="A476" s="598" t="s">
        <v>925</v>
      </c>
      <c r="B476" s="589"/>
      <c r="C476" s="589" t="s">
        <v>2537</v>
      </c>
      <c r="D476" s="509" t="s">
        <v>474</v>
      </c>
      <c r="E476" s="508" t="s">
        <v>2902</v>
      </c>
      <c r="F476" s="508" t="s">
        <v>923</v>
      </c>
      <c r="G476" s="508" t="s">
        <v>2541</v>
      </c>
      <c r="H476" s="578" t="s">
        <v>3384</v>
      </c>
      <c r="I476" s="578"/>
      <c r="J476" s="508" t="str">
        <f t="shared" si="153"/>
        <v>prb105wvn</v>
      </c>
      <c r="K476" s="578"/>
      <c r="L476" s="578"/>
      <c r="M476" s="510" t="s">
        <v>3385</v>
      </c>
      <c r="N476" s="578" t="s">
        <v>2972</v>
      </c>
      <c r="O476" s="578" t="s">
        <v>3347</v>
      </c>
      <c r="P476" s="592" t="s">
        <v>3054</v>
      </c>
      <c r="Q476" s="488" t="s">
        <v>462</v>
      </c>
      <c r="R476" s="488" t="s">
        <v>463</v>
      </c>
      <c r="S476" s="589" t="s">
        <v>464</v>
      </c>
      <c r="T476" s="589" t="s">
        <v>465</v>
      </c>
      <c r="U476" s="589"/>
      <c r="V476" s="699">
        <v>3115</v>
      </c>
      <c r="W476" s="700" t="s">
        <v>1554</v>
      </c>
      <c r="X476" s="699"/>
      <c r="Y476" s="699" t="s">
        <v>3386</v>
      </c>
      <c r="Z476" s="699" t="s">
        <v>2625</v>
      </c>
      <c r="AA476" s="699" t="s">
        <v>3350</v>
      </c>
      <c r="AB476" s="699" t="s">
        <v>3351</v>
      </c>
      <c r="AC476" s="699" t="s">
        <v>1577</v>
      </c>
      <c r="AD476" s="701" t="s">
        <v>3387</v>
      </c>
      <c r="AE476" s="702">
        <v>3114</v>
      </c>
      <c r="AF476" s="703" t="s">
        <v>1560</v>
      </c>
      <c r="AG476" s="702"/>
      <c r="AH476" s="704"/>
      <c r="AI476" s="704" t="s">
        <v>2625</v>
      </c>
      <c r="AJ476" s="704" t="s">
        <v>3353</v>
      </c>
      <c r="AK476" s="704" t="s">
        <v>3354</v>
      </c>
      <c r="AL476" s="704" t="s">
        <v>1577</v>
      </c>
      <c r="AM476" s="704" t="s">
        <v>3388</v>
      </c>
      <c r="AN476" s="703"/>
      <c r="AW476" s="500"/>
      <c r="AX476" s="500"/>
      <c r="AY476" s="500"/>
      <c r="BI476" s="599">
        <v>3116</v>
      </c>
      <c r="BJ476" s="716" t="s">
        <v>2497</v>
      </c>
      <c r="BK476" s="600"/>
      <c r="BL476" s="601" t="s">
        <v>3389</v>
      </c>
      <c r="BM476" s="602" t="s">
        <v>2625</v>
      </c>
      <c r="BN476" s="600" t="s">
        <v>3357</v>
      </c>
      <c r="BO476" s="600" t="s">
        <v>3358</v>
      </c>
      <c r="BP476" s="600" t="s">
        <v>1577</v>
      </c>
      <c r="BQ476" s="603" t="s">
        <v>3390</v>
      </c>
    </row>
    <row r="477" spans="1:87" s="333" customFormat="1" hidden="1">
      <c r="A477" s="598" t="s">
        <v>926</v>
      </c>
      <c r="B477" s="589"/>
      <c r="C477" s="589" t="s">
        <v>2537</v>
      </c>
      <c r="D477" s="509" t="s">
        <v>474</v>
      </c>
      <c r="E477" s="508" t="s">
        <v>2902</v>
      </c>
      <c r="F477" s="508" t="s">
        <v>923</v>
      </c>
      <c r="G477" s="508" t="s">
        <v>2541</v>
      </c>
      <c r="H477" s="578" t="s">
        <v>3391</v>
      </c>
      <c r="I477" s="578"/>
      <c r="J477" s="508" t="str">
        <f t="shared" si="153"/>
        <v>prb106wvn</v>
      </c>
      <c r="K477" s="578"/>
      <c r="L477" s="578"/>
      <c r="M477" s="510" t="s">
        <v>3392</v>
      </c>
      <c r="N477" s="578" t="s">
        <v>2972</v>
      </c>
      <c r="O477" s="578" t="s">
        <v>3347</v>
      </c>
      <c r="P477" s="592" t="s">
        <v>3053</v>
      </c>
      <c r="Q477" s="488" t="s">
        <v>462</v>
      </c>
      <c r="R477" s="488" t="s">
        <v>463</v>
      </c>
      <c r="S477" s="589" t="s">
        <v>464</v>
      </c>
      <c r="T477" s="589" t="s">
        <v>465</v>
      </c>
      <c r="U477" s="589"/>
      <c r="V477" s="699">
        <v>3115</v>
      </c>
      <c r="W477" s="700" t="s">
        <v>1554</v>
      </c>
      <c r="X477" s="699"/>
      <c r="Y477" s="699" t="s">
        <v>3393</v>
      </c>
      <c r="Z477" s="699" t="s">
        <v>2625</v>
      </c>
      <c r="AA477" s="699" t="s">
        <v>3350</v>
      </c>
      <c r="AB477" s="699" t="s">
        <v>3351</v>
      </c>
      <c r="AC477" s="699" t="s">
        <v>1577</v>
      </c>
      <c r="AD477" s="701" t="s">
        <v>3394</v>
      </c>
      <c r="AE477" s="702">
        <v>3114</v>
      </c>
      <c r="AF477" s="703" t="s">
        <v>1560</v>
      </c>
      <c r="AG477" s="702"/>
      <c r="AH477" s="704"/>
      <c r="AI477" s="704" t="s">
        <v>2625</v>
      </c>
      <c r="AJ477" s="704" t="s">
        <v>3353</v>
      </c>
      <c r="AK477" s="704" t="s">
        <v>3354</v>
      </c>
      <c r="AL477" s="704" t="s">
        <v>1577</v>
      </c>
      <c r="AM477" s="704" t="s">
        <v>3395</v>
      </c>
      <c r="AN477" s="703"/>
      <c r="AW477" s="500"/>
      <c r="AX477" s="500"/>
      <c r="AY477" s="500"/>
      <c r="BI477" s="599">
        <v>3116</v>
      </c>
      <c r="BJ477" s="716" t="s">
        <v>2497</v>
      </c>
      <c r="BK477" s="600"/>
      <c r="BL477" s="601" t="s">
        <v>3396</v>
      </c>
      <c r="BM477" s="602" t="s">
        <v>2625</v>
      </c>
      <c r="BN477" s="600" t="s">
        <v>3357</v>
      </c>
      <c r="BO477" s="600" t="s">
        <v>3358</v>
      </c>
      <c r="BP477" s="600" t="s">
        <v>1577</v>
      </c>
      <c r="BQ477" s="603" t="s">
        <v>3397</v>
      </c>
    </row>
    <row r="478" spans="1:87" s="333" customFormat="1" hidden="1">
      <c r="A478" s="598" t="s">
        <v>927</v>
      </c>
      <c r="B478" s="589"/>
      <c r="C478" s="589" t="s">
        <v>2537</v>
      </c>
      <c r="D478" s="509" t="s">
        <v>474</v>
      </c>
      <c r="E478" s="508" t="s">
        <v>2902</v>
      </c>
      <c r="F478" s="508" t="s">
        <v>923</v>
      </c>
      <c r="G478" s="508" t="s">
        <v>2541</v>
      </c>
      <c r="H478" s="578" t="s">
        <v>2206</v>
      </c>
      <c r="I478" s="578"/>
      <c r="J478" s="508" t="str">
        <f t="shared" si="153"/>
        <v>prb107wvn</v>
      </c>
      <c r="K478" s="578"/>
      <c r="L478" s="578"/>
      <c r="M478" s="510" t="s">
        <v>3398</v>
      </c>
      <c r="N478" s="578" t="s">
        <v>2972</v>
      </c>
      <c r="O478" s="578" t="s">
        <v>3347</v>
      </c>
      <c r="P478" s="592" t="s">
        <v>3052</v>
      </c>
      <c r="Q478" s="488" t="s">
        <v>462</v>
      </c>
      <c r="R478" s="488" t="s">
        <v>463</v>
      </c>
      <c r="S478" s="589" t="s">
        <v>464</v>
      </c>
      <c r="T478" s="589" t="s">
        <v>465</v>
      </c>
      <c r="U478" s="589"/>
      <c r="V478" s="699">
        <v>3115</v>
      </c>
      <c r="W478" s="700" t="s">
        <v>1554</v>
      </c>
      <c r="X478" s="699"/>
      <c r="Y478" s="699" t="s">
        <v>3399</v>
      </c>
      <c r="Z478" s="699" t="s">
        <v>2625</v>
      </c>
      <c r="AA478" s="699" t="s">
        <v>3350</v>
      </c>
      <c r="AB478" s="699" t="s">
        <v>3351</v>
      </c>
      <c r="AC478" s="699" t="s">
        <v>1577</v>
      </c>
      <c r="AD478" s="701" t="s">
        <v>3400</v>
      </c>
      <c r="AE478" s="702">
        <v>3114</v>
      </c>
      <c r="AF478" s="703" t="s">
        <v>1560</v>
      </c>
      <c r="AG478" s="702"/>
      <c r="AH478" s="704"/>
      <c r="AI478" s="704" t="s">
        <v>2625</v>
      </c>
      <c r="AJ478" s="704" t="s">
        <v>3353</v>
      </c>
      <c r="AK478" s="704" t="s">
        <v>3354</v>
      </c>
      <c r="AL478" s="704" t="s">
        <v>1577</v>
      </c>
      <c r="AM478" s="704" t="s">
        <v>3401</v>
      </c>
      <c r="AN478" s="703"/>
      <c r="AW478" s="500"/>
      <c r="AX478" s="500"/>
      <c r="AY478" s="500"/>
      <c r="BI478" s="599">
        <v>3116</v>
      </c>
      <c r="BJ478" s="716" t="s">
        <v>2497</v>
      </c>
      <c r="BK478" s="600"/>
      <c r="BL478" s="601" t="s">
        <v>3402</v>
      </c>
      <c r="BM478" s="602" t="s">
        <v>2625</v>
      </c>
      <c r="BN478" s="600" t="s">
        <v>3357</v>
      </c>
      <c r="BO478" s="600" t="s">
        <v>3358</v>
      </c>
      <c r="BP478" s="600" t="s">
        <v>1577</v>
      </c>
      <c r="BQ478" s="603" t="s">
        <v>3403</v>
      </c>
    </row>
    <row r="479" spans="1:87" s="333" customFormat="1" hidden="1">
      <c r="A479" s="598" t="s">
        <v>928</v>
      </c>
      <c r="B479" s="589"/>
      <c r="C479" s="589" t="s">
        <v>2537</v>
      </c>
      <c r="D479" s="509" t="s">
        <v>474</v>
      </c>
      <c r="E479" s="508" t="s">
        <v>2902</v>
      </c>
      <c r="F479" s="508" t="s">
        <v>923</v>
      </c>
      <c r="G479" s="508" t="s">
        <v>2541</v>
      </c>
      <c r="H479" s="578" t="s">
        <v>2210</v>
      </c>
      <c r="I479" s="578"/>
      <c r="J479" s="508" t="str">
        <f t="shared" si="153"/>
        <v>prb108wvn</v>
      </c>
      <c r="K479" s="578"/>
      <c r="L479" s="578"/>
      <c r="M479" s="510" t="s">
        <v>3404</v>
      </c>
      <c r="N479" s="578" t="s">
        <v>2972</v>
      </c>
      <c r="O479" s="578" t="s">
        <v>3347</v>
      </c>
      <c r="P479" s="592" t="s">
        <v>3405</v>
      </c>
      <c r="Q479" s="488" t="s">
        <v>462</v>
      </c>
      <c r="R479" s="488" t="s">
        <v>463</v>
      </c>
      <c r="S479" s="589" t="s">
        <v>464</v>
      </c>
      <c r="T479" s="589" t="s">
        <v>465</v>
      </c>
      <c r="U479" s="589"/>
      <c r="V479" s="699">
        <v>3115</v>
      </c>
      <c r="W479" s="700" t="s">
        <v>1554</v>
      </c>
      <c r="X479" s="699"/>
      <c r="Y479" s="699" t="s">
        <v>3406</v>
      </c>
      <c r="Z479" s="699" t="s">
        <v>2625</v>
      </c>
      <c r="AA479" s="699" t="s">
        <v>3350</v>
      </c>
      <c r="AB479" s="699" t="s">
        <v>3351</v>
      </c>
      <c r="AC479" s="699" t="s">
        <v>1577</v>
      </c>
      <c r="AD479" s="701" t="s">
        <v>3407</v>
      </c>
      <c r="AE479" s="702">
        <v>3114</v>
      </c>
      <c r="AF479" s="703" t="s">
        <v>1560</v>
      </c>
      <c r="AG479" s="702"/>
      <c r="AH479" s="704"/>
      <c r="AI479" s="704" t="s">
        <v>2625</v>
      </c>
      <c r="AJ479" s="704" t="s">
        <v>3353</v>
      </c>
      <c r="AK479" s="704" t="s">
        <v>3354</v>
      </c>
      <c r="AL479" s="704" t="s">
        <v>1577</v>
      </c>
      <c r="AM479" s="704" t="s">
        <v>3408</v>
      </c>
      <c r="AN479" s="703"/>
      <c r="AW479" s="500"/>
      <c r="AX479" s="500"/>
      <c r="AY479" s="500"/>
      <c r="BI479" s="599">
        <v>3116</v>
      </c>
      <c r="BJ479" s="716" t="s">
        <v>2497</v>
      </c>
      <c r="BK479" s="600"/>
      <c r="BL479" s="601" t="s">
        <v>3409</v>
      </c>
      <c r="BM479" s="602" t="s">
        <v>2625</v>
      </c>
      <c r="BN479" s="600" t="s">
        <v>3357</v>
      </c>
      <c r="BO479" s="600" t="s">
        <v>3358</v>
      </c>
      <c r="BP479" s="600" t="s">
        <v>1577</v>
      </c>
      <c r="BQ479" s="603" t="s">
        <v>3410</v>
      </c>
    </row>
    <row r="480" spans="1:87" s="333" customFormat="1" hidden="1">
      <c r="A480" s="598" t="s">
        <v>929</v>
      </c>
      <c r="B480" s="589"/>
      <c r="C480" s="589" t="s">
        <v>2537</v>
      </c>
      <c r="D480" s="509" t="s">
        <v>474</v>
      </c>
      <c r="E480" s="508" t="s">
        <v>2902</v>
      </c>
      <c r="F480" s="508" t="s">
        <v>923</v>
      </c>
      <c r="G480" s="508" t="s">
        <v>2541</v>
      </c>
      <c r="H480" s="578" t="s">
        <v>2211</v>
      </c>
      <c r="I480" s="578"/>
      <c r="J480" s="508" t="str">
        <f t="shared" si="153"/>
        <v>prb109wvn</v>
      </c>
      <c r="K480" s="578"/>
      <c r="L480" s="578"/>
      <c r="M480" s="510" t="s">
        <v>3411</v>
      </c>
      <c r="N480" s="578" t="s">
        <v>2972</v>
      </c>
      <c r="O480" s="578" t="s">
        <v>3347</v>
      </c>
      <c r="P480" s="592" t="s">
        <v>3412</v>
      </c>
      <c r="Q480" s="488" t="s">
        <v>462</v>
      </c>
      <c r="R480" s="488" t="s">
        <v>463</v>
      </c>
      <c r="S480" s="589" t="s">
        <v>464</v>
      </c>
      <c r="T480" s="589" t="s">
        <v>465</v>
      </c>
      <c r="U480" s="589"/>
      <c r="V480" s="699">
        <v>3115</v>
      </c>
      <c r="W480" s="700" t="s">
        <v>1554</v>
      </c>
      <c r="X480" s="699"/>
      <c r="Y480" s="699" t="s">
        <v>3413</v>
      </c>
      <c r="Z480" s="699" t="s">
        <v>2625</v>
      </c>
      <c r="AA480" s="699" t="s">
        <v>3350</v>
      </c>
      <c r="AB480" s="699" t="s">
        <v>3351</v>
      </c>
      <c r="AC480" s="699" t="s">
        <v>1577</v>
      </c>
      <c r="AD480" s="701" t="s">
        <v>3414</v>
      </c>
      <c r="AE480" s="702">
        <v>3114</v>
      </c>
      <c r="AF480" s="703" t="s">
        <v>1560</v>
      </c>
      <c r="AG480" s="702"/>
      <c r="AH480" s="704"/>
      <c r="AI480" s="704" t="s">
        <v>2625</v>
      </c>
      <c r="AJ480" s="704" t="s">
        <v>3353</v>
      </c>
      <c r="AK480" s="704" t="s">
        <v>3354</v>
      </c>
      <c r="AL480" s="704" t="s">
        <v>1577</v>
      </c>
      <c r="AM480" s="704" t="s">
        <v>3415</v>
      </c>
      <c r="AN480" s="703"/>
      <c r="AW480" s="500"/>
      <c r="AX480" s="500"/>
      <c r="AY480" s="500"/>
      <c r="BI480" s="599">
        <v>3116</v>
      </c>
      <c r="BJ480" s="716" t="s">
        <v>2497</v>
      </c>
      <c r="BK480" s="600"/>
      <c r="BL480" s="601" t="s">
        <v>3416</v>
      </c>
      <c r="BM480" s="602" t="s">
        <v>2625</v>
      </c>
      <c r="BN480" s="600" t="s">
        <v>3357</v>
      </c>
      <c r="BO480" s="600" t="s">
        <v>3358</v>
      </c>
      <c r="BP480" s="600" t="s">
        <v>1577</v>
      </c>
      <c r="BQ480" s="603" t="s">
        <v>3417</v>
      </c>
    </row>
    <row r="481" spans="1:69" s="333" customFormat="1" hidden="1">
      <c r="A481" s="598" t="s">
        <v>930</v>
      </c>
      <c r="B481" s="589"/>
      <c r="C481" s="589" t="s">
        <v>2537</v>
      </c>
      <c r="D481" s="509" t="s">
        <v>474</v>
      </c>
      <c r="E481" s="508" t="s">
        <v>2902</v>
      </c>
      <c r="F481" s="508" t="s">
        <v>923</v>
      </c>
      <c r="G481" s="508" t="s">
        <v>2541</v>
      </c>
      <c r="H481" s="578" t="s">
        <v>2212</v>
      </c>
      <c r="I481" s="578"/>
      <c r="J481" s="508" t="str">
        <f t="shared" si="153"/>
        <v>prb110wvn</v>
      </c>
      <c r="K481" s="578"/>
      <c r="L481" s="578"/>
      <c r="M481" s="510" t="s">
        <v>3418</v>
      </c>
      <c r="N481" s="578" t="s">
        <v>2972</v>
      </c>
      <c r="O481" s="578" t="s">
        <v>3347</v>
      </c>
      <c r="P481" s="592" t="s">
        <v>3419</v>
      </c>
      <c r="Q481" s="488" t="s">
        <v>462</v>
      </c>
      <c r="R481" s="488" t="s">
        <v>463</v>
      </c>
      <c r="S481" s="589" t="s">
        <v>464</v>
      </c>
      <c r="T481" s="589" t="s">
        <v>465</v>
      </c>
      <c r="U481" s="589"/>
      <c r="V481" s="699">
        <v>3115</v>
      </c>
      <c r="W481" s="700" t="s">
        <v>1554</v>
      </c>
      <c r="X481" s="699"/>
      <c r="Y481" s="699" t="s">
        <v>3420</v>
      </c>
      <c r="Z481" s="699" t="s">
        <v>2625</v>
      </c>
      <c r="AA481" s="699" t="s">
        <v>3350</v>
      </c>
      <c r="AB481" s="699" t="s">
        <v>3351</v>
      </c>
      <c r="AC481" s="699" t="s">
        <v>1577</v>
      </c>
      <c r="AD481" s="701" t="s">
        <v>3421</v>
      </c>
      <c r="AE481" s="702">
        <v>3114</v>
      </c>
      <c r="AF481" s="703" t="s">
        <v>1560</v>
      </c>
      <c r="AG481" s="702"/>
      <c r="AH481" s="704"/>
      <c r="AI481" s="704" t="s">
        <v>2625</v>
      </c>
      <c r="AJ481" s="704" t="s">
        <v>3353</v>
      </c>
      <c r="AK481" s="704" t="s">
        <v>3354</v>
      </c>
      <c r="AL481" s="704" t="s">
        <v>1577</v>
      </c>
      <c r="AM481" s="704" t="s">
        <v>3422</v>
      </c>
      <c r="AN481" s="703"/>
      <c r="AW481" s="500"/>
      <c r="AX481" s="500"/>
      <c r="AY481" s="500"/>
      <c r="BI481" s="599">
        <v>3116</v>
      </c>
      <c r="BJ481" s="716" t="s">
        <v>2497</v>
      </c>
      <c r="BK481" s="600"/>
      <c r="BL481" s="601" t="s">
        <v>3423</v>
      </c>
      <c r="BM481" s="602" t="s">
        <v>2625</v>
      </c>
      <c r="BN481" s="600" t="s">
        <v>3357</v>
      </c>
      <c r="BO481" s="600" t="s">
        <v>3358</v>
      </c>
      <c r="BP481" s="600" t="s">
        <v>1577</v>
      </c>
      <c r="BQ481" s="603" t="s">
        <v>3424</v>
      </c>
    </row>
    <row r="482" spans="1:69" s="333" customFormat="1" hidden="1">
      <c r="A482" s="598" t="s">
        <v>931</v>
      </c>
      <c r="B482" s="589"/>
      <c r="C482" s="589" t="s">
        <v>2537</v>
      </c>
      <c r="D482" s="509" t="s">
        <v>474</v>
      </c>
      <c r="E482" s="508" t="s">
        <v>2902</v>
      </c>
      <c r="F482" s="508" t="s">
        <v>923</v>
      </c>
      <c r="G482" s="508" t="s">
        <v>2541</v>
      </c>
      <c r="H482" s="578" t="s">
        <v>3425</v>
      </c>
      <c r="I482" s="578"/>
      <c r="J482" s="508" t="str">
        <f t="shared" si="153"/>
        <v>prb111wvn</v>
      </c>
      <c r="K482" s="578"/>
      <c r="L482" s="578"/>
      <c r="M482" s="510" t="s">
        <v>3426</v>
      </c>
      <c r="N482" s="578" t="s">
        <v>2972</v>
      </c>
      <c r="O482" s="578" t="s">
        <v>3347</v>
      </c>
      <c r="P482" s="592" t="s">
        <v>3427</v>
      </c>
      <c r="Q482" s="488" t="s">
        <v>462</v>
      </c>
      <c r="R482" s="488" t="s">
        <v>463</v>
      </c>
      <c r="S482" s="589" t="s">
        <v>464</v>
      </c>
      <c r="T482" s="589" t="s">
        <v>465</v>
      </c>
      <c r="U482" s="589"/>
      <c r="V482" s="699">
        <v>3115</v>
      </c>
      <c r="W482" s="700" t="s">
        <v>1554</v>
      </c>
      <c r="X482" s="699"/>
      <c r="Y482" s="699" t="s">
        <v>3428</v>
      </c>
      <c r="Z482" s="699" t="s">
        <v>2625</v>
      </c>
      <c r="AA482" s="699" t="s">
        <v>3350</v>
      </c>
      <c r="AB482" s="699" t="s">
        <v>3351</v>
      </c>
      <c r="AC482" s="699" t="s">
        <v>1577</v>
      </c>
      <c r="AD482" s="701" t="s">
        <v>3429</v>
      </c>
      <c r="AE482" s="702">
        <v>3114</v>
      </c>
      <c r="AF482" s="703" t="s">
        <v>1560</v>
      </c>
      <c r="AG482" s="702"/>
      <c r="AH482" s="704"/>
      <c r="AI482" s="704" t="s">
        <v>2625</v>
      </c>
      <c r="AJ482" s="704" t="s">
        <v>3353</v>
      </c>
      <c r="AK482" s="704" t="s">
        <v>3354</v>
      </c>
      <c r="AL482" s="704" t="s">
        <v>1577</v>
      </c>
      <c r="AM482" s="704" t="s">
        <v>3430</v>
      </c>
      <c r="AN482" s="703"/>
      <c r="AW482" s="500"/>
      <c r="AX482" s="500"/>
      <c r="AY482" s="500"/>
      <c r="BI482" s="599">
        <v>3116</v>
      </c>
      <c r="BJ482" s="716" t="s">
        <v>2497</v>
      </c>
      <c r="BK482" s="600"/>
      <c r="BL482" s="601" t="s">
        <v>3431</v>
      </c>
      <c r="BM482" s="602" t="s">
        <v>2625</v>
      </c>
      <c r="BN482" s="600" t="s">
        <v>3357</v>
      </c>
      <c r="BO482" s="600" t="s">
        <v>3358</v>
      </c>
      <c r="BP482" s="600" t="s">
        <v>1577</v>
      </c>
      <c r="BQ482" s="603" t="s">
        <v>3432</v>
      </c>
    </row>
    <row r="483" spans="1:69" s="333" customFormat="1" hidden="1">
      <c r="A483" s="598" t="s">
        <v>932</v>
      </c>
      <c r="B483" s="589"/>
      <c r="C483" s="589" t="s">
        <v>2537</v>
      </c>
      <c r="D483" s="509" t="s">
        <v>474</v>
      </c>
      <c r="E483" s="508" t="s">
        <v>2902</v>
      </c>
      <c r="F483" s="508" t="s">
        <v>923</v>
      </c>
      <c r="G483" s="508" t="s">
        <v>2541</v>
      </c>
      <c r="H483" s="578" t="s">
        <v>3433</v>
      </c>
      <c r="I483" s="578"/>
      <c r="J483" s="508" t="str">
        <f t="shared" si="153"/>
        <v>prb112wvn</v>
      </c>
      <c r="K483" s="578"/>
      <c r="L483" s="578"/>
      <c r="M483" s="510" t="s">
        <v>3434</v>
      </c>
      <c r="N483" s="578" t="s">
        <v>2972</v>
      </c>
      <c r="O483" s="578" t="s">
        <v>3347</v>
      </c>
      <c r="P483" s="592" t="s">
        <v>3435</v>
      </c>
      <c r="Q483" s="488" t="s">
        <v>462</v>
      </c>
      <c r="R483" s="488" t="s">
        <v>463</v>
      </c>
      <c r="S483" s="589" t="s">
        <v>464</v>
      </c>
      <c r="T483" s="589" t="s">
        <v>465</v>
      </c>
      <c r="U483" s="589"/>
      <c r="V483" s="699">
        <v>3115</v>
      </c>
      <c r="W483" s="700" t="s">
        <v>1554</v>
      </c>
      <c r="X483" s="699"/>
      <c r="Y483" s="699" t="s">
        <v>3436</v>
      </c>
      <c r="Z483" s="699" t="s">
        <v>2625</v>
      </c>
      <c r="AA483" s="699" t="s">
        <v>3350</v>
      </c>
      <c r="AB483" s="699" t="s">
        <v>3351</v>
      </c>
      <c r="AC483" s="699" t="s">
        <v>1577</v>
      </c>
      <c r="AD483" s="701" t="s">
        <v>3437</v>
      </c>
      <c r="AE483" s="702">
        <v>3114</v>
      </c>
      <c r="AF483" s="703" t="s">
        <v>1560</v>
      </c>
      <c r="AG483" s="702"/>
      <c r="AH483" s="704"/>
      <c r="AI483" s="704" t="s">
        <v>2625</v>
      </c>
      <c r="AJ483" s="704" t="s">
        <v>3353</v>
      </c>
      <c r="AK483" s="704" t="s">
        <v>3354</v>
      </c>
      <c r="AL483" s="704" t="s">
        <v>1577</v>
      </c>
      <c r="AM483" s="704" t="s">
        <v>3438</v>
      </c>
      <c r="AN483" s="703"/>
      <c r="AW483" s="500"/>
      <c r="AX483" s="500"/>
      <c r="AY483" s="500"/>
      <c r="BI483" s="599">
        <v>3116</v>
      </c>
      <c r="BJ483" s="716" t="s">
        <v>2497</v>
      </c>
      <c r="BK483" s="600"/>
      <c r="BL483" s="601" t="s">
        <v>3439</v>
      </c>
      <c r="BM483" s="602" t="s">
        <v>2625</v>
      </c>
      <c r="BN483" s="600" t="s">
        <v>3357</v>
      </c>
      <c r="BO483" s="600" t="s">
        <v>3358</v>
      </c>
      <c r="BP483" s="600" t="s">
        <v>1577</v>
      </c>
      <c r="BQ483" s="603" t="s">
        <v>3440</v>
      </c>
    </row>
    <row r="484" spans="1:69" s="333" customFormat="1" hidden="1">
      <c r="A484" s="598" t="s">
        <v>933</v>
      </c>
      <c r="B484" s="589"/>
      <c r="C484" s="589" t="s">
        <v>2537</v>
      </c>
      <c r="D484" s="509" t="s">
        <v>474</v>
      </c>
      <c r="E484" s="508" t="s">
        <v>2902</v>
      </c>
      <c r="F484" s="508" t="s">
        <v>923</v>
      </c>
      <c r="G484" s="508" t="s">
        <v>2541</v>
      </c>
      <c r="H484" s="578" t="s">
        <v>3441</v>
      </c>
      <c r="I484" s="578"/>
      <c r="J484" s="508" t="str">
        <f t="shared" si="153"/>
        <v>prb113wvn</v>
      </c>
      <c r="K484" s="578"/>
      <c r="L484" s="578"/>
      <c r="M484" s="510" t="s">
        <v>3442</v>
      </c>
      <c r="N484" s="578" t="s">
        <v>2972</v>
      </c>
      <c r="O484" s="578" t="s">
        <v>3347</v>
      </c>
      <c r="P484" s="592" t="s">
        <v>3443</v>
      </c>
      <c r="Q484" s="488" t="s">
        <v>462</v>
      </c>
      <c r="R484" s="488" t="s">
        <v>463</v>
      </c>
      <c r="S484" s="589" t="s">
        <v>464</v>
      </c>
      <c r="T484" s="589" t="s">
        <v>465</v>
      </c>
      <c r="U484" s="589"/>
      <c r="V484" s="699">
        <v>3115</v>
      </c>
      <c r="W484" s="700" t="s">
        <v>1554</v>
      </c>
      <c r="X484" s="699"/>
      <c r="Y484" s="699" t="s">
        <v>3444</v>
      </c>
      <c r="Z484" s="699" t="s">
        <v>2625</v>
      </c>
      <c r="AA484" s="699" t="s">
        <v>3350</v>
      </c>
      <c r="AB484" s="699" t="s">
        <v>3351</v>
      </c>
      <c r="AC484" s="699" t="s">
        <v>1577</v>
      </c>
      <c r="AD484" s="701" t="s">
        <v>3445</v>
      </c>
      <c r="AE484" s="702">
        <v>3114</v>
      </c>
      <c r="AF484" s="703" t="s">
        <v>1560</v>
      </c>
      <c r="AG484" s="702"/>
      <c r="AH484" s="704"/>
      <c r="AI484" s="704" t="s">
        <v>2625</v>
      </c>
      <c r="AJ484" s="704" t="s">
        <v>3353</v>
      </c>
      <c r="AK484" s="704" t="s">
        <v>3354</v>
      </c>
      <c r="AL484" s="704" t="s">
        <v>1577</v>
      </c>
      <c r="AM484" s="704" t="s">
        <v>3446</v>
      </c>
      <c r="AN484" s="703"/>
      <c r="AW484" s="500"/>
      <c r="AX484" s="500"/>
      <c r="AY484" s="500"/>
      <c r="BI484" s="599">
        <v>3116</v>
      </c>
      <c r="BJ484" s="716" t="s">
        <v>2497</v>
      </c>
      <c r="BK484" s="600"/>
      <c r="BL484" s="601" t="s">
        <v>3447</v>
      </c>
      <c r="BM484" s="602" t="s">
        <v>2625</v>
      </c>
      <c r="BN484" s="600" t="s">
        <v>3357</v>
      </c>
      <c r="BO484" s="600" t="s">
        <v>3358</v>
      </c>
      <c r="BP484" s="600" t="s">
        <v>1577</v>
      </c>
      <c r="BQ484" s="603" t="s">
        <v>3448</v>
      </c>
    </row>
    <row r="485" spans="1:69" s="333" customFormat="1" hidden="1">
      <c r="A485" s="598" t="s">
        <v>934</v>
      </c>
      <c r="B485" s="589"/>
      <c r="C485" s="589" t="s">
        <v>2537</v>
      </c>
      <c r="D485" s="509" t="s">
        <v>474</v>
      </c>
      <c r="E485" s="508" t="s">
        <v>2902</v>
      </c>
      <c r="F485" s="508" t="s">
        <v>923</v>
      </c>
      <c r="G485" s="508" t="s">
        <v>2541</v>
      </c>
      <c r="H485" s="578" t="s">
        <v>3449</v>
      </c>
      <c r="I485" s="578"/>
      <c r="J485" s="508" t="str">
        <f t="shared" si="153"/>
        <v>prb114wvn</v>
      </c>
      <c r="K485" s="578"/>
      <c r="L485" s="578"/>
      <c r="M485" s="510" t="s">
        <v>3450</v>
      </c>
      <c r="N485" s="578" t="s">
        <v>2972</v>
      </c>
      <c r="O485" s="578" t="s">
        <v>3347</v>
      </c>
      <c r="P485" s="592" t="s">
        <v>3451</v>
      </c>
      <c r="Q485" s="488" t="s">
        <v>462</v>
      </c>
      <c r="R485" s="488" t="s">
        <v>463</v>
      </c>
      <c r="S485" s="589" t="s">
        <v>464</v>
      </c>
      <c r="T485" s="589" t="s">
        <v>465</v>
      </c>
      <c r="U485" s="589"/>
      <c r="V485" s="699">
        <v>3115</v>
      </c>
      <c r="W485" s="700" t="s">
        <v>1554</v>
      </c>
      <c r="X485" s="699"/>
      <c r="Y485" s="699" t="s">
        <v>3452</v>
      </c>
      <c r="Z485" s="699" t="s">
        <v>2625</v>
      </c>
      <c r="AA485" s="699" t="s">
        <v>3350</v>
      </c>
      <c r="AB485" s="699" t="s">
        <v>3351</v>
      </c>
      <c r="AC485" s="699" t="s">
        <v>1577</v>
      </c>
      <c r="AD485" s="701" t="s">
        <v>3453</v>
      </c>
      <c r="AE485" s="702">
        <v>3114</v>
      </c>
      <c r="AF485" s="703" t="s">
        <v>1560</v>
      </c>
      <c r="AG485" s="702"/>
      <c r="AH485" s="704"/>
      <c r="AI485" s="704" t="s">
        <v>2625</v>
      </c>
      <c r="AJ485" s="704" t="s">
        <v>3353</v>
      </c>
      <c r="AK485" s="704" t="s">
        <v>3354</v>
      </c>
      <c r="AL485" s="704" t="s">
        <v>1577</v>
      </c>
      <c r="AM485" s="704" t="s">
        <v>3454</v>
      </c>
      <c r="AN485" s="703"/>
      <c r="AW485" s="500"/>
      <c r="AX485" s="500"/>
      <c r="AY485" s="500"/>
      <c r="BI485" s="599">
        <v>3116</v>
      </c>
      <c r="BJ485" s="716" t="s">
        <v>2497</v>
      </c>
      <c r="BK485" s="600"/>
      <c r="BL485" s="601" t="s">
        <v>3455</v>
      </c>
      <c r="BM485" s="602" t="s">
        <v>2625</v>
      </c>
      <c r="BN485" s="600" t="s">
        <v>3357</v>
      </c>
      <c r="BO485" s="600" t="s">
        <v>3358</v>
      </c>
      <c r="BP485" s="600" t="s">
        <v>1577</v>
      </c>
      <c r="BQ485" s="603" t="s">
        <v>3456</v>
      </c>
    </row>
    <row r="486" spans="1:69" s="333" customFormat="1" hidden="1">
      <c r="A486" s="598" t="s">
        <v>935</v>
      </c>
      <c r="B486" s="589"/>
      <c r="C486" s="589" t="s">
        <v>2537</v>
      </c>
      <c r="D486" s="509" t="s">
        <v>474</v>
      </c>
      <c r="E486" s="508" t="s">
        <v>2902</v>
      </c>
      <c r="F486" s="508" t="s">
        <v>923</v>
      </c>
      <c r="G486" s="508" t="s">
        <v>2541</v>
      </c>
      <c r="H486" s="578" t="s">
        <v>3457</v>
      </c>
      <c r="I486" s="578"/>
      <c r="J486" s="508" t="str">
        <f t="shared" si="153"/>
        <v>prb115wvn</v>
      </c>
      <c r="K486" s="578"/>
      <c r="L486" s="578"/>
      <c r="M486" s="510" t="s">
        <v>3458</v>
      </c>
      <c r="N486" s="578" t="s">
        <v>2972</v>
      </c>
      <c r="O486" s="578" t="s">
        <v>3347</v>
      </c>
      <c r="P486" s="592" t="s">
        <v>3459</v>
      </c>
      <c r="Q486" s="488" t="s">
        <v>462</v>
      </c>
      <c r="R486" s="488" t="s">
        <v>463</v>
      </c>
      <c r="S486" s="589" t="s">
        <v>464</v>
      </c>
      <c r="T486" s="589" t="s">
        <v>465</v>
      </c>
      <c r="U486" s="589"/>
      <c r="V486" s="699">
        <v>3115</v>
      </c>
      <c r="W486" s="700" t="s">
        <v>1554</v>
      </c>
      <c r="X486" s="699"/>
      <c r="Y486" s="699" t="s">
        <v>3460</v>
      </c>
      <c r="Z486" s="699" t="s">
        <v>2625</v>
      </c>
      <c r="AA486" s="699" t="s">
        <v>3350</v>
      </c>
      <c r="AB486" s="699" t="s">
        <v>3351</v>
      </c>
      <c r="AC486" s="699" t="s">
        <v>1577</v>
      </c>
      <c r="AD486" s="701" t="s">
        <v>3461</v>
      </c>
      <c r="AE486" s="702">
        <v>3114</v>
      </c>
      <c r="AF486" s="703" t="s">
        <v>1560</v>
      </c>
      <c r="AG486" s="702"/>
      <c r="AH486" s="704"/>
      <c r="AI486" s="704" t="s">
        <v>2625</v>
      </c>
      <c r="AJ486" s="704" t="s">
        <v>3353</v>
      </c>
      <c r="AK486" s="704" t="s">
        <v>3354</v>
      </c>
      <c r="AL486" s="704" t="s">
        <v>1577</v>
      </c>
      <c r="AM486" s="704" t="s">
        <v>3462</v>
      </c>
      <c r="AN486" s="703"/>
      <c r="AW486" s="500"/>
      <c r="AX486" s="500"/>
      <c r="AY486" s="500"/>
      <c r="BI486" s="599">
        <v>3116</v>
      </c>
      <c r="BJ486" s="716" t="s">
        <v>2497</v>
      </c>
      <c r="BK486" s="600"/>
      <c r="BL486" s="601" t="s">
        <v>3463</v>
      </c>
      <c r="BM486" s="602" t="s">
        <v>2625</v>
      </c>
      <c r="BN486" s="600" t="s">
        <v>3357</v>
      </c>
      <c r="BO486" s="600" t="s">
        <v>3358</v>
      </c>
      <c r="BP486" s="600" t="s">
        <v>1577</v>
      </c>
      <c r="BQ486" s="603" t="s">
        <v>3464</v>
      </c>
    </row>
    <row r="487" spans="1:69" s="333" customFormat="1" ht="13.5" hidden="1" thickBot="1">
      <c r="A487" s="604" t="s">
        <v>936</v>
      </c>
      <c r="B487" s="589"/>
      <c r="C487" s="509" t="s">
        <v>75</v>
      </c>
      <c r="D487" s="509" t="s">
        <v>474</v>
      </c>
      <c r="E487" s="508" t="s">
        <v>2902</v>
      </c>
      <c r="F487" s="509" t="s">
        <v>75</v>
      </c>
      <c r="G487" s="508" t="s">
        <v>3238</v>
      </c>
      <c r="H487" s="578" t="s">
        <v>2542</v>
      </c>
      <c r="I487" s="578"/>
      <c r="J487" s="508" t="str">
        <f t="shared" si="153"/>
        <v>xtr101wvn</v>
      </c>
      <c r="K487" s="578"/>
      <c r="L487" s="578"/>
      <c r="M487" s="593" t="s">
        <v>3465</v>
      </c>
      <c r="N487" s="578" t="s">
        <v>2972</v>
      </c>
      <c r="O487" s="578" t="s">
        <v>3347</v>
      </c>
      <c r="P487" s="594" t="s">
        <v>3466</v>
      </c>
      <c r="Q487" s="488" t="s">
        <v>462</v>
      </c>
      <c r="R487" s="488" t="s">
        <v>463</v>
      </c>
      <c r="S487" s="589" t="s">
        <v>464</v>
      </c>
      <c r="T487" s="589" t="s">
        <v>465</v>
      </c>
      <c r="U487" s="589"/>
      <c r="V487" s="699">
        <v>3115</v>
      </c>
      <c r="W487" s="700" t="s">
        <v>1554</v>
      </c>
      <c r="X487" s="699"/>
      <c r="Y487" s="699"/>
      <c r="Z487" s="699" t="s">
        <v>2625</v>
      </c>
      <c r="AA487" s="699"/>
      <c r="AB487" s="699"/>
      <c r="AC487" s="699" t="s">
        <v>1577</v>
      </c>
      <c r="AD487" s="701"/>
      <c r="AE487" s="702">
        <v>3114</v>
      </c>
      <c r="AF487" s="703" t="s">
        <v>1560</v>
      </c>
      <c r="AG487" s="702"/>
      <c r="AH487" s="704"/>
      <c r="AI487" s="704" t="s">
        <v>2625</v>
      </c>
      <c r="AJ487" s="704" t="s">
        <v>3353</v>
      </c>
      <c r="AK487" s="704" t="s">
        <v>3354</v>
      </c>
      <c r="AL487" s="704" t="s">
        <v>1577</v>
      </c>
      <c r="AM487" s="704" t="s">
        <v>3467</v>
      </c>
      <c r="AN487" s="703"/>
      <c r="AW487" s="500"/>
      <c r="AX487" s="500"/>
      <c r="AY487" s="500"/>
      <c r="BI487" s="599"/>
      <c r="BJ487" s="716" t="s">
        <v>2497</v>
      </c>
      <c r="BK487" s="600"/>
      <c r="BL487" s="605"/>
      <c r="BM487" s="606" t="s">
        <v>2625</v>
      </c>
      <c r="BN487" s="600"/>
      <c r="BO487" s="600"/>
      <c r="BP487" s="600"/>
      <c r="BQ487" s="607"/>
    </row>
    <row r="488" spans="1:69" s="333" customFormat="1" hidden="1">
      <c r="A488" s="608" t="s">
        <v>937</v>
      </c>
      <c r="B488" s="589"/>
      <c r="C488" s="589" t="s">
        <v>2537</v>
      </c>
      <c r="D488" s="509" t="s">
        <v>471</v>
      </c>
      <c r="E488" s="508" t="s">
        <v>2803</v>
      </c>
      <c r="F488" s="508" t="s">
        <v>920</v>
      </c>
      <c r="G488" s="508" t="s">
        <v>2541</v>
      </c>
      <c r="H488" s="578" t="s">
        <v>2542</v>
      </c>
      <c r="I488" s="578"/>
      <c r="J488" s="508" t="str">
        <f t="shared" si="153"/>
        <v>prb101mfd</v>
      </c>
      <c r="K488" s="578"/>
      <c r="L488" s="578"/>
      <c r="M488" s="595" t="s">
        <v>3468</v>
      </c>
      <c r="N488" s="578" t="s">
        <v>2622</v>
      </c>
      <c r="O488" s="578" t="s">
        <v>3469</v>
      </c>
      <c r="P488" s="596" t="s">
        <v>3348</v>
      </c>
      <c r="Q488" s="488" t="s">
        <v>462</v>
      </c>
      <c r="R488" s="488" t="s">
        <v>463</v>
      </c>
      <c r="S488" s="589" t="s">
        <v>464</v>
      </c>
      <c r="T488" s="589" t="s">
        <v>465</v>
      </c>
      <c r="U488" s="589"/>
      <c r="V488" s="699">
        <v>3115</v>
      </c>
      <c r="W488" s="700" t="s">
        <v>1554</v>
      </c>
      <c r="X488" s="699"/>
      <c r="Y488" s="699" t="s">
        <v>3470</v>
      </c>
      <c r="Z488" s="699" t="s">
        <v>2625</v>
      </c>
      <c r="AA488" s="699" t="s">
        <v>3471</v>
      </c>
      <c r="AB488" s="699" t="s">
        <v>3472</v>
      </c>
      <c r="AC488" s="699" t="s">
        <v>1577</v>
      </c>
      <c r="AD488" s="701" t="s">
        <v>3473</v>
      </c>
      <c r="AE488" s="702">
        <v>3114</v>
      </c>
      <c r="AF488" s="703" t="s">
        <v>1560</v>
      </c>
      <c r="AG488" s="702"/>
      <c r="AH488" s="704"/>
      <c r="AI488" s="704" t="s">
        <v>2625</v>
      </c>
      <c r="AJ488" s="704" t="s">
        <v>3471</v>
      </c>
      <c r="AK488" s="704" t="s">
        <v>3472</v>
      </c>
      <c r="AL488" s="704" t="s">
        <v>1577</v>
      </c>
      <c r="AM488" s="704" t="s">
        <v>3473</v>
      </c>
      <c r="AN488" s="703"/>
      <c r="AW488" s="500"/>
      <c r="AX488" s="500"/>
      <c r="AY488" s="500"/>
      <c r="BI488" s="599">
        <v>3116</v>
      </c>
      <c r="BJ488" s="716" t="s">
        <v>2497</v>
      </c>
      <c r="BK488" s="600"/>
      <c r="BL488" s="609" t="s">
        <v>3474</v>
      </c>
      <c r="BM488" s="610" t="s">
        <v>2625</v>
      </c>
      <c r="BN488" s="600" t="s">
        <v>3475</v>
      </c>
      <c r="BO488" s="600" t="s">
        <v>3476</v>
      </c>
      <c r="BP488" s="600" t="s">
        <v>1577</v>
      </c>
      <c r="BQ488" s="611" t="s">
        <v>3477</v>
      </c>
    </row>
    <row r="489" spans="1:69" s="333" customFormat="1" hidden="1">
      <c r="A489" s="598" t="s">
        <v>939</v>
      </c>
      <c r="B489" s="589"/>
      <c r="C489" s="589" t="s">
        <v>2537</v>
      </c>
      <c r="D489" s="509" t="s">
        <v>471</v>
      </c>
      <c r="E489" s="508" t="s">
        <v>2803</v>
      </c>
      <c r="F489" s="508" t="s">
        <v>920</v>
      </c>
      <c r="G489" s="508" t="s">
        <v>2541</v>
      </c>
      <c r="H489" s="578" t="s">
        <v>3360</v>
      </c>
      <c r="I489" s="578"/>
      <c r="J489" s="508" t="str">
        <f t="shared" si="153"/>
        <v>prb102mfd</v>
      </c>
      <c r="K489" s="578"/>
      <c r="L489" s="578"/>
      <c r="M489" s="590" t="s">
        <v>3478</v>
      </c>
      <c r="N489" s="578" t="s">
        <v>2622</v>
      </c>
      <c r="O489" s="578" t="s">
        <v>3469</v>
      </c>
      <c r="P489" s="592" t="s">
        <v>3362</v>
      </c>
      <c r="Q489" s="488" t="s">
        <v>462</v>
      </c>
      <c r="R489" s="488" t="s">
        <v>463</v>
      </c>
      <c r="S489" s="589" t="s">
        <v>464</v>
      </c>
      <c r="T489" s="589" t="s">
        <v>465</v>
      </c>
      <c r="U489" s="589"/>
      <c r="V489" s="699">
        <v>3115</v>
      </c>
      <c r="W489" s="700" t="s">
        <v>1554</v>
      </c>
      <c r="X489" s="699"/>
      <c r="Y489" s="699" t="s">
        <v>3479</v>
      </c>
      <c r="Z489" s="699" t="s">
        <v>2625</v>
      </c>
      <c r="AA489" s="699" t="s">
        <v>3471</v>
      </c>
      <c r="AB489" s="699" t="s">
        <v>3472</v>
      </c>
      <c r="AC489" s="699" t="s">
        <v>1577</v>
      </c>
      <c r="AD489" s="701" t="s">
        <v>3480</v>
      </c>
      <c r="AE489" s="702">
        <v>3114</v>
      </c>
      <c r="AF489" s="703" t="s">
        <v>1560</v>
      </c>
      <c r="AG489" s="702"/>
      <c r="AH489" s="704"/>
      <c r="AI489" s="704" t="s">
        <v>2625</v>
      </c>
      <c r="AJ489" s="704" t="s">
        <v>3471</v>
      </c>
      <c r="AK489" s="704" t="s">
        <v>3472</v>
      </c>
      <c r="AL489" s="704" t="s">
        <v>1577</v>
      </c>
      <c r="AM489" s="704" t="s">
        <v>3480</v>
      </c>
      <c r="AN489" s="703"/>
      <c r="AW489" s="500"/>
      <c r="AX489" s="500"/>
      <c r="AY489" s="500"/>
      <c r="BI489" s="599">
        <v>3116</v>
      </c>
      <c r="BJ489" s="716" t="s">
        <v>2497</v>
      </c>
      <c r="BK489" s="600"/>
      <c r="BL489" s="601" t="s">
        <v>3481</v>
      </c>
      <c r="BM489" s="602" t="s">
        <v>2625</v>
      </c>
      <c r="BN489" s="600" t="s">
        <v>3475</v>
      </c>
      <c r="BO489" s="600" t="s">
        <v>3476</v>
      </c>
      <c r="BP489" s="600" t="s">
        <v>1577</v>
      </c>
      <c r="BQ489" s="603" t="s">
        <v>3482</v>
      </c>
    </row>
    <row r="490" spans="1:69" s="333" customFormat="1" hidden="1">
      <c r="A490" s="598" t="s">
        <v>941</v>
      </c>
      <c r="B490" s="589"/>
      <c r="C490" s="589" t="s">
        <v>2537</v>
      </c>
      <c r="D490" s="509" t="s">
        <v>471</v>
      </c>
      <c r="E490" s="508" t="s">
        <v>2803</v>
      </c>
      <c r="F490" s="508" t="s">
        <v>923</v>
      </c>
      <c r="G490" s="508" t="s">
        <v>2541</v>
      </c>
      <c r="H490" s="578" t="s">
        <v>3368</v>
      </c>
      <c r="I490" s="578"/>
      <c r="J490" s="508" t="str">
        <f t="shared" si="153"/>
        <v>prb103mfd</v>
      </c>
      <c r="K490" s="578"/>
      <c r="L490" s="578"/>
      <c r="M490" s="590" t="s">
        <v>3483</v>
      </c>
      <c r="N490" s="578" t="s">
        <v>2622</v>
      </c>
      <c r="O490" s="578" t="s">
        <v>3469</v>
      </c>
      <c r="P490" s="592" t="s">
        <v>3370</v>
      </c>
      <c r="Q490" s="488" t="s">
        <v>462</v>
      </c>
      <c r="R490" s="488" t="s">
        <v>463</v>
      </c>
      <c r="S490" s="589" t="s">
        <v>464</v>
      </c>
      <c r="T490" s="589" t="s">
        <v>465</v>
      </c>
      <c r="U490" s="589"/>
      <c r="V490" s="699">
        <v>3115</v>
      </c>
      <c r="W490" s="700" t="s">
        <v>1554</v>
      </c>
      <c r="X490" s="699"/>
      <c r="Y490" s="699" t="s">
        <v>3484</v>
      </c>
      <c r="Z490" s="699" t="s">
        <v>2625</v>
      </c>
      <c r="AA490" s="699" t="s">
        <v>3471</v>
      </c>
      <c r="AB490" s="699" t="s">
        <v>3472</v>
      </c>
      <c r="AC490" s="699" t="s">
        <v>1577</v>
      </c>
      <c r="AD490" s="701" t="s">
        <v>3485</v>
      </c>
      <c r="AE490" s="702">
        <v>3114</v>
      </c>
      <c r="AF490" s="703" t="s">
        <v>1560</v>
      </c>
      <c r="AG490" s="702"/>
      <c r="AH490" s="704"/>
      <c r="AI490" s="704" t="s">
        <v>2625</v>
      </c>
      <c r="AJ490" s="704" t="s">
        <v>3471</v>
      </c>
      <c r="AK490" s="704" t="s">
        <v>3472</v>
      </c>
      <c r="AL490" s="704" t="s">
        <v>1577</v>
      </c>
      <c r="AM490" s="704" t="s">
        <v>3485</v>
      </c>
      <c r="AN490" s="703"/>
      <c r="AW490" s="500"/>
      <c r="AX490" s="500"/>
      <c r="AY490" s="500"/>
      <c r="BI490" s="599">
        <v>3116</v>
      </c>
      <c r="BJ490" s="716" t="s">
        <v>2497</v>
      </c>
      <c r="BK490" s="600"/>
      <c r="BL490" s="601" t="s">
        <v>3486</v>
      </c>
      <c r="BM490" s="602" t="s">
        <v>2625</v>
      </c>
      <c r="BN490" s="600" t="s">
        <v>3475</v>
      </c>
      <c r="BO490" s="600" t="s">
        <v>3476</v>
      </c>
      <c r="BP490" s="600" t="s">
        <v>1577</v>
      </c>
      <c r="BQ490" s="603" t="s">
        <v>3487</v>
      </c>
    </row>
    <row r="491" spans="1:69" s="333" customFormat="1" hidden="1">
      <c r="A491" s="598" t="s">
        <v>943</v>
      </c>
      <c r="B491" s="589"/>
      <c r="C491" s="589" t="s">
        <v>2537</v>
      </c>
      <c r="D491" s="509" t="s">
        <v>471</v>
      </c>
      <c r="E491" s="508" t="s">
        <v>2803</v>
      </c>
      <c r="F491" s="508" t="s">
        <v>923</v>
      </c>
      <c r="G491" s="508" t="s">
        <v>2541</v>
      </c>
      <c r="H491" s="578" t="s">
        <v>3376</v>
      </c>
      <c r="I491" s="578"/>
      <c r="J491" s="508" t="str">
        <f t="shared" si="153"/>
        <v>prb104mfd</v>
      </c>
      <c r="K491" s="578"/>
      <c r="L491" s="578"/>
      <c r="M491" s="590" t="s">
        <v>3488</v>
      </c>
      <c r="N491" s="578" t="s">
        <v>2622</v>
      </c>
      <c r="O491" s="578" t="s">
        <v>3469</v>
      </c>
      <c r="P491" s="592" t="s">
        <v>3378</v>
      </c>
      <c r="Q491" s="488" t="s">
        <v>462</v>
      </c>
      <c r="R491" s="488" t="s">
        <v>463</v>
      </c>
      <c r="S491" s="589" t="s">
        <v>464</v>
      </c>
      <c r="T491" s="589" t="s">
        <v>465</v>
      </c>
      <c r="U491" s="589"/>
      <c r="V491" s="699">
        <v>3115</v>
      </c>
      <c r="W491" s="700" t="s">
        <v>1554</v>
      </c>
      <c r="X491" s="699"/>
      <c r="Y491" s="699" t="s">
        <v>3489</v>
      </c>
      <c r="Z491" s="699" t="s">
        <v>2625</v>
      </c>
      <c r="AA491" s="699" t="s">
        <v>3471</v>
      </c>
      <c r="AB491" s="699" t="s">
        <v>3472</v>
      </c>
      <c r="AC491" s="699" t="s">
        <v>1577</v>
      </c>
      <c r="AD491" s="701" t="s">
        <v>3490</v>
      </c>
      <c r="AE491" s="702">
        <v>3114</v>
      </c>
      <c r="AF491" s="703" t="s">
        <v>1560</v>
      </c>
      <c r="AG491" s="702"/>
      <c r="AH491" s="704"/>
      <c r="AI491" s="704" t="s">
        <v>2625</v>
      </c>
      <c r="AJ491" s="704" t="s">
        <v>3471</v>
      </c>
      <c r="AK491" s="704" t="s">
        <v>3472</v>
      </c>
      <c r="AL491" s="704" t="s">
        <v>1577</v>
      </c>
      <c r="AM491" s="704" t="s">
        <v>3490</v>
      </c>
      <c r="AN491" s="703"/>
      <c r="AW491" s="500"/>
      <c r="AX491" s="500"/>
      <c r="AY491" s="500"/>
      <c r="BI491" s="599">
        <v>3116</v>
      </c>
      <c r="BJ491" s="716" t="s">
        <v>2497</v>
      </c>
      <c r="BK491" s="600"/>
      <c r="BL491" s="601" t="s">
        <v>3491</v>
      </c>
      <c r="BM491" s="602" t="s">
        <v>2625</v>
      </c>
      <c r="BN491" s="600" t="s">
        <v>3475</v>
      </c>
      <c r="BO491" s="600" t="s">
        <v>3476</v>
      </c>
      <c r="BP491" s="600" t="s">
        <v>1577</v>
      </c>
      <c r="BQ491" s="603" t="s">
        <v>3492</v>
      </c>
    </row>
    <row r="492" spans="1:69" s="333" customFormat="1" hidden="1">
      <c r="A492" s="598" t="s">
        <v>945</v>
      </c>
      <c r="B492" s="589"/>
      <c r="C492" s="589" t="s">
        <v>2537</v>
      </c>
      <c r="D492" s="509" t="s">
        <v>471</v>
      </c>
      <c r="E492" s="508" t="s">
        <v>2803</v>
      </c>
      <c r="F492" s="508" t="s">
        <v>923</v>
      </c>
      <c r="G492" s="508" t="s">
        <v>2541</v>
      </c>
      <c r="H492" s="578" t="s">
        <v>3384</v>
      </c>
      <c r="I492" s="578"/>
      <c r="J492" s="508" t="str">
        <f t="shared" si="153"/>
        <v>prb105mfd</v>
      </c>
      <c r="K492" s="578"/>
      <c r="L492" s="578"/>
      <c r="M492" s="590" t="s">
        <v>3493</v>
      </c>
      <c r="N492" s="578" t="s">
        <v>2622</v>
      </c>
      <c r="O492" s="578" t="s">
        <v>3469</v>
      </c>
      <c r="P492" s="592" t="s">
        <v>3054</v>
      </c>
      <c r="Q492" s="488" t="s">
        <v>462</v>
      </c>
      <c r="R492" s="488" t="s">
        <v>463</v>
      </c>
      <c r="S492" s="589" t="s">
        <v>464</v>
      </c>
      <c r="T492" s="589" t="s">
        <v>465</v>
      </c>
      <c r="U492" s="589"/>
      <c r="V492" s="699">
        <v>3115</v>
      </c>
      <c r="W492" s="700" t="s">
        <v>1554</v>
      </c>
      <c r="X492" s="699"/>
      <c r="Y492" s="699" t="s">
        <v>3494</v>
      </c>
      <c r="Z492" s="699" t="s">
        <v>2625</v>
      </c>
      <c r="AA492" s="699" t="s">
        <v>3471</v>
      </c>
      <c r="AB492" s="699" t="s">
        <v>3472</v>
      </c>
      <c r="AC492" s="699" t="s">
        <v>1577</v>
      </c>
      <c r="AD492" s="701" t="s">
        <v>3495</v>
      </c>
      <c r="AE492" s="702">
        <v>3114</v>
      </c>
      <c r="AF492" s="703" t="s">
        <v>1560</v>
      </c>
      <c r="AG492" s="702"/>
      <c r="AH492" s="704"/>
      <c r="AI492" s="704" t="s">
        <v>2625</v>
      </c>
      <c r="AJ492" s="704" t="s">
        <v>3471</v>
      </c>
      <c r="AK492" s="704" t="s">
        <v>3472</v>
      </c>
      <c r="AL492" s="704" t="s">
        <v>1577</v>
      </c>
      <c r="AM492" s="704" t="s">
        <v>3495</v>
      </c>
      <c r="AN492" s="703"/>
      <c r="AW492" s="500"/>
      <c r="AX492" s="500"/>
      <c r="AY492" s="500"/>
      <c r="BI492" s="599">
        <v>3116</v>
      </c>
      <c r="BJ492" s="716" t="s">
        <v>2497</v>
      </c>
      <c r="BK492" s="600"/>
      <c r="BL492" s="601" t="s">
        <v>3496</v>
      </c>
      <c r="BM492" s="602" t="s">
        <v>2625</v>
      </c>
      <c r="BN492" s="600" t="s">
        <v>3475</v>
      </c>
      <c r="BO492" s="600" t="s">
        <v>3476</v>
      </c>
      <c r="BP492" s="600" t="s">
        <v>1577</v>
      </c>
      <c r="BQ492" s="603" t="s">
        <v>3497</v>
      </c>
    </row>
    <row r="493" spans="1:69" s="333" customFormat="1" hidden="1">
      <c r="A493" s="598" t="s">
        <v>947</v>
      </c>
      <c r="B493" s="589"/>
      <c r="C493" s="589" t="s">
        <v>2537</v>
      </c>
      <c r="D493" s="509" t="s">
        <v>471</v>
      </c>
      <c r="E493" s="508" t="s">
        <v>2803</v>
      </c>
      <c r="F493" s="508" t="s">
        <v>923</v>
      </c>
      <c r="G493" s="508" t="s">
        <v>2541</v>
      </c>
      <c r="H493" s="578" t="s">
        <v>3391</v>
      </c>
      <c r="I493" s="578"/>
      <c r="J493" s="508" t="str">
        <f t="shared" si="153"/>
        <v>prb106mfd</v>
      </c>
      <c r="K493" s="578"/>
      <c r="L493" s="578"/>
      <c r="M493" s="590" t="s">
        <v>3498</v>
      </c>
      <c r="N493" s="578" t="s">
        <v>2622</v>
      </c>
      <c r="O493" s="578" t="s">
        <v>3469</v>
      </c>
      <c r="P493" s="592" t="s">
        <v>3053</v>
      </c>
      <c r="Q493" s="488" t="s">
        <v>462</v>
      </c>
      <c r="R493" s="488" t="s">
        <v>463</v>
      </c>
      <c r="S493" s="589" t="s">
        <v>464</v>
      </c>
      <c r="T493" s="589" t="s">
        <v>465</v>
      </c>
      <c r="U493" s="589"/>
      <c r="V493" s="699">
        <v>3115</v>
      </c>
      <c r="W493" s="700" t="s">
        <v>1554</v>
      </c>
      <c r="X493" s="699"/>
      <c r="Y493" s="699" t="s">
        <v>3499</v>
      </c>
      <c r="Z493" s="699" t="s">
        <v>2625</v>
      </c>
      <c r="AA493" s="699" t="s">
        <v>3471</v>
      </c>
      <c r="AB493" s="699" t="s">
        <v>3472</v>
      </c>
      <c r="AC493" s="699" t="s">
        <v>1577</v>
      </c>
      <c r="AD493" s="701" t="s">
        <v>3500</v>
      </c>
      <c r="AE493" s="702">
        <v>3114</v>
      </c>
      <c r="AF493" s="703" t="s">
        <v>1560</v>
      </c>
      <c r="AG493" s="702"/>
      <c r="AH493" s="704"/>
      <c r="AI493" s="704" t="s">
        <v>2625</v>
      </c>
      <c r="AJ493" s="704" t="s">
        <v>3471</v>
      </c>
      <c r="AK493" s="704" t="s">
        <v>3472</v>
      </c>
      <c r="AL493" s="704" t="s">
        <v>1577</v>
      </c>
      <c r="AM493" s="704" t="s">
        <v>3500</v>
      </c>
      <c r="AN493" s="703"/>
      <c r="AW493" s="500"/>
      <c r="AX493" s="500"/>
      <c r="AY493" s="500"/>
      <c r="BI493" s="599">
        <v>3116</v>
      </c>
      <c r="BJ493" s="716" t="s">
        <v>2497</v>
      </c>
      <c r="BK493" s="600"/>
      <c r="BL493" s="601" t="s">
        <v>3501</v>
      </c>
      <c r="BM493" s="602" t="s">
        <v>2625</v>
      </c>
      <c r="BN493" s="600" t="s">
        <v>3475</v>
      </c>
      <c r="BO493" s="600" t="s">
        <v>3476</v>
      </c>
      <c r="BP493" s="600" t="s">
        <v>1577</v>
      </c>
      <c r="BQ493" s="603" t="s">
        <v>3502</v>
      </c>
    </row>
    <row r="494" spans="1:69" s="333" customFormat="1" hidden="1">
      <c r="A494" s="598" t="s">
        <v>949</v>
      </c>
      <c r="B494" s="589"/>
      <c r="C494" s="589" t="s">
        <v>2537</v>
      </c>
      <c r="D494" s="509" t="s">
        <v>471</v>
      </c>
      <c r="E494" s="508" t="s">
        <v>2803</v>
      </c>
      <c r="F494" s="508" t="s">
        <v>923</v>
      </c>
      <c r="G494" s="508" t="s">
        <v>2541</v>
      </c>
      <c r="H494" s="578" t="s">
        <v>2206</v>
      </c>
      <c r="I494" s="578"/>
      <c r="J494" s="508" t="str">
        <f t="shared" si="153"/>
        <v>prb107mfd</v>
      </c>
      <c r="K494" s="578"/>
      <c r="L494" s="578"/>
      <c r="M494" s="590" t="s">
        <v>3503</v>
      </c>
      <c r="N494" s="578" t="s">
        <v>2622</v>
      </c>
      <c r="O494" s="578" t="s">
        <v>3469</v>
      </c>
      <c r="P494" s="592" t="s">
        <v>3052</v>
      </c>
      <c r="Q494" s="488" t="s">
        <v>462</v>
      </c>
      <c r="R494" s="488" t="s">
        <v>463</v>
      </c>
      <c r="S494" s="589" t="s">
        <v>464</v>
      </c>
      <c r="T494" s="589" t="s">
        <v>465</v>
      </c>
      <c r="U494" s="589"/>
      <c r="V494" s="699">
        <v>3115</v>
      </c>
      <c r="W494" s="700" t="s">
        <v>1554</v>
      </c>
      <c r="X494" s="699"/>
      <c r="Y494" s="699" t="s">
        <v>3504</v>
      </c>
      <c r="Z494" s="699" t="s">
        <v>2625</v>
      </c>
      <c r="AA494" s="699" t="s">
        <v>3471</v>
      </c>
      <c r="AB494" s="699" t="s">
        <v>3472</v>
      </c>
      <c r="AC494" s="699" t="s">
        <v>1577</v>
      </c>
      <c r="AD494" s="701" t="s">
        <v>3505</v>
      </c>
      <c r="AE494" s="702">
        <v>3114</v>
      </c>
      <c r="AF494" s="703" t="s">
        <v>1560</v>
      </c>
      <c r="AG494" s="702"/>
      <c r="AH494" s="704"/>
      <c r="AI494" s="704" t="s">
        <v>2625</v>
      </c>
      <c r="AJ494" s="704" t="s">
        <v>3471</v>
      </c>
      <c r="AK494" s="704" t="s">
        <v>3472</v>
      </c>
      <c r="AL494" s="704" t="s">
        <v>1577</v>
      </c>
      <c r="AM494" s="704" t="s">
        <v>3505</v>
      </c>
      <c r="AN494" s="703"/>
      <c r="AW494" s="500"/>
      <c r="AX494" s="500"/>
      <c r="AY494" s="500"/>
      <c r="BI494" s="599">
        <v>3116</v>
      </c>
      <c r="BJ494" s="716" t="s">
        <v>2497</v>
      </c>
      <c r="BK494" s="600"/>
      <c r="BL494" s="601" t="s">
        <v>3506</v>
      </c>
      <c r="BM494" s="602" t="s">
        <v>2625</v>
      </c>
      <c r="BN494" s="600" t="s">
        <v>3475</v>
      </c>
      <c r="BO494" s="600" t="s">
        <v>3476</v>
      </c>
      <c r="BP494" s="600" t="s">
        <v>1577</v>
      </c>
      <c r="BQ494" s="603" t="s">
        <v>3507</v>
      </c>
    </row>
    <row r="495" spans="1:69" s="333" customFormat="1" hidden="1">
      <c r="A495" s="598" t="s">
        <v>951</v>
      </c>
      <c r="B495" s="589"/>
      <c r="C495" s="589" t="s">
        <v>2537</v>
      </c>
      <c r="D495" s="509" t="s">
        <v>471</v>
      </c>
      <c r="E495" s="508" t="s">
        <v>2803</v>
      </c>
      <c r="F495" s="508" t="s">
        <v>923</v>
      </c>
      <c r="G495" s="508" t="s">
        <v>2541</v>
      </c>
      <c r="H495" s="578" t="s">
        <v>2210</v>
      </c>
      <c r="I495" s="578"/>
      <c r="J495" s="508" t="str">
        <f t="shared" si="153"/>
        <v>prb108mfd</v>
      </c>
      <c r="K495" s="578"/>
      <c r="L495" s="578"/>
      <c r="M495" s="590" t="s">
        <v>3508</v>
      </c>
      <c r="N495" s="578" t="s">
        <v>2622</v>
      </c>
      <c r="O495" s="578" t="s">
        <v>3469</v>
      </c>
      <c r="P495" s="592" t="s">
        <v>3405</v>
      </c>
      <c r="Q495" s="488" t="s">
        <v>462</v>
      </c>
      <c r="R495" s="488" t="s">
        <v>463</v>
      </c>
      <c r="S495" s="589" t="s">
        <v>464</v>
      </c>
      <c r="T495" s="589" t="s">
        <v>465</v>
      </c>
      <c r="U495" s="589"/>
      <c r="V495" s="699">
        <v>3115</v>
      </c>
      <c r="W495" s="700" t="s">
        <v>1554</v>
      </c>
      <c r="X495" s="699"/>
      <c r="Y495" s="699" t="s">
        <v>3509</v>
      </c>
      <c r="Z495" s="699" t="s">
        <v>2625</v>
      </c>
      <c r="AA495" s="699" t="s">
        <v>3471</v>
      </c>
      <c r="AB495" s="699" t="s">
        <v>3472</v>
      </c>
      <c r="AC495" s="699" t="s">
        <v>1577</v>
      </c>
      <c r="AD495" s="701" t="s">
        <v>3510</v>
      </c>
      <c r="AE495" s="702">
        <v>3114</v>
      </c>
      <c r="AF495" s="703" t="s">
        <v>1560</v>
      </c>
      <c r="AG495" s="702"/>
      <c r="AH495" s="704"/>
      <c r="AI495" s="704" t="s">
        <v>2625</v>
      </c>
      <c r="AJ495" s="704" t="s">
        <v>3471</v>
      </c>
      <c r="AK495" s="704" t="s">
        <v>3472</v>
      </c>
      <c r="AL495" s="704" t="s">
        <v>1577</v>
      </c>
      <c r="AM495" s="704" t="s">
        <v>3510</v>
      </c>
      <c r="AN495" s="703"/>
      <c r="AW495" s="500"/>
      <c r="AX495" s="500"/>
      <c r="AY495" s="500"/>
      <c r="BI495" s="599">
        <v>3116</v>
      </c>
      <c r="BJ495" s="716" t="s">
        <v>2497</v>
      </c>
      <c r="BK495" s="600"/>
      <c r="BL495" s="601" t="s">
        <v>3511</v>
      </c>
      <c r="BM495" s="602" t="s">
        <v>2625</v>
      </c>
      <c r="BN495" s="600" t="s">
        <v>3475</v>
      </c>
      <c r="BO495" s="600" t="s">
        <v>3476</v>
      </c>
      <c r="BP495" s="600" t="s">
        <v>1577</v>
      </c>
      <c r="BQ495" s="603" t="s">
        <v>3512</v>
      </c>
    </row>
    <row r="496" spans="1:69" s="333" customFormat="1" hidden="1">
      <c r="A496" s="598" t="s">
        <v>953</v>
      </c>
      <c r="B496" s="589"/>
      <c r="C496" s="589" t="s">
        <v>2537</v>
      </c>
      <c r="D496" s="509" t="s">
        <v>471</v>
      </c>
      <c r="E496" s="508" t="s">
        <v>2803</v>
      </c>
      <c r="F496" s="508" t="s">
        <v>923</v>
      </c>
      <c r="G496" s="508" t="s">
        <v>2541</v>
      </c>
      <c r="H496" s="578" t="s">
        <v>2211</v>
      </c>
      <c r="I496" s="578"/>
      <c r="J496" s="508" t="str">
        <f t="shared" si="153"/>
        <v>prb109mfd</v>
      </c>
      <c r="K496" s="578"/>
      <c r="L496" s="578"/>
      <c r="M496" s="590" t="s">
        <v>3513</v>
      </c>
      <c r="N496" s="578" t="s">
        <v>2622</v>
      </c>
      <c r="O496" s="578" t="s">
        <v>3514</v>
      </c>
      <c r="P496" s="591" t="s">
        <v>3348</v>
      </c>
      <c r="Q496" s="488" t="s">
        <v>462</v>
      </c>
      <c r="R496" s="488" t="s">
        <v>463</v>
      </c>
      <c r="S496" s="589" t="s">
        <v>464</v>
      </c>
      <c r="T496" s="589" t="s">
        <v>465</v>
      </c>
      <c r="U496" s="589"/>
      <c r="V496" s="699">
        <v>3115</v>
      </c>
      <c r="W496" s="700" t="s">
        <v>1554</v>
      </c>
      <c r="X496" s="699"/>
      <c r="Y496" s="699" t="s">
        <v>3515</v>
      </c>
      <c r="Z496" s="699" t="s">
        <v>2625</v>
      </c>
      <c r="AA496" s="699" t="s">
        <v>3471</v>
      </c>
      <c r="AB496" s="699" t="s">
        <v>3472</v>
      </c>
      <c r="AC496" s="699" t="s">
        <v>1577</v>
      </c>
      <c r="AD496" s="701" t="s">
        <v>3516</v>
      </c>
      <c r="AE496" s="702">
        <v>3114</v>
      </c>
      <c r="AF496" s="703" t="s">
        <v>1560</v>
      </c>
      <c r="AG496" s="702"/>
      <c r="AH496" s="704"/>
      <c r="AI496" s="704" t="s">
        <v>2625</v>
      </c>
      <c r="AJ496" s="704" t="s">
        <v>3471</v>
      </c>
      <c r="AK496" s="704" t="s">
        <v>3472</v>
      </c>
      <c r="AL496" s="704" t="s">
        <v>1577</v>
      </c>
      <c r="AM496" s="704" t="s">
        <v>3516</v>
      </c>
      <c r="AN496" s="703"/>
      <c r="AW496" s="500"/>
      <c r="AX496" s="500"/>
      <c r="AY496" s="500"/>
      <c r="BI496" s="599">
        <v>3116</v>
      </c>
      <c r="BJ496" s="716" t="s">
        <v>2497</v>
      </c>
      <c r="BK496" s="600"/>
      <c r="BL496" s="601" t="s">
        <v>3517</v>
      </c>
      <c r="BM496" s="602" t="s">
        <v>2625</v>
      </c>
      <c r="BN496" s="600" t="s">
        <v>3475</v>
      </c>
      <c r="BO496" s="600" t="s">
        <v>3476</v>
      </c>
      <c r="BP496" s="600" t="s">
        <v>1577</v>
      </c>
      <c r="BQ496" s="603" t="s">
        <v>3518</v>
      </c>
    </row>
    <row r="497" spans="1:69" s="333" customFormat="1" hidden="1">
      <c r="A497" s="598" t="s">
        <v>955</v>
      </c>
      <c r="B497" s="589"/>
      <c r="C497" s="589" t="s">
        <v>2537</v>
      </c>
      <c r="D497" s="509" t="s">
        <v>471</v>
      </c>
      <c r="E497" s="508" t="s">
        <v>2803</v>
      </c>
      <c r="F497" s="508" t="s">
        <v>923</v>
      </c>
      <c r="G497" s="508" t="s">
        <v>2541</v>
      </c>
      <c r="H497" s="578" t="s">
        <v>2212</v>
      </c>
      <c r="I497" s="578"/>
      <c r="J497" s="508" t="str">
        <f t="shared" si="153"/>
        <v>prb110mfd</v>
      </c>
      <c r="K497" s="578"/>
      <c r="L497" s="578"/>
      <c r="M497" s="590" t="s">
        <v>3519</v>
      </c>
      <c r="N497" s="578" t="s">
        <v>2622</v>
      </c>
      <c r="O497" s="578" t="s">
        <v>3514</v>
      </c>
      <c r="P497" s="592" t="s">
        <v>3362</v>
      </c>
      <c r="Q497" s="488" t="s">
        <v>462</v>
      </c>
      <c r="R497" s="488" t="s">
        <v>463</v>
      </c>
      <c r="S497" s="589" t="s">
        <v>464</v>
      </c>
      <c r="T497" s="589" t="s">
        <v>465</v>
      </c>
      <c r="U497" s="589"/>
      <c r="V497" s="699">
        <v>3115</v>
      </c>
      <c r="W497" s="700" t="s">
        <v>1554</v>
      </c>
      <c r="X497" s="699"/>
      <c r="Y497" s="699" t="s">
        <v>3520</v>
      </c>
      <c r="Z497" s="699" t="s">
        <v>2625</v>
      </c>
      <c r="AA497" s="699" t="s">
        <v>3471</v>
      </c>
      <c r="AB497" s="699" t="s">
        <v>3472</v>
      </c>
      <c r="AC497" s="699" t="s">
        <v>1577</v>
      </c>
      <c r="AD497" s="701" t="s">
        <v>3521</v>
      </c>
      <c r="AE497" s="702">
        <v>3114</v>
      </c>
      <c r="AF497" s="703" t="s">
        <v>1560</v>
      </c>
      <c r="AG497" s="702"/>
      <c r="AH497" s="704"/>
      <c r="AI497" s="704" t="s">
        <v>2625</v>
      </c>
      <c r="AJ497" s="704" t="s">
        <v>3471</v>
      </c>
      <c r="AK497" s="704" t="s">
        <v>3472</v>
      </c>
      <c r="AL497" s="704" t="s">
        <v>1577</v>
      </c>
      <c r="AM497" s="704" t="s">
        <v>3521</v>
      </c>
      <c r="AN497" s="703"/>
      <c r="AW497" s="500"/>
      <c r="AX497" s="500"/>
      <c r="AY497" s="500"/>
      <c r="BI497" s="599">
        <v>3116</v>
      </c>
      <c r="BJ497" s="716" t="s">
        <v>2497</v>
      </c>
      <c r="BK497" s="600"/>
      <c r="BL497" s="601" t="s">
        <v>3522</v>
      </c>
      <c r="BM497" s="602" t="s">
        <v>2625</v>
      </c>
      <c r="BN497" s="600" t="s">
        <v>3475</v>
      </c>
      <c r="BO497" s="600" t="s">
        <v>3476</v>
      </c>
      <c r="BP497" s="600" t="s">
        <v>1577</v>
      </c>
      <c r="BQ497" s="603" t="s">
        <v>3523</v>
      </c>
    </row>
    <row r="498" spans="1:69" s="333" customFormat="1" hidden="1">
      <c r="A498" s="598" t="s">
        <v>957</v>
      </c>
      <c r="B498" s="589"/>
      <c r="C498" s="589" t="s">
        <v>2537</v>
      </c>
      <c r="D498" s="509" t="s">
        <v>471</v>
      </c>
      <c r="E498" s="508" t="s">
        <v>2803</v>
      </c>
      <c r="F498" s="508" t="s">
        <v>923</v>
      </c>
      <c r="G498" s="508" t="s">
        <v>2541</v>
      </c>
      <c r="H498" s="578" t="s">
        <v>3425</v>
      </c>
      <c r="I498" s="578"/>
      <c r="J498" s="508" t="str">
        <f t="shared" si="153"/>
        <v>prb111mfd</v>
      </c>
      <c r="K498" s="578"/>
      <c r="L498" s="578"/>
      <c r="M498" s="590" t="s">
        <v>3524</v>
      </c>
      <c r="N498" s="578" t="s">
        <v>2622</v>
      </c>
      <c r="O498" s="578" t="s">
        <v>3514</v>
      </c>
      <c r="P498" s="592" t="s">
        <v>3370</v>
      </c>
      <c r="Q498" s="488" t="s">
        <v>462</v>
      </c>
      <c r="R498" s="488" t="s">
        <v>463</v>
      </c>
      <c r="S498" s="589" t="s">
        <v>464</v>
      </c>
      <c r="T498" s="589" t="s">
        <v>465</v>
      </c>
      <c r="U498" s="589"/>
      <c r="V498" s="699">
        <v>3115</v>
      </c>
      <c r="W498" s="700" t="s">
        <v>1554</v>
      </c>
      <c r="X498" s="699"/>
      <c r="Y498" s="699" t="s">
        <v>3525</v>
      </c>
      <c r="Z498" s="699" t="s">
        <v>2625</v>
      </c>
      <c r="AA498" s="699" t="s">
        <v>3471</v>
      </c>
      <c r="AB498" s="699" t="s">
        <v>3472</v>
      </c>
      <c r="AC498" s="699" t="s">
        <v>1577</v>
      </c>
      <c r="AD498" s="701" t="s">
        <v>3526</v>
      </c>
      <c r="AE498" s="702">
        <v>3114</v>
      </c>
      <c r="AF498" s="703" t="s">
        <v>1560</v>
      </c>
      <c r="AG498" s="702"/>
      <c r="AH498" s="704"/>
      <c r="AI498" s="704" t="s">
        <v>2625</v>
      </c>
      <c r="AJ498" s="704" t="s">
        <v>3471</v>
      </c>
      <c r="AK498" s="704" t="s">
        <v>3472</v>
      </c>
      <c r="AL498" s="704" t="s">
        <v>1577</v>
      </c>
      <c r="AM498" s="704" t="s">
        <v>3526</v>
      </c>
      <c r="AN498" s="703"/>
      <c r="AW498" s="500"/>
      <c r="AX498" s="500"/>
      <c r="AY498" s="500"/>
      <c r="BI498" s="599">
        <v>3116</v>
      </c>
      <c r="BJ498" s="716" t="s">
        <v>2497</v>
      </c>
      <c r="BK498" s="600"/>
      <c r="BL498" s="601" t="s">
        <v>3527</v>
      </c>
      <c r="BM498" s="602" t="s">
        <v>2625</v>
      </c>
      <c r="BN498" s="600" t="s">
        <v>3475</v>
      </c>
      <c r="BO498" s="600" t="s">
        <v>3476</v>
      </c>
      <c r="BP498" s="600" t="s">
        <v>1577</v>
      </c>
      <c r="BQ498" s="603" t="s">
        <v>3528</v>
      </c>
    </row>
    <row r="499" spans="1:69" s="333" customFormat="1" hidden="1">
      <c r="A499" s="598" t="s">
        <v>959</v>
      </c>
      <c r="B499" s="589"/>
      <c r="C499" s="589" t="s">
        <v>2537</v>
      </c>
      <c r="D499" s="509" t="s">
        <v>471</v>
      </c>
      <c r="E499" s="508" t="s">
        <v>2803</v>
      </c>
      <c r="F499" s="508" t="s">
        <v>923</v>
      </c>
      <c r="G499" s="508" t="s">
        <v>2541</v>
      </c>
      <c r="H499" s="578" t="s">
        <v>3433</v>
      </c>
      <c r="I499" s="578"/>
      <c r="J499" s="508" t="str">
        <f t="shared" si="153"/>
        <v>prb112mfd</v>
      </c>
      <c r="K499" s="578"/>
      <c r="L499" s="578"/>
      <c r="M499" s="590" t="s">
        <v>3529</v>
      </c>
      <c r="N499" s="578" t="s">
        <v>2622</v>
      </c>
      <c r="O499" s="578" t="s">
        <v>3514</v>
      </c>
      <c r="P499" s="592" t="s">
        <v>3378</v>
      </c>
      <c r="Q499" s="488" t="s">
        <v>462</v>
      </c>
      <c r="R499" s="488" t="s">
        <v>463</v>
      </c>
      <c r="S499" s="589" t="s">
        <v>464</v>
      </c>
      <c r="T499" s="589" t="s">
        <v>465</v>
      </c>
      <c r="U499" s="589"/>
      <c r="V499" s="699">
        <v>3115</v>
      </c>
      <c r="W499" s="700" t="s">
        <v>1554</v>
      </c>
      <c r="X499" s="699"/>
      <c r="Y499" s="699" t="s">
        <v>3530</v>
      </c>
      <c r="Z499" s="699" t="s">
        <v>2625</v>
      </c>
      <c r="AA499" s="699" t="s">
        <v>3471</v>
      </c>
      <c r="AB499" s="699" t="s">
        <v>3472</v>
      </c>
      <c r="AC499" s="699" t="s">
        <v>1577</v>
      </c>
      <c r="AD499" s="701" t="s">
        <v>3531</v>
      </c>
      <c r="AE499" s="702">
        <v>3114</v>
      </c>
      <c r="AF499" s="703" t="s">
        <v>1560</v>
      </c>
      <c r="AG499" s="702"/>
      <c r="AH499" s="704"/>
      <c r="AI499" s="704" t="s">
        <v>2625</v>
      </c>
      <c r="AJ499" s="704" t="s">
        <v>3471</v>
      </c>
      <c r="AK499" s="704" t="s">
        <v>3472</v>
      </c>
      <c r="AL499" s="704" t="s">
        <v>1577</v>
      </c>
      <c r="AM499" s="704" t="s">
        <v>3531</v>
      </c>
      <c r="AN499" s="703"/>
      <c r="AW499" s="500"/>
      <c r="AX499" s="500"/>
      <c r="AY499" s="500"/>
      <c r="BI499" s="599">
        <v>3116</v>
      </c>
      <c r="BJ499" s="716" t="s">
        <v>2497</v>
      </c>
      <c r="BK499" s="600"/>
      <c r="BL499" s="601" t="s">
        <v>3532</v>
      </c>
      <c r="BM499" s="602" t="s">
        <v>2625</v>
      </c>
      <c r="BN499" s="600" t="s">
        <v>3475</v>
      </c>
      <c r="BO499" s="600" t="s">
        <v>3476</v>
      </c>
      <c r="BP499" s="600" t="s">
        <v>1577</v>
      </c>
      <c r="BQ499" s="603" t="s">
        <v>3533</v>
      </c>
    </row>
    <row r="500" spans="1:69" s="333" customFormat="1" hidden="1">
      <c r="A500" s="598" t="s">
        <v>961</v>
      </c>
      <c r="B500" s="589"/>
      <c r="C500" s="589" t="s">
        <v>2537</v>
      </c>
      <c r="D500" s="509" t="s">
        <v>471</v>
      </c>
      <c r="E500" s="508" t="s">
        <v>2803</v>
      </c>
      <c r="F500" s="508" t="s">
        <v>923</v>
      </c>
      <c r="G500" s="508" t="s">
        <v>2541</v>
      </c>
      <c r="H500" s="578" t="s">
        <v>3441</v>
      </c>
      <c r="I500" s="578"/>
      <c r="J500" s="508" t="str">
        <f t="shared" si="153"/>
        <v>prb113mfd</v>
      </c>
      <c r="K500" s="578"/>
      <c r="L500" s="578"/>
      <c r="M500" s="590" t="s">
        <v>3534</v>
      </c>
      <c r="N500" s="578" t="s">
        <v>2622</v>
      </c>
      <c r="O500" s="578" t="s">
        <v>3514</v>
      </c>
      <c r="P500" s="592" t="s">
        <v>3054</v>
      </c>
      <c r="Q500" s="488" t="s">
        <v>462</v>
      </c>
      <c r="R500" s="488" t="s">
        <v>463</v>
      </c>
      <c r="S500" s="589" t="s">
        <v>464</v>
      </c>
      <c r="T500" s="589" t="s">
        <v>465</v>
      </c>
      <c r="U500" s="589"/>
      <c r="V500" s="699">
        <v>3115</v>
      </c>
      <c r="W500" s="700" t="s">
        <v>1554</v>
      </c>
      <c r="X500" s="699"/>
      <c r="Y500" s="699" t="s">
        <v>3535</v>
      </c>
      <c r="Z500" s="699" t="s">
        <v>2625</v>
      </c>
      <c r="AA500" s="699" t="s">
        <v>3471</v>
      </c>
      <c r="AB500" s="699" t="s">
        <v>3472</v>
      </c>
      <c r="AC500" s="699" t="s">
        <v>1577</v>
      </c>
      <c r="AD500" s="701" t="s">
        <v>3536</v>
      </c>
      <c r="AE500" s="702">
        <v>3114</v>
      </c>
      <c r="AF500" s="703" t="s">
        <v>1560</v>
      </c>
      <c r="AG500" s="702"/>
      <c r="AH500" s="704"/>
      <c r="AI500" s="704" t="s">
        <v>2625</v>
      </c>
      <c r="AJ500" s="704" t="s">
        <v>3471</v>
      </c>
      <c r="AK500" s="704" t="s">
        <v>3472</v>
      </c>
      <c r="AL500" s="704" t="s">
        <v>1577</v>
      </c>
      <c r="AM500" s="704" t="s">
        <v>3536</v>
      </c>
      <c r="AN500" s="703"/>
      <c r="AW500" s="500"/>
      <c r="AX500" s="500"/>
      <c r="AY500" s="500"/>
      <c r="BI500" s="599">
        <v>3116</v>
      </c>
      <c r="BJ500" s="716" t="s">
        <v>2497</v>
      </c>
      <c r="BK500" s="600"/>
      <c r="BL500" s="601" t="s">
        <v>3537</v>
      </c>
      <c r="BM500" s="602" t="s">
        <v>2625</v>
      </c>
      <c r="BN500" s="600" t="s">
        <v>3475</v>
      </c>
      <c r="BO500" s="600" t="s">
        <v>3476</v>
      </c>
      <c r="BP500" s="600" t="s">
        <v>1577</v>
      </c>
      <c r="BQ500" s="603" t="s">
        <v>3538</v>
      </c>
    </row>
    <row r="501" spans="1:69" s="333" customFormat="1" hidden="1">
      <c r="A501" s="598" t="s">
        <v>963</v>
      </c>
      <c r="B501" s="589"/>
      <c r="C501" s="589" t="s">
        <v>2537</v>
      </c>
      <c r="D501" s="509" t="s">
        <v>471</v>
      </c>
      <c r="E501" s="508" t="s">
        <v>2803</v>
      </c>
      <c r="F501" s="508" t="s">
        <v>923</v>
      </c>
      <c r="G501" s="508" t="s">
        <v>2541</v>
      </c>
      <c r="H501" s="578" t="s">
        <v>3449</v>
      </c>
      <c r="I501" s="578"/>
      <c r="J501" s="508" t="str">
        <f t="shared" si="153"/>
        <v>prb114mfd</v>
      </c>
      <c r="K501" s="578"/>
      <c r="L501" s="578"/>
      <c r="M501" s="590" t="s">
        <v>3539</v>
      </c>
      <c r="N501" s="578" t="s">
        <v>2622</v>
      </c>
      <c r="O501" s="578" t="s">
        <v>3514</v>
      </c>
      <c r="P501" s="592" t="s">
        <v>3053</v>
      </c>
      <c r="Q501" s="488" t="s">
        <v>462</v>
      </c>
      <c r="R501" s="488" t="s">
        <v>463</v>
      </c>
      <c r="S501" s="589" t="s">
        <v>464</v>
      </c>
      <c r="T501" s="589" t="s">
        <v>465</v>
      </c>
      <c r="U501" s="589"/>
      <c r="V501" s="699">
        <v>3115</v>
      </c>
      <c r="W501" s="700" t="s">
        <v>1554</v>
      </c>
      <c r="X501" s="699"/>
      <c r="Y501" s="699" t="s">
        <v>3540</v>
      </c>
      <c r="Z501" s="699" t="s">
        <v>2625</v>
      </c>
      <c r="AA501" s="699" t="s">
        <v>3471</v>
      </c>
      <c r="AB501" s="699" t="s">
        <v>3472</v>
      </c>
      <c r="AC501" s="699" t="s">
        <v>1577</v>
      </c>
      <c r="AD501" s="701" t="s">
        <v>3541</v>
      </c>
      <c r="AE501" s="702">
        <v>3114</v>
      </c>
      <c r="AF501" s="703" t="s">
        <v>1560</v>
      </c>
      <c r="AG501" s="702"/>
      <c r="AH501" s="704"/>
      <c r="AI501" s="704" t="s">
        <v>2625</v>
      </c>
      <c r="AJ501" s="704" t="s">
        <v>3471</v>
      </c>
      <c r="AK501" s="704" t="s">
        <v>3472</v>
      </c>
      <c r="AL501" s="704" t="s">
        <v>1577</v>
      </c>
      <c r="AM501" s="704" t="s">
        <v>3541</v>
      </c>
      <c r="AN501" s="703"/>
      <c r="AW501" s="500"/>
      <c r="AX501" s="500"/>
      <c r="AY501" s="500"/>
      <c r="BI501" s="599">
        <v>3116</v>
      </c>
      <c r="BJ501" s="716" t="s">
        <v>2497</v>
      </c>
      <c r="BK501" s="600"/>
      <c r="BL501" s="601" t="s">
        <v>3542</v>
      </c>
      <c r="BM501" s="602" t="s">
        <v>2625</v>
      </c>
      <c r="BN501" s="600" t="s">
        <v>3475</v>
      </c>
      <c r="BO501" s="600" t="s">
        <v>3476</v>
      </c>
      <c r="BP501" s="600" t="s">
        <v>1577</v>
      </c>
      <c r="BQ501" s="603" t="s">
        <v>3543</v>
      </c>
    </row>
    <row r="502" spans="1:69" s="333" customFormat="1" ht="13.5" hidden="1" thickBot="1">
      <c r="A502" s="604" t="s">
        <v>965</v>
      </c>
      <c r="B502" s="589"/>
      <c r="C502" s="509" t="s">
        <v>75</v>
      </c>
      <c r="D502" s="509" t="s">
        <v>471</v>
      </c>
      <c r="E502" s="508" t="s">
        <v>2803</v>
      </c>
      <c r="F502" s="509" t="s">
        <v>75</v>
      </c>
      <c r="G502" s="508" t="s">
        <v>3238</v>
      </c>
      <c r="H502" s="578" t="s">
        <v>2542</v>
      </c>
      <c r="I502" s="578"/>
      <c r="J502" s="508" t="str">
        <f t="shared" si="153"/>
        <v>xtr101mfd</v>
      </c>
      <c r="K502" s="578"/>
      <c r="L502" s="578"/>
      <c r="M502" s="597" t="s">
        <v>3544</v>
      </c>
      <c r="N502" s="578" t="s">
        <v>2622</v>
      </c>
      <c r="O502" s="578" t="s">
        <v>3514</v>
      </c>
      <c r="P502" s="594" t="s">
        <v>3545</v>
      </c>
      <c r="Q502" s="488" t="s">
        <v>462</v>
      </c>
      <c r="R502" s="488" t="s">
        <v>463</v>
      </c>
      <c r="S502" s="589" t="s">
        <v>464</v>
      </c>
      <c r="T502" s="589" t="s">
        <v>465</v>
      </c>
      <c r="U502" s="589"/>
      <c r="V502" s="699">
        <v>3115</v>
      </c>
      <c r="W502" s="700" t="s">
        <v>1554</v>
      </c>
      <c r="X502" s="699"/>
      <c r="Y502" s="699"/>
      <c r="Z502" s="699" t="s">
        <v>2625</v>
      </c>
      <c r="AA502" s="699"/>
      <c r="AB502" s="699"/>
      <c r="AC502" s="699" t="s">
        <v>1577</v>
      </c>
      <c r="AD502" s="701"/>
      <c r="AE502" s="702">
        <v>3114</v>
      </c>
      <c r="AF502" s="703" t="s">
        <v>1560</v>
      </c>
      <c r="AG502" s="702"/>
      <c r="AH502" s="704"/>
      <c r="AI502" s="704" t="s">
        <v>2625</v>
      </c>
      <c r="AJ502" s="704" t="s">
        <v>3471</v>
      </c>
      <c r="AK502" s="704" t="s">
        <v>3472</v>
      </c>
      <c r="AL502" s="704" t="s">
        <v>1577</v>
      </c>
      <c r="AM502" s="704" t="s">
        <v>3546</v>
      </c>
      <c r="AN502" s="703"/>
      <c r="AW502" s="500"/>
      <c r="AX502" s="500"/>
      <c r="AY502" s="500"/>
      <c r="BI502" s="599"/>
      <c r="BJ502" s="716" t="s">
        <v>2497</v>
      </c>
      <c r="BK502" s="600"/>
      <c r="BL502" s="612"/>
      <c r="BM502" s="606" t="s">
        <v>2625</v>
      </c>
      <c r="BN502" s="600"/>
      <c r="BO502" s="600"/>
      <c r="BP502" s="600"/>
      <c r="BQ502" s="613"/>
    </row>
    <row r="503" spans="1:69" s="333" customFormat="1" hidden="1">
      <c r="A503" s="608" t="s">
        <v>966</v>
      </c>
      <c r="B503" s="589"/>
      <c r="C503" s="589" t="s">
        <v>2537</v>
      </c>
      <c r="D503" s="509" t="s">
        <v>472</v>
      </c>
      <c r="E503" s="509" t="s">
        <v>3062</v>
      </c>
      <c r="F503" s="508" t="s">
        <v>920</v>
      </c>
      <c r="G503" s="508" t="s">
        <v>2541</v>
      </c>
      <c r="H503" s="578" t="s">
        <v>2542</v>
      </c>
      <c r="I503" s="578"/>
      <c r="J503" s="508" t="str">
        <f t="shared" si="153"/>
        <v>prb101cro</v>
      </c>
      <c r="K503" s="578"/>
      <c r="L503" s="578"/>
      <c r="M503" s="596" t="s">
        <v>3547</v>
      </c>
      <c r="N503" s="578" t="s">
        <v>3134</v>
      </c>
      <c r="O503" s="578" t="s">
        <v>3548</v>
      </c>
      <c r="P503" s="596" t="s">
        <v>3348</v>
      </c>
      <c r="Q503" s="488" t="s">
        <v>462</v>
      </c>
      <c r="R503" s="488" t="s">
        <v>463</v>
      </c>
      <c r="S503" s="589" t="s">
        <v>464</v>
      </c>
      <c r="T503" s="589" t="s">
        <v>465</v>
      </c>
      <c r="U503" s="589"/>
      <c r="V503" s="699">
        <v>3115</v>
      </c>
      <c r="W503" s="700" t="s">
        <v>1554</v>
      </c>
      <c r="X503" s="699"/>
      <c r="Y503" s="699" t="s">
        <v>3549</v>
      </c>
      <c r="Z503" s="699" t="s">
        <v>2625</v>
      </c>
      <c r="AA503" s="699" t="s">
        <v>3550</v>
      </c>
      <c r="AB503" s="699" t="s">
        <v>3551</v>
      </c>
      <c r="AC503" s="699" t="s">
        <v>1577</v>
      </c>
      <c r="AD503" s="701" t="s">
        <v>3552</v>
      </c>
      <c r="AE503" s="702">
        <v>3114</v>
      </c>
      <c r="AF503" s="703" t="s">
        <v>1560</v>
      </c>
      <c r="AG503" s="702"/>
      <c r="AH503" s="704"/>
      <c r="AI503" s="704" t="s">
        <v>2625</v>
      </c>
      <c r="AJ503" s="704" t="s">
        <v>2628</v>
      </c>
      <c r="AK503" s="704" t="s">
        <v>2629</v>
      </c>
      <c r="AL503" s="704" t="s">
        <v>1577</v>
      </c>
      <c r="AM503" s="704" t="s">
        <v>3553</v>
      </c>
      <c r="AN503" s="703"/>
      <c r="AW503" s="500"/>
      <c r="AX503" s="500"/>
      <c r="AY503" s="500"/>
      <c r="BI503" s="599">
        <v>3116</v>
      </c>
      <c r="BJ503" s="716" t="s">
        <v>2497</v>
      </c>
      <c r="BK503" s="600"/>
      <c r="BL503" s="609" t="s">
        <v>3554</v>
      </c>
      <c r="BM503" s="610" t="s">
        <v>2625</v>
      </c>
      <c r="BN503" s="600" t="s">
        <v>3555</v>
      </c>
      <c r="BO503" s="600" t="s">
        <v>3556</v>
      </c>
      <c r="BP503" s="600" t="s">
        <v>1577</v>
      </c>
      <c r="BQ503" s="611" t="s">
        <v>3557</v>
      </c>
    </row>
    <row r="504" spans="1:69" s="333" customFormat="1" hidden="1">
      <c r="A504" s="598" t="s">
        <v>968</v>
      </c>
      <c r="B504" s="589"/>
      <c r="C504" s="589" t="s">
        <v>2537</v>
      </c>
      <c r="D504" s="509" t="s">
        <v>472</v>
      </c>
      <c r="E504" s="509" t="s">
        <v>3062</v>
      </c>
      <c r="F504" s="508" t="s">
        <v>920</v>
      </c>
      <c r="G504" s="508" t="s">
        <v>2541</v>
      </c>
      <c r="H504" s="578" t="s">
        <v>3360</v>
      </c>
      <c r="I504" s="578"/>
      <c r="J504" s="508" t="str">
        <f t="shared" si="153"/>
        <v>prb102cro</v>
      </c>
      <c r="K504" s="578"/>
      <c r="L504" s="578"/>
      <c r="M504" s="592" t="s">
        <v>3558</v>
      </c>
      <c r="N504" s="578" t="s">
        <v>3134</v>
      </c>
      <c r="O504" s="578" t="s">
        <v>3548</v>
      </c>
      <c r="P504" s="592" t="s">
        <v>3362</v>
      </c>
      <c r="Q504" s="488" t="s">
        <v>462</v>
      </c>
      <c r="R504" s="488" t="s">
        <v>463</v>
      </c>
      <c r="S504" s="589" t="s">
        <v>464</v>
      </c>
      <c r="T504" s="589" t="s">
        <v>465</v>
      </c>
      <c r="U504" s="589"/>
      <c r="V504" s="699">
        <v>3115</v>
      </c>
      <c r="W504" s="700" t="s">
        <v>1554</v>
      </c>
      <c r="X504" s="699"/>
      <c r="Y504" s="699" t="s">
        <v>3559</v>
      </c>
      <c r="Z504" s="699" t="s">
        <v>2625</v>
      </c>
      <c r="AA504" s="699" t="s">
        <v>3550</v>
      </c>
      <c r="AB504" s="699" t="s">
        <v>3551</v>
      </c>
      <c r="AC504" s="699" t="s">
        <v>1577</v>
      </c>
      <c r="AD504" s="701" t="s">
        <v>3560</v>
      </c>
      <c r="AE504" s="702">
        <v>3114</v>
      </c>
      <c r="AF504" s="703" t="s">
        <v>1560</v>
      </c>
      <c r="AG504" s="702"/>
      <c r="AH504" s="704"/>
      <c r="AI504" s="704" t="s">
        <v>2625</v>
      </c>
      <c r="AJ504" s="704" t="s">
        <v>2628</v>
      </c>
      <c r="AK504" s="704" t="s">
        <v>2629</v>
      </c>
      <c r="AL504" s="704" t="s">
        <v>1577</v>
      </c>
      <c r="AM504" s="704" t="s">
        <v>3561</v>
      </c>
      <c r="AN504" s="703"/>
      <c r="AW504" s="500"/>
      <c r="AX504" s="500"/>
      <c r="AY504" s="500"/>
      <c r="BI504" s="599">
        <v>3116</v>
      </c>
      <c r="BJ504" s="716" t="s">
        <v>2497</v>
      </c>
      <c r="BK504" s="600"/>
      <c r="BL504" s="601" t="s">
        <v>3562</v>
      </c>
      <c r="BM504" s="602" t="s">
        <v>2625</v>
      </c>
      <c r="BN504" s="600" t="s">
        <v>3555</v>
      </c>
      <c r="BO504" s="600" t="s">
        <v>3556</v>
      </c>
      <c r="BP504" s="600" t="s">
        <v>1577</v>
      </c>
      <c r="BQ504" s="603" t="s">
        <v>3563</v>
      </c>
    </row>
    <row r="505" spans="1:69" s="333" customFormat="1" hidden="1">
      <c r="A505" s="598" t="s">
        <v>970</v>
      </c>
      <c r="B505" s="589"/>
      <c r="C505" s="589" t="s">
        <v>2537</v>
      </c>
      <c r="D505" s="509" t="s">
        <v>472</v>
      </c>
      <c r="E505" s="509" t="s">
        <v>3062</v>
      </c>
      <c r="F505" s="508" t="s">
        <v>923</v>
      </c>
      <c r="G505" s="508" t="s">
        <v>2541</v>
      </c>
      <c r="H505" s="578" t="s">
        <v>3368</v>
      </c>
      <c r="I505" s="578"/>
      <c r="J505" s="508" t="str">
        <f t="shared" si="153"/>
        <v>prb103cro</v>
      </c>
      <c r="K505" s="578"/>
      <c r="L505" s="578"/>
      <c r="M505" s="592" t="s">
        <v>3564</v>
      </c>
      <c r="N505" s="578" t="s">
        <v>3134</v>
      </c>
      <c r="O505" s="578" t="s">
        <v>3548</v>
      </c>
      <c r="P505" s="592" t="s">
        <v>3370</v>
      </c>
      <c r="Q505" s="488" t="s">
        <v>462</v>
      </c>
      <c r="R505" s="488" t="s">
        <v>463</v>
      </c>
      <c r="S505" s="589" t="s">
        <v>464</v>
      </c>
      <c r="T505" s="589" t="s">
        <v>465</v>
      </c>
      <c r="U505" s="589"/>
      <c r="V505" s="699">
        <v>3115</v>
      </c>
      <c r="W505" s="700" t="s">
        <v>1554</v>
      </c>
      <c r="X505" s="699"/>
      <c r="Y505" s="699" t="s">
        <v>3565</v>
      </c>
      <c r="Z505" s="699" t="s">
        <v>2625</v>
      </c>
      <c r="AA505" s="699" t="s">
        <v>3550</v>
      </c>
      <c r="AB505" s="699" t="s">
        <v>3551</v>
      </c>
      <c r="AC505" s="699" t="s">
        <v>1577</v>
      </c>
      <c r="AD505" s="701" t="s">
        <v>3566</v>
      </c>
      <c r="AE505" s="702">
        <v>3114</v>
      </c>
      <c r="AF505" s="703" t="s">
        <v>1560</v>
      </c>
      <c r="AG505" s="702"/>
      <c r="AH505" s="704"/>
      <c r="AI505" s="704" t="s">
        <v>2625</v>
      </c>
      <c r="AJ505" s="704" t="s">
        <v>2628</v>
      </c>
      <c r="AK505" s="704" t="s">
        <v>2629</v>
      </c>
      <c r="AL505" s="704" t="s">
        <v>1577</v>
      </c>
      <c r="AM505" s="704" t="s">
        <v>3567</v>
      </c>
      <c r="AN505" s="703"/>
      <c r="AW505" s="500"/>
      <c r="AX505" s="500"/>
      <c r="AY505" s="500"/>
      <c r="BI505" s="599">
        <v>3116</v>
      </c>
      <c r="BJ505" s="716" t="s">
        <v>2497</v>
      </c>
      <c r="BK505" s="600"/>
      <c r="BL505" s="601" t="s">
        <v>3568</v>
      </c>
      <c r="BM505" s="602" t="s">
        <v>2625</v>
      </c>
      <c r="BN505" s="600" t="s">
        <v>3555</v>
      </c>
      <c r="BO505" s="600" t="s">
        <v>3556</v>
      </c>
      <c r="BP505" s="600" t="s">
        <v>1577</v>
      </c>
      <c r="BQ505" s="603" t="s">
        <v>3569</v>
      </c>
    </row>
    <row r="506" spans="1:69" s="333" customFormat="1" hidden="1">
      <c r="A506" s="598" t="s">
        <v>972</v>
      </c>
      <c r="B506" s="589"/>
      <c r="C506" s="589" t="s">
        <v>2537</v>
      </c>
      <c r="D506" s="509" t="s">
        <v>472</v>
      </c>
      <c r="E506" s="509" t="s">
        <v>3062</v>
      </c>
      <c r="F506" s="508" t="s">
        <v>923</v>
      </c>
      <c r="G506" s="508" t="s">
        <v>2541</v>
      </c>
      <c r="H506" s="578" t="s">
        <v>3376</v>
      </c>
      <c r="I506" s="578"/>
      <c r="J506" s="508" t="str">
        <f t="shared" si="153"/>
        <v>prb104cro</v>
      </c>
      <c r="K506" s="578"/>
      <c r="L506" s="578"/>
      <c r="M506" s="592" t="s">
        <v>3570</v>
      </c>
      <c r="N506" s="578" t="s">
        <v>3134</v>
      </c>
      <c r="O506" s="578" t="s">
        <v>3548</v>
      </c>
      <c r="P506" s="592" t="s">
        <v>3378</v>
      </c>
      <c r="Q506" s="488" t="s">
        <v>462</v>
      </c>
      <c r="R506" s="488" t="s">
        <v>463</v>
      </c>
      <c r="S506" s="589" t="s">
        <v>464</v>
      </c>
      <c r="T506" s="589" t="s">
        <v>465</v>
      </c>
      <c r="U506" s="589"/>
      <c r="V506" s="699">
        <v>3115</v>
      </c>
      <c r="W506" s="700" t="s">
        <v>1554</v>
      </c>
      <c r="X506" s="699"/>
      <c r="Y506" s="699" t="s">
        <v>3571</v>
      </c>
      <c r="Z506" s="699" t="s">
        <v>2625</v>
      </c>
      <c r="AA506" s="699" t="s">
        <v>3550</v>
      </c>
      <c r="AB506" s="699" t="s">
        <v>3551</v>
      </c>
      <c r="AC506" s="699" t="s">
        <v>1577</v>
      </c>
      <c r="AD506" s="701" t="s">
        <v>3572</v>
      </c>
      <c r="AE506" s="702">
        <v>3114</v>
      </c>
      <c r="AF506" s="703" t="s">
        <v>1560</v>
      </c>
      <c r="AG506" s="702"/>
      <c r="AH506" s="704"/>
      <c r="AI506" s="704" t="s">
        <v>2625</v>
      </c>
      <c r="AJ506" s="704" t="s">
        <v>2628</v>
      </c>
      <c r="AK506" s="704" t="s">
        <v>2629</v>
      </c>
      <c r="AL506" s="704" t="s">
        <v>1577</v>
      </c>
      <c r="AM506" s="704" t="s">
        <v>3573</v>
      </c>
      <c r="AN506" s="703"/>
      <c r="AW506" s="500"/>
      <c r="AX506" s="500"/>
      <c r="AY506" s="500"/>
      <c r="BI506" s="599">
        <v>3116</v>
      </c>
      <c r="BJ506" s="716" t="s">
        <v>2497</v>
      </c>
      <c r="BK506" s="600"/>
      <c r="BL506" s="601" t="s">
        <v>3574</v>
      </c>
      <c r="BM506" s="602" t="s">
        <v>2625</v>
      </c>
      <c r="BN506" s="600" t="s">
        <v>3555</v>
      </c>
      <c r="BO506" s="600" t="s">
        <v>3556</v>
      </c>
      <c r="BP506" s="600" t="s">
        <v>1577</v>
      </c>
      <c r="BQ506" s="603" t="s">
        <v>3575</v>
      </c>
    </row>
    <row r="507" spans="1:69" s="333" customFormat="1" hidden="1">
      <c r="A507" s="598" t="s">
        <v>974</v>
      </c>
      <c r="B507" s="589"/>
      <c r="C507" s="589" t="s">
        <v>2537</v>
      </c>
      <c r="D507" s="509" t="s">
        <v>472</v>
      </c>
      <c r="E507" s="509" t="s">
        <v>3062</v>
      </c>
      <c r="F507" s="508" t="s">
        <v>923</v>
      </c>
      <c r="G507" s="508" t="s">
        <v>2541</v>
      </c>
      <c r="H507" s="578" t="s">
        <v>3384</v>
      </c>
      <c r="I507" s="578"/>
      <c r="J507" s="508" t="str">
        <f t="shared" si="153"/>
        <v>prb105cro</v>
      </c>
      <c r="K507" s="578"/>
      <c r="L507" s="578"/>
      <c r="M507" s="592" t="s">
        <v>3576</v>
      </c>
      <c r="N507" s="578" t="s">
        <v>3134</v>
      </c>
      <c r="O507" s="578" t="s">
        <v>3548</v>
      </c>
      <c r="P507" s="592" t="s">
        <v>3054</v>
      </c>
      <c r="Q507" s="488" t="s">
        <v>462</v>
      </c>
      <c r="R507" s="488" t="s">
        <v>463</v>
      </c>
      <c r="S507" s="589" t="s">
        <v>464</v>
      </c>
      <c r="T507" s="589" t="s">
        <v>465</v>
      </c>
      <c r="U507" s="589"/>
      <c r="V507" s="699">
        <v>3115</v>
      </c>
      <c r="W507" s="700" t="s">
        <v>1554</v>
      </c>
      <c r="X507" s="699"/>
      <c r="Y507" s="699" t="s">
        <v>3577</v>
      </c>
      <c r="Z507" s="699" t="s">
        <v>2625</v>
      </c>
      <c r="AA507" s="699" t="s">
        <v>3550</v>
      </c>
      <c r="AB507" s="699" t="s">
        <v>3551</v>
      </c>
      <c r="AC507" s="699" t="s">
        <v>1577</v>
      </c>
      <c r="AD507" s="701" t="s">
        <v>3578</v>
      </c>
      <c r="AE507" s="702">
        <v>3114</v>
      </c>
      <c r="AF507" s="703" t="s">
        <v>1560</v>
      </c>
      <c r="AG507" s="702"/>
      <c r="AH507" s="704"/>
      <c r="AI507" s="704" t="s">
        <v>2625</v>
      </c>
      <c r="AJ507" s="704" t="s">
        <v>2628</v>
      </c>
      <c r="AK507" s="704" t="s">
        <v>2629</v>
      </c>
      <c r="AL507" s="704" t="s">
        <v>1577</v>
      </c>
      <c r="AM507" s="704" t="s">
        <v>3579</v>
      </c>
      <c r="AN507" s="703"/>
      <c r="AW507" s="500"/>
      <c r="AX507" s="500"/>
      <c r="AY507" s="500"/>
      <c r="BI507" s="599">
        <v>3116</v>
      </c>
      <c r="BJ507" s="716" t="s">
        <v>2497</v>
      </c>
      <c r="BK507" s="600"/>
      <c r="BL507" s="601" t="s">
        <v>3580</v>
      </c>
      <c r="BM507" s="602" t="s">
        <v>2625</v>
      </c>
      <c r="BN507" s="600" t="s">
        <v>3555</v>
      </c>
      <c r="BO507" s="600" t="s">
        <v>3556</v>
      </c>
      <c r="BP507" s="600" t="s">
        <v>1577</v>
      </c>
      <c r="BQ507" s="603" t="s">
        <v>3581</v>
      </c>
    </row>
    <row r="508" spans="1:69" s="333" customFormat="1" hidden="1">
      <c r="A508" s="598" t="s">
        <v>976</v>
      </c>
      <c r="B508" s="589"/>
      <c r="C508" s="589" t="s">
        <v>2537</v>
      </c>
      <c r="D508" s="509" t="s">
        <v>472</v>
      </c>
      <c r="E508" s="509" t="s">
        <v>3062</v>
      </c>
      <c r="F508" s="508" t="s">
        <v>923</v>
      </c>
      <c r="G508" s="508" t="s">
        <v>2541</v>
      </c>
      <c r="H508" s="578" t="s">
        <v>3391</v>
      </c>
      <c r="I508" s="578"/>
      <c r="J508" s="508" t="str">
        <f t="shared" si="153"/>
        <v>prb106cro</v>
      </c>
      <c r="K508" s="578"/>
      <c r="L508" s="578"/>
      <c r="M508" s="592" t="s">
        <v>3582</v>
      </c>
      <c r="N508" s="578" t="s">
        <v>3134</v>
      </c>
      <c r="O508" s="578" t="s">
        <v>3548</v>
      </c>
      <c r="P508" s="592" t="s">
        <v>3053</v>
      </c>
      <c r="Q508" s="488" t="s">
        <v>462</v>
      </c>
      <c r="R508" s="488" t="s">
        <v>463</v>
      </c>
      <c r="S508" s="589" t="s">
        <v>464</v>
      </c>
      <c r="T508" s="589" t="s">
        <v>465</v>
      </c>
      <c r="U508" s="589"/>
      <c r="V508" s="699">
        <v>3115</v>
      </c>
      <c r="W508" s="700" t="s">
        <v>1554</v>
      </c>
      <c r="X508" s="699"/>
      <c r="Y508" s="699" t="s">
        <v>3583</v>
      </c>
      <c r="Z508" s="699" t="s">
        <v>2625</v>
      </c>
      <c r="AA508" s="699" t="s">
        <v>3550</v>
      </c>
      <c r="AB508" s="699" t="s">
        <v>3551</v>
      </c>
      <c r="AC508" s="699" t="s">
        <v>1577</v>
      </c>
      <c r="AD508" s="701" t="s">
        <v>3584</v>
      </c>
      <c r="AE508" s="702">
        <v>3114</v>
      </c>
      <c r="AF508" s="703" t="s">
        <v>1560</v>
      </c>
      <c r="AG508" s="702"/>
      <c r="AH508" s="704"/>
      <c r="AI508" s="704" t="s">
        <v>2625</v>
      </c>
      <c r="AJ508" s="704" t="s">
        <v>2628</v>
      </c>
      <c r="AK508" s="704" t="s">
        <v>2629</v>
      </c>
      <c r="AL508" s="704" t="s">
        <v>1577</v>
      </c>
      <c r="AM508" s="704" t="s">
        <v>3585</v>
      </c>
      <c r="AN508" s="703"/>
      <c r="AW508" s="500"/>
      <c r="AX508" s="500"/>
      <c r="AY508" s="500"/>
      <c r="BI508" s="599">
        <v>3116</v>
      </c>
      <c r="BJ508" s="716" t="s">
        <v>2497</v>
      </c>
      <c r="BK508" s="600"/>
      <c r="BL508" s="601" t="s">
        <v>3586</v>
      </c>
      <c r="BM508" s="602" t="s">
        <v>2625</v>
      </c>
      <c r="BN508" s="600" t="s">
        <v>3555</v>
      </c>
      <c r="BO508" s="600" t="s">
        <v>3556</v>
      </c>
      <c r="BP508" s="600" t="s">
        <v>1577</v>
      </c>
      <c r="BQ508" s="603" t="s">
        <v>3587</v>
      </c>
    </row>
    <row r="509" spans="1:69" s="333" customFormat="1" hidden="1">
      <c r="A509" s="598" t="s">
        <v>978</v>
      </c>
      <c r="B509" s="589"/>
      <c r="C509" s="589" t="s">
        <v>2537</v>
      </c>
      <c r="D509" s="509" t="s">
        <v>472</v>
      </c>
      <c r="E509" s="509" t="s">
        <v>3062</v>
      </c>
      <c r="F509" s="508" t="s">
        <v>923</v>
      </c>
      <c r="G509" s="508" t="s">
        <v>2541</v>
      </c>
      <c r="H509" s="578" t="s">
        <v>2206</v>
      </c>
      <c r="I509" s="578"/>
      <c r="J509" s="508" t="str">
        <f t="shared" si="153"/>
        <v>prb107cro</v>
      </c>
      <c r="K509" s="578"/>
      <c r="L509" s="578"/>
      <c r="M509" s="592" t="s">
        <v>3588</v>
      </c>
      <c r="N509" s="578" t="s">
        <v>3134</v>
      </c>
      <c r="O509" s="578" t="s">
        <v>3589</v>
      </c>
      <c r="P509" s="591" t="s">
        <v>3348</v>
      </c>
      <c r="Q509" s="488" t="s">
        <v>462</v>
      </c>
      <c r="R509" s="488" t="s">
        <v>463</v>
      </c>
      <c r="S509" s="589" t="s">
        <v>464</v>
      </c>
      <c r="T509" s="589" t="s">
        <v>465</v>
      </c>
      <c r="U509" s="589"/>
      <c r="V509" s="699">
        <v>3115</v>
      </c>
      <c r="W509" s="700" t="s">
        <v>1554</v>
      </c>
      <c r="X509" s="699"/>
      <c r="Y509" s="699" t="s">
        <v>3590</v>
      </c>
      <c r="Z509" s="699" t="s">
        <v>2625</v>
      </c>
      <c r="AA509" s="699" t="s">
        <v>3550</v>
      </c>
      <c r="AB509" s="699" t="s">
        <v>3551</v>
      </c>
      <c r="AC509" s="699" t="s">
        <v>1577</v>
      </c>
      <c r="AD509" s="701" t="s">
        <v>3591</v>
      </c>
      <c r="AE509" s="702">
        <v>3114</v>
      </c>
      <c r="AF509" s="703" t="s">
        <v>1560</v>
      </c>
      <c r="AG509" s="702"/>
      <c r="AH509" s="704"/>
      <c r="AI509" s="704" t="s">
        <v>2625</v>
      </c>
      <c r="AJ509" s="704" t="s">
        <v>2628</v>
      </c>
      <c r="AK509" s="704" t="s">
        <v>2629</v>
      </c>
      <c r="AL509" s="704" t="s">
        <v>1577</v>
      </c>
      <c r="AM509" s="704" t="s">
        <v>3592</v>
      </c>
      <c r="AN509" s="703"/>
      <c r="AW509" s="500"/>
      <c r="AX509" s="500"/>
      <c r="AY509" s="500"/>
      <c r="BI509" s="599">
        <v>3116</v>
      </c>
      <c r="BJ509" s="716" t="s">
        <v>2497</v>
      </c>
      <c r="BK509" s="600"/>
      <c r="BL509" s="601" t="s">
        <v>3593</v>
      </c>
      <c r="BM509" s="602" t="s">
        <v>2625</v>
      </c>
      <c r="BN509" s="600" t="s">
        <v>3555</v>
      </c>
      <c r="BO509" s="600" t="s">
        <v>3556</v>
      </c>
      <c r="BP509" s="600" t="s">
        <v>1577</v>
      </c>
      <c r="BQ509" s="603" t="s">
        <v>3594</v>
      </c>
    </row>
    <row r="510" spans="1:69" s="333" customFormat="1" hidden="1">
      <c r="A510" s="598" t="s">
        <v>980</v>
      </c>
      <c r="B510" s="589"/>
      <c r="C510" s="589" t="s">
        <v>2537</v>
      </c>
      <c r="D510" s="509" t="s">
        <v>472</v>
      </c>
      <c r="E510" s="509" t="s">
        <v>3062</v>
      </c>
      <c r="F510" s="508" t="s">
        <v>923</v>
      </c>
      <c r="G510" s="508" t="s">
        <v>2541</v>
      </c>
      <c r="H510" s="578" t="s">
        <v>2210</v>
      </c>
      <c r="I510" s="578"/>
      <c r="J510" s="508" t="str">
        <f t="shared" si="153"/>
        <v>prb108cro</v>
      </c>
      <c r="K510" s="578"/>
      <c r="L510" s="578"/>
      <c r="M510" s="592" t="s">
        <v>3595</v>
      </c>
      <c r="N510" s="578" t="s">
        <v>3134</v>
      </c>
      <c r="O510" s="578" t="s">
        <v>3589</v>
      </c>
      <c r="P510" s="592" t="s">
        <v>3362</v>
      </c>
      <c r="Q510" s="488" t="s">
        <v>462</v>
      </c>
      <c r="R510" s="488" t="s">
        <v>463</v>
      </c>
      <c r="S510" s="589" t="s">
        <v>464</v>
      </c>
      <c r="T510" s="589" t="s">
        <v>465</v>
      </c>
      <c r="U510" s="589"/>
      <c r="V510" s="699">
        <v>3115</v>
      </c>
      <c r="W510" s="700" t="s">
        <v>1554</v>
      </c>
      <c r="X510" s="699"/>
      <c r="Y510" s="699" t="s">
        <v>3596</v>
      </c>
      <c r="Z510" s="699" t="s">
        <v>2625</v>
      </c>
      <c r="AA510" s="699" t="s">
        <v>3550</v>
      </c>
      <c r="AB510" s="699" t="s">
        <v>3551</v>
      </c>
      <c r="AC510" s="699" t="s">
        <v>1577</v>
      </c>
      <c r="AD510" s="701" t="s">
        <v>3597</v>
      </c>
      <c r="AE510" s="702">
        <v>3114</v>
      </c>
      <c r="AF510" s="703" t="s">
        <v>1560</v>
      </c>
      <c r="AG510" s="702"/>
      <c r="AH510" s="704"/>
      <c r="AI510" s="704" t="s">
        <v>2625</v>
      </c>
      <c r="AJ510" s="704" t="s">
        <v>2628</v>
      </c>
      <c r="AK510" s="704" t="s">
        <v>2629</v>
      </c>
      <c r="AL510" s="704" t="s">
        <v>1577</v>
      </c>
      <c r="AM510" s="704" t="s">
        <v>3598</v>
      </c>
      <c r="AN510" s="703"/>
      <c r="AW510" s="500"/>
      <c r="AX510" s="500"/>
      <c r="AY510" s="500"/>
      <c r="BI510" s="599">
        <v>3116</v>
      </c>
      <c r="BJ510" s="716" t="s">
        <v>2497</v>
      </c>
      <c r="BK510" s="600"/>
      <c r="BL510" s="601" t="s">
        <v>3599</v>
      </c>
      <c r="BM510" s="602" t="s">
        <v>2625</v>
      </c>
      <c r="BN510" s="600" t="s">
        <v>3555</v>
      </c>
      <c r="BO510" s="600" t="s">
        <v>3556</v>
      </c>
      <c r="BP510" s="600" t="s">
        <v>1577</v>
      </c>
      <c r="BQ510" s="603" t="s">
        <v>3600</v>
      </c>
    </row>
    <row r="511" spans="1:69" s="333" customFormat="1" hidden="1">
      <c r="A511" s="598" t="s">
        <v>982</v>
      </c>
      <c r="B511" s="589"/>
      <c r="C511" s="589" t="s">
        <v>2537</v>
      </c>
      <c r="D511" s="509" t="s">
        <v>472</v>
      </c>
      <c r="E511" s="509" t="s">
        <v>3062</v>
      </c>
      <c r="F511" s="508" t="s">
        <v>923</v>
      </c>
      <c r="G511" s="508" t="s">
        <v>2541</v>
      </c>
      <c r="H511" s="578" t="s">
        <v>2211</v>
      </c>
      <c r="I511" s="578"/>
      <c r="J511" s="508" t="str">
        <f t="shared" si="153"/>
        <v>prb109cro</v>
      </c>
      <c r="K511" s="578"/>
      <c r="L511" s="578"/>
      <c r="M511" s="592" t="s">
        <v>3601</v>
      </c>
      <c r="N511" s="578" t="s">
        <v>3134</v>
      </c>
      <c r="O511" s="578" t="s">
        <v>3589</v>
      </c>
      <c r="P511" s="592" t="s">
        <v>3370</v>
      </c>
      <c r="Q511" s="488" t="s">
        <v>462</v>
      </c>
      <c r="R511" s="488" t="s">
        <v>463</v>
      </c>
      <c r="S511" s="589" t="s">
        <v>464</v>
      </c>
      <c r="T511" s="589" t="s">
        <v>465</v>
      </c>
      <c r="U511" s="589"/>
      <c r="V511" s="699">
        <v>3115</v>
      </c>
      <c r="W511" s="700" t="s">
        <v>1554</v>
      </c>
      <c r="X511" s="699"/>
      <c r="Y511" s="699" t="s">
        <v>3602</v>
      </c>
      <c r="Z511" s="699" t="s">
        <v>2625</v>
      </c>
      <c r="AA511" s="699" t="s">
        <v>3550</v>
      </c>
      <c r="AB511" s="699" t="s">
        <v>3551</v>
      </c>
      <c r="AC511" s="699" t="s">
        <v>1577</v>
      </c>
      <c r="AD511" s="701" t="s">
        <v>3603</v>
      </c>
      <c r="AE511" s="702">
        <v>3114</v>
      </c>
      <c r="AF511" s="703" t="s">
        <v>1560</v>
      </c>
      <c r="AG511" s="702"/>
      <c r="AH511" s="704"/>
      <c r="AI511" s="704" t="s">
        <v>2625</v>
      </c>
      <c r="AJ511" s="704" t="s">
        <v>2628</v>
      </c>
      <c r="AK511" s="704" t="s">
        <v>2629</v>
      </c>
      <c r="AL511" s="704" t="s">
        <v>1577</v>
      </c>
      <c r="AM511" s="704" t="s">
        <v>3604</v>
      </c>
      <c r="AN511" s="703"/>
      <c r="AW511" s="500"/>
      <c r="AX511" s="500"/>
      <c r="AY511" s="500"/>
      <c r="BI511" s="599">
        <v>3116</v>
      </c>
      <c r="BJ511" s="716" t="s">
        <v>2497</v>
      </c>
      <c r="BK511" s="600"/>
      <c r="BL511" s="601" t="s">
        <v>3605</v>
      </c>
      <c r="BM511" s="602" t="s">
        <v>2625</v>
      </c>
      <c r="BN511" s="600" t="s">
        <v>3555</v>
      </c>
      <c r="BO511" s="600" t="s">
        <v>3556</v>
      </c>
      <c r="BP511" s="600" t="s">
        <v>1577</v>
      </c>
      <c r="BQ511" s="603" t="s">
        <v>3606</v>
      </c>
    </row>
    <row r="512" spans="1:69" s="333" customFormat="1" hidden="1">
      <c r="A512" s="598" t="s">
        <v>984</v>
      </c>
      <c r="B512" s="589"/>
      <c r="C512" s="589" t="s">
        <v>2537</v>
      </c>
      <c r="D512" s="509" t="s">
        <v>472</v>
      </c>
      <c r="E512" s="509" t="s">
        <v>3062</v>
      </c>
      <c r="F512" s="508" t="s">
        <v>923</v>
      </c>
      <c r="G512" s="508" t="s">
        <v>2541</v>
      </c>
      <c r="H512" s="578" t="s">
        <v>2212</v>
      </c>
      <c r="I512" s="578"/>
      <c r="J512" s="508" t="str">
        <f t="shared" si="153"/>
        <v>prb110cro</v>
      </c>
      <c r="K512" s="578"/>
      <c r="L512" s="578"/>
      <c r="M512" s="592" t="s">
        <v>3607</v>
      </c>
      <c r="N512" s="578" t="s">
        <v>3134</v>
      </c>
      <c r="O512" s="578" t="s">
        <v>3589</v>
      </c>
      <c r="P512" s="592" t="s">
        <v>3378</v>
      </c>
      <c r="Q512" s="488" t="s">
        <v>462</v>
      </c>
      <c r="R512" s="488" t="s">
        <v>463</v>
      </c>
      <c r="S512" s="589" t="s">
        <v>464</v>
      </c>
      <c r="T512" s="589" t="s">
        <v>465</v>
      </c>
      <c r="U512" s="589"/>
      <c r="V512" s="699">
        <v>3115</v>
      </c>
      <c r="W512" s="700" t="s">
        <v>1554</v>
      </c>
      <c r="X512" s="699"/>
      <c r="Y512" s="699" t="s">
        <v>3608</v>
      </c>
      <c r="Z512" s="699" t="s">
        <v>2625</v>
      </c>
      <c r="AA512" s="699" t="s">
        <v>3550</v>
      </c>
      <c r="AB512" s="699" t="s">
        <v>3551</v>
      </c>
      <c r="AC512" s="699" t="s">
        <v>1577</v>
      </c>
      <c r="AD512" s="701" t="s">
        <v>3609</v>
      </c>
      <c r="AE512" s="702">
        <v>3114</v>
      </c>
      <c r="AF512" s="703" t="s">
        <v>1560</v>
      </c>
      <c r="AG512" s="702"/>
      <c r="AH512" s="704"/>
      <c r="AI512" s="704" t="s">
        <v>2625</v>
      </c>
      <c r="AJ512" s="704" t="s">
        <v>2628</v>
      </c>
      <c r="AK512" s="704" t="s">
        <v>2629</v>
      </c>
      <c r="AL512" s="704" t="s">
        <v>1577</v>
      </c>
      <c r="AM512" s="704" t="s">
        <v>3610</v>
      </c>
      <c r="AN512" s="703"/>
      <c r="AW512" s="500"/>
      <c r="AX512" s="500"/>
      <c r="AY512" s="500"/>
      <c r="BI512" s="599">
        <v>3116</v>
      </c>
      <c r="BJ512" s="716" t="s">
        <v>2497</v>
      </c>
      <c r="BK512" s="600"/>
      <c r="BL512" s="601" t="s">
        <v>3611</v>
      </c>
      <c r="BM512" s="602" t="s">
        <v>2625</v>
      </c>
      <c r="BN512" s="600" t="s">
        <v>3555</v>
      </c>
      <c r="BO512" s="600" t="s">
        <v>3556</v>
      </c>
      <c r="BP512" s="600" t="s">
        <v>1577</v>
      </c>
      <c r="BQ512" s="603" t="s">
        <v>3612</v>
      </c>
    </row>
    <row r="513" spans="1:69" s="333" customFormat="1" hidden="1">
      <c r="A513" s="598" t="s">
        <v>986</v>
      </c>
      <c r="B513" s="589"/>
      <c r="C513" s="589" t="s">
        <v>2537</v>
      </c>
      <c r="D513" s="509" t="s">
        <v>472</v>
      </c>
      <c r="E513" s="509" t="s">
        <v>3062</v>
      </c>
      <c r="F513" s="508" t="s">
        <v>923</v>
      </c>
      <c r="G513" s="508" t="s">
        <v>2541</v>
      </c>
      <c r="H513" s="578" t="s">
        <v>3425</v>
      </c>
      <c r="I513" s="578"/>
      <c r="J513" s="508" t="str">
        <f t="shared" si="153"/>
        <v>prb111cro</v>
      </c>
      <c r="K513" s="578"/>
      <c r="L513" s="578"/>
      <c r="M513" s="592" t="s">
        <v>3613</v>
      </c>
      <c r="N513" s="578" t="s">
        <v>3134</v>
      </c>
      <c r="O513" s="578" t="s">
        <v>3589</v>
      </c>
      <c r="P513" s="592" t="s">
        <v>3054</v>
      </c>
      <c r="Q513" s="488" t="s">
        <v>462</v>
      </c>
      <c r="R513" s="488" t="s">
        <v>463</v>
      </c>
      <c r="S513" s="589" t="s">
        <v>464</v>
      </c>
      <c r="T513" s="589" t="s">
        <v>465</v>
      </c>
      <c r="U513" s="589"/>
      <c r="V513" s="699">
        <v>3115</v>
      </c>
      <c r="W513" s="700" t="s">
        <v>1554</v>
      </c>
      <c r="X513" s="699"/>
      <c r="Y513" s="699" t="s">
        <v>3614</v>
      </c>
      <c r="Z513" s="699" t="s">
        <v>2625</v>
      </c>
      <c r="AA513" s="699" t="s">
        <v>3550</v>
      </c>
      <c r="AB513" s="699" t="s">
        <v>3551</v>
      </c>
      <c r="AC513" s="699" t="s">
        <v>1577</v>
      </c>
      <c r="AD513" s="701" t="s">
        <v>3615</v>
      </c>
      <c r="AE513" s="702">
        <v>3114</v>
      </c>
      <c r="AF513" s="703" t="s">
        <v>1560</v>
      </c>
      <c r="AG513" s="702"/>
      <c r="AH513" s="704"/>
      <c r="AI513" s="704" t="s">
        <v>2625</v>
      </c>
      <c r="AJ513" s="704" t="s">
        <v>2628</v>
      </c>
      <c r="AK513" s="704" t="s">
        <v>2629</v>
      </c>
      <c r="AL513" s="704" t="s">
        <v>1577</v>
      </c>
      <c r="AM513" s="704" t="s">
        <v>3616</v>
      </c>
      <c r="AN513" s="703"/>
      <c r="AW513" s="500"/>
      <c r="AX513" s="500"/>
      <c r="AY513" s="500"/>
      <c r="BI513" s="599">
        <v>3116</v>
      </c>
      <c r="BJ513" s="716" t="s">
        <v>2497</v>
      </c>
      <c r="BK513" s="600"/>
      <c r="BL513" s="601" t="s">
        <v>3617</v>
      </c>
      <c r="BM513" s="602" t="s">
        <v>2625</v>
      </c>
      <c r="BN513" s="600" t="s">
        <v>3555</v>
      </c>
      <c r="BO513" s="600" t="s">
        <v>3556</v>
      </c>
      <c r="BP513" s="600" t="s">
        <v>1577</v>
      </c>
      <c r="BQ513" s="603" t="s">
        <v>3618</v>
      </c>
    </row>
    <row r="514" spans="1:69" s="333" customFormat="1" hidden="1">
      <c r="A514" s="598" t="s">
        <v>988</v>
      </c>
      <c r="B514" s="589"/>
      <c r="C514" s="589" t="s">
        <v>2537</v>
      </c>
      <c r="D514" s="509" t="s">
        <v>472</v>
      </c>
      <c r="E514" s="509" t="s">
        <v>3062</v>
      </c>
      <c r="F514" s="508" t="s">
        <v>923</v>
      </c>
      <c r="G514" s="508" t="s">
        <v>2541</v>
      </c>
      <c r="H514" s="578" t="s">
        <v>3433</v>
      </c>
      <c r="I514" s="578"/>
      <c r="J514" s="508" t="str">
        <f t="shared" si="153"/>
        <v>prb112cro</v>
      </c>
      <c r="K514" s="578"/>
      <c r="L514" s="578"/>
      <c r="M514" s="592" t="s">
        <v>3619</v>
      </c>
      <c r="N514" s="578" t="s">
        <v>3134</v>
      </c>
      <c r="O514" s="578" t="s">
        <v>3589</v>
      </c>
      <c r="P514" s="592" t="s">
        <v>3053</v>
      </c>
      <c r="Q514" s="488" t="s">
        <v>462</v>
      </c>
      <c r="R514" s="488" t="s">
        <v>463</v>
      </c>
      <c r="S514" s="589" t="s">
        <v>464</v>
      </c>
      <c r="T514" s="589" t="s">
        <v>465</v>
      </c>
      <c r="U514" s="589"/>
      <c r="V514" s="699">
        <v>3115</v>
      </c>
      <c r="W514" s="700" t="s">
        <v>1554</v>
      </c>
      <c r="X514" s="699"/>
      <c r="Y514" s="699" t="s">
        <v>3620</v>
      </c>
      <c r="Z514" s="699" t="s">
        <v>2625</v>
      </c>
      <c r="AA514" s="699" t="s">
        <v>3550</v>
      </c>
      <c r="AB514" s="699" t="s">
        <v>3551</v>
      </c>
      <c r="AC514" s="699" t="s">
        <v>1577</v>
      </c>
      <c r="AD514" s="701" t="s">
        <v>3621</v>
      </c>
      <c r="AE514" s="702">
        <v>3114</v>
      </c>
      <c r="AF514" s="703" t="s">
        <v>1560</v>
      </c>
      <c r="AG514" s="702"/>
      <c r="AH514" s="704"/>
      <c r="AI514" s="704" t="s">
        <v>2625</v>
      </c>
      <c r="AJ514" s="704" t="s">
        <v>2628</v>
      </c>
      <c r="AK514" s="704" t="s">
        <v>2629</v>
      </c>
      <c r="AL514" s="704" t="s">
        <v>1577</v>
      </c>
      <c r="AM514" s="704" t="s">
        <v>3622</v>
      </c>
      <c r="AN514" s="703"/>
      <c r="AW514" s="500"/>
      <c r="AX514" s="500"/>
      <c r="AY514" s="500"/>
      <c r="BI514" s="599">
        <v>3116</v>
      </c>
      <c r="BJ514" s="716" t="s">
        <v>2497</v>
      </c>
      <c r="BK514" s="600"/>
      <c r="BL514" s="601" t="s">
        <v>3623</v>
      </c>
      <c r="BM514" s="602" t="s">
        <v>2625</v>
      </c>
      <c r="BN514" s="600" t="s">
        <v>3555</v>
      </c>
      <c r="BO514" s="600" t="s">
        <v>3556</v>
      </c>
      <c r="BP514" s="600" t="s">
        <v>1577</v>
      </c>
      <c r="BQ514" s="603" t="s">
        <v>3624</v>
      </c>
    </row>
    <row r="515" spans="1:69" s="333" customFormat="1" hidden="1">
      <c r="A515" s="598" t="s">
        <v>990</v>
      </c>
      <c r="B515" s="589"/>
      <c r="C515" s="589" t="s">
        <v>2537</v>
      </c>
      <c r="D515" s="509" t="s">
        <v>472</v>
      </c>
      <c r="E515" s="509" t="s">
        <v>3062</v>
      </c>
      <c r="F515" s="508" t="s">
        <v>923</v>
      </c>
      <c r="G515" s="508" t="s">
        <v>2541</v>
      </c>
      <c r="H515" s="578" t="s">
        <v>3441</v>
      </c>
      <c r="I515" s="578"/>
      <c r="J515" s="508" t="str">
        <f t="shared" si="153"/>
        <v>prb113cro</v>
      </c>
      <c r="K515" s="578"/>
      <c r="L515" s="578"/>
      <c r="M515" s="592" t="s">
        <v>3625</v>
      </c>
      <c r="N515" s="578" t="s">
        <v>3134</v>
      </c>
      <c r="O515" s="578" t="s">
        <v>3589</v>
      </c>
      <c r="P515" s="592" t="s">
        <v>3052</v>
      </c>
      <c r="Q515" s="488" t="s">
        <v>462</v>
      </c>
      <c r="R515" s="488" t="s">
        <v>463</v>
      </c>
      <c r="S515" s="589" t="s">
        <v>464</v>
      </c>
      <c r="T515" s="589" t="s">
        <v>465</v>
      </c>
      <c r="U515" s="589"/>
      <c r="V515" s="699">
        <v>3115</v>
      </c>
      <c r="W515" s="700" t="s">
        <v>1554</v>
      </c>
      <c r="X515" s="699"/>
      <c r="Y515" s="699" t="s">
        <v>3626</v>
      </c>
      <c r="Z515" s="699" t="s">
        <v>2625</v>
      </c>
      <c r="AA515" s="699" t="s">
        <v>3550</v>
      </c>
      <c r="AB515" s="699" t="s">
        <v>3551</v>
      </c>
      <c r="AC515" s="699" t="s">
        <v>1577</v>
      </c>
      <c r="AD515" s="701" t="s">
        <v>3627</v>
      </c>
      <c r="AE515" s="702">
        <v>3114</v>
      </c>
      <c r="AF515" s="703" t="s">
        <v>1560</v>
      </c>
      <c r="AG515" s="702"/>
      <c r="AH515" s="704"/>
      <c r="AI515" s="704" t="s">
        <v>2625</v>
      </c>
      <c r="AJ515" s="704" t="s">
        <v>2628</v>
      </c>
      <c r="AK515" s="704" t="s">
        <v>2629</v>
      </c>
      <c r="AL515" s="704" t="s">
        <v>1577</v>
      </c>
      <c r="AM515" s="704" t="s">
        <v>3628</v>
      </c>
      <c r="AN515" s="703"/>
      <c r="AW515" s="500"/>
      <c r="AX515" s="500"/>
      <c r="AY515" s="500"/>
      <c r="BI515" s="599">
        <v>3116</v>
      </c>
      <c r="BJ515" s="716" t="s">
        <v>2497</v>
      </c>
      <c r="BK515" s="600"/>
      <c r="BL515" s="601" t="s">
        <v>3629</v>
      </c>
      <c r="BM515" s="602" t="s">
        <v>2625</v>
      </c>
      <c r="BN515" s="600" t="s">
        <v>3555</v>
      </c>
      <c r="BO515" s="600" t="s">
        <v>3556</v>
      </c>
      <c r="BP515" s="600" t="s">
        <v>1577</v>
      </c>
      <c r="BQ515" s="603" t="s">
        <v>3630</v>
      </c>
    </row>
    <row r="516" spans="1:69" s="333" customFormat="1" hidden="1">
      <c r="A516" s="598" t="s">
        <v>992</v>
      </c>
      <c r="B516" s="589"/>
      <c r="C516" s="589" t="s">
        <v>2537</v>
      </c>
      <c r="D516" s="509" t="s">
        <v>472</v>
      </c>
      <c r="E516" s="509" t="s">
        <v>3062</v>
      </c>
      <c r="F516" s="508" t="s">
        <v>923</v>
      </c>
      <c r="G516" s="508" t="s">
        <v>2541</v>
      </c>
      <c r="H516" s="578" t="s">
        <v>3449</v>
      </c>
      <c r="I516" s="578"/>
      <c r="J516" s="508" t="str">
        <f t="shared" si="153"/>
        <v>prb114cro</v>
      </c>
      <c r="K516" s="578"/>
      <c r="L516" s="578"/>
      <c r="M516" s="592" t="s">
        <v>3631</v>
      </c>
      <c r="N516" s="578" t="s">
        <v>3134</v>
      </c>
      <c r="O516" s="578" t="s">
        <v>3589</v>
      </c>
      <c r="P516" s="592" t="s">
        <v>3405</v>
      </c>
      <c r="Q516" s="488" t="s">
        <v>462</v>
      </c>
      <c r="R516" s="488" t="s">
        <v>463</v>
      </c>
      <c r="S516" s="589" t="s">
        <v>464</v>
      </c>
      <c r="T516" s="589" t="s">
        <v>465</v>
      </c>
      <c r="U516" s="589"/>
      <c r="V516" s="699">
        <v>3115</v>
      </c>
      <c r="W516" s="700" t="s">
        <v>1554</v>
      </c>
      <c r="X516" s="699"/>
      <c r="Y516" s="699" t="s">
        <v>3632</v>
      </c>
      <c r="Z516" s="699" t="s">
        <v>2625</v>
      </c>
      <c r="AA516" s="699" t="s">
        <v>3550</v>
      </c>
      <c r="AB516" s="699" t="s">
        <v>3551</v>
      </c>
      <c r="AC516" s="699" t="s">
        <v>1577</v>
      </c>
      <c r="AD516" s="701" t="s">
        <v>3633</v>
      </c>
      <c r="AE516" s="702">
        <v>3114</v>
      </c>
      <c r="AF516" s="703" t="s">
        <v>1560</v>
      </c>
      <c r="AG516" s="702"/>
      <c r="AH516" s="704"/>
      <c r="AI516" s="704" t="s">
        <v>2625</v>
      </c>
      <c r="AJ516" s="704" t="s">
        <v>2628</v>
      </c>
      <c r="AK516" s="704" t="s">
        <v>2629</v>
      </c>
      <c r="AL516" s="704" t="s">
        <v>1577</v>
      </c>
      <c r="AM516" s="704" t="s">
        <v>3634</v>
      </c>
      <c r="AN516" s="703"/>
      <c r="AW516" s="500"/>
      <c r="AX516" s="500"/>
      <c r="AY516" s="500"/>
      <c r="BI516" s="599">
        <v>3116</v>
      </c>
      <c r="BJ516" s="716" t="s">
        <v>2497</v>
      </c>
      <c r="BK516" s="600"/>
      <c r="BL516" s="601" t="s">
        <v>3635</v>
      </c>
      <c r="BM516" s="602" t="s">
        <v>2625</v>
      </c>
      <c r="BN516" s="600" t="s">
        <v>3555</v>
      </c>
      <c r="BO516" s="600" t="s">
        <v>3556</v>
      </c>
      <c r="BP516" s="600" t="s">
        <v>1577</v>
      </c>
      <c r="BQ516" s="603" t="s">
        <v>3636</v>
      </c>
    </row>
    <row r="517" spans="1:69" s="333" customFormat="1" ht="13.5" hidden="1" thickBot="1">
      <c r="A517" s="604" t="s">
        <v>994</v>
      </c>
      <c r="B517" s="589"/>
      <c r="C517" s="509" t="s">
        <v>75</v>
      </c>
      <c r="D517" s="509" t="s">
        <v>472</v>
      </c>
      <c r="E517" s="509" t="s">
        <v>3062</v>
      </c>
      <c r="F517" s="509" t="s">
        <v>75</v>
      </c>
      <c r="G517" s="508" t="s">
        <v>3238</v>
      </c>
      <c r="H517" s="578" t="s">
        <v>2542</v>
      </c>
      <c r="I517" s="578"/>
      <c r="J517" s="508" t="str">
        <f t="shared" si="153"/>
        <v>xtr101cro</v>
      </c>
      <c r="K517" s="578"/>
      <c r="L517" s="578"/>
      <c r="M517" s="594" t="s">
        <v>3637</v>
      </c>
      <c r="N517" s="578" t="s">
        <v>3134</v>
      </c>
      <c r="O517" s="578" t="s">
        <v>3548</v>
      </c>
      <c r="P517" s="594" t="s">
        <v>3638</v>
      </c>
      <c r="Q517" s="488" t="s">
        <v>462</v>
      </c>
      <c r="R517" s="488" t="s">
        <v>463</v>
      </c>
      <c r="S517" s="589" t="s">
        <v>464</v>
      </c>
      <c r="T517" s="589" t="s">
        <v>465</v>
      </c>
      <c r="U517" s="589"/>
      <c r="V517" s="699">
        <v>3115</v>
      </c>
      <c r="W517" s="700" t="s">
        <v>1554</v>
      </c>
      <c r="X517" s="699"/>
      <c r="Y517" s="699"/>
      <c r="Z517" s="699" t="s">
        <v>2625</v>
      </c>
      <c r="AA517" s="699"/>
      <c r="AB517" s="699"/>
      <c r="AC517" s="699" t="s">
        <v>1577</v>
      </c>
      <c r="AD517" s="701"/>
      <c r="AE517" s="702">
        <v>3114</v>
      </c>
      <c r="AF517" s="703" t="s">
        <v>1560</v>
      </c>
      <c r="AG517" s="702"/>
      <c r="AH517" s="704"/>
      <c r="AI517" s="704" t="s">
        <v>2625</v>
      </c>
      <c r="AJ517" s="704" t="s">
        <v>2628</v>
      </c>
      <c r="AK517" s="704" t="s">
        <v>2629</v>
      </c>
      <c r="AL517" s="704" t="s">
        <v>1577</v>
      </c>
      <c r="AM517" s="704" t="s">
        <v>3639</v>
      </c>
      <c r="AN517" s="703"/>
      <c r="AW517" s="500"/>
      <c r="AX517" s="500"/>
      <c r="AY517" s="500"/>
      <c r="BI517" s="599"/>
      <c r="BJ517" s="716" t="s">
        <v>2497</v>
      </c>
      <c r="BK517" s="600"/>
      <c r="BL517" s="605"/>
      <c r="BM517" s="606" t="s">
        <v>2625</v>
      </c>
      <c r="BN517" s="600"/>
      <c r="BO517" s="600"/>
      <c r="BP517" s="600"/>
      <c r="BQ517" s="607"/>
    </row>
    <row r="518" spans="1:69" s="333" customFormat="1" hidden="1">
      <c r="A518" s="614" t="s">
        <v>995</v>
      </c>
      <c r="B518" s="589"/>
      <c r="C518" s="589" t="s">
        <v>2537</v>
      </c>
      <c r="D518" s="509" t="s">
        <v>469</v>
      </c>
      <c r="E518" s="508" t="s">
        <v>2983</v>
      </c>
      <c r="F518" s="508" t="s">
        <v>920</v>
      </c>
      <c r="G518" s="508" t="s">
        <v>2541</v>
      </c>
      <c r="H518" s="578" t="s">
        <v>2542</v>
      </c>
      <c r="I518" s="578"/>
      <c r="J518" s="508" t="str">
        <f t="shared" si="153"/>
        <v>prb101bkt</v>
      </c>
      <c r="K518" s="578"/>
      <c r="L518" s="578"/>
      <c r="M518" s="595" t="s">
        <v>3640</v>
      </c>
      <c r="N518" s="578" t="s">
        <v>3641</v>
      </c>
      <c r="O518" s="578" t="s">
        <v>3642</v>
      </c>
      <c r="P518" s="596" t="s">
        <v>3348</v>
      </c>
      <c r="Q518" s="488" t="s">
        <v>462</v>
      </c>
      <c r="R518" s="488" t="s">
        <v>463</v>
      </c>
      <c r="S518" s="589" t="s">
        <v>464</v>
      </c>
      <c r="T518" s="589" t="s">
        <v>465</v>
      </c>
      <c r="U518" s="589" t="s">
        <v>466</v>
      </c>
      <c r="V518" s="699">
        <v>3115</v>
      </c>
      <c r="W518" s="700" t="s">
        <v>1554</v>
      </c>
      <c r="X518" s="699"/>
      <c r="Y518" s="699" t="s">
        <v>3643</v>
      </c>
      <c r="Z518" s="699" t="s">
        <v>2625</v>
      </c>
      <c r="AA518" s="699" t="s">
        <v>3644</v>
      </c>
      <c r="AB518" s="699" t="s">
        <v>3645</v>
      </c>
      <c r="AC518" s="699" t="s">
        <v>1577</v>
      </c>
      <c r="AD518" s="701" t="s">
        <v>3646</v>
      </c>
      <c r="AE518" s="702">
        <v>3114</v>
      </c>
      <c r="AF518" s="703" t="s">
        <v>1560</v>
      </c>
      <c r="AG518" s="702"/>
      <c r="AH518" s="704"/>
      <c r="AI518" s="704" t="s">
        <v>2625</v>
      </c>
      <c r="AJ518" s="704" t="s">
        <v>3647</v>
      </c>
      <c r="AK518" s="704" t="s">
        <v>3648</v>
      </c>
      <c r="AL518" s="704" t="s">
        <v>1577</v>
      </c>
      <c r="AM518" s="704" t="s">
        <v>3649</v>
      </c>
      <c r="AN518" s="703"/>
      <c r="AW518" s="500"/>
      <c r="AX518" s="500"/>
      <c r="AY518" s="500"/>
      <c r="BI518" s="599">
        <v>3116</v>
      </c>
      <c r="BJ518" s="716" t="s">
        <v>2497</v>
      </c>
      <c r="BK518" s="600"/>
      <c r="BL518" s="609" t="s">
        <v>3650</v>
      </c>
      <c r="BM518" s="610" t="s">
        <v>2625</v>
      </c>
      <c r="BN518" s="600" t="s">
        <v>3651</v>
      </c>
      <c r="BO518" s="600" t="s">
        <v>3652</v>
      </c>
      <c r="BP518" s="600" t="s">
        <v>1577</v>
      </c>
      <c r="BQ518" s="611" t="s">
        <v>3653</v>
      </c>
    </row>
    <row r="519" spans="1:69" s="333" customFormat="1" hidden="1">
      <c r="A519" s="615" t="s">
        <v>997</v>
      </c>
      <c r="B519" s="589"/>
      <c r="C519" s="589" t="s">
        <v>2537</v>
      </c>
      <c r="D519" s="509" t="s">
        <v>469</v>
      </c>
      <c r="E519" s="508" t="s">
        <v>2983</v>
      </c>
      <c r="F519" s="508" t="s">
        <v>920</v>
      </c>
      <c r="G519" s="508" t="s">
        <v>2541</v>
      </c>
      <c r="H519" s="578" t="s">
        <v>3360</v>
      </c>
      <c r="I519" s="578"/>
      <c r="J519" s="508" t="str">
        <f t="shared" si="153"/>
        <v>prb102bkt</v>
      </c>
      <c r="K519" s="578"/>
      <c r="L519" s="578"/>
      <c r="M519" s="510" t="s">
        <v>3654</v>
      </c>
      <c r="N519" s="578" t="s">
        <v>3641</v>
      </c>
      <c r="O519" s="578" t="s">
        <v>3642</v>
      </c>
      <c r="P519" s="592" t="s">
        <v>3362</v>
      </c>
      <c r="Q519" s="488" t="s">
        <v>462</v>
      </c>
      <c r="R519" s="488" t="s">
        <v>463</v>
      </c>
      <c r="S519" s="589" t="s">
        <v>464</v>
      </c>
      <c r="T519" s="589" t="s">
        <v>465</v>
      </c>
      <c r="U519" s="589" t="s">
        <v>466</v>
      </c>
      <c r="V519" s="699">
        <v>3115</v>
      </c>
      <c r="W519" s="700" t="s">
        <v>1554</v>
      </c>
      <c r="X519" s="699"/>
      <c r="Y519" s="699" t="s">
        <v>3655</v>
      </c>
      <c r="Z519" s="699" t="s">
        <v>2625</v>
      </c>
      <c r="AA519" s="699" t="s">
        <v>3644</v>
      </c>
      <c r="AB519" s="699" t="s">
        <v>3645</v>
      </c>
      <c r="AC519" s="699" t="s">
        <v>1577</v>
      </c>
      <c r="AD519" s="701" t="s">
        <v>3656</v>
      </c>
      <c r="AE519" s="702">
        <v>3114</v>
      </c>
      <c r="AF519" s="703" t="s">
        <v>1560</v>
      </c>
      <c r="AG519" s="702"/>
      <c r="AH519" s="704"/>
      <c r="AI519" s="704" t="s">
        <v>2625</v>
      </c>
      <c r="AJ519" s="704" t="s">
        <v>3647</v>
      </c>
      <c r="AK519" s="704" t="s">
        <v>3648</v>
      </c>
      <c r="AL519" s="704" t="s">
        <v>1577</v>
      </c>
      <c r="AM519" s="704" t="s">
        <v>3657</v>
      </c>
      <c r="AN519" s="703"/>
      <c r="AW519" s="500"/>
      <c r="AX519" s="500"/>
      <c r="AY519" s="500"/>
      <c r="BI519" s="599">
        <v>3116</v>
      </c>
      <c r="BJ519" s="716" t="s">
        <v>2497</v>
      </c>
      <c r="BK519" s="600"/>
      <c r="BL519" s="601" t="s">
        <v>3658</v>
      </c>
      <c r="BM519" s="602" t="s">
        <v>2625</v>
      </c>
      <c r="BN519" s="600" t="s">
        <v>3651</v>
      </c>
      <c r="BO519" s="600" t="s">
        <v>3652</v>
      </c>
      <c r="BP519" s="600" t="s">
        <v>1577</v>
      </c>
      <c r="BQ519" s="603" t="s">
        <v>3659</v>
      </c>
    </row>
    <row r="520" spans="1:69" s="333" customFormat="1" hidden="1">
      <c r="A520" s="615" t="s">
        <v>999</v>
      </c>
      <c r="B520" s="589"/>
      <c r="C520" s="589" t="s">
        <v>2537</v>
      </c>
      <c r="D520" s="509" t="s">
        <v>469</v>
      </c>
      <c r="E520" s="508" t="s">
        <v>2983</v>
      </c>
      <c r="F520" s="508" t="s">
        <v>923</v>
      </c>
      <c r="G520" s="508" t="s">
        <v>2541</v>
      </c>
      <c r="H520" s="578" t="s">
        <v>3368</v>
      </c>
      <c r="I520" s="578"/>
      <c r="J520" s="508" t="str">
        <f t="shared" si="153"/>
        <v>prb103bkt</v>
      </c>
      <c r="K520" s="578"/>
      <c r="L520" s="578"/>
      <c r="M520" s="510" t="s">
        <v>3660</v>
      </c>
      <c r="N520" s="578" t="s">
        <v>3641</v>
      </c>
      <c r="O520" s="578" t="s">
        <v>3642</v>
      </c>
      <c r="P520" s="592" t="s">
        <v>3370</v>
      </c>
      <c r="Q520" s="488" t="s">
        <v>462</v>
      </c>
      <c r="R520" s="488" t="s">
        <v>463</v>
      </c>
      <c r="S520" s="589" t="s">
        <v>464</v>
      </c>
      <c r="T520" s="589" t="s">
        <v>465</v>
      </c>
      <c r="U520" s="589" t="s">
        <v>466</v>
      </c>
      <c r="V520" s="699">
        <v>3115</v>
      </c>
      <c r="W520" s="700" t="s">
        <v>1554</v>
      </c>
      <c r="X520" s="699"/>
      <c r="Y520" s="699" t="s">
        <v>3661</v>
      </c>
      <c r="Z520" s="699" t="s">
        <v>2625</v>
      </c>
      <c r="AA520" s="699" t="s">
        <v>3644</v>
      </c>
      <c r="AB520" s="699" t="s">
        <v>3645</v>
      </c>
      <c r="AC520" s="699" t="s">
        <v>1577</v>
      </c>
      <c r="AD520" s="701" t="s">
        <v>3662</v>
      </c>
      <c r="AE520" s="702">
        <v>3114</v>
      </c>
      <c r="AF520" s="703" t="s">
        <v>1560</v>
      </c>
      <c r="AG520" s="702"/>
      <c r="AH520" s="704"/>
      <c r="AI520" s="704" t="s">
        <v>2625</v>
      </c>
      <c r="AJ520" s="704" t="s">
        <v>3647</v>
      </c>
      <c r="AK520" s="704" t="s">
        <v>3648</v>
      </c>
      <c r="AL520" s="704" t="s">
        <v>1577</v>
      </c>
      <c r="AM520" s="704" t="s">
        <v>3663</v>
      </c>
      <c r="AN520" s="703"/>
      <c r="AW520" s="500"/>
      <c r="AX520" s="500"/>
      <c r="AY520" s="500"/>
      <c r="BI520" s="599">
        <v>3116</v>
      </c>
      <c r="BJ520" s="716" t="s">
        <v>2497</v>
      </c>
      <c r="BK520" s="600"/>
      <c r="BL520" s="601" t="s">
        <v>3664</v>
      </c>
      <c r="BM520" s="602" t="s">
        <v>2625</v>
      </c>
      <c r="BN520" s="600" t="s">
        <v>3651</v>
      </c>
      <c r="BO520" s="600" t="s">
        <v>3652</v>
      </c>
      <c r="BP520" s="600" t="s">
        <v>1577</v>
      </c>
      <c r="BQ520" s="603" t="s">
        <v>3665</v>
      </c>
    </row>
    <row r="521" spans="1:69" s="333" customFormat="1" hidden="1">
      <c r="A521" s="615" t="s">
        <v>1001</v>
      </c>
      <c r="B521" s="589"/>
      <c r="C521" s="589" t="s">
        <v>2537</v>
      </c>
      <c r="D521" s="509" t="s">
        <v>469</v>
      </c>
      <c r="E521" s="508" t="s">
        <v>2983</v>
      </c>
      <c r="F521" s="508" t="s">
        <v>923</v>
      </c>
      <c r="G521" s="508" t="s">
        <v>2541</v>
      </c>
      <c r="H521" s="578" t="s">
        <v>3376</v>
      </c>
      <c r="I521" s="578"/>
      <c r="J521" s="508" t="str">
        <f t="shared" si="153"/>
        <v>prb104bkt</v>
      </c>
      <c r="K521" s="578"/>
      <c r="L521" s="578"/>
      <c r="M521" s="510" t="s">
        <v>3666</v>
      </c>
      <c r="N521" s="578" t="s">
        <v>3641</v>
      </c>
      <c r="O521" s="578" t="s">
        <v>3642</v>
      </c>
      <c r="P521" s="592" t="s">
        <v>3378</v>
      </c>
      <c r="Q521" s="488" t="s">
        <v>462</v>
      </c>
      <c r="R521" s="488" t="s">
        <v>463</v>
      </c>
      <c r="S521" s="589" t="s">
        <v>464</v>
      </c>
      <c r="T521" s="589" t="s">
        <v>465</v>
      </c>
      <c r="U521" s="589" t="s">
        <v>466</v>
      </c>
      <c r="V521" s="699">
        <v>3115</v>
      </c>
      <c r="W521" s="700" t="s">
        <v>1554</v>
      </c>
      <c r="X521" s="699"/>
      <c r="Y521" s="699" t="s">
        <v>3667</v>
      </c>
      <c r="Z521" s="699" t="s">
        <v>2625</v>
      </c>
      <c r="AA521" s="699" t="s">
        <v>3644</v>
      </c>
      <c r="AB521" s="699" t="s">
        <v>3645</v>
      </c>
      <c r="AC521" s="699" t="s">
        <v>1577</v>
      </c>
      <c r="AD521" s="701" t="s">
        <v>3668</v>
      </c>
      <c r="AE521" s="702">
        <v>3114</v>
      </c>
      <c r="AF521" s="703" t="s">
        <v>1560</v>
      </c>
      <c r="AG521" s="702"/>
      <c r="AH521" s="704"/>
      <c r="AI521" s="704" t="s">
        <v>2625</v>
      </c>
      <c r="AJ521" s="704" t="s">
        <v>3647</v>
      </c>
      <c r="AK521" s="704" t="s">
        <v>3648</v>
      </c>
      <c r="AL521" s="704" t="s">
        <v>1577</v>
      </c>
      <c r="AM521" s="704" t="s">
        <v>3669</v>
      </c>
      <c r="AN521" s="703"/>
      <c r="AW521" s="500"/>
      <c r="AX521" s="500"/>
      <c r="AY521" s="500"/>
      <c r="BI521" s="599">
        <v>3116</v>
      </c>
      <c r="BJ521" s="716" t="s">
        <v>2497</v>
      </c>
      <c r="BK521" s="600"/>
      <c r="BL521" s="601" t="s">
        <v>3670</v>
      </c>
      <c r="BM521" s="602" t="s">
        <v>2625</v>
      </c>
      <c r="BN521" s="600" t="s">
        <v>3651</v>
      </c>
      <c r="BO521" s="600" t="s">
        <v>3652</v>
      </c>
      <c r="BP521" s="600" t="s">
        <v>1577</v>
      </c>
      <c r="BQ521" s="603" t="s">
        <v>3671</v>
      </c>
    </row>
    <row r="522" spans="1:69" s="333" customFormat="1" hidden="1">
      <c r="A522" s="615" t="s">
        <v>1003</v>
      </c>
      <c r="B522" s="589"/>
      <c r="C522" s="589" t="s">
        <v>2537</v>
      </c>
      <c r="D522" s="509" t="s">
        <v>469</v>
      </c>
      <c r="E522" s="508" t="s">
        <v>2983</v>
      </c>
      <c r="F522" s="508" t="s">
        <v>923</v>
      </c>
      <c r="G522" s="508" t="s">
        <v>2541</v>
      </c>
      <c r="H522" s="578" t="s">
        <v>3384</v>
      </c>
      <c r="I522" s="578"/>
      <c r="J522" s="508" t="str">
        <f t="shared" si="153"/>
        <v>prb105bkt</v>
      </c>
      <c r="K522" s="578"/>
      <c r="L522" s="578"/>
      <c r="M522" s="510" t="s">
        <v>3672</v>
      </c>
      <c r="N522" s="578" t="s">
        <v>3641</v>
      </c>
      <c r="O522" s="578" t="s">
        <v>3642</v>
      </c>
      <c r="P522" s="592" t="s">
        <v>3054</v>
      </c>
      <c r="Q522" s="488" t="s">
        <v>462</v>
      </c>
      <c r="R522" s="488" t="s">
        <v>463</v>
      </c>
      <c r="S522" s="589" t="s">
        <v>464</v>
      </c>
      <c r="T522" s="589" t="s">
        <v>465</v>
      </c>
      <c r="U522" s="589" t="s">
        <v>466</v>
      </c>
      <c r="V522" s="699">
        <v>3115</v>
      </c>
      <c r="W522" s="700" t="s">
        <v>1554</v>
      </c>
      <c r="X522" s="699"/>
      <c r="Y522" s="699" t="s">
        <v>3673</v>
      </c>
      <c r="Z522" s="699" t="s">
        <v>2625</v>
      </c>
      <c r="AA522" s="699" t="s">
        <v>3644</v>
      </c>
      <c r="AB522" s="699" t="s">
        <v>3645</v>
      </c>
      <c r="AC522" s="699" t="s">
        <v>1577</v>
      </c>
      <c r="AD522" s="701" t="s">
        <v>3674</v>
      </c>
      <c r="AE522" s="702">
        <v>3114</v>
      </c>
      <c r="AF522" s="703" t="s">
        <v>1560</v>
      </c>
      <c r="AG522" s="702"/>
      <c r="AH522" s="704"/>
      <c r="AI522" s="704" t="s">
        <v>2625</v>
      </c>
      <c r="AJ522" s="704" t="s">
        <v>3647</v>
      </c>
      <c r="AK522" s="704" t="s">
        <v>3648</v>
      </c>
      <c r="AL522" s="704" t="s">
        <v>1577</v>
      </c>
      <c r="AM522" s="704" t="s">
        <v>3675</v>
      </c>
      <c r="AN522" s="703"/>
      <c r="AW522" s="500"/>
      <c r="AX522" s="500"/>
      <c r="AY522" s="500"/>
      <c r="BI522" s="599">
        <v>3116</v>
      </c>
      <c r="BJ522" s="716" t="s">
        <v>2497</v>
      </c>
      <c r="BK522" s="600"/>
      <c r="BL522" s="601" t="s">
        <v>3676</v>
      </c>
      <c r="BM522" s="602" t="s">
        <v>2625</v>
      </c>
      <c r="BN522" s="600" t="s">
        <v>3651</v>
      </c>
      <c r="BO522" s="600" t="s">
        <v>3652</v>
      </c>
      <c r="BP522" s="600" t="s">
        <v>1577</v>
      </c>
      <c r="BQ522" s="603" t="s">
        <v>3677</v>
      </c>
    </row>
    <row r="523" spans="1:69" s="333" customFormat="1" hidden="1">
      <c r="A523" s="615" t="s">
        <v>1005</v>
      </c>
      <c r="B523" s="589"/>
      <c r="C523" s="589" t="s">
        <v>2537</v>
      </c>
      <c r="D523" s="509" t="s">
        <v>469</v>
      </c>
      <c r="E523" s="508" t="s">
        <v>2983</v>
      </c>
      <c r="F523" s="508" t="s">
        <v>923</v>
      </c>
      <c r="G523" s="508" t="s">
        <v>2541</v>
      </c>
      <c r="H523" s="578" t="s">
        <v>3391</v>
      </c>
      <c r="I523" s="578"/>
      <c r="J523" s="508" t="str">
        <f t="shared" si="153"/>
        <v>prb106bkt</v>
      </c>
      <c r="K523" s="578"/>
      <c r="L523" s="578"/>
      <c r="M523" s="510" t="s">
        <v>3678</v>
      </c>
      <c r="N523" s="578" t="s">
        <v>3641</v>
      </c>
      <c r="O523" s="578" t="s">
        <v>3642</v>
      </c>
      <c r="P523" s="592" t="s">
        <v>3053</v>
      </c>
      <c r="Q523" s="488" t="s">
        <v>462</v>
      </c>
      <c r="R523" s="488" t="s">
        <v>463</v>
      </c>
      <c r="S523" s="589" t="s">
        <v>464</v>
      </c>
      <c r="T523" s="589" t="s">
        <v>465</v>
      </c>
      <c r="U523" s="589" t="s">
        <v>466</v>
      </c>
      <c r="V523" s="699">
        <v>3115</v>
      </c>
      <c r="W523" s="700" t="s">
        <v>1554</v>
      </c>
      <c r="X523" s="699"/>
      <c r="Y523" s="699" t="s">
        <v>3679</v>
      </c>
      <c r="Z523" s="699" t="s">
        <v>2625</v>
      </c>
      <c r="AA523" s="699" t="s">
        <v>3644</v>
      </c>
      <c r="AB523" s="699" t="s">
        <v>3645</v>
      </c>
      <c r="AC523" s="699" t="s">
        <v>1577</v>
      </c>
      <c r="AD523" s="701" t="s">
        <v>3680</v>
      </c>
      <c r="AE523" s="702">
        <v>3114</v>
      </c>
      <c r="AF523" s="703" t="s">
        <v>1560</v>
      </c>
      <c r="AG523" s="702"/>
      <c r="AH523" s="704"/>
      <c r="AI523" s="704" t="s">
        <v>2625</v>
      </c>
      <c r="AJ523" s="704" t="s">
        <v>3647</v>
      </c>
      <c r="AK523" s="704" t="s">
        <v>3648</v>
      </c>
      <c r="AL523" s="704" t="s">
        <v>1577</v>
      </c>
      <c r="AM523" s="704" t="s">
        <v>3681</v>
      </c>
      <c r="AN523" s="703"/>
      <c r="AW523" s="500"/>
      <c r="AX523" s="500"/>
      <c r="AY523" s="500"/>
      <c r="BI523" s="599">
        <v>3116</v>
      </c>
      <c r="BJ523" s="716" t="s">
        <v>2497</v>
      </c>
      <c r="BK523" s="600"/>
      <c r="BL523" s="601" t="s">
        <v>3682</v>
      </c>
      <c r="BM523" s="602" t="s">
        <v>2625</v>
      </c>
      <c r="BN523" s="600" t="s">
        <v>3651</v>
      </c>
      <c r="BO523" s="600" t="s">
        <v>3652</v>
      </c>
      <c r="BP523" s="600" t="s">
        <v>1577</v>
      </c>
      <c r="BQ523" s="603" t="s">
        <v>3683</v>
      </c>
    </row>
    <row r="524" spans="1:69" s="333" customFormat="1" hidden="1">
      <c r="A524" s="615" t="s">
        <v>1007</v>
      </c>
      <c r="B524" s="589"/>
      <c r="C524" s="589" t="s">
        <v>2537</v>
      </c>
      <c r="D524" s="509" t="s">
        <v>469</v>
      </c>
      <c r="E524" s="508" t="s">
        <v>2983</v>
      </c>
      <c r="F524" s="508" t="s">
        <v>923</v>
      </c>
      <c r="G524" s="508" t="s">
        <v>2541</v>
      </c>
      <c r="H524" s="578" t="s">
        <v>2206</v>
      </c>
      <c r="I524" s="578"/>
      <c r="J524" s="508" t="str">
        <f t="shared" si="153"/>
        <v>prb107bkt</v>
      </c>
      <c r="K524" s="578"/>
      <c r="L524" s="578"/>
      <c r="M524" s="510" t="s">
        <v>3684</v>
      </c>
      <c r="N524" s="578" t="s">
        <v>3641</v>
      </c>
      <c r="O524" s="578" t="s">
        <v>3642</v>
      </c>
      <c r="P524" s="592" t="s">
        <v>3052</v>
      </c>
      <c r="Q524" s="488" t="s">
        <v>462</v>
      </c>
      <c r="R524" s="488" t="s">
        <v>463</v>
      </c>
      <c r="S524" s="589" t="s">
        <v>464</v>
      </c>
      <c r="T524" s="589" t="s">
        <v>465</v>
      </c>
      <c r="U524" s="589" t="s">
        <v>466</v>
      </c>
      <c r="V524" s="699">
        <v>3115</v>
      </c>
      <c r="W524" s="700" t="s">
        <v>1554</v>
      </c>
      <c r="X524" s="699"/>
      <c r="Y524" s="699" t="s">
        <v>3685</v>
      </c>
      <c r="Z524" s="699" t="s">
        <v>2625</v>
      </c>
      <c r="AA524" s="699" t="s">
        <v>3644</v>
      </c>
      <c r="AB524" s="699" t="s">
        <v>3645</v>
      </c>
      <c r="AC524" s="699" t="s">
        <v>1577</v>
      </c>
      <c r="AD524" s="701" t="s">
        <v>3686</v>
      </c>
      <c r="AE524" s="702">
        <v>3114</v>
      </c>
      <c r="AF524" s="703" t="s">
        <v>1560</v>
      </c>
      <c r="AG524" s="702"/>
      <c r="AH524" s="704"/>
      <c r="AI524" s="704" t="s">
        <v>2625</v>
      </c>
      <c r="AJ524" s="704" t="s">
        <v>3647</v>
      </c>
      <c r="AK524" s="704" t="s">
        <v>3648</v>
      </c>
      <c r="AL524" s="704" t="s">
        <v>1577</v>
      </c>
      <c r="AM524" s="704" t="s">
        <v>3687</v>
      </c>
      <c r="AN524" s="703"/>
      <c r="AW524" s="500"/>
      <c r="AX524" s="500"/>
      <c r="AY524" s="500"/>
      <c r="BI524" s="599">
        <v>3116</v>
      </c>
      <c r="BJ524" s="716" t="s">
        <v>2497</v>
      </c>
      <c r="BK524" s="600"/>
      <c r="BL524" s="601" t="s">
        <v>3688</v>
      </c>
      <c r="BM524" s="602" t="s">
        <v>2625</v>
      </c>
      <c r="BN524" s="600" t="s">
        <v>3651</v>
      </c>
      <c r="BO524" s="600" t="s">
        <v>3652</v>
      </c>
      <c r="BP524" s="600" t="s">
        <v>1577</v>
      </c>
      <c r="BQ524" s="603" t="s">
        <v>3689</v>
      </c>
    </row>
    <row r="525" spans="1:69" s="333" customFormat="1" hidden="1">
      <c r="A525" s="615" t="s">
        <v>1009</v>
      </c>
      <c r="B525" s="589"/>
      <c r="C525" s="589" t="s">
        <v>2537</v>
      </c>
      <c r="D525" s="509" t="s">
        <v>469</v>
      </c>
      <c r="E525" s="508" t="s">
        <v>2983</v>
      </c>
      <c r="F525" s="508" t="s">
        <v>923</v>
      </c>
      <c r="G525" s="508" t="s">
        <v>2541</v>
      </c>
      <c r="H525" s="578" t="s">
        <v>2210</v>
      </c>
      <c r="I525" s="578"/>
      <c r="J525" s="508" t="str">
        <f t="shared" si="153"/>
        <v>prb108bkt</v>
      </c>
      <c r="K525" s="578"/>
      <c r="L525" s="578"/>
      <c r="M525" s="510" t="s">
        <v>3690</v>
      </c>
      <c r="N525" s="578" t="s">
        <v>3641</v>
      </c>
      <c r="O525" s="578" t="s">
        <v>3642</v>
      </c>
      <c r="P525" s="510" t="s">
        <v>3405</v>
      </c>
      <c r="Q525" s="488" t="s">
        <v>462</v>
      </c>
      <c r="R525" s="488" t="s">
        <v>463</v>
      </c>
      <c r="S525" s="589" t="s">
        <v>464</v>
      </c>
      <c r="T525" s="589" t="s">
        <v>465</v>
      </c>
      <c r="U525" s="589" t="s">
        <v>466</v>
      </c>
      <c r="V525" s="699">
        <v>3115</v>
      </c>
      <c r="W525" s="700" t="s">
        <v>1554</v>
      </c>
      <c r="X525" s="699"/>
      <c r="Y525" s="699" t="s">
        <v>3691</v>
      </c>
      <c r="Z525" s="699" t="s">
        <v>2625</v>
      </c>
      <c r="AA525" s="699" t="s">
        <v>3644</v>
      </c>
      <c r="AB525" s="699" t="s">
        <v>3645</v>
      </c>
      <c r="AC525" s="699" t="s">
        <v>1577</v>
      </c>
      <c r="AD525" s="701" t="s">
        <v>3692</v>
      </c>
      <c r="AE525" s="702">
        <v>3114</v>
      </c>
      <c r="AF525" s="703" t="s">
        <v>1560</v>
      </c>
      <c r="AG525" s="702"/>
      <c r="AH525" s="704"/>
      <c r="AI525" s="704" t="s">
        <v>2625</v>
      </c>
      <c r="AJ525" s="704" t="s">
        <v>3647</v>
      </c>
      <c r="AK525" s="704" t="s">
        <v>3648</v>
      </c>
      <c r="AL525" s="704" t="s">
        <v>1577</v>
      </c>
      <c r="AM525" s="704" t="s">
        <v>3693</v>
      </c>
      <c r="AN525" s="703"/>
      <c r="AW525" s="500"/>
      <c r="AX525" s="500"/>
      <c r="AY525" s="500"/>
      <c r="BI525" s="599">
        <v>3116</v>
      </c>
      <c r="BJ525" s="716" t="s">
        <v>2497</v>
      </c>
      <c r="BK525" s="600"/>
      <c r="BL525" s="601" t="s">
        <v>3694</v>
      </c>
      <c r="BM525" s="602" t="s">
        <v>2625</v>
      </c>
      <c r="BN525" s="600" t="s">
        <v>3651</v>
      </c>
      <c r="BO525" s="600" t="s">
        <v>3652</v>
      </c>
      <c r="BP525" s="600" t="s">
        <v>1577</v>
      </c>
      <c r="BQ525" s="603" t="s">
        <v>3695</v>
      </c>
    </row>
    <row r="526" spans="1:69" s="333" customFormat="1" hidden="1">
      <c r="A526" s="615" t="s">
        <v>1011</v>
      </c>
      <c r="B526" s="589"/>
      <c r="C526" s="589" t="s">
        <v>2537</v>
      </c>
      <c r="D526" s="509" t="s">
        <v>469</v>
      </c>
      <c r="E526" s="508" t="s">
        <v>2983</v>
      </c>
      <c r="F526" s="508" t="s">
        <v>923</v>
      </c>
      <c r="G526" s="508" t="s">
        <v>2541</v>
      </c>
      <c r="H526" s="578" t="s">
        <v>2211</v>
      </c>
      <c r="I526" s="578"/>
      <c r="J526" s="508" t="str">
        <f t="shared" si="153"/>
        <v>prb109bkt</v>
      </c>
      <c r="K526" s="578"/>
      <c r="L526" s="578"/>
      <c r="M526" s="510" t="s">
        <v>3696</v>
      </c>
      <c r="N526" s="578" t="s">
        <v>3641</v>
      </c>
      <c r="O526" s="578" t="s">
        <v>3697</v>
      </c>
      <c r="P526" s="591" t="s">
        <v>3348</v>
      </c>
      <c r="Q526" s="488" t="s">
        <v>462</v>
      </c>
      <c r="R526" s="488" t="s">
        <v>463</v>
      </c>
      <c r="S526" s="589" t="s">
        <v>464</v>
      </c>
      <c r="T526" s="589" t="s">
        <v>465</v>
      </c>
      <c r="U526" s="589" t="s">
        <v>466</v>
      </c>
      <c r="V526" s="699">
        <v>3115</v>
      </c>
      <c r="W526" s="700" t="s">
        <v>1554</v>
      </c>
      <c r="X526" s="699"/>
      <c r="Y526" s="699" t="s">
        <v>3698</v>
      </c>
      <c r="Z526" s="699" t="s">
        <v>2625</v>
      </c>
      <c r="AA526" s="699" t="s">
        <v>3644</v>
      </c>
      <c r="AB526" s="699" t="s">
        <v>3645</v>
      </c>
      <c r="AC526" s="699" t="s">
        <v>1577</v>
      </c>
      <c r="AD526" s="701" t="s">
        <v>3699</v>
      </c>
      <c r="AE526" s="702">
        <v>3114</v>
      </c>
      <c r="AF526" s="703" t="s">
        <v>1560</v>
      </c>
      <c r="AG526" s="702"/>
      <c r="AH526" s="704"/>
      <c r="AI526" s="704" t="s">
        <v>2625</v>
      </c>
      <c r="AJ526" s="704" t="s">
        <v>3647</v>
      </c>
      <c r="AK526" s="704" t="s">
        <v>3648</v>
      </c>
      <c r="AL526" s="704" t="s">
        <v>1577</v>
      </c>
      <c r="AM526" s="704" t="s">
        <v>3700</v>
      </c>
      <c r="AN526" s="703"/>
      <c r="AW526" s="500"/>
      <c r="AX526" s="500"/>
      <c r="AY526" s="500"/>
      <c r="BI526" s="599">
        <v>3116</v>
      </c>
      <c r="BJ526" s="716" t="s">
        <v>2497</v>
      </c>
      <c r="BK526" s="600"/>
      <c r="BL526" s="601" t="s">
        <v>3701</v>
      </c>
      <c r="BM526" s="602" t="s">
        <v>2625</v>
      </c>
      <c r="BN526" s="600" t="s">
        <v>3651</v>
      </c>
      <c r="BO526" s="600" t="s">
        <v>3652</v>
      </c>
      <c r="BP526" s="600" t="s">
        <v>1577</v>
      </c>
      <c r="BQ526" s="603" t="s">
        <v>3702</v>
      </c>
    </row>
    <row r="527" spans="1:69" s="333" customFormat="1" hidden="1">
      <c r="A527" s="615" t="s">
        <v>1013</v>
      </c>
      <c r="B527" s="589"/>
      <c r="C527" s="589" t="s">
        <v>2537</v>
      </c>
      <c r="D527" s="509" t="s">
        <v>469</v>
      </c>
      <c r="E527" s="508" t="s">
        <v>2983</v>
      </c>
      <c r="F527" s="508" t="s">
        <v>923</v>
      </c>
      <c r="G527" s="508" t="s">
        <v>2541</v>
      </c>
      <c r="H527" s="578" t="s">
        <v>2212</v>
      </c>
      <c r="I527" s="578"/>
      <c r="J527" s="508" t="str">
        <f t="shared" si="153"/>
        <v>prb110bkt</v>
      </c>
      <c r="K527" s="578"/>
      <c r="L527" s="578"/>
      <c r="M527" s="510" t="s">
        <v>3703</v>
      </c>
      <c r="N527" s="578" t="s">
        <v>3641</v>
      </c>
      <c r="O527" s="578" t="s">
        <v>3697</v>
      </c>
      <c r="P527" s="592" t="s">
        <v>3362</v>
      </c>
      <c r="Q527" s="488" t="s">
        <v>462</v>
      </c>
      <c r="R527" s="488" t="s">
        <v>463</v>
      </c>
      <c r="S527" s="589" t="s">
        <v>464</v>
      </c>
      <c r="T527" s="589" t="s">
        <v>465</v>
      </c>
      <c r="U527" s="589" t="s">
        <v>466</v>
      </c>
      <c r="V527" s="699">
        <v>3115</v>
      </c>
      <c r="W527" s="700" t="s">
        <v>1554</v>
      </c>
      <c r="X527" s="699"/>
      <c r="Y527" s="699" t="s">
        <v>3704</v>
      </c>
      <c r="Z527" s="699" t="s">
        <v>2625</v>
      </c>
      <c r="AA527" s="699" t="s">
        <v>3644</v>
      </c>
      <c r="AB527" s="699" t="s">
        <v>3645</v>
      </c>
      <c r="AC527" s="699" t="s">
        <v>1577</v>
      </c>
      <c r="AD527" s="701" t="s">
        <v>3705</v>
      </c>
      <c r="AE527" s="702">
        <v>3114</v>
      </c>
      <c r="AF527" s="703" t="s">
        <v>1560</v>
      </c>
      <c r="AG527" s="702"/>
      <c r="AH527" s="704"/>
      <c r="AI527" s="704" t="s">
        <v>2625</v>
      </c>
      <c r="AJ527" s="704" t="s">
        <v>3647</v>
      </c>
      <c r="AK527" s="704" t="s">
        <v>3648</v>
      </c>
      <c r="AL527" s="704" t="s">
        <v>1577</v>
      </c>
      <c r="AM527" s="704" t="s">
        <v>3706</v>
      </c>
      <c r="AN527" s="703"/>
      <c r="AW527" s="500"/>
      <c r="AX527" s="500"/>
      <c r="AY527" s="500"/>
      <c r="BI527" s="599">
        <v>3116</v>
      </c>
      <c r="BJ527" s="716" t="s">
        <v>2497</v>
      </c>
      <c r="BK527" s="600"/>
      <c r="BL527" s="601" t="s">
        <v>3707</v>
      </c>
      <c r="BM527" s="602" t="s">
        <v>2625</v>
      </c>
      <c r="BN527" s="600" t="s">
        <v>3651</v>
      </c>
      <c r="BO527" s="600" t="s">
        <v>3652</v>
      </c>
      <c r="BP527" s="600" t="s">
        <v>1577</v>
      </c>
      <c r="BQ527" s="603" t="s">
        <v>3708</v>
      </c>
    </row>
    <row r="528" spans="1:69" s="333" customFormat="1" hidden="1">
      <c r="A528" s="615" t="s">
        <v>1015</v>
      </c>
      <c r="B528" s="589"/>
      <c r="C528" s="589" t="s">
        <v>2537</v>
      </c>
      <c r="D528" s="509" t="s">
        <v>469</v>
      </c>
      <c r="E528" s="508" t="s">
        <v>2983</v>
      </c>
      <c r="F528" s="508" t="s">
        <v>923</v>
      </c>
      <c r="G528" s="508" t="s">
        <v>2541</v>
      </c>
      <c r="H528" s="578" t="s">
        <v>3425</v>
      </c>
      <c r="I528" s="578"/>
      <c r="J528" s="508" t="str">
        <f t="shared" si="153"/>
        <v>prb111bkt</v>
      </c>
      <c r="K528" s="578"/>
      <c r="L528" s="578"/>
      <c r="M528" s="510" t="s">
        <v>3709</v>
      </c>
      <c r="N528" s="578" t="s">
        <v>3641</v>
      </c>
      <c r="O528" s="578" t="s">
        <v>3697</v>
      </c>
      <c r="P528" s="592" t="s">
        <v>3370</v>
      </c>
      <c r="Q528" s="488" t="s">
        <v>462</v>
      </c>
      <c r="R528" s="488" t="s">
        <v>463</v>
      </c>
      <c r="S528" s="589" t="s">
        <v>464</v>
      </c>
      <c r="T528" s="589" t="s">
        <v>465</v>
      </c>
      <c r="U528" s="589" t="s">
        <v>466</v>
      </c>
      <c r="V528" s="699">
        <v>3115</v>
      </c>
      <c r="W528" s="700" t="s">
        <v>1554</v>
      </c>
      <c r="X528" s="699"/>
      <c r="Y528" s="699" t="s">
        <v>3710</v>
      </c>
      <c r="Z528" s="699" t="s">
        <v>2625</v>
      </c>
      <c r="AA528" s="699" t="s">
        <v>3644</v>
      </c>
      <c r="AB528" s="699" t="s">
        <v>3645</v>
      </c>
      <c r="AC528" s="699" t="s">
        <v>1577</v>
      </c>
      <c r="AD528" s="701" t="s">
        <v>3711</v>
      </c>
      <c r="AE528" s="702">
        <v>3114</v>
      </c>
      <c r="AF528" s="703" t="s">
        <v>1560</v>
      </c>
      <c r="AG528" s="702"/>
      <c r="AH528" s="704"/>
      <c r="AI528" s="704" t="s">
        <v>2625</v>
      </c>
      <c r="AJ528" s="704" t="s">
        <v>3647</v>
      </c>
      <c r="AK528" s="704" t="s">
        <v>3648</v>
      </c>
      <c r="AL528" s="704" t="s">
        <v>1577</v>
      </c>
      <c r="AM528" s="704" t="s">
        <v>3712</v>
      </c>
      <c r="AN528" s="703"/>
      <c r="AW528" s="500"/>
      <c r="AX528" s="500"/>
      <c r="AY528" s="500"/>
      <c r="BI528" s="599">
        <v>3116</v>
      </c>
      <c r="BJ528" s="716" t="s">
        <v>2497</v>
      </c>
      <c r="BK528" s="600"/>
      <c r="BL528" s="601" t="s">
        <v>3713</v>
      </c>
      <c r="BM528" s="602" t="s">
        <v>2625</v>
      </c>
      <c r="BN528" s="600" t="s">
        <v>3651</v>
      </c>
      <c r="BO528" s="600" t="s">
        <v>3652</v>
      </c>
      <c r="BP528" s="600" t="s">
        <v>1577</v>
      </c>
      <c r="BQ528" s="603" t="s">
        <v>3714</v>
      </c>
    </row>
    <row r="529" spans="1:69" s="333" customFormat="1" hidden="1">
      <c r="A529" s="615" t="s">
        <v>1017</v>
      </c>
      <c r="B529" s="589"/>
      <c r="C529" s="589" t="s">
        <v>2537</v>
      </c>
      <c r="D529" s="509" t="s">
        <v>469</v>
      </c>
      <c r="E529" s="508" t="s">
        <v>2983</v>
      </c>
      <c r="F529" s="508" t="s">
        <v>923</v>
      </c>
      <c r="G529" s="508" t="s">
        <v>2541</v>
      </c>
      <c r="H529" s="578" t="s">
        <v>3433</v>
      </c>
      <c r="I529" s="578"/>
      <c r="J529" s="508" t="str">
        <f t="shared" ref="J529:J562" si="154">G529&amp;H529&amp;E529</f>
        <v>prb112bkt</v>
      </c>
      <c r="K529" s="578"/>
      <c r="L529" s="578"/>
      <c r="M529" s="510" t="s">
        <v>3715</v>
      </c>
      <c r="N529" s="578" t="s">
        <v>3641</v>
      </c>
      <c r="O529" s="578" t="s">
        <v>3697</v>
      </c>
      <c r="P529" s="592" t="s">
        <v>3378</v>
      </c>
      <c r="Q529" s="488" t="s">
        <v>462</v>
      </c>
      <c r="R529" s="488" t="s">
        <v>463</v>
      </c>
      <c r="S529" s="589" t="s">
        <v>464</v>
      </c>
      <c r="T529" s="589" t="s">
        <v>465</v>
      </c>
      <c r="U529" s="589" t="s">
        <v>466</v>
      </c>
      <c r="V529" s="699">
        <v>3115</v>
      </c>
      <c r="W529" s="700" t="s">
        <v>1554</v>
      </c>
      <c r="X529" s="699"/>
      <c r="Y529" s="699" t="s">
        <v>3716</v>
      </c>
      <c r="Z529" s="699" t="s">
        <v>2625</v>
      </c>
      <c r="AA529" s="699" t="s">
        <v>3644</v>
      </c>
      <c r="AB529" s="699" t="s">
        <v>3645</v>
      </c>
      <c r="AC529" s="699" t="s">
        <v>1577</v>
      </c>
      <c r="AD529" s="701" t="s">
        <v>3717</v>
      </c>
      <c r="AE529" s="702">
        <v>3114</v>
      </c>
      <c r="AF529" s="703" t="s">
        <v>1560</v>
      </c>
      <c r="AG529" s="702"/>
      <c r="AH529" s="704"/>
      <c r="AI529" s="704" t="s">
        <v>2625</v>
      </c>
      <c r="AJ529" s="704" t="s">
        <v>3647</v>
      </c>
      <c r="AK529" s="704" t="s">
        <v>3648</v>
      </c>
      <c r="AL529" s="704" t="s">
        <v>1577</v>
      </c>
      <c r="AM529" s="704" t="s">
        <v>3718</v>
      </c>
      <c r="AN529" s="703"/>
      <c r="AW529" s="500"/>
      <c r="AX529" s="500"/>
      <c r="AY529" s="500"/>
      <c r="BI529" s="599">
        <v>3116</v>
      </c>
      <c r="BJ529" s="716" t="s">
        <v>2497</v>
      </c>
      <c r="BK529" s="600"/>
      <c r="BL529" s="601" t="s">
        <v>3719</v>
      </c>
      <c r="BM529" s="602" t="s">
        <v>2625</v>
      </c>
      <c r="BN529" s="600" t="s">
        <v>3651</v>
      </c>
      <c r="BO529" s="600" t="s">
        <v>3652</v>
      </c>
      <c r="BP529" s="600" t="s">
        <v>1577</v>
      </c>
      <c r="BQ529" s="603" t="s">
        <v>3720</v>
      </c>
    </row>
    <row r="530" spans="1:69" s="333" customFormat="1" hidden="1">
      <c r="A530" s="615" t="s">
        <v>1019</v>
      </c>
      <c r="B530" s="589"/>
      <c r="C530" s="589" t="s">
        <v>2537</v>
      </c>
      <c r="D530" s="509" t="s">
        <v>469</v>
      </c>
      <c r="E530" s="508" t="s">
        <v>2983</v>
      </c>
      <c r="F530" s="508" t="s">
        <v>923</v>
      </c>
      <c r="G530" s="508" t="s">
        <v>2541</v>
      </c>
      <c r="H530" s="578" t="s">
        <v>3441</v>
      </c>
      <c r="I530" s="578"/>
      <c r="J530" s="508" t="str">
        <f t="shared" si="154"/>
        <v>prb113bkt</v>
      </c>
      <c r="K530" s="578"/>
      <c r="L530" s="578"/>
      <c r="M530" s="510" t="s">
        <v>3721</v>
      </c>
      <c r="N530" s="578" t="s">
        <v>3641</v>
      </c>
      <c r="O530" s="578" t="s">
        <v>3697</v>
      </c>
      <c r="P530" s="592" t="s">
        <v>3054</v>
      </c>
      <c r="Q530" s="488" t="s">
        <v>462</v>
      </c>
      <c r="R530" s="488" t="s">
        <v>463</v>
      </c>
      <c r="S530" s="589" t="s">
        <v>464</v>
      </c>
      <c r="T530" s="589" t="s">
        <v>465</v>
      </c>
      <c r="U530" s="589" t="s">
        <v>466</v>
      </c>
      <c r="V530" s="699">
        <v>3115</v>
      </c>
      <c r="W530" s="700" t="s">
        <v>1554</v>
      </c>
      <c r="X530" s="699"/>
      <c r="Y530" s="699" t="s">
        <v>3722</v>
      </c>
      <c r="Z530" s="699" t="s">
        <v>2625</v>
      </c>
      <c r="AA530" s="699" t="s">
        <v>3644</v>
      </c>
      <c r="AB530" s="699" t="s">
        <v>3645</v>
      </c>
      <c r="AC530" s="699" t="s">
        <v>1577</v>
      </c>
      <c r="AD530" s="701" t="s">
        <v>3723</v>
      </c>
      <c r="AE530" s="702">
        <v>3114</v>
      </c>
      <c r="AF530" s="703" t="s">
        <v>1560</v>
      </c>
      <c r="AG530" s="702"/>
      <c r="AH530" s="704"/>
      <c r="AI530" s="704" t="s">
        <v>2625</v>
      </c>
      <c r="AJ530" s="704" t="s">
        <v>3647</v>
      </c>
      <c r="AK530" s="704" t="s">
        <v>3648</v>
      </c>
      <c r="AL530" s="704" t="s">
        <v>1577</v>
      </c>
      <c r="AM530" s="704" t="s">
        <v>3724</v>
      </c>
      <c r="AN530" s="703"/>
      <c r="AW530" s="500"/>
      <c r="AX530" s="500"/>
      <c r="AY530" s="500"/>
      <c r="BI530" s="599">
        <v>3116</v>
      </c>
      <c r="BJ530" s="716" t="s">
        <v>2497</v>
      </c>
      <c r="BK530" s="600"/>
      <c r="BL530" s="601" t="s">
        <v>3725</v>
      </c>
      <c r="BM530" s="602" t="s">
        <v>2625</v>
      </c>
      <c r="BN530" s="600" t="s">
        <v>3651</v>
      </c>
      <c r="BO530" s="600" t="s">
        <v>3652</v>
      </c>
      <c r="BP530" s="600" t="s">
        <v>1577</v>
      </c>
      <c r="BQ530" s="603" t="s">
        <v>3726</v>
      </c>
    </row>
    <row r="531" spans="1:69" s="333" customFormat="1" hidden="1">
      <c r="A531" s="615" t="s">
        <v>1021</v>
      </c>
      <c r="B531" s="589"/>
      <c r="C531" s="589" t="s">
        <v>2537</v>
      </c>
      <c r="D531" s="509" t="s">
        <v>469</v>
      </c>
      <c r="E531" s="508" t="s">
        <v>2983</v>
      </c>
      <c r="F531" s="508" t="s">
        <v>923</v>
      </c>
      <c r="G531" s="508" t="s">
        <v>2541</v>
      </c>
      <c r="H531" s="578" t="s">
        <v>3449</v>
      </c>
      <c r="I531" s="578"/>
      <c r="J531" s="508" t="str">
        <f t="shared" si="154"/>
        <v>prb114bkt</v>
      </c>
      <c r="K531" s="578"/>
      <c r="L531" s="578"/>
      <c r="M531" s="510" t="s">
        <v>3727</v>
      </c>
      <c r="N531" s="578" t="s">
        <v>3641</v>
      </c>
      <c r="O531" s="578" t="s">
        <v>3697</v>
      </c>
      <c r="P531" s="592" t="s">
        <v>3053</v>
      </c>
      <c r="Q531" s="488" t="s">
        <v>462</v>
      </c>
      <c r="R531" s="488" t="s">
        <v>463</v>
      </c>
      <c r="S531" s="589" t="s">
        <v>464</v>
      </c>
      <c r="T531" s="589" t="s">
        <v>465</v>
      </c>
      <c r="U531" s="589" t="s">
        <v>466</v>
      </c>
      <c r="V531" s="699">
        <v>3115</v>
      </c>
      <c r="W531" s="700" t="s">
        <v>1554</v>
      </c>
      <c r="X531" s="699"/>
      <c r="Y531" s="699" t="s">
        <v>3728</v>
      </c>
      <c r="Z531" s="699" t="s">
        <v>2625</v>
      </c>
      <c r="AA531" s="699" t="s">
        <v>3644</v>
      </c>
      <c r="AB531" s="699" t="s">
        <v>3645</v>
      </c>
      <c r="AC531" s="699" t="s">
        <v>1577</v>
      </c>
      <c r="AD531" s="701" t="s">
        <v>3729</v>
      </c>
      <c r="AE531" s="702">
        <v>3114</v>
      </c>
      <c r="AF531" s="703" t="s">
        <v>1560</v>
      </c>
      <c r="AG531" s="702"/>
      <c r="AH531" s="704"/>
      <c r="AI531" s="704" t="s">
        <v>2625</v>
      </c>
      <c r="AJ531" s="704" t="s">
        <v>3647</v>
      </c>
      <c r="AK531" s="704" t="s">
        <v>3648</v>
      </c>
      <c r="AL531" s="704" t="s">
        <v>1577</v>
      </c>
      <c r="AM531" s="704" t="s">
        <v>3730</v>
      </c>
      <c r="AN531" s="703"/>
      <c r="AW531" s="500"/>
      <c r="AX531" s="500"/>
      <c r="AY531" s="500"/>
      <c r="BI531" s="599">
        <v>3116</v>
      </c>
      <c r="BJ531" s="716" t="s">
        <v>2497</v>
      </c>
      <c r="BK531" s="600"/>
      <c r="BL531" s="601" t="s">
        <v>3731</v>
      </c>
      <c r="BM531" s="602" t="s">
        <v>2625</v>
      </c>
      <c r="BN531" s="600" t="s">
        <v>3651</v>
      </c>
      <c r="BO531" s="600" t="s">
        <v>3652</v>
      </c>
      <c r="BP531" s="600" t="s">
        <v>1577</v>
      </c>
      <c r="BQ531" s="603" t="s">
        <v>3732</v>
      </c>
    </row>
    <row r="532" spans="1:69" s="333" customFormat="1" ht="13.5" hidden="1" thickBot="1">
      <c r="A532" s="616" t="s">
        <v>1023</v>
      </c>
      <c r="B532" s="589"/>
      <c r="C532" s="509" t="s">
        <v>75</v>
      </c>
      <c r="D532" s="509" t="s">
        <v>469</v>
      </c>
      <c r="E532" s="508" t="s">
        <v>2983</v>
      </c>
      <c r="F532" s="509" t="s">
        <v>75</v>
      </c>
      <c r="G532" s="508" t="s">
        <v>3238</v>
      </c>
      <c r="H532" s="578" t="s">
        <v>2542</v>
      </c>
      <c r="I532" s="578"/>
      <c r="J532" s="508" t="str">
        <f t="shared" si="154"/>
        <v>xtr101bkt</v>
      </c>
      <c r="K532" s="578"/>
      <c r="L532" s="578"/>
      <c r="M532" s="593" t="s">
        <v>3733</v>
      </c>
      <c r="N532" s="578" t="s">
        <v>3641</v>
      </c>
      <c r="O532" s="578" t="s">
        <v>3697</v>
      </c>
      <c r="P532" s="594" t="s">
        <v>3734</v>
      </c>
      <c r="Q532" s="488" t="s">
        <v>462</v>
      </c>
      <c r="R532" s="488" t="s">
        <v>463</v>
      </c>
      <c r="S532" s="589" t="s">
        <v>464</v>
      </c>
      <c r="T532" s="589" t="s">
        <v>465</v>
      </c>
      <c r="U532" s="589" t="s">
        <v>466</v>
      </c>
      <c r="V532" s="699">
        <v>3115</v>
      </c>
      <c r="W532" s="700" t="s">
        <v>1554</v>
      </c>
      <c r="X532" s="699"/>
      <c r="Y532" s="699"/>
      <c r="Z532" s="699" t="s">
        <v>2625</v>
      </c>
      <c r="AA532" s="699"/>
      <c r="AB532" s="699"/>
      <c r="AC532" s="699" t="s">
        <v>1577</v>
      </c>
      <c r="AD532" s="701"/>
      <c r="AE532" s="702">
        <v>3114</v>
      </c>
      <c r="AF532" s="703" t="s">
        <v>1560</v>
      </c>
      <c r="AG532" s="702"/>
      <c r="AH532" s="704"/>
      <c r="AI532" s="704" t="s">
        <v>2625</v>
      </c>
      <c r="AJ532" s="704" t="s">
        <v>3647</v>
      </c>
      <c r="AK532" s="704" t="s">
        <v>3648</v>
      </c>
      <c r="AL532" s="704" t="s">
        <v>1577</v>
      </c>
      <c r="AM532" s="704" t="s">
        <v>3735</v>
      </c>
      <c r="AN532" s="703"/>
      <c r="AW532" s="500"/>
      <c r="AX532" s="500"/>
      <c r="AY532" s="500"/>
      <c r="BI532" s="599"/>
      <c r="BJ532" s="716" t="s">
        <v>2497</v>
      </c>
      <c r="BK532" s="600"/>
      <c r="BL532" s="605"/>
      <c r="BM532" s="606" t="s">
        <v>2625</v>
      </c>
      <c r="BN532" s="600"/>
      <c r="BO532" s="600"/>
      <c r="BP532" s="600"/>
      <c r="BQ532" s="607"/>
    </row>
    <row r="533" spans="1:69" s="333" customFormat="1" hidden="1">
      <c r="A533" s="614" t="s">
        <v>1024</v>
      </c>
      <c r="B533" s="589"/>
      <c r="C533" s="589" t="s">
        <v>2537</v>
      </c>
      <c r="D533" s="509" t="s">
        <v>468</v>
      </c>
      <c r="E533" s="508" t="s">
        <v>2732</v>
      </c>
      <c r="F533" s="508" t="s">
        <v>920</v>
      </c>
      <c r="G533" s="508" t="s">
        <v>2541</v>
      </c>
      <c r="H533" s="578" t="s">
        <v>2542</v>
      </c>
      <c r="I533" s="578"/>
      <c r="J533" s="508" t="str">
        <f t="shared" si="154"/>
        <v>prb101lds</v>
      </c>
      <c r="K533" s="578"/>
      <c r="L533" s="578"/>
      <c r="M533" s="591" t="s">
        <v>3736</v>
      </c>
      <c r="N533" s="578" t="s">
        <v>2798</v>
      </c>
      <c r="O533" s="578" t="s">
        <v>3737</v>
      </c>
      <c r="P533" s="591" t="s">
        <v>3348</v>
      </c>
      <c r="Q533" s="488" t="s">
        <v>462</v>
      </c>
      <c r="R533" s="488" t="s">
        <v>463</v>
      </c>
      <c r="S533" s="589" t="s">
        <v>464</v>
      </c>
      <c r="T533" s="589" t="s">
        <v>465</v>
      </c>
      <c r="U533" s="589"/>
      <c r="V533" s="699">
        <v>3115</v>
      </c>
      <c r="W533" s="700" t="s">
        <v>1554</v>
      </c>
      <c r="X533" s="699"/>
      <c r="Y533" s="699" t="s">
        <v>3738</v>
      </c>
      <c r="Z533" s="699" t="s">
        <v>2625</v>
      </c>
      <c r="AA533" s="699" t="s">
        <v>3739</v>
      </c>
      <c r="AB533" s="699" t="s">
        <v>3740</v>
      </c>
      <c r="AC533" s="699" t="s">
        <v>1577</v>
      </c>
      <c r="AD533" s="701" t="s">
        <v>3741</v>
      </c>
      <c r="AE533" s="702">
        <v>3114</v>
      </c>
      <c r="AF533" s="703" t="s">
        <v>1560</v>
      </c>
      <c r="AG533" s="702"/>
      <c r="AH533" s="704"/>
      <c r="AI533" s="704" t="s">
        <v>2625</v>
      </c>
      <c r="AJ533" s="704" t="s">
        <v>3742</v>
      </c>
      <c r="AK533" s="704" t="s">
        <v>3743</v>
      </c>
      <c r="AL533" s="704" t="s">
        <v>1577</v>
      </c>
      <c r="AM533" s="704" t="s">
        <v>3744</v>
      </c>
      <c r="AN533" s="703"/>
      <c r="AW533" s="500"/>
      <c r="AX533" s="500"/>
      <c r="AY533" s="500"/>
      <c r="BI533" s="599">
        <v>3116</v>
      </c>
      <c r="BJ533" s="716" t="s">
        <v>2497</v>
      </c>
      <c r="BK533" s="600"/>
      <c r="BL533" s="609" t="s">
        <v>3745</v>
      </c>
      <c r="BM533" s="617" t="s">
        <v>2625</v>
      </c>
      <c r="BN533" s="600" t="s">
        <v>3746</v>
      </c>
      <c r="BO533" s="600" t="s">
        <v>3747</v>
      </c>
      <c r="BP533" s="600" t="s">
        <v>1577</v>
      </c>
      <c r="BQ533" s="611" t="s">
        <v>3748</v>
      </c>
    </row>
    <row r="534" spans="1:69" s="333" customFormat="1" hidden="1">
      <c r="A534" s="615" t="s">
        <v>1026</v>
      </c>
      <c r="B534" s="589"/>
      <c r="C534" s="589" t="s">
        <v>2537</v>
      </c>
      <c r="D534" s="509" t="s">
        <v>468</v>
      </c>
      <c r="E534" s="508" t="s">
        <v>2732</v>
      </c>
      <c r="F534" s="508" t="s">
        <v>920</v>
      </c>
      <c r="G534" s="508" t="s">
        <v>2541</v>
      </c>
      <c r="H534" s="578" t="s">
        <v>3360</v>
      </c>
      <c r="I534" s="578"/>
      <c r="J534" s="508" t="str">
        <f t="shared" si="154"/>
        <v>prb102lds</v>
      </c>
      <c r="K534" s="578"/>
      <c r="L534" s="578"/>
      <c r="M534" s="592" t="s">
        <v>3749</v>
      </c>
      <c r="N534" s="578" t="s">
        <v>2798</v>
      </c>
      <c r="O534" s="578" t="s">
        <v>3737</v>
      </c>
      <c r="P534" s="592" t="s">
        <v>3362</v>
      </c>
      <c r="Q534" s="488" t="s">
        <v>462</v>
      </c>
      <c r="R534" s="488" t="s">
        <v>463</v>
      </c>
      <c r="S534" s="589" t="s">
        <v>464</v>
      </c>
      <c r="T534" s="589" t="s">
        <v>465</v>
      </c>
      <c r="U534" s="589"/>
      <c r="V534" s="699">
        <v>3115</v>
      </c>
      <c r="W534" s="700" t="s">
        <v>1554</v>
      </c>
      <c r="X534" s="699"/>
      <c r="Y534" s="699" t="s">
        <v>3750</v>
      </c>
      <c r="Z534" s="699" t="s">
        <v>2625</v>
      </c>
      <c r="AA534" s="699" t="s">
        <v>3739</v>
      </c>
      <c r="AB534" s="699" t="s">
        <v>3740</v>
      </c>
      <c r="AC534" s="699" t="s">
        <v>1577</v>
      </c>
      <c r="AD534" s="701" t="s">
        <v>3751</v>
      </c>
      <c r="AE534" s="702">
        <v>3114</v>
      </c>
      <c r="AF534" s="703" t="s">
        <v>1560</v>
      </c>
      <c r="AG534" s="702"/>
      <c r="AH534" s="704"/>
      <c r="AI534" s="704" t="s">
        <v>2625</v>
      </c>
      <c r="AJ534" s="704" t="s">
        <v>3742</v>
      </c>
      <c r="AK534" s="704" t="s">
        <v>3743</v>
      </c>
      <c r="AL534" s="704" t="s">
        <v>1577</v>
      </c>
      <c r="AM534" s="704" t="s">
        <v>3752</v>
      </c>
      <c r="AN534" s="703"/>
      <c r="AW534" s="500"/>
      <c r="AX534" s="500"/>
      <c r="AY534" s="500"/>
      <c r="BI534" s="599">
        <v>3116</v>
      </c>
      <c r="BJ534" s="716" t="s">
        <v>2497</v>
      </c>
      <c r="BK534" s="600"/>
      <c r="BL534" s="601" t="s">
        <v>3753</v>
      </c>
      <c r="BM534" s="618" t="s">
        <v>2625</v>
      </c>
      <c r="BN534" s="600" t="s">
        <v>3746</v>
      </c>
      <c r="BO534" s="600" t="s">
        <v>3747</v>
      </c>
      <c r="BP534" s="600" t="s">
        <v>1577</v>
      </c>
      <c r="BQ534" s="603" t="s">
        <v>3754</v>
      </c>
    </row>
    <row r="535" spans="1:69" s="333" customFormat="1" hidden="1">
      <c r="A535" s="615" t="s">
        <v>1027</v>
      </c>
      <c r="B535" s="589"/>
      <c r="C535" s="589" t="s">
        <v>2537</v>
      </c>
      <c r="D535" s="509" t="s">
        <v>468</v>
      </c>
      <c r="E535" s="508" t="s">
        <v>2732</v>
      </c>
      <c r="F535" s="508" t="s">
        <v>923</v>
      </c>
      <c r="G535" s="508" t="s">
        <v>2541</v>
      </c>
      <c r="H535" s="578" t="s">
        <v>3368</v>
      </c>
      <c r="I535" s="578"/>
      <c r="J535" s="508" t="str">
        <f t="shared" si="154"/>
        <v>prb103lds</v>
      </c>
      <c r="K535" s="578"/>
      <c r="L535" s="578"/>
      <c r="M535" s="592" t="s">
        <v>3755</v>
      </c>
      <c r="N535" s="578" t="s">
        <v>2798</v>
      </c>
      <c r="O535" s="578" t="s">
        <v>3737</v>
      </c>
      <c r="P535" s="592" t="s">
        <v>3370</v>
      </c>
      <c r="Q535" s="488" t="s">
        <v>462</v>
      </c>
      <c r="R535" s="488" t="s">
        <v>463</v>
      </c>
      <c r="S535" s="589" t="s">
        <v>464</v>
      </c>
      <c r="T535" s="589" t="s">
        <v>465</v>
      </c>
      <c r="U535" s="589"/>
      <c r="V535" s="699">
        <v>3115</v>
      </c>
      <c r="W535" s="700" t="s">
        <v>1554</v>
      </c>
      <c r="X535" s="699"/>
      <c r="Y535" s="699" t="s">
        <v>3756</v>
      </c>
      <c r="Z535" s="699" t="s">
        <v>2625</v>
      </c>
      <c r="AA535" s="699" t="s">
        <v>3739</v>
      </c>
      <c r="AB535" s="699" t="s">
        <v>3740</v>
      </c>
      <c r="AC535" s="699" t="s">
        <v>1577</v>
      </c>
      <c r="AD535" s="701" t="s">
        <v>3757</v>
      </c>
      <c r="AE535" s="702">
        <v>3114</v>
      </c>
      <c r="AF535" s="703" t="s">
        <v>1560</v>
      </c>
      <c r="AG535" s="702"/>
      <c r="AH535" s="704"/>
      <c r="AI535" s="704" t="s">
        <v>2625</v>
      </c>
      <c r="AJ535" s="704" t="s">
        <v>3742</v>
      </c>
      <c r="AK535" s="704" t="s">
        <v>3743</v>
      </c>
      <c r="AL535" s="704" t="s">
        <v>1577</v>
      </c>
      <c r="AM535" s="704" t="s">
        <v>3758</v>
      </c>
      <c r="AN535" s="703"/>
      <c r="AW535" s="500"/>
      <c r="AX535" s="500"/>
      <c r="AY535" s="500"/>
      <c r="BI535" s="599">
        <v>3116</v>
      </c>
      <c r="BJ535" s="716" t="s">
        <v>2497</v>
      </c>
      <c r="BK535" s="600"/>
      <c r="BL535" s="601" t="s">
        <v>3759</v>
      </c>
      <c r="BM535" s="618" t="s">
        <v>2625</v>
      </c>
      <c r="BN535" s="600" t="s">
        <v>3746</v>
      </c>
      <c r="BO535" s="600" t="s">
        <v>3747</v>
      </c>
      <c r="BP535" s="600" t="s">
        <v>1577</v>
      </c>
      <c r="BQ535" s="603" t="s">
        <v>3760</v>
      </c>
    </row>
    <row r="536" spans="1:69" s="333" customFormat="1" hidden="1">
      <c r="A536" s="615" t="s">
        <v>1028</v>
      </c>
      <c r="B536" s="589"/>
      <c r="C536" s="589" t="s">
        <v>2537</v>
      </c>
      <c r="D536" s="509" t="s">
        <v>468</v>
      </c>
      <c r="E536" s="508" t="s">
        <v>2732</v>
      </c>
      <c r="F536" s="508" t="s">
        <v>923</v>
      </c>
      <c r="G536" s="508" t="s">
        <v>2541</v>
      </c>
      <c r="H536" s="578" t="s">
        <v>3376</v>
      </c>
      <c r="I536" s="578"/>
      <c r="J536" s="508" t="str">
        <f t="shared" si="154"/>
        <v>prb104lds</v>
      </c>
      <c r="K536" s="578"/>
      <c r="L536" s="578"/>
      <c r="M536" s="592" t="s">
        <v>3761</v>
      </c>
      <c r="N536" s="578" t="s">
        <v>2798</v>
      </c>
      <c r="O536" s="578" t="s">
        <v>3737</v>
      </c>
      <c r="P536" s="592" t="s">
        <v>3378</v>
      </c>
      <c r="Q536" s="488" t="s">
        <v>462</v>
      </c>
      <c r="R536" s="488" t="s">
        <v>463</v>
      </c>
      <c r="S536" s="589" t="s">
        <v>464</v>
      </c>
      <c r="T536" s="589" t="s">
        <v>465</v>
      </c>
      <c r="U536" s="589"/>
      <c r="V536" s="699">
        <v>3115</v>
      </c>
      <c r="W536" s="700" t="s">
        <v>1554</v>
      </c>
      <c r="X536" s="699"/>
      <c r="Y536" s="699" t="s">
        <v>3762</v>
      </c>
      <c r="Z536" s="699" t="s">
        <v>2625</v>
      </c>
      <c r="AA536" s="699" t="s">
        <v>3739</v>
      </c>
      <c r="AB536" s="699" t="s">
        <v>3740</v>
      </c>
      <c r="AC536" s="699" t="s">
        <v>1577</v>
      </c>
      <c r="AD536" s="701" t="s">
        <v>3763</v>
      </c>
      <c r="AE536" s="702">
        <v>3114</v>
      </c>
      <c r="AF536" s="703" t="s">
        <v>1560</v>
      </c>
      <c r="AG536" s="702"/>
      <c r="AH536" s="704"/>
      <c r="AI536" s="704" t="s">
        <v>2625</v>
      </c>
      <c r="AJ536" s="704" t="s">
        <v>3742</v>
      </c>
      <c r="AK536" s="704" t="s">
        <v>3743</v>
      </c>
      <c r="AL536" s="704" t="s">
        <v>1577</v>
      </c>
      <c r="AM536" s="704" t="s">
        <v>3764</v>
      </c>
      <c r="AN536" s="703"/>
      <c r="AW536" s="500"/>
      <c r="AX536" s="500"/>
      <c r="AY536" s="500"/>
      <c r="BI536" s="599">
        <v>3116</v>
      </c>
      <c r="BJ536" s="716" t="s">
        <v>2497</v>
      </c>
      <c r="BK536" s="600"/>
      <c r="BL536" s="601" t="s">
        <v>3765</v>
      </c>
      <c r="BM536" s="618" t="s">
        <v>2625</v>
      </c>
      <c r="BN536" s="600" t="s">
        <v>3746</v>
      </c>
      <c r="BO536" s="600" t="s">
        <v>3747</v>
      </c>
      <c r="BP536" s="600" t="s">
        <v>1577</v>
      </c>
      <c r="BQ536" s="603" t="s">
        <v>3766</v>
      </c>
    </row>
    <row r="537" spans="1:69" s="333" customFormat="1" hidden="1">
      <c r="A537" s="615" t="s">
        <v>1029</v>
      </c>
      <c r="B537" s="589"/>
      <c r="C537" s="589" t="s">
        <v>2537</v>
      </c>
      <c r="D537" s="509" t="s">
        <v>468</v>
      </c>
      <c r="E537" s="508" t="s">
        <v>2732</v>
      </c>
      <c r="F537" s="508" t="s">
        <v>923</v>
      </c>
      <c r="G537" s="508" t="s">
        <v>2541</v>
      </c>
      <c r="H537" s="578" t="s">
        <v>3384</v>
      </c>
      <c r="I537" s="578"/>
      <c r="J537" s="508" t="str">
        <f t="shared" si="154"/>
        <v>prb105lds</v>
      </c>
      <c r="K537" s="578"/>
      <c r="L537" s="578"/>
      <c r="M537" s="592" t="s">
        <v>3767</v>
      </c>
      <c r="N537" s="578" t="s">
        <v>2798</v>
      </c>
      <c r="O537" s="578" t="s">
        <v>3737</v>
      </c>
      <c r="P537" s="592" t="s">
        <v>3054</v>
      </c>
      <c r="Q537" s="488" t="s">
        <v>462</v>
      </c>
      <c r="R537" s="488" t="s">
        <v>463</v>
      </c>
      <c r="S537" s="589" t="s">
        <v>464</v>
      </c>
      <c r="T537" s="589" t="s">
        <v>465</v>
      </c>
      <c r="U537" s="589"/>
      <c r="V537" s="699">
        <v>3115</v>
      </c>
      <c r="W537" s="700" t="s">
        <v>1554</v>
      </c>
      <c r="X537" s="699"/>
      <c r="Y537" s="699" t="s">
        <v>3768</v>
      </c>
      <c r="Z537" s="699" t="s">
        <v>2625</v>
      </c>
      <c r="AA537" s="699" t="s">
        <v>3739</v>
      </c>
      <c r="AB537" s="699" t="s">
        <v>3740</v>
      </c>
      <c r="AC537" s="699" t="s">
        <v>1577</v>
      </c>
      <c r="AD537" s="701" t="s">
        <v>3769</v>
      </c>
      <c r="AE537" s="702">
        <v>3114</v>
      </c>
      <c r="AF537" s="703" t="s">
        <v>1560</v>
      </c>
      <c r="AG537" s="702"/>
      <c r="AH537" s="704"/>
      <c r="AI537" s="704" t="s">
        <v>2625</v>
      </c>
      <c r="AJ537" s="704" t="s">
        <v>3742</v>
      </c>
      <c r="AK537" s="704" t="s">
        <v>3743</v>
      </c>
      <c r="AL537" s="704" t="s">
        <v>1577</v>
      </c>
      <c r="AM537" s="704" t="s">
        <v>3770</v>
      </c>
      <c r="AN537" s="703"/>
      <c r="AW537" s="500"/>
      <c r="AX537" s="500"/>
      <c r="AY537" s="500"/>
      <c r="BI537" s="599">
        <v>3116</v>
      </c>
      <c r="BJ537" s="716" t="s">
        <v>2497</v>
      </c>
      <c r="BK537" s="600"/>
      <c r="BL537" s="601" t="s">
        <v>3771</v>
      </c>
      <c r="BM537" s="618" t="s">
        <v>2625</v>
      </c>
      <c r="BN537" s="600" t="s">
        <v>3746</v>
      </c>
      <c r="BO537" s="600" t="s">
        <v>3747</v>
      </c>
      <c r="BP537" s="600" t="s">
        <v>1577</v>
      </c>
      <c r="BQ537" s="603" t="s">
        <v>3772</v>
      </c>
    </row>
    <row r="538" spans="1:69" s="333" customFormat="1" hidden="1">
      <c r="A538" s="615" t="s">
        <v>1030</v>
      </c>
      <c r="B538" s="589"/>
      <c r="C538" s="589" t="s">
        <v>2537</v>
      </c>
      <c r="D538" s="509" t="s">
        <v>468</v>
      </c>
      <c r="E538" s="508" t="s">
        <v>2732</v>
      </c>
      <c r="F538" s="508" t="s">
        <v>923</v>
      </c>
      <c r="G538" s="508" t="s">
        <v>2541</v>
      </c>
      <c r="H538" s="578" t="s">
        <v>3391</v>
      </c>
      <c r="I538" s="578"/>
      <c r="J538" s="508" t="str">
        <f t="shared" si="154"/>
        <v>prb106lds</v>
      </c>
      <c r="K538" s="578"/>
      <c r="L538" s="578"/>
      <c r="M538" s="592" t="s">
        <v>3773</v>
      </c>
      <c r="N538" s="578" t="s">
        <v>2798</v>
      </c>
      <c r="O538" s="578" t="s">
        <v>3737</v>
      </c>
      <c r="P538" s="592" t="s">
        <v>3053</v>
      </c>
      <c r="Q538" s="488" t="s">
        <v>462</v>
      </c>
      <c r="R538" s="488" t="s">
        <v>463</v>
      </c>
      <c r="S538" s="589" t="s">
        <v>464</v>
      </c>
      <c r="T538" s="589" t="s">
        <v>465</v>
      </c>
      <c r="U538" s="589"/>
      <c r="V538" s="699">
        <v>3115</v>
      </c>
      <c r="W538" s="700" t="s">
        <v>1554</v>
      </c>
      <c r="X538" s="699"/>
      <c r="Y538" s="699" t="s">
        <v>3774</v>
      </c>
      <c r="Z538" s="699" t="s">
        <v>2625</v>
      </c>
      <c r="AA538" s="699" t="s">
        <v>3739</v>
      </c>
      <c r="AB538" s="699" t="s">
        <v>3740</v>
      </c>
      <c r="AC538" s="699" t="s">
        <v>1577</v>
      </c>
      <c r="AD538" s="701" t="s">
        <v>3775</v>
      </c>
      <c r="AE538" s="702">
        <v>3114</v>
      </c>
      <c r="AF538" s="703" t="s">
        <v>1560</v>
      </c>
      <c r="AG538" s="702"/>
      <c r="AH538" s="704"/>
      <c r="AI538" s="704" t="s">
        <v>2625</v>
      </c>
      <c r="AJ538" s="704" t="s">
        <v>3742</v>
      </c>
      <c r="AK538" s="704" t="s">
        <v>3743</v>
      </c>
      <c r="AL538" s="704" t="s">
        <v>1577</v>
      </c>
      <c r="AM538" s="704" t="s">
        <v>3776</v>
      </c>
      <c r="AN538" s="703"/>
      <c r="AW538" s="500"/>
      <c r="AX538" s="500"/>
      <c r="AY538" s="500"/>
      <c r="BI538" s="599">
        <v>3116</v>
      </c>
      <c r="BJ538" s="716" t="s">
        <v>2497</v>
      </c>
      <c r="BK538" s="600"/>
      <c r="BL538" s="601" t="s">
        <v>3777</v>
      </c>
      <c r="BM538" s="618" t="s">
        <v>2625</v>
      </c>
      <c r="BN538" s="600" t="s">
        <v>3746</v>
      </c>
      <c r="BO538" s="600" t="s">
        <v>3747</v>
      </c>
      <c r="BP538" s="600" t="s">
        <v>1577</v>
      </c>
      <c r="BQ538" s="603" t="s">
        <v>3778</v>
      </c>
    </row>
    <row r="539" spans="1:69" s="333" customFormat="1" hidden="1">
      <c r="A539" s="615" t="s">
        <v>1031</v>
      </c>
      <c r="B539" s="589"/>
      <c r="C539" s="589" t="s">
        <v>2537</v>
      </c>
      <c r="D539" s="509" t="s">
        <v>468</v>
      </c>
      <c r="E539" s="508" t="s">
        <v>2732</v>
      </c>
      <c r="F539" s="508" t="s">
        <v>923</v>
      </c>
      <c r="G539" s="508" t="s">
        <v>2541</v>
      </c>
      <c r="H539" s="578" t="s">
        <v>2206</v>
      </c>
      <c r="I539" s="578"/>
      <c r="J539" s="508" t="str">
        <f t="shared" si="154"/>
        <v>prb107lds</v>
      </c>
      <c r="K539" s="578"/>
      <c r="L539" s="578"/>
      <c r="M539" s="592" t="s">
        <v>3779</v>
      </c>
      <c r="N539" s="578" t="s">
        <v>2798</v>
      </c>
      <c r="O539" s="578" t="s">
        <v>3737</v>
      </c>
      <c r="P539" s="592" t="s">
        <v>3052</v>
      </c>
      <c r="Q539" s="488" t="s">
        <v>462</v>
      </c>
      <c r="R539" s="488" t="s">
        <v>463</v>
      </c>
      <c r="S539" s="589" t="s">
        <v>464</v>
      </c>
      <c r="T539" s="589" t="s">
        <v>465</v>
      </c>
      <c r="U539" s="589"/>
      <c r="V539" s="699">
        <v>3115</v>
      </c>
      <c r="W539" s="700" t="s">
        <v>1554</v>
      </c>
      <c r="X539" s="699"/>
      <c r="Y539" s="699" t="s">
        <v>3780</v>
      </c>
      <c r="Z539" s="699" t="s">
        <v>2625</v>
      </c>
      <c r="AA539" s="699" t="s">
        <v>3739</v>
      </c>
      <c r="AB539" s="699" t="s">
        <v>3740</v>
      </c>
      <c r="AC539" s="699" t="s">
        <v>1577</v>
      </c>
      <c r="AD539" s="701" t="s">
        <v>3781</v>
      </c>
      <c r="AE539" s="702">
        <v>3114</v>
      </c>
      <c r="AF539" s="703" t="s">
        <v>1560</v>
      </c>
      <c r="AG539" s="702"/>
      <c r="AH539" s="704"/>
      <c r="AI539" s="704" t="s">
        <v>2625</v>
      </c>
      <c r="AJ539" s="704" t="s">
        <v>3742</v>
      </c>
      <c r="AK539" s="704" t="s">
        <v>3743</v>
      </c>
      <c r="AL539" s="704" t="s">
        <v>1577</v>
      </c>
      <c r="AM539" s="704" t="s">
        <v>3782</v>
      </c>
      <c r="AN539" s="703"/>
      <c r="AW539" s="500"/>
      <c r="AX539" s="500"/>
      <c r="AY539" s="500"/>
      <c r="BI539" s="599">
        <v>3116</v>
      </c>
      <c r="BJ539" s="716" t="s">
        <v>2497</v>
      </c>
      <c r="BK539" s="600"/>
      <c r="BL539" s="601" t="s">
        <v>3783</v>
      </c>
      <c r="BM539" s="618" t="s">
        <v>2625</v>
      </c>
      <c r="BN539" s="600" t="s">
        <v>3746</v>
      </c>
      <c r="BO539" s="600" t="s">
        <v>3747</v>
      </c>
      <c r="BP539" s="600" t="s">
        <v>1577</v>
      </c>
      <c r="BQ539" s="603" t="s">
        <v>3784</v>
      </c>
    </row>
    <row r="540" spans="1:69" s="333" customFormat="1" hidden="1">
      <c r="A540" s="615" t="s">
        <v>1032</v>
      </c>
      <c r="B540" s="589"/>
      <c r="C540" s="589" t="s">
        <v>2537</v>
      </c>
      <c r="D540" s="509" t="s">
        <v>468</v>
      </c>
      <c r="E540" s="508" t="s">
        <v>2732</v>
      </c>
      <c r="F540" s="508" t="s">
        <v>923</v>
      </c>
      <c r="G540" s="508" t="s">
        <v>2541</v>
      </c>
      <c r="H540" s="578" t="s">
        <v>2210</v>
      </c>
      <c r="I540" s="578"/>
      <c r="J540" s="508" t="str">
        <f t="shared" si="154"/>
        <v>prb108lds</v>
      </c>
      <c r="K540" s="578"/>
      <c r="L540" s="578"/>
      <c r="M540" s="592" t="s">
        <v>3785</v>
      </c>
      <c r="N540" s="578" t="s">
        <v>2798</v>
      </c>
      <c r="O540" s="578" t="s">
        <v>3737</v>
      </c>
      <c r="P540" s="592" t="s">
        <v>3405</v>
      </c>
      <c r="Q540" s="488" t="s">
        <v>462</v>
      </c>
      <c r="R540" s="488" t="s">
        <v>463</v>
      </c>
      <c r="S540" s="589" t="s">
        <v>464</v>
      </c>
      <c r="T540" s="589" t="s">
        <v>465</v>
      </c>
      <c r="U540" s="589"/>
      <c r="V540" s="699">
        <v>3115</v>
      </c>
      <c r="W540" s="700" t="s">
        <v>1554</v>
      </c>
      <c r="X540" s="699"/>
      <c r="Y540" s="699" t="s">
        <v>3786</v>
      </c>
      <c r="Z540" s="699" t="s">
        <v>2625</v>
      </c>
      <c r="AA540" s="699" t="s">
        <v>3739</v>
      </c>
      <c r="AB540" s="699" t="s">
        <v>3740</v>
      </c>
      <c r="AC540" s="699" t="s">
        <v>1577</v>
      </c>
      <c r="AD540" s="701" t="s">
        <v>3787</v>
      </c>
      <c r="AE540" s="702">
        <v>3114</v>
      </c>
      <c r="AF540" s="703" t="s">
        <v>1560</v>
      </c>
      <c r="AG540" s="702"/>
      <c r="AH540" s="704"/>
      <c r="AI540" s="704" t="s">
        <v>2625</v>
      </c>
      <c r="AJ540" s="704" t="s">
        <v>3742</v>
      </c>
      <c r="AK540" s="704" t="s">
        <v>3743</v>
      </c>
      <c r="AL540" s="704" t="s">
        <v>1577</v>
      </c>
      <c r="AM540" s="704" t="s">
        <v>3788</v>
      </c>
      <c r="AN540" s="703"/>
      <c r="AW540" s="500"/>
      <c r="AX540" s="500"/>
      <c r="AY540" s="500"/>
      <c r="BI540" s="599">
        <v>3116</v>
      </c>
      <c r="BJ540" s="716" t="s">
        <v>2497</v>
      </c>
      <c r="BK540" s="600"/>
      <c r="BL540" s="601" t="s">
        <v>3789</v>
      </c>
      <c r="BM540" s="618" t="s">
        <v>2625</v>
      </c>
      <c r="BN540" s="600" t="s">
        <v>3746</v>
      </c>
      <c r="BO540" s="600" t="s">
        <v>3747</v>
      </c>
      <c r="BP540" s="600" t="s">
        <v>1577</v>
      </c>
      <c r="BQ540" s="603" t="s">
        <v>3790</v>
      </c>
    </row>
    <row r="541" spans="1:69" s="333" customFormat="1" hidden="1">
      <c r="A541" s="615" t="s">
        <v>1033</v>
      </c>
      <c r="B541" s="589"/>
      <c r="C541" s="589" t="s">
        <v>2537</v>
      </c>
      <c r="D541" s="509" t="s">
        <v>468</v>
      </c>
      <c r="E541" s="508" t="s">
        <v>2732</v>
      </c>
      <c r="F541" s="508" t="s">
        <v>923</v>
      </c>
      <c r="G541" s="508" t="s">
        <v>2541</v>
      </c>
      <c r="H541" s="578" t="s">
        <v>2211</v>
      </c>
      <c r="I541" s="578"/>
      <c r="J541" s="508" t="str">
        <f t="shared" si="154"/>
        <v>prb109lds</v>
      </c>
      <c r="K541" s="578"/>
      <c r="L541" s="578"/>
      <c r="M541" s="592" t="s">
        <v>3791</v>
      </c>
      <c r="N541" s="578" t="s">
        <v>2798</v>
      </c>
      <c r="O541" s="578" t="s">
        <v>3737</v>
      </c>
      <c r="P541" s="592" t="s">
        <v>3412</v>
      </c>
      <c r="Q541" s="488" t="s">
        <v>462</v>
      </c>
      <c r="R541" s="488" t="s">
        <v>463</v>
      </c>
      <c r="S541" s="589" t="s">
        <v>464</v>
      </c>
      <c r="T541" s="589" t="s">
        <v>465</v>
      </c>
      <c r="U541" s="589"/>
      <c r="V541" s="699">
        <v>3115</v>
      </c>
      <c r="W541" s="700" t="s">
        <v>1554</v>
      </c>
      <c r="X541" s="699"/>
      <c r="Y541" s="699" t="s">
        <v>3792</v>
      </c>
      <c r="Z541" s="699" t="s">
        <v>2625</v>
      </c>
      <c r="AA541" s="699" t="s">
        <v>3739</v>
      </c>
      <c r="AB541" s="699" t="s">
        <v>3740</v>
      </c>
      <c r="AC541" s="699" t="s">
        <v>1577</v>
      </c>
      <c r="AD541" s="701" t="s">
        <v>3793</v>
      </c>
      <c r="AE541" s="702">
        <v>3114</v>
      </c>
      <c r="AF541" s="703" t="s">
        <v>1560</v>
      </c>
      <c r="AG541" s="702"/>
      <c r="AH541" s="704"/>
      <c r="AI541" s="704" t="s">
        <v>2625</v>
      </c>
      <c r="AJ541" s="704" t="s">
        <v>3742</v>
      </c>
      <c r="AK541" s="704" t="s">
        <v>3743</v>
      </c>
      <c r="AL541" s="704" t="s">
        <v>1577</v>
      </c>
      <c r="AM541" s="704" t="s">
        <v>3794</v>
      </c>
      <c r="AN541" s="703"/>
      <c r="AW541" s="500"/>
      <c r="AX541" s="500"/>
      <c r="AY541" s="500"/>
      <c r="BI541" s="599">
        <v>3116</v>
      </c>
      <c r="BJ541" s="716" t="s">
        <v>2497</v>
      </c>
      <c r="BK541" s="600"/>
      <c r="BL541" s="601" t="s">
        <v>3795</v>
      </c>
      <c r="BM541" s="618" t="s">
        <v>2625</v>
      </c>
      <c r="BN541" s="600" t="s">
        <v>3746</v>
      </c>
      <c r="BO541" s="600" t="s">
        <v>3747</v>
      </c>
      <c r="BP541" s="600" t="s">
        <v>1577</v>
      </c>
      <c r="BQ541" s="603" t="s">
        <v>3796</v>
      </c>
    </row>
    <row r="542" spans="1:69" s="333" customFormat="1" hidden="1">
      <c r="A542" s="615" t="s">
        <v>1034</v>
      </c>
      <c r="B542" s="589"/>
      <c r="C542" s="589" t="s">
        <v>2537</v>
      </c>
      <c r="D542" s="509" t="s">
        <v>468</v>
      </c>
      <c r="E542" s="508" t="s">
        <v>2732</v>
      </c>
      <c r="F542" s="508" t="s">
        <v>923</v>
      </c>
      <c r="G542" s="508" t="s">
        <v>2541</v>
      </c>
      <c r="H542" s="578" t="s">
        <v>2212</v>
      </c>
      <c r="I542" s="578"/>
      <c r="J542" s="508" t="str">
        <f t="shared" si="154"/>
        <v>prb110lds</v>
      </c>
      <c r="K542" s="578"/>
      <c r="L542" s="578"/>
      <c r="M542" s="592" t="s">
        <v>3797</v>
      </c>
      <c r="N542" s="578" t="s">
        <v>2798</v>
      </c>
      <c r="O542" s="578" t="s">
        <v>3737</v>
      </c>
      <c r="P542" s="592" t="s">
        <v>3419</v>
      </c>
      <c r="Q542" s="488" t="s">
        <v>462</v>
      </c>
      <c r="R542" s="488" t="s">
        <v>463</v>
      </c>
      <c r="S542" s="589" t="s">
        <v>464</v>
      </c>
      <c r="T542" s="589" t="s">
        <v>465</v>
      </c>
      <c r="U542" s="589"/>
      <c r="V542" s="699">
        <v>3115</v>
      </c>
      <c r="W542" s="700" t="s">
        <v>1554</v>
      </c>
      <c r="X542" s="699"/>
      <c r="Y542" s="699" t="s">
        <v>3798</v>
      </c>
      <c r="Z542" s="699" t="s">
        <v>2625</v>
      </c>
      <c r="AA542" s="699" t="s">
        <v>3739</v>
      </c>
      <c r="AB542" s="699" t="s">
        <v>3740</v>
      </c>
      <c r="AC542" s="699" t="s">
        <v>1577</v>
      </c>
      <c r="AD542" s="701" t="s">
        <v>3799</v>
      </c>
      <c r="AE542" s="702">
        <v>3114</v>
      </c>
      <c r="AF542" s="703" t="s">
        <v>1560</v>
      </c>
      <c r="AG542" s="702"/>
      <c r="AH542" s="704"/>
      <c r="AI542" s="704" t="s">
        <v>2625</v>
      </c>
      <c r="AJ542" s="704" t="s">
        <v>3742</v>
      </c>
      <c r="AK542" s="704" t="s">
        <v>3743</v>
      </c>
      <c r="AL542" s="704" t="s">
        <v>1577</v>
      </c>
      <c r="AM542" s="704" t="s">
        <v>3800</v>
      </c>
      <c r="AN542" s="703"/>
      <c r="AW542" s="500"/>
      <c r="AX542" s="500"/>
      <c r="AY542" s="500"/>
      <c r="BI542" s="599">
        <v>3116</v>
      </c>
      <c r="BJ542" s="716" t="s">
        <v>2497</v>
      </c>
      <c r="BK542" s="600"/>
      <c r="BL542" s="601" t="s">
        <v>3801</v>
      </c>
      <c r="BM542" s="618" t="s">
        <v>2625</v>
      </c>
      <c r="BN542" s="600" t="s">
        <v>3746</v>
      </c>
      <c r="BO542" s="600" t="s">
        <v>3747</v>
      </c>
      <c r="BP542" s="600" t="s">
        <v>1577</v>
      </c>
      <c r="BQ542" s="603" t="s">
        <v>3802</v>
      </c>
    </row>
    <row r="543" spans="1:69" s="333" customFormat="1" hidden="1">
      <c r="A543" s="615" t="s">
        <v>1035</v>
      </c>
      <c r="B543" s="589"/>
      <c r="C543" s="589" t="s">
        <v>2537</v>
      </c>
      <c r="D543" s="509" t="s">
        <v>468</v>
      </c>
      <c r="E543" s="508" t="s">
        <v>2732</v>
      </c>
      <c r="F543" s="508" t="s">
        <v>923</v>
      </c>
      <c r="G543" s="508" t="s">
        <v>2541</v>
      </c>
      <c r="H543" s="578" t="s">
        <v>3425</v>
      </c>
      <c r="I543" s="578"/>
      <c r="J543" s="508" t="str">
        <f t="shared" si="154"/>
        <v>prb111lds</v>
      </c>
      <c r="K543" s="578"/>
      <c r="L543" s="578"/>
      <c r="M543" s="592" t="s">
        <v>3803</v>
      </c>
      <c r="N543" s="578" t="s">
        <v>2798</v>
      </c>
      <c r="O543" s="578" t="s">
        <v>3737</v>
      </c>
      <c r="P543" s="592" t="s">
        <v>3427</v>
      </c>
      <c r="Q543" s="488" t="s">
        <v>462</v>
      </c>
      <c r="R543" s="488" t="s">
        <v>463</v>
      </c>
      <c r="S543" s="589" t="s">
        <v>464</v>
      </c>
      <c r="T543" s="589" t="s">
        <v>465</v>
      </c>
      <c r="U543" s="589"/>
      <c r="V543" s="699">
        <v>3115</v>
      </c>
      <c r="W543" s="700" t="s">
        <v>1554</v>
      </c>
      <c r="X543" s="699"/>
      <c r="Y543" s="699" t="s">
        <v>3804</v>
      </c>
      <c r="Z543" s="699" t="s">
        <v>2625</v>
      </c>
      <c r="AA543" s="699" t="s">
        <v>3739</v>
      </c>
      <c r="AB543" s="699" t="s">
        <v>3740</v>
      </c>
      <c r="AC543" s="699" t="s">
        <v>1577</v>
      </c>
      <c r="AD543" s="701" t="s">
        <v>3805</v>
      </c>
      <c r="AE543" s="702">
        <v>3114</v>
      </c>
      <c r="AF543" s="703" t="s">
        <v>1560</v>
      </c>
      <c r="AG543" s="702"/>
      <c r="AH543" s="704"/>
      <c r="AI543" s="704" t="s">
        <v>2625</v>
      </c>
      <c r="AJ543" s="704" t="s">
        <v>3742</v>
      </c>
      <c r="AK543" s="704" t="s">
        <v>3743</v>
      </c>
      <c r="AL543" s="704" t="s">
        <v>1577</v>
      </c>
      <c r="AM543" s="704" t="s">
        <v>3806</v>
      </c>
      <c r="AN543" s="703"/>
      <c r="AW543" s="500"/>
      <c r="AX543" s="500"/>
      <c r="AY543" s="500"/>
      <c r="BI543" s="599">
        <v>3116</v>
      </c>
      <c r="BJ543" s="716" t="s">
        <v>2497</v>
      </c>
      <c r="BK543" s="600"/>
      <c r="BL543" s="601" t="s">
        <v>3807</v>
      </c>
      <c r="BM543" s="618" t="s">
        <v>2625</v>
      </c>
      <c r="BN543" s="600" t="s">
        <v>3746</v>
      </c>
      <c r="BO543" s="600" t="s">
        <v>3747</v>
      </c>
      <c r="BP543" s="600" t="s">
        <v>1577</v>
      </c>
      <c r="BQ543" s="603" t="s">
        <v>3808</v>
      </c>
    </row>
    <row r="544" spans="1:69" s="333" customFormat="1" hidden="1">
      <c r="A544" s="615" t="s">
        <v>1036</v>
      </c>
      <c r="B544" s="589"/>
      <c r="C544" s="589" t="s">
        <v>2537</v>
      </c>
      <c r="D544" s="509" t="s">
        <v>468</v>
      </c>
      <c r="E544" s="508" t="s">
        <v>2732</v>
      </c>
      <c r="F544" s="508" t="s">
        <v>923</v>
      </c>
      <c r="G544" s="508" t="s">
        <v>2541</v>
      </c>
      <c r="H544" s="578" t="s">
        <v>3433</v>
      </c>
      <c r="I544" s="578"/>
      <c r="J544" s="508" t="str">
        <f t="shared" si="154"/>
        <v>prb112lds</v>
      </c>
      <c r="K544" s="578"/>
      <c r="L544" s="578"/>
      <c r="M544" s="592" t="s">
        <v>3809</v>
      </c>
      <c r="N544" s="578" t="s">
        <v>2798</v>
      </c>
      <c r="O544" s="578" t="s">
        <v>3737</v>
      </c>
      <c r="P544" s="592" t="s">
        <v>3435</v>
      </c>
      <c r="Q544" s="488" t="s">
        <v>462</v>
      </c>
      <c r="R544" s="488" t="s">
        <v>463</v>
      </c>
      <c r="S544" s="589" t="s">
        <v>464</v>
      </c>
      <c r="T544" s="589" t="s">
        <v>465</v>
      </c>
      <c r="U544" s="589"/>
      <c r="V544" s="699">
        <v>3115</v>
      </c>
      <c r="W544" s="700" t="s">
        <v>1554</v>
      </c>
      <c r="X544" s="699"/>
      <c r="Y544" s="699" t="s">
        <v>3810</v>
      </c>
      <c r="Z544" s="699" t="s">
        <v>2625</v>
      </c>
      <c r="AA544" s="699" t="s">
        <v>3739</v>
      </c>
      <c r="AB544" s="699" t="s">
        <v>3740</v>
      </c>
      <c r="AC544" s="699" t="s">
        <v>1577</v>
      </c>
      <c r="AD544" s="701" t="s">
        <v>3811</v>
      </c>
      <c r="AE544" s="702">
        <v>3114</v>
      </c>
      <c r="AF544" s="703" t="s">
        <v>1560</v>
      </c>
      <c r="AG544" s="702"/>
      <c r="AH544" s="704"/>
      <c r="AI544" s="704" t="s">
        <v>2625</v>
      </c>
      <c r="AJ544" s="704" t="s">
        <v>3742</v>
      </c>
      <c r="AK544" s="704" t="s">
        <v>3743</v>
      </c>
      <c r="AL544" s="704" t="s">
        <v>1577</v>
      </c>
      <c r="AM544" s="704" t="s">
        <v>3812</v>
      </c>
      <c r="AN544" s="703"/>
      <c r="AW544" s="500"/>
      <c r="AX544" s="500"/>
      <c r="AY544" s="500"/>
      <c r="BI544" s="599">
        <v>3116</v>
      </c>
      <c r="BJ544" s="716" t="s">
        <v>2497</v>
      </c>
      <c r="BK544" s="600"/>
      <c r="BL544" s="601" t="s">
        <v>3813</v>
      </c>
      <c r="BM544" s="618" t="s">
        <v>2625</v>
      </c>
      <c r="BN544" s="600" t="s">
        <v>3746</v>
      </c>
      <c r="BO544" s="600" t="s">
        <v>3747</v>
      </c>
      <c r="BP544" s="600" t="s">
        <v>1577</v>
      </c>
      <c r="BQ544" s="603" t="s">
        <v>3814</v>
      </c>
    </row>
    <row r="545" spans="1:69" s="333" customFormat="1" hidden="1">
      <c r="A545" s="615" t="s">
        <v>1037</v>
      </c>
      <c r="B545" s="589"/>
      <c r="C545" s="589" t="s">
        <v>2537</v>
      </c>
      <c r="D545" s="509" t="s">
        <v>468</v>
      </c>
      <c r="E545" s="508" t="s">
        <v>2732</v>
      </c>
      <c r="F545" s="508" t="s">
        <v>923</v>
      </c>
      <c r="G545" s="508" t="s">
        <v>2541</v>
      </c>
      <c r="H545" s="578" t="s">
        <v>3441</v>
      </c>
      <c r="I545" s="578"/>
      <c r="J545" s="508" t="str">
        <f t="shared" si="154"/>
        <v>prb113lds</v>
      </c>
      <c r="K545" s="578"/>
      <c r="L545" s="578"/>
      <c r="M545" s="592" t="s">
        <v>3815</v>
      </c>
      <c r="N545" s="578" t="s">
        <v>2798</v>
      </c>
      <c r="O545" s="578" t="s">
        <v>3737</v>
      </c>
      <c r="P545" s="592" t="s">
        <v>3443</v>
      </c>
      <c r="Q545" s="488" t="s">
        <v>462</v>
      </c>
      <c r="R545" s="488" t="s">
        <v>463</v>
      </c>
      <c r="S545" s="589" t="s">
        <v>464</v>
      </c>
      <c r="T545" s="589" t="s">
        <v>465</v>
      </c>
      <c r="U545" s="589"/>
      <c r="V545" s="699">
        <v>3115</v>
      </c>
      <c r="W545" s="700" t="s">
        <v>1554</v>
      </c>
      <c r="X545" s="699"/>
      <c r="Y545" s="699" t="s">
        <v>3816</v>
      </c>
      <c r="Z545" s="699" t="s">
        <v>2625</v>
      </c>
      <c r="AA545" s="699" t="s">
        <v>3739</v>
      </c>
      <c r="AB545" s="699" t="s">
        <v>3740</v>
      </c>
      <c r="AC545" s="699" t="s">
        <v>1577</v>
      </c>
      <c r="AD545" s="701" t="s">
        <v>3817</v>
      </c>
      <c r="AE545" s="702">
        <v>3114</v>
      </c>
      <c r="AF545" s="703" t="s">
        <v>1560</v>
      </c>
      <c r="AG545" s="702"/>
      <c r="AH545" s="704"/>
      <c r="AI545" s="704" t="s">
        <v>2625</v>
      </c>
      <c r="AJ545" s="704" t="s">
        <v>3742</v>
      </c>
      <c r="AK545" s="704" t="s">
        <v>3743</v>
      </c>
      <c r="AL545" s="704" t="s">
        <v>1577</v>
      </c>
      <c r="AM545" s="704" t="s">
        <v>3818</v>
      </c>
      <c r="AN545" s="703"/>
      <c r="AW545" s="500"/>
      <c r="AX545" s="500"/>
      <c r="AY545" s="500"/>
      <c r="BI545" s="599">
        <v>3116</v>
      </c>
      <c r="BJ545" s="716" t="s">
        <v>2497</v>
      </c>
      <c r="BK545" s="600"/>
      <c r="BL545" s="601" t="s">
        <v>3819</v>
      </c>
      <c r="BM545" s="618" t="s">
        <v>2625</v>
      </c>
      <c r="BN545" s="600" t="s">
        <v>3746</v>
      </c>
      <c r="BO545" s="600" t="s">
        <v>3747</v>
      </c>
      <c r="BP545" s="600" t="s">
        <v>1577</v>
      </c>
      <c r="BQ545" s="603" t="s">
        <v>3820</v>
      </c>
    </row>
    <row r="546" spans="1:69" s="333" customFormat="1" hidden="1">
      <c r="A546" s="615" t="s">
        <v>1038</v>
      </c>
      <c r="B546" s="589"/>
      <c r="C546" s="589" t="s">
        <v>2537</v>
      </c>
      <c r="D546" s="509" t="s">
        <v>468</v>
      </c>
      <c r="E546" s="508" t="s">
        <v>2732</v>
      </c>
      <c r="F546" s="508" t="s">
        <v>923</v>
      </c>
      <c r="G546" s="508" t="s">
        <v>2541</v>
      </c>
      <c r="H546" s="578" t="s">
        <v>3449</v>
      </c>
      <c r="I546" s="578"/>
      <c r="J546" s="508" t="str">
        <f t="shared" si="154"/>
        <v>prb114lds</v>
      </c>
      <c r="K546" s="578"/>
      <c r="L546" s="578"/>
      <c r="M546" s="592" t="s">
        <v>3821</v>
      </c>
      <c r="N546" s="578" t="s">
        <v>2798</v>
      </c>
      <c r="O546" s="578" t="s">
        <v>3737</v>
      </c>
      <c r="P546" s="592" t="s">
        <v>3451</v>
      </c>
      <c r="Q546" s="488" t="s">
        <v>462</v>
      </c>
      <c r="R546" s="488" t="s">
        <v>463</v>
      </c>
      <c r="S546" s="589" t="s">
        <v>464</v>
      </c>
      <c r="T546" s="589" t="s">
        <v>465</v>
      </c>
      <c r="U546" s="589"/>
      <c r="V546" s="699">
        <v>3115</v>
      </c>
      <c r="W546" s="700" t="s">
        <v>1554</v>
      </c>
      <c r="X546" s="699"/>
      <c r="Y546" s="699" t="s">
        <v>3822</v>
      </c>
      <c r="Z546" s="699" t="s">
        <v>2625</v>
      </c>
      <c r="AA546" s="699" t="s">
        <v>3739</v>
      </c>
      <c r="AB546" s="699" t="s">
        <v>3740</v>
      </c>
      <c r="AC546" s="699" t="s">
        <v>1577</v>
      </c>
      <c r="AD546" s="701" t="s">
        <v>3823</v>
      </c>
      <c r="AE546" s="702">
        <v>3114</v>
      </c>
      <c r="AF546" s="703" t="s">
        <v>1560</v>
      </c>
      <c r="AG546" s="702"/>
      <c r="AH546" s="704"/>
      <c r="AI546" s="704" t="s">
        <v>2625</v>
      </c>
      <c r="AJ546" s="704" t="s">
        <v>3742</v>
      </c>
      <c r="AK546" s="704" t="s">
        <v>3743</v>
      </c>
      <c r="AL546" s="704" t="s">
        <v>1577</v>
      </c>
      <c r="AM546" s="704" t="s">
        <v>3824</v>
      </c>
      <c r="AN546" s="703"/>
      <c r="AW546" s="500"/>
      <c r="AX546" s="500"/>
      <c r="AY546" s="500"/>
      <c r="BI546" s="599">
        <v>3116</v>
      </c>
      <c r="BJ546" s="716" t="s">
        <v>2497</v>
      </c>
      <c r="BK546" s="600"/>
      <c r="BL546" s="601" t="s">
        <v>3825</v>
      </c>
      <c r="BM546" s="618" t="s">
        <v>2625</v>
      </c>
      <c r="BN546" s="600" t="s">
        <v>3746</v>
      </c>
      <c r="BO546" s="600" t="s">
        <v>3747</v>
      </c>
      <c r="BP546" s="600" t="s">
        <v>1577</v>
      </c>
      <c r="BQ546" s="603" t="s">
        <v>3826</v>
      </c>
    </row>
    <row r="547" spans="1:69" s="333" customFormat="1" ht="13.5" hidden="1" thickBot="1">
      <c r="A547" s="616" t="s">
        <v>1039</v>
      </c>
      <c r="B547" s="589"/>
      <c r="C547" s="509" t="s">
        <v>75</v>
      </c>
      <c r="D547" s="509" t="s">
        <v>468</v>
      </c>
      <c r="E547" s="508" t="s">
        <v>2732</v>
      </c>
      <c r="F547" s="509" t="s">
        <v>75</v>
      </c>
      <c r="G547" s="508" t="s">
        <v>3238</v>
      </c>
      <c r="H547" s="578" t="s">
        <v>2542</v>
      </c>
      <c r="I547" s="578"/>
      <c r="J547" s="508" t="str">
        <f t="shared" si="154"/>
        <v>xtr101lds</v>
      </c>
      <c r="K547" s="578"/>
      <c r="L547" s="578"/>
      <c r="M547" s="593" t="s">
        <v>3827</v>
      </c>
      <c r="N547" s="578" t="s">
        <v>2798</v>
      </c>
      <c r="O547" s="578" t="s">
        <v>3737</v>
      </c>
      <c r="P547" s="594" t="s">
        <v>3828</v>
      </c>
      <c r="Q547" s="488" t="s">
        <v>462</v>
      </c>
      <c r="R547" s="488" t="s">
        <v>463</v>
      </c>
      <c r="S547" s="589" t="s">
        <v>464</v>
      </c>
      <c r="T547" s="589" t="s">
        <v>465</v>
      </c>
      <c r="U547" s="589"/>
      <c r="V547" s="699">
        <v>3115</v>
      </c>
      <c r="W547" s="700" t="s">
        <v>1554</v>
      </c>
      <c r="X547" s="699"/>
      <c r="Y547" s="699"/>
      <c r="Z547" s="699" t="s">
        <v>2625</v>
      </c>
      <c r="AA547" s="699"/>
      <c r="AB547" s="699"/>
      <c r="AC547" s="699" t="s">
        <v>1577</v>
      </c>
      <c r="AD547" s="701"/>
      <c r="AE547" s="702">
        <v>3114</v>
      </c>
      <c r="AF547" s="703" t="s">
        <v>1560</v>
      </c>
      <c r="AG547" s="702"/>
      <c r="AH547" s="704"/>
      <c r="AI547" s="704" t="s">
        <v>2625</v>
      </c>
      <c r="AJ547" s="704" t="s">
        <v>3742</v>
      </c>
      <c r="AK547" s="704" t="s">
        <v>3743</v>
      </c>
      <c r="AL547" s="704" t="s">
        <v>1577</v>
      </c>
      <c r="AM547" s="704" t="s">
        <v>3829</v>
      </c>
      <c r="AN547" s="703"/>
      <c r="AW547" s="500"/>
      <c r="AX547" s="500"/>
      <c r="AY547" s="500"/>
      <c r="BI547" s="599"/>
      <c r="BJ547" s="716" t="s">
        <v>2497</v>
      </c>
      <c r="BK547" s="600"/>
      <c r="BL547" s="605"/>
      <c r="BM547" s="619" t="s">
        <v>2625</v>
      </c>
      <c r="BN547" s="600"/>
      <c r="BO547" s="600"/>
      <c r="BP547" s="600" t="s">
        <v>1577</v>
      </c>
      <c r="BQ547" s="607"/>
    </row>
    <row r="548" spans="1:69" s="333" customFormat="1" hidden="1">
      <c r="A548" s="620" t="s">
        <v>1040</v>
      </c>
      <c r="B548" s="589"/>
      <c r="C548" s="589" t="s">
        <v>2537</v>
      </c>
      <c r="D548" s="509" t="s">
        <v>470</v>
      </c>
      <c r="E548" s="508" t="s">
        <v>2553</v>
      </c>
      <c r="F548" s="508" t="s">
        <v>920</v>
      </c>
      <c r="G548" s="508" t="s">
        <v>2541</v>
      </c>
      <c r="H548" s="578" t="s">
        <v>2542</v>
      </c>
      <c r="I548" s="578"/>
      <c r="J548" s="508" t="str">
        <f t="shared" si="154"/>
        <v>prb101ltn</v>
      </c>
      <c r="K548" s="578"/>
      <c r="L548" s="578"/>
      <c r="M548" s="596" t="s">
        <v>3830</v>
      </c>
      <c r="N548" s="578" t="s">
        <v>3831</v>
      </c>
      <c r="O548" s="578" t="s">
        <v>3832</v>
      </c>
      <c r="P548" s="591" t="s">
        <v>3348</v>
      </c>
      <c r="Q548" s="488" t="s">
        <v>462</v>
      </c>
      <c r="R548" s="488" t="s">
        <v>463</v>
      </c>
      <c r="S548" s="589" t="s">
        <v>464</v>
      </c>
      <c r="T548" s="589" t="s">
        <v>465</v>
      </c>
      <c r="U548" s="589"/>
      <c r="V548" s="699">
        <v>3115</v>
      </c>
      <c r="W548" s="700" t="s">
        <v>1554</v>
      </c>
      <c r="X548" s="699"/>
      <c r="Y548" s="699" t="s">
        <v>3833</v>
      </c>
      <c r="Z548" s="699" t="s">
        <v>2625</v>
      </c>
      <c r="AA548" s="699" t="s">
        <v>3834</v>
      </c>
      <c r="AB548" s="699" t="s">
        <v>3835</v>
      </c>
      <c r="AC548" s="699" t="s">
        <v>1577</v>
      </c>
      <c r="AD548" s="701" t="s">
        <v>3836</v>
      </c>
      <c r="AE548" s="702">
        <v>3114</v>
      </c>
      <c r="AF548" s="703" t="s">
        <v>1560</v>
      </c>
      <c r="AG548" s="702"/>
      <c r="AH548" s="704"/>
      <c r="AI548" s="704" t="s">
        <v>2625</v>
      </c>
      <c r="AJ548" s="704" t="s">
        <v>3837</v>
      </c>
      <c r="AK548" s="704" t="s">
        <v>3838</v>
      </c>
      <c r="AL548" s="704" t="s">
        <v>1577</v>
      </c>
      <c r="AM548" s="704" t="s">
        <v>3839</v>
      </c>
      <c r="AN548" s="703"/>
      <c r="AW548" s="500"/>
      <c r="AX548" s="500"/>
      <c r="AY548" s="500"/>
      <c r="BI548" s="599">
        <v>3116</v>
      </c>
      <c r="BJ548" s="716" t="s">
        <v>2497</v>
      </c>
      <c r="BK548" s="600"/>
      <c r="BL548" s="601" t="s">
        <v>3840</v>
      </c>
      <c r="BM548" s="621" t="s">
        <v>2625</v>
      </c>
      <c r="BN548" s="600" t="s">
        <v>3841</v>
      </c>
      <c r="BO548" s="600" t="s">
        <v>3842</v>
      </c>
      <c r="BP548" s="600" t="s">
        <v>1577</v>
      </c>
      <c r="BQ548" s="603" t="s">
        <v>3843</v>
      </c>
    </row>
    <row r="549" spans="1:69" s="333" customFormat="1" hidden="1">
      <c r="A549" s="620" t="s">
        <v>1041</v>
      </c>
      <c r="B549" s="589"/>
      <c r="C549" s="589" t="s">
        <v>2537</v>
      </c>
      <c r="D549" s="509" t="s">
        <v>470</v>
      </c>
      <c r="E549" s="508" t="s">
        <v>2553</v>
      </c>
      <c r="F549" s="508" t="s">
        <v>920</v>
      </c>
      <c r="G549" s="508" t="s">
        <v>2541</v>
      </c>
      <c r="H549" s="578" t="s">
        <v>3360</v>
      </c>
      <c r="I549" s="578"/>
      <c r="J549" s="508" t="str">
        <f t="shared" si="154"/>
        <v>prb102ltn</v>
      </c>
      <c r="K549" s="578"/>
      <c r="L549" s="578"/>
      <c r="M549" s="592" t="s">
        <v>3830</v>
      </c>
      <c r="N549" s="578" t="s">
        <v>3831</v>
      </c>
      <c r="O549" s="578" t="s">
        <v>3832</v>
      </c>
      <c r="P549" s="592" t="s">
        <v>3362</v>
      </c>
      <c r="Q549" s="488" t="s">
        <v>462</v>
      </c>
      <c r="R549" s="488" t="s">
        <v>463</v>
      </c>
      <c r="S549" s="589" t="s">
        <v>464</v>
      </c>
      <c r="T549" s="589" t="s">
        <v>465</v>
      </c>
      <c r="U549" s="589"/>
      <c r="V549" s="699">
        <v>3115</v>
      </c>
      <c r="W549" s="700" t="s">
        <v>1554</v>
      </c>
      <c r="X549" s="699"/>
      <c r="Y549" s="699" t="s">
        <v>3844</v>
      </c>
      <c r="Z549" s="699" t="s">
        <v>2625</v>
      </c>
      <c r="AA549" s="699" t="s">
        <v>3834</v>
      </c>
      <c r="AB549" s="699" t="s">
        <v>3835</v>
      </c>
      <c r="AC549" s="699" t="s">
        <v>1577</v>
      </c>
      <c r="AD549" s="701" t="s">
        <v>3845</v>
      </c>
      <c r="AE549" s="702">
        <v>3114</v>
      </c>
      <c r="AF549" s="703" t="s">
        <v>1560</v>
      </c>
      <c r="AG549" s="702"/>
      <c r="AH549" s="704"/>
      <c r="AI549" s="704" t="s">
        <v>2625</v>
      </c>
      <c r="AJ549" s="704" t="s">
        <v>3837</v>
      </c>
      <c r="AK549" s="704" t="s">
        <v>3838</v>
      </c>
      <c r="AL549" s="704" t="s">
        <v>1577</v>
      </c>
      <c r="AM549" s="704" t="s">
        <v>3846</v>
      </c>
      <c r="AN549" s="703"/>
      <c r="AW549" s="500"/>
      <c r="AX549" s="500"/>
      <c r="AY549" s="500"/>
      <c r="BI549" s="599">
        <v>3116</v>
      </c>
      <c r="BJ549" s="716" t="s">
        <v>2497</v>
      </c>
      <c r="BK549" s="600"/>
      <c r="BL549" s="601" t="s">
        <v>3847</v>
      </c>
      <c r="BM549" s="621" t="s">
        <v>2625</v>
      </c>
      <c r="BN549" s="600" t="s">
        <v>3841</v>
      </c>
      <c r="BO549" s="600" t="s">
        <v>3842</v>
      </c>
      <c r="BP549" s="600" t="s">
        <v>1577</v>
      </c>
      <c r="BQ549" s="603" t="s">
        <v>3848</v>
      </c>
    </row>
    <row r="550" spans="1:69" s="333" customFormat="1" hidden="1">
      <c r="A550" s="620" t="s">
        <v>1042</v>
      </c>
      <c r="B550" s="589"/>
      <c r="C550" s="589" t="s">
        <v>2537</v>
      </c>
      <c r="D550" s="509" t="s">
        <v>470</v>
      </c>
      <c r="E550" s="508" t="s">
        <v>2553</v>
      </c>
      <c r="F550" s="508" t="s">
        <v>923</v>
      </c>
      <c r="G550" s="508" t="s">
        <v>2541</v>
      </c>
      <c r="H550" s="578" t="s">
        <v>3368</v>
      </c>
      <c r="I550" s="578"/>
      <c r="J550" s="508" t="str">
        <f t="shared" si="154"/>
        <v>prb103ltn</v>
      </c>
      <c r="K550" s="578"/>
      <c r="L550" s="578"/>
      <c r="M550" s="592" t="s">
        <v>3830</v>
      </c>
      <c r="N550" s="578" t="s">
        <v>3831</v>
      </c>
      <c r="O550" s="578" t="s">
        <v>3832</v>
      </c>
      <c r="P550" s="592" t="s">
        <v>3370</v>
      </c>
      <c r="Q550" s="488" t="s">
        <v>462</v>
      </c>
      <c r="R550" s="488" t="s">
        <v>463</v>
      </c>
      <c r="S550" s="589" t="s">
        <v>464</v>
      </c>
      <c r="T550" s="589" t="s">
        <v>465</v>
      </c>
      <c r="U550" s="589"/>
      <c r="V550" s="699">
        <v>3115</v>
      </c>
      <c r="W550" s="700" t="s">
        <v>1554</v>
      </c>
      <c r="X550" s="699"/>
      <c r="Y550" s="699" t="s">
        <v>3849</v>
      </c>
      <c r="Z550" s="699" t="s">
        <v>2625</v>
      </c>
      <c r="AA550" s="699" t="s">
        <v>3834</v>
      </c>
      <c r="AB550" s="699" t="s">
        <v>3835</v>
      </c>
      <c r="AC550" s="699" t="s">
        <v>1577</v>
      </c>
      <c r="AD550" s="701" t="s">
        <v>3850</v>
      </c>
      <c r="AE550" s="702">
        <v>3114</v>
      </c>
      <c r="AF550" s="703" t="s">
        <v>1560</v>
      </c>
      <c r="AG550" s="702"/>
      <c r="AH550" s="704"/>
      <c r="AI550" s="704" t="s">
        <v>2625</v>
      </c>
      <c r="AJ550" s="704" t="s">
        <v>3837</v>
      </c>
      <c r="AK550" s="704" t="s">
        <v>3838</v>
      </c>
      <c r="AL550" s="704" t="s">
        <v>1577</v>
      </c>
      <c r="AM550" s="704" t="s">
        <v>3851</v>
      </c>
      <c r="AN550" s="703"/>
      <c r="AW550" s="500"/>
      <c r="AX550" s="500"/>
      <c r="AY550" s="500"/>
      <c r="BI550" s="599">
        <v>3116</v>
      </c>
      <c r="BJ550" s="716" t="s">
        <v>2497</v>
      </c>
      <c r="BK550" s="600"/>
      <c r="BL550" s="601" t="s">
        <v>3852</v>
      </c>
      <c r="BM550" s="621" t="s">
        <v>2625</v>
      </c>
      <c r="BN550" s="600" t="s">
        <v>3841</v>
      </c>
      <c r="BO550" s="600" t="s">
        <v>3842</v>
      </c>
      <c r="BP550" s="600" t="s">
        <v>1577</v>
      </c>
      <c r="BQ550" s="603" t="s">
        <v>3853</v>
      </c>
    </row>
    <row r="551" spans="1:69" s="333" customFormat="1" hidden="1">
      <c r="A551" s="620" t="s">
        <v>1043</v>
      </c>
      <c r="B551" s="589"/>
      <c r="C551" s="589" t="s">
        <v>2537</v>
      </c>
      <c r="D551" s="509" t="s">
        <v>470</v>
      </c>
      <c r="E551" s="508" t="s">
        <v>2553</v>
      </c>
      <c r="F551" s="508" t="s">
        <v>923</v>
      </c>
      <c r="G551" s="508" t="s">
        <v>2541</v>
      </c>
      <c r="H551" s="578" t="s">
        <v>3376</v>
      </c>
      <c r="I551" s="578"/>
      <c r="J551" s="508" t="str">
        <f t="shared" si="154"/>
        <v>prb104ltn</v>
      </c>
      <c r="K551" s="578"/>
      <c r="L551" s="578"/>
      <c r="M551" s="592" t="s">
        <v>3830</v>
      </c>
      <c r="N551" s="578" t="s">
        <v>3831</v>
      </c>
      <c r="O551" s="578" t="s">
        <v>3832</v>
      </c>
      <c r="P551" s="592" t="s">
        <v>3378</v>
      </c>
      <c r="Q551" s="488" t="s">
        <v>462</v>
      </c>
      <c r="R551" s="488" t="s">
        <v>463</v>
      </c>
      <c r="S551" s="589" t="s">
        <v>464</v>
      </c>
      <c r="T551" s="589" t="s">
        <v>465</v>
      </c>
      <c r="U551" s="589"/>
      <c r="V551" s="699">
        <v>3115</v>
      </c>
      <c r="W551" s="700" t="s">
        <v>1554</v>
      </c>
      <c r="X551" s="699"/>
      <c r="Y551" s="699" t="s">
        <v>3854</v>
      </c>
      <c r="Z551" s="699" t="s">
        <v>2625</v>
      </c>
      <c r="AA551" s="699" t="s">
        <v>3834</v>
      </c>
      <c r="AB551" s="699" t="s">
        <v>3835</v>
      </c>
      <c r="AC551" s="699" t="s">
        <v>1577</v>
      </c>
      <c r="AD551" s="701" t="s">
        <v>3855</v>
      </c>
      <c r="AE551" s="702">
        <v>3114</v>
      </c>
      <c r="AF551" s="703" t="s">
        <v>1560</v>
      </c>
      <c r="AG551" s="702"/>
      <c r="AH551" s="704"/>
      <c r="AI551" s="704" t="s">
        <v>2625</v>
      </c>
      <c r="AJ551" s="704" t="s">
        <v>3837</v>
      </c>
      <c r="AK551" s="704" t="s">
        <v>3838</v>
      </c>
      <c r="AL551" s="704" t="s">
        <v>1577</v>
      </c>
      <c r="AM551" s="704" t="s">
        <v>3856</v>
      </c>
      <c r="AN551" s="703"/>
      <c r="AW551" s="500"/>
      <c r="AX551" s="500"/>
      <c r="AY551" s="500"/>
      <c r="BI551" s="599">
        <v>3116</v>
      </c>
      <c r="BJ551" s="716" t="s">
        <v>2497</v>
      </c>
      <c r="BK551" s="600"/>
      <c r="BL551" s="601" t="s">
        <v>3857</v>
      </c>
      <c r="BM551" s="621" t="s">
        <v>2625</v>
      </c>
      <c r="BN551" s="600" t="s">
        <v>3841</v>
      </c>
      <c r="BO551" s="600" t="s">
        <v>3842</v>
      </c>
      <c r="BP551" s="600" t="s">
        <v>1577</v>
      </c>
      <c r="BQ551" s="603" t="s">
        <v>3858</v>
      </c>
    </row>
    <row r="552" spans="1:69" s="333" customFormat="1" hidden="1">
      <c r="A552" s="620" t="s">
        <v>1044</v>
      </c>
      <c r="B552" s="589"/>
      <c r="C552" s="589" t="s">
        <v>2537</v>
      </c>
      <c r="D552" s="509" t="s">
        <v>470</v>
      </c>
      <c r="E552" s="508" t="s">
        <v>2553</v>
      </c>
      <c r="F552" s="508" t="s">
        <v>923</v>
      </c>
      <c r="G552" s="508" t="s">
        <v>2541</v>
      </c>
      <c r="H552" s="578" t="s">
        <v>3384</v>
      </c>
      <c r="I552" s="578"/>
      <c r="J552" s="508" t="str">
        <f t="shared" si="154"/>
        <v>prb105ltn</v>
      </c>
      <c r="K552" s="578"/>
      <c r="L552" s="578"/>
      <c r="M552" s="592" t="s">
        <v>3830</v>
      </c>
      <c r="N552" s="578" t="s">
        <v>3831</v>
      </c>
      <c r="O552" s="578" t="s">
        <v>3832</v>
      </c>
      <c r="P552" s="592" t="s">
        <v>3054</v>
      </c>
      <c r="Q552" s="488" t="s">
        <v>462</v>
      </c>
      <c r="R552" s="488" t="s">
        <v>463</v>
      </c>
      <c r="S552" s="589" t="s">
        <v>464</v>
      </c>
      <c r="T552" s="589" t="s">
        <v>465</v>
      </c>
      <c r="U552" s="589"/>
      <c r="V552" s="699">
        <v>3115</v>
      </c>
      <c r="W552" s="700" t="s">
        <v>1554</v>
      </c>
      <c r="X552" s="699"/>
      <c r="Y552" s="699" t="s">
        <v>3859</v>
      </c>
      <c r="Z552" s="699" t="s">
        <v>2625</v>
      </c>
      <c r="AA552" s="699" t="s">
        <v>3834</v>
      </c>
      <c r="AB552" s="699" t="s">
        <v>3835</v>
      </c>
      <c r="AC552" s="699" t="s">
        <v>1577</v>
      </c>
      <c r="AD552" s="701" t="s">
        <v>3860</v>
      </c>
      <c r="AE552" s="702">
        <v>3114</v>
      </c>
      <c r="AF552" s="703" t="s">
        <v>1560</v>
      </c>
      <c r="AG552" s="702"/>
      <c r="AH552" s="704"/>
      <c r="AI552" s="704" t="s">
        <v>2625</v>
      </c>
      <c r="AJ552" s="704" t="s">
        <v>3837</v>
      </c>
      <c r="AK552" s="704" t="s">
        <v>3838</v>
      </c>
      <c r="AL552" s="704" t="s">
        <v>1577</v>
      </c>
      <c r="AM552" s="704" t="s">
        <v>3861</v>
      </c>
      <c r="AN552" s="703"/>
      <c r="AW552" s="500"/>
      <c r="AX552" s="500"/>
      <c r="AY552" s="500"/>
      <c r="BI552" s="599">
        <v>3116</v>
      </c>
      <c r="BJ552" s="716" t="s">
        <v>2497</v>
      </c>
      <c r="BK552" s="600"/>
      <c r="BL552" s="601" t="s">
        <v>3862</v>
      </c>
      <c r="BM552" s="621" t="s">
        <v>2625</v>
      </c>
      <c r="BN552" s="600" t="s">
        <v>3841</v>
      </c>
      <c r="BO552" s="600" t="s">
        <v>3842</v>
      </c>
      <c r="BP552" s="600" t="s">
        <v>1577</v>
      </c>
      <c r="BQ552" s="603" t="s">
        <v>3863</v>
      </c>
    </row>
    <row r="553" spans="1:69" s="333" customFormat="1" hidden="1">
      <c r="A553" s="620" t="s">
        <v>1045</v>
      </c>
      <c r="B553" s="589"/>
      <c r="C553" s="589" t="s">
        <v>2537</v>
      </c>
      <c r="D553" s="509" t="s">
        <v>470</v>
      </c>
      <c r="E553" s="508" t="s">
        <v>2553</v>
      </c>
      <c r="F553" s="508" t="s">
        <v>923</v>
      </c>
      <c r="G553" s="508" t="s">
        <v>2541</v>
      </c>
      <c r="H553" s="578" t="s">
        <v>3391</v>
      </c>
      <c r="I553" s="578"/>
      <c r="J553" s="508" t="str">
        <f t="shared" si="154"/>
        <v>prb106ltn</v>
      </c>
      <c r="K553" s="578"/>
      <c r="L553" s="578"/>
      <c r="M553" s="592" t="s">
        <v>3830</v>
      </c>
      <c r="N553" s="578" t="s">
        <v>3831</v>
      </c>
      <c r="O553" s="578" t="s">
        <v>3832</v>
      </c>
      <c r="P553" s="592" t="s">
        <v>3053</v>
      </c>
      <c r="Q553" s="488" t="s">
        <v>462</v>
      </c>
      <c r="R553" s="488" t="s">
        <v>463</v>
      </c>
      <c r="S553" s="589" t="s">
        <v>464</v>
      </c>
      <c r="T553" s="589" t="s">
        <v>465</v>
      </c>
      <c r="U553" s="589"/>
      <c r="V553" s="699">
        <v>3115</v>
      </c>
      <c r="W553" s="700" t="s">
        <v>1554</v>
      </c>
      <c r="X553" s="699"/>
      <c r="Y553" s="699" t="s">
        <v>3864</v>
      </c>
      <c r="Z553" s="699" t="s">
        <v>2625</v>
      </c>
      <c r="AA553" s="699" t="s">
        <v>3834</v>
      </c>
      <c r="AB553" s="699" t="s">
        <v>3835</v>
      </c>
      <c r="AC553" s="699" t="s">
        <v>1577</v>
      </c>
      <c r="AD553" s="701" t="s">
        <v>3865</v>
      </c>
      <c r="AE553" s="702">
        <v>3114</v>
      </c>
      <c r="AF553" s="703" t="s">
        <v>1560</v>
      </c>
      <c r="AG553" s="702"/>
      <c r="AH553" s="704"/>
      <c r="AI553" s="704" t="s">
        <v>2625</v>
      </c>
      <c r="AJ553" s="704" t="s">
        <v>3837</v>
      </c>
      <c r="AK553" s="704" t="s">
        <v>3838</v>
      </c>
      <c r="AL553" s="704" t="s">
        <v>1577</v>
      </c>
      <c r="AM553" s="704" t="s">
        <v>3866</v>
      </c>
      <c r="AN553" s="703"/>
      <c r="AW553" s="500"/>
      <c r="AX553" s="500"/>
      <c r="AY553" s="500"/>
      <c r="BI553" s="599">
        <v>3116</v>
      </c>
      <c r="BJ553" s="716" t="s">
        <v>2497</v>
      </c>
      <c r="BK553" s="600"/>
      <c r="BL553" s="601" t="s">
        <v>3867</v>
      </c>
      <c r="BM553" s="621" t="s">
        <v>2625</v>
      </c>
      <c r="BN553" s="600" t="s">
        <v>3841</v>
      </c>
      <c r="BO553" s="600" t="s">
        <v>3842</v>
      </c>
      <c r="BP553" s="600" t="s">
        <v>1577</v>
      </c>
      <c r="BQ553" s="603" t="s">
        <v>3868</v>
      </c>
    </row>
    <row r="554" spans="1:69" s="333" customFormat="1" hidden="1">
      <c r="A554" s="620" t="s">
        <v>1046</v>
      </c>
      <c r="B554" s="589"/>
      <c r="C554" s="589" t="s">
        <v>2537</v>
      </c>
      <c r="D554" s="509" t="s">
        <v>470</v>
      </c>
      <c r="E554" s="508" t="s">
        <v>2553</v>
      </c>
      <c r="F554" s="508" t="s">
        <v>923</v>
      </c>
      <c r="G554" s="508" t="s">
        <v>2541</v>
      </c>
      <c r="H554" s="578" t="s">
        <v>2206</v>
      </c>
      <c r="I554" s="578"/>
      <c r="J554" s="508" t="str">
        <f t="shared" si="154"/>
        <v>prb107ltn</v>
      </c>
      <c r="K554" s="578"/>
      <c r="L554" s="578"/>
      <c r="M554" s="592" t="s">
        <v>3830</v>
      </c>
      <c r="N554" s="578" t="s">
        <v>3831</v>
      </c>
      <c r="O554" s="578" t="s">
        <v>3832</v>
      </c>
      <c r="P554" s="592" t="s">
        <v>3052</v>
      </c>
      <c r="Q554" s="488" t="s">
        <v>462</v>
      </c>
      <c r="R554" s="488" t="s">
        <v>463</v>
      </c>
      <c r="S554" s="589" t="s">
        <v>464</v>
      </c>
      <c r="T554" s="589" t="s">
        <v>465</v>
      </c>
      <c r="U554" s="589"/>
      <c r="V554" s="699">
        <v>3115</v>
      </c>
      <c r="W554" s="700" t="s">
        <v>1554</v>
      </c>
      <c r="X554" s="699"/>
      <c r="Y554" s="699" t="s">
        <v>3869</v>
      </c>
      <c r="Z554" s="699" t="s">
        <v>2625</v>
      </c>
      <c r="AA554" s="699" t="s">
        <v>3834</v>
      </c>
      <c r="AB554" s="699" t="s">
        <v>3835</v>
      </c>
      <c r="AC554" s="699" t="s">
        <v>1577</v>
      </c>
      <c r="AD554" s="701" t="s">
        <v>3870</v>
      </c>
      <c r="AE554" s="702">
        <v>3114</v>
      </c>
      <c r="AF554" s="703" t="s">
        <v>1560</v>
      </c>
      <c r="AG554" s="702"/>
      <c r="AH554" s="704"/>
      <c r="AI554" s="704" t="s">
        <v>2625</v>
      </c>
      <c r="AJ554" s="704" t="s">
        <v>3837</v>
      </c>
      <c r="AK554" s="704" t="s">
        <v>3838</v>
      </c>
      <c r="AL554" s="704" t="s">
        <v>1577</v>
      </c>
      <c r="AM554" s="704" t="s">
        <v>3871</v>
      </c>
      <c r="AN554" s="703"/>
      <c r="AW554" s="500"/>
      <c r="AX554" s="500"/>
      <c r="AY554" s="500"/>
      <c r="BI554" s="599">
        <v>3116</v>
      </c>
      <c r="BJ554" s="716" t="s">
        <v>2497</v>
      </c>
      <c r="BK554" s="600"/>
      <c r="BL554" s="601" t="s">
        <v>3872</v>
      </c>
      <c r="BM554" s="621" t="s">
        <v>2625</v>
      </c>
      <c r="BN554" s="600" t="s">
        <v>3841</v>
      </c>
      <c r="BO554" s="600" t="s">
        <v>3842</v>
      </c>
      <c r="BP554" s="600" t="s">
        <v>1577</v>
      </c>
      <c r="BQ554" s="603" t="s">
        <v>3873</v>
      </c>
    </row>
    <row r="555" spans="1:69" s="333" customFormat="1" hidden="1">
      <c r="A555" s="620" t="s">
        <v>1047</v>
      </c>
      <c r="B555" s="589"/>
      <c r="C555" s="589" t="s">
        <v>2537</v>
      </c>
      <c r="D555" s="509" t="s">
        <v>470</v>
      </c>
      <c r="E555" s="508" t="s">
        <v>2553</v>
      </c>
      <c r="F555" s="508" t="s">
        <v>923</v>
      </c>
      <c r="G555" s="508" t="s">
        <v>2541</v>
      </c>
      <c r="H555" s="578" t="s">
        <v>2210</v>
      </c>
      <c r="I555" s="578"/>
      <c r="J555" s="508" t="str">
        <f t="shared" si="154"/>
        <v>prb108ltn</v>
      </c>
      <c r="K555" s="578"/>
      <c r="L555" s="578"/>
      <c r="M555" s="592" t="s">
        <v>3830</v>
      </c>
      <c r="N555" s="578" t="s">
        <v>3831</v>
      </c>
      <c r="O555" s="578" t="s">
        <v>3832</v>
      </c>
      <c r="P555" s="592" t="s">
        <v>3405</v>
      </c>
      <c r="Q555" s="488" t="s">
        <v>462</v>
      </c>
      <c r="R555" s="488" t="s">
        <v>463</v>
      </c>
      <c r="S555" s="589" t="s">
        <v>464</v>
      </c>
      <c r="T555" s="589" t="s">
        <v>465</v>
      </c>
      <c r="U555" s="589"/>
      <c r="V555" s="699">
        <v>3115</v>
      </c>
      <c r="W555" s="700" t="s">
        <v>1554</v>
      </c>
      <c r="X555" s="699"/>
      <c r="Y555" s="699" t="s">
        <v>3874</v>
      </c>
      <c r="Z555" s="699" t="s">
        <v>2625</v>
      </c>
      <c r="AA555" s="699" t="s">
        <v>3834</v>
      </c>
      <c r="AB555" s="699" t="s">
        <v>3835</v>
      </c>
      <c r="AC555" s="699" t="s">
        <v>1577</v>
      </c>
      <c r="AD555" s="701" t="s">
        <v>3875</v>
      </c>
      <c r="AE555" s="702">
        <v>3114</v>
      </c>
      <c r="AF555" s="703" t="s">
        <v>1560</v>
      </c>
      <c r="AG555" s="702"/>
      <c r="AH555" s="704"/>
      <c r="AI555" s="704" t="s">
        <v>2625</v>
      </c>
      <c r="AJ555" s="704" t="s">
        <v>3837</v>
      </c>
      <c r="AK555" s="704" t="s">
        <v>3838</v>
      </c>
      <c r="AL555" s="704" t="s">
        <v>1577</v>
      </c>
      <c r="AM555" s="704" t="s">
        <v>3876</v>
      </c>
      <c r="AN555" s="703"/>
      <c r="AW555" s="500"/>
      <c r="AX555" s="500"/>
      <c r="AY555" s="500"/>
      <c r="BI555" s="599">
        <v>3116</v>
      </c>
      <c r="BJ555" s="716" t="s">
        <v>2497</v>
      </c>
      <c r="BK555" s="600"/>
      <c r="BL555" s="601" t="s">
        <v>3877</v>
      </c>
      <c r="BM555" s="621" t="s">
        <v>2625</v>
      </c>
      <c r="BN555" s="600" t="s">
        <v>3841</v>
      </c>
      <c r="BO555" s="600" t="s">
        <v>3842</v>
      </c>
      <c r="BP555" s="600" t="s">
        <v>1577</v>
      </c>
      <c r="BQ555" s="603" t="s">
        <v>3878</v>
      </c>
    </row>
    <row r="556" spans="1:69" s="333" customFormat="1" hidden="1">
      <c r="A556" s="620" t="s">
        <v>1048</v>
      </c>
      <c r="B556" s="589"/>
      <c r="C556" s="589" t="s">
        <v>2537</v>
      </c>
      <c r="D556" s="509" t="s">
        <v>470</v>
      </c>
      <c r="E556" s="508" t="s">
        <v>2553</v>
      </c>
      <c r="F556" s="508" t="s">
        <v>923</v>
      </c>
      <c r="G556" s="508" t="s">
        <v>2541</v>
      </c>
      <c r="H556" s="578" t="s">
        <v>2211</v>
      </c>
      <c r="I556" s="578"/>
      <c r="J556" s="508" t="str">
        <f t="shared" si="154"/>
        <v>prb109ltn</v>
      </c>
      <c r="K556" s="578"/>
      <c r="L556" s="578"/>
      <c r="M556" s="592" t="s">
        <v>3830</v>
      </c>
      <c r="N556" s="578" t="s">
        <v>3831</v>
      </c>
      <c r="O556" s="578" t="s">
        <v>3832</v>
      </c>
      <c r="P556" s="592" t="s">
        <v>3412</v>
      </c>
      <c r="Q556" s="488" t="s">
        <v>462</v>
      </c>
      <c r="R556" s="488" t="s">
        <v>463</v>
      </c>
      <c r="S556" s="589" t="s">
        <v>464</v>
      </c>
      <c r="T556" s="589" t="s">
        <v>465</v>
      </c>
      <c r="U556" s="589"/>
      <c r="V556" s="699">
        <v>3115</v>
      </c>
      <c r="W556" s="700" t="s">
        <v>1554</v>
      </c>
      <c r="X556" s="699"/>
      <c r="Y556" s="699" t="s">
        <v>3879</v>
      </c>
      <c r="Z556" s="699" t="s">
        <v>2625</v>
      </c>
      <c r="AA556" s="699" t="s">
        <v>3834</v>
      </c>
      <c r="AB556" s="699" t="s">
        <v>3835</v>
      </c>
      <c r="AC556" s="699" t="s">
        <v>1577</v>
      </c>
      <c r="AD556" s="701" t="s">
        <v>3880</v>
      </c>
      <c r="AE556" s="702">
        <v>3114</v>
      </c>
      <c r="AF556" s="703" t="s">
        <v>1560</v>
      </c>
      <c r="AG556" s="702"/>
      <c r="AH556" s="704"/>
      <c r="AI556" s="704" t="s">
        <v>2625</v>
      </c>
      <c r="AJ556" s="704" t="s">
        <v>3837</v>
      </c>
      <c r="AK556" s="704" t="s">
        <v>3838</v>
      </c>
      <c r="AL556" s="704" t="s">
        <v>1577</v>
      </c>
      <c r="AM556" s="704" t="s">
        <v>3881</v>
      </c>
      <c r="AN556" s="703"/>
      <c r="AW556" s="500"/>
      <c r="AX556" s="500"/>
      <c r="AY556" s="500"/>
      <c r="BI556" s="599">
        <v>3116</v>
      </c>
      <c r="BJ556" s="716" t="s">
        <v>2497</v>
      </c>
      <c r="BK556" s="600"/>
      <c r="BL556" s="601" t="s">
        <v>3882</v>
      </c>
      <c r="BM556" s="621" t="s">
        <v>2625</v>
      </c>
      <c r="BN556" s="600" t="s">
        <v>3841</v>
      </c>
      <c r="BO556" s="600" t="s">
        <v>3842</v>
      </c>
      <c r="BP556" s="600" t="s">
        <v>1577</v>
      </c>
      <c r="BQ556" s="603" t="s">
        <v>3883</v>
      </c>
    </row>
    <row r="557" spans="1:69" s="333" customFormat="1" hidden="1">
      <c r="A557" s="620" t="s">
        <v>1049</v>
      </c>
      <c r="B557" s="589"/>
      <c r="C557" s="589" t="s">
        <v>2537</v>
      </c>
      <c r="D557" s="509" t="s">
        <v>470</v>
      </c>
      <c r="E557" s="508" t="s">
        <v>2553</v>
      </c>
      <c r="F557" s="508" t="s">
        <v>923</v>
      </c>
      <c r="G557" s="508" t="s">
        <v>2541</v>
      </c>
      <c r="H557" s="578" t="s">
        <v>2212</v>
      </c>
      <c r="I557" s="578"/>
      <c r="J557" s="508" t="str">
        <f t="shared" si="154"/>
        <v>prb110ltn</v>
      </c>
      <c r="K557" s="578"/>
      <c r="L557" s="578"/>
      <c r="M557" s="592" t="s">
        <v>3830</v>
      </c>
      <c r="N557" s="578" t="s">
        <v>3831</v>
      </c>
      <c r="O557" s="578" t="s">
        <v>3832</v>
      </c>
      <c r="P557" s="592" t="s">
        <v>3419</v>
      </c>
      <c r="Q557" s="488" t="s">
        <v>462</v>
      </c>
      <c r="R557" s="488" t="s">
        <v>463</v>
      </c>
      <c r="S557" s="589" t="s">
        <v>464</v>
      </c>
      <c r="T557" s="589" t="s">
        <v>465</v>
      </c>
      <c r="U557" s="589"/>
      <c r="V557" s="699">
        <v>3115</v>
      </c>
      <c r="W557" s="700" t="s">
        <v>1554</v>
      </c>
      <c r="X557" s="699"/>
      <c r="Y557" s="699" t="s">
        <v>3884</v>
      </c>
      <c r="Z557" s="699" t="s">
        <v>2625</v>
      </c>
      <c r="AA557" s="699" t="s">
        <v>3834</v>
      </c>
      <c r="AB557" s="699" t="s">
        <v>3835</v>
      </c>
      <c r="AC557" s="699" t="s">
        <v>1577</v>
      </c>
      <c r="AD557" s="701" t="s">
        <v>3885</v>
      </c>
      <c r="AE557" s="702">
        <v>3114</v>
      </c>
      <c r="AF557" s="703" t="s">
        <v>1560</v>
      </c>
      <c r="AG557" s="702"/>
      <c r="AH557" s="704"/>
      <c r="AI557" s="704" t="s">
        <v>2625</v>
      </c>
      <c r="AJ557" s="704" t="s">
        <v>3837</v>
      </c>
      <c r="AK557" s="704" t="s">
        <v>3838</v>
      </c>
      <c r="AL557" s="704" t="s">
        <v>1577</v>
      </c>
      <c r="AM557" s="704" t="s">
        <v>3886</v>
      </c>
      <c r="AN557" s="703"/>
      <c r="AW557" s="500"/>
      <c r="AX557" s="500"/>
      <c r="AY557" s="500"/>
      <c r="BI557" s="599">
        <v>3116</v>
      </c>
      <c r="BJ557" s="716" t="s">
        <v>2497</v>
      </c>
      <c r="BK557" s="600"/>
      <c r="BL557" s="601" t="s">
        <v>3887</v>
      </c>
      <c r="BM557" s="621" t="s">
        <v>2625</v>
      </c>
      <c r="BN557" s="600" t="s">
        <v>3841</v>
      </c>
      <c r="BO557" s="600" t="s">
        <v>3842</v>
      </c>
      <c r="BP557" s="600" t="s">
        <v>1577</v>
      </c>
      <c r="BQ557" s="603" t="s">
        <v>3888</v>
      </c>
    </row>
    <row r="558" spans="1:69" s="333" customFormat="1" hidden="1">
      <c r="A558" s="620" t="s">
        <v>1050</v>
      </c>
      <c r="B558" s="589"/>
      <c r="C558" s="589" t="s">
        <v>2537</v>
      </c>
      <c r="D558" s="509" t="s">
        <v>470</v>
      </c>
      <c r="E558" s="508" t="s">
        <v>2553</v>
      </c>
      <c r="F558" s="508" t="s">
        <v>923</v>
      </c>
      <c r="G558" s="508" t="s">
        <v>2541</v>
      </c>
      <c r="H558" s="578" t="s">
        <v>3425</v>
      </c>
      <c r="I558" s="578"/>
      <c r="J558" s="508" t="str">
        <f t="shared" si="154"/>
        <v>prb111ltn</v>
      </c>
      <c r="K558" s="578"/>
      <c r="L558" s="578"/>
      <c r="M558" s="592" t="s">
        <v>3830</v>
      </c>
      <c r="N558" s="578" t="s">
        <v>3831</v>
      </c>
      <c r="O558" s="578" t="s">
        <v>3832</v>
      </c>
      <c r="P558" s="592" t="s">
        <v>3427</v>
      </c>
      <c r="Q558" s="488" t="s">
        <v>462</v>
      </c>
      <c r="R558" s="488" t="s">
        <v>463</v>
      </c>
      <c r="S558" s="589" t="s">
        <v>464</v>
      </c>
      <c r="T558" s="589" t="s">
        <v>465</v>
      </c>
      <c r="U558" s="589"/>
      <c r="V558" s="699">
        <v>3115</v>
      </c>
      <c r="W558" s="700" t="s">
        <v>1554</v>
      </c>
      <c r="X558" s="699"/>
      <c r="Y558" s="699" t="s">
        <v>3889</v>
      </c>
      <c r="Z558" s="699" t="s">
        <v>2625</v>
      </c>
      <c r="AA558" s="699" t="s">
        <v>3834</v>
      </c>
      <c r="AB558" s="699" t="s">
        <v>3835</v>
      </c>
      <c r="AC558" s="699" t="s">
        <v>1577</v>
      </c>
      <c r="AD558" s="701" t="s">
        <v>3890</v>
      </c>
      <c r="AE558" s="702">
        <v>3114</v>
      </c>
      <c r="AF558" s="703" t="s">
        <v>1560</v>
      </c>
      <c r="AG558" s="702"/>
      <c r="AH558" s="704"/>
      <c r="AI558" s="704" t="s">
        <v>2625</v>
      </c>
      <c r="AJ558" s="704" t="s">
        <v>3837</v>
      </c>
      <c r="AK558" s="704" t="s">
        <v>3838</v>
      </c>
      <c r="AL558" s="704" t="s">
        <v>1577</v>
      </c>
      <c r="AM558" s="704" t="s">
        <v>3891</v>
      </c>
      <c r="AN558" s="703"/>
      <c r="AW558" s="500"/>
      <c r="AX558" s="500"/>
      <c r="AY558" s="500"/>
      <c r="BI558" s="599">
        <v>3116</v>
      </c>
      <c r="BJ558" s="716" t="s">
        <v>2497</v>
      </c>
      <c r="BK558" s="600"/>
      <c r="BL558" s="601" t="s">
        <v>3892</v>
      </c>
      <c r="BM558" s="621" t="s">
        <v>2625</v>
      </c>
      <c r="BN558" s="600" t="s">
        <v>3841</v>
      </c>
      <c r="BO558" s="600" t="s">
        <v>3842</v>
      </c>
      <c r="BP558" s="600" t="s">
        <v>1577</v>
      </c>
      <c r="BQ558" s="603" t="s">
        <v>3893</v>
      </c>
    </row>
    <row r="559" spans="1:69" s="333" customFormat="1" hidden="1">
      <c r="A559" s="620" t="s">
        <v>1051</v>
      </c>
      <c r="B559" s="589"/>
      <c r="C559" s="589" t="s">
        <v>2537</v>
      </c>
      <c r="D559" s="509" t="s">
        <v>470</v>
      </c>
      <c r="E559" s="508" t="s">
        <v>2553</v>
      </c>
      <c r="F559" s="508" t="s">
        <v>923</v>
      </c>
      <c r="G559" s="508" t="s">
        <v>2541</v>
      </c>
      <c r="H559" s="578" t="s">
        <v>3433</v>
      </c>
      <c r="I559" s="578"/>
      <c r="J559" s="508" t="str">
        <f t="shared" si="154"/>
        <v>prb112ltn</v>
      </c>
      <c r="K559" s="578"/>
      <c r="L559" s="578"/>
      <c r="M559" s="592" t="s">
        <v>3830</v>
      </c>
      <c r="N559" s="578" t="s">
        <v>3831</v>
      </c>
      <c r="O559" s="578" t="s">
        <v>3832</v>
      </c>
      <c r="P559" s="592" t="s">
        <v>3435</v>
      </c>
      <c r="Q559" s="488" t="s">
        <v>462</v>
      </c>
      <c r="R559" s="488" t="s">
        <v>463</v>
      </c>
      <c r="S559" s="589" t="s">
        <v>464</v>
      </c>
      <c r="T559" s="589" t="s">
        <v>465</v>
      </c>
      <c r="U559" s="589"/>
      <c r="V559" s="699">
        <v>3115</v>
      </c>
      <c r="W559" s="700" t="s">
        <v>1554</v>
      </c>
      <c r="X559" s="699"/>
      <c r="Y559" s="699" t="s">
        <v>3894</v>
      </c>
      <c r="Z559" s="699" t="s">
        <v>2625</v>
      </c>
      <c r="AA559" s="699" t="s">
        <v>3834</v>
      </c>
      <c r="AB559" s="699" t="s">
        <v>3835</v>
      </c>
      <c r="AC559" s="699" t="s">
        <v>1577</v>
      </c>
      <c r="AD559" s="701" t="s">
        <v>3895</v>
      </c>
      <c r="AE559" s="702">
        <v>3114</v>
      </c>
      <c r="AF559" s="703" t="s">
        <v>1560</v>
      </c>
      <c r="AG559" s="702"/>
      <c r="AH559" s="704"/>
      <c r="AI559" s="704" t="s">
        <v>2625</v>
      </c>
      <c r="AJ559" s="704" t="s">
        <v>3837</v>
      </c>
      <c r="AK559" s="704" t="s">
        <v>3838</v>
      </c>
      <c r="AL559" s="704" t="s">
        <v>1577</v>
      </c>
      <c r="AM559" s="704" t="s">
        <v>3896</v>
      </c>
      <c r="AN559" s="703"/>
      <c r="AW559" s="500"/>
      <c r="AX559" s="500"/>
      <c r="AY559" s="500"/>
      <c r="BI559" s="599">
        <v>3116</v>
      </c>
      <c r="BJ559" s="716" t="s">
        <v>2497</v>
      </c>
      <c r="BK559" s="600"/>
      <c r="BL559" s="601" t="s">
        <v>3897</v>
      </c>
      <c r="BM559" s="621" t="s">
        <v>2625</v>
      </c>
      <c r="BN559" s="600" t="s">
        <v>3841</v>
      </c>
      <c r="BO559" s="600" t="s">
        <v>3842</v>
      </c>
      <c r="BP559" s="600" t="s">
        <v>1577</v>
      </c>
      <c r="BQ559" s="603" t="s">
        <v>3898</v>
      </c>
    </row>
    <row r="560" spans="1:69" s="333" customFormat="1" hidden="1">
      <c r="A560" s="620" t="s">
        <v>1052</v>
      </c>
      <c r="B560" s="589"/>
      <c r="C560" s="589" t="s">
        <v>2537</v>
      </c>
      <c r="D560" s="509" t="s">
        <v>470</v>
      </c>
      <c r="E560" s="508" t="s">
        <v>2553</v>
      </c>
      <c r="F560" s="508" t="s">
        <v>923</v>
      </c>
      <c r="G560" s="508" t="s">
        <v>2541</v>
      </c>
      <c r="H560" s="578" t="s">
        <v>3441</v>
      </c>
      <c r="I560" s="578"/>
      <c r="J560" s="508" t="str">
        <f t="shared" si="154"/>
        <v>prb113ltn</v>
      </c>
      <c r="K560" s="578"/>
      <c r="L560" s="578"/>
      <c r="M560" s="592" t="s">
        <v>3830</v>
      </c>
      <c r="N560" s="578" t="s">
        <v>3831</v>
      </c>
      <c r="O560" s="578" t="s">
        <v>3832</v>
      </c>
      <c r="P560" s="592" t="s">
        <v>3443</v>
      </c>
      <c r="Q560" s="488" t="s">
        <v>462</v>
      </c>
      <c r="R560" s="488" t="s">
        <v>463</v>
      </c>
      <c r="S560" s="589" t="s">
        <v>464</v>
      </c>
      <c r="T560" s="589" t="s">
        <v>465</v>
      </c>
      <c r="U560" s="589"/>
      <c r="V560" s="699">
        <v>3115</v>
      </c>
      <c r="W560" s="700" t="s">
        <v>1554</v>
      </c>
      <c r="X560" s="699"/>
      <c r="Y560" s="699" t="s">
        <v>3899</v>
      </c>
      <c r="Z560" s="699" t="s">
        <v>2625</v>
      </c>
      <c r="AA560" s="699" t="s">
        <v>3834</v>
      </c>
      <c r="AB560" s="699" t="s">
        <v>3835</v>
      </c>
      <c r="AC560" s="699" t="s">
        <v>1577</v>
      </c>
      <c r="AD560" s="701" t="s">
        <v>3900</v>
      </c>
      <c r="AE560" s="702">
        <v>3114</v>
      </c>
      <c r="AF560" s="703" t="s">
        <v>1560</v>
      </c>
      <c r="AG560" s="702"/>
      <c r="AH560" s="704"/>
      <c r="AI560" s="704" t="s">
        <v>2625</v>
      </c>
      <c r="AJ560" s="704" t="s">
        <v>3837</v>
      </c>
      <c r="AK560" s="704" t="s">
        <v>3838</v>
      </c>
      <c r="AL560" s="704" t="s">
        <v>1577</v>
      </c>
      <c r="AM560" s="704" t="s">
        <v>3901</v>
      </c>
      <c r="AN560" s="703"/>
      <c r="AW560" s="500"/>
      <c r="AX560" s="500"/>
      <c r="AY560" s="500"/>
      <c r="BI560" s="599">
        <v>3116</v>
      </c>
      <c r="BJ560" s="716" t="s">
        <v>2497</v>
      </c>
      <c r="BK560" s="600"/>
      <c r="BL560" s="601" t="s">
        <v>3902</v>
      </c>
      <c r="BM560" s="621" t="s">
        <v>2625</v>
      </c>
      <c r="BN560" s="600" t="s">
        <v>3841</v>
      </c>
      <c r="BO560" s="600" t="s">
        <v>3842</v>
      </c>
      <c r="BP560" s="600" t="s">
        <v>1577</v>
      </c>
      <c r="BQ560" s="603" t="s">
        <v>3903</v>
      </c>
    </row>
    <row r="561" spans="1:69" s="333" customFormat="1" hidden="1">
      <c r="A561" s="620" t="s">
        <v>1053</v>
      </c>
      <c r="B561" s="589"/>
      <c r="C561" s="589" t="s">
        <v>2537</v>
      </c>
      <c r="D561" s="509" t="s">
        <v>470</v>
      </c>
      <c r="E561" s="508" t="s">
        <v>2553</v>
      </c>
      <c r="F561" s="508" t="s">
        <v>923</v>
      </c>
      <c r="G561" s="508" t="s">
        <v>2541</v>
      </c>
      <c r="H561" s="578" t="s">
        <v>3449</v>
      </c>
      <c r="I561" s="578"/>
      <c r="J561" s="508" t="str">
        <f t="shared" si="154"/>
        <v>prb114ltn</v>
      </c>
      <c r="K561" s="578"/>
      <c r="L561" s="578"/>
      <c r="M561" s="592" t="s">
        <v>3830</v>
      </c>
      <c r="N561" s="578" t="s">
        <v>3831</v>
      </c>
      <c r="O561" s="578" t="s">
        <v>3832</v>
      </c>
      <c r="P561" s="592" t="s">
        <v>3451</v>
      </c>
      <c r="Q561" s="488" t="s">
        <v>462</v>
      </c>
      <c r="R561" s="488" t="s">
        <v>463</v>
      </c>
      <c r="S561" s="589" t="s">
        <v>464</v>
      </c>
      <c r="T561" s="589" t="s">
        <v>465</v>
      </c>
      <c r="U561" s="589"/>
      <c r="V561" s="699">
        <v>3115</v>
      </c>
      <c r="W561" s="700" t="s">
        <v>1554</v>
      </c>
      <c r="X561" s="699"/>
      <c r="Y561" s="699" t="s">
        <v>3904</v>
      </c>
      <c r="Z561" s="699" t="s">
        <v>2625</v>
      </c>
      <c r="AA561" s="699" t="s">
        <v>3834</v>
      </c>
      <c r="AB561" s="699" t="s">
        <v>3835</v>
      </c>
      <c r="AC561" s="699" t="s">
        <v>1577</v>
      </c>
      <c r="AD561" s="701" t="s">
        <v>3905</v>
      </c>
      <c r="AE561" s="702">
        <v>3114</v>
      </c>
      <c r="AF561" s="703" t="s">
        <v>1560</v>
      </c>
      <c r="AG561" s="702"/>
      <c r="AH561" s="704"/>
      <c r="AI561" s="704" t="s">
        <v>2625</v>
      </c>
      <c r="AJ561" s="704" t="s">
        <v>3837</v>
      </c>
      <c r="AK561" s="704" t="s">
        <v>3838</v>
      </c>
      <c r="AL561" s="704" t="s">
        <v>1577</v>
      </c>
      <c r="AM561" s="704" t="s">
        <v>3906</v>
      </c>
      <c r="AN561" s="703"/>
      <c r="AW561" s="500"/>
      <c r="AX561" s="500"/>
      <c r="AY561" s="500"/>
      <c r="BI561" s="599">
        <v>3116</v>
      </c>
      <c r="BJ561" s="716" t="s">
        <v>2497</v>
      </c>
      <c r="BK561" s="600"/>
      <c r="BL561" s="601" t="s">
        <v>3907</v>
      </c>
      <c r="BM561" s="621" t="s">
        <v>2625</v>
      </c>
      <c r="BN561" s="600" t="s">
        <v>3841</v>
      </c>
      <c r="BO561" s="600" t="s">
        <v>3842</v>
      </c>
      <c r="BP561" s="600" t="s">
        <v>1577</v>
      </c>
      <c r="BQ561" s="603" t="s">
        <v>3908</v>
      </c>
    </row>
    <row r="562" spans="1:69" s="333" customFormat="1" ht="13.5" hidden="1" thickBot="1">
      <c r="A562" s="794" t="s">
        <v>1054</v>
      </c>
      <c r="B562" s="589"/>
      <c r="C562" s="509" t="s">
        <v>75</v>
      </c>
      <c r="D562" s="509" t="s">
        <v>470</v>
      </c>
      <c r="E562" s="508" t="s">
        <v>2553</v>
      </c>
      <c r="F562" s="509" t="s">
        <v>75</v>
      </c>
      <c r="G562" s="508" t="s">
        <v>3238</v>
      </c>
      <c r="H562" s="578" t="s">
        <v>2542</v>
      </c>
      <c r="I562" s="578"/>
      <c r="J562" s="508" t="str">
        <f t="shared" si="154"/>
        <v>xtr101ltn</v>
      </c>
      <c r="K562" s="578"/>
      <c r="L562" s="578"/>
      <c r="M562" s="594" t="s">
        <v>3830</v>
      </c>
      <c r="N562" s="578" t="s">
        <v>3831</v>
      </c>
      <c r="O562" s="578" t="s">
        <v>3832</v>
      </c>
      <c r="P562" s="594" t="s">
        <v>3828</v>
      </c>
      <c r="Q562" s="488" t="s">
        <v>462</v>
      </c>
      <c r="R562" s="488" t="s">
        <v>463</v>
      </c>
      <c r="S562" s="589" t="s">
        <v>464</v>
      </c>
      <c r="T562" s="589" t="s">
        <v>465</v>
      </c>
      <c r="U562" s="589"/>
      <c r="V562" s="699">
        <v>3115</v>
      </c>
      <c r="W562" s="700" t="s">
        <v>1554</v>
      </c>
      <c r="X562" s="699"/>
      <c r="Y562" s="699"/>
      <c r="Z562" s="699" t="s">
        <v>2625</v>
      </c>
      <c r="AA562" s="699"/>
      <c r="AB562" s="699"/>
      <c r="AC562" s="699" t="s">
        <v>1577</v>
      </c>
      <c r="AD562" s="701"/>
      <c r="AE562" s="702">
        <v>3114</v>
      </c>
      <c r="AF562" s="703" t="s">
        <v>1560</v>
      </c>
      <c r="AG562" s="702"/>
      <c r="AH562" s="704"/>
      <c r="AI562" s="704" t="s">
        <v>2625</v>
      </c>
      <c r="AJ562" s="704" t="s">
        <v>3837</v>
      </c>
      <c r="AK562" s="704" t="s">
        <v>3838</v>
      </c>
      <c r="AL562" s="704" t="s">
        <v>1577</v>
      </c>
      <c r="AM562" s="704" t="s">
        <v>3909</v>
      </c>
      <c r="AN562" s="703"/>
      <c r="AW562" s="500"/>
      <c r="AX562" s="500"/>
      <c r="AY562" s="500"/>
      <c r="BI562" s="599"/>
      <c r="BJ562" s="716" t="s">
        <v>2497</v>
      </c>
      <c r="BK562" s="600"/>
      <c r="BL562" s="622"/>
      <c r="BM562" s="623" t="s">
        <v>2625</v>
      </c>
      <c r="BN562" s="600"/>
      <c r="BO562" s="600"/>
      <c r="BP562" s="600"/>
      <c r="BQ562" s="624"/>
    </row>
    <row r="563" spans="1:69" s="333" customFormat="1" ht="13.5" hidden="1" thickBot="1">
      <c r="A563" s="795" t="s">
        <v>3910</v>
      </c>
      <c r="B563" s="589"/>
      <c r="C563" s="509" t="s">
        <v>3911</v>
      </c>
      <c r="D563" s="509" t="s">
        <v>468</v>
      </c>
      <c r="E563" s="508" t="s">
        <v>2732</v>
      </c>
      <c r="F563" s="509" t="s">
        <v>3912</v>
      </c>
      <c r="G563" s="508" t="s">
        <v>2638</v>
      </c>
      <c r="H563" s="578" t="s">
        <v>1547</v>
      </c>
      <c r="I563" s="578" t="s">
        <v>2151</v>
      </c>
      <c r="J563" s="508" t="s">
        <v>3913</v>
      </c>
      <c r="K563" s="578" t="s">
        <v>2621</v>
      </c>
      <c r="L563" s="578" t="s">
        <v>781</v>
      </c>
      <c r="M563" s="578" t="s">
        <v>3158</v>
      </c>
      <c r="N563" s="793" t="s">
        <v>2798</v>
      </c>
      <c r="O563" s="793" t="s">
        <v>2799</v>
      </c>
      <c r="P563" s="793" t="s">
        <v>3914</v>
      </c>
      <c r="Q563" s="488" t="s">
        <v>462</v>
      </c>
      <c r="R563" s="488" t="s">
        <v>463</v>
      </c>
      <c r="S563" s="589" t="s">
        <v>464</v>
      </c>
      <c r="T563" s="589" t="s">
        <v>465</v>
      </c>
      <c r="U563" s="589"/>
      <c r="V563" s="699">
        <v>1584</v>
      </c>
      <c r="W563" s="700" t="s">
        <v>1554</v>
      </c>
      <c r="X563" s="699" t="s">
        <v>3915</v>
      </c>
      <c r="Y563" s="699" t="s">
        <v>3916</v>
      </c>
      <c r="Z563" s="699" t="s">
        <v>2625</v>
      </c>
      <c r="AA563" s="699" t="s">
        <v>2734</v>
      </c>
      <c r="AB563" s="699" t="s">
        <v>2735</v>
      </c>
      <c r="AC563" s="699" t="s">
        <v>1572</v>
      </c>
      <c r="AD563" s="701" t="s">
        <v>2790</v>
      </c>
      <c r="AE563" s="39">
        <v>1582</v>
      </c>
      <c r="AF563" s="201" t="s">
        <v>1560</v>
      </c>
      <c r="AG563" s="784" t="s">
        <v>3266</v>
      </c>
      <c r="AH563" s="38" t="s">
        <v>3917</v>
      </c>
      <c r="AI563" s="38" t="s">
        <v>461</v>
      </c>
      <c r="AJ563" s="796" t="s">
        <v>2734</v>
      </c>
      <c r="AK563" s="38" t="s">
        <v>2801</v>
      </c>
      <c r="AL563" s="38" t="s">
        <v>1572</v>
      </c>
      <c r="AM563" s="38" t="s">
        <v>2791</v>
      </c>
      <c r="AN563" s="703"/>
      <c r="AW563" s="500"/>
      <c r="AX563" s="500"/>
      <c r="AY563" s="500"/>
      <c r="BI563" s="599">
        <v>1585</v>
      </c>
      <c r="BJ563" s="716" t="s">
        <v>2497</v>
      </c>
      <c r="BK563" s="600" t="s">
        <v>3918</v>
      </c>
      <c r="BL563" s="622" t="s">
        <v>3919</v>
      </c>
      <c r="BM563" s="623" t="s">
        <v>2625</v>
      </c>
      <c r="BN563" s="600" t="s">
        <v>2741</v>
      </c>
      <c r="BO563" s="600" t="s">
        <v>2742</v>
      </c>
      <c r="BP563" s="600" t="s">
        <v>1572</v>
      </c>
      <c r="BQ563" s="624" t="s">
        <v>2793</v>
      </c>
    </row>
    <row r="564" spans="1:69" s="333" customFormat="1" ht="13.5" hidden="1" thickBot="1">
      <c r="A564" s="795" t="s">
        <v>3920</v>
      </c>
      <c r="B564" s="589"/>
      <c r="C564" s="509" t="s">
        <v>3911</v>
      </c>
      <c r="D564" s="509" t="s">
        <v>468</v>
      </c>
      <c r="E564" s="508" t="s">
        <v>2732</v>
      </c>
      <c r="F564" s="509" t="s">
        <v>3912</v>
      </c>
      <c r="G564" s="508" t="s">
        <v>2638</v>
      </c>
      <c r="H564" s="578" t="s">
        <v>1590</v>
      </c>
      <c r="I564" s="578" t="s">
        <v>2151</v>
      </c>
      <c r="J564" s="508" t="s">
        <v>3921</v>
      </c>
      <c r="K564" s="578" t="s">
        <v>2621</v>
      </c>
      <c r="L564" s="578" t="s">
        <v>889</v>
      </c>
      <c r="M564" s="578" t="s">
        <v>3922</v>
      </c>
      <c r="N564" s="578" t="s">
        <v>2798</v>
      </c>
      <c r="O564" s="578" t="s">
        <v>2799</v>
      </c>
      <c r="P564" s="594" t="s">
        <v>3251</v>
      </c>
      <c r="Q564" s="488" t="s">
        <v>462</v>
      </c>
      <c r="R564" s="488" t="s">
        <v>463</v>
      </c>
      <c r="S564" s="589" t="s">
        <v>464</v>
      </c>
      <c r="T564" s="589" t="s">
        <v>465</v>
      </c>
      <c r="U564" s="589"/>
      <c r="V564" s="699">
        <v>1584</v>
      </c>
      <c r="W564" s="700" t="s">
        <v>1554</v>
      </c>
      <c r="X564" s="699" t="s">
        <v>3915</v>
      </c>
      <c r="Y564" s="699" t="s">
        <v>3923</v>
      </c>
      <c r="Z564" s="699" t="s">
        <v>2625</v>
      </c>
      <c r="AA564" s="699" t="s">
        <v>2734</v>
      </c>
      <c r="AB564" s="699" t="s">
        <v>2735</v>
      </c>
      <c r="AC564" s="699" t="s">
        <v>1572</v>
      </c>
      <c r="AD564" s="701" t="s">
        <v>3159</v>
      </c>
      <c r="AE564" s="702">
        <v>1582</v>
      </c>
      <c r="AF564" s="703" t="s">
        <v>1560</v>
      </c>
      <c r="AG564" s="702" t="s">
        <v>3266</v>
      </c>
      <c r="AH564" s="704" t="s">
        <v>3924</v>
      </c>
      <c r="AI564" s="704" t="s">
        <v>461</v>
      </c>
      <c r="AJ564" s="704" t="s">
        <v>2734</v>
      </c>
      <c r="AK564" s="704" t="s">
        <v>2801</v>
      </c>
      <c r="AL564" s="704" t="s">
        <v>1572</v>
      </c>
      <c r="AM564" s="704" t="s">
        <v>3160</v>
      </c>
      <c r="AN564" s="703"/>
      <c r="AV564" s="333" t="s">
        <v>3925</v>
      </c>
      <c r="AW564" s="500"/>
      <c r="AX564" s="500"/>
      <c r="AY564" s="500"/>
      <c r="BI564" s="599">
        <v>1585</v>
      </c>
      <c r="BJ564" s="716" t="s">
        <v>2497</v>
      </c>
      <c r="BK564" s="600" t="s">
        <v>3918</v>
      </c>
      <c r="BL564" s="622" t="s">
        <v>3926</v>
      </c>
      <c r="BM564" s="623" t="s">
        <v>2625</v>
      </c>
      <c r="BN564" s="600" t="s">
        <v>2741</v>
      </c>
      <c r="BO564" s="600" t="s">
        <v>2742</v>
      </c>
      <c r="BP564" s="600" t="s">
        <v>1572</v>
      </c>
      <c r="BQ564" s="624" t="s">
        <v>3162</v>
      </c>
    </row>
    <row r="565" spans="1:69" s="333" customFormat="1" ht="13.5" hidden="1" thickBot="1">
      <c r="A565" s="795" t="s">
        <v>3927</v>
      </c>
      <c r="B565" s="589"/>
      <c r="C565" s="509" t="s">
        <v>3911</v>
      </c>
      <c r="D565" s="509" t="s">
        <v>472</v>
      </c>
      <c r="E565" s="508" t="s">
        <v>3062</v>
      </c>
      <c r="F565" s="509" t="s">
        <v>3912</v>
      </c>
      <c r="G565" s="508" t="s">
        <v>2638</v>
      </c>
      <c r="H565" s="578" t="s">
        <v>1598</v>
      </c>
      <c r="I565" s="578" t="s">
        <v>2151</v>
      </c>
      <c r="J565" s="508" t="s">
        <v>3928</v>
      </c>
      <c r="K565" s="578" t="s">
        <v>2621</v>
      </c>
      <c r="L565" s="578" t="s">
        <v>873</v>
      </c>
      <c r="M565" s="578" t="s">
        <v>3112</v>
      </c>
      <c r="N565" s="578" t="s">
        <v>3134</v>
      </c>
      <c r="O565" s="578" t="s">
        <v>3138</v>
      </c>
      <c r="P565" s="594" t="s">
        <v>2890</v>
      </c>
      <c r="Q565" s="488" t="s">
        <v>462</v>
      </c>
      <c r="R565" s="488" t="s">
        <v>463</v>
      </c>
      <c r="S565" s="589" t="s">
        <v>464</v>
      </c>
      <c r="T565" s="589" t="s">
        <v>465</v>
      </c>
      <c r="U565" s="589"/>
      <c r="V565" s="699">
        <v>1584</v>
      </c>
      <c r="W565" s="700" t="s">
        <v>1554</v>
      </c>
      <c r="X565" s="699"/>
      <c r="Y565" s="699" t="s">
        <v>3929</v>
      </c>
      <c r="Z565" s="699" t="s">
        <v>2625</v>
      </c>
      <c r="AA565" s="699" t="s">
        <v>3064</v>
      </c>
      <c r="AB565" s="699" t="s">
        <v>3065</v>
      </c>
      <c r="AC565" s="699" t="s">
        <v>1572</v>
      </c>
      <c r="AD565" s="701" t="s">
        <v>3113</v>
      </c>
      <c r="AE565" s="702">
        <v>1582</v>
      </c>
      <c r="AF565" s="703" t="s">
        <v>1560</v>
      </c>
      <c r="AG565" s="702" t="s">
        <v>3266</v>
      </c>
      <c r="AH565" s="704" t="s">
        <v>3930</v>
      </c>
      <c r="AI565" s="704" t="s">
        <v>2625</v>
      </c>
      <c r="AJ565" s="704" t="s">
        <v>3136</v>
      </c>
      <c r="AK565" s="704" t="s">
        <v>3137</v>
      </c>
      <c r="AL565" s="704" t="s">
        <v>1572</v>
      </c>
      <c r="AM565" s="704" t="s">
        <v>3114</v>
      </c>
      <c r="AN565" s="703"/>
      <c r="AW565" s="500"/>
      <c r="AX565" s="500"/>
      <c r="AY565" s="500"/>
      <c r="BI565" s="599">
        <v>1585</v>
      </c>
      <c r="BJ565" s="716" t="s">
        <v>2497</v>
      </c>
      <c r="BK565" s="600" t="s">
        <v>3918</v>
      </c>
      <c r="BL565" s="622" t="s">
        <v>3931</v>
      </c>
      <c r="BM565" s="623" t="s">
        <v>2625</v>
      </c>
      <c r="BN565" s="600" t="s">
        <v>2874</v>
      </c>
      <c r="BO565" s="600" t="s">
        <v>2875</v>
      </c>
      <c r="BP565" s="600" t="s">
        <v>1572</v>
      </c>
      <c r="BQ565" s="624" t="s">
        <v>3116</v>
      </c>
    </row>
    <row r="566" spans="1:69" s="333" customFormat="1" ht="13.5" hidden="1" thickBot="1">
      <c r="A566" s="795" t="s">
        <v>3932</v>
      </c>
      <c r="B566" s="589"/>
      <c r="C566" s="509" t="s">
        <v>3911</v>
      </c>
      <c r="D566" s="509" t="s">
        <v>472</v>
      </c>
      <c r="E566" s="508" t="s">
        <v>3062</v>
      </c>
      <c r="F566" s="509" t="s">
        <v>3912</v>
      </c>
      <c r="G566" s="508" t="s">
        <v>2638</v>
      </c>
      <c r="H566" s="578" t="s">
        <v>1606</v>
      </c>
      <c r="I566" s="578" t="s">
        <v>2151</v>
      </c>
      <c r="J566" s="508" t="s">
        <v>3933</v>
      </c>
      <c r="K566" s="578" t="s">
        <v>2621</v>
      </c>
      <c r="L566" s="578" t="s">
        <v>901</v>
      </c>
      <c r="M566" s="578" t="s">
        <v>3220</v>
      </c>
      <c r="N566" s="578" t="s">
        <v>3134</v>
      </c>
      <c r="O566" s="578" t="s">
        <v>3135</v>
      </c>
      <c r="P566" s="594" t="s">
        <v>2633</v>
      </c>
      <c r="Q566" s="488" t="s">
        <v>462</v>
      </c>
      <c r="R566" s="488" t="s">
        <v>463</v>
      </c>
      <c r="S566" s="589" t="s">
        <v>464</v>
      </c>
      <c r="T566" s="589" t="s">
        <v>465</v>
      </c>
      <c r="U566" s="589"/>
      <c r="V566" s="699">
        <v>1584</v>
      </c>
      <c r="W566" s="700" t="s">
        <v>1554</v>
      </c>
      <c r="X566" s="699"/>
      <c r="Y566" s="699" t="s">
        <v>3934</v>
      </c>
      <c r="Z566" s="699" t="s">
        <v>2625</v>
      </c>
      <c r="AA566" s="699" t="s">
        <v>3064</v>
      </c>
      <c r="AB566" s="699" t="s">
        <v>3065</v>
      </c>
      <c r="AC566" s="699" t="s">
        <v>1572</v>
      </c>
      <c r="AD566" s="701" t="s">
        <v>3221</v>
      </c>
      <c r="AE566" s="702">
        <v>1582</v>
      </c>
      <c r="AF566" s="703" t="s">
        <v>1560</v>
      </c>
      <c r="AG566" s="702" t="s">
        <v>3266</v>
      </c>
      <c r="AH566" s="704" t="s">
        <v>3935</v>
      </c>
      <c r="AI566" s="704" t="s">
        <v>2625</v>
      </c>
      <c r="AJ566" s="704" t="s">
        <v>3136</v>
      </c>
      <c r="AK566" s="704" t="s">
        <v>3137</v>
      </c>
      <c r="AL566" s="704" t="s">
        <v>1572</v>
      </c>
      <c r="AM566" s="704" t="s">
        <v>3222</v>
      </c>
      <c r="AN566" s="703"/>
      <c r="AW566" s="500"/>
      <c r="AX566" s="500"/>
      <c r="AY566" s="500"/>
      <c r="BI566" s="599">
        <v>1585</v>
      </c>
      <c r="BJ566" s="716" t="s">
        <v>2497</v>
      </c>
      <c r="BK566" s="600" t="s">
        <v>3918</v>
      </c>
      <c r="BL566" s="622" t="s">
        <v>3936</v>
      </c>
      <c r="BM566" s="623" t="s">
        <v>2625</v>
      </c>
      <c r="BN566" s="600" t="s">
        <v>2874</v>
      </c>
      <c r="BO566" s="600" t="s">
        <v>2875</v>
      </c>
      <c r="BP566" s="600" t="s">
        <v>1572</v>
      </c>
      <c r="BQ566" s="624" t="s">
        <v>3224</v>
      </c>
    </row>
    <row r="567" spans="1:69" s="576" customFormat="1">
      <c r="A567" s="338"/>
      <c r="B567" s="333"/>
      <c r="C567" s="333"/>
      <c r="D567" s="530"/>
      <c r="E567" s="530"/>
      <c r="F567" s="530"/>
      <c r="G567" s="530"/>
      <c r="H567" s="575"/>
      <c r="I567" s="575"/>
      <c r="J567" s="530"/>
      <c r="K567" s="575"/>
      <c r="L567" s="575"/>
      <c r="M567" s="575"/>
      <c r="N567" s="575"/>
      <c r="O567" s="575"/>
      <c r="P567" s="530"/>
      <c r="Q567" s="500"/>
      <c r="R567" s="500"/>
      <c r="S567" s="333"/>
      <c r="T567" s="333"/>
      <c r="U567" s="333"/>
      <c r="V567" s="333"/>
      <c r="W567" s="333"/>
      <c r="X567" s="333"/>
      <c r="Y567" s="333"/>
      <c r="Z567" s="333"/>
      <c r="AA567" s="333"/>
      <c r="AB567" s="333"/>
      <c r="AC567" s="333"/>
      <c r="AD567" s="500"/>
      <c r="AE567" s="577"/>
      <c r="AF567" s="577"/>
      <c r="AG567" s="577"/>
      <c r="AH567" s="577"/>
      <c r="AI567" s="577"/>
      <c r="AJ567" s="577"/>
      <c r="AK567" s="577"/>
      <c r="AL567" s="577"/>
      <c r="AM567" s="577"/>
      <c r="AN567" s="577"/>
      <c r="AO567" s="333"/>
      <c r="AP567" s="333"/>
      <c r="AQ567" s="333"/>
      <c r="AR567" s="333"/>
      <c r="AS567" s="333"/>
      <c r="AT567" s="333"/>
      <c r="AU567" s="333"/>
      <c r="AV567" s="333"/>
      <c r="AW567" s="500"/>
      <c r="AX567" s="500"/>
      <c r="AY567" s="500"/>
      <c r="AZ567" s="333"/>
      <c r="BA567" s="333"/>
      <c r="BB567" s="333"/>
      <c r="BC567" s="333"/>
      <c r="BD567" s="333"/>
      <c r="BE567" s="333"/>
      <c r="BF567" s="333"/>
      <c r="BG567" s="333"/>
      <c r="BH567" s="333"/>
      <c r="BI567" s="333"/>
      <c r="BJ567" s="333"/>
      <c r="BK567" s="333"/>
      <c r="BL567" s="333"/>
      <c r="BM567" s="333"/>
      <c r="BN567" s="333"/>
      <c r="BO567" s="333"/>
      <c r="BP567" s="333"/>
      <c r="BQ567" s="333"/>
    </row>
    <row r="568" spans="1:69" s="576" customFormat="1">
      <c r="A568" s="333"/>
      <c r="B568" s="333"/>
      <c r="C568" s="333"/>
      <c r="D568" s="530"/>
      <c r="E568" s="530"/>
      <c r="F568" s="530"/>
      <c r="G568" s="530"/>
      <c r="H568" s="575"/>
      <c r="I568" s="575"/>
      <c r="J568" s="530"/>
      <c r="K568" s="575"/>
      <c r="L568" s="575"/>
      <c r="M568" s="575"/>
      <c r="N568" s="575"/>
      <c r="O568" s="575"/>
      <c r="P568" s="530"/>
      <c r="Q568" s="500"/>
      <c r="R568" s="500"/>
      <c r="S568" s="333"/>
      <c r="T568" s="333"/>
      <c r="U568" s="333"/>
      <c r="V568" s="333"/>
      <c r="W568" s="333"/>
      <c r="X568" s="333"/>
      <c r="Y568" s="333"/>
      <c r="Z568" s="333"/>
      <c r="AA568" s="333"/>
      <c r="AB568" s="333"/>
      <c r="AC568" s="333"/>
      <c r="AD568" s="500"/>
      <c r="AE568" s="577"/>
      <c r="AF568" s="577"/>
      <c r="AG568" s="577"/>
      <c r="AH568" s="577"/>
      <c r="AI568" s="577"/>
      <c r="AJ568" s="577"/>
      <c r="AK568" s="577"/>
      <c r="AL568" s="577"/>
      <c r="AM568" s="577"/>
      <c r="AN568" s="577"/>
      <c r="AO568" s="333"/>
      <c r="AP568" s="333"/>
      <c r="AQ568" s="333"/>
      <c r="AR568" s="333"/>
      <c r="AS568" s="333"/>
      <c r="AT568" s="333"/>
      <c r="AU568" s="333"/>
      <c r="AV568" s="333"/>
      <c r="AW568" s="500"/>
      <c r="AX568" s="500"/>
      <c r="AY568" s="500"/>
      <c r="AZ568" s="333"/>
      <c r="BA568" s="333"/>
      <c r="BB568" s="333"/>
      <c r="BC568" s="333"/>
      <c r="BD568" s="333"/>
      <c r="BE568" s="333"/>
      <c r="BF568" s="333"/>
      <c r="BG568" s="333"/>
      <c r="BH568" s="333"/>
      <c r="BI568" s="333"/>
      <c r="BJ568" s="333"/>
      <c r="BK568" s="333"/>
      <c r="BL568" s="333"/>
      <c r="BM568" s="333"/>
      <c r="BN568" s="333"/>
      <c r="BO568" s="333"/>
      <c r="BP568" s="333"/>
      <c r="BQ568" s="333"/>
    </row>
    <row r="569" spans="1:69" s="576" customFormat="1">
      <c r="A569" s="333"/>
      <c r="B569" s="333"/>
      <c r="C569" s="333"/>
      <c r="D569" s="530"/>
      <c r="E569" s="530"/>
      <c r="F569" s="530"/>
      <c r="G569" s="530"/>
      <c r="H569" s="575"/>
      <c r="I569" s="575"/>
      <c r="J569" s="530"/>
      <c r="K569" s="575"/>
      <c r="L569" s="575"/>
      <c r="M569" s="575"/>
      <c r="N569" s="575"/>
      <c r="O569" s="575"/>
      <c r="P569" s="530"/>
      <c r="Q569" s="500"/>
      <c r="R569" s="500"/>
      <c r="S569" s="333"/>
      <c r="T569" s="333"/>
      <c r="U569" s="333"/>
      <c r="V569" s="333"/>
      <c r="W569" s="333"/>
      <c r="X569" s="333"/>
      <c r="Y569" s="333"/>
      <c r="Z569" s="333"/>
      <c r="AA569" s="333"/>
      <c r="AB569" s="333"/>
      <c r="AC569" s="333"/>
      <c r="AD569" s="500"/>
      <c r="AE569" s="577"/>
      <c r="AF569" s="577"/>
      <c r="AG569" s="577"/>
      <c r="AH569" s="577"/>
      <c r="AI569" s="577"/>
      <c r="AJ569" s="577"/>
      <c r="AK569" s="577"/>
      <c r="AL569" s="577"/>
      <c r="AM569" s="577"/>
      <c r="AN569" s="577"/>
      <c r="AO569" s="333"/>
      <c r="AP569" s="333"/>
      <c r="AQ569" s="333"/>
      <c r="AR569" s="333"/>
      <c r="AS569" s="333"/>
      <c r="AT569" s="333"/>
      <c r="AU569" s="333"/>
      <c r="AV569" s="333"/>
      <c r="AW569" s="500"/>
      <c r="AX569" s="500"/>
      <c r="AY569" s="500"/>
      <c r="AZ569" s="333"/>
      <c r="BA569" s="333"/>
      <c r="BB569" s="333"/>
      <c r="BC569" s="333"/>
      <c r="BD569" s="333"/>
      <c r="BE569" s="333"/>
      <c r="BF569" s="333"/>
      <c r="BG569" s="333"/>
      <c r="BH569" s="333"/>
      <c r="BI569" s="333"/>
      <c r="BJ569" s="333"/>
      <c r="BK569" s="333"/>
      <c r="BL569" s="333"/>
      <c r="BM569" s="333"/>
      <c r="BN569" s="333"/>
      <c r="BO569" s="333"/>
      <c r="BP569" s="333"/>
      <c r="BQ569" s="333"/>
    </row>
    <row r="570" spans="1:69" s="576" customFormat="1">
      <c r="A570" s="333"/>
      <c r="B570" s="333"/>
      <c r="C570" s="333"/>
      <c r="D570" s="530"/>
      <c r="E570" s="530"/>
      <c r="F570" s="530"/>
      <c r="G570" s="530"/>
      <c r="H570" s="575"/>
      <c r="I570" s="575"/>
      <c r="J570" s="530"/>
      <c r="K570" s="575"/>
      <c r="L570" s="575"/>
      <c r="M570" s="575"/>
      <c r="N570" s="575"/>
      <c r="O570" s="575"/>
      <c r="P570" s="530"/>
      <c r="Q570" s="500"/>
      <c r="R570" s="500"/>
      <c r="S570" s="333"/>
      <c r="T570" s="333"/>
      <c r="U570" s="333"/>
      <c r="V570" s="333"/>
      <c r="W570" s="333"/>
      <c r="X570" s="333"/>
      <c r="Y570" s="333"/>
      <c r="Z570" s="333"/>
      <c r="AA570" s="333"/>
      <c r="AB570" s="333"/>
      <c r="AC570" s="333"/>
      <c r="AD570" s="500"/>
      <c r="AE570" s="577"/>
      <c r="AF570" s="577"/>
      <c r="AG570" s="577"/>
      <c r="AH570" s="577"/>
      <c r="AI570" s="577"/>
      <c r="AJ570" s="577"/>
      <c r="AK570" s="577"/>
      <c r="AL570" s="577"/>
      <c r="AM570" s="577"/>
      <c r="AN570" s="577"/>
      <c r="AO570" s="333"/>
      <c r="AP570" s="333"/>
      <c r="AQ570" s="333"/>
      <c r="AR570" s="333"/>
      <c r="AS570" s="333"/>
      <c r="AT570" s="333"/>
      <c r="AU570" s="333"/>
      <c r="AV570" s="333"/>
      <c r="AW570" s="500"/>
      <c r="AX570" s="500"/>
      <c r="AY570" s="500"/>
      <c r="AZ570" s="333"/>
      <c r="BA570" s="333"/>
      <c r="BB570" s="333"/>
      <c r="BC570" s="333"/>
      <c r="BD570" s="333"/>
      <c r="BE570" s="333"/>
      <c r="BF570" s="333"/>
      <c r="BG570" s="333"/>
      <c r="BH570" s="333"/>
      <c r="BI570" s="333"/>
      <c r="BJ570" s="333"/>
      <c r="BK570" s="333"/>
      <c r="BL570" s="333"/>
      <c r="BM570" s="333"/>
      <c r="BN570" s="333"/>
      <c r="BO570" s="333"/>
      <c r="BP570" s="333"/>
      <c r="BQ570" s="333"/>
    </row>
    <row r="571" spans="1:69" s="576" customFormat="1">
      <c r="A571" s="333"/>
      <c r="B571" s="333"/>
      <c r="C571" s="333"/>
      <c r="D571" s="530"/>
      <c r="E571" s="530"/>
      <c r="F571" s="530"/>
      <c r="G571" s="530"/>
      <c r="H571" s="575"/>
      <c r="I571" s="575"/>
      <c r="J571" s="530"/>
      <c r="K571" s="575"/>
      <c r="L571" s="575"/>
      <c r="M571" s="575"/>
      <c r="N571" s="575"/>
      <c r="O571" s="575"/>
      <c r="P571" s="530"/>
      <c r="Q571" s="500"/>
      <c r="R571" s="500"/>
      <c r="S571" s="333"/>
      <c r="T571" s="333"/>
      <c r="U571" s="333"/>
      <c r="V571" s="333"/>
      <c r="W571" s="333"/>
      <c r="X571" s="333"/>
      <c r="Y571" s="333"/>
      <c r="Z571" s="333"/>
      <c r="AA571" s="333"/>
      <c r="AB571" s="333"/>
      <c r="AC571" s="333"/>
      <c r="AD571" s="500"/>
      <c r="AE571" s="577"/>
      <c r="AF571" s="577"/>
      <c r="AG571" s="577"/>
      <c r="AH571" s="577"/>
      <c r="AI571" s="577"/>
      <c r="AJ571" s="577"/>
      <c r="AK571" s="577"/>
      <c r="AL571" s="577"/>
      <c r="AM571" s="577"/>
      <c r="AN571" s="577"/>
      <c r="AO571" s="333"/>
      <c r="AP571" s="333"/>
      <c r="AQ571" s="333"/>
      <c r="AR571" s="333"/>
      <c r="AS571" s="333"/>
      <c r="AT571" s="333"/>
      <c r="AU571" s="333"/>
      <c r="AV571" s="333"/>
      <c r="AW571" s="500"/>
      <c r="AX571" s="500"/>
      <c r="AY571" s="500"/>
      <c r="AZ571" s="333"/>
      <c r="BA571" s="333"/>
      <c r="BB571" s="333"/>
      <c r="BC571" s="333"/>
      <c r="BD571" s="333"/>
      <c r="BE571" s="333"/>
      <c r="BF571" s="333"/>
      <c r="BG571" s="333"/>
      <c r="BH571" s="333"/>
      <c r="BI571" s="333"/>
      <c r="BJ571" s="333"/>
      <c r="BK571" s="333"/>
      <c r="BL571" s="333"/>
      <c r="BM571" s="333"/>
      <c r="BN571" s="333"/>
      <c r="BO571" s="333"/>
      <c r="BP571" s="333"/>
      <c r="BQ571" s="333"/>
    </row>
    <row r="572" spans="1:69" s="576" customFormat="1">
      <c r="A572" s="333"/>
      <c r="B572" s="333"/>
      <c r="C572" s="333"/>
      <c r="D572" s="530"/>
      <c r="E572" s="530"/>
      <c r="F572" s="530"/>
      <c r="G572" s="530"/>
      <c r="H572" s="575"/>
      <c r="I572" s="575"/>
      <c r="J572" s="530"/>
      <c r="K572" s="575"/>
      <c r="L572" s="575"/>
      <c r="M572" s="575"/>
      <c r="N572" s="575"/>
      <c r="O572" s="575"/>
      <c r="P572" s="530"/>
      <c r="Q572" s="500"/>
      <c r="R572" s="500"/>
      <c r="S572" s="333"/>
      <c r="T572" s="333"/>
      <c r="U572" s="333"/>
      <c r="V572" s="333"/>
      <c r="W572" s="333"/>
      <c r="X572" s="333"/>
      <c r="Y572" s="333"/>
      <c r="Z572" s="333"/>
      <c r="AA572" s="333"/>
      <c r="AB572" s="333"/>
      <c r="AC572" s="333"/>
      <c r="AD572" s="500"/>
      <c r="AE572" s="577"/>
      <c r="AF572" s="577"/>
      <c r="AG572" s="577"/>
      <c r="AH572" s="577"/>
      <c r="AI572" s="577"/>
      <c r="AJ572" s="577"/>
      <c r="AK572" s="577"/>
      <c r="AL572" s="577"/>
      <c r="AM572" s="577"/>
      <c r="AN572" s="577"/>
      <c r="AO572" s="333"/>
      <c r="AP572" s="333"/>
      <c r="AQ572" s="333"/>
      <c r="AR572" s="333"/>
      <c r="AS572" s="333"/>
      <c r="AT572" s="333"/>
      <c r="AU572" s="333"/>
      <c r="AV572" s="333"/>
      <c r="AW572" s="500"/>
      <c r="AX572" s="500"/>
      <c r="AY572" s="500"/>
      <c r="AZ572" s="333"/>
      <c r="BA572" s="333"/>
      <c r="BB572" s="333"/>
      <c r="BC572" s="333"/>
      <c r="BD572" s="333"/>
      <c r="BE572" s="333"/>
      <c r="BF572" s="333"/>
      <c r="BG572" s="333"/>
      <c r="BH572" s="333"/>
      <c r="BI572" s="333"/>
      <c r="BJ572" s="333"/>
      <c r="BK572" s="333"/>
      <c r="BL572" s="333"/>
      <c r="BM572" s="333"/>
      <c r="BN572" s="333"/>
      <c r="BO572" s="333"/>
      <c r="BP572" s="333"/>
      <c r="BQ572" s="333"/>
    </row>
    <row r="573" spans="1:69" s="576" customFormat="1">
      <c r="A573" s="333"/>
      <c r="B573" s="333"/>
      <c r="C573" s="333"/>
      <c r="D573" s="530"/>
      <c r="E573" s="530"/>
      <c r="F573" s="530"/>
      <c r="G573" s="530"/>
      <c r="H573" s="575"/>
      <c r="I573" s="575"/>
      <c r="J573" s="530"/>
      <c r="K573" s="575"/>
      <c r="L573" s="575"/>
      <c r="M573" s="575"/>
      <c r="N573" s="575"/>
      <c r="O573" s="575"/>
      <c r="P573" s="530"/>
      <c r="Q573" s="500"/>
      <c r="R573" s="500"/>
      <c r="S573" s="333"/>
      <c r="T573" s="333"/>
      <c r="U573" s="333"/>
      <c r="V573" s="333"/>
      <c r="W573" s="333"/>
      <c r="X573" s="333"/>
      <c r="Y573" s="333"/>
      <c r="Z573" s="333"/>
      <c r="AA573" s="333"/>
      <c r="AB573" s="333"/>
      <c r="AC573" s="333"/>
      <c r="AD573" s="500"/>
      <c r="AE573" s="577"/>
      <c r="AF573" s="577"/>
      <c r="AG573" s="577"/>
      <c r="AH573" s="577"/>
      <c r="AI573" s="577"/>
      <c r="AJ573" s="577"/>
      <c r="AK573" s="577"/>
      <c r="AL573" s="577"/>
      <c r="AM573" s="577"/>
      <c r="AN573" s="577"/>
      <c r="AO573" s="333"/>
      <c r="AP573" s="333"/>
      <c r="AQ573" s="333"/>
      <c r="AR573" s="333"/>
      <c r="AS573" s="333"/>
      <c r="AT573" s="333"/>
      <c r="AU573" s="333"/>
      <c r="AV573" s="333"/>
      <c r="AW573" s="500"/>
      <c r="AX573" s="500"/>
      <c r="AY573" s="500"/>
      <c r="AZ573" s="333"/>
      <c r="BA573" s="333"/>
      <c r="BB573" s="333"/>
      <c r="BC573" s="333"/>
      <c r="BD573" s="333"/>
      <c r="BE573" s="333"/>
      <c r="BF573" s="333"/>
      <c r="BG573" s="333"/>
      <c r="BH573" s="333"/>
      <c r="BI573" s="333"/>
      <c r="BJ573" s="333"/>
      <c r="BK573" s="333"/>
      <c r="BL573" s="333"/>
      <c r="BM573" s="333"/>
      <c r="BN573" s="333"/>
      <c r="BO573" s="333"/>
      <c r="BP573" s="333"/>
      <c r="BQ573" s="333"/>
    </row>
    <row r="574" spans="1:69" s="576" customFormat="1">
      <c r="A574" s="333"/>
      <c r="B574" s="333"/>
      <c r="C574" s="333"/>
      <c r="D574" s="530"/>
      <c r="E574" s="530"/>
      <c r="F574" s="530"/>
      <c r="G574" s="530"/>
      <c r="H574" s="575"/>
      <c r="I574" s="575"/>
      <c r="J574" s="530"/>
      <c r="K574" s="575"/>
      <c r="L574" s="575"/>
      <c r="M574" s="575"/>
      <c r="N574" s="575"/>
      <c r="O574" s="575"/>
      <c r="P574" s="530"/>
      <c r="Q574" s="500"/>
      <c r="R574" s="500"/>
      <c r="S574" s="333"/>
      <c r="T574" s="333"/>
      <c r="U574" s="333"/>
      <c r="V574" s="333"/>
      <c r="W574" s="333"/>
      <c r="X574" s="333"/>
      <c r="Y574" s="333"/>
      <c r="Z574" s="333"/>
      <c r="AA574" s="333"/>
      <c r="AB574" s="333"/>
      <c r="AC574" s="333"/>
      <c r="AD574" s="500"/>
      <c r="AE574" s="577"/>
      <c r="AF574" s="577"/>
      <c r="AG574" s="577"/>
      <c r="AH574" s="577"/>
      <c r="AI574" s="577"/>
      <c r="AJ574" s="577"/>
      <c r="AK574" s="577"/>
      <c r="AL574" s="577"/>
      <c r="AM574" s="577"/>
      <c r="AN574" s="577"/>
      <c r="AO574" s="333"/>
      <c r="AP574" s="333"/>
      <c r="AQ574" s="333"/>
      <c r="AR574" s="333"/>
      <c r="AS574" s="333"/>
      <c r="AT574" s="333"/>
      <c r="AU574" s="333"/>
      <c r="AV574" s="333"/>
      <c r="AW574" s="500"/>
      <c r="AX574" s="500"/>
      <c r="AY574" s="500"/>
      <c r="AZ574" s="333"/>
      <c r="BA574" s="333"/>
      <c r="BB574" s="333"/>
      <c r="BC574" s="333"/>
      <c r="BD574" s="333"/>
      <c r="BE574" s="333"/>
      <c r="BF574" s="333"/>
      <c r="BG574" s="333"/>
      <c r="BH574" s="333"/>
      <c r="BI574" s="333"/>
      <c r="BJ574" s="333"/>
      <c r="BK574" s="333"/>
      <c r="BL574" s="333"/>
      <c r="BM574" s="333"/>
      <c r="BN574" s="333"/>
      <c r="BO574" s="333"/>
      <c r="BP574" s="333"/>
      <c r="BQ574" s="333"/>
    </row>
    <row r="575" spans="1:69" s="576" customFormat="1">
      <c r="A575" s="333"/>
      <c r="B575" s="333"/>
      <c r="C575" s="333"/>
      <c r="D575" s="530"/>
      <c r="E575" s="530"/>
      <c r="F575" s="530"/>
      <c r="G575" s="530"/>
      <c r="H575" s="575"/>
      <c r="I575" s="575"/>
      <c r="J575" s="530"/>
      <c r="K575" s="575"/>
      <c r="L575" s="575"/>
      <c r="M575" s="575"/>
      <c r="N575" s="575"/>
      <c r="O575" s="575"/>
      <c r="P575" s="530"/>
      <c r="Q575" s="500"/>
      <c r="R575" s="500"/>
      <c r="S575" s="333"/>
      <c r="T575" s="333"/>
      <c r="U575" s="333"/>
      <c r="V575" s="333"/>
      <c r="W575" s="333"/>
      <c r="X575" s="333"/>
      <c r="Y575" s="333"/>
      <c r="Z575" s="333"/>
      <c r="AA575" s="333"/>
      <c r="AB575" s="333"/>
      <c r="AC575" s="333"/>
      <c r="AD575" s="500"/>
      <c r="AE575" s="577"/>
      <c r="AF575" s="577"/>
      <c r="AG575" s="577"/>
      <c r="AH575" s="577"/>
      <c r="AI575" s="577"/>
      <c r="AJ575" s="577"/>
      <c r="AK575" s="577"/>
      <c r="AL575" s="577"/>
      <c r="AM575" s="577"/>
      <c r="AN575" s="577"/>
      <c r="AO575" s="333"/>
      <c r="AP575" s="333"/>
      <c r="AQ575" s="333"/>
      <c r="AR575" s="333"/>
      <c r="AS575" s="333"/>
      <c r="AT575" s="333"/>
      <c r="AU575" s="333"/>
      <c r="AV575" s="333"/>
      <c r="AW575" s="500"/>
      <c r="AX575" s="500"/>
      <c r="AY575" s="500"/>
      <c r="AZ575" s="333"/>
      <c r="BA575" s="333"/>
      <c r="BB575" s="333"/>
      <c r="BC575" s="333"/>
      <c r="BD575" s="333"/>
      <c r="BE575" s="333"/>
      <c r="BF575" s="333"/>
      <c r="BG575" s="333"/>
      <c r="BH575" s="333"/>
      <c r="BI575" s="333"/>
      <c r="BJ575" s="333"/>
      <c r="BK575" s="333"/>
      <c r="BL575" s="333"/>
      <c r="BM575" s="333"/>
      <c r="BN575" s="333"/>
      <c r="BO575" s="333"/>
      <c r="BP575" s="333"/>
      <c r="BQ575" s="333"/>
    </row>
    <row r="576" spans="1:69" s="576" customFormat="1">
      <c r="A576" s="333"/>
      <c r="B576" s="333"/>
      <c r="C576" s="333"/>
      <c r="D576" s="530"/>
      <c r="E576" s="530"/>
      <c r="F576" s="530"/>
      <c r="G576" s="530"/>
      <c r="H576" s="575"/>
      <c r="I576" s="575"/>
      <c r="J576" s="530"/>
      <c r="K576" s="575"/>
      <c r="L576" s="575"/>
      <c r="M576" s="575"/>
      <c r="N576" s="575"/>
      <c r="O576" s="575"/>
      <c r="P576" s="530"/>
      <c r="Q576" s="500"/>
      <c r="R576" s="500"/>
      <c r="S576" s="333"/>
      <c r="T576" s="333"/>
      <c r="U576" s="333"/>
      <c r="V576" s="333"/>
      <c r="W576" s="333"/>
      <c r="X576" s="333"/>
      <c r="Y576" s="333"/>
      <c r="Z576" s="333"/>
      <c r="AA576" s="333"/>
      <c r="AB576" s="333"/>
      <c r="AC576" s="333"/>
      <c r="AD576" s="500"/>
      <c r="AE576" s="577"/>
      <c r="AF576" s="577"/>
      <c r="AG576" s="577"/>
      <c r="AH576" s="577"/>
      <c r="AI576" s="577"/>
      <c r="AJ576" s="577"/>
      <c r="AK576" s="577"/>
      <c r="AL576" s="577"/>
      <c r="AM576" s="577"/>
      <c r="AN576" s="577"/>
      <c r="AO576" s="333"/>
      <c r="AP576" s="333"/>
      <c r="AQ576" s="333"/>
      <c r="AR576" s="333"/>
      <c r="AS576" s="333"/>
      <c r="AT576" s="333"/>
      <c r="AU576" s="333"/>
      <c r="AV576" s="333"/>
      <c r="AW576" s="500"/>
      <c r="AX576" s="500"/>
      <c r="AY576" s="500"/>
      <c r="AZ576" s="333"/>
      <c r="BA576" s="333"/>
      <c r="BB576" s="333"/>
      <c r="BC576" s="333"/>
      <c r="BD576" s="333"/>
      <c r="BE576" s="333"/>
      <c r="BF576" s="333"/>
      <c r="BG576" s="333"/>
      <c r="BH576" s="333"/>
      <c r="BI576" s="333"/>
      <c r="BJ576" s="333"/>
      <c r="BK576" s="333"/>
      <c r="BL576" s="333"/>
      <c r="BM576" s="333"/>
      <c r="BN576" s="333"/>
      <c r="BO576" s="333"/>
      <c r="BP576" s="333"/>
      <c r="BQ576" s="333"/>
    </row>
    <row r="577" spans="4:51" s="576" customFormat="1">
      <c r="D577" s="530"/>
      <c r="E577" s="530"/>
      <c r="F577" s="530"/>
      <c r="G577" s="530"/>
      <c r="H577" s="575"/>
      <c r="I577" s="575"/>
      <c r="J577" s="530"/>
      <c r="K577" s="575"/>
      <c r="L577" s="575"/>
      <c r="M577" s="575"/>
      <c r="N577" s="575"/>
      <c r="O577" s="575"/>
      <c r="P577" s="530"/>
      <c r="Q577" s="500"/>
      <c r="R577" s="500"/>
      <c r="S577" s="333"/>
      <c r="T577" s="333"/>
      <c r="U577" s="333"/>
      <c r="V577" s="333"/>
      <c r="W577" s="333"/>
      <c r="X577" s="333"/>
      <c r="Y577" s="333"/>
      <c r="Z577" s="333"/>
      <c r="AA577" s="333"/>
      <c r="AB577" s="333"/>
      <c r="AC577" s="333"/>
      <c r="AD577" s="500"/>
      <c r="AE577" s="577"/>
      <c r="AF577" s="577"/>
      <c r="AG577" s="577"/>
      <c r="AH577" s="577"/>
      <c r="AI577" s="577"/>
      <c r="AJ577" s="577"/>
      <c r="AK577" s="577"/>
      <c r="AL577" s="577"/>
      <c r="AM577" s="577"/>
      <c r="AN577" s="577"/>
      <c r="AO577" s="333"/>
      <c r="AP577" s="333"/>
      <c r="AQ577" s="333"/>
      <c r="AR577" s="333"/>
      <c r="AS577" s="333"/>
      <c r="AT577" s="333"/>
      <c r="AU577" s="333"/>
      <c r="AV577" s="333"/>
      <c r="AW577" s="500"/>
      <c r="AX577" s="500"/>
      <c r="AY577" s="500"/>
    </row>
    <row r="578" spans="4:51" s="576" customFormat="1">
      <c r="D578" s="530"/>
      <c r="E578" s="530"/>
      <c r="F578" s="530"/>
      <c r="G578" s="530"/>
      <c r="H578" s="575"/>
      <c r="I578" s="575"/>
      <c r="J578" s="530"/>
      <c r="K578" s="575"/>
      <c r="L578" s="575"/>
      <c r="M578" s="575"/>
      <c r="N578" s="575"/>
      <c r="O578" s="575"/>
      <c r="P578" s="530"/>
      <c r="Q578" s="500"/>
      <c r="R578" s="500"/>
      <c r="S578" s="333"/>
      <c r="T578" s="333"/>
      <c r="U578" s="333"/>
      <c r="V578" s="333"/>
      <c r="W578" s="333"/>
      <c r="X578" s="333"/>
      <c r="Y578" s="333"/>
      <c r="Z578" s="333"/>
      <c r="AA578" s="333"/>
      <c r="AB578" s="333"/>
      <c r="AC578" s="333"/>
      <c r="AD578" s="500"/>
      <c r="AE578" s="577"/>
      <c r="AF578" s="577"/>
      <c r="AG578" s="577"/>
      <c r="AH578" s="577"/>
      <c r="AI578" s="577"/>
      <c r="AJ578" s="577"/>
      <c r="AK578" s="577"/>
      <c r="AL578" s="577"/>
      <c r="AM578" s="577"/>
      <c r="AN578" s="577"/>
      <c r="AO578" s="333"/>
      <c r="AP578" s="333"/>
      <c r="AQ578" s="333"/>
      <c r="AR578" s="333"/>
      <c r="AS578" s="333"/>
      <c r="AT578" s="333"/>
      <c r="AU578" s="333"/>
      <c r="AV578" s="333"/>
      <c r="AW578" s="500"/>
      <c r="AX578" s="500"/>
      <c r="AY578" s="500"/>
    </row>
    <row r="579" spans="4:51" s="576" customFormat="1">
      <c r="D579" s="530"/>
      <c r="E579" s="530"/>
      <c r="F579" s="530"/>
      <c r="G579" s="530"/>
      <c r="H579" s="575"/>
      <c r="I579" s="575"/>
      <c r="J579" s="530"/>
      <c r="K579" s="575"/>
      <c r="L579" s="575"/>
      <c r="M579" s="575"/>
      <c r="N579" s="575"/>
      <c r="O579" s="575"/>
      <c r="P579" s="530"/>
      <c r="Q579" s="500"/>
      <c r="R579" s="500"/>
      <c r="S579" s="333"/>
      <c r="T579" s="333"/>
      <c r="U579" s="333"/>
      <c r="V579" s="333"/>
      <c r="W579" s="333"/>
      <c r="X579" s="333"/>
      <c r="Y579" s="333"/>
      <c r="Z579" s="333"/>
      <c r="AA579" s="333"/>
      <c r="AB579" s="333"/>
      <c r="AC579" s="333"/>
      <c r="AD579" s="500"/>
      <c r="AE579" s="577"/>
      <c r="AF579" s="577"/>
      <c r="AG579" s="577"/>
      <c r="AH579" s="577"/>
      <c r="AI579" s="577"/>
      <c r="AJ579" s="577"/>
      <c r="AK579" s="577"/>
      <c r="AL579" s="577"/>
      <c r="AM579" s="577"/>
      <c r="AN579" s="577"/>
      <c r="AO579" s="333"/>
      <c r="AP579" s="333"/>
      <c r="AQ579" s="333"/>
      <c r="AR579" s="333"/>
      <c r="AS579" s="333"/>
      <c r="AT579" s="333"/>
      <c r="AU579" s="333"/>
      <c r="AV579" s="333"/>
      <c r="AW579" s="500"/>
      <c r="AX579" s="500"/>
      <c r="AY579" s="500"/>
    </row>
    <row r="580" spans="4:51" s="576" customFormat="1">
      <c r="D580" s="530"/>
      <c r="E580" s="530"/>
      <c r="F580" s="530"/>
      <c r="G580" s="530"/>
      <c r="H580" s="575"/>
      <c r="I580" s="575"/>
      <c r="J580" s="530"/>
      <c r="K580" s="575"/>
      <c r="L580" s="575"/>
      <c r="M580" s="575"/>
      <c r="N580" s="575"/>
      <c r="O580" s="575"/>
      <c r="P580" s="530"/>
      <c r="Q580" s="500"/>
      <c r="R580" s="500"/>
      <c r="S580" s="333"/>
      <c r="T580" s="333"/>
      <c r="U580" s="333"/>
      <c r="V580" s="333"/>
      <c r="W580" s="333"/>
      <c r="X580" s="333"/>
      <c r="Y580" s="333"/>
      <c r="Z580" s="333"/>
      <c r="AA580" s="333"/>
      <c r="AB580" s="333"/>
      <c r="AC580" s="333"/>
      <c r="AD580" s="500"/>
      <c r="AE580" s="577"/>
      <c r="AF580" s="577"/>
      <c r="AG580" s="577"/>
      <c r="AH580" s="577"/>
      <c r="AI580" s="577"/>
      <c r="AJ580" s="577"/>
      <c r="AK580" s="577"/>
      <c r="AL580" s="577"/>
      <c r="AM580" s="577"/>
      <c r="AN580" s="577"/>
      <c r="AO580" s="333"/>
      <c r="AP580" s="333"/>
      <c r="AQ580" s="333"/>
      <c r="AR580" s="333"/>
      <c r="AS580" s="333"/>
      <c r="AT580" s="333"/>
      <c r="AU580" s="333"/>
      <c r="AV580" s="333"/>
      <c r="AW580" s="500"/>
      <c r="AX580" s="500"/>
      <c r="AY580" s="500"/>
    </row>
    <row r="581" spans="4:51" s="576" customFormat="1">
      <c r="D581" s="530"/>
      <c r="E581" s="530"/>
      <c r="F581" s="530"/>
      <c r="G581" s="530"/>
      <c r="H581" s="575"/>
      <c r="I581" s="575"/>
      <c r="J581" s="530"/>
      <c r="K581" s="575"/>
      <c r="L581" s="575"/>
      <c r="M581" s="575"/>
      <c r="N581" s="575"/>
      <c r="O581" s="575"/>
      <c r="P581" s="530"/>
      <c r="Q581" s="500"/>
      <c r="R581" s="500"/>
      <c r="S581" s="333"/>
      <c r="T581" s="333"/>
      <c r="U581" s="333"/>
      <c r="V581" s="333"/>
      <c r="W581" s="333"/>
      <c r="X581" s="333"/>
      <c r="Y581" s="333"/>
      <c r="Z581" s="333"/>
      <c r="AA581" s="333"/>
      <c r="AB581" s="333"/>
      <c r="AC581" s="333"/>
      <c r="AD581" s="500"/>
      <c r="AE581" s="577"/>
      <c r="AF581" s="577"/>
      <c r="AG581" s="577"/>
      <c r="AH581" s="577"/>
      <c r="AI581" s="577"/>
      <c r="AJ581" s="577"/>
      <c r="AK581" s="577"/>
      <c r="AL581" s="577"/>
      <c r="AM581" s="577"/>
      <c r="AN581" s="577"/>
      <c r="AO581" s="333"/>
      <c r="AP581" s="333"/>
      <c r="AQ581" s="333"/>
      <c r="AR581" s="333"/>
      <c r="AS581" s="333"/>
      <c r="AT581" s="333"/>
      <c r="AU581" s="333"/>
      <c r="AV581" s="333"/>
      <c r="AW581" s="500"/>
      <c r="AX581" s="500"/>
      <c r="AY581" s="500"/>
    </row>
    <row r="582" spans="4:51" s="576" customFormat="1">
      <c r="D582" s="530"/>
      <c r="E582" s="530"/>
      <c r="F582" s="530"/>
      <c r="G582" s="530"/>
      <c r="H582" s="575"/>
      <c r="I582" s="575"/>
      <c r="J582" s="530"/>
      <c r="K582" s="575"/>
      <c r="L582" s="575"/>
      <c r="M582" s="575"/>
      <c r="N582" s="575"/>
      <c r="O582" s="575"/>
      <c r="P582" s="530"/>
      <c r="Q582" s="500"/>
      <c r="R582" s="500"/>
      <c r="S582" s="333"/>
      <c r="T582" s="333"/>
      <c r="U582" s="333"/>
      <c r="V582" s="333"/>
      <c r="W582" s="333"/>
      <c r="X582" s="333"/>
      <c r="Y582" s="333"/>
      <c r="Z582" s="333"/>
      <c r="AA582" s="333"/>
      <c r="AB582" s="333"/>
      <c r="AC582" s="333"/>
      <c r="AD582" s="500"/>
      <c r="AE582" s="577"/>
      <c r="AF582" s="577"/>
      <c r="AG582" s="577"/>
      <c r="AH582" s="577"/>
      <c r="AI582" s="577"/>
      <c r="AJ582" s="577"/>
      <c r="AK582" s="577"/>
      <c r="AL582" s="577"/>
      <c r="AM582" s="577"/>
      <c r="AN582" s="577"/>
      <c r="AO582" s="333"/>
      <c r="AP582" s="333"/>
      <c r="AQ582" s="333"/>
      <c r="AR582" s="333"/>
      <c r="AS582" s="333"/>
      <c r="AT582" s="333"/>
      <c r="AU582" s="333"/>
      <c r="AV582" s="333"/>
      <c r="AW582" s="500"/>
      <c r="AX582" s="500"/>
      <c r="AY582" s="500"/>
    </row>
    <row r="583" spans="4:51" s="576" customFormat="1">
      <c r="D583" s="530"/>
      <c r="E583" s="530"/>
      <c r="F583" s="530"/>
      <c r="G583" s="530"/>
      <c r="H583" s="575"/>
      <c r="I583" s="575"/>
      <c r="J583" s="530"/>
      <c r="K583" s="575"/>
      <c r="L583" s="575"/>
      <c r="M583" s="575"/>
      <c r="N583" s="575"/>
      <c r="O583" s="575"/>
      <c r="P583" s="530"/>
      <c r="Q583" s="500"/>
      <c r="R583" s="500"/>
      <c r="S583" s="333"/>
      <c r="T583" s="333"/>
      <c r="U583" s="333"/>
      <c r="V583" s="333"/>
      <c r="W583" s="333"/>
      <c r="X583" s="333"/>
      <c r="Y583" s="333"/>
      <c r="Z583" s="333"/>
      <c r="AA583" s="333"/>
      <c r="AB583" s="333"/>
      <c r="AC583" s="333"/>
      <c r="AD583" s="500"/>
      <c r="AE583" s="577"/>
      <c r="AF583" s="577"/>
      <c r="AG583" s="577"/>
      <c r="AH583" s="577"/>
      <c r="AI583" s="577"/>
      <c r="AJ583" s="577"/>
      <c r="AK583" s="577"/>
      <c r="AL583" s="577"/>
      <c r="AM583" s="577"/>
      <c r="AN583" s="577"/>
      <c r="AO583" s="333"/>
      <c r="AP583" s="333"/>
      <c r="AQ583" s="333"/>
      <c r="AR583" s="333"/>
      <c r="AS583" s="333"/>
      <c r="AT583" s="333"/>
      <c r="AU583" s="333"/>
      <c r="AV583" s="333"/>
      <c r="AW583" s="500"/>
      <c r="AX583" s="500"/>
      <c r="AY583" s="500"/>
    </row>
    <row r="584" spans="4:51" s="576" customFormat="1">
      <c r="D584" s="530"/>
      <c r="E584" s="530"/>
      <c r="F584" s="530"/>
      <c r="G584" s="530"/>
      <c r="H584" s="575"/>
      <c r="I584" s="575"/>
      <c r="J584" s="530"/>
      <c r="K584" s="575"/>
      <c r="L584" s="575"/>
      <c r="M584" s="575"/>
      <c r="N584" s="575"/>
      <c r="O584" s="575"/>
      <c r="P584" s="530"/>
      <c r="Q584" s="500"/>
      <c r="R584" s="500"/>
      <c r="S584" s="333"/>
      <c r="T584" s="333"/>
      <c r="U584" s="333"/>
      <c r="V584" s="333"/>
      <c r="W584" s="333"/>
      <c r="X584" s="333"/>
      <c r="Y584" s="333"/>
      <c r="Z584" s="333"/>
      <c r="AA584" s="333"/>
      <c r="AB584" s="333"/>
      <c r="AC584" s="333"/>
      <c r="AD584" s="500"/>
      <c r="AE584" s="577"/>
      <c r="AF584" s="577"/>
      <c r="AG584" s="577"/>
      <c r="AH584" s="577"/>
      <c r="AI584" s="577"/>
      <c r="AJ584" s="577"/>
      <c r="AK584" s="577"/>
      <c r="AL584" s="577"/>
      <c r="AM584" s="577"/>
      <c r="AN584" s="577"/>
      <c r="AO584" s="333"/>
      <c r="AP584" s="333"/>
      <c r="AQ584" s="333"/>
      <c r="AR584" s="333"/>
      <c r="AS584" s="333"/>
      <c r="AT584" s="333"/>
      <c r="AU584" s="333"/>
      <c r="AV584" s="333"/>
      <c r="AW584" s="500"/>
      <c r="AX584" s="500"/>
      <c r="AY584" s="500"/>
    </row>
    <row r="585" spans="4:51" s="576" customFormat="1">
      <c r="D585" s="530"/>
      <c r="E585" s="530"/>
      <c r="F585" s="530"/>
      <c r="G585" s="530"/>
      <c r="H585" s="575"/>
      <c r="I585" s="575"/>
      <c r="J585" s="530"/>
      <c r="K585" s="575"/>
      <c r="L585" s="575"/>
      <c r="M585" s="575"/>
      <c r="N585" s="575"/>
      <c r="O585" s="575"/>
      <c r="P585" s="530"/>
      <c r="Q585" s="500"/>
      <c r="R585" s="500"/>
      <c r="S585" s="333"/>
      <c r="T585" s="333"/>
      <c r="U585" s="333"/>
      <c r="V585" s="333"/>
      <c r="W585" s="333"/>
      <c r="X585" s="333"/>
      <c r="Y585" s="333"/>
      <c r="Z585" s="333"/>
      <c r="AA585" s="333"/>
      <c r="AB585" s="333"/>
      <c r="AC585" s="333"/>
      <c r="AD585" s="500"/>
      <c r="AE585" s="577"/>
      <c r="AF585" s="577"/>
      <c r="AG585" s="577"/>
      <c r="AH585" s="577"/>
      <c r="AI585" s="577"/>
      <c r="AJ585" s="577"/>
      <c r="AK585" s="577"/>
      <c r="AL585" s="577"/>
      <c r="AM585" s="577"/>
      <c r="AN585" s="577"/>
      <c r="AO585" s="333"/>
      <c r="AP585" s="333"/>
      <c r="AQ585" s="333"/>
      <c r="AR585" s="333"/>
      <c r="AS585" s="333"/>
      <c r="AT585" s="333"/>
      <c r="AU585" s="333"/>
      <c r="AV585" s="333"/>
      <c r="AW585" s="500"/>
      <c r="AX585" s="500"/>
      <c r="AY585" s="500"/>
    </row>
    <row r="586" spans="4:51" s="576" customFormat="1">
      <c r="D586" s="530"/>
      <c r="E586" s="530"/>
      <c r="F586" s="530"/>
      <c r="G586" s="530"/>
      <c r="H586" s="575"/>
      <c r="I586" s="575"/>
      <c r="J586" s="530"/>
      <c r="K586" s="575"/>
      <c r="L586" s="575"/>
      <c r="M586" s="575"/>
      <c r="N586" s="575"/>
      <c r="O586" s="575"/>
      <c r="P586" s="530"/>
      <c r="Q586" s="500"/>
      <c r="R586" s="500"/>
      <c r="S586" s="333"/>
      <c r="T586" s="333"/>
      <c r="U586" s="333"/>
      <c r="V586" s="333"/>
      <c r="W586" s="333"/>
      <c r="X586" s="333"/>
      <c r="Y586" s="333"/>
      <c r="Z586" s="333"/>
      <c r="AA586" s="333"/>
      <c r="AB586" s="333"/>
      <c r="AC586" s="333"/>
      <c r="AD586" s="500"/>
      <c r="AE586" s="577"/>
      <c r="AF586" s="577"/>
      <c r="AG586" s="577"/>
      <c r="AH586" s="577"/>
      <c r="AI586" s="577"/>
      <c r="AJ586" s="577"/>
      <c r="AK586" s="577"/>
      <c r="AL586" s="577"/>
      <c r="AM586" s="577"/>
      <c r="AN586" s="577"/>
      <c r="AO586" s="333"/>
      <c r="AP586" s="333"/>
      <c r="AQ586" s="333"/>
      <c r="AR586" s="333"/>
      <c r="AS586" s="333"/>
      <c r="AT586" s="333"/>
      <c r="AU586" s="333"/>
      <c r="AV586" s="333"/>
      <c r="AW586" s="500"/>
      <c r="AX586" s="500"/>
      <c r="AY586" s="500"/>
    </row>
    <row r="587" spans="4:51" s="576" customFormat="1">
      <c r="D587" s="530"/>
      <c r="E587" s="530"/>
      <c r="F587" s="530"/>
      <c r="G587" s="530"/>
      <c r="H587" s="575"/>
      <c r="I587" s="575"/>
      <c r="J587" s="530"/>
      <c r="K587" s="575"/>
      <c r="L587" s="575"/>
      <c r="M587" s="575"/>
      <c r="N587" s="575"/>
      <c r="O587" s="575"/>
      <c r="P587" s="530"/>
      <c r="Q587" s="500"/>
      <c r="R587" s="500"/>
      <c r="S587" s="333"/>
      <c r="T587" s="333"/>
      <c r="U587" s="333"/>
      <c r="V587" s="333"/>
      <c r="W587" s="333"/>
      <c r="X587" s="333"/>
      <c r="Y587" s="333"/>
      <c r="Z587" s="333"/>
      <c r="AA587" s="333"/>
      <c r="AB587" s="333"/>
      <c r="AC587" s="333"/>
      <c r="AD587" s="500"/>
      <c r="AE587" s="577"/>
      <c r="AF587" s="577"/>
      <c r="AG587" s="577"/>
      <c r="AH587" s="577"/>
      <c r="AI587" s="577"/>
      <c r="AJ587" s="577"/>
      <c r="AK587" s="577"/>
      <c r="AL587" s="577"/>
      <c r="AM587" s="577"/>
      <c r="AN587" s="577"/>
      <c r="AO587" s="333"/>
      <c r="AP587" s="333"/>
      <c r="AQ587" s="333"/>
      <c r="AR587" s="333"/>
      <c r="AS587" s="333"/>
      <c r="AT587" s="333"/>
      <c r="AU587" s="333"/>
      <c r="AV587" s="333"/>
      <c r="AW587" s="500"/>
      <c r="AX587" s="500"/>
      <c r="AY587" s="500"/>
    </row>
    <row r="588" spans="4:51" s="576" customFormat="1">
      <c r="D588" s="530"/>
      <c r="E588" s="530"/>
      <c r="F588" s="530"/>
      <c r="G588" s="530"/>
      <c r="H588" s="575"/>
      <c r="I588" s="575"/>
      <c r="J588" s="530"/>
      <c r="K588" s="575"/>
      <c r="L588" s="575"/>
      <c r="M588" s="575"/>
      <c r="N588" s="575"/>
      <c r="O588" s="575"/>
      <c r="P588" s="530"/>
      <c r="Q588" s="500"/>
      <c r="R588" s="500"/>
      <c r="S588" s="333"/>
      <c r="T588" s="333"/>
      <c r="U588" s="333"/>
      <c r="V588" s="333"/>
      <c r="W588" s="333"/>
      <c r="X588" s="333"/>
      <c r="Y588" s="333"/>
      <c r="Z588" s="333"/>
      <c r="AA588" s="333"/>
      <c r="AB588" s="333"/>
      <c r="AC588" s="333"/>
      <c r="AD588" s="500"/>
      <c r="AE588" s="577"/>
      <c r="AF588" s="577"/>
      <c r="AG588" s="577"/>
      <c r="AH588" s="577"/>
      <c r="AI588" s="577"/>
      <c r="AJ588" s="577"/>
      <c r="AK588" s="577"/>
      <c r="AL588" s="577"/>
      <c r="AM588" s="577"/>
      <c r="AN588" s="577"/>
      <c r="AO588" s="333"/>
      <c r="AP588" s="333"/>
      <c r="AQ588" s="333"/>
      <c r="AR588" s="333"/>
      <c r="AS588" s="333"/>
      <c r="AT588" s="333"/>
      <c r="AU588" s="333"/>
      <c r="AV588" s="333"/>
      <c r="AW588" s="500"/>
      <c r="AX588" s="500"/>
      <c r="AY588" s="500"/>
    </row>
    <row r="589" spans="4:51" s="576" customFormat="1">
      <c r="D589" s="530"/>
      <c r="E589" s="530"/>
      <c r="F589" s="530"/>
      <c r="G589" s="530"/>
      <c r="H589" s="575"/>
      <c r="I589" s="575"/>
      <c r="J589" s="530"/>
      <c r="K589" s="575"/>
      <c r="L589" s="575"/>
      <c r="M589" s="575"/>
      <c r="N589" s="575"/>
      <c r="O589" s="575"/>
      <c r="P589" s="530"/>
      <c r="Q589" s="500"/>
      <c r="R589" s="500"/>
      <c r="S589" s="333"/>
      <c r="T589" s="333"/>
      <c r="U589" s="333"/>
      <c r="V589" s="333"/>
      <c r="W589" s="333"/>
      <c r="X589" s="333"/>
      <c r="Y589" s="333"/>
      <c r="Z589" s="333"/>
      <c r="AA589" s="333"/>
      <c r="AB589" s="333"/>
      <c r="AC589" s="333"/>
      <c r="AD589" s="500"/>
      <c r="AE589" s="577"/>
      <c r="AF589" s="577"/>
      <c r="AG589" s="577"/>
      <c r="AH589" s="577"/>
      <c r="AI589" s="577"/>
      <c r="AJ589" s="577"/>
      <c r="AK589" s="577"/>
      <c r="AL589" s="577"/>
      <c r="AM589" s="577"/>
      <c r="AN589" s="577"/>
      <c r="AO589" s="333"/>
      <c r="AP589" s="333"/>
      <c r="AQ589" s="333"/>
      <c r="AR589" s="333"/>
      <c r="AS589" s="333"/>
      <c r="AT589" s="333"/>
      <c r="AU589" s="333"/>
      <c r="AV589" s="333"/>
      <c r="AW589" s="500"/>
      <c r="AX589" s="500"/>
      <c r="AY589" s="500"/>
    </row>
    <row r="590" spans="4:51" s="576" customFormat="1">
      <c r="D590" s="530"/>
      <c r="E590" s="530"/>
      <c r="F590" s="530"/>
      <c r="G590" s="530"/>
      <c r="H590" s="575"/>
      <c r="I590" s="575"/>
      <c r="J590" s="530"/>
      <c r="K590" s="575"/>
      <c r="L590" s="575"/>
      <c r="M590" s="575"/>
      <c r="N590" s="575"/>
      <c r="O590" s="575"/>
      <c r="P590" s="530"/>
      <c r="Q590" s="500"/>
      <c r="R590" s="500"/>
      <c r="S590" s="333"/>
      <c r="T590" s="333"/>
      <c r="U590" s="333"/>
      <c r="V590" s="333"/>
      <c r="W590" s="333"/>
      <c r="X590" s="333"/>
      <c r="Y590" s="333"/>
      <c r="Z590" s="333"/>
      <c r="AA590" s="333"/>
      <c r="AB590" s="333"/>
      <c r="AC590" s="333"/>
      <c r="AD590" s="500"/>
      <c r="AE590" s="577"/>
      <c r="AF590" s="577"/>
      <c r="AG590" s="577"/>
      <c r="AH590" s="577"/>
      <c r="AI590" s="577"/>
      <c r="AJ590" s="577"/>
      <c r="AK590" s="577"/>
      <c r="AL590" s="577"/>
      <c r="AM590" s="577"/>
      <c r="AN590" s="577"/>
      <c r="AO590" s="333"/>
      <c r="AP590" s="333"/>
      <c r="AQ590" s="333"/>
      <c r="AR590" s="333"/>
      <c r="AS590" s="333"/>
      <c r="AT590" s="333"/>
      <c r="AU590" s="333"/>
      <c r="AV590" s="333"/>
      <c r="AW590" s="500"/>
      <c r="AX590" s="500"/>
      <c r="AY590" s="500"/>
    </row>
    <row r="591" spans="4:51" s="576" customFormat="1">
      <c r="D591" s="530"/>
      <c r="E591" s="530"/>
      <c r="F591" s="530"/>
      <c r="G591" s="530"/>
      <c r="H591" s="575"/>
      <c r="I591" s="575"/>
      <c r="J591" s="530"/>
      <c r="K591" s="575"/>
      <c r="L591" s="575"/>
      <c r="M591" s="575"/>
      <c r="N591" s="575"/>
      <c r="O591" s="575"/>
      <c r="P591" s="530"/>
      <c r="Q591" s="500"/>
      <c r="R591" s="500"/>
      <c r="S591" s="333"/>
      <c r="T591" s="333"/>
      <c r="U591" s="333"/>
      <c r="V591" s="333"/>
      <c r="W591" s="333"/>
      <c r="X591" s="333"/>
      <c r="Y591" s="333"/>
      <c r="Z591" s="333"/>
      <c r="AA591" s="333"/>
      <c r="AB591" s="333"/>
      <c r="AC591" s="333"/>
      <c r="AD591" s="500"/>
      <c r="AE591" s="577"/>
      <c r="AF591" s="577"/>
      <c r="AG591" s="577"/>
      <c r="AH591" s="577"/>
      <c r="AI591" s="577"/>
      <c r="AJ591" s="577"/>
      <c r="AK591" s="577"/>
      <c r="AL591" s="577"/>
      <c r="AM591" s="577"/>
      <c r="AN591" s="577"/>
      <c r="AO591" s="333"/>
      <c r="AP591" s="333"/>
      <c r="AQ591" s="333"/>
      <c r="AR591" s="333"/>
      <c r="AS591" s="333"/>
      <c r="AT591" s="333"/>
      <c r="AU591" s="333"/>
      <c r="AV591" s="333"/>
      <c r="AW591" s="500"/>
      <c r="AX591" s="500"/>
      <c r="AY591" s="500"/>
    </row>
    <row r="592" spans="4:51" s="576" customFormat="1">
      <c r="D592" s="530"/>
      <c r="E592" s="530"/>
      <c r="F592" s="530"/>
      <c r="G592" s="530"/>
      <c r="H592" s="575"/>
      <c r="I592" s="575"/>
      <c r="J592" s="530"/>
      <c r="K592" s="575"/>
      <c r="L592" s="575"/>
      <c r="M592" s="575"/>
      <c r="N592" s="575"/>
      <c r="O592" s="575"/>
      <c r="P592" s="530"/>
      <c r="Q592" s="500"/>
      <c r="R592" s="500"/>
      <c r="S592" s="333"/>
      <c r="T592" s="333"/>
      <c r="U592" s="333"/>
      <c r="V592" s="333"/>
      <c r="W592" s="333"/>
      <c r="X592" s="333"/>
      <c r="Y592" s="333"/>
      <c r="Z592" s="333"/>
      <c r="AA592" s="333"/>
      <c r="AB592" s="333"/>
      <c r="AC592" s="333"/>
      <c r="AD592" s="500"/>
      <c r="AE592" s="577"/>
      <c r="AF592" s="577"/>
      <c r="AG592" s="577"/>
      <c r="AH592" s="577"/>
      <c r="AI592" s="577"/>
      <c r="AJ592" s="577"/>
      <c r="AK592" s="577"/>
      <c r="AL592" s="577"/>
      <c r="AM592" s="577"/>
      <c r="AN592" s="577"/>
      <c r="AO592" s="333"/>
      <c r="AP592" s="333"/>
      <c r="AQ592" s="333"/>
      <c r="AR592" s="333"/>
      <c r="AS592" s="333"/>
      <c r="AT592" s="333"/>
      <c r="AU592" s="333"/>
      <c r="AV592" s="333"/>
      <c r="AW592" s="500"/>
      <c r="AX592" s="500"/>
      <c r="AY592" s="500"/>
    </row>
    <row r="593" spans="4:51" s="576" customFormat="1">
      <c r="D593" s="530"/>
      <c r="E593" s="530"/>
      <c r="F593" s="530"/>
      <c r="G593" s="530"/>
      <c r="H593" s="575"/>
      <c r="I593" s="575"/>
      <c r="J593" s="530"/>
      <c r="K593" s="575"/>
      <c r="L593" s="575"/>
      <c r="M593" s="575"/>
      <c r="N593" s="575"/>
      <c r="O593" s="575"/>
      <c r="P593" s="530"/>
      <c r="Q593" s="500"/>
      <c r="R593" s="500"/>
      <c r="S593" s="333"/>
      <c r="T593" s="333"/>
      <c r="U593" s="333"/>
      <c r="V593" s="333"/>
      <c r="W593" s="333"/>
      <c r="X593" s="333"/>
      <c r="Y593" s="333"/>
      <c r="Z593" s="333"/>
      <c r="AA593" s="333"/>
      <c r="AB593" s="333"/>
      <c r="AC593" s="333"/>
      <c r="AD593" s="500"/>
      <c r="AE593" s="577"/>
      <c r="AF593" s="577"/>
      <c r="AG593" s="577"/>
      <c r="AH593" s="577"/>
      <c r="AI593" s="577"/>
      <c r="AJ593" s="577"/>
      <c r="AK593" s="577"/>
      <c r="AL593" s="577"/>
      <c r="AM593" s="577"/>
      <c r="AN593" s="577"/>
      <c r="AO593" s="333"/>
      <c r="AP593" s="333"/>
      <c r="AQ593" s="333"/>
      <c r="AR593" s="333"/>
      <c r="AS593" s="333"/>
      <c r="AT593" s="333"/>
      <c r="AU593" s="333"/>
      <c r="AV593" s="333"/>
      <c r="AW593" s="500"/>
      <c r="AX593" s="500"/>
      <c r="AY593" s="500"/>
    </row>
    <row r="594" spans="4:51" s="576" customFormat="1">
      <c r="D594" s="530"/>
      <c r="E594" s="530"/>
      <c r="F594" s="530"/>
      <c r="G594" s="530"/>
      <c r="H594" s="575"/>
      <c r="I594" s="575"/>
      <c r="J594" s="530"/>
      <c r="K594" s="575"/>
      <c r="L594" s="575"/>
      <c r="M594" s="575"/>
      <c r="N594" s="575"/>
      <c r="O594" s="575"/>
      <c r="P594" s="530"/>
      <c r="Q594" s="500"/>
      <c r="R594" s="500"/>
      <c r="S594" s="333"/>
      <c r="T594" s="333"/>
      <c r="U594" s="333"/>
      <c r="V594" s="333"/>
      <c r="W594" s="333"/>
      <c r="X594" s="333"/>
      <c r="Y594" s="333"/>
      <c r="Z594" s="333"/>
      <c r="AA594" s="333"/>
      <c r="AB594" s="333"/>
      <c r="AC594" s="333"/>
      <c r="AD594" s="500"/>
      <c r="AE594" s="577"/>
      <c r="AF594" s="577"/>
      <c r="AG594" s="577"/>
      <c r="AH594" s="577"/>
      <c r="AI594" s="577"/>
      <c r="AJ594" s="577"/>
      <c r="AK594" s="577"/>
      <c r="AL594" s="577"/>
      <c r="AM594" s="577"/>
      <c r="AN594" s="577"/>
      <c r="AO594" s="333"/>
      <c r="AP594" s="333"/>
      <c r="AQ594" s="333"/>
      <c r="AR594" s="333"/>
      <c r="AS594" s="333"/>
      <c r="AT594" s="333"/>
      <c r="AU594" s="333"/>
      <c r="AV594" s="333"/>
      <c r="AW594" s="500"/>
      <c r="AX594" s="500"/>
      <c r="AY594" s="500"/>
    </row>
    <row r="595" spans="4:51" s="576" customFormat="1">
      <c r="D595" s="530"/>
      <c r="E595" s="530"/>
      <c r="F595" s="530"/>
      <c r="G595" s="530"/>
      <c r="H595" s="575"/>
      <c r="I595" s="575"/>
      <c r="J595" s="530"/>
      <c r="K595" s="575"/>
      <c r="L595" s="575"/>
      <c r="M595" s="575"/>
      <c r="N595" s="575"/>
      <c r="O595" s="575"/>
      <c r="P595" s="530"/>
      <c r="Q595" s="500"/>
      <c r="R595" s="500"/>
      <c r="S595" s="333"/>
      <c r="T595" s="333"/>
      <c r="U595" s="333"/>
      <c r="V595" s="333"/>
      <c r="W595" s="333"/>
      <c r="X595" s="333"/>
      <c r="Y595" s="333"/>
      <c r="Z595" s="333"/>
      <c r="AA595" s="333"/>
      <c r="AB595" s="333"/>
      <c r="AC595" s="333"/>
      <c r="AD595" s="500"/>
      <c r="AE595" s="577"/>
      <c r="AF595" s="577"/>
      <c r="AG595" s="577"/>
      <c r="AH595" s="577"/>
      <c r="AI595" s="577"/>
      <c r="AJ595" s="577"/>
      <c r="AK595" s="577"/>
      <c r="AL595" s="577"/>
      <c r="AM595" s="577"/>
      <c r="AN595" s="577"/>
      <c r="AO595" s="333"/>
      <c r="AP595" s="333"/>
      <c r="AQ595" s="333"/>
      <c r="AR595" s="333"/>
      <c r="AS595" s="333"/>
      <c r="AT595" s="333"/>
      <c r="AU595" s="333"/>
      <c r="AV595" s="333"/>
      <c r="AW595" s="500"/>
      <c r="AX595" s="500"/>
      <c r="AY595" s="500"/>
    </row>
    <row r="596" spans="4:51" s="576" customFormat="1">
      <c r="D596" s="530"/>
      <c r="E596" s="530"/>
      <c r="F596" s="530"/>
      <c r="G596" s="530"/>
      <c r="H596" s="575"/>
      <c r="I596" s="575"/>
      <c r="J596" s="530"/>
      <c r="K596" s="575"/>
      <c r="L596" s="575"/>
      <c r="M596" s="575"/>
      <c r="N596" s="575"/>
      <c r="O596" s="575"/>
      <c r="P596" s="530"/>
      <c r="Q596" s="500"/>
      <c r="R596" s="500"/>
      <c r="S596" s="333"/>
      <c r="T596" s="333"/>
      <c r="U596" s="333"/>
      <c r="V596" s="333"/>
      <c r="W596" s="333"/>
      <c r="X596" s="333"/>
      <c r="Y596" s="333"/>
      <c r="Z596" s="333"/>
      <c r="AA596" s="333"/>
      <c r="AB596" s="333"/>
      <c r="AC596" s="333"/>
      <c r="AD596" s="500"/>
      <c r="AE596" s="577"/>
      <c r="AF596" s="577"/>
      <c r="AG596" s="577"/>
      <c r="AH596" s="577"/>
      <c r="AI596" s="577"/>
      <c r="AJ596" s="577"/>
      <c r="AK596" s="577"/>
      <c r="AL596" s="577"/>
      <c r="AM596" s="577"/>
      <c r="AN596" s="577"/>
      <c r="AO596" s="333"/>
      <c r="AP596" s="333"/>
      <c r="AQ596" s="333"/>
      <c r="AR596" s="333"/>
      <c r="AS596" s="333"/>
      <c r="AT596" s="333"/>
      <c r="AU596" s="333"/>
      <c r="AV596" s="333"/>
      <c r="AW596" s="500"/>
      <c r="AX596" s="500"/>
      <c r="AY596" s="500"/>
    </row>
    <row r="597" spans="4:51" s="576" customFormat="1">
      <c r="D597" s="530"/>
      <c r="E597" s="530"/>
      <c r="F597" s="530"/>
      <c r="G597" s="530"/>
      <c r="H597" s="575"/>
      <c r="I597" s="575"/>
      <c r="J597" s="530"/>
      <c r="K597" s="575"/>
      <c r="L597" s="575"/>
      <c r="M597" s="575"/>
      <c r="N597" s="575"/>
      <c r="O597" s="575"/>
      <c r="P597" s="530"/>
      <c r="Q597" s="500"/>
      <c r="R597" s="500"/>
      <c r="S597" s="333"/>
      <c r="T597" s="333"/>
      <c r="U597" s="333"/>
      <c r="V597" s="333"/>
      <c r="W597" s="333"/>
      <c r="X597" s="333"/>
      <c r="Y597" s="333"/>
      <c r="Z597" s="333"/>
      <c r="AA597" s="333"/>
      <c r="AB597" s="333"/>
      <c r="AC597" s="333"/>
      <c r="AD597" s="500"/>
      <c r="AE597" s="577"/>
      <c r="AF597" s="577"/>
      <c r="AG597" s="577"/>
      <c r="AH597" s="577"/>
      <c r="AI597" s="577"/>
      <c r="AJ597" s="577"/>
      <c r="AK597" s="577"/>
      <c r="AL597" s="577"/>
      <c r="AM597" s="577"/>
      <c r="AN597" s="577"/>
      <c r="AO597" s="333"/>
      <c r="AP597" s="333"/>
      <c r="AQ597" s="333"/>
      <c r="AR597" s="333"/>
      <c r="AS597" s="333"/>
      <c r="AT597" s="333"/>
      <c r="AU597" s="333"/>
      <c r="AV597" s="333"/>
      <c r="AW597" s="500"/>
      <c r="AX597" s="500"/>
      <c r="AY597" s="500"/>
    </row>
    <row r="598" spans="4:51" s="576" customFormat="1">
      <c r="D598" s="530"/>
      <c r="E598" s="530"/>
      <c r="F598" s="530"/>
      <c r="G598" s="530"/>
      <c r="H598" s="575"/>
      <c r="I598" s="575"/>
      <c r="J598" s="530"/>
      <c r="K598" s="575"/>
      <c r="L598" s="575"/>
      <c r="M598" s="575"/>
      <c r="N598" s="575"/>
      <c r="O598" s="575"/>
      <c r="P598" s="530"/>
      <c r="Q598" s="500"/>
      <c r="R598" s="500"/>
      <c r="S598" s="333"/>
      <c r="T598" s="333"/>
      <c r="U598" s="333"/>
      <c r="V598" s="333"/>
      <c r="W598" s="333"/>
      <c r="X598" s="333"/>
      <c r="Y598" s="333"/>
      <c r="Z598" s="333"/>
      <c r="AA598" s="333"/>
      <c r="AB598" s="333"/>
      <c r="AC598" s="333"/>
      <c r="AD598" s="500"/>
      <c r="AE598" s="577"/>
      <c r="AF598" s="577"/>
      <c r="AG598" s="577"/>
      <c r="AH598" s="577"/>
      <c r="AI598" s="577"/>
      <c r="AJ598" s="577"/>
      <c r="AK598" s="577"/>
      <c r="AL598" s="577"/>
      <c r="AM598" s="577"/>
      <c r="AN598" s="577"/>
      <c r="AO598" s="333"/>
      <c r="AP598" s="333"/>
      <c r="AQ598" s="333"/>
      <c r="AR598" s="333"/>
      <c r="AS598" s="333"/>
      <c r="AT598" s="333"/>
      <c r="AU598" s="333"/>
      <c r="AV598" s="333"/>
      <c r="AW598" s="500"/>
      <c r="AX598" s="500"/>
      <c r="AY598" s="500"/>
    </row>
    <row r="599" spans="4:51" s="576" customFormat="1">
      <c r="D599" s="530"/>
      <c r="E599" s="530"/>
      <c r="F599" s="530"/>
      <c r="G599" s="530"/>
      <c r="H599" s="575"/>
      <c r="I599" s="575"/>
      <c r="J599" s="530"/>
      <c r="K599" s="575"/>
      <c r="L599" s="575"/>
      <c r="M599" s="575"/>
      <c r="N599" s="575"/>
      <c r="O599" s="575"/>
      <c r="P599" s="530"/>
      <c r="Q599" s="500"/>
      <c r="R599" s="500"/>
      <c r="S599" s="333"/>
      <c r="T599" s="333"/>
      <c r="U599" s="333"/>
      <c r="V599" s="333"/>
      <c r="W599" s="333"/>
      <c r="X599" s="333"/>
      <c r="Y599" s="333"/>
      <c r="Z599" s="333"/>
      <c r="AA599" s="333"/>
      <c r="AB599" s="333"/>
      <c r="AC599" s="333"/>
      <c r="AD599" s="500"/>
      <c r="AE599" s="577"/>
      <c r="AF599" s="577"/>
      <c r="AG599" s="577"/>
      <c r="AH599" s="577"/>
      <c r="AI599" s="577"/>
      <c r="AJ599" s="577"/>
      <c r="AK599" s="577"/>
      <c r="AL599" s="577"/>
      <c r="AM599" s="577"/>
      <c r="AN599" s="577"/>
      <c r="AO599" s="333"/>
      <c r="AP599" s="333"/>
      <c r="AQ599" s="333"/>
      <c r="AR599" s="333"/>
      <c r="AS599" s="333"/>
      <c r="AT599" s="333"/>
      <c r="AU599" s="333"/>
      <c r="AV599" s="333"/>
      <c r="AW599" s="500"/>
      <c r="AX599" s="500"/>
      <c r="AY599" s="500"/>
    </row>
    <row r="600" spans="4:51" s="576" customFormat="1">
      <c r="D600" s="530"/>
      <c r="E600" s="530"/>
      <c r="F600" s="530"/>
      <c r="G600" s="530"/>
      <c r="H600" s="575"/>
      <c r="I600" s="575"/>
      <c r="J600" s="530"/>
      <c r="K600" s="575"/>
      <c r="L600" s="575"/>
      <c r="M600" s="575"/>
      <c r="N600" s="575"/>
      <c r="O600" s="575"/>
      <c r="P600" s="530"/>
      <c r="Q600" s="500"/>
      <c r="R600" s="500"/>
      <c r="S600" s="333"/>
      <c r="T600" s="333"/>
      <c r="U600" s="333"/>
      <c r="V600" s="333"/>
      <c r="W600" s="333"/>
      <c r="X600" s="333"/>
      <c r="Y600" s="333"/>
      <c r="Z600" s="333"/>
      <c r="AA600" s="333"/>
      <c r="AB600" s="333"/>
      <c r="AC600" s="333"/>
      <c r="AD600" s="500"/>
      <c r="AE600" s="577"/>
      <c r="AF600" s="577"/>
      <c r="AG600" s="577"/>
      <c r="AH600" s="577"/>
      <c r="AI600" s="577"/>
      <c r="AJ600" s="577"/>
      <c r="AK600" s="577"/>
      <c r="AL600" s="577"/>
      <c r="AM600" s="577"/>
      <c r="AN600" s="577"/>
      <c r="AO600" s="333"/>
      <c r="AP600" s="333"/>
      <c r="AQ600" s="333"/>
      <c r="AR600" s="333"/>
      <c r="AS600" s="333"/>
      <c r="AT600" s="333"/>
      <c r="AU600" s="333"/>
      <c r="AV600" s="333"/>
      <c r="AW600" s="500"/>
      <c r="AX600" s="500"/>
      <c r="AY600" s="500"/>
    </row>
    <row r="601" spans="4:51" s="576" customFormat="1">
      <c r="D601" s="530"/>
      <c r="E601" s="530"/>
      <c r="F601" s="530"/>
      <c r="G601" s="530"/>
      <c r="H601" s="575"/>
      <c r="I601" s="575"/>
      <c r="J601" s="530"/>
      <c r="K601" s="575"/>
      <c r="L601" s="575"/>
      <c r="M601" s="575"/>
      <c r="N601" s="575"/>
      <c r="O601" s="575"/>
      <c r="P601" s="530"/>
      <c r="Q601" s="500"/>
      <c r="R601" s="500"/>
      <c r="S601" s="333"/>
      <c r="T601" s="333"/>
      <c r="U601" s="333"/>
      <c r="V601" s="333"/>
      <c r="W601" s="333"/>
      <c r="X601" s="333"/>
      <c r="Y601" s="333"/>
      <c r="Z601" s="333"/>
      <c r="AA601" s="333"/>
      <c r="AB601" s="333"/>
      <c r="AC601" s="333"/>
      <c r="AD601" s="500"/>
      <c r="AE601" s="577"/>
      <c r="AF601" s="577"/>
      <c r="AG601" s="577"/>
      <c r="AH601" s="577"/>
      <c r="AI601" s="577"/>
      <c r="AJ601" s="577"/>
      <c r="AK601" s="577"/>
      <c r="AL601" s="577"/>
      <c r="AM601" s="577"/>
      <c r="AN601" s="577"/>
      <c r="AO601" s="333"/>
      <c r="AP601" s="333"/>
      <c r="AQ601" s="333"/>
      <c r="AR601" s="333"/>
      <c r="AS601" s="333"/>
      <c r="AT601" s="333"/>
      <c r="AU601" s="333"/>
      <c r="AV601" s="333"/>
      <c r="AW601" s="500"/>
      <c r="AX601" s="500"/>
      <c r="AY601" s="500"/>
    </row>
    <row r="602" spans="4:51" s="576" customFormat="1">
      <c r="D602" s="530"/>
      <c r="E602" s="530"/>
      <c r="F602" s="530"/>
      <c r="G602" s="530"/>
      <c r="H602" s="575"/>
      <c r="I602" s="575"/>
      <c r="J602" s="530"/>
      <c r="K602" s="575"/>
      <c r="L602" s="575"/>
      <c r="M602" s="575"/>
      <c r="N602" s="575"/>
      <c r="O602" s="575"/>
      <c r="P602" s="530"/>
      <c r="Q602" s="500"/>
      <c r="R602" s="500"/>
      <c r="S602" s="333"/>
      <c r="T602" s="333"/>
      <c r="U602" s="333"/>
      <c r="V602" s="333"/>
      <c r="W602" s="333"/>
      <c r="X602" s="333"/>
      <c r="Y602" s="333"/>
      <c r="Z602" s="333"/>
      <c r="AA602" s="333"/>
      <c r="AB602" s="333"/>
      <c r="AC602" s="333"/>
      <c r="AD602" s="500"/>
      <c r="AE602" s="577"/>
      <c r="AF602" s="577"/>
      <c r="AG602" s="577"/>
      <c r="AH602" s="577"/>
      <c r="AI602" s="577"/>
      <c r="AJ602" s="577"/>
      <c r="AK602" s="577"/>
      <c r="AL602" s="577"/>
      <c r="AM602" s="577"/>
      <c r="AN602" s="577"/>
      <c r="AO602" s="333"/>
      <c r="AP602" s="333"/>
      <c r="AQ602" s="333"/>
      <c r="AR602" s="333"/>
      <c r="AS602" s="333"/>
      <c r="AT602" s="333"/>
      <c r="AU602" s="333"/>
      <c r="AV602" s="333"/>
      <c r="AW602" s="500"/>
      <c r="AX602" s="500"/>
      <c r="AY602" s="500"/>
    </row>
    <row r="603" spans="4:51" s="576" customFormat="1">
      <c r="D603" s="530"/>
      <c r="E603" s="530"/>
      <c r="F603" s="530"/>
      <c r="G603" s="530"/>
      <c r="H603" s="575"/>
      <c r="I603" s="575"/>
      <c r="J603" s="530"/>
      <c r="K603" s="575"/>
      <c r="L603" s="575"/>
      <c r="M603" s="575"/>
      <c r="N603" s="575"/>
      <c r="O603" s="575"/>
      <c r="P603" s="530"/>
      <c r="Q603" s="500"/>
      <c r="R603" s="500"/>
      <c r="S603" s="333"/>
      <c r="T603" s="333"/>
      <c r="U603" s="333"/>
      <c r="V603" s="333"/>
      <c r="W603" s="333"/>
      <c r="X603" s="333"/>
      <c r="Y603" s="333"/>
      <c r="Z603" s="333"/>
      <c r="AA603" s="333"/>
      <c r="AB603" s="333"/>
      <c r="AC603" s="333"/>
      <c r="AD603" s="500"/>
      <c r="AE603" s="577"/>
      <c r="AF603" s="577"/>
      <c r="AG603" s="577"/>
      <c r="AH603" s="577"/>
      <c r="AI603" s="577"/>
      <c r="AJ603" s="577"/>
      <c r="AK603" s="577"/>
      <c r="AL603" s="577"/>
      <c r="AM603" s="577"/>
      <c r="AN603" s="577"/>
      <c r="AO603" s="333"/>
      <c r="AP603" s="333"/>
      <c r="AQ603" s="333"/>
      <c r="AR603" s="333"/>
      <c r="AS603" s="333"/>
      <c r="AT603" s="333"/>
      <c r="AU603" s="333"/>
      <c r="AV603" s="333"/>
      <c r="AW603" s="500"/>
      <c r="AX603" s="500"/>
      <c r="AY603" s="500"/>
    </row>
    <row r="604" spans="4:51" s="576" customFormat="1">
      <c r="D604" s="530"/>
      <c r="E604" s="530"/>
      <c r="F604" s="530"/>
      <c r="G604" s="530"/>
      <c r="H604" s="575"/>
      <c r="I604" s="575"/>
      <c r="J604" s="530"/>
      <c r="K604" s="575"/>
      <c r="L604" s="575"/>
      <c r="M604" s="575"/>
      <c r="N604" s="575"/>
      <c r="O604" s="575"/>
      <c r="P604" s="530"/>
      <c r="Q604" s="500"/>
      <c r="R604" s="500"/>
      <c r="S604" s="333"/>
      <c r="T604" s="333"/>
      <c r="U604" s="333"/>
      <c r="V604" s="333"/>
      <c r="W604" s="333"/>
      <c r="X604" s="333"/>
      <c r="Y604" s="333"/>
      <c r="Z604" s="333"/>
      <c r="AA604" s="333"/>
      <c r="AB604" s="333"/>
      <c r="AC604" s="333"/>
      <c r="AD604" s="500"/>
      <c r="AE604" s="577"/>
      <c r="AF604" s="577"/>
      <c r="AG604" s="577"/>
      <c r="AH604" s="577"/>
      <c r="AI604" s="577"/>
      <c r="AJ604" s="577"/>
      <c r="AK604" s="577"/>
      <c r="AL604" s="577"/>
      <c r="AM604" s="577"/>
      <c r="AN604" s="577"/>
      <c r="AO604" s="333"/>
      <c r="AP604" s="333"/>
      <c r="AQ604" s="333"/>
      <c r="AR604" s="333"/>
      <c r="AS604" s="333"/>
      <c r="AT604" s="333"/>
      <c r="AU604" s="333"/>
      <c r="AV604" s="333"/>
      <c r="AW604" s="500"/>
      <c r="AX604" s="500"/>
      <c r="AY604" s="500"/>
    </row>
    <row r="605" spans="4:51" s="576" customFormat="1">
      <c r="D605" s="530"/>
      <c r="E605" s="530"/>
      <c r="F605" s="530"/>
      <c r="G605" s="530"/>
      <c r="H605" s="575"/>
      <c r="I605" s="575"/>
      <c r="J605" s="530"/>
      <c r="K605" s="575"/>
      <c r="L605" s="575"/>
      <c r="M605" s="575"/>
      <c r="N605" s="575"/>
      <c r="O605" s="575"/>
      <c r="P605" s="530"/>
      <c r="Q605" s="500"/>
      <c r="R605" s="500"/>
      <c r="S605" s="333"/>
      <c r="T605" s="333"/>
      <c r="U605" s="333"/>
      <c r="V605" s="333"/>
      <c r="W605" s="333"/>
      <c r="X605" s="333"/>
      <c r="Y605" s="333"/>
      <c r="Z605" s="333"/>
      <c r="AA605" s="333"/>
      <c r="AB605" s="333"/>
      <c r="AC605" s="333"/>
      <c r="AD605" s="500"/>
      <c r="AE605" s="577"/>
      <c r="AF605" s="577"/>
      <c r="AG605" s="577"/>
      <c r="AH605" s="577"/>
      <c r="AI605" s="577"/>
      <c r="AJ605" s="577"/>
      <c r="AK605" s="577"/>
      <c r="AL605" s="577"/>
      <c r="AM605" s="577"/>
      <c r="AN605" s="577"/>
      <c r="AO605" s="333"/>
      <c r="AP605" s="333"/>
      <c r="AQ605" s="333"/>
      <c r="AR605" s="333"/>
      <c r="AS605" s="333"/>
      <c r="AT605" s="333"/>
      <c r="AU605" s="333"/>
      <c r="AV605" s="333"/>
      <c r="AW605" s="500"/>
      <c r="AX605" s="500"/>
      <c r="AY605" s="500"/>
    </row>
    <row r="606" spans="4:51" s="576" customFormat="1">
      <c r="D606" s="530"/>
      <c r="E606" s="530"/>
      <c r="F606" s="530"/>
      <c r="G606" s="530"/>
      <c r="H606" s="575"/>
      <c r="I606" s="575"/>
      <c r="J606" s="530"/>
      <c r="K606" s="575"/>
      <c r="L606" s="575"/>
      <c r="M606" s="575"/>
      <c r="N606" s="575"/>
      <c r="O606" s="575"/>
      <c r="P606" s="530"/>
      <c r="Q606" s="500"/>
      <c r="R606" s="500"/>
      <c r="S606" s="333"/>
      <c r="T606" s="333"/>
      <c r="U606" s="333"/>
      <c r="V606" s="333"/>
      <c r="W606" s="333"/>
      <c r="X606" s="333"/>
      <c r="Y606" s="333"/>
      <c r="Z606" s="333"/>
      <c r="AA606" s="333"/>
      <c r="AB606" s="333"/>
      <c r="AC606" s="333"/>
      <c r="AD606" s="500"/>
      <c r="AE606" s="577"/>
      <c r="AF606" s="577"/>
      <c r="AG606" s="577"/>
      <c r="AH606" s="577"/>
      <c r="AI606" s="577"/>
      <c r="AJ606" s="577"/>
      <c r="AK606" s="577"/>
      <c r="AL606" s="577"/>
      <c r="AM606" s="577"/>
      <c r="AN606" s="577"/>
      <c r="AO606" s="333"/>
      <c r="AP606" s="333"/>
      <c r="AQ606" s="333"/>
      <c r="AR606" s="333"/>
      <c r="AS606" s="333"/>
      <c r="AT606" s="333"/>
      <c r="AU606" s="333"/>
      <c r="AV606" s="333"/>
      <c r="AW606" s="500"/>
      <c r="AX606" s="500"/>
      <c r="AY606" s="500"/>
    </row>
    <row r="607" spans="4:51" s="576" customFormat="1">
      <c r="D607" s="530"/>
      <c r="E607" s="530"/>
      <c r="F607" s="530"/>
      <c r="G607" s="530"/>
      <c r="H607" s="575"/>
      <c r="I607" s="575"/>
      <c r="J607" s="530"/>
      <c r="K607" s="575"/>
      <c r="L607" s="575"/>
      <c r="M607" s="575"/>
      <c r="N607" s="575"/>
      <c r="O607" s="575"/>
      <c r="P607" s="530"/>
      <c r="Q607" s="500"/>
      <c r="R607" s="500"/>
      <c r="S607" s="333"/>
      <c r="T607" s="333"/>
      <c r="U607" s="333"/>
      <c r="V607" s="333"/>
      <c r="W607" s="333"/>
      <c r="X607" s="333"/>
      <c r="Y607" s="333"/>
      <c r="Z607" s="333"/>
      <c r="AA607" s="333"/>
      <c r="AB607" s="333"/>
      <c r="AC607" s="333"/>
      <c r="AD607" s="500"/>
      <c r="AE607" s="577"/>
      <c r="AF607" s="577"/>
      <c r="AG607" s="577"/>
      <c r="AH607" s="577"/>
      <c r="AI607" s="577"/>
      <c r="AJ607" s="577"/>
      <c r="AK607" s="577"/>
      <c r="AL607" s="577"/>
      <c r="AM607" s="577"/>
      <c r="AN607" s="577"/>
      <c r="AO607" s="333"/>
      <c r="AP607" s="333"/>
      <c r="AQ607" s="333"/>
      <c r="AR607" s="333"/>
      <c r="AS607" s="333"/>
      <c r="AT607" s="333"/>
      <c r="AU607" s="333"/>
      <c r="AV607" s="333"/>
      <c r="AW607" s="500"/>
      <c r="AX607" s="500"/>
      <c r="AY607" s="500"/>
    </row>
    <row r="608" spans="4:51" s="576" customFormat="1">
      <c r="D608" s="530"/>
      <c r="E608" s="530"/>
      <c r="F608" s="530"/>
      <c r="G608" s="530"/>
      <c r="H608" s="575"/>
      <c r="I608" s="575"/>
      <c r="J608" s="530"/>
      <c r="K608" s="575"/>
      <c r="L608" s="575"/>
      <c r="M608" s="575"/>
      <c r="N608" s="575"/>
      <c r="O608" s="575"/>
      <c r="P608" s="530"/>
      <c r="Q608" s="500"/>
      <c r="R608" s="500"/>
      <c r="S608" s="333"/>
      <c r="T608" s="333"/>
      <c r="U608" s="333"/>
      <c r="V608" s="333"/>
      <c r="W608" s="333"/>
      <c r="X608" s="333"/>
      <c r="Y608" s="333"/>
      <c r="Z608" s="333"/>
      <c r="AA608" s="333"/>
      <c r="AB608" s="333"/>
      <c r="AC608" s="333"/>
      <c r="AD608" s="500"/>
      <c r="AE608" s="577"/>
      <c r="AF608" s="577"/>
      <c r="AG608" s="577"/>
      <c r="AH608" s="577"/>
      <c r="AI608" s="577"/>
      <c r="AJ608" s="577"/>
      <c r="AK608" s="577"/>
      <c r="AL608" s="577"/>
      <c r="AM608" s="577"/>
      <c r="AN608" s="577"/>
      <c r="AO608" s="333"/>
      <c r="AP608" s="333"/>
      <c r="AQ608" s="333"/>
      <c r="AR608" s="333"/>
      <c r="AS608" s="333"/>
      <c r="AT608" s="333"/>
      <c r="AU608" s="333"/>
      <c r="AV608" s="333"/>
      <c r="AW608" s="500"/>
      <c r="AX608" s="500"/>
      <c r="AY608" s="500"/>
    </row>
    <row r="609" spans="4:51" s="576" customFormat="1">
      <c r="D609" s="530"/>
      <c r="E609" s="530"/>
      <c r="F609" s="530"/>
      <c r="G609" s="530"/>
      <c r="H609" s="575"/>
      <c r="I609" s="575"/>
      <c r="J609" s="530"/>
      <c r="K609" s="575"/>
      <c r="L609" s="575"/>
      <c r="M609" s="575"/>
      <c r="N609" s="575"/>
      <c r="O609" s="575"/>
      <c r="P609" s="530"/>
      <c r="Q609" s="500"/>
      <c r="R609" s="500"/>
      <c r="S609" s="333"/>
      <c r="T609" s="333"/>
      <c r="U609" s="333"/>
      <c r="V609" s="333"/>
      <c r="W609" s="333"/>
      <c r="X609" s="333"/>
      <c r="Y609" s="333"/>
      <c r="Z609" s="333"/>
      <c r="AA609" s="333"/>
      <c r="AB609" s="333"/>
      <c r="AC609" s="333"/>
      <c r="AD609" s="500"/>
      <c r="AE609" s="577"/>
      <c r="AF609" s="577"/>
      <c r="AG609" s="577"/>
      <c r="AH609" s="577"/>
      <c r="AI609" s="577"/>
      <c r="AJ609" s="577"/>
      <c r="AK609" s="577"/>
      <c r="AL609" s="577"/>
      <c r="AM609" s="577"/>
      <c r="AN609" s="577"/>
      <c r="AO609" s="333"/>
      <c r="AP609" s="333"/>
      <c r="AQ609" s="333"/>
      <c r="AR609" s="333"/>
      <c r="AS609" s="333"/>
      <c r="AT609" s="333"/>
      <c r="AU609" s="333"/>
      <c r="AV609" s="333"/>
      <c r="AW609" s="500"/>
      <c r="AX609" s="500"/>
      <c r="AY609" s="500"/>
    </row>
    <row r="610" spans="4:51" s="576" customFormat="1">
      <c r="D610" s="530"/>
      <c r="E610" s="530"/>
      <c r="F610" s="530"/>
      <c r="G610" s="530"/>
      <c r="H610" s="575"/>
      <c r="I610" s="575"/>
      <c r="J610" s="530"/>
      <c r="K610" s="575"/>
      <c r="L610" s="575"/>
      <c r="M610" s="575"/>
      <c r="N610" s="575"/>
      <c r="O610" s="575"/>
      <c r="P610" s="530"/>
      <c r="Q610" s="500"/>
      <c r="R610" s="500"/>
      <c r="S610" s="333"/>
      <c r="T610" s="333"/>
      <c r="U610" s="333"/>
      <c r="V610" s="333"/>
      <c r="W610" s="333"/>
      <c r="X610" s="333"/>
      <c r="Y610" s="333"/>
      <c r="Z610" s="333"/>
      <c r="AA610" s="333"/>
      <c r="AB610" s="333"/>
      <c r="AC610" s="333"/>
      <c r="AD610" s="500"/>
      <c r="AE610" s="577"/>
      <c r="AF610" s="577"/>
      <c r="AG610" s="577"/>
      <c r="AH610" s="577"/>
      <c r="AI610" s="577"/>
      <c r="AJ610" s="577"/>
      <c r="AK610" s="577"/>
      <c r="AL610" s="577"/>
      <c r="AM610" s="577"/>
      <c r="AN610" s="577"/>
      <c r="AO610" s="333"/>
      <c r="AP610" s="333"/>
      <c r="AQ610" s="333"/>
      <c r="AR610" s="333"/>
      <c r="AS610" s="333"/>
      <c r="AT610" s="333"/>
      <c r="AU610" s="333"/>
      <c r="AV610" s="333"/>
      <c r="AW610" s="500"/>
      <c r="AX610" s="500"/>
      <c r="AY610" s="500"/>
    </row>
    <row r="611" spans="4:51" s="576" customFormat="1">
      <c r="D611" s="530"/>
      <c r="E611" s="530"/>
      <c r="F611" s="530"/>
      <c r="G611" s="530"/>
      <c r="H611" s="575"/>
      <c r="I611" s="575"/>
      <c r="J611" s="530"/>
      <c r="K611" s="575"/>
      <c r="L611" s="575"/>
      <c r="M611" s="575"/>
      <c r="N611" s="575"/>
      <c r="O611" s="575"/>
      <c r="P611" s="530"/>
      <c r="Q611" s="500"/>
      <c r="R611" s="500"/>
      <c r="S611" s="333"/>
      <c r="T611" s="333"/>
      <c r="U611" s="333"/>
      <c r="V611" s="333"/>
      <c r="W611" s="333"/>
      <c r="X611" s="333"/>
      <c r="Y611" s="333"/>
      <c r="Z611" s="333"/>
      <c r="AA611" s="333"/>
      <c r="AB611" s="333"/>
      <c r="AC611" s="333"/>
      <c r="AD611" s="500"/>
      <c r="AE611" s="577"/>
      <c r="AF611" s="577"/>
      <c r="AG611" s="577"/>
      <c r="AH611" s="577"/>
      <c r="AI611" s="577"/>
      <c r="AJ611" s="577"/>
      <c r="AK611" s="577"/>
      <c r="AL611" s="577"/>
      <c r="AM611" s="577"/>
      <c r="AN611" s="577"/>
      <c r="AO611" s="333"/>
      <c r="AP611" s="333"/>
      <c r="AQ611" s="333"/>
      <c r="AR611" s="333"/>
      <c r="AS611" s="333"/>
      <c r="AT611" s="333"/>
      <c r="AU611" s="333"/>
      <c r="AV611" s="333"/>
      <c r="AW611" s="500"/>
      <c r="AX611" s="500"/>
      <c r="AY611" s="500"/>
    </row>
    <row r="612" spans="4:51" s="576" customFormat="1">
      <c r="D612" s="530"/>
      <c r="E612" s="530"/>
      <c r="F612" s="530"/>
      <c r="G612" s="530"/>
      <c r="H612" s="575"/>
      <c r="I612" s="575"/>
      <c r="J612" s="530"/>
      <c r="K612" s="575"/>
      <c r="L612" s="575"/>
      <c r="M612" s="575"/>
      <c r="N612" s="575"/>
      <c r="O612" s="575"/>
      <c r="P612" s="530"/>
      <c r="Q612" s="500"/>
      <c r="R612" s="500"/>
      <c r="S612" s="333"/>
      <c r="T612" s="333"/>
      <c r="U612" s="333"/>
      <c r="V612" s="333"/>
      <c r="W612" s="333"/>
      <c r="X612" s="333"/>
      <c r="Y612" s="333"/>
      <c r="Z612" s="333"/>
      <c r="AA612" s="333"/>
      <c r="AB612" s="333"/>
      <c r="AC612" s="333"/>
      <c r="AD612" s="500"/>
      <c r="AE612" s="577"/>
      <c r="AF612" s="577"/>
      <c r="AG612" s="577"/>
      <c r="AH612" s="577"/>
      <c r="AI612" s="577"/>
      <c r="AJ612" s="577"/>
      <c r="AK612" s="577"/>
      <c r="AL612" s="577"/>
      <c r="AM612" s="577"/>
      <c r="AN612" s="577"/>
      <c r="AO612" s="333"/>
      <c r="AP612" s="333"/>
      <c r="AQ612" s="333"/>
      <c r="AR612" s="333"/>
      <c r="AS612" s="333"/>
      <c r="AT612" s="333"/>
      <c r="AU612" s="333"/>
      <c r="AV612" s="333"/>
      <c r="AW612" s="500"/>
      <c r="AX612" s="500"/>
      <c r="AY612" s="500"/>
    </row>
    <row r="613" spans="4:51" s="576" customFormat="1">
      <c r="D613" s="530"/>
      <c r="E613" s="530"/>
      <c r="F613" s="530"/>
      <c r="G613" s="530"/>
      <c r="H613" s="575"/>
      <c r="I613" s="575"/>
      <c r="J613" s="530"/>
      <c r="K613" s="575"/>
      <c r="L613" s="575"/>
      <c r="M613" s="575"/>
      <c r="N613" s="575"/>
      <c r="O613" s="575"/>
      <c r="P613" s="530"/>
      <c r="Q613" s="500"/>
      <c r="R613" s="500"/>
      <c r="S613" s="333"/>
      <c r="T613" s="333"/>
      <c r="U613" s="333"/>
      <c r="V613" s="333"/>
      <c r="W613" s="333"/>
      <c r="X613" s="333"/>
      <c r="Y613" s="333"/>
      <c r="Z613" s="333"/>
      <c r="AA613" s="333"/>
      <c r="AB613" s="333"/>
      <c r="AC613" s="333"/>
      <c r="AD613" s="500"/>
      <c r="AE613" s="577"/>
      <c r="AF613" s="577"/>
      <c r="AG613" s="577"/>
      <c r="AH613" s="577"/>
      <c r="AI613" s="577"/>
      <c r="AJ613" s="577"/>
      <c r="AK613" s="577"/>
      <c r="AL613" s="577"/>
      <c r="AM613" s="577"/>
      <c r="AN613" s="577"/>
      <c r="AO613" s="333"/>
      <c r="AP613" s="333"/>
      <c r="AQ613" s="333"/>
      <c r="AR613" s="333"/>
      <c r="AS613" s="333"/>
      <c r="AT613" s="333"/>
      <c r="AU613" s="333"/>
      <c r="AV613" s="333"/>
      <c r="AW613" s="500"/>
      <c r="AX613" s="500"/>
      <c r="AY613" s="500"/>
    </row>
    <row r="614" spans="4:51" s="576" customFormat="1">
      <c r="D614" s="530"/>
      <c r="E614" s="530"/>
      <c r="F614" s="530"/>
      <c r="G614" s="530"/>
      <c r="H614" s="575"/>
      <c r="I614" s="575"/>
      <c r="J614" s="530"/>
      <c r="K614" s="575"/>
      <c r="L614" s="575"/>
      <c r="M614" s="575"/>
      <c r="N614" s="575"/>
      <c r="O614" s="575"/>
      <c r="P614" s="530"/>
      <c r="Q614" s="500"/>
      <c r="R614" s="500"/>
      <c r="S614" s="333"/>
      <c r="T614" s="333"/>
      <c r="U614" s="333"/>
      <c r="V614" s="333"/>
      <c r="W614" s="333"/>
      <c r="X614" s="333"/>
      <c r="Y614" s="333"/>
      <c r="Z614" s="333"/>
      <c r="AA614" s="333"/>
      <c r="AB614" s="333"/>
      <c r="AC614" s="333"/>
      <c r="AD614" s="500"/>
      <c r="AE614" s="577"/>
      <c r="AF614" s="577"/>
      <c r="AG614" s="577"/>
      <c r="AH614" s="577"/>
      <c r="AI614" s="577"/>
      <c r="AJ614" s="577"/>
      <c r="AK614" s="577"/>
      <c r="AL614" s="577"/>
      <c r="AM614" s="577"/>
      <c r="AN614" s="577"/>
      <c r="AO614" s="333"/>
      <c r="AP614" s="333"/>
      <c r="AQ614" s="333"/>
      <c r="AR614" s="333"/>
      <c r="AS614" s="333"/>
      <c r="AT614" s="333"/>
      <c r="AU614" s="333"/>
      <c r="AV614" s="333"/>
      <c r="AW614" s="500"/>
      <c r="AX614" s="500"/>
      <c r="AY614" s="500"/>
    </row>
    <row r="615" spans="4:51" s="576" customFormat="1">
      <c r="D615" s="530"/>
      <c r="E615" s="530"/>
      <c r="F615" s="530"/>
      <c r="G615" s="530"/>
      <c r="H615" s="575"/>
      <c r="I615" s="575"/>
      <c r="J615" s="530"/>
      <c r="K615" s="575"/>
      <c r="L615" s="575"/>
      <c r="M615" s="575"/>
      <c r="N615" s="575"/>
      <c r="O615" s="575"/>
      <c r="P615" s="530"/>
      <c r="Q615" s="500"/>
      <c r="R615" s="500"/>
      <c r="S615" s="333"/>
      <c r="T615" s="333"/>
      <c r="U615" s="333"/>
      <c r="V615" s="333"/>
      <c r="W615" s="333"/>
      <c r="X615" s="333"/>
      <c r="Y615" s="333"/>
      <c r="Z615" s="333"/>
      <c r="AA615" s="333"/>
      <c r="AB615" s="333"/>
      <c r="AC615" s="333"/>
      <c r="AD615" s="500"/>
      <c r="AE615" s="577"/>
      <c r="AF615" s="577"/>
      <c r="AG615" s="577"/>
      <c r="AH615" s="577"/>
      <c r="AI615" s="577"/>
      <c r="AJ615" s="577"/>
      <c r="AK615" s="577"/>
      <c r="AL615" s="577"/>
      <c r="AM615" s="577"/>
      <c r="AN615" s="577"/>
      <c r="AO615" s="333"/>
      <c r="AP615" s="333"/>
      <c r="AQ615" s="333"/>
      <c r="AR615" s="333"/>
      <c r="AS615" s="333"/>
      <c r="AT615" s="333"/>
      <c r="AU615" s="333"/>
      <c r="AV615" s="333"/>
      <c r="AW615" s="500"/>
      <c r="AX615" s="500"/>
      <c r="AY615" s="500"/>
    </row>
    <row r="616" spans="4:51" s="576" customFormat="1">
      <c r="D616" s="530"/>
      <c r="E616" s="530"/>
      <c r="F616" s="530"/>
      <c r="G616" s="530"/>
      <c r="H616" s="575"/>
      <c r="I616" s="575"/>
      <c r="J616" s="530"/>
      <c r="K616" s="575"/>
      <c r="L616" s="575"/>
      <c r="M616" s="575"/>
      <c r="N616" s="575"/>
      <c r="O616" s="575"/>
      <c r="P616" s="530"/>
      <c r="Q616" s="500"/>
      <c r="R616" s="500"/>
      <c r="S616" s="333"/>
      <c r="T616" s="333"/>
      <c r="U616" s="333"/>
      <c r="V616" s="333"/>
      <c r="W616" s="333"/>
      <c r="X616" s="333"/>
      <c r="Y616" s="333"/>
      <c r="Z616" s="333"/>
      <c r="AA616" s="333"/>
      <c r="AB616" s="333"/>
      <c r="AC616" s="333"/>
      <c r="AD616" s="500"/>
      <c r="AE616" s="577"/>
      <c r="AF616" s="577"/>
      <c r="AG616" s="577"/>
      <c r="AH616" s="577"/>
      <c r="AI616" s="577"/>
      <c r="AJ616" s="577"/>
      <c r="AK616" s="577"/>
      <c r="AL616" s="577"/>
      <c r="AM616" s="577"/>
      <c r="AN616" s="577"/>
      <c r="AO616" s="333"/>
      <c r="AP616" s="333"/>
      <c r="AQ616" s="333"/>
      <c r="AR616" s="333"/>
      <c r="AS616" s="333"/>
      <c r="AT616" s="333"/>
      <c r="AU616" s="333"/>
      <c r="AV616" s="333"/>
      <c r="AW616" s="500"/>
      <c r="AX616" s="500"/>
      <c r="AY616" s="500"/>
    </row>
    <row r="617" spans="4:51" s="576" customFormat="1">
      <c r="D617" s="530"/>
      <c r="E617" s="530"/>
      <c r="F617" s="530"/>
      <c r="G617" s="530"/>
      <c r="H617" s="575"/>
      <c r="I617" s="575"/>
      <c r="J617" s="530"/>
      <c r="K617" s="575"/>
      <c r="L617" s="575"/>
      <c r="M617" s="575"/>
      <c r="N617" s="575"/>
      <c r="O617" s="575"/>
      <c r="P617" s="530"/>
      <c r="Q617" s="500"/>
      <c r="R617" s="500"/>
      <c r="S617" s="333"/>
      <c r="T617" s="333"/>
      <c r="U617" s="333"/>
      <c r="V617" s="333"/>
      <c r="W617" s="333"/>
      <c r="X617" s="333"/>
      <c r="Y617" s="333"/>
      <c r="Z617" s="333"/>
      <c r="AA617" s="333"/>
      <c r="AB617" s="333"/>
      <c r="AC617" s="333"/>
      <c r="AD617" s="500"/>
      <c r="AE617" s="577"/>
      <c r="AF617" s="577"/>
      <c r="AG617" s="577"/>
      <c r="AH617" s="577"/>
      <c r="AI617" s="577"/>
      <c r="AJ617" s="577"/>
      <c r="AK617" s="577"/>
      <c r="AL617" s="577"/>
      <c r="AM617" s="577"/>
      <c r="AN617" s="577"/>
      <c r="AO617" s="333"/>
      <c r="AP617" s="333"/>
      <c r="AQ617" s="333"/>
      <c r="AR617" s="333"/>
      <c r="AS617" s="333"/>
      <c r="AT617" s="333"/>
      <c r="AU617" s="333"/>
      <c r="AV617" s="333"/>
      <c r="AW617" s="500"/>
      <c r="AX617" s="500"/>
      <c r="AY617" s="500"/>
    </row>
    <row r="618" spans="4:51" s="576" customFormat="1">
      <c r="D618" s="530"/>
      <c r="E618" s="530"/>
      <c r="F618" s="530"/>
      <c r="G618" s="530"/>
      <c r="H618" s="575"/>
      <c r="I618" s="575"/>
      <c r="J618" s="530"/>
      <c r="K618" s="575"/>
      <c r="L618" s="575"/>
      <c r="M618" s="575"/>
      <c r="N618" s="575"/>
      <c r="O618" s="575"/>
      <c r="P618" s="530"/>
      <c r="Q618" s="500"/>
      <c r="R618" s="500"/>
      <c r="S618" s="333"/>
      <c r="T618" s="333"/>
      <c r="U618" s="333"/>
      <c r="V618" s="333"/>
      <c r="W618" s="333"/>
      <c r="X618" s="333"/>
      <c r="Y618" s="333"/>
      <c r="Z618" s="333"/>
      <c r="AA618" s="333"/>
      <c r="AB618" s="333"/>
      <c r="AC618" s="333"/>
      <c r="AD618" s="500"/>
      <c r="AE618" s="577"/>
      <c r="AF618" s="577"/>
      <c r="AG618" s="577"/>
      <c r="AH618" s="577"/>
      <c r="AI618" s="577"/>
      <c r="AJ618" s="577"/>
      <c r="AK618" s="577"/>
      <c r="AL618" s="577"/>
      <c r="AM618" s="577"/>
      <c r="AN618" s="577"/>
      <c r="AO618" s="333"/>
      <c r="AP618" s="333"/>
      <c r="AQ618" s="333"/>
      <c r="AR618" s="333"/>
      <c r="AS618" s="333"/>
      <c r="AT618" s="333"/>
      <c r="AU618" s="333"/>
      <c r="AV618" s="333"/>
      <c r="AW618" s="500"/>
      <c r="AX618" s="500"/>
      <c r="AY618" s="500"/>
    </row>
    <row r="619" spans="4:51" s="576" customFormat="1">
      <c r="D619" s="530"/>
      <c r="E619" s="530"/>
      <c r="F619" s="530"/>
      <c r="G619" s="530"/>
      <c r="H619" s="575"/>
      <c r="I619" s="575"/>
      <c r="J619" s="530"/>
      <c r="K619" s="575"/>
      <c r="L619" s="575"/>
      <c r="M619" s="575"/>
      <c r="N619" s="575"/>
      <c r="O619" s="575"/>
      <c r="P619" s="530"/>
      <c r="Q619" s="500"/>
      <c r="R619" s="500"/>
      <c r="S619" s="333"/>
      <c r="T619" s="333"/>
      <c r="U619" s="333"/>
      <c r="V619" s="333"/>
      <c r="W619" s="333"/>
      <c r="X619" s="333"/>
      <c r="Y619" s="333"/>
      <c r="Z619" s="333"/>
      <c r="AA619" s="333"/>
      <c r="AB619" s="333"/>
      <c r="AC619" s="333"/>
      <c r="AD619" s="500"/>
      <c r="AE619" s="577"/>
      <c r="AF619" s="577"/>
      <c r="AG619" s="577"/>
      <c r="AH619" s="577"/>
      <c r="AI619" s="577"/>
      <c r="AJ619" s="577"/>
      <c r="AK619" s="577"/>
      <c r="AL619" s="577"/>
      <c r="AM619" s="577"/>
      <c r="AN619" s="577"/>
      <c r="AO619" s="333"/>
      <c r="AP619" s="333"/>
      <c r="AQ619" s="333"/>
      <c r="AR619" s="333"/>
      <c r="AS619" s="333"/>
      <c r="AT619" s="333"/>
      <c r="AU619" s="333"/>
      <c r="AV619" s="333"/>
      <c r="AW619" s="500"/>
      <c r="AX619" s="500"/>
      <c r="AY619" s="500"/>
    </row>
    <row r="620" spans="4:51" s="576" customFormat="1">
      <c r="D620" s="530"/>
      <c r="E620" s="530"/>
      <c r="F620" s="530"/>
      <c r="G620" s="530"/>
      <c r="H620" s="575"/>
      <c r="I620" s="575"/>
      <c r="J620" s="530"/>
      <c r="K620" s="575"/>
      <c r="L620" s="575"/>
      <c r="M620" s="575"/>
      <c r="N620" s="575"/>
      <c r="O620" s="575"/>
      <c r="P620" s="530"/>
      <c r="Q620" s="500"/>
      <c r="R620" s="500"/>
      <c r="S620" s="333"/>
      <c r="T620" s="333"/>
      <c r="U620" s="333"/>
      <c r="V620" s="333"/>
      <c r="W620" s="333"/>
      <c r="X620" s="333"/>
      <c r="Y620" s="333"/>
      <c r="Z620" s="333"/>
      <c r="AA620" s="333"/>
      <c r="AB620" s="333"/>
      <c r="AC620" s="333"/>
      <c r="AD620" s="500"/>
      <c r="AE620" s="577"/>
      <c r="AF620" s="577"/>
      <c r="AG620" s="577"/>
      <c r="AH620" s="577"/>
      <c r="AI620" s="577"/>
      <c r="AJ620" s="577"/>
      <c r="AK620" s="577"/>
      <c r="AL620" s="577"/>
      <c r="AM620" s="577"/>
      <c r="AN620" s="577"/>
      <c r="AO620" s="333"/>
      <c r="AP620" s="333"/>
      <c r="AQ620" s="333"/>
      <c r="AR620" s="333"/>
      <c r="AS620" s="333"/>
      <c r="AT620" s="333"/>
      <c r="AU620" s="333"/>
      <c r="AV620" s="333"/>
      <c r="AW620" s="500"/>
      <c r="AX620" s="500"/>
      <c r="AY620" s="500"/>
    </row>
    <row r="621" spans="4:51" s="576" customFormat="1">
      <c r="D621" s="530"/>
      <c r="E621" s="530"/>
      <c r="F621" s="530"/>
      <c r="G621" s="530"/>
      <c r="H621" s="575"/>
      <c r="I621" s="575"/>
      <c r="J621" s="530"/>
      <c r="K621" s="575"/>
      <c r="L621" s="575"/>
      <c r="M621" s="575"/>
      <c r="N621" s="575"/>
      <c r="O621" s="575"/>
      <c r="P621" s="530"/>
      <c r="Q621" s="500"/>
      <c r="R621" s="500"/>
      <c r="S621" s="333"/>
      <c r="T621" s="333"/>
      <c r="U621" s="333"/>
      <c r="V621" s="333"/>
      <c r="W621" s="333"/>
      <c r="X621" s="333"/>
      <c r="Y621" s="333"/>
      <c r="Z621" s="333"/>
      <c r="AA621" s="333"/>
      <c r="AB621" s="333"/>
      <c r="AC621" s="333"/>
      <c r="AD621" s="500"/>
      <c r="AE621" s="577"/>
      <c r="AF621" s="577"/>
      <c r="AG621" s="577"/>
      <c r="AH621" s="577"/>
      <c r="AI621" s="577"/>
      <c r="AJ621" s="577"/>
      <c r="AK621" s="577"/>
      <c r="AL621" s="577"/>
      <c r="AM621" s="577"/>
      <c r="AN621" s="577"/>
      <c r="AO621" s="333"/>
      <c r="AP621" s="333"/>
      <c r="AQ621" s="333"/>
      <c r="AR621" s="333"/>
      <c r="AS621" s="333"/>
      <c r="AT621" s="333"/>
      <c r="AU621" s="333"/>
      <c r="AV621" s="333"/>
      <c r="AW621" s="500"/>
      <c r="AX621" s="500"/>
      <c r="AY621" s="500"/>
    </row>
    <row r="622" spans="4:51" s="576" customFormat="1">
      <c r="D622" s="530"/>
      <c r="E622" s="530"/>
      <c r="F622" s="530"/>
      <c r="G622" s="530"/>
      <c r="H622" s="575"/>
      <c r="I622" s="575"/>
      <c r="J622" s="530"/>
      <c r="K622" s="575"/>
      <c r="L622" s="575"/>
      <c r="M622" s="575"/>
      <c r="N622" s="575"/>
      <c r="O622" s="575"/>
      <c r="P622" s="530"/>
      <c r="Q622" s="500"/>
      <c r="R622" s="500"/>
      <c r="S622" s="333"/>
      <c r="T622" s="333"/>
      <c r="U622" s="333"/>
      <c r="V622" s="333"/>
      <c r="W622" s="333"/>
      <c r="X622" s="333"/>
      <c r="Y622" s="333"/>
      <c r="Z622" s="333"/>
      <c r="AA622" s="333"/>
      <c r="AB622" s="333"/>
      <c r="AC622" s="333"/>
      <c r="AD622" s="500"/>
      <c r="AE622" s="577"/>
      <c r="AF622" s="577"/>
      <c r="AG622" s="577"/>
      <c r="AH622" s="577"/>
      <c r="AI622" s="577"/>
      <c r="AJ622" s="577"/>
      <c r="AK622" s="577"/>
      <c r="AL622" s="577"/>
      <c r="AM622" s="577"/>
      <c r="AN622" s="577"/>
      <c r="AO622" s="333"/>
      <c r="AP622" s="333"/>
      <c r="AQ622" s="333"/>
      <c r="AR622" s="333"/>
      <c r="AS622" s="333"/>
      <c r="AT622" s="333"/>
      <c r="AU622" s="333"/>
      <c r="AV622" s="333"/>
      <c r="AW622" s="500"/>
      <c r="AX622" s="500"/>
      <c r="AY622" s="500"/>
    </row>
    <row r="623" spans="4:51" s="576" customFormat="1">
      <c r="D623" s="530"/>
      <c r="E623" s="530"/>
      <c r="F623" s="530"/>
      <c r="G623" s="530"/>
      <c r="H623" s="575"/>
      <c r="I623" s="575"/>
      <c r="J623" s="530"/>
      <c r="K623" s="575"/>
      <c r="L623" s="575"/>
      <c r="M623" s="575"/>
      <c r="N623" s="575"/>
      <c r="O623" s="575"/>
      <c r="P623" s="530"/>
      <c r="Q623" s="500"/>
      <c r="R623" s="500"/>
      <c r="S623" s="333"/>
      <c r="T623" s="333"/>
      <c r="U623" s="333"/>
      <c r="V623" s="333"/>
      <c r="W623" s="333"/>
      <c r="X623" s="333"/>
      <c r="Y623" s="333"/>
      <c r="Z623" s="333"/>
      <c r="AA623" s="333"/>
      <c r="AB623" s="333"/>
      <c r="AC623" s="333"/>
      <c r="AD623" s="500"/>
      <c r="AE623" s="577"/>
      <c r="AF623" s="577"/>
      <c r="AG623" s="577"/>
      <c r="AH623" s="577"/>
      <c r="AI623" s="577"/>
      <c r="AJ623" s="577"/>
      <c r="AK623" s="577"/>
      <c r="AL623" s="577"/>
      <c r="AM623" s="577"/>
      <c r="AN623" s="577"/>
      <c r="AO623" s="333"/>
      <c r="AP623" s="333"/>
      <c r="AQ623" s="333"/>
      <c r="AR623" s="333"/>
      <c r="AS623" s="333"/>
      <c r="AT623" s="333"/>
      <c r="AU623" s="333"/>
      <c r="AV623" s="333"/>
      <c r="AW623" s="500"/>
      <c r="AX623" s="500"/>
      <c r="AY623" s="500"/>
    </row>
    <row r="624" spans="4:51" s="576" customFormat="1">
      <c r="D624" s="530"/>
      <c r="E624" s="530"/>
      <c r="F624" s="530"/>
      <c r="G624" s="530"/>
      <c r="H624" s="575"/>
      <c r="I624" s="575"/>
      <c r="J624" s="530"/>
      <c r="K624" s="575"/>
      <c r="L624" s="575"/>
      <c r="M624" s="575"/>
      <c r="N624" s="575"/>
      <c r="O624" s="575"/>
      <c r="P624" s="530"/>
      <c r="Q624" s="500"/>
      <c r="R624" s="500"/>
      <c r="S624" s="333"/>
      <c r="T624" s="333"/>
      <c r="U624" s="333"/>
      <c r="V624" s="333"/>
      <c r="W624" s="333"/>
      <c r="X624" s="333"/>
      <c r="Y624" s="333"/>
      <c r="Z624" s="333"/>
      <c r="AA624" s="333"/>
      <c r="AB624" s="333"/>
      <c r="AC624" s="333"/>
      <c r="AD624" s="500"/>
      <c r="AE624" s="577"/>
      <c r="AF624" s="577"/>
      <c r="AG624" s="577"/>
      <c r="AH624" s="577"/>
      <c r="AI624" s="577"/>
      <c r="AJ624" s="577"/>
      <c r="AK624" s="577"/>
      <c r="AL624" s="577"/>
      <c r="AM624" s="577"/>
      <c r="AN624" s="577"/>
      <c r="AO624" s="333"/>
      <c r="AP624" s="333"/>
      <c r="AQ624" s="333"/>
      <c r="AR624" s="333"/>
      <c r="AS624" s="333"/>
      <c r="AT624" s="333"/>
      <c r="AU624" s="333"/>
      <c r="AV624" s="333"/>
      <c r="AW624" s="500"/>
      <c r="AX624" s="500"/>
      <c r="AY624" s="500"/>
    </row>
    <row r="625" spans="4:51" s="576" customFormat="1">
      <c r="D625" s="530"/>
      <c r="E625" s="530"/>
      <c r="F625" s="530"/>
      <c r="G625" s="530"/>
      <c r="H625" s="575"/>
      <c r="I625" s="575"/>
      <c r="J625" s="530"/>
      <c r="K625" s="575"/>
      <c r="L625" s="575"/>
      <c r="M625" s="575"/>
      <c r="N625" s="575"/>
      <c r="O625" s="575"/>
      <c r="P625" s="530"/>
      <c r="Q625" s="500"/>
      <c r="R625" s="500"/>
      <c r="S625" s="333"/>
      <c r="T625" s="333"/>
      <c r="U625" s="333"/>
      <c r="V625" s="333"/>
      <c r="W625" s="333"/>
      <c r="X625" s="333"/>
      <c r="Y625" s="333"/>
      <c r="Z625" s="333"/>
      <c r="AA625" s="333"/>
      <c r="AB625" s="333"/>
      <c r="AC625" s="333"/>
      <c r="AD625" s="500"/>
      <c r="AE625" s="577"/>
      <c r="AF625" s="577"/>
      <c r="AG625" s="577"/>
      <c r="AH625" s="577"/>
      <c r="AI625" s="577"/>
      <c r="AJ625" s="577"/>
      <c r="AK625" s="577"/>
      <c r="AL625" s="577"/>
      <c r="AM625" s="577"/>
      <c r="AN625" s="577"/>
      <c r="AO625" s="333"/>
      <c r="AP625" s="333"/>
      <c r="AQ625" s="333"/>
      <c r="AR625" s="333"/>
      <c r="AS625" s="333"/>
      <c r="AT625" s="333"/>
      <c r="AU625" s="333"/>
      <c r="AV625" s="333"/>
      <c r="AW625" s="500"/>
      <c r="AX625" s="500"/>
      <c r="AY625" s="500"/>
    </row>
    <row r="626" spans="4:51" s="576" customFormat="1">
      <c r="D626" s="530"/>
      <c r="E626" s="530"/>
      <c r="F626" s="530"/>
      <c r="G626" s="530"/>
      <c r="H626" s="575"/>
      <c r="I626" s="575"/>
      <c r="J626" s="530"/>
      <c r="K626" s="575"/>
      <c r="L626" s="575"/>
      <c r="M626" s="575"/>
      <c r="N626" s="575"/>
      <c r="O626" s="575"/>
      <c r="P626" s="530"/>
      <c r="Q626" s="500"/>
      <c r="R626" s="500"/>
      <c r="S626" s="333"/>
      <c r="T626" s="333"/>
      <c r="U626" s="333"/>
      <c r="V626" s="333"/>
      <c r="W626" s="333"/>
      <c r="X626" s="333"/>
      <c r="Y626" s="333"/>
      <c r="Z626" s="333"/>
      <c r="AA626" s="333"/>
      <c r="AB626" s="333"/>
      <c r="AC626" s="333"/>
      <c r="AD626" s="500"/>
      <c r="AE626" s="577"/>
      <c r="AF626" s="577"/>
      <c r="AG626" s="577"/>
      <c r="AH626" s="577"/>
      <c r="AI626" s="577"/>
      <c r="AJ626" s="577"/>
      <c r="AK626" s="577"/>
      <c r="AL626" s="577"/>
      <c r="AM626" s="577"/>
      <c r="AN626" s="577"/>
      <c r="AO626" s="333"/>
      <c r="AP626" s="333"/>
      <c r="AQ626" s="333"/>
      <c r="AR626" s="333"/>
      <c r="AS626" s="333"/>
      <c r="AT626" s="333"/>
      <c r="AU626" s="333"/>
      <c r="AV626" s="333"/>
      <c r="AW626" s="500"/>
      <c r="AX626" s="500"/>
      <c r="AY626" s="500"/>
    </row>
    <row r="627" spans="4:51" s="576" customFormat="1">
      <c r="D627" s="530"/>
      <c r="E627" s="530"/>
      <c r="F627" s="530"/>
      <c r="G627" s="530"/>
      <c r="H627" s="575"/>
      <c r="I627" s="575"/>
      <c r="J627" s="530"/>
      <c r="K627" s="575"/>
      <c r="L627" s="575"/>
      <c r="M627" s="575"/>
      <c r="N627" s="575"/>
      <c r="O627" s="575"/>
      <c r="P627" s="530"/>
      <c r="Q627" s="500"/>
      <c r="R627" s="500"/>
      <c r="S627" s="333"/>
      <c r="T627" s="333"/>
      <c r="U627" s="333"/>
      <c r="V627" s="333"/>
      <c r="W627" s="333"/>
      <c r="X627" s="333"/>
      <c r="Y627" s="333"/>
      <c r="Z627" s="333"/>
      <c r="AA627" s="333"/>
      <c r="AB627" s="333"/>
      <c r="AC627" s="333"/>
      <c r="AD627" s="500"/>
      <c r="AE627" s="577"/>
      <c r="AF627" s="577"/>
      <c r="AG627" s="577"/>
      <c r="AH627" s="577"/>
      <c r="AI627" s="577"/>
      <c r="AJ627" s="577"/>
      <c r="AK627" s="577"/>
      <c r="AL627" s="577"/>
      <c r="AM627" s="577"/>
      <c r="AN627" s="577"/>
      <c r="AO627" s="333"/>
      <c r="AP627" s="333"/>
      <c r="AQ627" s="333"/>
      <c r="AR627" s="333"/>
      <c r="AS627" s="333"/>
      <c r="AT627" s="333"/>
      <c r="AU627" s="333"/>
      <c r="AV627" s="333"/>
      <c r="AW627" s="500"/>
      <c r="AX627" s="500"/>
      <c r="AY627" s="500"/>
    </row>
  </sheetData>
  <autoFilter ref="A9:CI566" xr:uid="{00000000-0001-0000-0B00-000000000000}">
    <filterColumn colId="2">
      <filters>
        <filter val="IMS Probe server"/>
      </filters>
    </filterColumn>
  </autoFilter>
  <mergeCells count="10">
    <mergeCell ref="CA8:CI8"/>
    <mergeCell ref="BR8:BZ8"/>
    <mergeCell ref="A5:D5"/>
    <mergeCell ref="V8:AD8"/>
    <mergeCell ref="AE8:AN8"/>
    <mergeCell ref="AO8:AW8"/>
    <mergeCell ref="BI8:BQ8"/>
    <mergeCell ref="AX8:AY8"/>
    <mergeCell ref="AZ8:BH8"/>
    <mergeCell ref="Q8:U8"/>
  </mergeCells>
  <phoneticPr fontId="6" type="noConversion"/>
  <pageMargins left="0.39370078740157483" right="0.39370078740157483" top="0.78740157480314965" bottom="0.78740157480314965" header="0.11811023622047245" footer="0.11811023622047245"/>
  <pageSetup paperSize="9" scale="22" fitToHeight="0" orientation="landscape"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ignoredErrors>
    <ignoredError sqref="Q406" unlockedFormula="1"/>
  </ignoredErrors>
  <drawing r:id="rId2"/>
  <legacyDrawing r:id="rId3"/>
  <legacyDrawingHF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47E4AB-113E-4246-B0C2-CECBE1D49B4E}">
  <sheetPr codeName="Sheet23" filterMode="1">
    <pageSetUpPr fitToPage="1"/>
  </sheetPr>
  <dimension ref="A1:BW32"/>
  <sheetViews>
    <sheetView showGridLines="0" topLeftCell="A7" zoomScale="110" zoomScaleNormal="110" zoomScaleSheetLayoutView="100" workbookViewId="0">
      <pane xSplit="1" topLeftCell="BC1" activePane="topRight" state="frozen"/>
      <selection pane="topRight" activeCell="BP31" sqref="BP31"/>
    </sheetView>
  </sheetViews>
  <sheetFormatPr defaultColWidth="14.77734375" defaultRowHeight="13" outlineLevelCol="1"/>
  <cols>
    <col min="1" max="1" width="15" bestFit="1" customWidth="1"/>
    <col min="2" max="2" width="15.109375" customWidth="1"/>
    <col min="3" max="3" width="26.77734375" customWidth="1"/>
    <col min="4" max="4" width="12.44140625" style="54" customWidth="1"/>
    <col min="5" max="5" width="7.77734375" style="54" customWidth="1"/>
    <col min="6" max="6" width="16.109375" style="54" customWidth="1"/>
    <col min="7" max="7" width="11.6640625" style="54" customWidth="1"/>
    <col min="8" max="8" width="9.44140625" style="67" customWidth="1"/>
    <col min="9" max="9" width="11.44140625" style="54" customWidth="1"/>
    <col min="10" max="10" width="9" style="54" customWidth="1"/>
    <col min="11" max="16" width="18.77734375" style="54" customWidth="1"/>
    <col min="17" max="17" width="18.77734375" style="27" customWidth="1" outlineLevel="1"/>
    <col min="18" max="18" width="10" style="27" customWidth="1" outlineLevel="1"/>
    <col min="19" max="20" width="18.77734375" style="27" customWidth="1" outlineLevel="1"/>
    <col min="21" max="21" width="19.109375" style="27" customWidth="1" outlineLevel="1"/>
    <col min="22" max="24" width="18.77734375" style="27" customWidth="1" outlineLevel="1"/>
    <col min="25" max="25" width="18.77734375" style="27" customWidth="1"/>
    <col min="26" max="26" width="18.77734375" style="37" customWidth="1" outlineLevel="1"/>
    <col min="27" max="27" width="23.109375" style="37" customWidth="1" outlineLevel="1"/>
    <col min="28" max="34" width="18.77734375" style="37" customWidth="1" outlineLevel="1"/>
    <col min="35" max="35" width="18.77734375" style="198" customWidth="1"/>
    <col min="36" max="43" width="18.77734375" style="78" customWidth="1" outlineLevel="1"/>
    <col min="44" max="46" width="18.77734375" style="78" customWidth="1"/>
    <col min="47" max="54" width="18.77734375" style="78" customWidth="1" outlineLevel="1"/>
    <col min="55" max="55" width="25" style="78" customWidth="1"/>
    <col min="56" max="63" width="18.77734375" hidden="1" customWidth="1" outlineLevel="1"/>
    <col min="64" max="71" width="18.77734375" customWidth="1" outlineLevel="1"/>
    <col min="72" max="72" width="18.77734375" customWidth="1"/>
  </cols>
  <sheetData>
    <row r="1" spans="1:75" ht="14">
      <c r="F1" s="42"/>
      <c r="G1" s="42"/>
      <c r="H1" s="44"/>
      <c r="I1" s="42"/>
      <c r="J1" s="42"/>
      <c r="K1" s="42"/>
      <c r="L1" s="42"/>
      <c r="M1" s="42"/>
      <c r="N1" s="42"/>
      <c r="O1" s="42"/>
      <c r="P1" s="42"/>
      <c r="Q1" s="32"/>
      <c r="R1" s="32"/>
      <c r="S1" s="32"/>
    </row>
    <row r="2" spans="1:75" ht="14">
      <c r="F2" s="42"/>
      <c r="G2" s="42"/>
      <c r="H2" s="44"/>
      <c r="I2" s="42"/>
      <c r="J2" s="42"/>
      <c r="K2" s="42"/>
      <c r="L2" s="42"/>
      <c r="M2" s="42"/>
      <c r="N2" s="42"/>
      <c r="O2" s="42"/>
      <c r="P2" s="42"/>
      <c r="Q2" s="32"/>
      <c r="R2" s="32"/>
      <c r="S2" s="32"/>
    </row>
    <row r="3" spans="1:75" ht="14">
      <c r="F3" s="42"/>
      <c r="G3" s="42"/>
      <c r="H3" s="44"/>
      <c r="I3" s="42"/>
      <c r="J3" s="42"/>
      <c r="K3" s="42"/>
      <c r="L3" s="42"/>
      <c r="M3" s="42"/>
      <c r="N3" s="42"/>
      <c r="O3" s="42"/>
      <c r="P3" s="42"/>
      <c r="Q3" s="32"/>
      <c r="R3" s="32"/>
      <c r="S3" s="32"/>
      <c r="Y3" s="37"/>
    </row>
    <row r="4" spans="1:75" ht="14">
      <c r="F4" s="42"/>
      <c r="G4" s="42"/>
      <c r="H4" s="44"/>
      <c r="I4" s="42"/>
      <c r="J4" s="42"/>
      <c r="K4" s="42"/>
      <c r="L4" s="42"/>
      <c r="M4" s="42"/>
      <c r="N4" s="42"/>
      <c r="O4" s="42"/>
      <c r="P4" s="42"/>
      <c r="Q4" s="32"/>
      <c r="R4" s="32"/>
      <c r="S4" s="32"/>
      <c r="T4" s="66"/>
      <c r="U4" s="66"/>
      <c r="V4" s="66"/>
      <c r="W4" s="66"/>
      <c r="X4" s="66"/>
      <c r="Y4" s="37"/>
    </row>
    <row r="5" spans="1:75" ht="14">
      <c r="F5" s="42"/>
      <c r="G5" s="42"/>
      <c r="H5" s="44"/>
      <c r="I5" s="42"/>
      <c r="J5" s="42"/>
      <c r="K5" s="42"/>
      <c r="L5" s="42"/>
      <c r="M5" s="42"/>
      <c r="N5" s="42"/>
      <c r="O5" s="42"/>
      <c r="P5" s="42"/>
      <c r="Q5" s="32"/>
      <c r="R5" s="32"/>
      <c r="S5" s="32"/>
      <c r="Y5" s="37"/>
    </row>
    <row r="6" spans="1:75" ht="14">
      <c r="F6" s="42"/>
      <c r="G6" s="42"/>
      <c r="H6" s="44"/>
      <c r="I6" s="42"/>
      <c r="J6" s="42"/>
      <c r="K6" s="42"/>
      <c r="L6" s="42"/>
      <c r="M6" s="42"/>
      <c r="N6" s="42"/>
      <c r="O6" s="42"/>
      <c r="P6" s="42"/>
      <c r="Q6" s="32"/>
      <c r="R6" s="32"/>
      <c r="S6" s="32"/>
      <c r="Y6" s="37"/>
    </row>
    <row r="7" spans="1:75" ht="14">
      <c r="F7" s="42"/>
      <c r="G7" s="42"/>
      <c r="H7" s="44"/>
      <c r="I7" s="42"/>
      <c r="J7" s="42"/>
      <c r="K7" s="42"/>
      <c r="L7" s="42"/>
      <c r="M7" s="42"/>
      <c r="N7" s="42"/>
      <c r="O7" s="42"/>
      <c r="P7" s="42"/>
      <c r="Q7" s="32"/>
      <c r="R7" s="32"/>
      <c r="S7" s="32"/>
    </row>
    <row r="8" spans="1:75" ht="18" customHeight="1">
      <c r="B8" s="919" t="s">
        <v>3937</v>
      </c>
      <c r="C8" s="920"/>
      <c r="D8" s="551"/>
      <c r="G8" s="552"/>
      <c r="J8" s="552"/>
      <c r="K8" s="552"/>
      <c r="L8" s="552"/>
      <c r="M8" s="552"/>
      <c r="N8" s="552"/>
      <c r="O8" s="552"/>
      <c r="P8" s="552"/>
    </row>
    <row r="9" spans="1:75">
      <c r="D9" s="552"/>
      <c r="E9" s="552"/>
      <c r="F9" s="552"/>
      <c r="G9" s="552"/>
      <c r="J9" s="552"/>
      <c r="K9" s="552"/>
      <c r="L9" s="552"/>
      <c r="M9" s="552"/>
      <c r="N9" s="552"/>
      <c r="O9" s="552"/>
      <c r="P9" s="552"/>
    </row>
    <row r="10" spans="1:75">
      <c r="D10" s="552"/>
      <c r="E10" s="552"/>
      <c r="F10" s="552"/>
      <c r="G10" s="552"/>
      <c r="J10" s="552"/>
      <c r="K10" s="552"/>
      <c r="L10" s="552"/>
      <c r="M10" s="552"/>
      <c r="N10" s="552"/>
      <c r="O10" s="552"/>
      <c r="P10" s="552"/>
    </row>
    <row r="11" spans="1:75">
      <c r="D11" s="552"/>
      <c r="E11" s="552"/>
      <c r="F11" s="552"/>
      <c r="G11" s="552"/>
      <c r="J11" s="552"/>
      <c r="K11" s="552"/>
      <c r="L11" s="552"/>
      <c r="M11" s="552"/>
      <c r="N11" s="552"/>
      <c r="O11" s="552"/>
      <c r="P11" s="552"/>
    </row>
    <row r="12" spans="1:75">
      <c r="D12" s="552"/>
      <c r="E12" s="552"/>
      <c r="F12" s="552"/>
      <c r="G12" s="552"/>
      <c r="J12" s="552"/>
      <c r="K12" s="552"/>
      <c r="L12" s="552"/>
      <c r="M12" s="552"/>
      <c r="N12" s="552"/>
      <c r="O12" s="552"/>
      <c r="P12" s="552"/>
      <c r="Q12" s="901" t="s">
        <v>1504</v>
      </c>
      <c r="R12" s="902"/>
      <c r="S12" s="902"/>
      <c r="T12" s="902"/>
      <c r="U12" s="902"/>
      <c r="V12" s="902"/>
      <c r="W12" s="902"/>
      <c r="X12" s="902"/>
      <c r="Y12" s="902"/>
      <c r="Z12" s="903" t="s">
        <v>53</v>
      </c>
      <c r="AA12" s="902"/>
      <c r="AB12" s="902"/>
      <c r="AC12" s="902"/>
      <c r="AD12" s="902"/>
      <c r="AE12" s="902"/>
      <c r="AF12" s="902"/>
      <c r="AG12" s="902"/>
      <c r="AH12" s="902"/>
      <c r="AI12" s="902"/>
      <c r="AJ12" s="904" t="s">
        <v>3938</v>
      </c>
      <c r="AK12" s="902"/>
      <c r="AL12" s="902"/>
      <c r="AM12" s="902"/>
      <c r="AN12" s="902"/>
      <c r="AO12" s="902"/>
      <c r="AP12" s="902"/>
      <c r="AQ12" s="902"/>
      <c r="AR12" s="902"/>
      <c r="AS12" s="918" t="s">
        <v>71</v>
      </c>
      <c r="AT12" s="902"/>
      <c r="AU12" s="909" t="s">
        <v>1506</v>
      </c>
      <c r="AV12" s="909"/>
      <c r="AW12" s="909"/>
      <c r="AX12" s="909"/>
      <c r="AY12" s="909"/>
      <c r="AZ12" s="909"/>
      <c r="BA12" s="909"/>
      <c r="BB12" s="909"/>
      <c r="BC12" s="909"/>
      <c r="BD12" s="921" t="s">
        <v>3939</v>
      </c>
      <c r="BE12" s="922"/>
      <c r="BF12" s="922"/>
      <c r="BG12" s="922"/>
      <c r="BH12" s="922"/>
      <c r="BI12" s="923"/>
      <c r="BJ12" s="923"/>
      <c r="BK12" s="923"/>
      <c r="BL12" s="915" t="s">
        <v>1507</v>
      </c>
      <c r="BM12" s="916"/>
      <c r="BN12" s="916"/>
      <c r="BO12" s="916"/>
      <c r="BP12" s="916"/>
      <c r="BQ12" s="916"/>
      <c r="BR12" s="916"/>
      <c r="BS12" s="916"/>
      <c r="BT12" s="917"/>
      <c r="BU12" s="913" t="s">
        <v>3940</v>
      </c>
      <c r="BV12" s="914"/>
      <c r="BW12" s="914"/>
    </row>
    <row r="13" spans="1:75" s="71" customFormat="1" ht="26">
      <c r="A13" s="304" t="s">
        <v>477</v>
      </c>
      <c r="B13" s="389" t="s">
        <v>1510</v>
      </c>
      <c r="C13" s="389" t="s">
        <v>1511</v>
      </c>
      <c r="D13" s="562" t="s">
        <v>478</v>
      </c>
      <c r="E13" s="562" t="s">
        <v>1512</v>
      </c>
      <c r="F13" s="562" t="s">
        <v>479</v>
      </c>
      <c r="G13" s="562" t="s">
        <v>1513</v>
      </c>
      <c r="H13" s="305" t="s">
        <v>1514</v>
      </c>
      <c r="I13" s="562" t="s">
        <v>480</v>
      </c>
      <c r="J13" s="305" t="s">
        <v>481</v>
      </c>
      <c r="K13" s="69" t="s">
        <v>1517</v>
      </c>
      <c r="L13" s="306" t="s">
        <v>1521</v>
      </c>
      <c r="M13" s="306" t="s">
        <v>1522</v>
      </c>
      <c r="N13" s="306" t="s">
        <v>1523</v>
      </c>
      <c r="O13" s="306" t="s">
        <v>1524</v>
      </c>
      <c r="P13" s="306" t="s">
        <v>1525</v>
      </c>
      <c r="Q13" s="307" t="s">
        <v>1526</v>
      </c>
      <c r="R13" s="307" t="s">
        <v>1528</v>
      </c>
      <c r="S13" s="308" t="s">
        <v>1527</v>
      </c>
      <c r="T13" s="308" t="s">
        <v>1529</v>
      </c>
      <c r="U13" s="307" t="s">
        <v>1530</v>
      </c>
      <c r="V13" s="307" t="s">
        <v>1531</v>
      </c>
      <c r="W13" s="307" t="s">
        <v>1532</v>
      </c>
      <c r="X13" s="307" t="s">
        <v>1533</v>
      </c>
      <c r="Y13" s="309" t="s">
        <v>1534</v>
      </c>
      <c r="Z13" s="310" t="s">
        <v>3941</v>
      </c>
      <c r="AA13" s="310" t="s">
        <v>1528</v>
      </c>
      <c r="AB13" s="310" t="s">
        <v>1527</v>
      </c>
      <c r="AC13" s="310" t="s">
        <v>1529</v>
      </c>
      <c r="AD13" s="310" t="s">
        <v>1530</v>
      </c>
      <c r="AE13" s="310" t="s">
        <v>1531</v>
      </c>
      <c r="AF13" s="310" t="s">
        <v>1532</v>
      </c>
      <c r="AG13" s="310" t="s">
        <v>1533</v>
      </c>
      <c r="AH13" s="310" t="s">
        <v>1538</v>
      </c>
      <c r="AI13" s="310" t="s">
        <v>1539</v>
      </c>
      <c r="AJ13" s="553" t="s">
        <v>1528</v>
      </c>
      <c r="AK13" s="553" t="s">
        <v>1528</v>
      </c>
      <c r="AL13" s="553" t="s">
        <v>1527</v>
      </c>
      <c r="AM13" s="553" t="s">
        <v>1529</v>
      </c>
      <c r="AN13" s="553" t="s">
        <v>1530</v>
      </c>
      <c r="AO13" s="553" t="s">
        <v>1531</v>
      </c>
      <c r="AP13" s="553" t="s">
        <v>1532</v>
      </c>
      <c r="AQ13" s="553" t="s">
        <v>1533</v>
      </c>
      <c r="AR13" s="553" t="s">
        <v>1534</v>
      </c>
      <c r="AS13" s="502" t="s">
        <v>1540</v>
      </c>
      <c r="AT13" s="502" t="s">
        <v>1529</v>
      </c>
      <c r="AU13" s="550" t="s">
        <v>1526</v>
      </c>
      <c r="AV13" s="550" t="s">
        <v>1528</v>
      </c>
      <c r="AW13" s="550" t="s">
        <v>1527</v>
      </c>
      <c r="AX13" s="550" t="s">
        <v>1529</v>
      </c>
      <c r="AY13" s="550" t="s">
        <v>1530</v>
      </c>
      <c r="AZ13" s="550" t="s">
        <v>1531</v>
      </c>
      <c r="BA13" s="550" t="s">
        <v>1532</v>
      </c>
      <c r="BB13" s="550" t="s">
        <v>1533</v>
      </c>
      <c r="BC13" s="550" t="s">
        <v>1534</v>
      </c>
      <c r="BD13" s="554" t="s">
        <v>1526</v>
      </c>
      <c r="BE13" s="554" t="s">
        <v>1528</v>
      </c>
      <c r="BF13" s="554" t="s">
        <v>1527</v>
      </c>
      <c r="BG13" s="311" t="s">
        <v>1529</v>
      </c>
      <c r="BH13" s="554" t="s">
        <v>1530</v>
      </c>
      <c r="BI13" s="312" t="s">
        <v>1531</v>
      </c>
      <c r="BJ13" s="312" t="s">
        <v>1532</v>
      </c>
      <c r="BK13" s="312" t="s">
        <v>1533</v>
      </c>
      <c r="BL13" s="313" t="s">
        <v>1526</v>
      </c>
      <c r="BM13" s="313" t="s">
        <v>1528</v>
      </c>
      <c r="BN13" s="313" t="s">
        <v>1527</v>
      </c>
      <c r="BO13" s="314" t="s">
        <v>1529</v>
      </c>
      <c r="BP13" s="313" t="s">
        <v>1530</v>
      </c>
      <c r="BQ13" s="313" t="s">
        <v>1531</v>
      </c>
      <c r="BR13" s="313" t="s">
        <v>1532</v>
      </c>
      <c r="BS13" s="313" t="s">
        <v>1533</v>
      </c>
      <c r="BT13" s="315" t="s">
        <v>1534</v>
      </c>
      <c r="BU13" s="532" t="s">
        <v>477</v>
      </c>
      <c r="BV13" s="532" t="s">
        <v>1530</v>
      </c>
      <c r="BW13" s="532" t="s">
        <v>3942</v>
      </c>
    </row>
    <row r="14" spans="1:75" ht="26" hidden="1">
      <c r="A14" s="95" t="str">
        <f>"eea"&amp;$G14&amp;$H14&amp;$E14</f>
        <v>eeaadm001xbb</v>
      </c>
      <c r="B14" s="33" t="s">
        <v>3943</v>
      </c>
      <c r="C14" s="33" t="s">
        <v>3944</v>
      </c>
      <c r="D14" s="33" t="s">
        <v>1481</v>
      </c>
      <c r="E14" s="33" t="s">
        <v>3945</v>
      </c>
      <c r="F14" s="33" t="s">
        <v>1545</v>
      </c>
      <c r="G14" s="33" t="s">
        <v>1546</v>
      </c>
      <c r="H14" s="43" t="s">
        <v>1547</v>
      </c>
      <c r="I14" s="33" t="str">
        <f t="shared" ref="I14:I24" si="0">G14&amp;H14&amp;E14</f>
        <v>adm001xbb</v>
      </c>
      <c r="J14" s="94" t="s">
        <v>1203</v>
      </c>
      <c r="K14" s="36"/>
      <c r="L14" s="95" t="s">
        <v>3946</v>
      </c>
      <c r="M14" s="95" t="s">
        <v>3947</v>
      </c>
      <c r="N14" s="95" t="s">
        <v>3948</v>
      </c>
      <c r="O14" s="95" t="s">
        <v>3949</v>
      </c>
      <c r="P14" s="95" t="s">
        <v>1203</v>
      </c>
      <c r="Q14" s="35">
        <v>208</v>
      </c>
      <c r="R14" s="35"/>
      <c r="S14" s="107" t="s">
        <v>1554</v>
      </c>
      <c r="T14" s="34" t="str">
        <f>$A14&amp;S14</f>
        <v>eeaadm001xbb-ilo</v>
      </c>
      <c r="U14" s="34" t="s">
        <v>3950</v>
      </c>
      <c r="V14" s="34" t="s">
        <v>3951</v>
      </c>
      <c r="W14" s="34" t="s">
        <v>3952</v>
      </c>
      <c r="X14" s="34" t="s">
        <v>3953</v>
      </c>
      <c r="Y14" s="200" t="s">
        <v>3954</v>
      </c>
      <c r="Z14" s="38">
        <v>207</v>
      </c>
      <c r="AA14" s="38"/>
      <c r="AB14" s="201" t="s">
        <v>1560</v>
      </c>
      <c r="AC14" s="38" t="str">
        <f>$A14&amp;AB14</f>
        <v>eeaadm001xbb-om</v>
      </c>
      <c r="AD14" s="38" t="s">
        <v>3950</v>
      </c>
      <c r="AE14" s="38" t="s">
        <v>3955</v>
      </c>
      <c r="AF14" s="38" t="s">
        <v>3956</v>
      </c>
      <c r="AG14" s="38" t="s">
        <v>3953</v>
      </c>
      <c r="AH14" s="38" t="s">
        <v>3957</v>
      </c>
      <c r="AI14" s="201"/>
      <c r="AJ14" s="202" t="s">
        <v>3958</v>
      </c>
      <c r="AK14" s="202"/>
      <c r="AL14" s="202" t="s">
        <v>1564</v>
      </c>
      <c r="AM14" s="203" t="str">
        <f>$A14&amp;AL14</f>
        <v>eeaadm001xbb-prd</v>
      </c>
      <c r="AN14" s="203" t="s">
        <v>3950</v>
      </c>
      <c r="AO14" s="316" t="s">
        <v>3959</v>
      </c>
      <c r="AP14" s="316" t="s">
        <v>3960</v>
      </c>
      <c r="AQ14" s="316" t="s">
        <v>1572</v>
      </c>
      <c r="AR14" s="203" t="s">
        <v>3961</v>
      </c>
      <c r="AS14" s="494"/>
      <c r="AT14" s="496"/>
      <c r="AU14" s="489"/>
      <c r="AV14" s="490"/>
      <c r="AW14" s="490"/>
      <c r="AX14" s="490"/>
      <c r="AY14" s="490"/>
      <c r="AZ14" s="491"/>
      <c r="BA14" s="491"/>
      <c r="BB14" s="491"/>
      <c r="BC14" s="492"/>
      <c r="BD14" s="318"/>
      <c r="BL14" s="318"/>
      <c r="BT14" s="319"/>
      <c r="BU14" s="38" t="s">
        <v>1480</v>
      </c>
      <c r="BV14" s="38" t="s">
        <v>3950</v>
      </c>
      <c r="BW14" s="38" t="s">
        <v>3957</v>
      </c>
    </row>
    <row r="15" spans="1:75" ht="26" hidden="1">
      <c r="A15" s="95" t="str">
        <f t="shared" ref="A15:A23" si="1">"eea"&amp;$G15&amp;$H15&amp;$E15</f>
        <v>eeaark001xbb</v>
      </c>
      <c r="B15" s="33" t="s">
        <v>3962</v>
      </c>
      <c r="C15" s="33" t="s">
        <v>3963</v>
      </c>
      <c r="D15" s="33" t="s">
        <v>1481</v>
      </c>
      <c r="E15" s="33" t="s">
        <v>3945</v>
      </c>
      <c r="F15" s="33" t="s">
        <v>63</v>
      </c>
      <c r="G15" s="33" t="s">
        <v>1690</v>
      </c>
      <c r="H15" s="43" t="s">
        <v>1547</v>
      </c>
      <c r="I15" s="33" t="str">
        <f t="shared" si="0"/>
        <v>ark001xbb</v>
      </c>
      <c r="J15" s="94" t="s">
        <v>1203</v>
      </c>
      <c r="K15" s="36"/>
      <c r="L15" s="95" t="s">
        <v>3946</v>
      </c>
      <c r="M15" s="95" t="s">
        <v>3947</v>
      </c>
      <c r="N15" s="95" t="s">
        <v>3948</v>
      </c>
      <c r="O15" s="95" t="s">
        <v>3949</v>
      </c>
      <c r="P15" s="95" t="s">
        <v>1203</v>
      </c>
      <c r="Q15" s="35">
        <v>208</v>
      </c>
      <c r="R15" s="35"/>
      <c r="S15" s="107" t="s">
        <v>1554</v>
      </c>
      <c r="T15" s="34" t="str">
        <f t="shared" ref="T15:T26" si="2">$A15&amp;S15</f>
        <v>eeaark001xbb-ilo</v>
      </c>
      <c r="U15" s="34" t="s">
        <v>3950</v>
      </c>
      <c r="V15" s="34" t="s">
        <v>3951</v>
      </c>
      <c r="W15" s="34" t="s">
        <v>3952</v>
      </c>
      <c r="X15" s="34" t="s">
        <v>3953</v>
      </c>
      <c r="Y15" s="200" t="s">
        <v>3964</v>
      </c>
      <c r="Z15" s="38">
        <v>207</v>
      </c>
      <c r="AA15" s="38"/>
      <c r="AB15" s="201" t="s">
        <v>1560</v>
      </c>
      <c r="AC15" s="38" t="str">
        <f t="shared" ref="AC15:AC26" si="3">$A15&amp;AB15</f>
        <v>eeaark001xbb-om</v>
      </c>
      <c r="AD15" s="38" t="s">
        <v>3950</v>
      </c>
      <c r="AE15" s="38" t="s">
        <v>3955</v>
      </c>
      <c r="AF15" s="38" t="s">
        <v>3956</v>
      </c>
      <c r="AG15" s="38" t="s">
        <v>3953</v>
      </c>
      <c r="AH15" s="38" t="s">
        <v>3965</v>
      </c>
      <c r="AI15" s="201"/>
      <c r="AJ15" s="202" t="s">
        <v>3958</v>
      </c>
      <c r="AK15" s="202"/>
      <c r="AL15" s="202" t="s">
        <v>1564</v>
      </c>
      <c r="AM15" s="203" t="str">
        <f t="shared" ref="AM15:AM24" si="4">$A15&amp;AL15</f>
        <v>eeaark001xbb-prd</v>
      </c>
      <c r="AN15" s="203" t="s">
        <v>3950</v>
      </c>
      <c r="AO15" s="316" t="s">
        <v>3959</v>
      </c>
      <c r="AP15" s="316" t="s">
        <v>3960</v>
      </c>
      <c r="AQ15" s="316" t="s">
        <v>1572</v>
      </c>
      <c r="AR15" s="203" t="s">
        <v>3966</v>
      </c>
      <c r="AS15" s="495"/>
      <c r="AT15" s="497"/>
      <c r="AU15" s="282"/>
      <c r="BC15" s="238"/>
      <c r="BD15" s="318"/>
      <c r="BL15" s="318"/>
      <c r="BT15" s="319"/>
      <c r="BU15" s="203" t="s">
        <v>1484</v>
      </c>
      <c r="BV15" s="203" t="s">
        <v>3950</v>
      </c>
      <c r="BW15" s="203" t="s">
        <v>3966</v>
      </c>
    </row>
    <row r="16" spans="1:75" ht="26" hidden="1">
      <c r="A16" s="95" t="str">
        <f t="shared" si="1"/>
        <v>eeaark002xbb</v>
      </c>
      <c r="B16" s="33" t="s">
        <v>3967</v>
      </c>
      <c r="C16" s="33" t="s">
        <v>3963</v>
      </c>
      <c r="D16" s="33" t="s">
        <v>1481</v>
      </c>
      <c r="E16" s="33" t="s">
        <v>3945</v>
      </c>
      <c r="F16" s="33" t="s">
        <v>63</v>
      </c>
      <c r="G16" s="33" t="s">
        <v>1690</v>
      </c>
      <c r="H16" s="43" t="s">
        <v>1590</v>
      </c>
      <c r="I16" s="33" t="str">
        <f t="shared" si="0"/>
        <v>ark002xbb</v>
      </c>
      <c r="J16" s="94" t="s">
        <v>1203</v>
      </c>
      <c r="K16" s="36"/>
      <c r="L16" s="95" t="s">
        <v>3946</v>
      </c>
      <c r="M16" s="95" t="s">
        <v>3947</v>
      </c>
      <c r="N16" s="95" t="s">
        <v>3948</v>
      </c>
      <c r="O16" s="95" t="s">
        <v>3949</v>
      </c>
      <c r="P16" s="95" t="s">
        <v>1203</v>
      </c>
      <c r="Q16" s="35">
        <v>208</v>
      </c>
      <c r="R16" s="35"/>
      <c r="S16" s="107" t="s">
        <v>1554</v>
      </c>
      <c r="T16" s="34" t="str">
        <f t="shared" si="2"/>
        <v>eeaark002xbb-ilo</v>
      </c>
      <c r="U16" s="34" t="s">
        <v>3950</v>
      </c>
      <c r="V16" s="34" t="s">
        <v>3951</v>
      </c>
      <c r="W16" s="34" t="s">
        <v>3952</v>
      </c>
      <c r="X16" s="34" t="s">
        <v>3953</v>
      </c>
      <c r="Y16" s="200" t="s">
        <v>3968</v>
      </c>
      <c r="Z16" s="38">
        <v>207</v>
      </c>
      <c r="AA16" s="38"/>
      <c r="AB16" s="201" t="s">
        <v>1560</v>
      </c>
      <c r="AC16" s="38" t="str">
        <f t="shared" si="3"/>
        <v>eeaark002xbb-om</v>
      </c>
      <c r="AD16" s="38" t="s">
        <v>3950</v>
      </c>
      <c r="AE16" s="38" t="s">
        <v>3955</v>
      </c>
      <c r="AF16" s="38" t="s">
        <v>3956</v>
      </c>
      <c r="AG16" s="38" t="s">
        <v>3953</v>
      </c>
      <c r="AH16" s="38" t="s">
        <v>3969</v>
      </c>
      <c r="AI16" s="201"/>
      <c r="AJ16" s="202" t="s">
        <v>3958</v>
      </c>
      <c r="AK16" s="202"/>
      <c r="AL16" s="202" t="s">
        <v>1564</v>
      </c>
      <c r="AM16" s="203" t="str">
        <f t="shared" si="4"/>
        <v>eeaark002xbb-prd</v>
      </c>
      <c r="AN16" s="203" t="s">
        <v>3950</v>
      </c>
      <c r="AO16" s="316" t="s">
        <v>3959</v>
      </c>
      <c r="AP16" s="316" t="s">
        <v>3960</v>
      </c>
      <c r="AQ16" s="316" t="s">
        <v>1572</v>
      </c>
      <c r="AR16" s="203" t="s">
        <v>3970</v>
      </c>
      <c r="AS16" s="495"/>
      <c r="AT16" s="497"/>
      <c r="AU16" s="282"/>
      <c r="BC16" s="238"/>
      <c r="BD16" s="318"/>
      <c r="BL16" s="318"/>
      <c r="BT16" s="319"/>
      <c r="BU16" s="203" t="s">
        <v>1485</v>
      </c>
      <c r="BV16" s="203" t="s">
        <v>3950</v>
      </c>
      <c r="BW16" s="203" t="s">
        <v>3970</v>
      </c>
    </row>
    <row r="17" spans="1:75" ht="26" hidden="1">
      <c r="A17" s="95" t="str">
        <f t="shared" si="1"/>
        <v>eeaark003xbb</v>
      </c>
      <c r="B17" s="33" t="s">
        <v>3967</v>
      </c>
      <c r="C17" s="33" t="s">
        <v>3963</v>
      </c>
      <c r="D17" s="33" t="s">
        <v>1481</v>
      </c>
      <c r="E17" s="33" t="s">
        <v>3945</v>
      </c>
      <c r="F17" s="33" t="s">
        <v>63</v>
      </c>
      <c r="G17" s="33" t="s">
        <v>1690</v>
      </c>
      <c r="H17" s="43" t="s">
        <v>1598</v>
      </c>
      <c r="I17" s="33" t="str">
        <f t="shared" si="0"/>
        <v>ark003xbb</v>
      </c>
      <c r="J17" s="94" t="s">
        <v>1203</v>
      </c>
      <c r="K17" s="36"/>
      <c r="L17" s="95" t="s">
        <v>3946</v>
      </c>
      <c r="M17" s="95" t="s">
        <v>3947</v>
      </c>
      <c r="N17" s="95" t="s">
        <v>3948</v>
      </c>
      <c r="O17" s="95" t="s">
        <v>3949</v>
      </c>
      <c r="P17" s="95" t="s">
        <v>1203</v>
      </c>
      <c r="Q17" s="35">
        <v>208</v>
      </c>
      <c r="R17" s="35"/>
      <c r="S17" s="107" t="s">
        <v>1554</v>
      </c>
      <c r="T17" s="34" t="str">
        <f t="shared" si="2"/>
        <v>eeaark003xbb-ilo</v>
      </c>
      <c r="U17" s="34" t="s">
        <v>3950</v>
      </c>
      <c r="V17" s="34" t="s">
        <v>3951</v>
      </c>
      <c r="W17" s="34" t="s">
        <v>3952</v>
      </c>
      <c r="X17" s="34" t="s">
        <v>3953</v>
      </c>
      <c r="Y17" s="200" t="s">
        <v>3971</v>
      </c>
      <c r="Z17" s="38">
        <v>207</v>
      </c>
      <c r="AA17" s="38"/>
      <c r="AB17" s="201" t="s">
        <v>1560</v>
      </c>
      <c r="AC17" s="38" t="str">
        <f t="shared" si="3"/>
        <v>eeaark003xbb-om</v>
      </c>
      <c r="AD17" s="38" t="s">
        <v>3950</v>
      </c>
      <c r="AE17" s="38" t="s">
        <v>3955</v>
      </c>
      <c r="AF17" s="38" t="s">
        <v>3956</v>
      </c>
      <c r="AG17" s="38" t="s">
        <v>3953</v>
      </c>
      <c r="AH17" s="38" t="s">
        <v>3972</v>
      </c>
      <c r="AI17" s="201"/>
      <c r="AJ17" s="202" t="s">
        <v>3958</v>
      </c>
      <c r="AK17" s="202"/>
      <c r="AL17" s="202" t="s">
        <v>1564</v>
      </c>
      <c r="AM17" s="203" t="str">
        <f t="shared" si="4"/>
        <v>eeaark003xbb-prd</v>
      </c>
      <c r="AN17" s="203" t="s">
        <v>3950</v>
      </c>
      <c r="AO17" s="316" t="s">
        <v>3959</v>
      </c>
      <c r="AP17" s="316" t="s">
        <v>3960</v>
      </c>
      <c r="AQ17" s="316" t="s">
        <v>1572</v>
      </c>
      <c r="AR17" s="203" t="s">
        <v>3973</v>
      </c>
      <c r="AS17" s="495"/>
      <c r="AT17" s="497"/>
      <c r="AU17" s="282"/>
      <c r="BC17" s="238"/>
      <c r="BD17" s="318"/>
      <c r="BL17" s="318"/>
      <c r="BT17" s="319"/>
      <c r="BU17" s="203" t="s">
        <v>1486</v>
      </c>
      <c r="BV17" s="203" t="s">
        <v>3950</v>
      </c>
      <c r="BW17" s="203" t="s">
        <v>3973</v>
      </c>
    </row>
    <row r="18" spans="1:75" ht="26" hidden="1">
      <c r="A18" s="533" t="str">
        <f>"eea"&amp;$G18&amp;$H18&amp;$E18</f>
        <v>eeaark004xbb</v>
      </c>
      <c r="B18" s="33" t="s">
        <v>3967</v>
      </c>
      <c r="C18" s="33" t="s">
        <v>3974</v>
      </c>
      <c r="D18" s="33" t="s">
        <v>1481</v>
      </c>
      <c r="E18" s="33" t="s">
        <v>3945</v>
      </c>
      <c r="F18" s="33" t="s">
        <v>63</v>
      </c>
      <c r="G18" s="33" t="s">
        <v>1690</v>
      </c>
      <c r="H18" s="43" t="s">
        <v>1606</v>
      </c>
      <c r="I18" s="33" t="str">
        <f t="shared" ref="I18" si="5">G18&amp;H18&amp;E18</f>
        <v>ark004xbb</v>
      </c>
      <c r="J18" s="94" t="s">
        <v>1203</v>
      </c>
      <c r="K18" s="36"/>
      <c r="L18" s="95" t="s">
        <v>3946</v>
      </c>
      <c r="M18" s="95" t="s">
        <v>3947</v>
      </c>
      <c r="N18" s="95" t="s">
        <v>3948</v>
      </c>
      <c r="O18" s="95" t="s">
        <v>3949</v>
      </c>
      <c r="P18" s="95" t="s">
        <v>1203</v>
      </c>
      <c r="Q18" s="35">
        <v>208</v>
      </c>
      <c r="R18" s="35"/>
      <c r="S18" s="107" t="s">
        <v>1554</v>
      </c>
      <c r="T18" s="34" t="str">
        <f t="shared" ref="T18" si="6">$A18&amp;S18</f>
        <v>eeaark004xbb-ilo</v>
      </c>
      <c r="U18" s="34" t="s">
        <v>3950</v>
      </c>
      <c r="V18" s="34" t="s">
        <v>3951</v>
      </c>
      <c r="W18" s="34" t="s">
        <v>3952</v>
      </c>
      <c r="X18" s="34" t="s">
        <v>3953</v>
      </c>
      <c r="Y18" s="200" t="s">
        <v>3975</v>
      </c>
      <c r="Z18" s="38">
        <v>207</v>
      </c>
      <c r="AA18" s="38"/>
      <c r="AB18" s="201" t="s">
        <v>1560</v>
      </c>
      <c r="AC18" s="38" t="str">
        <f t="shared" ref="AC18" si="7">$A18&amp;AB18</f>
        <v>eeaark004xbb-om</v>
      </c>
      <c r="AD18" s="38" t="s">
        <v>3950</v>
      </c>
      <c r="AE18" s="38" t="s">
        <v>3955</v>
      </c>
      <c r="AF18" s="38" t="s">
        <v>3956</v>
      </c>
      <c r="AG18" s="38" t="s">
        <v>3953</v>
      </c>
      <c r="AH18" s="38" t="s">
        <v>3976</v>
      </c>
      <c r="AI18" s="201"/>
      <c r="AJ18" s="202" t="s">
        <v>3958</v>
      </c>
      <c r="AK18" s="202"/>
      <c r="AL18" s="202" t="s">
        <v>1564</v>
      </c>
      <c r="AM18" s="203" t="str">
        <f t="shared" ref="AM18" si="8">$A18&amp;AL18</f>
        <v>eeaark004xbb-prd</v>
      </c>
      <c r="AN18" s="203" t="s">
        <v>3950</v>
      </c>
      <c r="AO18" s="316" t="s">
        <v>3959</v>
      </c>
      <c r="AP18" s="316" t="s">
        <v>3960</v>
      </c>
      <c r="AQ18" s="316" t="s">
        <v>1572</v>
      </c>
      <c r="AR18" s="203" t="s">
        <v>3977</v>
      </c>
      <c r="AS18" s="495"/>
      <c r="AT18" s="497"/>
      <c r="AU18" s="318"/>
      <c r="AV18"/>
      <c r="AW18"/>
      <c r="AX18"/>
      <c r="AY18"/>
      <c r="AZ18"/>
      <c r="BA18"/>
      <c r="BB18"/>
      <c r="BC18" s="319"/>
      <c r="BD18" s="204">
        <v>2223</v>
      </c>
      <c r="BE18" s="204" t="s">
        <v>3978</v>
      </c>
      <c r="BF18" s="204" t="s">
        <v>3979</v>
      </c>
      <c r="BG18" s="204" t="str">
        <f>$A18&amp;BF18</f>
        <v>eeaark004xbb-gpd</v>
      </c>
      <c r="BH18" s="204" t="s">
        <v>453</v>
      </c>
      <c r="BI18" s="285" t="s">
        <v>1575</v>
      </c>
      <c r="BJ18" s="285" t="s">
        <v>1576</v>
      </c>
      <c r="BK18" s="285" t="s">
        <v>1577</v>
      </c>
      <c r="BL18" s="318"/>
      <c r="BT18" s="319"/>
      <c r="BU18" s="203" t="str">
        <f t="shared" ref="BU18" si="9">"eea"&amp;$G18&amp;$H18&amp;$E18</f>
        <v>eeaark004xbb</v>
      </c>
      <c r="BV18" s="203" t="s">
        <v>3950</v>
      </c>
      <c r="BW18" s="203" t="s">
        <v>3977</v>
      </c>
    </row>
    <row r="19" spans="1:75" hidden="1">
      <c r="A19" s="95" t="str">
        <f t="shared" si="1"/>
        <v>eeacor001xbb</v>
      </c>
      <c r="B19" s="33"/>
      <c r="C19" s="33" t="s">
        <v>2491</v>
      </c>
      <c r="D19" s="33" t="s">
        <v>1481</v>
      </c>
      <c r="E19" s="33" t="s">
        <v>3945</v>
      </c>
      <c r="F19" s="33" t="s">
        <v>70</v>
      </c>
      <c r="G19" s="33" t="s">
        <v>2492</v>
      </c>
      <c r="H19" s="43" t="s">
        <v>1547</v>
      </c>
      <c r="I19" s="33" t="str">
        <f t="shared" si="0"/>
        <v>cor001xbb</v>
      </c>
      <c r="J19" s="94" t="s">
        <v>1203</v>
      </c>
      <c r="K19" s="36"/>
      <c r="L19" s="95" t="s">
        <v>3946</v>
      </c>
      <c r="M19" s="95" t="s">
        <v>3947</v>
      </c>
      <c r="N19" s="95" t="s">
        <v>3948</v>
      </c>
      <c r="O19" s="95" t="s">
        <v>3949</v>
      </c>
      <c r="P19" s="95" t="s">
        <v>1203</v>
      </c>
      <c r="Q19" s="35">
        <v>208</v>
      </c>
      <c r="R19" s="35"/>
      <c r="S19" s="107" t="s">
        <v>1554</v>
      </c>
      <c r="T19" s="34" t="str">
        <f t="shared" si="2"/>
        <v>eeacor001xbb-ilo</v>
      </c>
      <c r="U19" s="34" t="s">
        <v>3950</v>
      </c>
      <c r="V19" s="34" t="s">
        <v>3951</v>
      </c>
      <c r="W19" s="34" t="s">
        <v>3952</v>
      </c>
      <c r="X19" s="34" t="s">
        <v>3953</v>
      </c>
      <c r="Y19" s="200" t="s">
        <v>3980</v>
      </c>
      <c r="Z19" s="38">
        <v>207</v>
      </c>
      <c r="AA19" s="38"/>
      <c r="AB19" s="201" t="s">
        <v>1560</v>
      </c>
      <c r="AC19" s="38" t="str">
        <f t="shared" si="3"/>
        <v>eeacor001xbb-om</v>
      </c>
      <c r="AD19" s="38" t="s">
        <v>3950</v>
      </c>
      <c r="AE19" s="38" t="s">
        <v>3955</v>
      </c>
      <c r="AF19" s="38" t="s">
        <v>3956</v>
      </c>
      <c r="AG19" s="38" t="s">
        <v>3953</v>
      </c>
      <c r="AH19" s="38" t="s">
        <v>3981</v>
      </c>
      <c r="AI19" s="201"/>
      <c r="AJ19" s="202" t="s">
        <v>3958</v>
      </c>
      <c r="AK19" s="202"/>
      <c r="AL19" s="202" t="s">
        <v>1564</v>
      </c>
      <c r="AM19" s="203" t="str">
        <f t="shared" si="4"/>
        <v>eeacor001xbb-prd</v>
      </c>
      <c r="AN19" s="203" t="s">
        <v>3950</v>
      </c>
      <c r="AO19" s="316" t="s">
        <v>3959</v>
      </c>
      <c r="AP19" s="316" t="s">
        <v>3960</v>
      </c>
      <c r="AQ19" s="316" t="s">
        <v>1572</v>
      </c>
      <c r="AR19" s="538" t="s">
        <v>3982</v>
      </c>
      <c r="AS19" s="495"/>
      <c r="AT19" s="497"/>
      <c r="AU19" s="318"/>
      <c r="AV19"/>
      <c r="AW19"/>
      <c r="AX19"/>
      <c r="AY19"/>
      <c r="AZ19"/>
      <c r="BA19"/>
      <c r="BB19"/>
      <c r="BC19" s="319"/>
      <c r="BD19" s="318"/>
      <c r="BL19" s="197" t="s">
        <v>3983</v>
      </c>
      <c r="BM19" s="197"/>
      <c r="BN19" s="197" t="s">
        <v>2497</v>
      </c>
      <c r="BO19" s="197" t="str">
        <f>$A19&amp;BN19</f>
        <v>eeacor001xbb-bsr</v>
      </c>
      <c r="BP19" s="197" t="s">
        <v>3950</v>
      </c>
      <c r="BQ19" s="197" t="s">
        <v>3984</v>
      </c>
      <c r="BR19" s="197" t="s">
        <v>3985</v>
      </c>
      <c r="BS19" s="197" t="s">
        <v>1572</v>
      </c>
      <c r="BT19" s="197" t="s">
        <v>3986</v>
      </c>
      <c r="BU19" s="197" t="s">
        <v>1491</v>
      </c>
      <c r="BV19" s="197" t="s">
        <v>3950</v>
      </c>
      <c r="BW19" s="197" t="s">
        <v>3986</v>
      </c>
    </row>
    <row r="20" spans="1:75" hidden="1">
      <c r="A20" s="304" t="str">
        <f t="shared" si="1"/>
        <v>eeaadp001xbb</v>
      </c>
      <c r="B20" s="33"/>
      <c r="C20" s="33" t="s">
        <v>3987</v>
      </c>
      <c r="D20" s="33" t="s">
        <v>1481</v>
      </c>
      <c r="E20" s="33" t="s">
        <v>3945</v>
      </c>
      <c r="F20" s="33" t="s">
        <v>1493</v>
      </c>
      <c r="G20" s="33" t="s">
        <v>2638</v>
      </c>
      <c r="H20" s="43" t="s">
        <v>1547</v>
      </c>
      <c r="I20" s="33" t="str">
        <f t="shared" ref="I20" si="10">G20&amp;H20&amp;E20</f>
        <v>adp001xbb</v>
      </c>
      <c r="J20" s="94" t="s">
        <v>1203</v>
      </c>
      <c r="K20" s="36"/>
      <c r="L20" s="95" t="s">
        <v>3946</v>
      </c>
      <c r="M20" s="95" t="s">
        <v>3947</v>
      </c>
      <c r="N20" s="95" t="s">
        <v>3948</v>
      </c>
      <c r="O20" s="95" t="s">
        <v>3949</v>
      </c>
      <c r="P20" s="95" t="s">
        <v>1203</v>
      </c>
      <c r="Q20" s="35">
        <v>208</v>
      </c>
      <c r="R20" s="35"/>
      <c r="S20" s="107" t="s">
        <v>1554</v>
      </c>
      <c r="T20" s="34" t="str">
        <f t="shared" ref="T20" si="11">$A20&amp;S20</f>
        <v>eeaadp001xbb-ilo</v>
      </c>
      <c r="U20" s="34" t="s">
        <v>3950</v>
      </c>
      <c r="V20" s="34" t="s">
        <v>3951</v>
      </c>
      <c r="W20" s="34" t="s">
        <v>3952</v>
      </c>
      <c r="X20" s="34" t="s">
        <v>3953</v>
      </c>
      <c r="Y20" s="200" t="s">
        <v>3988</v>
      </c>
      <c r="Z20" s="38">
        <v>207</v>
      </c>
      <c r="AA20" s="38"/>
      <c r="AB20" s="201" t="s">
        <v>1560</v>
      </c>
      <c r="AC20" s="38" t="str">
        <f t="shared" ref="AC20" si="12">$A20&amp;AB20</f>
        <v>eeaadp001xbb-om</v>
      </c>
      <c r="AD20" s="38" t="s">
        <v>3950</v>
      </c>
      <c r="AE20" s="38" t="s">
        <v>3955</v>
      </c>
      <c r="AF20" s="38" t="s">
        <v>3956</v>
      </c>
      <c r="AG20" s="38" t="s">
        <v>3953</v>
      </c>
      <c r="AH20" s="38" t="s">
        <v>3989</v>
      </c>
      <c r="AI20" s="201" t="s">
        <v>3990</v>
      </c>
      <c r="AJ20" s="202" t="s">
        <v>3958</v>
      </c>
      <c r="AK20" s="202"/>
      <c r="AL20" s="202" t="s">
        <v>1564</v>
      </c>
      <c r="AM20" s="203" t="str">
        <f t="shared" ref="AM20" si="13">$A20&amp;AL20</f>
        <v>eeaadp001xbb-prd</v>
      </c>
      <c r="AN20" s="203" t="s">
        <v>3950</v>
      </c>
      <c r="AO20" s="316" t="s">
        <v>3959</v>
      </c>
      <c r="AP20" s="316" t="s">
        <v>3960</v>
      </c>
      <c r="AQ20" s="316" t="s">
        <v>1572</v>
      </c>
      <c r="AR20" s="539" t="s">
        <v>3991</v>
      </c>
      <c r="AS20" s="495"/>
      <c r="AT20" s="497"/>
      <c r="AU20" s="318"/>
      <c r="AV20"/>
      <c r="AW20"/>
      <c r="AX20"/>
      <c r="AY20"/>
      <c r="AZ20"/>
      <c r="BA20"/>
      <c r="BB20"/>
      <c r="BC20" s="319"/>
      <c r="BD20" s="318"/>
      <c r="BL20" s="197" t="s">
        <v>3983</v>
      </c>
      <c r="BM20" s="197"/>
      <c r="BN20" s="197" t="s">
        <v>2497</v>
      </c>
      <c r="BO20" s="197" t="str">
        <f>$A20&amp;BN20</f>
        <v>eeaadp001xbb-bsr</v>
      </c>
      <c r="BP20" s="197" t="s">
        <v>3950</v>
      </c>
      <c r="BQ20" s="197" t="s">
        <v>3984</v>
      </c>
      <c r="BR20" s="197" t="s">
        <v>3985</v>
      </c>
      <c r="BS20" s="197" t="s">
        <v>1572</v>
      </c>
      <c r="BT20" s="197" t="s">
        <v>3992</v>
      </c>
      <c r="BU20" s="531" t="s">
        <v>1492</v>
      </c>
      <c r="BV20" s="203" t="s">
        <v>3950</v>
      </c>
      <c r="BW20" s="531" t="s">
        <v>3991</v>
      </c>
    </row>
    <row r="21" spans="1:75" s="420" customFormat="1" ht="26" hidden="1">
      <c r="A21" s="95" t="str">
        <f t="shared" si="1"/>
        <v>eeaimp001xbb</v>
      </c>
      <c r="B21" s="33" t="s">
        <v>3993</v>
      </c>
      <c r="C21" s="33" t="s">
        <v>2326</v>
      </c>
      <c r="D21" s="33" t="s">
        <v>1481</v>
      </c>
      <c r="E21" s="33" t="s">
        <v>3945</v>
      </c>
      <c r="F21" s="33" t="s">
        <v>3994</v>
      </c>
      <c r="G21" s="33" t="s">
        <v>2174</v>
      </c>
      <c r="H21" s="43" t="s">
        <v>1547</v>
      </c>
      <c r="I21" s="33" t="str">
        <f t="shared" si="0"/>
        <v>imp001xbb</v>
      </c>
      <c r="J21" s="94" t="s">
        <v>1203</v>
      </c>
      <c r="K21" s="36"/>
      <c r="L21" s="95" t="s">
        <v>3946</v>
      </c>
      <c r="M21" s="95" t="s">
        <v>3947</v>
      </c>
      <c r="N21" s="95" t="s">
        <v>3948</v>
      </c>
      <c r="O21" s="95" t="s">
        <v>3949</v>
      </c>
      <c r="P21" s="95" t="s">
        <v>1203</v>
      </c>
      <c r="Q21" s="35">
        <v>208</v>
      </c>
      <c r="R21" s="35"/>
      <c r="S21" s="107" t="s">
        <v>1554</v>
      </c>
      <c r="T21" s="34" t="str">
        <f t="shared" si="2"/>
        <v>eeaimp001xbb-ilo</v>
      </c>
      <c r="U21" s="34" t="s">
        <v>3950</v>
      </c>
      <c r="V21" s="34" t="s">
        <v>3951</v>
      </c>
      <c r="W21" s="34" t="s">
        <v>3952</v>
      </c>
      <c r="X21" s="34" t="s">
        <v>3953</v>
      </c>
      <c r="Y21" s="200" t="s">
        <v>3995</v>
      </c>
      <c r="Z21" s="38">
        <v>207</v>
      </c>
      <c r="AA21" s="484"/>
      <c r="AB21" s="201" t="s">
        <v>1560</v>
      </c>
      <c r="AC21" s="38" t="str">
        <f t="shared" si="3"/>
        <v>eeaimp001xbb-om</v>
      </c>
      <c r="AD21" s="38" t="s">
        <v>3950</v>
      </c>
      <c r="AE21" s="38" t="s">
        <v>3955</v>
      </c>
      <c r="AF21" s="38" t="s">
        <v>3956</v>
      </c>
      <c r="AG21" s="38" t="s">
        <v>3953</v>
      </c>
      <c r="AH21" s="514" t="s">
        <v>3996</v>
      </c>
      <c r="AI21" s="485"/>
      <c r="AJ21" s="202" t="s">
        <v>3958</v>
      </c>
      <c r="AK21" s="202"/>
      <c r="AL21" s="202" t="s">
        <v>1564</v>
      </c>
      <c r="AM21" s="203" t="str">
        <f t="shared" si="4"/>
        <v>eeaimp001xbb-prd</v>
      </c>
      <c r="AN21" s="203" t="s">
        <v>3950</v>
      </c>
      <c r="AO21" s="537" t="s">
        <v>3959</v>
      </c>
      <c r="AP21" s="316" t="s">
        <v>3960</v>
      </c>
      <c r="AQ21" s="316" t="s">
        <v>1572</v>
      </c>
      <c r="AR21" s="203" t="s">
        <v>3997</v>
      </c>
      <c r="AS21" s="495"/>
      <c r="AT21" s="497"/>
      <c r="AU21" s="318"/>
      <c r="AV21"/>
      <c r="AW21"/>
      <c r="AX21"/>
      <c r="AY21"/>
      <c r="AZ21"/>
      <c r="BA21"/>
      <c r="BB21"/>
      <c r="BC21" s="319"/>
      <c r="BD21" s="204">
        <v>2223</v>
      </c>
      <c r="BE21" s="204" t="s">
        <v>3978</v>
      </c>
      <c r="BF21" s="204" t="s">
        <v>3979</v>
      </c>
      <c r="BG21" s="204" t="str">
        <f>$A21&amp;BF21</f>
        <v>eeaimp001xbb-gpd</v>
      </c>
      <c r="BH21" s="204" t="s">
        <v>453</v>
      </c>
      <c r="BI21" s="285" t="s">
        <v>1575</v>
      </c>
      <c r="BJ21" s="285" t="s">
        <v>1576</v>
      </c>
      <c r="BK21" s="285" t="s">
        <v>1577</v>
      </c>
      <c r="BL21" s="318"/>
      <c r="BM21"/>
      <c r="BN21"/>
      <c r="BO21"/>
      <c r="BP21"/>
      <c r="BQ21"/>
      <c r="BR21"/>
      <c r="BS21"/>
      <c r="BT21" s="319"/>
      <c r="BU21" s="203" t="str">
        <f t="shared" ref="BU21:BU23" si="14">"eea"&amp;$G21&amp;$H21&amp;$E21</f>
        <v>eeaimp001xbb</v>
      </c>
      <c r="BV21" s="203" t="s">
        <v>3950</v>
      </c>
      <c r="BW21" s="203" t="s">
        <v>3997</v>
      </c>
    </row>
    <row r="22" spans="1:75" ht="26" hidden="1">
      <c r="A22" s="95" t="str">
        <f t="shared" si="1"/>
        <v>eeaimp002xbb</v>
      </c>
      <c r="B22" s="33" t="s">
        <v>3993</v>
      </c>
      <c r="C22" s="33" t="s">
        <v>2326</v>
      </c>
      <c r="D22" s="33" t="s">
        <v>1481</v>
      </c>
      <c r="E22" s="33" t="s">
        <v>3945</v>
      </c>
      <c r="F22" s="33" t="s">
        <v>3994</v>
      </c>
      <c r="G22" s="33" t="s">
        <v>2174</v>
      </c>
      <c r="H22" s="43" t="s">
        <v>1590</v>
      </c>
      <c r="I22" s="33" t="str">
        <f t="shared" si="0"/>
        <v>imp002xbb</v>
      </c>
      <c r="J22" s="94" t="s">
        <v>1203</v>
      </c>
      <c r="K22" s="36"/>
      <c r="L22" s="95" t="s">
        <v>3946</v>
      </c>
      <c r="M22" s="95" t="s">
        <v>3947</v>
      </c>
      <c r="N22" s="95" t="s">
        <v>3948</v>
      </c>
      <c r="O22" s="95" t="s">
        <v>3949</v>
      </c>
      <c r="P22" s="95" t="s">
        <v>1203</v>
      </c>
      <c r="Q22" s="35">
        <v>208</v>
      </c>
      <c r="R22" s="35"/>
      <c r="S22" s="107" t="s">
        <v>1554</v>
      </c>
      <c r="T22" s="34" t="str">
        <f t="shared" si="2"/>
        <v>eeaimp002xbb-ilo</v>
      </c>
      <c r="U22" s="34" t="s">
        <v>3950</v>
      </c>
      <c r="V22" s="34" t="s">
        <v>3951</v>
      </c>
      <c r="W22" s="34" t="s">
        <v>3952</v>
      </c>
      <c r="X22" s="34" t="s">
        <v>3953</v>
      </c>
      <c r="Y22" s="200" t="s">
        <v>3998</v>
      </c>
      <c r="Z22" s="38">
        <v>207</v>
      </c>
      <c r="AA22" s="38"/>
      <c r="AB22" s="201" t="s">
        <v>1560</v>
      </c>
      <c r="AC22" s="38" t="str">
        <f t="shared" si="3"/>
        <v>eeaimp002xbb-om</v>
      </c>
      <c r="AD22" s="38" t="s">
        <v>3950</v>
      </c>
      <c r="AE22" s="38" t="s">
        <v>3955</v>
      </c>
      <c r="AF22" s="38" t="s">
        <v>3956</v>
      </c>
      <c r="AG22" s="38" t="s">
        <v>3953</v>
      </c>
      <c r="AH22" s="38" t="s">
        <v>3999</v>
      </c>
      <c r="AI22" s="201"/>
      <c r="AJ22" s="202" t="s">
        <v>3958</v>
      </c>
      <c r="AK22" s="202" t="s">
        <v>4000</v>
      </c>
      <c r="AL22" s="202" t="s">
        <v>1564</v>
      </c>
      <c r="AM22" s="203" t="str">
        <f t="shared" si="4"/>
        <v>eeaimp002xbb-prd</v>
      </c>
      <c r="AN22" s="203" t="s">
        <v>3950</v>
      </c>
      <c r="AO22" s="316" t="s">
        <v>3959</v>
      </c>
      <c r="AP22" s="316" t="s">
        <v>3960</v>
      </c>
      <c r="AQ22" s="316" t="s">
        <v>1572</v>
      </c>
      <c r="AR22" s="203" t="s">
        <v>4001</v>
      </c>
      <c r="AS22" s="495"/>
      <c r="AT22" s="497"/>
      <c r="AU22" s="318"/>
      <c r="AV22"/>
      <c r="AW22"/>
      <c r="AX22"/>
      <c r="AY22"/>
      <c r="AZ22"/>
      <c r="BA22"/>
      <c r="BB22"/>
      <c r="BC22" s="319"/>
      <c r="BD22" s="204">
        <v>2223</v>
      </c>
      <c r="BE22" s="204" t="s">
        <v>3978</v>
      </c>
      <c r="BF22" s="204" t="s">
        <v>3979</v>
      </c>
      <c r="BG22" s="204" t="str">
        <f>$A22&amp;BF22</f>
        <v>eeaimp002xbb-gpd</v>
      </c>
      <c r="BH22" s="204" t="s">
        <v>453</v>
      </c>
      <c r="BI22" s="285" t="s">
        <v>1575</v>
      </c>
      <c r="BJ22" s="285" t="s">
        <v>1576</v>
      </c>
      <c r="BK22" s="285" t="s">
        <v>1577</v>
      </c>
      <c r="BL22" s="318"/>
      <c r="BT22" s="319"/>
      <c r="BU22" s="203" t="str">
        <f t="shared" si="14"/>
        <v>eeaimp002xbb</v>
      </c>
      <c r="BV22" s="203" t="s">
        <v>3950</v>
      </c>
      <c r="BW22" s="203" t="s">
        <v>4001</v>
      </c>
    </row>
    <row r="23" spans="1:75" ht="12.75" hidden="1" customHeight="1">
      <c r="A23" s="536" t="str">
        <f t="shared" si="1"/>
        <v>eeajbs001xbb</v>
      </c>
      <c r="B23" s="33" t="s">
        <v>4002</v>
      </c>
      <c r="C23" s="33" t="s">
        <v>1580</v>
      </c>
      <c r="D23" s="33" t="s">
        <v>1481</v>
      </c>
      <c r="E23" s="33" t="s">
        <v>3945</v>
      </c>
      <c r="F23" s="33" t="s">
        <v>68</v>
      </c>
      <c r="G23" s="33" t="s">
        <v>1581</v>
      </c>
      <c r="H23" s="43" t="s">
        <v>1547</v>
      </c>
      <c r="I23" s="33" t="str">
        <f t="shared" si="0"/>
        <v>jbs001xbb</v>
      </c>
      <c r="J23" s="94" t="s">
        <v>1203</v>
      </c>
      <c r="K23" s="36"/>
      <c r="L23" s="95" t="s">
        <v>3946</v>
      </c>
      <c r="M23" s="95" t="s">
        <v>3947</v>
      </c>
      <c r="N23" s="95" t="s">
        <v>3948</v>
      </c>
      <c r="O23" s="95" t="s">
        <v>3949</v>
      </c>
      <c r="P23" s="95" t="s">
        <v>1203</v>
      </c>
      <c r="Q23" s="35">
        <v>208</v>
      </c>
      <c r="R23" s="35"/>
      <c r="S23" s="107" t="s">
        <v>1554</v>
      </c>
      <c r="T23" s="34" t="str">
        <f t="shared" si="2"/>
        <v>eeajbs001xbb-ilo</v>
      </c>
      <c r="U23" s="34" t="s">
        <v>3950</v>
      </c>
      <c r="V23" s="34" t="s">
        <v>3951</v>
      </c>
      <c r="W23" s="34" t="s">
        <v>3952</v>
      </c>
      <c r="X23" s="34" t="s">
        <v>3953</v>
      </c>
      <c r="Y23" s="200" t="s">
        <v>4003</v>
      </c>
      <c r="Z23" s="38">
        <v>207</v>
      </c>
      <c r="AA23" s="38"/>
      <c r="AB23" s="201" t="s">
        <v>1560</v>
      </c>
      <c r="AC23" s="38" t="str">
        <f t="shared" si="3"/>
        <v>eeajbs001xbb-om</v>
      </c>
      <c r="AD23" s="38" t="s">
        <v>3950</v>
      </c>
      <c r="AE23" s="38" t="s">
        <v>3955</v>
      </c>
      <c r="AF23" s="38" t="s">
        <v>3956</v>
      </c>
      <c r="AG23" s="38" t="s">
        <v>3953</v>
      </c>
      <c r="AH23" s="38" t="s">
        <v>4004</v>
      </c>
      <c r="AI23" s="201"/>
      <c r="AJ23" s="202" t="s">
        <v>3958</v>
      </c>
      <c r="AK23" s="202"/>
      <c r="AL23" s="202" t="s">
        <v>1564</v>
      </c>
      <c r="AM23" s="203" t="str">
        <f t="shared" si="4"/>
        <v>eeajbs001xbb-prd</v>
      </c>
      <c r="AN23" s="203" t="s">
        <v>3950</v>
      </c>
      <c r="AO23" s="316" t="s">
        <v>3959</v>
      </c>
      <c r="AP23" s="316" t="s">
        <v>3960</v>
      </c>
      <c r="AQ23" s="316" t="s">
        <v>1572</v>
      </c>
      <c r="AR23" s="203" t="s">
        <v>4005</v>
      </c>
      <c r="AS23" s="495"/>
      <c r="AT23" s="497"/>
      <c r="AU23" s="281" t="s">
        <v>4006</v>
      </c>
      <c r="AV23" s="281"/>
      <c r="AW23" s="281" t="s">
        <v>1568</v>
      </c>
      <c r="AX23" s="281" t="str">
        <f>$A23&amp;AW23</f>
        <v>eeajbs001xbb-app</v>
      </c>
      <c r="AY23" s="281" t="s">
        <v>3950</v>
      </c>
      <c r="AZ23" s="317" t="s">
        <v>4007</v>
      </c>
      <c r="BA23" s="317" t="s">
        <v>4008</v>
      </c>
      <c r="BB23" s="317" t="s">
        <v>3953</v>
      </c>
      <c r="BC23" s="281" t="s">
        <v>4009</v>
      </c>
      <c r="BL23" s="318"/>
      <c r="BT23" s="319"/>
      <c r="BU23" s="203" t="str">
        <f t="shared" si="14"/>
        <v>eeajbs001xbb</v>
      </c>
      <c r="BV23" s="203" t="s">
        <v>3950</v>
      </c>
      <c r="BW23" s="203" t="s">
        <v>4005</v>
      </c>
    </row>
    <row r="24" spans="1:75" ht="27" thickBot="1">
      <c r="A24" s="95" t="str">
        <f>"eea"&amp;$G24&amp;$H24&amp;$E24</f>
        <v>eeakfk001xbb</v>
      </c>
      <c r="B24" s="270" t="s">
        <v>4010</v>
      </c>
      <c r="C24" s="250" t="s">
        <v>4011</v>
      </c>
      <c r="D24" s="270" t="s">
        <v>1481</v>
      </c>
      <c r="E24" s="270" t="s">
        <v>3945</v>
      </c>
      <c r="F24" s="270" t="s">
        <v>67</v>
      </c>
      <c r="G24" s="270" t="s">
        <v>2247</v>
      </c>
      <c r="H24" s="486" t="s">
        <v>1547</v>
      </c>
      <c r="I24" s="270" t="str">
        <f t="shared" si="0"/>
        <v>kfk001xbb</v>
      </c>
      <c r="J24" s="487" t="s">
        <v>1203</v>
      </c>
      <c r="K24" s="271"/>
      <c r="L24" s="349" t="s">
        <v>3946</v>
      </c>
      <c r="M24" s="349" t="s">
        <v>3947</v>
      </c>
      <c r="N24" s="349" t="s">
        <v>3948</v>
      </c>
      <c r="O24" s="349" t="s">
        <v>3949</v>
      </c>
      <c r="P24" s="349" t="s">
        <v>1203</v>
      </c>
      <c r="Q24" s="35">
        <v>208</v>
      </c>
      <c r="R24" s="272"/>
      <c r="S24" s="273" t="s">
        <v>1554</v>
      </c>
      <c r="T24" s="274" t="str">
        <f t="shared" si="2"/>
        <v>eeakfk001xbb-ilo</v>
      </c>
      <c r="U24" s="34" t="s">
        <v>3950</v>
      </c>
      <c r="V24" s="34" t="s">
        <v>3951</v>
      </c>
      <c r="W24" s="34" t="s">
        <v>3952</v>
      </c>
      <c r="X24" s="34" t="s">
        <v>3953</v>
      </c>
      <c r="Y24" s="275" t="s">
        <v>4012</v>
      </c>
      <c r="Z24" s="38">
        <v>207</v>
      </c>
      <c r="AA24" s="276"/>
      <c r="AB24" s="277" t="s">
        <v>1560</v>
      </c>
      <c r="AC24" s="276" t="str">
        <f t="shared" si="3"/>
        <v>eeakfk001xbb-om</v>
      </c>
      <c r="AD24" s="38" t="s">
        <v>3950</v>
      </c>
      <c r="AE24" s="38" t="s">
        <v>3955</v>
      </c>
      <c r="AF24" s="38" t="s">
        <v>3956</v>
      </c>
      <c r="AG24" s="38" t="s">
        <v>3953</v>
      </c>
      <c r="AH24" s="276" t="s">
        <v>4013</v>
      </c>
      <c r="AI24" s="277"/>
      <c r="AJ24" s="202" t="s">
        <v>3958</v>
      </c>
      <c r="AK24" s="278"/>
      <c r="AL24" s="278" t="s">
        <v>1564</v>
      </c>
      <c r="AM24" s="279" t="str">
        <f t="shared" si="4"/>
        <v>eeakfk001xbb-prd</v>
      </c>
      <c r="AN24" s="203" t="s">
        <v>3950</v>
      </c>
      <c r="AO24" s="316" t="s">
        <v>3959</v>
      </c>
      <c r="AP24" s="316" t="s">
        <v>3960</v>
      </c>
      <c r="AQ24" s="316" t="s">
        <v>1572</v>
      </c>
      <c r="AR24" s="203" t="s">
        <v>4014</v>
      </c>
      <c r="AS24" s="498"/>
      <c r="AT24" s="499"/>
      <c r="AU24" s="283"/>
      <c r="AV24" s="280"/>
      <c r="AW24" s="280"/>
      <c r="AX24" s="280"/>
      <c r="AY24" s="280"/>
      <c r="AZ24" s="280"/>
      <c r="BA24" s="280"/>
      <c r="BB24" s="280"/>
      <c r="BC24" s="284"/>
      <c r="BD24" s="320"/>
      <c r="BE24" s="320"/>
      <c r="BF24" s="320"/>
      <c r="BG24" s="320"/>
      <c r="BH24" s="320"/>
      <c r="BI24" s="320"/>
      <c r="BJ24" s="320"/>
      <c r="BK24" s="320"/>
      <c r="BL24" s="321"/>
      <c r="BM24" s="579">
        <v>212</v>
      </c>
      <c r="BN24" s="320"/>
      <c r="BO24" s="320"/>
      <c r="BP24" s="320"/>
      <c r="BQ24" s="197" t="s">
        <v>3984</v>
      </c>
      <c r="BR24" s="197" t="s">
        <v>3985</v>
      </c>
      <c r="BS24" s="197" t="s">
        <v>1572</v>
      </c>
      <c r="BT24" s="197" t="s">
        <v>4015</v>
      </c>
      <c r="BU24" s="203" t="str">
        <f>"eea"&amp;$G24&amp;$H24&amp;$E24</f>
        <v>eeakfk001xbb</v>
      </c>
      <c r="BV24" s="203" t="s">
        <v>3950</v>
      </c>
      <c r="BW24" s="203" t="s">
        <v>4014</v>
      </c>
    </row>
    <row r="25" spans="1:75">
      <c r="A25" s="142"/>
      <c r="B25" s="33"/>
      <c r="C25" s="33"/>
      <c r="D25" s="120"/>
      <c r="E25" s="125"/>
      <c r="F25" s="33"/>
      <c r="G25" s="33"/>
      <c r="H25" s="43"/>
      <c r="I25" s="33"/>
      <c r="J25" s="142"/>
      <c r="K25" s="36"/>
      <c r="L25" s="142"/>
      <c r="M25" s="142"/>
      <c r="N25" s="142"/>
      <c r="O25" s="142"/>
      <c r="P25" s="142"/>
      <c r="Q25" s="549"/>
      <c r="R25" s="75"/>
      <c r="S25" s="444"/>
      <c r="T25" s="36"/>
      <c r="U25" s="493"/>
      <c r="V25" s="36"/>
      <c r="W25" s="36"/>
      <c r="X25" s="36"/>
      <c r="Y25" s="358"/>
      <c r="Z25" s="445"/>
      <c r="AA25" s="446"/>
      <c r="AB25" s="447"/>
      <c r="AC25" s="445"/>
      <c r="AD25" s="445"/>
      <c r="AE25" s="445"/>
      <c r="AF25" s="445"/>
      <c r="AG25" s="448"/>
      <c r="AH25" s="448"/>
      <c r="AI25" s="447"/>
      <c r="AU25"/>
      <c r="AV25"/>
      <c r="AW25"/>
      <c r="AX25"/>
      <c r="AY25"/>
      <c r="AZ25"/>
      <c r="BA25"/>
      <c r="BB25"/>
      <c r="BC25"/>
      <c r="BL25" s="447"/>
      <c r="BM25" s="449"/>
      <c r="BN25" s="447"/>
      <c r="BO25" s="447"/>
      <c r="BP25" s="447"/>
      <c r="BQ25" s="450"/>
      <c r="BR25" s="450"/>
      <c r="BS25" s="447"/>
      <c r="BT25" s="450"/>
    </row>
    <row r="26" spans="1:75" ht="13.5" customHeight="1">
      <c r="A26" s="95" t="str">
        <f>"eea"&amp;$G26&amp;$H26&amp;$E26</f>
        <v>eeaprb001xwp</v>
      </c>
      <c r="B26" s="33"/>
      <c r="C26" s="33" t="s">
        <v>2537</v>
      </c>
      <c r="D26" s="33" t="s">
        <v>1457</v>
      </c>
      <c r="E26" s="33" t="s">
        <v>2539</v>
      </c>
      <c r="F26" s="33" t="s">
        <v>4016</v>
      </c>
      <c r="G26" s="33" t="s">
        <v>2541</v>
      </c>
      <c r="H26" s="43" t="s">
        <v>1547</v>
      </c>
      <c r="I26" s="33" t="str">
        <f>G26&amp;H26&amp;E26</f>
        <v>prb001xwp</v>
      </c>
      <c r="J26" s="36" t="s">
        <v>1203</v>
      </c>
      <c r="K26" s="36"/>
      <c r="L26" s="95" t="s">
        <v>3947</v>
      </c>
      <c r="M26" s="95" t="s">
        <v>3946</v>
      </c>
      <c r="N26" s="95" t="s">
        <v>3949</v>
      </c>
      <c r="O26" s="95" t="s">
        <v>3948</v>
      </c>
      <c r="P26" s="95" t="s">
        <v>1203</v>
      </c>
      <c r="Q26" s="35">
        <v>1711</v>
      </c>
      <c r="R26" s="35"/>
      <c r="S26" s="107" t="s">
        <v>1554</v>
      </c>
      <c r="T26" s="34" t="str">
        <f t="shared" si="2"/>
        <v>eeaprb001xwp-ilo</v>
      </c>
      <c r="U26" s="34" t="s">
        <v>3950</v>
      </c>
      <c r="V26" s="34" t="s">
        <v>4017</v>
      </c>
      <c r="W26" s="34" t="s">
        <v>4018</v>
      </c>
      <c r="X26" s="34" t="s">
        <v>3953</v>
      </c>
      <c r="Y26" s="34" t="s">
        <v>4019</v>
      </c>
      <c r="Z26" s="38">
        <v>1710</v>
      </c>
      <c r="AA26" s="276"/>
      <c r="AB26" s="201" t="s">
        <v>1560</v>
      </c>
      <c r="AC26" s="38" t="str">
        <f t="shared" si="3"/>
        <v>eeaprb001xwp-om</v>
      </c>
      <c r="AD26" s="38" t="s">
        <v>3950</v>
      </c>
      <c r="AE26" s="38" t="s">
        <v>4020</v>
      </c>
      <c r="AF26" s="38" t="s">
        <v>4021</v>
      </c>
      <c r="AG26" s="38" t="s">
        <v>3953</v>
      </c>
      <c r="AH26" s="323" t="s">
        <v>4022</v>
      </c>
      <c r="AI26" s="201"/>
      <c r="AS26" s="500" t="s">
        <v>2562</v>
      </c>
      <c r="AT26" s="333" t="str">
        <f>$A26&amp;AS26</f>
        <v>eeaprb001xwp-xtr</v>
      </c>
      <c r="AU26"/>
      <c r="AV26"/>
      <c r="AW26"/>
      <c r="AX26"/>
      <c r="AY26"/>
      <c r="AZ26"/>
      <c r="BA26"/>
      <c r="BB26"/>
      <c r="BC26"/>
      <c r="BL26" s="197" t="s">
        <v>4023</v>
      </c>
      <c r="BM26" s="451"/>
      <c r="BN26" s="197" t="s">
        <v>2497</v>
      </c>
      <c r="BO26" s="197" t="str">
        <f>$A26&amp;BN26</f>
        <v>eeaprb001xwp-bsr</v>
      </c>
      <c r="BP26" s="197" t="s">
        <v>3950</v>
      </c>
      <c r="BQ26" s="197" t="s">
        <v>4024</v>
      </c>
      <c r="BR26" s="197" t="s">
        <v>4025</v>
      </c>
      <c r="BS26" s="197" t="s">
        <v>1572</v>
      </c>
      <c r="BT26" s="197" t="s">
        <v>4026</v>
      </c>
      <c r="BU26" s="197" t="s">
        <v>1497</v>
      </c>
      <c r="BV26" s="197" t="s">
        <v>3950</v>
      </c>
      <c r="BW26" s="197" t="s">
        <v>4026</v>
      </c>
    </row>
    <row r="27" spans="1:75" ht="26.5" thickBot="1">
      <c r="A27" s="95" t="str">
        <f t="shared" ref="A27:A31" si="15">"eea"&amp;$G27&amp;$H27&amp;$E27</f>
        <v>eeaprb002xwp</v>
      </c>
      <c r="B27" s="33"/>
      <c r="C27" s="33" t="s">
        <v>2537</v>
      </c>
      <c r="D27" s="33" t="s">
        <v>1457</v>
      </c>
      <c r="E27" s="33" t="s">
        <v>2539</v>
      </c>
      <c r="F27" s="33" t="s">
        <v>4016</v>
      </c>
      <c r="G27" s="33" t="s">
        <v>2541</v>
      </c>
      <c r="H27" s="43" t="s">
        <v>1590</v>
      </c>
      <c r="I27" s="33" t="str">
        <f t="shared" ref="I27:I32" si="16">G27&amp;H27&amp;E27</f>
        <v>prb002xwp</v>
      </c>
      <c r="J27" s="36" t="s">
        <v>1203</v>
      </c>
      <c r="K27" s="36"/>
      <c r="L27" s="95" t="s">
        <v>3947</v>
      </c>
      <c r="M27" s="95" t="s">
        <v>3946</v>
      </c>
      <c r="N27" s="95" t="s">
        <v>3949</v>
      </c>
      <c r="O27" s="95" t="s">
        <v>3948</v>
      </c>
      <c r="P27" s="95" t="s">
        <v>1203</v>
      </c>
      <c r="Q27" s="35">
        <v>1711</v>
      </c>
      <c r="R27" s="35"/>
      <c r="S27" s="107" t="s">
        <v>1554</v>
      </c>
      <c r="T27" s="34" t="str">
        <f t="shared" ref="T27:T31" si="17">$A27&amp;S27</f>
        <v>eeaprb002xwp-ilo</v>
      </c>
      <c r="U27" s="34" t="s">
        <v>3950</v>
      </c>
      <c r="V27" s="34" t="s">
        <v>4017</v>
      </c>
      <c r="W27" s="34" t="s">
        <v>4018</v>
      </c>
      <c r="X27" s="34" t="s">
        <v>3953</v>
      </c>
      <c r="Y27" s="34" t="s">
        <v>4027</v>
      </c>
      <c r="Z27" s="38">
        <v>1710</v>
      </c>
      <c r="AA27" s="276"/>
      <c r="AB27" s="201" t="s">
        <v>1560</v>
      </c>
      <c r="AC27" s="38" t="str">
        <f t="shared" ref="AC27:AC30" si="18">$A27&amp;AB27</f>
        <v>eeaprb002xwp-om</v>
      </c>
      <c r="AD27" s="38" t="s">
        <v>3950</v>
      </c>
      <c r="AE27" s="38" t="s">
        <v>4020</v>
      </c>
      <c r="AF27" s="38" t="s">
        <v>4021</v>
      </c>
      <c r="AG27" s="38" t="s">
        <v>3953</v>
      </c>
      <c r="AH27" s="323" t="s">
        <v>4028</v>
      </c>
      <c r="AI27" s="201"/>
      <c r="AS27" s="500" t="s">
        <v>2562</v>
      </c>
      <c r="AT27" s="333" t="str">
        <f t="shared" ref="AT27:AT29" si="19">$A27&amp;AS27</f>
        <v>eeaprb002xwp-xtr</v>
      </c>
      <c r="AU27"/>
      <c r="AV27"/>
      <c r="AW27"/>
      <c r="AX27"/>
      <c r="AY27"/>
      <c r="AZ27"/>
      <c r="BA27"/>
      <c r="BB27"/>
      <c r="BC27"/>
      <c r="BL27" s="197" t="s">
        <v>4023</v>
      </c>
      <c r="BM27" s="451"/>
      <c r="BN27" s="197" t="s">
        <v>2497</v>
      </c>
      <c r="BO27" s="197" t="str">
        <f>$A27&amp;BN27</f>
        <v>eeaprb002xwp-bsr</v>
      </c>
      <c r="BP27" s="197" t="s">
        <v>3950</v>
      </c>
      <c r="BQ27" s="197" t="s">
        <v>4024</v>
      </c>
      <c r="BR27" s="197" t="s">
        <v>4025</v>
      </c>
      <c r="BS27" s="197" t="s">
        <v>1572</v>
      </c>
      <c r="BT27" s="197" t="s">
        <v>4029</v>
      </c>
      <c r="BU27" s="197" t="s">
        <v>1499</v>
      </c>
      <c r="BV27" s="197" t="s">
        <v>3950</v>
      </c>
      <c r="BW27" s="197" t="s">
        <v>4029</v>
      </c>
    </row>
    <row r="28" spans="1:75" ht="26.5" thickBot="1">
      <c r="A28" s="95" t="str">
        <f t="shared" si="15"/>
        <v>eeaprb003xwp</v>
      </c>
      <c r="B28" s="33"/>
      <c r="C28" s="33" t="s">
        <v>2537</v>
      </c>
      <c r="D28" s="33" t="s">
        <v>1457</v>
      </c>
      <c r="E28" s="33" t="s">
        <v>2539</v>
      </c>
      <c r="F28" s="33" t="s">
        <v>4030</v>
      </c>
      <c r="G28" s="33" t="s">
        <v>2541</v>
      </c>
      <c r="H28" s="43" t="s">
        <v>1598</v>
      </c>
      <c r="I28" s="33" t="str">
        <f t="shared" si="16"/>
        <v>prb003xwp</v>
      </c>
      <c r="J28" s="36" t="s">
        <v>1203</v>
      </c>
      <c r="K28" s="36"/>
      <c r="L28" s="95" t="s">
        <v>3947</v>
      </c>
      <c r="M28" s="95" t="s">
        <v>3946</v>
      </c>
      <c r="N28" s="95" t="s">
        <v>3949</v>
      </c>
      <c r="O28" s="95" t="s">
        <v>3948</v>
      </c>
      <c r="P28" s="95" t="s">
        <v>1203</v>
      </c>
      <c r="Q28" s="35">
        <v>1711</v>
      </c>
      <c r="R28" s="35"/>
      <c r="S28" s="107" t="s">
        <v>1554</v>
      </c>
      <c r="T28" s="34" t="str">
        <f t="shared" si="17"/>
        <v>eeaprb003xwp-ilo</v>
      </c>
      <c r="U28" s="34" t="s">
        <v>3950</v>
      </c>
      <c r="V28" s="34" t="s">
        <v>4017</v>
      </c>
      <c r="W28" s="34" t="s">
        <v>4018</v>
      </c>
      <c r="X28" s="34" t="s">
        <v>3953</v>
      </c>
      <c r="Y28" s="34" t="s">
        <v>4031</v>
      </c>
      <c r="Z28" s="38">
        <v>1710</v>
      </c>
      <c r="AA28" s="276"/>
      <c r="AB28" s="201" t="s">
        <v>1560</v>
      </c>
      <c r="AC28" s="38" t="str">
        <f t="shared" si="18"/>
        <v>eeaprb003xwp-om</v>
      </c>
      <c r="AD28" s="38" t="s">
        <v>3950</v>
      </c>
      <c r="AE28" s="38" t="s">
        <v>4020</v>
      </c>
      <c r="AF28" s="38" t="s">
        <v>4021</v>
      </c>
      <c r="AG28" s="38" t="s">
        <v>3953</v>
      </c>
      <c r="AH28" s="323" t="s">
        <v>4032</v>
      </c>
      <c r="AI28" s="201"/>
      <c r="AS28" s="500" t="s">
        <v>2562</v>
      </c>
      <c r="AT28" s="333" t="str">
        <f t="shared" si="19"/>
        <v>eeaprb003xwp-xtr</v>
      </c>
      <c r="AU28"/>
      <c r="AV28"/>
      <c r="AW28"/>
      <c r="AX28"/>
      <c r="AY28"/>
      <c r="AZ28"/>
      <c r="BA28"/>
      <c r="BB28"/>
      <c r="BC28"/>
      <c r="BL28" s="197" t="s">
        <v>4023</v>
      </c>
      <c r="BM28" s="451"/>
      <c r="BN28" s="197" t="s">
        <v>2497</v>
      </c>
      <c r="BO28" s="197" t="str">
        <f>$A28&amp;BN28</f>
        <v>eeaprb003xwp-bsr</v>
      </c>
      <c r="BP28" s="197" t="s">
        <v>3950</v>
      </c>
      <c r="BQ28" s="197" t="s">
        <v>4024</v>
      </c>
      <c r="BR28" s="197" t="s">
        <v>4025</v>
      </c>
      <c r="BS28" s="197" t="s">
        <v>1572</v>
      </c>
      <c r="BT28" s="197" t="s">
        <v>4033</v>
      </c>
      <c r="BU28" s="197" t="s">
        <v>1500</v>
      </c>
      <c r="BV28" s="197" t="s">
        <v>3950</v>
      </c>
      <c r="BW28" s="197" t="s">
        <v>4033</v>
      </c>
    </row>
    <row r="29" spans="1:75" ht="26.5" thickBot="1">
      <c r="A29" s="95" t="str">
        <f t="shared" si="15"/>
        <v>eeaflb001xwp</v>
      </c>
      <c r="B29" s="33"/>
      <c r="C29" s="33" t="s">
        <v>2537</v>
      </c>
      <c r="D29" s="33" t="s">
        <v>1457</v>
      </c>
      <c r="E29" s="33" t="s">
        <v>2539</v>
      </c>
      <c r="F29" s="33" t="s">
        <v>4034</v>
      </c>
      <c r="G29" s="33" t="s">
        <v>3139</v>
      </c>
      <c r="H29" s="43" t="s">
        <v>1547</v>
      </c>
      <c r="I29" s="33" t="str">
        <f t="shared" si="16"/>
        <v>flb001xwp</v>
      </c>
      <c r="J29" s="36" t="s">
        <v>1203</v>
      </c>
      <c r="K29" s="36"/>
      <c r="L29" s="95" t="s">
        <v>3947</v>
      </c>
      <c r="M29" s="95" t="s">
        <v>3946</v>
      </c>
      <c r="N29" s="95" t="s">
        <v>3949</v>
      </c>
      <c r="O29" s="95" t="s">
        <v>3948</v>
      </c>
      <c r="P29" s="95" t="s">
        <v>1203</v>
      </c>
      <c r="Q29" s="35">
        <v>1711</v>
      </c>
      <c r="R29" s="35"/>
      <c r="S29" s="107" t="s">
        <v>1554</v>
      </c>
      <c r="T29" s="34" t="str">
        <f t="shared" si="17"/>
        <v>eeaflb001xwp-ilo</v>
      </c>
      <c r="U29" s="34" t="s">
        <v>3950</v>
      </c>
      <c r="V29" s="34" t="s">
        <v>4017</v>
      </c>
      <c r="W29" s="34" t="s">
        <v>4018</v>
      </c>
      <c r="X29" s="34" t="s">
        <v>3953</v>
      </c>
      <c r="Y29" s="34" t="s">
        <v>4035</v>
      </c>
      <c r="Z29" s="38">
        <v>1710</v>
      </c>
      <c r="AA29" s="276"/>
      <c r="AB29" s="201" t="s">
        <v>1560</v>
      </c>
      <c r="AC29" s="38" t="str">
        <f t="shared" si="18"/>
        <v>eeaflb001xwp-om</v>
      </c>
      <c r="AD29" s="38" t="s">
        <v>3950</v>
      </c>
      <c r="AE29" s="38" t="s">
        <v>4020</v>
      </c>
      <c r="AF29" s="38" t="s">
        <v>4021</v>
      </c>
      <c r="AG29" s="38" t="s">
        <v>3953</v>
      </c>
      <c r="AH29" s="323" t="s">
        <v>4036</v>
      </c>
      <c r="AI29" s="201"/>
      <c r="AS29" s="500" t="s">
        <v>2562</v>
      </c>
      <c r="AT29" s="333" t="str">
        <f t="shared" si="19"/>
        <v>eeaflb001xwp-xtr</v>
      </c>
      <c r="AU29"/>
      <c r="AV29"/>
      <c r="AW29"/>
      <c r="AX29"/>
      <c r="AY29"/>
      <c r="AZ29"/>
      <c r="BA29"/>
      <c r="BB29"/>
      <c r="BC29"/>
      <c r="BL29" s="197" t="s">
        <v>4023</v>
      </c>
      <c r="BM29" s="451"/>
      <c r="BN29" s="197" t="s">
        <v>2497</v>
      </c>
      <c r="BO29" s="197" t="str">
        <f>$A29&amp;BN29</f>
        <v>eeaflb001xwp-bsr</v>
      </c>
      <c r="BP29" s="197" t="s">
        <v>3950</v>
      </c>
      <c r="BQ29" s="197" t="s">
        <v>4024</v>
      </c>
      <c r="BR29" s="197" t="s">
        <v>4025</v>
      </c>
      <c r="BS29" s="197" t="s">
        <v>1572</v>
      </c>
      <c r="BT29" s="197" t="s">
        <v>4037</v>
      </c>
      <c r="BU29" s="197" t="s">
        <v>1494</v>
      </c>
      <c r="BV29" s="197" t="s">
        <v>3950</v>
      </c>
      <c r="BW29" s="197" t="s">
        <v>4037</v>
      </c>
    </row>
    <row r="30" spans="1:75" ht="26.5" thickBot="1">
      <c r="A30" s="95" t="str">
        <f t="shared" si="15"/>
        <v>eeaims001xwp</v>
      </c>
      <c r="B30" s="33"/>
      <c r="C30" s="33" t="s">
        <v>2537</v>
      </c>
      <c r="D30" s="33" t="s">
        <v>1457</v>
      </c>
      <c r="E30" s="33" t="s">
        <v>2539</v>
      </c>
      <c r="F30" s="33" t="s">
        <v>2610</v>
      </c>
      <c r="G30" s="33" t="s">
        <v>2611</v>
      </c>
      <c r="H30" s="43" t="s">
        <v>1547</v>
      </c>
      <c r="I30" s="33" t="str">
        <f t="shared" si="16"/>
        <v>ims001xwp</v>
      </c>
      <c r="J30" s="36" t="s">
        <v>1203</v>
      </c>
      <c r="K30" s="36"/>
      <c r="L30" s="95" t="s">
        <v>3947</v>
      </c>
      <c r="M30" s="95" t="s">
        <v>3946</v>
      </c>
      <c r="N30" s="95" t="s">
        <v>3949</v>
      </c>
      <c r="O30" s="95" t="s">
        <v>3948</v>
      </c>
      <c r="P30" s="95" t="s">
        <v>1203</v>
      </c>
      <c r="Q30" s="35">
        <v>1711</v>
      </c>
      <c r="R30" s="35"/>
      <c r="S30" s="107" t="s">
        <v>1554</v>
      </c>
      <c r="T30" s="34" t="str">
        <f t="shared" si="17"/>
        <v>eeaims001xwp-ilo</v>
      </c>
      <c r="U30" s="34" t="s">
        <v>3950</v>
      </c>
      <c r="V30" s="34" t="s">
        <v>4017</v>
      </c>
      <c r="W30" s="34" t="s">
        <v>4018</v>
      </c>
      <c r="X30" s="34" t="s">
        <v>3953</v>
      </c>
      <c r="Y30" s="34" t="s">
        <v>4038</v>
      </c>
      <c r="Z30" s="38">
        <v>1710</v>
      </c>
      <c r="AA30" s="276"/>
      <c r="AB30" s="201" t="s">
        <v>1560</v>
      </c>
      <c r="AC30" s="38" t="str">
        <f t="shared" si="18"/>
        <v>eeaims001xwp-om</v>
      </c>
      <c r="AD30" s="38" t="s">
        <v>3950</v>
      </c>
      <c r="AE30" s="38" t="s">
        <v>4020</v>
      </c>
      <c r="AF30" s="38" t="s">
        <v>4021</v>
      </c>
      <c r="AG30" s="38" t="s">
        <v>3953</v>
      </c>
      <c r="AH30" s="323" t="s">
        <v>4039</v>
      </c>
      <c r="AI30" s="201"/>
      <c r="AS30" s="488"/>
      <c r="AT30" s="501" t="s">
        <v>4040</v>
      </c>
      <c r="AU30"/>
      <c r="AV30"/>
      <c r="AW30"/>
      <c r="AX30"/>
      <c r="AY30"/>
      <c r="AZ30"/>
      <c r="BA30"/>
      <c r="BB30"/>
      <c r="BC30"/>
      <c r="BL30" s="197" t="s">
        <v>4023</v>
      </c>
      <c r="BM30" s="504"/>
      <c r="BN30" s="503" t="s">
        <v>2497</v>
      </c>
      <c r="BO30" s="503" t="str">
        <f>$A30&amp;BN30</f>
        <v>eeaims001xwp-bsr</v>
      </c>
      <c r="BP30" s="197" t="s">
        <v>3950</v>
      </c>
      <c r="BQ30" s="197" t="s">
        <v>4024</v>
      </c>
      <c r="BR30" s="197" t="s">
        <v>4025</v>
      </c>
      <c r="BS30" s="197" t="s">
        <v>1572</v>
      </c>
      <c r="BT30" s="197" t="s">
        <v>4041</v>
      </c>
      <c r="BU30" s="197" t="s">
        <v>1495</v>
      </c>
      <c r="BV30" s="197" t="s">
        <v>3950</v>
      </c>
      <c r="BW30" s="197" t="s">
        <v>4041</v>
      </c>
    </row>
    <row r="31" spans="1:75" ht="26.5" thickBot="1">
      <c r="A31" s="95" t="str">
        <f t="shared" si="15"/>
        <v>eeaxtr001xwp</v>
      </c>
      <c r="B31" s="33"/>
      <c r="C31" s="33" t="s">
        <v>75</v>
      </c>
      <c r="D31" s="33" t="s">
        <v>1457</v>
      </c>
      <c r="E31" s="33" t="s">
        <v>2539</v>
      </c>
      <c r="F31" s="33" t="s">
        <v>75</v>
      </c>
      <c r="G31" s="33" t="s">
        <v>3238</v>
      </c>
      <c r="H31" s="43" t="s">
        <v>1547</v>
      </c>
      <c r="I31" s="33" t="str">
        <f t="shared" si="16"/>
        <v>xtr001xwp</v>
      </c>
      <c r="J31" s="36" t="s">
        <v>1203</v>
      </c>
      <c r="K31" s="36"/>
      <c r="L31" s="95" t="s">
        <v>3947</v>
      </c>
      <c r="M31" s="95" t="s">
        <v>3946</v>
      </c>
      <c r="N31" s="95" t="s">
        <v>3949</v>
      </c>
      <c r="O31" s="95" t="s">
        <v>3948</v>
      </c>
      <c r="P31" s="95" t="s">
        <v>1203</v>
      </c>
      <c r="Q31" s="35">
        <v>1711</v>
      </c>
      <c r="R31" s="35"/>
      <c r="S31" s="107" t="s">
        <v>1554</v>
      </c>
      <c r="T31" s="34" t="str">
        <f t="shared" si="17"/>
        <v>eeaxtr001xwp-ilo</v>
      </c>
      <c r="U31" s="34" t="s">
        <v>3950</v>
      </c>
      <c r="V31" s="34" t="s">
        <v>4017</v>
      </c>
      <c r="W31" s="34" t="s">
        <v>4018</v>
      </c>
      <c r="X31" s="34" t="s">
        <v>3953</v>
      </c>
      <c r="Y31" s="34" t="s">
        <v>4042</v>
      </c>
      <c r="Z31" s="38">
        <v>1710</v>
      </c>
      <c r="AA31" s="276"/>
      <c r="AB31" s="201" t="s">
        <v>1560</v>
      </c>
      <c r="AC31" s="38" t="str">
        <f>$A31&amp;AB31</f>
        <v>eeaxtr001xwp-om</v>
      </c>
      <c r="AD31" s="38" t="s">
        <v>3950</v>
      </c>
      <c r="AE31" s="38" t="s">
        <v>4020</v>
      </c>
      <c r="AF31" s="38" t="s">
        <v>4021</v>
      </c>
      <c r="AG31" s="38" t="s">
        <v>3953</v>
      </c>
      <c r="AH31" s="323" t="s">
        <v>4043</v>
      </c>
      <c r="AI31" s="201"/>
      <c r="AS31" s="517"/>
      <c r="AT31" s="518" t="s">
        <v>4040</v>
      </c>
      <c r="AU31"/>
      <c r="AV31"/>
      <c r="AW31"/>
      <c r="AX31"/>
      <c r="AY31"/>
      <c r="AZ31"/>
      <c r="BA31"/>
      <c r="BB31"/>
      <c r="BC31"/>
      <c r="BL31" s="505"/>
      <c r="BM31" s="506"/>
      <c r="BN31" s="505" t="s">
        <v>2497</v>
      </c>
      <c r="BO31" s="505"/>
      <c r="BP31" s="505"/>
      <c r="BQ31" s="507"/>
      <c r="BR31" s="507"/>
      <c r="BS31" s="505"/>
      <c r="BT31" s="507"/>
    </row>
    <row r="32" spans="1:75" ht="12.75" customHeight="1">
      <c r="A32" s="534" t="str">
        <f>"eea"&amp;$G32&amp;$H32&amp;$E32</f>
        <v>eeaprb101xwp</v>
      </c>
      <c r="B32" s="33"/>
      <c r="C32" s="530" t="s">
        <v>4044</v>
      </c>
      <c r="D32" s="33" t="s">
        <v>1457</v>
      </c>
      <c r="E32" s="33" t="s">
        <v>2539</v>
      </c>
      <c r="F32" s="530" t="s">
        <v>4045</v>
      </c>
      <c r="G32" s="33" t="s">
        <v>2541</v>
      </c>
      <c r="H32" s="43" t="s">
        <v>2542</v>
      </c>
      <c r="I32" s="33" t="str">
        <f t="shared" si="16"/>
        <v>prb101xwp</v>
      </c>
      <c r="J32" s="36" t="s">
        <v>1203</v>
      </c>
      <c r="K32" s="36"/>
      <c r="L32" s="95" t="s">
        <v>3947</v>
      </c>
      <c r="M32" s="95" t="s">
        <v>3946</v>
      </c>
      <c r="N32" s="95" t="s">
        <v>3949</v>
      </c>
      <c r="O32" s="95" t="s">
        <v>3948</v>
      </c>
      <c r="P32" s="95" t="s">
        <v>1203</v>
      </c>
      <c r="Q32" s="258">
        <v>362</v>
      </c>
      <c r="R32" s="259"/>
      <c r="S32" s="107" t="s">
        <v>1554</v>
      </c>
      <c r="T32" s="34" t="str">
        <f>$A32&amp;S32</f>
        <v>eeaprb101xwp-ilo</v>
      </c>
      <c r="U32" s="34" t="s">
        <v>3950</v>
      </c>
      <c r="V32" s="258" t="s">
        <v>2544</v>
      </c>
      <c r="W32" s="258" t="s">
        <v>2545</v>
      </c>
      <c r="X32" s="301" t="s">
        <v>2546</v>
      </c>
      <c r="Y32" s="260" t="s">
        <v>2547</v>
      </c>
      <c r="Z32" s="261">
        <v>362</v>
      </c>
      <c r="AA32" s="262"/>
      <c r="AB32" s="201" t="s">
        <v>1560</v>
      </c>
      <c r="AC32" s="38" t="str">
        <f>$A32&amp;AB32</f>
        <v>eeaprb101xwp-om</v>
      </c>
      <c r="AD32" s="38" t="s">
        <v>3950</v>
      </c>
      <c r="AE32" s="108" t="s">
        <v>2544</v>
      </c>
      <c r="AF32" s="108" t="s">
        <v>2545</v>
      </c>
      <c r="AG32" s="302" t="s">
        <v>2546</v>
      </c>
      <c r="AH32" s="262" t="s">
        <v>2548</v>
      </c>
      <c r="AI32" s="201"/>
      <c r="AS32" s="515"/>
      <c r="AT32" s="516"/>
      <c r="AU32" s="281" t="s">
        <v>3433</v>
      </c>
      <c r="AV32" s="281"/>
      <c r="AW32" s="281" t="s">
        <v>1568</v>
      </c>
      <c r="AX32" s="281" t="str">
        <f>$A32&amp;AW32</f>
        <v>eeaprb101xwp-app</v>
      </c>
      <c r="AY32" s="281" t="s">
        <v>3950</v>
      </c>
      <c r="AZ32" s="317" t="s">
        <v>4046</v>
      </c>
      <c r="BA32" s="317" t="s">
        <v>4047</v>
      </c>
      <c r="BB32" s="317" t="s">
        <v>2546</v>
      </c>
      <c r="BC32" s="281" t="s">
        <v>4048</v>
      </c>
      <c r="BL32" s="519"/>
      <c r="BM32" s="520"/>
      <c r="BN32" s="519"/>
      <c r="BO32" s="519"/>
      <c r="BP32" s="519"/>
      <c r="BQ32" s="521"/>
      <c r="BR32" s="521"/>
      <c r="BS32" s="519"/>
      <c r="BT32" s="521"/>
    </row>
  </sheetData>
  <autoFilter ref="A13:BW24" xr:uid="{4B079E50-D56C-4F58-B68C-896ED30FA014}">
    <filterColumn colId="5">
      <filters>
        <filter val="Kafka"/>
      </filters>
    </filterColumn>
  </autoFilter>
  <mergeCells count="9">
    <mergeCell ref="BU12:BW12"/>
    <mergeCell ref="BL12:BT12"/>
    <mergeCell ref="AS12:AT12"/>
    <mergeCell ref="B8:C8"/>
    <mergeCell ref="Q12:Y12"/>
    <mergeCell ref="Z12:AI12"/>
    <mergeCell ref="AJ12:AR12"/>
    <mergeCell ref="AU12:BC12"/>
    <mergeCell ref="BD12:BK12"/>
  </mergeCells>
  <phoneticPr fontId="6" type="noConversion"/>
  <pageMargins left="0.39370078740157483" right="0.39370078740157483" top="0.78740157480314965" bottom="0.78740157480314965" header="0.11811023622047245" footer="0.11811023622047245"/>
  <pageSetup paperSize="9" scale="22" fitToHeight="0" orientation="landscape"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 r:id="rId3"/>
  <legacyDrawingHF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EG28"/>
  <sheetViews>
    <sheetView showGridLines="0" zoomScale="120" zoomScaleNormal="120" zoomScaleSheetLayoutView="100" workbookViewId="0">
      <pane xSplit="1" topLeftCell="B1" activePane="topRight" state="frozen"/>
      <selection pane="topRight" activeCell="B23" sqref="B23"/>
    </sheetView>
  </sheetViews>
  <sheetFormatPr defaultColWidth="14.77734375" defaultRowHeight="13" outlineLevelCol="1"/>
  <cols>
    <col min="1" max="1" width="15" bestFit="1" customWidth="1"/>
    <col min="2" max="2" width="32.33203125" customWidth="1"/>
    <col min="3" max="3" width="27.6640625" bestFit="1" customWidth="1"/>
    <col min="4" max="7" width="18.77734375" style="54" customWidth="1"/>
    <col min="8" max="8" width="18.77734375" style="67" customWidth="1"/>
    <col min="9" max="11" width="18.77734375" style="54" customWidth="1"/>
    <col min="12" max="16" width="18.77734375" style="54" hidden="1" customWidth="1"/>
    <col min="17" max="20" width="18.77734375" style="27" hidden="1" customWidth="1" outlineLevel="1"/>
    <col min="21" max="24" width="18.77734375" style="27" customWidth="1" outlineLevel="1"/>
    <col min="25" max="25" width="18.77734375" style="27" customWidth="1"/>
    <col min="26" max="26" width="18.77734375" style="37" customWidth="1" outlineLevel="1"/>
    <col min="27" max="27" width="23.109375" style="37" customWidth="1" outlineLevel="1"/>
    <col min="28" max="34" width="18.77734375" style="37" customWidth="1" outlineLevel="1"/>
    <col min="35" max="35" width="18.77734375" style="198" customWidth="1"/>
    <col min="36" max="43" width="18.77734375" style="78" customWidth="1" outlineLevel="1"/>
    <col min="44" max="44" width="18.77734375" style="78" customWidth="1"/>
    <col min="45" max="52" width="18.77734375" style="78" customWidth="1" outlineLevel="1"/>
    <col min="53" max="53" width="25" style="78" customWidth="1"/>
    <col min="54" max="61" width="18.77734375" hidden="1" customWidth="1" outlineLevel="1"/>
    <col min="62" max="69" width="18.77734375" customWidth="1" outlineLevel="1"/>
    <col min="70" max="70" width="18.77734375" customWidth="1"/>
  </cols>
  <sheetData>
    <row r="1" spans="1:70" ht="14">
      <c r="F1" s="42"/>
      <c r="G1" s="42"/>
      <c r="H1" s="44"/>
      <c r="I1" s="42"/>
      <c r="J1" s="42"/>
      <c r="K1" s="42"/>
      <c r="L1" s="42"/>
      <c r="M1" s="42"/>
      <c r="N1" s="42"/>
      <c r="O1" s="42"/>
      <c r="P1" s="42"/>
      <c r="Q1" s="32"/>
      <c r="R1" s="32"/>
      <c r="S1" s="32"/>
    </row>
    <row r="2" spans="1:70" ht="14">
      <c r="F2" s="42"/>
      <c r="G2" s="42"/>
      <c r="H2" s="44"/>
      <c r="I2" s="42"/>
      <c r="J2" s="42"/>
      <c r="K2" s="42"/>
      <c r="L2" s="42"/>
      <c r="M2" s="42"/>
      <c r="N2" s="42"/>
      <c r="O2" s="42"/>
      <c r="P2" s="42"/>
      <c r="Q2" s="32"/>
      <c r="R2" s="32"/>
      <c r="S2" s="32"/>
    </row>
    <row r="3" spans="1:70" ht="14">
      <c r="F3" s="42"/>
      <c r="G3" s="42"/>
      <c r="H3" s="44"/>
      <c r="I3" s="42"/>
      <c r="J3" s="42"/>
      <c r="K3" s="42"/>
      <c r="L3" s="42"/>
      <c r="M3" s="42"/>
      <c r="N3" s="42"/>
      <c r="O3" s="42"/>
      <c r="P3" s="42"/>
      <c r="Q3" s="32"/>
      <c r="R3" s="32"/>
      <c r="S3" s="32"/>
      <c r="Y3" s="37"/>
    </row>
    <row r="4" spans="1:70" ht="14">
      <c r="F4" s="42"/>
      <c r="G4" s="42"/>
      <c r="H4" s="44"/>
      <c r="I4" s="42"/>
      <c r="J4" s="42"/>
      <c r="K4" s="42"/>
      <c r="L4" s="42"/>
      <c r="M4" s="42"/>
      <c r="N4" s="42"/>
      <c r="O4" s="42"/>
      <c r="P4" s="42"/>
      <c r="Q4" s="32"/>
      <c r="R4" s="32"/>
      <c r="S4" s="32"/>
      <c r="T4" s="66"/>
      <c r="U4" s="66"/>
      <c r="V4" s="66"/>
      <c r="W4" s="66"/>
      <c r="X4" s="66"/>
      <c r="Y4" s="37"/>
    </row>
    <row r="5" spans="1:70" ht="14">
      <c r="F5" s="42"/>
      <c r="G5" s="42"/>
      <c r="H5" s="44"/>
      <c r="I5" s="42"/>
      <c r="J5" s="42"/>
      <c r="K5" s="42"/>
      <c r="L5" s="42"/>
      <c r="M5" s="42"/>
      <c r="N5" s="42"/>
      <c r="O5" s="42"/>
      <c r="P5" s="42"/>
      <c r="Q5" s="32"/>
      <c r="R5" s="32"/>
      <c r="S5" s="32"/>
      <c r="Y5" s="37"/>
    </row>
    <row r="6" spans="1:70" ht="14">
      <c r="F6" s="42"/>
      <c r="G6" s="42"/>
      <c r="H6" s="44"/>
      <c r="I6" s="42"/>
      <c r="J6" s="42"/>
      <c r="K6" s="42"/>
      <c r="L6" s="42"/>
      <c r="M6" s="42"/>
      <c r="N6" s="42"/>
      <c r="O6" s="42"/>
      <c r="P6" s="42"/>
      <c r="Q6" s="32"/>
      <c r="R6" s="32"/>
      <c r="S6" s="32"/>
      <c r="Y6" s="37"/>
    </row>
    <row r="7" spans="1:70" ht="14">
      <c r="F7" s="42"/>
      <c r="G7" s="42"/>
      <c r="H7" s="44"/>
      <c r="I7" s="42"/>
      <c r="J7" s="42"/>
      <c r="K7" s="42"/>
      <c r="L7" s="42"/>
      <c r="M7" s="42"/>
      <c r="N7" s="42"/>
      <c r="O7" s="42"/>
      <c r="P7" s="42"/>
      <c r="Q7" s="32"/>
      <c r="R7" s="32"/>
      <c r="S7" s="32"/>
    </row>
    <row r="8" spans="1:70" ht="18" customHeight="1">
      <c r="B8" s="919" t="s">
        <v>4049</v>
      </c>
      <c r="C8" s="920"/>
      <c r="D8" s="551"/>
      <c r="G8" s="552"/>
      <c r="J8" s="552"/>
      <c r="K8" s="552"/>
      <c r="L8" s="552"/>
      <c r="M8" s="552"/>
      <c r="N8" s="552"/>
      <c r="O8" s="552"/>
      <c r="P8" s="552"/>
    </row>
    <row r="9" spans="1:70">
      <c r="D9" s="552"/>
      <c r="E9" s="552"/>
      <c r="F9" s="552"/>
      <c r="G9" s="552"/>
      <c r="J9" s="552"/>
      <c r="K9" s="552"/>
      <c r="L9" s="552"/>
      <c r="M9" s="552"/>
      <c r="N9" s="552"/>
      <c r="O9" s="552"/>
      <c r="P9" s="552"/>
    </row>
    <row r="10" spans="1:70">
      <c r="D10" s="552"/>
      <c r="E10" s="552"/>
      <c r="F10" s="552"/>
      <c r="G10" s="552"/>
      <c r="J10" s="552"/>
      <c r="K10" s="552"/>
      <c r="L10" s="552"/>
      <c r="M10" s="552"/>
      <c r="N10" s="552"/>
      <c r="O10" s="552"/>
      <c r="P10" s="552"/>
    </row>
    <row r="11" spans="1:70">
      <c r="D11" s="552"/>
      <c r="E11" s="552"/>
      <c r="F11" s="552"/>
      <c r="G11" s="552"/>
      <c r="J11" s="552"/>
      <c r="K11" s="552"/>
      <c r="L11" s="552"/>
      <c r="M11" s="552"/>
      <c r="N11" s="552"/>
      <c r="O11" s="552"/>
      <c r="P11" s="552"/>
    </row>
    <row r="12" spans="1:70">
      <c r="D12" s="552"/>
      <c r="E12" s="552"/>
      <c r="F12" s="552"/>
      <c r="G12" s="552"/>
      <c r="J12" s="552"/>
      <c r="K12" s="552"/>
      <c r="L12" s="552"/>
      <c r="M12" s="552"/>
      <c r="N12" s="552"/>
      <c r="O12" s="552"/>
      <c r="P12" s="552"/>
      <c r="Q12" s="901" t="s">
        <v>1504</v>
      </c>
      <c r="R12" s="902"/>
      <c r="S12" s="902"/>
      <c r="T12" s="902"/>
      <c r="U12" s="902"/>
      <c r="V12" s="902"/>
      <c r="W12" s="902"/>
      <c r="X12" s="902"/>
      <c r="Y12" s="902"/>
      <c r="Z12" s="903" t="s">
        <v>53</v>
      </c>
      <c r="AA12" s="902"/>
      <c r="AB12" s="902"/>
      <c r="AC12" s="902"/>
      <c r="AD12" s="902"/>
      <c r="AE12" s="902"/>
      <c r="AF12" s="902"/>
      <c r="AG12" s="902"/>
      <c r="AH12" s="902"/>
      <c r="AI12" s="902"/>
      <c r="AJ12" s="904" t="s">
        <v>3938</v>
      </c>
      <c r="AK12" s="902"/>
      <c r="AL12" s="902"/>
      <c r="AM12" s="902"/>
      <c r="AN12" s="902"/>
      <c r="AO12" s="902"/>
      <c r="AP12" s="902"/>
      <c r="AQ12" s="902"/>
      <c r="AR12" s="902"/>
      <c r="AS12" s="909" t="s">
        <v>1506</v>
      </c>
      <c r="AT12" s="909"/>
      <c r="AU12" s="909"/>
      <c r="AV12" s="909"/>
      <c r="AW12" s="909"/>
      <c r="AX12" s="909"/>
      <c r="AY12" s="909"/>
      <c r="AZ12" s="909"/>
      <c r="BA12" s="909"/>
      <c r="BB12" s="921" t="s">
        <v>3939</v>
      </c>
      <c r="BC12" s="922"/>
      <c r="BD12" s="922"/>
      <c r="BE12" s="922"/>
      <c r="BF12" s="922"/>
      <c r="BG12" s="923"/>
      <c r="BH12" s="923"/>
      <c r="BI12" s="923"/>
      <c r="BJ12" s="915" t="s">
        <v>1507</v>
      </c>
      <c r="BK12" s="916"/>
      <c r="BL12" s="916"/>
      <c r="BM12" s="916"/>
      <c r="BN12" s="916"/>
      <c r="BO12" s="916"/>
      <c r="BP12" s="916"/>
      <c r="BQ12" s="916"/>
      <c r="BR12" s="917"/>
    </row>
    <row r="13" spans="1:70" s="71" customFormat="1" ht="26">
      <c r="A13" s="304" t="s">
        <v>477</v>
      </c>
      <c r="B13" s="389" t="s">
        <v>1510</v>
      </c>
      <c r="C13" s="389" t="s">
        <v>1511</v>
      </c>
      <c r="D13" s="562" t="s">
        <v>478</v>
      </c>
      <c r="E13" s="562" t="s">
        <v>1512</v>
      </c>
      <c r="F13" s="562" t="s">
        <v>479</v>
      </c>
      <c r="G13" s="562" t="s">
        <v>1513</v>
      </c>
      <c r="H13" s="305" t="s">
        <v>1514</v>
      </c>
      <c r="I13" s="562" t="s">
        <v>480</v>
      </c>
      <c r="J13" s="305" t="s">
        <v>481</v>
      </c>
      <c r="K13" s="69" t="s">
        <v>1517</v>
      </c>
      <c r="L13" s="306" t="s">
        <v>1521</v>
      </c>
      <c r="M13" s="306" t="s">
        <v>1522</v>
      </c>
      <c r="N13" s="306" t="s">
        <v>1523</v>
      </c>
      <c r="O13" s="306" t="s">
        <v>1524</v>
      </c>
      <c r="P13" s="306" t="s">
        <v>1525</v>
      </c>
      <c r="Q13" s="307" t="s">
        <v>1526</v>
      </c>
      <c r="R13" s="307" t="s">
        <v>1528</v>
      </c>
      <c r="S13" s="308" t="s">
        <v>1527</v>
      </c>
      <c r="T13" s="308" t="s">
        <v>1529</v>
      </c>
      <c r="U13" s="307" t="s">
        <v>1530</v>
      </c>
      <c r="V13" s="307" t="s">
        <v>1531</v>
      </c>
      <c r="W13" s="307" t="s">
        <v>1532</v>
      </c>
      <c r="X13" s="307" t="s">
        <v>1533</v>
      </c>
      <c r="Y13" s="309" t="s">
        <v>1534</v>
      </c>
      <c r="Z13" s="310" t="s">
        <v>3941</v>
      </c>
      <c r="AA13" s="310" t="s">
        <v>1528</v>
      </c>
      <c r="AB13" s="310" t="s">
        <v>1527</v>
      </c>
      <c r="AC13" s="310" t="s">
        <v>1529</v>
      </c>
      <c r="AD13" s="310" t="s">
        <v>1530</v>
      </c>
      <c r="AE13" s="310" t="s">
        <v>1535</v>
      </c>
      <c r="AF13" s="310" t="s">
        <v>1536</v>
      </c>
      <c r="AG13" s="310" t="s">
        <v>1537</v>
      </c>
      <c r="AH13" s="310" t="s">
        <v>1538</v>
      </c>
      <c r="AI13" s="310" t="s">
        <v>1539</v>
      </c>
      <c r="AJ13" s="553" t="s">
        <v>1528</v>
      </c>
      <c r="AK13" s="553" t="s">
        <v>1528</v>
      </c>
      <c r="AL13" s="553" t="s">
        <v>1527</v>
      </c>
      <c r="AM13" s="553" t="s">
        <v>1529</v>
      </c>
      <c r="AN13" s="553" t="s">
        <v>1530</v>
      </c>
      <c r="AO13" s="553" t="s">
        <v>1531</v>
      </c>
      <c r="AP13" s="553" t="s">
        <v>1532</v>
      </c>
      <c r="AQ13" s="553" t="s">
        <v>1533</v>
      </c>
      <c r="AR13" s="553" t="s">
        <v>1534</v>
      </c>
      <c r="AS13" s="550" t="s">
        <v>1526</v>
      </c>
      <c r="AT13" s="550" t="s">
        <v>1528</v>
      </c>
      <c r="AU13" s="550" t="s">
        <v>1527</v>
      </c>
      <c r="AV13" s="550" t="s">
        <v>1529</v>
      </c>
      <c r="AW13" s="550" t="s">
        <v>1530</v>
      </c>
      <c r="AX13" s="550" t="s">
        <v>1531</v>
      </c>
      <c r="AY13" s="550" t="s">
        <v>1532</v>
      </c>
      <c r="AZ13" s="550" t="s">
        <v>1533</v>
      </c>
      <c r="BA13" s="550" t="s">
        <v>1534</v>
      </c>
      <c r="BB13" s="554" t="s">
        <v>1526</v>
      </c>
      <c r="BC13" s="554" t="s">
        <v>1528</v>
      </c>
      <c r="BD13" s="554" t="s">
        <v>1527</v>
      </c>
      <c r="BE13" s="311" t="s">
        <v>1529</v>
      </c>
      <c r="BF13" s="554" t="s">
        <v>1530</v>
      </c>
      <c r="BG13" s="312" t="s">
        <v>1531</v>
      </c>
      <c r="BH13" s="312" t="s">
        <v>1532</v>
      </c>
      <c r="BI13" s="312" t="s">
        <v>1533</v>
      </c>
      <c r="BJ13" s="313" t="s">
        <v>1526</v>
      </c>
      <c r="BK13" s="313" t="s">
        <v>1528</v>
      </c>
      <c r="BL13" s="313" t="s">
        <v>1527</v>
      </c>
      <c r="BM13" s="314" t="s">
        <v>1529</v>
      </c>
      <c r="BN13" s="313" t="s">
        <v>1530</v>
      </c>
      <c r="BO13" s="313" t="s">
        <v>1531</v>
      </c>
      <c r="BP13" s="313" t="s">
        <v>1532</v>
      </c>
      <c r="BQ13" s="313" t="s">
        <v>1533</v>
      </c>
      <c r="BR13" s="315" t="s">
        <v>1534</v>
      </c>
    </row>
    <row r="14" spans="1:70">
      <c r="A14" s="95" t="str">
        <f>$E14&amp;"l"&amp;"14620"&amp;$G14&amp;$H14</f>
        <v>rel14620adm901</v>
      </c>
      <c r="B14" s="33" t="s">
        <v>4050</v>
      </c>
      <c r="C14" s="33" t="s">
        <v>3944</v>
      </c>
      <c r="D14" s="33" t="s">
        <v>451</v>
      </c>
      <c r="E14" s="33" t="s">
        <v>1544</v>
      </c>
      <c r="F14" s="33" t="s">
        <v>1545</v>
      </c>
      <c r="G14" s="33" t="s">
        <v>1546</v>
      </c>
      <c r="H14" s="33">
        <v>901</v>
      </c>
      <c r="I14" s="33" t="str">
        <f t="shared" ref="I14:I26" si="0">G14&amp;H14&amp;E14</f>
        <v>adm901re</v>
      </c>
      <c r="J14" s="94" t="s">
        <v>1665</v>
      </c>
      <c r="K14" s="36" t="s">
        <v>4051</v>
      </c>
      <c r="L14" s="95" t="str">
        <f t="shared" ref="L14:L24" si="1">INDEX(Client_DNS1, MATCH(Master_Min_Site_Name, DNS_NTP_Site, 0))</f>
        <v>147.152.22.68</v>
      </c>
      <c r="M14" s="95" t="str">
        <f t="shared" ref="M14:M24" si="2">INDEX(Client_DNS2, MATCH(Master_Min_Site_Name, DNS_NTP_Site, 0))</f>
        <v>147.152.22.4</v>
      </c>
      <c r="N14" s="95" t="str">
        <f t="shared" ref="N14:N24" si="3">INDEX(Client_NTP1, MATCH(Master_Min_Site_Name, DNS_NTP_Site, 0))</f>
        <v>time.lon.bt.com</v>
      </c>
      <c r="O14" s="95" t="str">
        <f t="shared" ref="O14:O24" si="4">INDEX(Client_NTP2, MATCH(Master_Min_Site_Name, DNS_NTP_Site, 0))</f>
        <v xml:space="preserve">time.nor.bt.com </v>
      </c>
      <c r="P14" s="95" t="str">
        <f t="shared" ref="P14:P24" si="5">INDEX(Client_NTP3, MATCH(Master_Min_Site_Name, DNS_NTP_Site, 0))</f>
        <v>time.mww.bt.com</v>
      </c>
      <c r="Q14" s="35">
        <v>2773</v>
      </c>
      <c r="R14" s="35" t="s">
        <v>2640</v>
      </c>
      <c r="S14" s="107" t="s">
        <v>1554</v>
      </c>
      <c r="T14" s="34" t="str">
        <f>$A14&amp;S14</f>
        <v>rel14620adm901-ilo</v>
      </c>
      <c r="U14" s="34" t="s">
        <v>1555</v>
      </c>
      <c r="V14" s="34" t="s">
        <v>1556</v>
      </c>
      <c r="W14" s="34" t="s">
        <v>1557</v>
      </c>
      <c r="X14" s="34" t="s">
        <v>1558</v>
      </c>
      <c r="Y14" s="200" t="s">
        <v>4052</v>
      </c>
      <c r="Z14" s="38">
        <v>2224</v>
      </c>
      <c r="AA14" s="38" t="s">
        <v>2217</v>
      </c>
      <c r="AB14" s="201" t="s">
        <v>1560</v>
      </c>
      <c r="AC14" s="38" t="str">
        <f>$A14&amp;AB14</f>
        <v>rel14620adm901-om</v>
      </c>
      <c r="AD14" s="38" t="s">
        <v>453</v>
      </c>
      <c r="AE14" s="38" t="s">
        <v>1561</v>
      </c>
      <c r="AF14" s="38" t="s">
        <v>1562</v>
      </c>
      <c r="AG14" s="38" t="s">
        <v>1558</v>
      </c>
      <c r="AH14" s="38" t="s">
        <v>4053</v>
      </c>
      <c r="AI14" s="201" t="s">
        <v>4053</v>
      </c>
      <c r="AJ14" s="202">
        <v>2220</v>
      </c>
      <c r="AK14" s="202" t="s">
        <v>4054</v>
      </c>
      <c r="AL14" s="202" t="s">
        <v>1564</v>
      </c>
      <c r="AM14" s="203" t="str">
        <f>$A14&amp;AL14</f>
        <v>rel14620adm901-prd</v>
      </c>
      <c r="AN14" s="203" t="s">
        <v>453</v>
      </c>
      <c r="AO14" s="316" t="s">
        <v>1565</v>
      </c>
      <c r="AP14" s="316" t="s">
        <v>1566</v>
      </c>
      <c r="AQ14" s="316" t="s">
        <v>1558</v>
      </c>
      <c r="AR14" s="203" t="s">
        <v>4055</v>
      </c>
      <c r="AS14" s="281">
        <v>2222</v>
      </c>
      <c r="AT14" s="281" t="s">
        <v>1569</v>
      </c>
      <c r="AU14" s="281" t="s">
        <v>1568</v>
      </c>
      <c r="AV14" s="281" t="str">
        <f>$A14&amp;AU14</f>
        <v>rel14620adm901-app</v>
      </c>
      <c r="AW14" s="281" t="s">
        <v>453</v>
      </c>
      <c r="AX14" s="317" t="s">
        <v>1570</v>
      </c>
      <c r="AY14" s="317" t="s">
        <v>1571</v>
      </c>
      <c r="AZ14" s="317" t="s">
        <v>1572</v>
      </c>
      <c r="BA14" s="281" t="s">
        <v>4056</v>
      </c>
      <c r="BB14" s="318"/>
      <c r="BJ14" s="318"/>
      <c r="BR14" s="319"/>
    </row>
    <row r="15" spans="1:70" ht="26">
      <c r="A15" s="95" t="str">
        <f t="shared" ref="A15:A24" si="6">$E15&amp;"l"&amp;"14620"&amp;$G15&amp;$H15</f>
        <v>rel14620ark901</v>
      </c>
      <c r="B15" s="33" t="s">
        <v>4057</v>
      </c>
      <c r="C15" s="33" t="s">
        <v>4058</v>
      </c>
      <c r="D15" s="33" t="s">
        <v>451</v>
      </c>
      <c r="E15" s="33" t="s">
        <v>1544</v>
      </c>
      <c r="F15" s="33" t="s">
        <v>63</v>
      </c>
      <c r="G15" s="33" t="s">
        <v>1690</v>
      </c>
      <c r="H15" s="43" t="s">
        <v>4059</v>
      </c>
      <c r="I15" s="33" t="str">
        <f t="shared" si="0"/>
        <v>ark901re</v>
      </c>
      <c r="J15" s="94" t="s">
        <v>1665</v>
      </c>
      <c r="K15" s="36" t="s">
        <v>4060</v>
      </c>
      <c r="L15" s="95" t="str">
        <f t="shared" si="1"/>
        <v>147.152.22.68</v>
      </c>
      <c r="M15" s="95" t="str">
        <f t="shared" si="2"/>
        <v>147.152.22.4</v>
      </c>
      <c r="N15" s="95" t="str">
        <f t="shared" si="3"/>
        <v>time.lon.bt.com</v>
      </c>
      <c r="O15" s="95" t="str">
        <f t="shared" si="4"/>
        <v xml:space="preserve">time.nor.bt.com </v>
      </c>
      <c r="P15" s="95" t="str">
        <f t="shared" si="5"/>
        <v>time.mww.bt.com</v>
      </c>
      <c r="Q15" s="35">
        <v>2773</v>
      </c>
      <c r="R15" s="35" t="s">
        <v>2640</v>
      </c>
      <c r="S15" s="107" t="s">
        <v>1554</v>
      </c>
      <c r="T15" s="34" t="str">
        <f t="shared" ref="T15:T26" si="7">$A15&amp;S15</f>
        <v>rel14620ark901-ilo</v>
      </c>
      <c r="U15" s="34" t="s">
        <v>1555</v>
      </c>
      <c r="V15" s="34" t="s">
        <v>1556</v>
      </c>
      <c r="W15" s="34" t="s">
        <v>1557</v>
      </c>
      <c r="X15" s="34" t="s">
        <v>1558</v>
      </c>
      <c r="Y15" s="200" t="s">
        <v>4061</v>
      </c>
      <c r="Z15" s="38">
        <v>2224</v>
      </c>
      <c r="AA15" s="38" t="s">
        <v>2217</v>
      </c>
      <c r="AB15" s="201" t="s">
        <v>1560</v>
      </c>
      <c r="AC15" s="38" t="str">
        <f t="shared" ref="AC15:AC26" si="8">$A15&amp;AB15</f>
        <v>rel14620ark901-om</v>
      </c>
      <c r="AD15" s="38" t="s">
        <v>453</v>
      </c>
      <c r="AE15" s="38" t="s">
        <v>1561</v>
      </c>
      <c r="AF15" s="38" t="s">
        <v>1562</v>
      </c>
      <c r="AG15" s="38" t="s">
        <v>1558</v>
      </c>
      <c r="AH15" s="38" t="s">
        <v>4062</v>
      </c>
      <c r="AI15" s="201" t="s">
        <v>4062</v>
      </c>
      <c r="AJ15" s="202">
        <v>2220</v>
      </c>
      <c r="AK15" s="202" t="s">
        <v>4054</v>
      </c>
      <c r="AL15" s="202" t="s">
        <v>1564</v>
      </c>
      <c r="AM15" s="203" t="str">
        <f t="shared" ref="AM15:AM24" si="9">$A15&amp;AL15</f>
        <v>rel14620ark901-prd</v>
      </c>
      <c r="AN15" s="203" t="s">
        <v>453</v>
      </c>
      <c r="AO15" s="316" t="s">
        <v>1565</v>
      </c>
      <c r="AP15" s="316" t="s">
        <v>1566</v>
      </c>
      <c r="AQ15" s="316" t="s">
        <v>1558</v>
      </c>
      <c r="AR15" s="203" t="s">
        <v>4063</v>
      </c>
      <c r="AS15" s="282"/>
      <c r="BA15" s="238"/>
      <c r="BB15" s="318"/>
      <c r="BJ15" s="318"/>
      <c r="BR15" s="319"/>
    </row>
    <row r="16" spans="1:70">
      <c r="A16" s="95" t="str">
        <f t="shared" si="6"/>
        <v>rel14620ark902</v>
      </c>
      <c r="B16" s="33" t="s">
        <v>4064</v>
      </c>
      <c r="C16" s="33" t="s">
        <v>4058</v>
      </c>
      <c r="D16" s="33" t="s">
        <v>451</v>
      </c>
      <c r="E16" s="33" t="s">
        <v>1544</v>
      </c>
      <c r="F16" s="33" t="s">
        <v>63</v>
      </c>
      <c r="G16" s="33" t="s">
        <v>1690</v>
      </c>
      <c r="H16" s="43" t="s">
        <v>4065</v>
      </c>
      <c r="I16" s="33" t="str">
        <f t="shared" si="0"/>
        <v>ark902re</v>
      </c>
      <c r="J16" s="94" t="s">
        <v>1665</v>
      </c>
      <c r="K16" s="36" t="s">
        <v>4066</v>
      </c>
      <c r="L16" s="95" t="str">
        <f t="shared" si="1"/>
        <v>147.152.22.68</v>
      </c>
      <c r="M16" s="95" t="str">
        <f t="shared" si="2"/>
        <v>147.152.22.4</v>
      </c>
      <c r="N16" s="95" t="str">
        <f t="shared" si="3"/>
        <v>time.lon.bt.com</v>
      </c>
      <c r="O16" s="95" t="str">
        <f t="shared" si="4"/>
        <v xml:space="preserve">time.nor.bt.com </v>
      </c>
      <c r="P16" s="95" t="str">
        <f t="shared" si="5"/>
        <v>time.mww.bt.com</v>
      </c>
      <c r="Q16" s="35">
        <v>2773</v>
      </c>
      <c r="R16" s="35" t="s">
        <v>2640</v>
      </c>
      <c r="S16" s="107" t="s">
        <v>1554</v>
      </c>
      <c r="T16" s="34" t="str">
        <f t="shared" si="7"/>
        <v>rel14620ark902-ilo</v>
      </c>
      <c r="U16" s="34" t="s">
        <v>1555</v>
      </c>
      <c r="V16" s="34" t="s">
        <v>1556</v>
      </c>
      <c r="W16" s="34" t="s">
        <v>1557</v>
      </c>
      <c r="X16" s="34" t="s">
        <v>1558</v>
      </c>
      <c r="Y16" s="200" t="s">
        <v>4067</v>
      </c>
      <c r="Z16" s="38">
        <v>2224</v>
      </c>
      <c r="AA16" s="38" t="s">
        <v>2217</v>
      </c>
      <c r="AB16" s="201" t="s">
        <v>1560</v>
      </c>
      <c r="AC16" s="38" t="str">
        <f t="shared" si="8"/>
        <v>rel14620ark902-om</v>
      </c>
      <c r="AD16" s="38" t="s">
        <v>453</v>
      </c>
      <c r="AE16" s="38" t="s">
        <v>1561</v>
      </c>
      <c r="AF16" s="38" t="s">
        <v>1562</v>
      </c>
      <c r="AG16" s="38" t="s">
        <v>1558</v>
      </c>
      <c r="AH16" s="38" t="s">
        <v>4068</v>
      </c>
      <c r="AI16" s="201" t="s">
        <v>4068</v>
      </c>
      <c r="AJ16" s="202">
        <v>2220</v>
      </c>
      <c r="AK16" s="202" t="s">
        <v>4054</v>
      </c>
      <c r="AL16" s="202" t="s">
        <v>1564</v>
      </c>
      <c r="AM16" s="203" t="str">
        <f t="shared" si="9"/>
        <v>rel14620ark902-prd</v>
      </c>
      <c r="AN16" s="203" t="s">
        <v>453</v>
      </c>
      <c r="AO16" s="316" t="s">
        <v>1565</v>
      </c>
      <c r="AP16" s="316" t="s">
        <v>1566</v>
      </c>
      <c r="AQ16" s="316" t="s">
        <v>1558</v>
      </c>
      <c r="AR16" s="203" t="s">
        <v>4069</v>
      </c>
      <c r="AS16" s="282"/>
      <c r="BA16" s="238"/>
      <c r="BB16" s="318"/>
      <c r="BJ16" s="318"/>
      <c r="BR16" s="319"/>
    </row>
    <row r="17" spans="1:137" ht="26">
      <c r="A17" s="95" t="str">
        <f t="shared" si="6"/>
        <v>rel14620ark903</v>
      </c>
      <c r="B17" s="33" t="s">
        <v>4070</v>
      </c>
      <c r="C17" s="33" t="s">
        <v>4058</v>
      </c>
      <c r="D17" s="33" t="s">
        <v>451</v>
      </c>
      <c r="E17" s="33" t="s">
        <v>1544</v>
      </c>
      <c r="F17" s="33" t="s">
        <v>63</v>
      </c>
      <c r="G17" s="33" t="s">
        <v>1690</v>
      </c>
      <c r="H17" s="43" t="s">
        <v>4071</v>
      </c>
      <c r="I17" s="33" t="str">
        <f t="shared" si="0"/>
        <v>ark903re</v>
      </c>
      <c r="J17" s="94" t="s">
        <v>1665</v>
      </c>
      <c r="K17" s="36" t="s">
        <v>4072</v>
      </c>
      <c r="L17" s="95" t="str">
        <f t="shared" si="1"/>
        <v>147.152.22.68</v>
      </c>
      <c r="M17" s="95" t="str">
        <f t="shared" si="2"/>
        <v>147.152.22.4</v>
      </c>
      <c r="N17" s="95" t="str">
        <f t="shared" si="3"/>
        <v>time.lon.bt.com</v>
      </c>
      <c r="O17" s="95" t="str">
        <f t="shared" si="4"/>
        <v xml:space="preserve">time.nor.bt.com </v>
      </c>
      <c r="P17" s="95" t="str">
        <f t="shared" si="5"/>
        <v>time.mww.bt.com</v>
      </c>
      <c r="Q17" s="35">
        <v>2773</v>
      </c>
      <c r="R17" s="35" t="s">
        <v>2640</v>
      </c>
      <c r="S17" s="107" t="s">
        <v>1554</v>
      </c>
      <c r="T17" s="34" t="str">
        <f t="shared" si="7"/>
        <v>rel14620ark903-ilo</v>
      </c>
      <c r="U17" s="34" t="s">
        <v>1555</v>
      </c>
      <c r="V17" s="34" t="s">
        <v>1556</v>
      </c>
      <c r="W17" s="34" t="s">
        <v>1557</v>
      </c>
      <c r="X17" s="34" t="s">
        <v>1558</v>
      </c>
      <c r="Y17" s="200" t="s">
        <v>4073</v>
      </c>
      <c r="Z17" s="38">
        <v>2224</v>
      </c>
      <c r="AA17" s="38" t="s">
        <v>2217</v>
      </c>
      <c r="AB17" s="201" t="s">
        <v>1560</v>
      </c>
      <c r="AC17" s="38" t="str">
        <f t="shared" si="8"/>
        <v>rel14620ark903-om</v>
      </c>
      <c r="AD17" s="38" t="s">
        <v>453</v>
      </c>
      <c r="AE17" s="38" t="s">
        <v>1561</v>
      </c>
      <c r="AF17" s="38" t="s">
        <v>1562</v>
      </c>
      <c r="AG17" s="38" t="s">
        <v>1558</v>
      </c>
      <c r="AH17" s="38" t="s">
        <v>4074</v>
      </c>
      <c r="AI17" s="201" t="s">
        <v>4074</v>
      </c>
      <c r="AJ17" s="202">
        <v>2220</v>
      </c>
      <c r="AK17" s="202" t="s">
        <v>4054</v>
      </c>
      <c r="AL17" s="202" t="s">
        <v>1564</v>
      </c>
      <c r="AM17" s="203" t="str">
        <f t="shared" si="9"/>
        <v>rel14620ark903-prd</v>
      </c>
      <c r="AN17" s="203" t="s">
        <v>453</v>
      </c>
      <c r="AO17" s="316" t="s">
        <v>1565</v>
      </c>
      <c r="AP17" s="316" t="s">
        <v>1566</v>
      </c>
      <c r="AQ17" s="316" t="s">
        <v>1558</v>
      </c>
      <c r="AR17" s="203" t="s">
        <v>4075</v>
      </c>
      <c r="AS17" s="282"/>
      <c r="BA17" s="238"/>
      <c r="BB17" s="318"/>
      <c r="BJ17" s="318"/>
      <c r="BR17" s="319"/>
    </row>
    <row r="18" spans="1:137" ht="26">
      <c r="A18" s="95" t="str">
        <f t="shared" si="6"/>
        <v>rel14620ark904</v>
      </c>
      <c r="B18" s="33" t="s">
        <v>4076</v>
      </c>
      <c r="C18" s="33" t="s">
        <v>4058</v>
      </c>
      <c r="D18" s="33" t="s">
        <v>451</v>
      </c>
      <c r="E18" s="33" t="s">
        <v>1544</v>
      </c>
      <c r="F18" s="33" t="s">
        <v>63</v>
      </c>
      <c r="G18" s="33" t="s">
        <v>1690</v>
      </c>
      <c r="H18" s="43" t="s">
        <v>4077</v>
      </c>
      <c r="I18" s="33" t="str">
        <f t="shared" si="0"/>
        <v>ark904re</v>
      </c>
      <c r="J18" s="94" t="s">
        <v>1665</v>
      </c>
      <c r="K18" s="36" t="s">
        <v>4078</v>
      </c>
      <c r="L18" s="95" t="str">
        <f t="shared" si="1"/>
        <v>147.152.22.68</v>
      </c>
      <c r="M18" s="95" t="str">
        <f t="shared" si="2"/>
        <v>147.152.22.4</v>
      </c>
      <c r="N18" s="95" t="str">
        <f t="shared" si="3"/>
        <v>time.lon.bt.com</v>
      </c>
      <c r="O18" s="95" t="str">
        <f t="shared" si="4"/>
        <v xml:space="preserve">time.nor.bt.com </v>
      </c>
      <c r="P18" s="95" t="str">
        <f t="shared" si="5"/>
        <v>time.mww.bt.com</v>
      </c>
      <c r="Q18" s="35">
        <v>2773</v>
      </c>
      <c r="R18" s="35" t="s">
        <v>2640</v>
      </c>
      <c r="S18" s="107" t="s">
        <v>1554</v>
      </c>
      <c r="T18" s="34" t="str">
        <f t="shared" si="7"/>
        <v>rel14620ark904-ilo</v>
      </c>
      <c r="U18" s="34" t="s">
        <v>1555</v>
      </c>
      <c r="V18" s="34" t="s">
        <v>1556</v>
      </c>
      <c r="W18" s="34" t="s">
        <v>1557</v>
      </c>
      <c r="X18" s="34" t="s">
        <v>1558</v>
      </c>
      <c r="Y18" s="200" t="s">
        <v>4079</v>
      </c>
      <c r="Z18" s="38">
        <v>2224</v>
      </c>
      <c r="AA18" s="38" t="s">
        <v>2217</v>
      </c>
      <c r="AB18" s="201" t="s">
        <v>1560</v>
      </c>
      <c r="AC18" s="38" t="str">
        <f t="shared" si="8"/>
        <v>rel14620ark904-om</v>
      </c>
      <c r="AD18" s="38" t="s">
        <v>453</v>
      </c>
      <c r="AE18" s="38" t="s">
        <v>1561</v>
      </c>
      <c r="AF18" s="38" t="s">
        <v>1562</v>
      </c>
      <c r="AG18" s="38" t="s">
        <v>1558</v>
      </c>
      <c r="AH18" s="38" t="s">
        <v>4080</v>
      </c>
      <c r="AI18" s="201" t="s">
        <v>4080</v>
      </c>
      <c r="AJ18" s="202">
        <v>2220</v>
      </c>
      <c r="AK18" s="202" t="s">
        <v>4054</v>
      </c>
      <c r="AL18" s="202" t="s">
        <v>1564</v>
      </c>
      <c r="AM18" s="203" t="str">
        <f t="shared" si="9"/>
        <v>rel14620ark904-prd</v>
      </c>
      <c r="AN18" s="203" t="s">
        <v>453</v>
      </c>
      <c r="AO18" s="316" t="s">
        <v>1565</v>
      </c>
      <c r="AP18" s="316" t="s">
        <v>1566</v>
      </c>
      <c r="AQ18" s="316" t="s">
        <v>1558</v>
      </c>
      <c r="AR18" s="203" t="s">
        <v>4081</v>
      </c>
      <c r="AS18" s="282"/>
      <c r="BA18" s="238"/>
      <c r="BB18" s="318"/>
      <c r="BJ18" s="318"/>
      <c r="BR18" s="319"/>
    </row>
    <row r="19" spans="1:137" ht="26">
      <c r="A19" s="95" t="str">
        <f>$E19&amp;"l"&amp;"14620"&amp;$G19&amp;$H19</f>
        <v>rel14620cor901</v>
      </c>
      <c r="B19" s="33"/>
      <c r="C19" s="33" t="s">
        <v>2491</v>
      </c>
      <c r="D19" s="33" t="s">
        <v>451</v>
      </c>
      <c r="E19" s="33" t="s">
        <v>1544</v>
      </c>
      <c r="F19" s="33" t="s">
        <v>70</v>
      </c>
      <c r="G19" s="33" t="s">
        <v>2492</v>
      </c>
      <c r="H19" s="43" t="s">
        <v>4059</v>
      </c>
      <c r="I19" s="33" t="str">
        <f t="shared" si="0"/>
        <v>cor901re</v>
      </c>
      <c r="J19" s="36" t="s">
        <v>1549</v>
      </c>
      <c r="K19" s="36" t="s">
        <v>4082</v>
      </c>
      <c r="L19" s="95" t="str">
        <f t="shared" si="1"/>
        <v>147.152.22.68</v>
      </c>
      <c r="M19" s="95" t="str">
        <f t="shared" si="2"/>
        <v>147.152.22.4</v>
      </c>
      <c r="N19" s="95" t="str">
        <f t="shared" si="3"/>
        <v>time.lon.bt.com</v>
      </c>
      <c r="O19" s="95" t="str">
        <f t="shared" si="4"/>
        <v xml:space="preserve">time.nor.bt.com </v>
      </c>
      <c r="P19" s="95" t="str">
        <f t="shared" si="5"/>
        <v>time.mww.bt.com</v>
      </c>
      <c r="Q19" s="35">
        <v>2773</v>
      </c>
      <c r="R19" s="35" t="s">
        <v>2640</v>
      </c>
      <c r="S19" s="107" t="s">
        <v>1554</v>
      </c>
      <c r="T19" s="34" t="str">
        <f t="shared" si="7"/>
        <v>rel14620cor901-ilo</v>
      </c>
      <c r="U19" s="34" t="s">
        <v>1555</v>
      </c>
      <c r="V19" s="34" t="s">
        <v>1556</v>
      </c>
      <c r="W19" s="34" t="s">
        <v>1557</v>
      </c>
      <c r="X19" s="34" t="s">
        <v>1558</v>
      </c>
      <c r="Y19" s="200" t="s">
        <v>4083</v>
      </c>
      <c r="Z19" s="38">
        <v>2224</v>
      </c>
      <c r="AA19" s="38" t="s">
        <v>2217</v>
      </c>
      <c r="AB19" s="201" t="s">
        <v>1560</v>
      </c>
      <c r="AC19" s="38" t="str">
        <f t="shared" si="8"/>
        <v>rel14620cor901-om</v>
      </c>
      <c r="AD19" s="38" t="s">
        <v>453</v>
      </c>
      <c r="AE19" s="38" t="s">
        <v>1561</v>
      </c>
      <c r="AF19" s="38" t="s">
        <v>1562</v>
      </c>
      <c r="AG19" s="38" t="s">
        <v>1558</v>
      </c>
      <c r="AH19" s="38" t="s">
        <v>4084</v>
      </c>
      <c r="AI19" s="201" t="s">
        <v>4084</v>
      </c>
      <c r="AJ19" s="202">
        <v>2220</v>
      </c>
      <c r="AK19" s="202" t="s">
        <v>4054</v>
      </c>
      <c r="AL19" s="202" t="s">
        <v>1564</v>
      </c>
      <c r="AM19" s="203" t="str">
        <f t="shared" si="9"/>
        <v>rel14620cor901-prd</v>
      </c>
      <c r="AN19" s="203" t="s">
        <v>453</v>
      </c>
      <c r="AO19" s="316" t="s">
        <v>1565</v>
      </c>
      <c r="AP19" s="316" t="s">
        <v>1566</v>
      </c>
      <c r="AQ19" s="316" t="s">
        <v>1558</v>
      </c>
      <c r="AR19" s="203" t="s">
        <v>4085</v>
      </c>
      <c r="AS19" s="318"/>
      <c r="AT19"/>
      <c r="AU19"/>
      <c r="AV19"/>
      <c r="AW19"/>
      <c r="AX19"/>
      <c r="AY19"/>
      <c r="AZ19"/>
      <c r="BA19" s="319"/>
      <c r="BB19" s="318"/>
      <c r="BJ19" s="197">
        <v>2219</v>
      </c>
      <c r="BK19" s="197" t="s">
        <v>4086</v>
      </c>
      <c r="BL19" s="197" t="s">
        <v>2497</v>
      </c>
      <c r="BM19" s="197" t="str">
        <f>$A19&amp;BL19</f>
        <v>rel14620cor901-bsr</v>
      </c>
      <c r="BN19" s="197" t="s">
        <v>453</v>
      </c>
      <c r="BO19" s="197" t="s">
        <v>2498</v>
      </c>
      <c r="BP19" s="197" t="s">
        <v>2499</v>
      </c>
      <c r="BQ19" s="197" t="s">
        <v>1572</v>
      </c>
      <c r="BR19" s="197" t="s">
        <v>4087</v>
      </c>
    </row>
    <row r="20" spans="1:137" s="420" customFormat="1" ht="26">
      <c r="A20" s="406" t="str">
        <f>$E20&amp;"l"&amp;"14620"&amp;$G20&amp;$H20</f>
        <v>rel14620gpm901</v>
      </c>
      <c r="B20" s="407" t="s">
        <v>4088</v>
      </c>
      <c r="C20" s="407" t="s">
        <v>4089</v>
      </c>
      <c r="D20" s="407" t="s">
        <v>451</v>
      </c>
      <c r="E20" s="407" t="s">
        <v>1544</v>
      </c>
      <c r="F20" s="407" t="s">
        <v>4090</v>
      </c>
      <c r="G20" s="407" t="s">
        <v>4091</v>
      </c>
      <c r="H20" s="408" t="s">
        <v>4059</v>
      </c>
      <c r="I20" s="407" t="str">
        <f t="shared" si="0"/>
        <v>gpm901re</v>
      </c>
      <c r="J20" s="409" t="s">
        <v>1549</v>
      </c>
      <c r="K20" s="409" t="s">
        <v>4092</v>
      </c>
      <c r="L20" s="406" t="str">
        <f t="shared" si="1"/>
        <v>147.152.22.68</v>
      </c>
      <c r="M20" s="406" t="str">
        <f t="shared" si="2"/>
        <v>147.152.22.4</v>
      </c>
      <c r="N20" s="406" t="str">
        <f t="shared" si="3"/>
        <v>time.lon.bt.com</v>
      </c>
      <c r="O20" s="406" t="str">
        <f t="shared" si="4"/>
        <v xml:space="preserve">time.nor.bt.com </v>
      </c>
      <c r="P20" s="406" t="str">
        <f t="shared" si="5"/>
        <v>time.mww.bt.com</v>
      </c>
      <c r="Q20" s="410">
        <v>2773</v>
      </c>
      <c r="R20" s="410" t="s">
        <v>2640</v>
      </c>
      <c r="S20" s="411" t="s">
        <v>1554</v>
      </c>
      <c r="T20" s="412" t="str">
        <f t="shared" si="7"/>
        <v>rel14620gpm901-ilo</v>
      </c>
      <c r="U20" s="412" t="s">
        <v>1555</v>
      </c>
      <c r="V20" s="412" t="s">
        <v>1556</v>
      </c>
      <c r="W20" s="412" t="s">
        <v>1557</v>
      </c>
      <c r="X20" s="412" t="s">
        <v>1558</v>
      </c>
      <c r="Y20" s="413" t="s">
        <v>4093</v>
      </c>
      <c r="Z20" s="414">
        <v>2224</v>
      </c>
      <c r="AA20" s="414" t="s">
        <v>2217</v>
      </c>
      <c r="AB20" s="415" t="s">
        <v>1560</v>
      </c>
      <c r="AC20" s="414" t="str">
        <f t="shared" si="8"/>
        <v>rel14620gpm901-om</v>
      </c>
      <c r="AD20" s="414" t="s">
        <v>453</v>
      </c>
      <c r="AE20" s="414" t="s">
        <v>1561</v>
      </c>
      <c r="AF20" s="414" t="s">
        <v>1562</v>
      </c>
      <c r="AG20" s="414" t="s">
        <v>1558</v>
      </c>
      <c r="AH20" s="414" t="s">
        <v>4094</v>
      </c>
      <c r="AI20" s="415" t="s">
        <v>4094</v>
      </c>
      <c r="AJ20" s="416">
        <v>2220</v>
      </c>
      <c r="AK20" s="416" t="s">
        <v>4054</v>
      </c>
      <c r="AL20" s="416" t="s">
        <v>1564</v>
      </c>
      <c r="AM20" s="417" t="str">
        <f t="shared" si="9"/>
        <v>rel14620gpm901-prd</v>
      </c>
      <c r="AN20" s="417" t="s">
        <v>453</v>
      </c>
      <c r="AO20" s="418" t="s">
        <v>1565</v>
      </c>
      <c r="AP20" s="418" t="s">
        <v>1566</v>
      </c>
      <c r="AQ20" s="418" t="s">
        <v>1558</v>
      </c>
      <c r="AR20" s="417" t="s">
        <v>4095</v>
      </c>
      <c r="AS20" s="419"/>
      <c r="BA20" s="421"/>
      <c r="BB20" s="422">
        <v>2223</v>
      </c>
      <c r="BC20" s="422" t="s">
        <v>3978</v>
      </c>
      <c r="BD20" s="422" t="s">
        <v>3979</v>
      </c>
      <c r="BE20" s="422" t="str">
        <f>$A20&amp;BD20</f>
        <v>rel14620gpm901-gpd</v>
      </c>
      <c r="BF20" s="422" t="s">
        <v>453</v>
      </c>
      <c r="BG20" s="423" t="s">
        <v>1575</v>
      </c>
      <c r="BH20" s="423" t="s">
        <v>1576</v>
      </c>
      <c r="BI20" s="423" t="s">
        <v>1577</v>
      </c>
      <c r="BJ20" s="419"/>
      <c r="BR20" s="421"/>
    </row>
    <row r="21" spans="1:137" ht="26">
      <c r="A21" s="95" t="str">
        <f t="shared" si="6"/>
        <v>rel14620imp901</v>
      </c>
      <c r="B21" s="33" t="s">
        <v>4096</v>
      </c>
      <c r="C21" s="33" t="s">
        <v>2326</v>
      </c>
      <c r="D21" s="33" t="s">
        <v>451</v>
      </c>
      <c r="E21" s="33" t="s">
        <v>1544</v>
      </c>
      <c r="F21" s="33" t="s">
        <v>3994</v>
      </c>
      <c r="G21" s="33" t="s">
        <v>2174</v>
      </c>
      <c r="H21" s="43" t="s">
        <v>4059</v>
      </c>
      <c r="I21" s="33" t="str">
        <f t="shared" si="0"/>
        <v>imp901re</v>
      </c>
      <c r="J21" s="94" t="s">
        <v>1665</v>
      </c>
      <c r="K21" s="36" t="s">
        <v>4097</v>
      </c>
      <c r="L21" s="95" t="str">
        <f t="shared" si="1"/>
        <v>147.152.22.68</v>
      </c>
      <c r="M21" s="95" t="str">
        <f t="shared" si="2"/>
        <v>147.152.22.4</v>
      </c>
      <c r="N21" s="95" t="str">
        <f t="shared" si="3"/>
        <v>time.lon.bt.com</v>
      </c>
      <c r="O21" s="95" t="str">
        <f t="shared" si="4"/>
        <v xml:space="preserve">time.nor.bt.com </v>
      </c>
      <c r="P21" s="95" t="str">
        <f t="shared" si="5"/>
        <v>time.mww.bt.com</v>
      </c>
      <c r="Q21" s="35">
        <v>2773</v>
      </c>
      <c r="R21" s="35" t="s">
        <v>2640</v>
      </c>
      <c r="S21" s="107" t="s">
        <v>1554</v>
      </c>
      <c r="T21" s="34" t="str">
        <f t="shared" si="7"/>
        <v>rel14620imp901-ilo</v>
      </c>
      <c r="U21" s="34" t="s">
        <v>1555</v>
      </c>
      <c r="V21" s="34" t="s">
        <v>1556</v>
      </c>
      <c r="W21" s="34" t="s">
        <v>1557</v>
      </c>
      <c r="X21" s="34" t="s">
        <v>1558</v>
      </c>
      <c r="Y21" s="200" t="s">
        <v>4098</v>
      </c>
      <c r="Z21" s="38">
        <v>2224</v>
      </c>
      <c r="AA21" s="38" t="s">
        <v>2217</v>
      </c>
      <c r="AB21" s="201" t="s">
        <v>1560</v>
      </c>
      <c r="AC21" s="38" t="str">
        <f t="shared" si="8"/>
        <v>rel14620imp901-om</v>
      </c>
      <c r="AD21" s="38" t="s">
        <v>453</v>
      </c>
      <c r="AE21" s="38" t="s">
        <v>1561</v>
      </c>
      <c r="AF21" s="38" t="s">
        <v>1562</v>
      </c>
      <c r="AG21" s="38" t="s">
        <v>1558</v>
      </c>
      <c r="AH21" s="38" t="s">
        <v>4099</v>
      </c>
      <c r="AI21" s="201" t="s">
        <v>4099</v>
      </c>
      <c r="AJ21" s="202">
        <v>2220</v>
      </c>
      <c r="AK21" s="202" t="s">
        <v>4054</v>
      </c>
      <c r="AL21" s="202" t="s">
        <v>1564</v>
      </c>
      <c r="AM21" s="203" t="str">
        <f t="shared" si="9"/>
        <v>rel14620imp901-prd</v>
      </c>
      <c r="AN21" s="203" t="s">
        <v>453</v>
      </c>
      <c r="AO21" s="316" t="s">
        <v>1565</v>
      </c>
      <c r="AP21" s="316" t="s">
        <v>1566</v>
      </c>
      <c r="AQ21" s="316" t="s">
        <v>1558</v>
      </c>
      <c r="AR21" s="203" t="s">
        <v>4100</v>
      </c>
      <c r="AS21" s="318"/>
      <c r="AT21"/>
      <c r="AU21"/>
      <c r="AV21"/>
      <c r="AW21"/>
      <c r="AX21"/>
      <c r="AY21"/>
      <c r="AZ21"/>
      <c r="BA21" s="319"/>
      <c r="BB21" s="204">
        <v>2223</v>
      </c>
      <c r="BC21" s="204" t="s">
        <v>3978</v>
      </c>
      <c r="BD21" s="204" t="s">
        <v>3979</v>
      </c>
      <c r="BE21" s="204" t="str">
        <f>$A21&amp;BD21</f>
        <v>rel14620imp901-gpd</v>
      </c>
      <c r="BF21" s="204" t="s">
        <v>453</v>
      </c>
      <c r="BG21" s="285" t="s">
        <v>1575</v>
      </c>
      <c r="BH21" s="285" t="s">
        <v>1576</v>
      </c>
      <c r="BI21" s="285" t="s">
        <v>1577</v>
      </c>
      <c r="BJ21" s="318"/>
      <c r="BR21" s="319"/>
    </row>
    <row r="22" spans="1:137" ht="26">
      <c r="A22" s="95" t="str">
        <f t="shared" si="6"/>
        <v>rel14620imp902</v>
      </c>
      <c r="B22" s="33" t="s">
        <v>4096</v>
      </c>
      <c r="C22" s="33" t="s">
        <v>2326</v>
      </c>
      <c r="D22" s="33" t="s">
        <v>451</v>
      </c>
      <c r="E22" s="33" t="s">
        <v>1544</v>
      </c>
      <c r="F22" s="33" t="s">
        <v>3994</v>
      </c>
      <c r="G22" s="33" t="s">
        <v>2174</v>
      </c>
      <c r="H22" s="43" t="s">
        <v>4065</v>
      </c>
      <c r="I22" s="33" t="str">
        <f t="shared" si="0"/>
        <v>imp902re</v>
      </c>
      <c r="J22" s="94" t="s">
        <v>1665</v>
      </c>
      <c r="K22" s="36" t="s">
        <v>4101</v>
      </c>
      <c r="L22" s="95" t="str">
        <f t="shared" si="1"/>
        <v>147.152.22.68</v>
      </c>
      <c r="M22" s="95" t="str">
        <f t="shared" si="2"/>
        <v>147.152.22.4</v>
      </c>
      <c r="N22" s="95" t="str">
        <f t="shared" si="3"/>
        <v>time.lon.bt.com</v>
      </c>
      <c r="O22" s="95" t="str">
        <f t="shared" si="4"/>
        <v xml:space="preserve">time.nor.bt.com </v>
      </c>
      <c r="P22" s="95" t="str">
        <f t="shared" si="5"/>
        <v>time.mww.bt.com</v>
      </c>
      <c r="Q22" s="35">
        <v>2773</v>
      </c>
      <c r="R22" s="35" t="s">
        <v>2640</v>
      </c>
      <c r="S22" s="107" t="s">
        <v>1554</v>
      </c>
      <c r="T22" s="34" t="str">
        <f t="shared" si="7"/>
        <v>rel14620imp902-ilo</v>
      </c>
      <c r="U22" s="34" t="s">
        <v>1555</v>
      </c>
      <c r="V22" s="34" t="s">
        <v>1556</v>
      </c>
      <c r="W22" s="34" t="s">
        <v>1557</v>
      </c>
      <c r="X22" s="34" t="s">
        <v>1558</v>
      </c>
      <c r="Y22" s="200" t="s">
        <v>4102</v>
      </c>
      <c r="Z22" s="38">
        <v>2224</v>
      </c>
      <c r="AA22" s="38" t="s">
        <v>2217</v>
      </c>
      <c r="AB22" s="201" t="s">
        <v>1560</v>
      </c>
      <c r="AC22" s="38" t="str">
        <f t="shared" si="8"/>
        <v>rel14620imp902-om</v>
      </c>
      <c r="AD22" s="38" t="s">
        <v>453</v>
      </c>
      <c r="AE22" s="38" t="s">
        <v>1561</v>
      </c>
      <c r="AF22" s="38" t="s">
        <v>1562</v>
      </c>
      <c r="AG22" s="38" t="s">
        <v>1558</v>
      </c>
      <c r="AH22" s="38" t="s">
        <v>4103</v>
      </c>
      <c r="AI22" s="201" t="s">
        <v>4103</v>
      </c>
      <c r="AJ22" s="202">
        <v>2220</v>
      </c>
      <c r="AK22" s="202" t="s">
        <v>4054</v>
      </c>
      <c r="AL22" s="202" t="s">
        <v>1564</v>
      </c>
      <c r="AM22" s="203" t="str">
        <f t="shared" si="9"/>
        <v>rel14620imp902-prd</v>
      </c>
      <c r="AN22" s="203" t="s">
        <v>453</v>
      </c>
      <c r="AO22" s="316" t="s">
        <v>1565</v>
      </c>
      <c r="AP22" s="316" t="s">
        <v>1566</v>
      </c>
      <c r="AQ22" s="316" t="s">
        <v>1558</v>
      </c>
      <c r="AR22" s="203" t="s">
        <v>4104</v>
      </c>
      <c r="AS22" s="318"/>
      <c r="AT22"/>
      <c r="AU22"/>
      <c r="AV22"/>
      <c r="AW22"/>
      <c r="AX22"/>
      <c r="AY22"/>
      <c r="AZ22"/>
      <c r="BA22" s="319"/>
      <c r="BB22" s="204">
        <v>2223</v>
      </c>
      <c r="BC22" s="204" t="s">
        <v>3978</v>
      </c>
      <c r="BD22" s="204" t="s">
        <v>3979</v>
      </c>
      <c r="BE22" s="204" t="str">
        <f>$A22&amp;BD22</f>
        <v>rel14620imp902-gpd</v>
      </c>
      <c r="BF22" s="204" t="s">
        <v>453</v>
      </c>
      <c r="BG22" s="285" t="s">
        <v>1575</v>
      </c>
      <c r="BH22" s="285" t="s">
        <v>1576</v>
      </c>
      <c r="BI22" s="285" t="s">
        <v>1577</v>
      </c>
      <c r="BJ22" s="318"/>
      <c r="BR22" s="319"/>
    </row>
    <row r="23" spans="1:137" ht="26">
      <c r="A23" s="95" t="str">
        <f t="shared" si="6"/>
        <v>rel14620jbs901</v>
      </c>
      <c r="B23" s="33" t="s">
        <v>4105</v>
      </c>
      <c r="C23" s="33" t="s">
        <v>1580</v>
      </c>
      <c r="D23" s="33" t="s">
        <v>451</v>
      </c>
      <c r="E23" s="33" t="s">
        <v>1544</v>
      </c>
      <c r="F23" s="33" t="s">
        <v>68</v>
      </c>
      <c r="G23" s="33" t="s">
        <v>1581</v>
      </c>
      <c r="H23" s="43" t="s">
        <v>4059</v>
      </c>
      <c r="I23" s="33" t="str">
        <f t="shared" si="0"/>
        <v>jbs901re</v>
      </c>
      <c r="J23" s="94" t="s">
        <v>1665</v>
      </c>
      <c r="K23" s="36" t="s">
        <v>4106</v>
      </c>
      <c r="L23" s="95" t="str">
        <f t="shared" si="1"/>
        <v>147.152.22.68</v>
      </c>
      <c r="M23" s="95" t="str">
        <f t="shared" si="2"/>
        <v>147.152.22.4</v>
      </c>
      <c r="N23" s="95" t="str">
        <f t="shared" si="3"/>
        <v>time.lon.bt.com</v>
      </c>
      <c r="O23" s="95" t="str">
        <f t="shared" si="4"/>
        <v xml:space="preserve">time.nor.bt.com </v>
      </c>
      <c r="P23" s="95" t="str">
        <f t="shared" si="5"/>
        <v>time.mww.bt.com</v>
      </c>
      <c r="Q23" s="35">
        <v>2773</v>
      </c>
      <c r="R23" s="35" t="s">
        <v>2640</v>
      </c>
      <c r="S23" s="107" t="s">
        <v>1554</v>
      </c>
      <c r="T23" s="34" t="str">
        <f t="shared" si="7"/>
        <v>rel14620jbs901-ilo</v>
      </c>
      <c r="U23" s="34" t="s">
        <v>1555</v>
      </c>
      <c r="V23" s="34" t="s">
        <v>1556</v>
      </c>
      <c r="W23" s="34" t="s">
        <v>1557</v>
      </c>
      <c r="X23" s="34" t="s">
        <v>1558</v>
      </c>
      <c r="Y23" s="200" t="s">
        <v>4107</v>
      </c>
      <c r="Z23" s="38">
        <v>2224</v>
      </c>
      <c r="AA23" s="38" t="s">
        <v>2217</v>
      </c>
      <c r="AB23" s="201" t="s">
        <v>1560</v>
      </c>
      <c r="AC23" s="38" t="str">
        <f t="shared" si="8"/>
        <v>rel14620jbs901-om</v>
      </c>
      <c r="AD23" s="38" t="s">
        <v>453</v>
      </c>
      <c r="AE23" s="38" t="s">
        <v>1561</v>
      </c>
      <c r="AF23" s="38" t="s">
        <v>1562</v>
      </c>
      <c r="AG23" s="38" t="s">
        <v>1558</v>
      </c>
      <c r="AH23" s="38" t="s">
        <v>4108</v>
      </c>
      <c r="AI23" s="201" t="s">
        <v>4108</v>
      </c>
      <c r="AJ23" s="202">
        <v>2220</v>
      </c>
      <c r="AK23" s="202" t="s">
        <v>4054</v>
      </c>
      <c r="AL23" s="202" t="s">
        <v>1564</v>
      </c>
      <c r="AM23" s="203" t="str">
        <f t="shared" si="9"/>
        <v>rel14620jbs901-prd</v>
      </c>
      <c r="AN23" s="203" t="s">
        <v>453</v>
      </c>
      <c r="AO23" s="316" t="s">
        <v>1565</v>
      </c>
      <c r="AP23" s="316" t="s">
        <v>1566</v>
      </c>
      <c r="AQ23" s="316" t="s">
        <v>1558</v>
      </c>
      <c r="AR23" s="203" t="s">
        <v>4109</v>
      </c>
      <c r="AS23" s="281">
        <v>2222</v>
      </c>
      <c r="AT23" s="281" t="s">
        <v>1569</v>
      </c>
      <c r="AU23" s="281" t="s">
        <v>1568</v>
      </c>
      <c r="AV23" s="281" t="str">
        <f>$A23&amp;AU23</f>
        <v>rel14620jbs901-app</v>
      </c>
      <c r="AW23" s="281" t="s">
        <v>453</v>
      </c>
      <c r="AX23" s="317" t="s">
        <v>1570</v>
      </c>
      <c r="AY23" s="317" t="s">
        <v>1571</v>
      </c>
      <c r="AZ23" s="317" t="s">
        <v>1572</v>
      </c>
      <c r="BA23" s="281" t="s">
        <v>4110</v>
      </c>
      <c r="BJ23" s="318"/>
      <c r="BR23" s="319"/>
    </row>
    <row r="24" spans="1:137" ht="13.5" thickBot="1">
      <c r="A24" s="95" t="str">
        <f t="shared" si="6"/>
        <v>rel14620kfk901</v>
      </c>
      <c r="B24" s="270" t="s">
        <v>4111</v>
      </c>
      <c r="C24" s="270" t="s">
        <v>2246</v>
      </c>
      <c r="D24" s="270" t="s">
        <v>451</v>
      </c>
      <c r="E24" s="270" t="s">
        <v>1544</v>
      </c>
      <c r="F24" s="270" t="s">
        <v>67</v>
      </c>
      <c r="G24" s="270" t="s">
        <v>2247</v>
      </c>
      <c r="H24" s="270">
        <v>901</v>
      </c>
      <c r="I24" s="270" t="str">
        <f t="shared" si="0"/>
        <v>kfk901re</v>
      </c>
      <c r="J24" s="94" t="s">
        <v>1665</v>
      </c>
      <c r="K24" s="271" t="s">
        <v>4112</v>
      </c>
      <c r="L24" s="349" t="str">
        <f t="shared" si="1"/>
        <v>147.152.22.68</v>
      </c>
      <c r="M24" s="349" t="str">
        <f t="shared" si="2"/>
        <v>147.152.22.4</v>
      </c>
      <c r="N24" s="349" t="str">
        <f t="shared" si="3"/>
        <v>time.lon.bt.com</v>
      </c>
      <c r="O24" s="349" t="str">
        <f t="shared" si="4"/>
        <v xml:space="preserve">time.nor.bt.com </v>
      </c>
      <c r="P24" s="349" t="str">
        <f t="shared" si="5"/>
        <v>time.mww.bt.com</v>
      </c>
      <c r="Q24" s="272">
        <v>2773</v>
      </c>
      <c r="R24" s="272" t="s">
        <v>2640</v>
      </c>
      <c r="S24" s="273" t="s">
        <v>1554</v>
      </c>
      <c r="T24" s="274" t="str">
        <f t="shared" si="7"/>
        <v>rel14620kfk901-ilo</v>
      </c>
      <c r="U24" s="274" t="s">
        <v>1555</v>
      </c>
      <c r="V24" s="274" t="s">
        <v>1556</v>
      </c>
      <c r="W24" s="274" t="s">
        <v>1557</v>
      </c>
      <c r="X24" s="274" t="s">
        <v>1558</v>
      </c>
      <c r="Y24" s="275" t="s">
        <v>4113</v>
      </c>
      <c r="Z24" s="276">
        <v>2224</v>
      </c>
      <c r="AA24" s="276" t="s">
        <v>2217</v>
      </c>
      <c r="AB24" s="277" t="s">
        <v>1560</v>
      </c>
      <c r="AC24" s="276" t="str">
        <f t="shared" si="8"/>
        <v>rel14620kfk901-om</v>
      </c>
      <c r="AD24" s="276" t="s">
        <v>453</v>
      </c>
      <c r="AE24" s="276" t="s">
        <v>1561</v>
      </c>
      <c r="AF24" s="276" t="s">
        <v>1562</v>
      </c>
      <c r="AG24" s="276" t="s">
        <v>1558</v>
      </c>
      <c r="AH24" s="276" t="s">
        <v>4114</v>
      </c>
      <c r="AI24" s="277" t="s">
        <v>4114</v>
      </c>
      <c r="AJ24" s="278">
        <v>2220</v>
      </c>
      <c r="AK24" s="278" t="s">
        <v>4054</v>
      </c>
      <c r="AL24" s="278" t="s">
        <v>1564</v>
      </c>
      <c r="AM24" s="279" t="str">
        <f t="shared" si="9"/>
        <v>rel14620kfk901-prd</v>
      </c>
      <c r="AN24" s="279" t="s">
        <v>453</v>
      </c>
      <c r="AO24" s="279" t="s">
        <v>1565</v>
      </c>
      <c r="AP24" s="279" t="s">
        <v>1566</v>
      </c>
      <c r="AQ24" s="279" t="s">
        <v>1558</v>
      </c>
      <c r="AR24" s="279" t="s">
        <v>4115</v>
      </c>
      <c r="AS24" s="283"/>
      <c r="AT24" s="280"/>
      <c r="AU24" s="280"/>
      <c r="AV24" s="280"/>
      <c r="AW24" s="280"/>
      <c r="AX24" s="280"/>
      <c r="AY24" s="280"/>
      <c r="AZ24" s="280"/>
      <c r="BA24" s="284"/>
      <c r="BB24" s="320"/>
      <c r="BC24" s="320"/>
      <c r="BD24" s="320"/>
      <c r="BE24" s="320"/>
      <c r="BF24" s="320"/>
      <c r="BG24" s="320"/>
      <c r="BH24" s="320"/>
      <c r="BI24" s="320"/>
      <c r="BJ24" s="321"/>
      <c r="BK24" s="320"/>
      <c r="BL24" s="320"/>
      <c r="BM24" s="320"/>
      <c r="BN24" s="320"/>
      <c r="BO24" s="320"/>
      <c r="BP24" s="320"/>
      <c r="BQ24" s="320"/>
      <c r="BR24" s="322"/>
    </row>
    <row r="25" spans="1:137" ht="13.5" thickBot="1">
      <c r="A25" s="36"/>
      <c r="B25" s="33"/>
      <c r="C25" s="33"/>
      <c r="D25" s="270"/>
      <c r="E25" s="33"/>
      <c r="F25" s="33"/>
      <c r="G25" s="33"/>
      <c r="H25" s="43"/>
      <c r="I25" s="33"/>
      <c r="J25" s="36"/>
      <c r="K25" s="36"/>
      <c r="L25" s="36"/>
      <c r="M25" s="36"/>
      <c r="N25" s="36"/>
      <c r="O25" s="36"/>
      <c r="P25" s="36"/>
      <c r="Q25" s="549"/>
      <c r="R25" s="250"/>
      <c r="S25" s="444"/>
      <c r="T25" s="36"/>
      <c r="U25" s="271"/>
      <c r="V25" s="36"/>
      <c r="W25" s="36"/>
      <c r="X25" s="36"/>
      <c r="Y25" s="358"/>
      <c r="Z25" s="445"/>
      <c r="AA25" s="446"/>
      <c r="AB25" s="447"/>
      <c r="AC25" s="445"/>
      <c r="AD25" s="445"/>
      <c r="AE25" s="445"/>
      <c r="AF25" s="445"/>
      <c r="AG25" s="448"/>
      <c r="AH25" s="448"/>
      <c r="AI25" s="447"/>
      <c r="AS25"/>
      <c r="AT25"/>
      <c r="AU25"/>
      <c r="AV25"/>
      <c r="AW25"/>
      <c r="AX25"/>
      <c r="AY25"/>
      <c r="AZ25"/>
      <c r="BA25"/>
      <c r="BJ25" s="447"/>
      <c r="BK25" s="449"/>
      <c r="BL25" s="447"/>
      <c r="BM25" s="447"/>
      <c r="BN25" s="447"/>
      <c r="BO25" s="450"/>
      <c r="BP25" s="450"/>
      <c r="BQ25" s="447"/>
      <c r="BR25" s="450"/>
    </row>
    <row r="26" spans="1:137" ht="26">
      <c r="A26" s="95" t="s">
        <v>4116</v>
      </c>
      <c r="B26" s="33"/>
      <c r="C26" s="33" t="s">
        <v>2537</v>
      </c>
      <c r="D26" s="33" t="s">
        <v>468</v>
      </c>
      <c r="E26" s="33" t="s">
        <v>2732</v>
      </c>
      <c r="F26" s="33" t="s">
        <v>2540</v>
      </c>
      <c r="G26" s="33" t="s">
        <v>2541</v>
      </c>
      <c r="H26" s="43" t="s">
        <v>1657</v>
      </c>
      <c r="I26" s="33" t="str">
        <f t="shared" si="0"/>
        <v>prb011lds</v>
      </c>
      <c r="J26" s="36" t="s">
        <v>1549</v>
      </c>
      <c r="K26" s="36"/>
      <c r="L26" s="95" t="str">
        <f>INDEX(Client_DNS1, MATCH(Master_Min_Site_Name, DNS_NTP_Site, 0))</f>
        <v>10.164.46.12</v>
      </c>
      <c r="M26" s="95" t="str">
        <f>INDEX(Client_DNS2, MATCH(Master_Min_Site_Name, DNS_NTP_Site, 0))</f>
        <v>10.164.15.28</v>
      </c>
      <c r="N26" s="95" t="str">
        <f>INDEX(Client_NTP1, MATCH(Master_Min_Site_Name, DNS_NTP_Site, 0))</f>
        <v>10.244.210.20</v>
      </c>
      <c r="O26" s="95" t="str">
        <f>INDEX(Client_NTP2, MATCH(Master_Min_Site_Name, DNS_NTP_Site, 0))</f>
        <v>10.244.200.20</v>
      </c>
      <c r="P26" s="95" t="str">
        <f>INDEX(Client_NTP3, MATCH(Master_Min_Site_Name, DNS_NTP_Site, 0))</f>
        <v>N/A</v>
      </c>
      <c r="Q26" s="35">
        <v>1584</v>
      </c>
      <c r="R26" s="272" t="str">
        <f>"v14620"&amp;S26&amp;"-"&amp;Q26</f>
        <v>v14620-ilo-1584</v>
      </c>
      <c r="S26" s="107" t="s">
        <v>1554</v>
      </c>
      <c r="T26" s="34" t="str">
        <f t="shared" si="7"/>
        <v>eeaprb011lds-ilo</v>
      </c>
      <c r="U26" s="34" t="s">
        <v>461</v>
      </c>
      <c r="V26" s="34" t="s">
        <v>2734</v>
      </c>
      <c r="W26" s="34" t="s">
        <v>2735</v>
      </c>
      <c r="X26" s="34" t="s">
        <v>1572</v>
      </c>
      <c r="Y26" s="200" t="s">
        <v>4117</v>
      </c>
      <c r="Z26" s="38">
        <v>1582</v>
      </c>
      <c r="AA26" s="276" t="s">
        <v>3266</v>
      </c>
      <c r="AB26" s="201" t="s">
        <v>1560</v>
      </c>
      <c r="AC26" s="38" t="str">
        <f t="shared" si="8"/>
        <v>eeaprb011lds-om</v>
      </c>
      <c r="AD26" s="38" t="s">
        <v>461</v>
      </c>
      <c r="AE26" s="38" t="s">
        <v>4118</v>
      </c>
      <c r="AF26" s="38" t="s">
        <v>4119</v>
      </c>
      <c r="AG26" s="323" t="s">
        <v>1572</v>
      </c>
      <c r="AH26" s="323" t="s">
        <v>4120</v>
      </c>
      <c r="AI26" s="201" t="s">
        <v>4121</v>
      </c>
      <c r="AS26"/>
      <c r="AT26"/>
      <c r="AU26"/>
      <c r="AV26"/>
      <c r="AW26"/>
      <c r="AX26"/>
      <c r="AY26"/>
      <c r="AZ26"/>
      <c r="BA26"/>
      <c r="BJ26" s="197">
        <v>1585</v>
      </c>
      <c r="BK26" s="451"/>
      <c r="BL26" s="197" t="s">
        <v>2497</v>
      </c>
      <c r="BM26" s="197" t="str">
        <f>$A26&amp;BL26</f>
        <v>eeaprb011lds-bsr</v>
      </c>
      <c r="BN26" s="197" t="s">
        <v>461</v>
      </c>
      <c r="BO26" s="324" t="s">
        <v>2550</v>
      </c>
      <c r="BP26" s="324" t="s">
        <v>2551</v>
      </c>
      <c r="BQ26" s="197" t="s">
        <v>1558</v>
      </c>
      <c r="BR26" s="324" t="s">
        <v>4122</v>
      </c>
    </row>
    <row r="28" spans="1:137" s="442" customFormat="1" ht="13.5" thickBot="1">
      <c r="A28" s="95" t="s">
        <v>758</v>
      </c>
      <c r="B28" s="33" t="s">
        <v>4123</v>
      </c>
      <c r="C28" s="33" t="s">
        <v>4124</v>
      </c>
      <c r="D28" s="270" t="s">
        <v>474</v>
      </c>
      <c r="E28" s="33" t="s">
        <v>2902</v>
      </c>
      <c r="F28" s="33" t="s">
        <v>4125</v>
      </c>
      <c r="G28" s="33" t="s">
        <v>2638</v>
      </c>
      <c r="H28" s="43" t="s">
        <v>1547</v>
      </c>
      <c r="I28" s="33" t="str">
        <f>G28&amp;H28&amp;E28</f>
        <v>adp001wvn</v>
      </c>
      <c r="J28" s="36" t="s">
        <v>1665</v>
      </c>
      <c r="K28" s="36" t="s">
        <v>4126</v>
      </c>
      <c r="L28" s="95" t="s">
        <v>462</v>
      </c>
      <c r="M28" s="95" t="s">
        <v>463</v>
      </c>
      <c r="N28" s="95" t="s">
        <v>464</v>
      </c>
      <c r="O28" s="95" t="s">
        <v>465</v>
      </c>
      <c r="P28" s="95" t="s">
        <v>466</v>
      </c>
      <c r="Q28" s="35">
        <v>1584</v>
      </c>
      <c r="R28" s="272" t="str">
        <f>"v14620"&amp;S28&amp;"-"&amp;Q28</f>
        <v>v14620-ilo-1584</v>
      </c>
      <c r="S28" s="107" t="s">
        <v>1554</v>
      </c>
      <c r="T28" s="34" t="str">
        <f>$A28&amp;S28</f>
        <v>eeaadp001wvn-ilo</v>
      </c>
      <c r="U28" s="274" t="s">
        <v>1555</v>
      </c>
      <c r="V28" s="34" t="s">
        <v>2904</v>
      </c>
      <c r="W28" s="34" t="s">
        <v>2905</v>
      </c>
      <c r="X28" s="34" t="s">
        <v>1572</v>
      </c>
      <c r="Y28" s="200" t="s">
        <v>4127</v>
      </c>
      <c r="Z28" s="38">
        <v>1582</v>
      </c>
      <c r="AA28" s="276" t="s">
        <v>3266</v>
      </c>
      <c r="AB28" s="201" t="s">
        <v>1560</v>
      </c>
      <c r="AC28" s="38" t="str">
        <f>$A28&amp;AB28</f>
        <v>eeaadp001wvn-om</v>
      </c>
      <c r="AD28" s="38" t="s">
        <v>461</v>
      </c>
      <c r="AE28" s="38" t="s">
        <v>2974</v>
      </c>
      <c r="AF28" s="38" t="s">
        <v>2975</v>
      </c>
      <c r="AG28" s="323" t="s">
        <v>1572</v>
      </c>
      <c r="AH28" s="323" t="s">
        <v>4128</v>
      </c>
      <c r="AI28" s="201" t="s">
        <v>4128</v>
      </c>
      <c r="AJ28" s="78"/>
      <c r="AK28" s="78"/>
      <c r="AL28" s="78"/>
      <c r="AM28" s="78"/>
      <c r="AN28" s="78"/>
      <c r="AO28" s="78"/>
      <c r="AP28" s="78"/>
      <c r="AQ28" s="78"/>
      <c r="AR28" s="78"/>
      <c r="AS28"/>
      <c r="AT28"/>
      <c r="AU28"/>
      <c r="AV28"/>
      <c r="AW28"/>
      <c r="AX28"/>
      <c r="AY28"/>
      <c r="AZ28"/>
      <c r="BA28"/>
      <c r="BB28"/>
      <c r="BC28"/>
      <c r="BD28"/>
      <c r="BE28"/>
      <c r="BF28"/>
      <c r="BG28"/>
      <c r="BH28"/>
      <c r="BI28"/>
      <c r="BJ28" s="197" t="s">
        <v>4129</v>
      </c>
      <c r="BK28" s="451"/>
      <c r="BL28" s="197" t="s">
        <v>2497</v>
      </c>
      <c r="BM28" s="197" t="str">
        <f>$A28&amp;BL28</f>
        <v>eeaadp001wvn-bsr</v>
      </c>
      <c r="BN28" s="197" t="s">
        <v>453</v>
      </c>
      <c r="BO28" s="324" t="s">
        <v>2911</v>
      </c>
      <c r="BP28" s="324" t="s">
        <v>2912</v>
      </c>
      <c r="BQ28" s="197" t="s">
        <v>1572</v>
      </c>
      <c r="BR28" s="324" t="s">
        <v>4130</v>
      </c>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row>
  </sheetData>
  <mergeCells count="7">
    <mergeCell ref="B8:C8"/>
    <mergeCell ref="BJ12:BR12"/>
    <mergeCell ref="AJ12:AR12"/>
    <mergeCell ref="AS12:BA12"/>
    <mergeCell ref="BB12:BI12"/>
    <mergeCell ref="Q12:Y12"/>
    <mergeCell ref="Z12:AI12"/>
  </mergeCells>
  <pageMargins left="0.39370078740157483" right="0.39370078740157483" top="0.78740157480314965" bottom="0.78740157480314965" header="0.11811023622047245" footer="0.11811023622047245"/>
  <pageSetup paperSize="9" scale="22" fitToHeight="0" orientation="landscape" horizontalDpi="300" verticalDpi="300" r:id="rId1"/>
  <headerFooter alignWithMargins="0">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drawing r:id="rId2"/>
  <legacyDrawing r:id="rId3"/>
  <legacyDrawingHF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4"/>
  <dimension ref="A4:M14"/>
  <sheetViews>
    <sheetView zoomScaleNormal="100" workbookViewId="0">
      <selection activeCell="Q10" sqref="Q10"/>
    </sheetView>
  </sheetViews>
  <sheetFormatPr defaultRowHeight="13"/>
  <cols>
    <col min="1" max="1" width="40.109375" style="27" customWidth="1"/>
    <col min="2" max="2" width="23.6640625" style="27" customWidth="1"/>
    <col min="3" max="3" width="13.109375" customWidth="1"/>
    <col min="4" max="4" width="18.6640625" customWidth="1"/>
    <col min="5" max="5" width="11.6640625" bestFit="1" customWidth="1"/>
    <col min="6" max="6" width="40.77734375" customWidth="1"/>
    <col min="8" max="8" width="26" style="27" bestFit="1" customWidth="1"/>
    <col min="10" max="11" width="14" customWidth="1"/>
    <col min="12" max="12" width="14.77734375" customWidth="1"/>
    <col min="13" max="13" width="25.109375" customWidth="1"/>
  </cols>
  <sheetData>
    <row r="4" spans="1:13" ht="19.5" customHeight="1">
      <c r="A4" s="919" t="s">
        <v>4131</v>
      </c>
      <c r="B4" s="924"/>
      <c r="C4" s="924"/>
    </row>
    <row r="7" spans="1:13" s="70" customFormat="1" ht="26">
      <c r="A7" s="234" t="s">
        <v>4132</v>
      </c>
      <c r="B7" s="234" t="s">
        <v>1530</v>
      </c>
      <c r="C7" s="234" t="s">
        <v>478</v>
      </c>
      <c r="D7" s="234" t="s">
        <v>479</v>
      </c>
      <c r="E7" s="235" t="s">
        <v>481</v>
      </c>
      <c r="F7" s="234" t="s">
        <v>1062</v>
      </c>
      <c r="G7" s="234" t="s">
        <v>1526</v>
      </c>
      <c r="H7" s="234" t="s">
        <v>1528</v>
      </c>
      <c r="I7" s="236" t="s">
        <v>1527</v>
      </c>
      <c r="J7" s="237" t="s">
        <v>1534</v>
      </c>
      <c r="K7" s="237" t="s">
        <v>1531</v>
      </c>
      <c r="L7" s="235" t="s">
        <v>1532</v>
      </c>
      <c r="M7" s="235" t="s">
        <v>1533</v>
      </c>
    </row>
    <row r="8" spans="1:13">
      <c r="A8" s="473"/>
      <c r="B8" s="473"/>
      <c r="C8" s="472"/>
      <c r="D8" s="472"/>
      <c r="E8" s="473"/>
      <c r="F8" s="474"/>
      <c r="G8" s="475"/>
      <c r="H8" s="475"/>
      <c r="I8" s="476"/>
      <c r="J8" s="475"/>
      <c r="K8" s="475"/>
      <c r="L8" s="475"/>
      <c r="M8" s="475"/>
    </row>
    <row r="9" spans="1:13">
      <c r="A9" s="473"/>
      <c r="B9" s="473"/>
      <c r="C9" s="472"/>
      <c r="D9" s="472"/>
      <c r="E9" s="473"/>
      <c r="F9" s="474"/>
      <c r="G9" s="472"/>
      <c r="H9" s="472"/>
      <c r="I9" s="472"/>
      <c r="J9" s="472"/>
      <c r="K9" s="473"/>
      <c r="L9" s="473"/>
      <c r="M9" s="473"/>
    </row>
    <row r="10" spans="1:13" ht="39">
      <c r="A10" s="36" t="s">
        <v>4133</v>
      </c>
      <c r="B10" s="36" t="s">
        <v>453</v>
      </c>
      <c r="C10" s="33" t="s">
        <v>451</v>
      </c>
      <c r="D10" s="33" t="s">
        <v>68</v>
      </c>
      <c r="E10" s="36" t="s">
        <v>1549</v>
      </c>
      <c r="F10" s="565" t="s">
        <v>4134</v>
      </c>
      <c r="G10" s="317">
        <v>2222</v>
      </c>
      <c r="H10" s="317" t="s">
        <v>1569</v>
      </c>
      <c r="I10" s="281" t="s">
        <v>1568</v>
      </c>
      <c r="J10" s="317" t="s">
        <v>4135</v>
      </c>
      <c r="K10" s="317" t="s">
        <v>1570</v>
      </c>
      <c r="L10" s="317" t="s">
        <v>1571</v>
      </c>
      <c r="M10" s="329" t="s">
        <v>1572</v>
      </c>
    </row>
    <row r="11" spans="1:13" ht="39">
      <c r="A11" s="36" t="s">
        <v>4136</v>
      </c>
      <c r="B11" s="36" t="s">
        <v>453</v>
      </c>
      <c r="C11" s="33" t="s">
        <v>451</v>
      </c>
      <c r="D11" s="33" t="s">
        <v>68</v>
      </c>
      <c r="E11" s="36" t="s">
        <v>1549</v>
      </c>
      <c r="F11" s="565" t="s">
        <v>4137</v>
      </c>
      <c r="G11" s="317">
        <v>2222</v>
      </c>
      <c r="H11" s="317" t="s">
        <v>1569</v>
      </c>
      <c r="I11" s="281" t="s">
        <v>1568</v>
      </c>
      <c r="J11" s="317" t="s">
        <v>4138</v>
      </c>
      <c r="K11" s="317" t="s">
        <v>1570</v>
      </c>
      <c r="L11" s="317" t="s">
        <v>1571</v>
      </c>
      <c r="M11" s="329" t="s">
        <v>1572</v>
      </c>
    </row>
    <row r="12" spans="1:13" ht="52">
      <c r="A12" s="36" t="s">
        <v>4139</v>
      </c>
      <c r="B12" s="36" t="s">
        <v>453</v>
      </c>
      <c r="C12" s="33" t="s">
        <v>451</v>
      </c>
      <c r="D12" s="33" t="s">
        <v>68</v>
      </c>
      <c r="E12" s="36" t="s">
        <v>1665</v>
      </c>
      <c r="F12" s="565" t="s">
        <v>4140</v>
      </c>
      <c r="G12" s="317">
        <v>2222</v>
      </c>
      <c r="H12" s="317" t="s">
        <v>1569</v>
      </c>
      <c r="I12" s="281" t="s">
        <v>1568</v>
      </c>
      <c r="J12" s="317" t="s">
        <v>4141</v>
      </c>
      <c r="K12" s="317" t="s">
        <v>1570</v>
      </c>
      <c r="L12" s="317" t="s">
        <v>1571</v>
      </c>
      <c r="M12" s="329" t="s">
        <v>1572</v>
      </c>
    </row>
    <row r="13" spans="1:13" ht="52">
      <c r="A13" s="36" t="s">
        <v>4142</v>
      </c>
      <c r="B13" s="36" t="s">
        <v>453</v>
      </c>
      <c r="C13" s="33" t="s">
        <v>451</v>
      </c>
      <c r="D13" s="33" t="s">
        <v>68</v>
      </c>
      <c r="E13" s="36" t="s">
        <v>1665</v>
      </c>
      <c r="F13" s="565" t="s">
        <v>4143</v>
      </c>
      <c r="G13" s="317">
        <v>2222</v>
      </c>
      <c r="H13" s="317" t="s">
        <v>1569</v>
      </c>
      <c r="I13" s="281" t="s">
        <v>1568</v>
      </c>
      <c r="J13" s="317" t="s">
        <v>4144</v>
      </c>
      <c r="K13" s="317" t="s">
        <v>1570</v>
      </c>
      <c r="L13" s="317" t="s">
        <v>1571</v>
      </c>
      <c r="M13" s="329" t="s">
        <v>1572</v>
      </c>
    </row>
    <row r="14" spans="1:13" ht="65">
      <c r="A14" s="549" t="s">
        <v>4145</v>
      </c>
      <c r="B14" s="33" t="s">
        <v>461</v>
      </c>
      <c r="C14" s="33" t="s">
        <v>470</v>
      </c>
      <c r="D14" s="33" t="s">
        <v>2637</v>
      </c>
      <c r="E14" s="549" t="s">
        <v>1665</v>
      </c>
      <c r="F14" s="565" t="s">
        <v>4146</v>
      </c>
      <c r="G14" s="39">
        <v>2224</v>
      </c>
      <c r="H14" s="39" t="s">
        <v>2217</v>
      </c>
      <c r="I14" s="201" t="s">
        <v>1560</v>
      </c>
      <c r="J14" s="366" t="s">
        <v>2549</v>
      </c>
      <c r="K14" s="201" t="s">
        <v>2558</v>
      </c>
      <c r="L14" s="201" t="s">
        <v>2559</v>
      </c>
      <c r="M14" s="201" t="s">
        <v>1572</v>
      </c>
    </row>
  </sheetData>
  <mergeCells count="1">
    <mergeCell ref="A4:C4"/>
  </mergeCells>
  <pageMargins left="0.7" right="0.7" top="0.75" bottom="0.75" header="0.3" footer="0.3"/>
  <pageSetup paperSize="9" orientation="portrait"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B4:BG23"/>
  <sheetViews>
    <sheetView zoomScaleNormal="100" workbookViewId="0">
      <pane ySplit="6" topLeftCell="A7" activePane="bottomLeft" state="frozen"/>
      <selection pane="bottomLeft" activeCell="H7" sqref="H7"/>
    </sheetView>
  </sheetViews>
  <sheetFormatPr defaultRowHeight="13"/>
  <cols>
    <col min="2" max="2" width="14.6640625" customWidth="1"/>
    <col min="3" max="3" width="15.6640625" customWidth="1"/>
    <col min="4" max="4" width="25.109375" customWidth="1"/>
    <col min="5" max="5" width="14.44140625" customWidth="1"/>
    <col min="6" max="6" width="6.33203125" bestFit="1" customWidth="1"/>
    <col min="7" max="7" width="11.77734375" bestFit="1" customWidth="1"/>
    <col min="8" max="8" width="11.33203125" bestFit="1" customWidth="1"/>
    <col min="9" max="9" width="6.33203125" bestFit="1" customWidth="1"/>
    <col min="10" max="10" width="11.77734375" bestFit="1" customWidth="1"/>
    <col min="11" max="11" width="11.33203125" bestFit="1" customWidth="1"/>
    <col min="12" max="12" width="6.33203125" style="27" bestFit="1" customWidth="1"/>
    <col min="13" max="13" width="11.77734375" style="27" bestFit="1" customWidth="1"/>
    <col min="14" max="14" width="11.33203125" style="27" bestFit="1" customWidth="1"/>
    <col min="15" max="15" width="9" style="27" customWidth="1"/>
    <col min="16" max="16" width="8.44140625" style="27" bestFit="1" customWidth="1"/>
    <col min="17" max="17" width="15.109375" style="27" bestFit="1" customWidth="1"/>
    <col min="18" max="18" width="16.44140625" style="27" bestFit="1" customWidth="1"/>
    <col min="19" max="19" width="8.44140625" style="27" customWidth="1"/>
    <col min="20" max="20" width="11.33203125" style="27" bestFit="1" customWidth="1"/>
    <col min="21" max="21" width="13.77734375" customWidth="1"/>
    <col min="22" max="22" width="13.33203125" customWidth="1"/>
    <col min="23" max="23" width="18.6640625" customWidth="1"/>
    <col min="25" max="25" width="11.77734375" customWidth="1"/>
    <col min="26" max="27" width="14.44140625" customWidth="1"/>
    <col min="28" max="28" width="12.77734375" customWidth="1"/>
    <col min="29" max="29" width="24" customWidth="1"/>
    <col min="30" max="30" width="13.44140625" customWidth="1"/>
    <col min="31" max="31" width="14.44140625" customWidth="1"/>
    <col min="32" max="32" width="17.77734375" customWidth="1"/>
    <col min="33" max="33" width="19.6640625" customWidth="1"/>
    <col min="34" max="34" width="15.33203125" customWidth="1"/>
    <col min="35" max="35" width="16.6640625" customWidth="1"/>
    <col min="36" max="36" width="19.77734375" customWidth="1"/>
    <col min="37" max="37" width="18.109375" customWidth="1"/>
    <col min="38" max="38" width="21.77734375" customWidth="1"/>
    <col min="39" max="39" width="20.44140625" customWidth="1"/>
    <col min="40" max="40" width="16.6640625" customWidth="1"/>
    <col min="41" max="41" width="18.77734375" customWidth="1"/>
    <col min="42" max="42" width="20.44140625" customWidth="1"/>
    <col min="43" max="43" width="14.109375" customWidth="1"/>
    <col min="44" max="44" width="16.44140625" customWidth="1"/>
    <col min="45" max="45" width="20" customWidth="1"/>
    <col min="46" max="46" width="17.109375" customWidth="1"/>
    <col min="47" max="47" width="20.77734375" customWidth="1"/>
    <col min="48" max="48" width="19.44140625" customWidth="1"/>
    <col min="49" max="49" width="15.109375" customWidth="1"/>
    <col min="50" max="50" width="16.77734375" customWidth="1"/>
    <col min="51" max="51" width="12.77734375" customWidth="1"/>
    <col min="52" max="52" width="15.77734375" customWidth="1"/>
    <col min="53" max="53" width="18" customWidth="1"/>
    <col min="54" max="54" width="13.44140625" customWidth="1"/>
    <col min="55" max="55" width="15.6640625" customWidth="1"/>
    <col min="56" max="56" width="13.44140625" customWidth="1"/>
    <col min="57" max="57" width="20.44140625" customWidth="1"/>
    <col min="58" max="58" width="11.6640625" customWidth="1"/>
    <col min="59" max="59" width="12.77734375" customWidth="1"/>
  </cols>
  <sheetData>
    <row r="4" spans="2:59" ht="18.5" thickBot="1">
      <c r="B4" s="20" t="s">
        <v>4147</v>
      </c>
    </row>
    <row r="5" spans="2:59">
      <c r="F5" s="877" t="s">
        <v>476</v>
      </c>
      <c r="G5" s="878"/>
      <c r="H5" s="879"/>
      <c r="I5" s="877" t="s">
        <v>476</v>
      </c>
      <c r="J5" s="878"/>
      <c r="K5" s="879"/>
      <c r="L5" s="877" t="s">
        <v>476</v>
      </c>
      <c r="M5" s="878"/>
      <c r="N5" s="879"/>
      <c r="O5" s="877" t="s">
        <v>476</v>
      </c>
      <c r="P5" s="878"/>
      <c r="Q5" s="879"/>
      <c r="R5" s="877" t="s">
        <v>476</v>
      </c>
      <c r="S5" s="878"/>
      <c r="T5" s="879"/>
      <c r="U5" s="880" t="s">
        <v>476</v>
      </c>
      <c r="V5" s="881"/>
      <c r="W5" s="882"/>
      <c r="X5" s="880" t="s">
        <v>476</v>
      </c>
      <c r="Y5" s="881"/>
      <c r="Z5" s="882"/>
      <c r="AA5" s="880" t="s">
        <v>476</v>
      </c>
      <c r="AB5" s="881"/>
      <c r="AC5" s="882"/>
      <c r="AD5" s="880" t="s">
        <v>476</v>
      </c>
      <c r="AE5" s="881"/>
      <c r="AF5" s="882"/>
      <c r="AG5" s="880" t="s">
        <v>476</v>
      </c>
      <c r="AH5" s="881"/>
      <c r="AI5" s="882"/>
      <c r="AJ5" s="880" t="s">
        <v>476</v>
      </c>
      <c r="AK5" s="881"/>
      <c r="AL5" s="882"/>
      <c r="AM5" s="880" t="s">
        <v>476</v>
      </c>
      <c r="AN5" s="881"/>
      <c r="AO5" s="882"/>
      <c r="AP5" s="880" t="s">
        <v>476</v>
      </c>
      <c r="AQ5" s="881"/>
      <c r="AR5" s="882"/>
      <c r="AS5" s="880" t="s">
        <v>476</v>
      </c>
      <c r="AT5" s="881"/>
      <c r="AU5" s="882"/>
      <c r="AV5" s="880" t="s">
        <v>476</v>
      </c>
      <c r="AW5" s="881"/>
      <c r="AX5" s="882"/>
      <c r="AY5" s="880" t="s">
        <v>476</v>
      </c>
      <c r="AZ5" s="881"/>
      <c r="BA5" s="882"/>
      <c r="BB5" s="880" t="s">
        <v>476</v>
      </c>
      <c r="BC5" s="881"/>
      <c r="BD5" s="882"/>
      <c r="BE5" s="880" t="s">
        <v>476</v>
      </c>
      <c r="BF5" s="881"/>
      <c r="BG5" s="882"/>
    </row>
    <row r="6" spans="2:59" s="19" customFormat="1" ht="26">
      <c r="B6" s="96" t="s">
        <v>477</v>
      </c>
      <c r="C6" s="546" t="s">
        <v>478</v>
      </c>
      <c r="D6" s="546" t="s">
        <v>479</v>
      </c>
      <c r="E6" s="548" t="s">
        <v>481</v>
      </c>
      <c r="F6" s="245" t="s">
        <v>482</v>
      </c>
      <c r="G6" s="546" t="s">
        <v>483</v>
      </c>
      <c r="H6" s="246" t="s">
        <v>484</v>
      </c>
      <c r="I6" s="245" t="s">
        <v>482</v>
      </c>
      <c r="J6" s="546" t="s">
        <v>483</v>
      </c>
      <c r="K6" s="246" t="s">
        <v>484</v>
      </c>
      <c r="L6" s="245" t="s">
        <v>482</v>
      </c>
      <c r="M6" s="546" t="s">
        <v>483</v>
      </c>
      <c r="N6" s="246" t="s">
        <v>484</v>
      </c>
      <c r="O6" s="245" t="s">
        <v>482</v>
      </c>
      <c r="P6" s="546" t="s">
        <v>483</v>
      </c>
      <c r="Q6" s="246" t="s">
        <v>484</v>
      </c>
      <c r="R6" s="245" t="s">
        <v>482</v>
      </c>
      <c r="S6" s="546" t="s">
        <v>483</v>
      </c>
      <c r="T6" s="246" t="s">
        <v>484</v>
      </c>
      <c r="U6" s="245" t="s">
        <v>482</v>
      </c>
      <c r="V6" s="546" t="s">
        <v>483</v>
      </c>
      <c r="W6" s="246" t="s">
        <v>484</v>
      </c>
      <c r="X6" s="245" t="s">
        <v>482</v>
      </c>
      <c r="Y6" s="546" t="s">
        <v>483</v>
      </c>
      <c r="Z6" s="246" t="s">
        <v>484</v>
      </c>
      <c r="AA6" s="245" t="s">
        <v>482</v>
      </c>
      <c r="AB6" s="546" t="s">
        <v>483</v>
      </c>
      <c r="AC6" s="246" t="s">
        <v>484</v>
      </c>
      <c r="AD6" s="245" t="s">
        <v>482</v>
      </c>
      <c r="AE6" s="546" t="s">
        <v>483</v>
      </c>
      <c r="AF6" s="246" t="s">
        <v>484</v>
      </c>
      <c r="AG6" s="245" t="s">
        <v>482</v>
      </c>
      <c r="AH6" s="546" t="s">
        <v>483</v>
      </c>
      <c r="AI6" s="246" t="s">
        <v>484</v>
      </c>
      <c r="AJ6" s="245" t="s">
        <v>482</v>
      </c>
      <c r="AK6" s="546" t="s">
        <v>483</v>
      </c>
      <c r="AL6" s="246" t="s">
        <v>484</v>
      </c>
      <c r="AM6" s="245" t="s">
        <v>482</v>
      </c>
      <c r="AN6" s="546" t="s">
        <v>483</v>
      </c>
      <c r="AO6" s="246" t="s">
        <v>484</v>
      </c>
      <c r="AP6" s="245" t="s">
        <v>482</v>
      </c>
      <c r="AQ6" s="546" t="s">
        <v>483</v>
      </c>
      <c r="AR6" s="246" t="s">
        <v>484</v>
      </c>
      <c r="AS6" s="245" t="s">
        <v>482</v>
      </c>
      <c r="AT6" s="546" t="s">
        <v>483</v>
      </c>
      <c r="AU6" s="246" t="s">
        <v>484</v>
      </c>
      <c r="AV6" s="245" t="s">
        <v>482</v>
      </c>
      <c r="AW6" s="546" t="s">
        <v>483</v>
      </c>
      <c r="AX6" s="246" t="s">
        <v>484</v>
      </c>
      <c r="AY6" s="245" t="s">
        <v>482</v>
      </c>
      <c r="AZ6" s="546" t="s">
        <v>483</v>
      </c>
      <c r="BA6" s="246" t="s">
        <v>484</v>
      </c>
      <c r="BB6" s="245" t="s">
        <v>482</v>
      </c>
      <c r="BC6" s="546" t="s">
        <v>483</v>
      </c>
      <c r="BD6" s="246" t="s">
        <v>484</v>
      </c>
      <c r="BE6" s="245" t="s">
        <v>482</v>
      </c>
      <c r="BF6" s="546" t="s">
        <v>483</v>
      </c>
      <c r="BG6" s="246" t="s">
        <v>484</v>
      </c>
    </row>
    <row r="7" spans="2:59" ht="26">
      <c r="B7" s="95" t="s">
        <v>4148</v>
      </c>
      <c r="C7" s="33" t="str">
        <f t="shared" ref="C7:C19" si="0">INDEX(Master_Min_Site_Name,MATCH(Password_Min_Short_Hostname,Master_Min_Short_Hostname,0))</f>
        <v>BT Reigate</v>
      </c>
      <c r="D7" s="33" t="str">
        <f t="shared" ref="D7:D19" si="1">INDEX(Master_M_Server_Type,MATCH(Password_Min_Short_Hostname,Master_Min_Short_Hostname,0))</f>
        <v>Admin/SUF</v>
      </c>
      <c r="E7" s="33" t="str">
        <f t="shared" ref="E7:E19" si="2">INDEX(Master_Min_Deployment,MATCH(Password_Min_Short_Hostname,Master_Min_Short_Hostname,0))</f>
        <v>Ph2 - YE2019</v>
      </c>
      <c r="F7" s="247" t="s">
        <v>52</v>
      </c>
      <c r="G7" s="549" t="s">
        <v>486</v>
      </c>
      <c r="H7" s="248" t="s">
        <v>487</v>
      </c>
      <c r="I7" s="252" t="s">
        <v>488</v>
      </c>
      <c r="J7" s="549" t="s">
        <v>489</v>
      </c>
      <c r="K7" s="248" t="s">
        <v>4149</v>
      </c>
      <c r="L7" s="247" t="s">
        <v>488</v>
      </c>
      <c r="M7" s="549" t="s">
        <v>4150</v>
      </c>
      <c r="N7" s="248" t="s">
        <v>4151</v>
      </c>
      <c r="O7" s="247" t="s">
        <v>488</v>
      </c>
      <c r="P7" s="549" t="s">
        <v>491</v>
      </c>
      <c r="Q7" s="248" t="s">
        <v>492</v>
      </c>
      <c r="R7" s="247" t="s">
        <v>493</v>
      </c>
      <c r="S7" s="549" t="s">
        <v>494</v>
      </c>
      <c r="T7" s="248" t="s">
        <v>495</v>
      </c>
      <c r="U7" s="478" t="s">
        <v>496</v>
      </c>
      <c r="V7" s="549" t="s">
        <v>4152</v>
      </c>
      <c r="W7" s="248" t="s">
        <v>490</v>
      </c>
      <c r="X7" s="478" t="s">
        <v>497</v>
      </c>
      <c r="Y7" s="549" t="s">
        <v>4152</v>
      </c>
      <c r="Z7" s="248" t="s">
        <v>498</v>
      </c>
      <c r="AA7" s="478" t="s">
        <v>499</v>
      </c>
      <c r="AB7" s="549" t="s">
        <v>4152</v>
      </c>
      <c r="AC7" s="248" t="s">
        <v>500</v>
      </c>
      <c r="AD7" s="478" t="s">
        <v>501</v>
      </c>
      <c r="AE7" s="549" t="s">
        <v>4152</v>
      </c>
      <c r="AF7" s="248" t="s">
        <v>502</v>
      </c>
      <c r="AG7" s="478" t="s">
        <v>503</v>
      </c>
      <c r="AH7" s="549" t="s">
        <v>4152</v>
      </c>
      <c r="AI7" t="s">
        <v>504</v>
      </c>
      <c r="AJ7" s="478" t="s">
        <v>505</v>
      </c>
      <c r="AK7" s="549" t="s">
        <v>4152</v>
      </c>
      <c r="AL7" s="248" t="s">
        <v>506</v>
      </c>
      <c r="AM7" s="478" t="s">
        <v>507</v>
      </c>
      <c r="AN7" s="549" t="s">
        <v>4152</v>
      </c>
      <c r="AO7" s="248" t="s">
        <v>508</v>
      </c>
      <c r="AP7" s="478"/>
      <c r="AQ7" s="549"/>
      <c r="AR7" s="248"/>
      <c r="AS7" s="478"/>
      <c r="AT7" s="549"/>
      <c r="AU7" s="248"/>
      <c r="AV7" s="478"/>
      <c r="AW7" s="549"/>
      <c r="AX7" s="248"/>
      <c r="AY7" s="478" t="s">
        <v>509</v>
      </c>
      <c r="AZ7" s="549" t="s">
        <v>510</v>
      </c>
      <c r="BA7" s="248" t="s">
        <v>510</v>
      </c>
      <c r="BB7" s="478"/>
      <c r="BC7" s="549"/>
      <c r="BD7" s="248"/>
      <c r="BE7" s="478"/>
      <c r="BF7" s="549"/>
      <c r="BG7" s="248"/>
    </row>
    <row r="8" spans="2:59" ht="26">
      <c r="B8" s="95" t="s">
        <v>4153</v>
      </c>
      <c r="C8" s="33" t="str">
        <f t="shared" si="0"/>
        <v>BT Reigate</v>
      </c>
      <c r="D8" s="33" t="str">
        <f t="shared" si="1"/>
        <v>ARK</v>
      </c>
      <c r="E8" s="33" t="str">
        <f t="shared" si="2"/>
        <v>Ph2 - YE2019</v>
      </c>
      <c r="F8" s="247" t="s">
        <v>52</v>
      </c>
      <c r="G8" s="549" t="s">
        <v>486</v>
      </c>
      <c r="H8" s="248" t="s">
        <v>487</v>
      </c>
      <c r="I8" s="252" t="s">
        <v>488</v>
      </c>
      <c r="J8" s="549" t="s">
        <v>489</v>
      </c>
      <c r="K8" s="248" t="s">
        <v>4149</v>
      </c>
      <c r="L8" s="247"/>
      <c r="M8" s="549"/>
      <c r="N8" s="248"/>
      <c r="O8" s="247"/>
      <c r="P8" s="549"/>
      <c r="Q8" s="248"/>
      <c r="R8" s="247"/>
      <c r="S8" s="549"/>
      <c r="T8" s="248"/>
      <c r="U8" s="247"/>
      <c r="V8" s="549"/>
      <c r="W8" s="248"/>
      <c r="X8" s="247"/>
      <c r="Y8" s="549"/>
      <c r="Z8" s="248"/>
      <c r="AA8" s="247"/>
      <c r="AB8" s="549"/>
      <c r="AC8" s="248"/>
      <c r="AD8" s="247"/>
      <c r="AE8" s="549"/>
      <c r="AF8" s="248"/>
      <c r="AG8" s="247"/>
      <c r="AH8" s="549"/>
      <c r="AI8" s="248"/>
      <c r="AJ8" s="247"/>
      <c r="AK8" s="549"/>
      <c r="AL8" s="248"/>
      <c r="AM8" s="247"/>
      <c r="AN8" s="549"/>
      <c r="AO8" s="248"/>
      <c r="AP8" s="478" t="s">
        <v>534</v>
      </c>
      <c r="AQ8" s="549" t="s">
        <v>4152</v>
      </c>
      <c r="AR8" s="248" t="s">
        <v>536</v>
      </c>
      <c r="AS8" s="478" t="s">
        <v>537</v>
      </c>
      <c r="AT8" s="549" t="s">
        <v>4152</v>
      </c>
      <c r="AU8" s="248" t="s">
        <v>538</v>
      </c>
      <c r="AV8" s="478" t="s">
        <v>532</v>
      </c>
      <c r="AW8" s="549" t="s">
        <v>4152</v>
      </c>
      <c r="AX8" s="248" t="s">
        <v>533</v>
      </c>
      <c r="AY8" s="247"/>
      <c r="AZ8" s="549"/>
      <c r="BA8" s="248"/>
      <c r="BB8" s="247"/>
      <c r="BC8" s="549"/>
      <c r="BD8" s="248"/>
      <c r="BE8" s="478" t="s">
        <v>511</v>
      </c>
      <c r="BF8" s="549" t="s">
        <v>512</v>
      </c>
      <c r="BG8" s="248" t="s">
        <v>512</v>
      </c>
    </row>
    <row r="9" spans="2:59">
      <c r="B9" s="95" t="s">
        <v>4154</v>
      </c>
      <c r="C9" s="33" t="str">
        <f t="shared" si="0"/>
        <v>BT Reigate</v>
      </c>
      <c r="D9" s="33" t="str">
        <f t="shared" si="1"/>
        <v>ARK</v>
      </c>
      <c r="E9" s="33" t="str">
        <f t="shared" si="2"/>
        <v>Ph2 - YE2019</v>
      </c>
      <c r="F9" s="247" t="s">
        <v>52</v>
      </c>
      <c r="G9" s="549" t="s">
        <v>486</v>
      </c>
      <c r="H9" s="248" t="s">
        <v>487</v>
      </c>
      <c r="I9" s="252" t="s">
        <v>488</v>
      </c>
      <c r="J9" s="549" t="s">
        <v>489</v>
      </c>
      <c r="K9" s="248" t="s">
        <v>4149</v>
      </c>
      <c r="L9" s="247"/>
      <c r="M9" s="549"/>
      <c r="N9" s="248"/>
      <c r="O9" s="247"/>
      <c r="P9" s="549"/>
      <c r="Q9" s="248"/>
      <c r="R9" s="247"/>
      <c r="S9" s="549"/>
      <c r="T9" s="248"/>
      <c r="U9" s="247"/>
      <c r="V9" s="549"/>
      <c r="W9" s="248"/>
      <c r="X9" s="247"/>
      <c r="Y9" s="549"/>
      <c r="Z9" s="248"/>
      <c r="AA9" s="247"/>
      <c r="AB9" s="549"/>
      <c r="AC9" s="248"/>
      <c r="AD9" s="247"/>
      <c r="AE9" s="549"/>
      <c r="AF9" s="248"/>
      <c r="AG9" s="247"/>
      <c r="AH9" s="549"/>
      <c r="AI9" s="248"/>
      <c r="AJ9" s="247"/>
      <c r="AK9" s="549"/>
      <c r="AL9" s="248"/>
      <c r="AM9" s="247"/>
      <c r="AN9" s="549"/>
      <c r="AO9" s="248"/>
      <c r="AP9" s="247"/>
      <c r="AQ9" s="549"/>
      <c r="AR9" s="248"/>
      <c r="AS9" s="247"/>
      <c r="AT9" s="549"/>
      <c r="AU9" s="248"/>
      <c r="AV9" s="478" t="s">
        <v>532</v>
      </c>
      <c r="AW9" s="549" t="s">
        <v>4152</v>
      </c>
      <c r="AX9" s="248" t="s">
        <v>533</v>
      </c>
      <c r="AY9" s="247"/>
      <c r="AZ9" s="549"/>
      <c r="BA9" s="248"/>
      <c r="BB9" s="247"/>
      <c r="BC9" s="549"/>
      <c r="BD9" s="248"/>
      <c r="BE9" s="247"/>
      <c r="BF9" s="549"/>
      <c r="BG9" s="248"/>
    </row>
    <row r="10" spans="2:59">
      <c r="B10" s="95" t="s">
        <v>4155</v>
      </c>
      <c r="C10" s="33" t="str">
        <f t="shared" si="0"/>
        <v>BT Reigate</v>
      </c>
      <c r="D10" s="33" t="str">
        <f t="shared" si="1"/>
        <v>ARK</v>
      </c>
      <c r="E10" s="33" t="str">
        <f t="shared" si="2"/>
        <v>Ph2 - YE2019</v>
      </c>
      <c r="F10" s="247" t="s">
        <v>52</v>
      </c>
      <c r="G10" s="549" t="s">
        <v>486</v>
      </c>
      <c r="H10" s="248" t="s">
        <v>487</v>
      </c>
      <c r="I10" s="252" t="s">
        <v>488</v>
      </c>
      <c r="J10" s="549" t="s">
        <v>489</v>
      </c>
      <c r="K10" s="248" t="s">
        <v>4149</v>
      </c>
      <c r="L10" s="247"/>
      <c r="M10" s="549"/>
      <c r="N10" s="248"/>
      <c r="O10" s="247"/>
      <c r="P10" s="549"/>
      <c r="Q10" s="248"/>
      <c r="R10" s="247"/>
      <c r="S10" s="549"/>
      <c r="T10" s="248"/>
      <c r="U10" s="247"/>
      <c r="V10" s="549"/>
      <c r="W10" s="248"/>
      <c r="X10" s="247"/>
      <c r="Y10" s="549"/>
      <c r="Z10" s="248"/>
      <c r="AA10" s="247"/>
      <c r="AB10" s="549"/>
      <c r="AC10" s="248"/>
      <c r="AD10" s="247"/>
      <c r="AE10" s="549"/>
      <c r="AF10" s="248"/>
      <c r="AG10" s="247"/>
      <c r="AH10" s="549"/>
      <c r="AI10" s="248"/>
      <c r="AJ10" s="247"/>
      <c r="AK10" s="549"/>
      <c r="AL10" s="248"/>
      <c r="AM10" s="247"/>
      <c r="AN10" s="549"/>
      <c r="AO10" s="248"/>
      <c r="AP10" s="247"/>
      <c r="AQ10" s="549"/>
      <c r="AR10" s="248"/>
      <c r="AS10" s="247"/>
      <c r="AT10" s="549"/>
      <c r="AU10" s="248"/>
      <c r="AV10" s="478" t="s">
        <v>532</v>
      </c>
      <c r="AW10" s="549" t="s">
        <v>4152</v>
      </c>
      <c r="AX10" s="248" t="s">
        <v>533</v>
      </c>
      <c r="AY10" s="247"/>
      <c r="AZ10" s="549"/>
      <c r="BA10" s="248"/>
      <c r="BB10" s="247"/>
      <c r="BC10" s="549"/>
      <c r="BD10" s="248"/>
      <c r="BE10" s="247"/>
      <c r="BF10" s="549"/>
      <c r="BG10" s="248"/>
    </row>
    <row r="11" spans="2:59">
      <c r="B11" s="95" t="s">
        <v>4156</v>
      </c>
      <c r="C11" s="33" t="str">
        <f t="shared" si="0"/>
        <v>BT Reigate</v>
      </c>
      <c r="D11" s="33" t="str">
        <f t="shared" si="1"/>
        <v>ARK</v>
      </c>
      <c r="E11" s="33" t="str">
        <f t="shared" si="2"/>
        <v>Ph2 - YE2019</v>
      </c>
      <c r="F11" s="247" t="s">
        <v>52</v>
      </c>
      <c r="G11" s="549" t="s">
        <v>486</v>
      </c>
      <c r="H11" s="248" t="s">
        <v>487</v>
      </c>
      <c r="I11" s="252" t="s">
        <v>488</v>
      </c>
      <c r="J11" s="549" t="s">
        <v>489</v>
      </c>
      <c r="K11" s="248" t="s">
        <v>4149</v>
      </c>
      <c r="L11" s="247"/>
      <c r="M11" s="549"/>
      <c r="N11" s="248"/>
      <c r="O11" s="247"/>
      <c r="P11" s="549"/>
      <c r="Q11" s="248"/>
      <c r="R11" s="247"/>
      <c r="S11" s="549"/>
      <c r="T11" s="248"/>
      <c r="U11" s="247"/>
      <c r="V11" s="549"/>
      <c r="W11" s="248"/>
      <c r="X11" s="247"/>
      <c r="Y11" s="549"/>
      <c r="Z11" s="248"/>
      <c r="AA11" s="247"/>
      <c r="AB11" s="549"/>
      <c r="AC11" s="248"/>
      <c r="AD11" s="247"/>
      <c r="AE11" s="549"/>
      <c r="AF11" s="248"/>
      <c r="AG11" s="247"/>
      <c r="AH11" s="549"/>
      <c r="AI11" s="248"/>
      <c r="AJ11" s="247"/>
      <c r="AK11" s="549"/>
      <c r="AL11" s="248"/>
      <c r="AM11" s="247"/>
      <c r="AN11" s="549"/>
      <c r="AO11" s="248"/>
      <c r="AP11" s="247"/>
      <c r="AQ11" s="549"/>
      <c r="AR11" s="248"/>
      <c r="AS11" s="247"/>
      <c r="AT11" s="549"/>
      <c r="AU11" s="248"/>
      <c r="AV11" s="478" t="s">
        <v>532</v>
      </c>
      <c r="AW11" s="549" t="s">
        <v>4152</v>
      </c>
      <c r="AX11" s="248" t="s">
        <v>533</v>
      </c>
      <c r="AY11" s="247"/>
      <c r="AZ11" s="549"/>
      <c r="BA11" s="248"/>
      <c r="BB11" s="247"/>
      <c r="BC11" s="549"/>
      <c r="BD11" s="248"/>
      <c r="BE11" s="247"/>
      <c r="BF11" s="549"/>
      <c r="BG11" s="248"/>
    </row>
    <row r="12" spans="2:59">
      <c r="B12" s="95" t="s">
        <v>4157</v>
      </c>
      <c r="C12" s="33" t="str">
        <f t="shared" si="0"/>
        <v>BT Reigate</v>
      </c>
      <c r="D12" s="33" t="str">
        <f t="shared" si="1"/>
        <v>Correlator</v>
      </c>
      <c r="E12" s="33" t="str">
        <f t="shared" si="2"/>
        <v>Ph1</v>
      </c>
      <c r="F12" s="247" t="s">
        <v>52</v>
      </c>
      <c r="G12" s="549" t="s">
        <v>486</v>
      </c>
      <c r="H12" s="248" t="s">
        <v>487</v>
      </c>
      <c r="I12" s="252" t="s">
        <v>488</v>
      </c>
      <c r="J12" s="549" t="s">
        <v>489</v>
      </c>
      <c r="K12" s="248" t="s">
        <v>4149</v>
      </c>
      <c r="L12" s="247"/>
      <c r="M12" s="549"/>
      <c r="N12" s="248"/>
      <c r="O12" s="247"/>
      <c r="P12" s="549"/>
      <c r="Q12" s="248"/>
      <c r="R12" s="247"/>
      <c r="S12" s="549"/>
      <c r="T12" s="248"/>
      <c r="U12" s="247"/>
      <c r="V12" s="549"/>
      <c r="W12" s="248"/>
      <c r="X12" s="247"/>
      <c r="Y12" s="549"/>
      <c r="Z12" s="248"/>
      <c r="AA12" s="247"/>
      <c r="AB12" s="549"/>
      <c r="AC12" s="248"/>
      <c r="AD12" s="247"/>
      <c r="AE12" s="549"/>
      <c r="AF12" s="248"/>
      <c r="AG12" s="247"/>
      <c r="AH12" s="549"/>
      <c r="AI12" s="248"/>
      <c r="AJ12" s="247"/>
      <c r="AK12" s="549"/>
      <c r="AL12" s="248"/>
      <c r="AM12" s="247"/>
      <c r="AN12" s="549"/>
      <c r="AO12" s="248"/>
      <c r="AP12" s="247"/>
      <c r="AQ12" s="549"/>
      <c r="AR12" s="248"/>
      <c r="AS12" s="247"/>
      <c r="AT12" s="549"/>
      <c r="AU12" s="248"/>
      <c r="AV12" s="247"/>
      <c r="AW12" s="549"/>
      <c r="AX12" s="248"/>
      <c r="AY12" s="247"/>
      <c r="AZ12" s="549"/>
      <c r="BA12" s="248"/>
      <c r="BB12" s="247"/>
      <c r="BC12" s="549"/>
      <c r="BD12" s="248"/>
      <c r="BE12" s="247"/>
      <c r="BF12" s="549"/>
      <c r="BG12" s="248"/>
    </row>
    <row r="13" spans="2:59" ht="16" customHeight="1">
      <c r="B13" s="426" t="s">
        <v>4158</v>
      </c>
      <c r="C13" s="427" t="str">
        <f t="shared" si="0"/>
        <v>BT Reigate</v>
      </c>
      <c r="D13" s="427" t="str">
        <f t="shared" si="1"/>
        <v>DB Master</v>
      </c>
      <c r="E13" s="427" t="str">
        <f t="shared" si="2"/>
        <v>Ph1</v>
      </c>
      <c r="F13" s="428" t="s">
        <v>52</v>
      </c>
      <c r="G13" s="429" t="s">
        <v>486</v>
      </c>
      <c r="H13" s="430" t="s">
        <v>487</v>
      </c>
      <c r="I13" s="431" t="s">
        <v>488</v>
      </c>
      <c r="J13" s="429" t="s">
        <v>489</v>
      </c>
      <c r="K13" s="430" t="s">
        <v>4149</v>
      </c>
      <c r="L13" s="431" t="s">
        <v>488</v>
      </c>
      <c r="M13" s="429" t="s">
        <v>4150</v>
      </c>
      <c r="N13" s="430" t="s">
        <v>4151</v>
      </c>
      <c r="O13" s="428"/>
      <c r="P13" s="429"/>
      <c r="Q13" s="430"/>
      <c r="R13" s="428"/>
      <c r="S13" s="549"/>
      <c r="T13" s="248"/>
      <c r="U13" s="247"/>
      <c r="V13" s="549"/>
      <c r="W13" s="248"/>
      <c r="X13" s="247"/>
      <c r="Y13" s="549"/>
      <c r="Z13" s="248"/>
      <c r="AA13" s="247"/>
      <c r="AB13" s="549"/>
      <c r="AC13" s="248"/>
      <c r="AD13" s="247"/>
      <c r="AE13" s="549"/>
      <c r="AF13" s="248"/>
      <c r="AG13" s="247"/>
      <c r="AH13" s="549"/>
      <c r="AI13" s="248"/>
      <c r="AJ13" s="247"/>
      <c r="AK13" s="549"/>
      <c r="AL13" s="248"/>
      <c r="AM13" s="247"/>
      <c r="AN13" s="549"/>
      <c r="AO13" s="248"/>
      <c r="AP13" s="247"/>
      <c r="AQ13" s="549"/>
      <c r="AR13" s="248"/>
      <c r="AS13" s="247"/>
      <c r="AT13" s="549"/>
      <c r="AU13" s="248"/>
      <c r="AV13" s="247"/>
      <c r="AW13" s="549"/>
      <c r="AX13" s="248"/>
      <c r="AY13" s="247"/>
      <c r="AZ13" s="549"/>
      <c r="BA13" s="248"/>
      <c r="BB13" s="247"/>
      <c r="BC13" s="549"/>
      <c r="BD13" s="248"/>
      <c r="BE13" s="247"/>
      <c r="BF13" s="549"/>
      <c r="BG13" s="248"/>
    </row>
    <row r="14" spans="2:59">
      <c r="B14" s="95" t="s">
        <v>4159</v>
      </c>
      <c r="C14" s="33" t="str">
        <f t="shared" si="0"/>
        <v>BT Reigate</v>
      </c>
      <c r="D14" s="33" t="str">
        <f t="shared" si="1"/>
        <v>Impala Server</v>
      </c>
      <c r="E14" s="33" t="str">
        <f t="shared" si="2"/>
        <v>Ph2 - YE2019</v>
      </c>
      <c r="F14" s="247" t="s">
        <v>52</v>
      </c>
      <c r="G14" s="549" t="s">
        <v>486</v>
      </c>
      <c r="H14" s="248" t="s">
        <v>487</v>
      </c>
      <c r="I14" s="252" t="s">
        <v>488</v>
      </c>
      <c r="J14" s="549" t="s">
        <v>489</v>
      </c>
      <c r="K14" s="248" t="s">
        <v>4149</v>
      </c>
      <c r="L14" s="252" t="s">
        <v>488</v>
      </c>
      <c r="M14" s="549" t="s">
        <v>4150</v>
      </c>
      <c r="N14" s="248" t="s">
        <v>4151</v>
      </c>
      <c r="O14" s="247"/>
      <c r="P14" s="549"/>
      <c r="Q14" s="248"/>
      <c r="R14" s="247"/>
      <c r="S14" s="549"/>
      <c r="T14" s="248"/>
      <c r="U14" s="247"/>
      <c r="V14" s="549"/>
      <c r="W14" s="248"/>
      <c r="X14" s="247"/>
      <c r="Y14" s="549"/>
      <c r="Z14" s="248"/>
      <c r="AA14" s="247"/>
      <c r="AB14" s="549"/>
      <c r="AC14" s="248"/>
      <c r="AD14" s="247"/>
      <c r="AE14" s="549"/>
      <c r="AF14" s="248"/>
      <c r="AG14" s="247"/>
      <c r="AH14" s="549"/>
      <c r="AI14" s="248"/>
      <c r="AJ14" s="247"/>
      <c r="AK14" s="549"/>
      <c r="AL14" s="248"/>
      <c r="AM14" s="247"/>
      <c r="AN14" s="549"/>
      <c r="AO14" s="248"/>
      <c r="AP14" s="247"/>
      <c r="AQ14" s="549"/>
      <c r="AR14" s="248"/>
      <c r="AS14" s="247"/>
      <c r="AT14" s="549"/>
      <c r="AU14" s="248"/>
      <c r="AV14" s="247"/>
      <c r="AW14" s="549"/>
      <c r="AX14" s="248"/>
      <c r="AY14" s="247"/>
      <c r="AZ14" s="549"/>
      <c r="BA14" s="248"/>
      <c r="BB14" s="247"/>
      <c r="BC14" s="549"/>
      <c r="BD14" s="248"/>
      <c r="BE14" s="247"/>
      <c r="BF14" s="549"/>
      <c r="BG14" s="248"/>
    </row>
    <row r="15" spans="2:59">
      <c r="B15" s="95" t="s">
        <v>4160</v>
      </c>
      <c r="C15" s="33" t="str">
        <f t="shared" si="0"/>
        <v>BT Reigate</v>
      </c>
      <c r="D15" s="33" t="str">
        <f t="shared" si="1"/>
        <v>Impala Server</v>
      </c>
      <c r="E15" s="33" t="str">
        <f t="shared" si="2"/>
        <v>Ph2 - YE2019</v>
      </c>
      <c r="F15" s="247" t="s">
        <v>52</v>
      </c>
      <c r="G15" s="549" t="s">
        <v>486</v>
      </c>
      <c r="H15" s="248" t="s">
        <v>487</v>
      </c>
      <c r="I15" s="252" t="s">
        <v>488</v>
      </c>
      <c r="J15" s="549" t="s">
        <v>489</v>
      </c>
      <c r="K15" s="248" t="s">
        <v>4149</v>
      </c>
      <c r="L15" s="252" t="s">
        <v>488</v>
      </c>
      <c r="M15" s="549" t="s">
        <v>4150</v>
      </c>
      <c r="N15" s="248" t="s">
        <v>4151</v>
      </c>
      <c r="O15" s="247"/>
      <c r="P15" s="549"/>
      <c r="Q15" s="248"/>
      <c r="R15" s="247"/>
      <c r="S15" s="549"/>
      <c r="T15" s="248"/>
      <c r="U15" s="247"/>
      <c r="V15" s="549"/>
      <c r="W15" s="248"/>
      <c r="X15" s="247"/>
      <c r="Y15" s="549"/>
      <c r="Z15" s="248"/>
      <c r="AA15" s="247"/>
      <c r="AB15" s="549"/>
      <c r="AC15" s="248"/>
      <c r="AD15" s="247"/>
      <c r="AE15" s="549"/>
      <c r="AF15" s="248"/>
      <c r="AG15" s="247"/>
      <c r="AH15" s="549"/>
      <c r="AI15" s="248"/>
      <c r="AJ15" s="247"/>
      <c r="AK15" s="549"/>
      <c r="AL15" s="248"/>
      <c r="AM15" s="247"/>
      <c r="AN15" s="549"/>
      <c r="AO15" s="248"/>
      <c r="AP15" s="247"/>
      <c r="AQ15" s="549"/>
      <c r="AR15" s="248"/>
      <c r="AS15" s="247"/>
      <c r="AT15" s="549"/>
      <c r="AU15" s="248"/>
      <c r="AV15" s="247"/>
      <c r="AW15" s="549"/>
      <c r="AX15" s="248"/>
      <c r="AY15" s="247"/>
      <c r="AZ15" s="549"/>
      <c r="BA15" s="248"/>
      <c r="BB15" s="247"/>
      <c r="BC15" s="549"/>
      <c r="BD15" s="248"/>
      <c r="BE15" s="247"/>
      <c r="BF15" s="549"/>
      <c r="BG15" s="248"/>
    </row>
    <row r="16" spans="2:59" ht="26">
      <c r="B16" s="95" t="s">
        <v>4161</v>
      </c>
      <c r="C16" s="33" t="str">
        <f t="shared" si="0"/>
        <v>BT Reigate</v>
      </c>
      <c r="D16" s="33" t="str">
        <f t="shared" si="1"/>
        <v>JBoss</v>
      </c>
      <c r="E16" s="33" t="str">
        <f t="shared" si="2"/>
        <v>Ph2 - YE2019</v>
      </c>
      <c r="F16" s="247" t="s">
        <v>52</v>
      </c>
      <c r="G16" s="549" t="s">
        <v>486</v>
      </c>
      <c r="H16" s="248" t="s">
        <v>487</v>
      </c>
      <c r="I16" s="252" t="s">
        <v>488</v>
      </c>
      <c r="J16" s="549" t="s">
        <v>489</v>
      </c>
      <c r="K16" s="248" t="s">
        <v>4149</v>
      </c>
      <c r="L16" s="247"/>
      <c r="M16" s="549"/>
      <c r="N16" s="248"/>
      <c r="O16" s="247"/>
      <c r="P16" s="549"/>
      <c r="Q16" s="248"/>
      <c r="R16" s="247"/>
      <c r="S16" s="549"/>
      <c r="T16" s="248"/>
      <c r="U16" s="247"/>
      <c r="V16" s="549"/>
      <c r="W16" s="248"/>
      <c r="X16" s="247"/>
      <c r="Y16" s="549"/>
      <c r="Z16" s="248"/>
      <c r="AA16" s="247"/>
      <c r="AB16" s="549"/>
      <c r="AC16" s="248"/>
      <c r="AD16" s="247"/>
      <c r="AE16" s="549"/>
      <c r="AF16" s="248"/>
      <c r="AG16" s="247"/>
      <c r="AH16" s="549"/>
      <c r="AI16" s="248"/>
      <c r="AJ16" s="247"/>
      <c r="AK16" s="549"/>
      <c r="AL16" s="248"/>
      <c r="AM16" s="247"/>
      <c r="AN16" s="549"/>
      <c r="AO16" s="248"/>
      <c r="AP16" s="247"/>
      <c r="AQ16" s="549"/>
      <c r="AR16" s="248"/>
      <c r="AS16" s="247"/>
      <c r="AT16" s="549"/>
      <c r="AU16" s="248"/>
      <c r="AV16" s="247"/>
      <c r="AW16" s="549"/>
      <c r="AX16" s="248"/>
      <c r="AY16" s="247"/>
      <c r="AZ16" s="549"/>
      <c r="BA16" s="248"/>
      <c r="BB16" s="478" t="s">
        <v>514</v>
      </c>
      <c r="BC16" s="549" t="s">
        <v>515</v>
      </c>
      <c r="BD16" s="248" t="s">
        <v>516</v>
      </c>
      <c r="BE16" s="247"/>
      <c r="BF16" s="549"/>
      <c r="BG16" s="248"/>
    </row>
    <row r="17" spans="2:59">
      <c r="B17" s="95" t="s">
        <v>4162</v>
      </c>
      <c r="C17" s="33" t="str">
        <f t="shared" si="0"/>
        <v>BT Reigate</v>
      </c>
      <c r="D17" s="33" t="str">
        <f t="shared" si="1"/>
        <v>Kafka</v>
      </c>
      <c r="E17" s="33" t="str">
        <f t="shared" si="2"/>
        <v>Ph2 - YE2019</v>
      </c>
      <c r="F17" s="247" t="s">
        <v>52</v>
      </c>
      <c r="G17" s="549" t="s">
        <v>486</v>
      </c>
      <c r="H17" s="248" t="s">
        <v>487</v>
      </c>
      <c r="I17" s="252" t="s">
        <v>488</v>
      </c>
      <c r="J17" s="549" t="s">
        <v>489</v>
      </c>
      <c r="K17" s="248" t="s">
        <v>4149</v>
      </c>
      <c r="L17" s="247"/>
      <c r="M17" s="549"/>
      <c r="N17" s="248"/>
      <c r="O17" s="247"/>
      <c r="P17" s="549"/>
      <c r="Q17" s="248"/>
      <c r="R17" s="247"/>
      <c r="S17" s="549"/>
      <c r="T17" s="248"/>
      <c r="U17" s="247"/>
      <c r="V17" s="549"/>
      <c r="W17" s="248"/>
      <c r="X17" s="247"/>
      <c r="Y17" s="549"/>
      <c r="Z17" s="248"/>
      <c r="AA17" s="247"/>
      <c r="AB17" s="549"/>
      <c r="AC17" s="248"/>
      <c r="AD17" s="247"/>
      <c r="AE17" s="549"/>
      <c r="AF17" s="248"/>
      <c r="AG17" s="247"/>
      <c r="AH17" s="549"/>
      <c r="AI17" s="248"/>
      <c r="AJ17" s="247"/>
      <c r="AK17" s="549"/>
      <c r="AL17" s="248"/>
      <c r="AM17" s="247"/>
      <c r="AN17" s="549"/>
      <c r="AO17" s="248"/>
      <c r="AP17" s="247"/>
      <c r="AQ17" s="549"/>
      <c r="AR17" s="248"/>
      <c r="AS17" s="247"/>
      <c r="AT17" s="549"/>
      <c r="AU17" s="248"/>
      <c r="AV17" s="247"/>
      <c r="AW17" s="549"/>
      <c r="AX17" s="248"/>
      <c r="AY17" s="247"/>
      <c r="AZ17" s="549"/>
      <c r="BA17" s="248"/>
      <c r="BB17" s="247"/>
      <c r="BC17" s="549"/>
      <c r="BD17" s="248"/>
      <c r="BE17" s="247"/>
      <c r="BF17" s="549"/>
      <c r="BG17" s="248"/>
    </row>
    <row r="18" spans="2:59">
      <c r="B18" s="95" t="s">
        <v>4163</v>
      </c>
      <c r="C18" s="33" t="s">
        <v>451</v>
      </c>
      <c r="D18" s="33" t="s">
        <v>4125</v>
      </c>
      <c r="E18" s="33" t="s">
        <v>1665</v>
      </c>
      <c r="F18" s="452" t="s">
        <v>52</v>
      </c>
      <c r="G18" s="549" t="s">
        <v>486</v>
      </c>
      <c r="H18" s="248" t="s">
        <v>487</v>
      </c>
      <c r="I18" s="252" t="s">
        <v>488</v>
      </c>
      <c r="J18" s="549" t="s">
        <v>489</v>
      </c>
      <c r="K18" s="248" t="s">
        <v>4149</v>
      </c>
      <c r="L18" s="452"/>
      <c r="M18" s="75"/>
      <c r="N18" s="453"/>
      <c r="O18" s="452"/>
      <c r="P18" s="75"/>
      <c r="Q18" s="453"/>
      <c r="R18" s="452"/>
      <c r="S18" s="75"/>
      <c r="T18" s="453"/>
      <c r="U18" s="247"/>
      <c r="V18" s="549"/>
      <c r="W18" s="248"/>
      <c r="X18" s="247"/>
      <c r="Y18" s="549"/>
      <c r="Z18" s="248"/>
      <c r="AA18" s="247"/>
      <c r="AB18" s="549"/>
      <c r="AC18" s="248"/>
      <c r="AD18" s="247"/>
      <c r="AE18" s="549"/>
      <c r="AF18" s="248"/>
      <c r="AG18" s="247"/>
      <c r="AH18" s="549"/>
      <c r="AI18" s="248"/>
      <c r="AJ18" s="247"/>
      <c r="AK18" s="549"/>
      <c r="AL18" s="248"/>
      <c r="AM18" s="247"/>
      <c r="AN18" s="549"/>
      <c r="AO18" s="248"/>
      <c r="AP18" s="247"/>
      <c r="AQ18" s="549"/>
      <c r="AR18" s="248"/>
      <c r="AS18" s="247"/>
      <c r="AT18" s="549"/>
      <c r="AU18" s="248"/>
      <c r="AV18" s="247"/>
      <c r="AW18" s="549"/>
      <c r="AX18" s="248"/>
      <c r="AY18" s="247"/>
      <c r="AZ18" s="549"/>
      <c r="BA18" s="248"/>
      <c r="BB18" s="247"/>
      <c r="BC18" s="549"/>
      <c r="BD18" s="248"/>
      <c r="BE18" s="247"/>
      <c r="BF18" s="549"/>
      <c r="BG18" s="248"/>
    </row>
    <row r="19" spans="2:59" ht="13.5" thickBot="1">
      <c r="B19" s="143" t="s">
        <v>4116</v>
      </c>
      <c r="C19" s="33" t="str">
        <f t="shared" si="0"/>
        <v>Leeds</v>
      </c>
      <c r="D19" s="33" t="str">
        <f t="shared" si="1"/>
        <v>GTPU + GTPC Probe</v>
      </c>
      <c r="E19" s="33" t="str">
        <f t="shared" si="2"/>
        <v>Ph1</v>
      </c>
      <c r="F19" s="249" t="s">
        <v>52</v>
      </c>
      <c r="G19" s="250" t="s">
        <v>486</v>
      </c>
      <c r="H19" s="251" t="s">
        <v>487</v>
      </c>
      <c r="I19" s="253" t="s">
        <v>488</v>
      </c>
      <c r="J19" s="250" t="s">
        <v>489</v>
      </c>
      <c r="K19" s="251" t="s">
        <v>4149</v>
      </c>
      <c r="L19" s="249"/>
      <c r="M19" s="250"/>
      <c r="N19" s="251"/>
      <c r="O19" s="249"/>
      <c r="P19" s="250"/>
      <c r="Q19" s="251"/>
      <c r="R19" s="249"/>
      <c r="S19" s="250"/>
      <c r="T19" s="251"/>
      <c r="U19" s="247"/>
      <c r="V19" s="549"/>
      <c r="W19" s="248"/>
      <c r="X19" s="247"/>
      <c r="Y19" s="549"/>
      <c r="Z19" s="248"/>
      <c r="AA19" s="247"/>
      <c r="AB19" s="549"/>
      <c r="AC19" s="248"/>
      <c r="AD19" s="247"/>
      <c r="AE19" s="549"/>
      <c r="AF19" s="248"/>
      <c r="AG19" s="247"/>
      <c r="AH19" s="549"/>
      <c r="AI19" s="248"/>
      <c r="AJ19" s="247"/>
      <c r="AK19" s="549"/>
      <c r="AL19" s="248"/>
      <c r="AM19" s="247"/>
      <c r="AN19" s="549"/>
      <c r="AO19" s="248"/>
      <c r="AP19" s="247"/>
      <c r="AQ19" s="549"/>
      <c r="AR19" s="248"/>
      <c r="AS19" s="247"/>
      <c r="AT19" s="549"/>
      <c r="AU19" s="248"/>
      <c r="AV19" s="247"/>
      <c r="AW19" s="549"/>
      <c r="AX19" s="248"/>
      <c r="AY19" s="247"/>
      <c r="AZ19" s="549"/>
      <c r="BA19" s="248"/>
      <c r="BB19" s="247"/>
      <c r="BC19" s="549"/>
      <c r="BD19" s="248"/>
      <c r="BE19" s="247"/>
      <c r="BF19" s="549"/>
      <c r="BG19" s="248"/>
    </row>
    <row r="20" spans="2:59">
      <c r="U20" s="247"/>
      <c r="V20" s="549"/>
      <c r="W20" s="248"/>
      <c r="X20" s="247"/>
      <c r="Y20" s="549"/>
      <c r="Z20" s="248"/>
      <c r="AA20" s="247"/>
      <c r="AB20" s="549"/>
      <c r="AC20" s="248"/>
      <c r="AD20" s="247"/>
      <c r="AE20" s="549"/>
      <c r="AF20" s="248"/>
      <c r="AG20" s="247"/>
      <c r="AH20" s="549"/>
      <c r="AI20" s="248"/>
      <c r="AJ20" s="247"/>
      <c r="AK20" s="549"/>
      <c r="AL20" s="248"/>
      <c r="AM20" s="247"/>
      <c r="AN20" s="549"/>
      <c r="AO20" s="248"/>
      <c r="AP20" s="247"/>
      <c r="AQ20" s="549"/>
      <c r="AR20" s="248"/>
      <c r="AS20" s="247"/>
      <c r="AT20" s="549"/>
      <c r="AU20" s="248"/>
      <c r="AV20" s="247"/>
      <c r="AW20" s="549"/>
      <c r="AX20" s="248"/>
      <c r="AY20" s="247"/>
      <c r="AZ20" s="549"/>
      <c r="BA20" s="248"/>
      <c r="BB20" s="247"/>
      <c r="BC20" s="549"/>
      <c r="BD20" s="248"/>
      <c r="BE20" s="247"/>
      <c r="BF20" s="549"/>
      <c r="BG20" s="248"/>
    </row>
    <row r="21" spans="2:59" ht="26">
      <c r="B21" s="479" t="s">
        <v>4164</v>
      </c>
      <c r="U21" s="247"/>
      <c r="V21" s="549"/>
      <c r="W21" s="248"/>
      <c r="X21" s="247"/>
      <c r="Y21" s="549"/>
      <c r="Z21" s="248"/>
      <c r="AA21" s="247"/>
      <c r="AB21" s="549"/>
      <c r="AC21" s="248"/>
      <c r="AD21" s="247"/>
      <c r="AE21" s="549"/>
      <c r="AF21" s="248"/>
      <c r="AG21" s="247"/>
      <c r="AH21" s="549"/>
      <c r="AI21" s="248"/>
      <c r="AJ21" s="247"/>
      <c r="AK21" s="549"/>
      <c r="AL21" s="248"/>
      <c r="AM21" s="247"/>
      <c r="AN21" s="549"/>
      <c r="AO21" s="248"/>
      <c r="AP21" s="247"/>
      <c r="AQ21" s="549"/>
      <c r="AR21" s="248"/>
      <c r="AS21" s="247"/>
      <c r="AT21" s="549"/>
      <c r="AU21" s="248"/>
      <c r="AV21" s="247"/>
      <c r="AW21" s="549"/>
      <c r="AX21" s="248"/>
      <c r="AY21" s="247"/>
      <c r="AZ21" s="549"/>
      <c r="BA21" s="248"/>
      <c r="BB21" s="247"/>
      <c r="BC21" s="549"/>
      <c r="BD21" s="248"/>
      <c r="BE21" s="247"/>
      <c r="BF21" s="549"/>
      <c r="BG21" s="248"/>
    </row>
    <row r="23" spans="2:59">
      <c r="U23" s="19"/>
      <c r="V23" s="19"/>
      <c r="W23" s="19"/>
      <c r="X23" s="19"/>
      <c r="Y23" s="19"/>
      <c r="Z23" s="19"/>
      <c r="AA23" s="19"/>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c r="BA23" s="19"/>
      <c r="BB23" s="19"/>
      <c r="BC23" s="19"/>
      <c r="BD23" s="19"/>
      <c r="BE23" s="19"/>
      <c r="BF23" s="19"/>
      <c r="BG23" s="19"/>
    </row>
  </sheetData>
  <mergeCells count="18">
    <mergeCell ref="BB5:BD5"/>
    <mergeCell ref="BE5:BG5"/>
    <mergeCell ref="AY5:BA5"/>
    <mergeCell ref="AJ5:AL5"/>
    <mergeCell ref="AM5:AO5"/>
    <mergeCell ref="AP5:AR5"/>
    <mergeCell ref="AS5:AU5"/>
    <mergeCell ref="AV5:AX5"/>
    <mergeCell ref="U5:W5"/>
    <mergeCell ref="X5:Z5"/>
    <mergeCell ref="AA5:AC5"/>
    <mergeCell ref="AD5:AF5"/>
    <mergeCell ref="AG5:AI5"/>
    <mergeCell ref="F5:H5"/>
    <mergeCell ref="I5:K5"/>
    <mergeCell ref="L5:N5"/>
    <mergeCell ref="O5:Q5"/>
    <mergeCell ref="R5:T5"/>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5" filterMode="1"/>
  <dimension ref="B3:BZ392"/>
  <sheetViews>
    <sheetView topLeftCell="T1" zoomScale="110" zoomScaleNormal="110" workbookViewId="0">
      <pane ySplit="6" topLeftCell="A7" activePane="bottomLeft" state="frozen"/>
      <selection pane="bottomLeft" activeCell="W394" sqref="W394"/>
    </sheetView>
  </sheetViews>
  <sheetFormatPr defaultColWidth="24.44140625" defaultRowHeight="13"/>
  <cols>
    <col min="1" max="1" width="5.6640625" customWidth="1"/>
    <col min="2" max="2" width="20.44140625" bestFit="1" customWidth="1"/>
    <col min="3" max="3" width="17.109375" bestFit="1" customWidth="1"/>
    <col min="4" max="4" width="27.33203125" bestFit="1" customWidth="1"/>
    <col min="5" max="5" width="19.77734375" bestFit="1" customWidth="1"/>
    <col min="6" max="6" width="7.44140625" customWidth="1"/>
    <col min="7" max="7" width="12" bestFit="1" customWidth="1"/>
    <col min="8" max="8" width="11.44140625" bestFit="1" customWidth="1"/>
    <col min="9" max="9" width="16.109375" customWidth="1"/>
    <col min="10" max="10" width="13.109375" bestFit="1" customWidth="1"/>
    <col min="11" max="11" width="14.44140625" bestFit="1" customWidth="1"/>
    <col min="12" max="12" width="12" bestFit="1" customWidth="1"/>
    <col min="13" max="13" width="11.44140625" style="27" bestFit="1" customWidth="1"/>
    <col min="14" max="14" width="13.44140625" customWidth="1"/>
    <col min="15" max="15" width="13.109375" bestFit="1" customWidth="1"/>
    <col min="16" max="16" width="14.44140625" bestFit="1" customWidth="1"/>
    <col min="17" max="18" width="12.77734375" style="27" bestFit="1" customWidth="1"/>
    <col min="19" max="19" width="14.109375" style="27" bestFit="1" customWidth="1"/>
    <col min="20" max="20" width="15" style="27" bestFit="1" customWidth="1"/>
    <col min="21" max="21" width="15" style="27" customWidth="1"/>
    <col min="22" max="23" width="12.77734375" style="27" bestFit="1" customWidth="1"/>
    <col min="24" max="26" width="12.77734375" style="27" customWidth="1"/>
    <col min="27" max="27" width="12.77734375" style="27" bestFit="1" customWidth="1"/>
    <col min="28" max="28" width="12.77734375" style="27" customWidth="1"/>
    <col min="29" max="29" width="12.77734375" style="27" bestFit="1" customWidth="1"/>
    <col min="30" max="30" width="21.33203125" style="27" bestFit="1" customWidth="1"/>
    <col min="31" max="31" width="19.77734375" style="27" customWidth="1"/>
    <col min="32" max="32" width="13" style="27" bestFit="1" customWidth="1"/>
    <col min="33" max="34" width="12.77734375" style="27" bestFit="1" customWidth="1"/>
    <col min="35" max="35" width="20.77734375" style="27" bestFit="1" customWidth="1"/>
    <col min="36" max="36" width="20.77734375" style="27" customWidth="1"/>
    <col min="37" max="37" width="13" style="27" bestFit="1" customWidth="1"/>
    <col min="38" max="38" width="13" style="27" customWidth="1"/>
    <col min="39" max="39" width="12.77734375" style="27" bestFit="1" customWidth="1"/>
    <col min="40" max="40" width="14.33203125" style="27" bestFit="1" customWidth="1"/>
    <col min="41" max="41" width="14.33203125" style="27" customWidth="1"/>
    <col min="42" max="44" width="12.77734375" style="27" bestFit="1" customWidth="1"/>
    <col min="45" max="45" width="14.33203125" style="27" bestFit="1" customWidth="1"/>
    <col min="46" max="46" width="14.33203125" style="27" customWidth="1"/>
    <col min="47" max="49" width="12.77734375" style="27" bestFit="1" customWidth="1"/>
    <col min="50" max="51" width="12.77734375" style="27" customWidth="1"/>
    <col min="52" max="54" width="12.77734375" style="27" bestFit="1" customWidth="1"/>
    <col min="55" max="56" width="12.77734375" style="27" customWidth="1"/>
    <col min="57" max="59" width="12.77734375" style="27" bestFit="1" customWidth="1"/>
    <col min="60" max="60" width="25.44140625" style="27" bestFit="1" customWidth="1"/>
    <col min="61" max="61" width="12.77734375" style="27" customWidth="1"/>
    <col min="62" max="64" width="12.77734375" style="27" bestFit="1" customWidth="1"/>
    <col min="65" max="65" width="25.44140625" style="27" bestFit="1" customWidth="1"/>
    <col min="66" max="66" width="12.77734375" style="27" customWidth="1"/>
    <col min="67" max="69" width="12.77734375" style="27" bestFit="1" customWidth="1"/>
    <col min="70" max="70" width="9.33203125" customWidth="1"/>
    <col min="71" max="71" width="15.77734375" style="27" hidden="1" customWidth="1"/>
    <col min="72" max="72" width="12.33203125" style="27" hidden="1" customWidth="1"/>
    <col min="73" max="73" width="15.77734375" style="27" hidden="1" customWidth="1"/>
    <col min="74" max="74" width="12.33203125" style="27" hidden="1" customWidth="1"/>
    <col min="75" max="75" width="15.77734375" style="27" hidden="1" customWidth="1"/>
    <col min="76" max="76" width="12.33203125" style="27" hidden="1" customWidth="1"/>
    <col min="77" max="77" width="15.77734375" style="27" hidden="1" customWidth="1"/>
    <col min="78" max="78" width="12.33203125" style="27" hidden="1" customWidth="1"/>
  </cols>
  <sheetData>
    <row r="3" spans="2:78" ht="13.5" thickBot="1"/>
    <row r="4" spans="2:78" ht="13.5" thickBot="1">
      <c r="F4" s="925" t="s">
        <v>4165</v>
      </c>
      <c r="G4" s="926"/>
      <c r="H4" s="926"/>
      <c r="I4" s="926"/>
      <c r="J4" s="926"/>
      <c r="K4" s="926"/>
      <c r="L4" s="926"/>
      <c r="M4" s="926"/>
      <c r="N4" s="926"/>
      <c r="O4" s="926"/>
      <c r="P4" s="926"/>
      <c r="Q4" s="926"/>
      <c r="R4" s="926"/>
      <c r="S4" s="926"/>
      <c r="T4" s="926"/>
      <c r="U4" s="926"/>
      <c r="V4" s="926"/>
      <c r="W4" s="926"/>
      <c r="X4" s="926"/>
      <c r="Y4" s="926"/>
      <c r="Z4" s="926"/>
      <c r="AA4" s="926"/>
      <c r="AB4" s="926"/>
      <c r="AC4" s="926"/>
      <c r="AD4" s="926"/>
      <c r="AE4" s="926"/>
      <c r="AF4" s="926"/>
      <c r="AG4" s="926"/>
      <c r="AH4" s="926"/>
      <c r="AI4" s="926"/>
      <c r="AJ4" s="926"/>
      <c r="AK4" s="926"/>
      <c r="AL4" s="926"/>
      <c r="AM4" s="926"/>
      <c r="AN4" s="926"/>
      <c r="AO4" s="926"/>
      <c r="AP4" s="926"/>
      <c r="AQ4" s="926"/>
      <c r="AR4" s="926"/>
      <c r="AS4" s="926"/>
      <c r="AT4" s="926"/>
      <c r="AU4" s="926"/>
      <c r="AV4" s="926"/>
      <c r="AW4" s="926"/>
      <c r="AX4" s="926"/>
      <c r="AY4" s="926"/>
      <c r="AZ4" s="926"/>
      <c r="BA4" s="926"/>
      <c r="BB4" s="926"/>
      <c r="BC4" s="926"/>
      <c r="BD4" s="926"/>
      <c r="BE4" s="926"/>
      <c r="BF4" s="926"/>
      <c r="BG4" s="926"/>
      <c r="BH4" s="926"/>
      <c r="BI4" s="926"/>
      <c r="BJ4" s="926"/>
      <c r="BK4" s="926"/>
      <c r="BL4" s="926"/>
      <c r="BM4" s="926"/>
      <c r="BN4" s="926"/>
      <c r="BO4" s="926"/>
      <c r="BP4" s="926"/>
      <c r="BQ4" s="927"/>
    </row>
    <row r="5" spans="2:78">
      <c r="F5" s="931" t="s">
        <v>52</v>
      </c>
      <c r="G5" s="931"/>
      <c r="H5" s="931"/>
      <c r="I5" s="931"/>
      <c r="J5" s="928">
        <v>1</v>
      </c>
      <c r="K5" s="929"/>
      <c r="L5" s="907"/>
      <c r="M5" s="907"/>
      <c r="N5" s="930"/>
      <c r="O5" s="928">
        <v>2</v>
      </c>
      <c r="P5" s="929"/>
      <c r="Q5" s="907"/>
      <c r="R5" s="907"/>
      <c r="S5" s="930"/>
      <c r="T5" s="928">
        <v>3</v>
      </c>
      <c r="U5" s="929"/>
      <c r="V5" s="907"/>
      <c r="W5" s="907"/>
      <c r="X5" s="930"/>
      <c r="Y5" s="928">
        <v>4</v>
      </c>
      <c r="Z5" s="929"/>
      <c r="AA5" s="907"/>
      <c r="AB5" s="907"/>
      <c r="AC5" s="930"/>
      <c r="AD5" s="928">
        <v>5</v>
      </c>
      <c r="AE5" s="929"/>
      <c r="AF5" s="907"/>
      <c r="AG5" s="907"/>
      <c r="AH5" s="930"/>
      <c r="AI5" s="928">
        <v>6</v>
      </c>
      <c r="AJ5" s="929"/>
      <c r="AK5" s="907"/>
      <c r="AL5" s="907"/>
      <c r="AM5" s="930"/>
      <c r="AN5" s="928">
        <v>7</v>
      </c>
      <c r="AO5" s="929"/>
      <c r="AP5" s="907"/>
      <c r="AQ5" s="907"/>
      <c r="AR5" s="930"/>
      <c r="AS5" s="928">
        <v>8</v>
      </c>
      <c r="AT5" s="929"/>
      <c r="AU5" s="907"/>
      <c r="AV5" s="907"/>
      <c r="AW5" s="930"/>
      <c r="AX5" s="928">
        <v>9</v>
      </c>
      <c r="AY5" s="929"/>
      <c r="AZ5" s="907"/>
      <c r="BA5" s="907"/>
      <c r="BB5" s="930"/>
      <c r="BC5" s="928">
        <v>10</v>
      </c>
      <c r="BD5" s="929"/>
      <c r="BE5" s="907"/>
      <c r="BF5" s="907"/>
      <c r="BG5" s="930"/>
      <c r="BH5" s="928">
        <v>11</v>
      </c>
      <c r="BI5" s="929"/>
      <c r="BJ5" s="907"/>
      <c r="BK5" s="907"/>
      <c r="BL5" s="930"/>
      <c r="BM5" s="928">
        <v>12</v>
      </c>
      <c r="BN5" s="929"/>
      <c r="BO5" s="907"/>
      <c r="BP5" s="907"/>
      <c r="BQ5" s="930"/>
    </row>
    <row r="6" spans="2:78">
      <c r="B6" s="304" t="s">
        <v>477</v>
      </c>
      <c r="C6" s="325" t="s">
        <v>478</v>
      </c>
      <c r="D6" s="325" t="s">
        <v>4166</v>
      </c>
      <c r="E6" s="325" t="s">
        <v>481</v>
      </c>
      <c r="F6" s="562" t="s">
        <v>4167</v>
      </c>
      <c r="G6" s="326" t="s">
        <v>4168</v>
      </c>
      <c r="H6" s="326" t="s">
        <v>4169</v>
      </c>
      <c r="I6" s="326" t="s">
        <v>3942</v>
      </c>
      <c r="J6" s="562" t="s">
        <v>4170</v>
      </c>
      <c r="K6" s="562" t="s">
        <v>4171</v>
      </c>
      <c r="L6" s="562" t="s">
        <v>4168</v>
      </c>
      <c r="M6" s="562" t="s">
        <v>4169</v>
      </c>
      <c r="N6" s="562" t="s">
        <v>3942</v>
      </c>
      <c r="O6" s="562" t="s">
        <v>4170</v>
      </c>
      <c r="P6" s="562" t="s">
        <v>4171</v>
      </c>
      <c r="Q6" s="562" t="s">
        <v>4168</v>
      </c>
      <c r="R6" s="562" t="s">
        <v>4169</v>
      </c>
      <c r="S6" s="562" t="s">
        <v>3942</v>
      </c>
      <c r="T6" s="562" t="s">
        <v>4170</v>
      </c>
      <c r="U6" s="562" t="s">
        <v>4171</v>
      </c>
      <c r="V6" s="562" t="s">
        <v>4168</v>
      </c>
      <c r="W6" s="562" t="s">
        <v>4169</v>
      </c>
      <c r="X6" s="562" t="s">
        <v>3942</v>
      </c>
      <c r="Y6" s="562" t="s">
        <v>4170</v>
      </c>
      <c r="Z6" s="562" t="s">
        <v>4171</v>
      </c>
      <c r="AA6" s="562" t="s">
        <v>4168</v>
      </c>
      <c r="AB6" s="562" t="s">
        <v>4169</v>
      </c>
      <c r="AC6" s="562" t="s">
        <v>3942</v>
      </c>
      <c r="AD6" s="562" t="s">
        <v>4170</v>
      </c>
      <c r="AE6" s="562" t="s">
        <v>4171</v>
      </c>
      <c r="AF6" s="562" t="s">
        <v>4168</v>
      </c>
      <c r="AG6" s="562" t="s">
        <v>4169</v>
      </c>
      <c r="AH6" s="562" t="s">
        <v>3942</v>
      </c>
      <c r="AI6" s="562" t="s">
        <v>4170</v>
      </c>
      <c r="AJ6" s="562" t="s">
        <v>4171</v>
      </c>
      <c r="AK6" s="562" t="s">
        <v>4168</v>
      </c>
      <c r="AL6" s="562" t="s">
        <v>4169</v>
      </c>
      <c r="AM6" s="562" t="s">
        <v>3942</v>
      </c>
      <c r="AN6" s="562" t="s">
        <v>4170</v>
      </c>
      <c r="AO6" s="562" t="s">
        <v>4171</v>
      </c>
      <c r="AP6" s="562" t="s">
        <v>4168</v>
      </c>
      <c r="AQ6" s="562" t="s">
        <v>4169</v>
      </c>
      <c r="AR6" s="562" t="s">
        <v>3942</v>
      </c>
      <c r="AS6" s="562" t="s">
        <v>4170</v>
      </c>
      <c r="AT6" s="562" t="s">
        <v>4171</v>
      </c>
      <c r="AU6" s="562" t="s">
        <v>4168</v>
      </c>
      <c r="AV6" s="562" t="s">
        <v>4169</v>
      </c>
      <c r="AW6" s="562" t="s">
        <v>3942</v>
      </c>
      <c r="AX6" s="562" t="s">
        <v>4170</v>
      </c>
      <c r="AY6" s="562" t="s">
        <v>4171</v>
      </c>
      <c r="AZ6" s="562" t="s">
        <v>4168</v>
      </c>
      <c r="BA6" s="562" t="s">
        <v>4169</v>
      </c>
      <c r="BB6" s="562" t="s">
        <v>3942</v>
      </c>
      <c r="BC6" s="562" t="s">
        <v>4170</v>
      </c>
      <c r="BD6" s="562" t="s">
        <v>4171</v>
      </c>
      <c r="BE6" s="562" t="s">
        <v>4168</v>
      </c>
      <c r="BF6" s="562" t="s">
        <v>4169</v>
      </c>
      <c r="BG6" s="562" t="s">
        <v>3942</v>
      </c>
      <c r="BH6" s="562" t="s">
        <v>4170</v>
      </c>
      <c r="BI6" s="562" t="s">
        <v>4171</v>
      </c>
      <c r="BJ6" s="562" t="s">
        <v>4168</v>
      </c>
      <c r="BK6" s="562" t="s">
        <v>4169</v>
      </c>
      <c r="BL6" s="562" t="s">
        <v>3942</v>
      </c>
      <c r="BM6" s="562" t="s">
        <v>4170</v>
      </c>
      <c r="BN6" s="562" t="s">
        <v>4171</v>
      </c>
      <c r="BO6" s="562" t="s">
        <v>4168</v>
      </c>
      <c r="BP6" s="562" t="s">
        <v>4169</v>
      </c>
      <c r="BQ6" s="562" t="s">
        <v>3942</v>
      </c>
      <c r="BS6" s="326" t="s">
        <v>4172</v>
      </c>
      <c r="BT6" s="326" t="s">
        <v>4173</v>
      </c>
      <c r="BU6" s="326" t="s">
        <v>4172</v>
      </c>
      <c r="BV6" s="326" t="s">
        <v>4173</v>
      </c>
      <c r="BW6" s="334" t="s">
        <v>4172</v>
      </c>
      <c r="BX6" s="334" t="s">
        <v>4173</v>
      </c>
      <c r="BY6" s="68" t="s">
        <v>4172</v>
      </c>
      <c r="BZ6" s="68" t="s">
        <v>4173</v>
      </c>
    </row>
    <row r="7" spans="2:78" hidden="1">
      <c r="B7" s="95" t="s">
        <v>485</v>
      </c>
      <c r="C7" s="33" t="str">
        <f t="shared" ref="C7:C70" si="0">INDEX(Master_Full_Site_Name,MATCH(P2P_Full_Short_Hostname,Master_Full_Short_Hostname,0))</f>
        <v>BT Reigate</v>
      </c>
      <c r="D7" s="33" t="str">
        <f t="shared" ref="D7:D70" si="1">INDEX(Master_Full_Server_Type,MATCH(P2P_Full_Short_Hostname,Master_Full_Short_Hostname,0))</f>
        <v>Admin/SUF</v>
      </c>
      <c r="E7" s="33" t="str">
        <f t="shared" ref="E7:E70" si="2">INDEX(Master_Full_Deployment,MATCH(P2P_Full_Short_Hostname,Master_Full_Short_Hostname,0))</f>
        <v>Ph1</v>
      </c>
      <c r="F7" s="35" t="s">
        <v>4174</v>
      </c>
      <c r="G7" s="35" t="s">
        <v>4175</v>
      </c>
      <c r="H7" s="35" t="s">
        <v>52</v>
      </c>
      <c r="I7" s="35" t="str">
        <f>INDEX(Master_Full_ILO_IP,MATCH(P2P_Full_Short_Hostname,Master_Full_Short_Hostname,0))</f>
        <v>10.36.42.164</v>
      </c>
      <c r="J7" s="38" t="s">
        <v>4176</v>
      </c>
      <c r="K7" s="38" t="s">
        <v>4177</v>
      </c>
      <c r="L7" s="38" t="s">
        <v>4175</v>
      </c>
      <c r="M7" s="38" t="s">
        <v>53</v>
      </c>
      <c r="N7" s="38" t="str">
        <f t="shared" ref="N7:N70" si="3">INDEX(Master_Full_OM_IP,MATCH(P2P_Full_Short_Hostname,Master_Full_Short_Hostname,0))</f>
        <v>10.45.90.164</v>
      </c>
      <c r="O7" s="38" t="s">
        <v>4178</v>
      </c>
      <c r="P7" s="38" t="s">
        <v>4179</v>
      </c>
      <c r="Q7" s="38" t="s">
        <v>4175</v>
      </c>
      <c r="R7" s="38" t="s">
        <v>53</v>
      </c>
      <c r="S7" s="38" t="str">
        <f t="shared" ref="S7:S38" si="4">INDEX(Master_Full_OM_IP,MATCH(P2P_Full_Short_Hostname,Master_Full_Short_Hostname,0))</f>
        <v>10.45.90.164</v>
      </c>
      <c r="T7" s="328" t="s">
        <v>4180</v>
      </c>
      <c r="U7" s="328"/>
      <c r="V7" s="328" t="s">
        <v>4175</v>
      </c>
      <c r="W7" s="328" t="s">
        <v>4181</v>
      </c>
      <c r="X7" s="328" t="s">
        <v>4181</v>
      </c>
      <c r="Y7" s="328" t="s">
        <v>4182</v>
      </c>
      <c r="Z7" s="328"/>
      <c r="AA7" s="328" t="s">
        <v>4175</v>
      </c>
      <c r="AB7" s="328" t="s">
        <v>4181</v>
      </c>
      <c r="AC7" s="328" t="s">
        <v>4181</v>
      </c>
      <c r="AD7" s="327" t="s">
        <v>4183</v>
      </c>
      <c r="AE7" s="327" t="s">
        <v>4184</v>
      </c>
      <c r="AF7" s="327" t="s">
        <v>4185</v>
      </c>
      <c r="AG7" s="327" t="s">
        <v>55</v>
      </c>
      <c r="AH7" s="327" t="str">
        <f t="shared" ref="AH7:AH70" si="5">INDEX(Master_Full_Product_IP,MATCH(P2P_Full_Short_Hostname,Master_Full_Short_Hostname,0))</f>
        <v>10.45.88.164</v>
      </c>
      <c r="AI7" s="329" t="s">
        <v>4186</v>
      </c>
      <c r="AJ7" s="329" t="s">
        <v>4187</v>
      </c>
      <c r="AK7" s="329" t="s">
        <v>4185</v>
      </c>
      <c r="AL7" s="329" t="s">
        <v>54</v>
      </c>
      <c r="AM7" s="329" t="str">
        <f t="shared" ref="AM7:AM22" si="6">INDEX(Master_Full_APP_IP,MATCH(P2P_Full_Short_Hostname,Master_Full_Short_Hostname,0))</f>
        <v>10.45.89.200</v>
      </c>
      <c r="AN7" s="327" t="s">
        <v>4188</v>
      </c>
      <c r="AO7" s="327"/>
      <c r="AP7" s="327" t="s">
        <v>4185</v>
      </c>
      <c r="AQ7" s="327" t="s">
        <v>55</v>
      </c>
      <c r="AR7" s="327" t="str">
        <f t="shared" ref="AR7:AR70" si="7">INDEX(Master_Full_Product_IP,MATCH(P2P_Full_Short_Hostname,Master_Full_Short_Hostname,0))</f>
        <v>10.45.88.164</v>
      </c>
      <c r="AS7" s="329" t="s">
        <v>4189</v>
      </c>
      <c r="AT7" s="329" t="s">
        <v>4187</v>
      </c>
      <c r="AU7" s="329" t="s">
        <v>4185</v>
      </c>
      <c r="AV7" s="329" t="s">
        <v>54</v>
      </c>
      <c r="AW7" s="329" t="str">
        <f t="shared" ref="AW7:AW22" si="8">INDEX(Master_Full_APP_IP,MATCH(P2P_Full_Short_Hostname,Master_Full_Short_Hostname,0))</f>
        <v>10.45.89.200</v>
      </c>
      <c r="AX7" s="353"/>
      <c r="AY7" s="353"/>
      <c r="AZ7" s="353"/>
      <c r="BA7" s="353"/>
      <c r="BB7" s="353"/>
      <c r="BC7" s="353"/>
      <c r="BD7" s="353"/>
      <c r="BE7" s="353"/>
      <c r="BF7" s="353"/>
      <c r="BG7" s="353"/>
      <c r="BH7" s="353"/>
      <c r="BI7" s="353"/>
      <c r="BJ7" s="353"/>
      <c r="BK7" s="353"/>
      <c r="BL7" s="353"/>
      <c r="BM7" s="353"/>
      <c r="BN7" s="353"/>
      <c r="BO7" s="353"/>
      <c r="BP7" s="353"/>
      <c r="BQ7" s="353"/>
      <c r="BS7" s="28"/>
      <c r="BT7" s="28"/>
      <c r="BU7" s="28"/>
      <c r="BV7" s="28"/>
      <c r="BW7" s="28"/>
      <c r="BX7" s="28"/>
      <c r="BY7" s="28"/>
      <c r="BZ7" s="28"/>
    </row>
    <row r="8" spans="2:78" hidden="1">
      <c r="B8" s="95" t="s">
        <v>513</v>
      </c>
      <c r="C8" s="33" t="str">
        <f t="shared" si="0"/>
        <v>BT Reigate</v>
      </c>
      <c r="D8" s="33" t="str">
        <f t="shared" si="1"/>
        <v>JBoss</v>
      </c>
      <c r="E8" s="33" t="str">
        <f t="shared" si="2"/>
        <v>Ph1</v>
      </c>
      <c r="F8" s="35" t="s">
        <v>4174</v>
      </c>
      <c r="G8" s="35" t="s">
        <v>4175</v>
      </c>
      <c r="H8" s="35" t="s">
        <v>52</v>
      </c>
      <c r="I8" s="35" t="str">
        <f t="shared" ref="I8:I70" si="9">INDEX(Master_Full_ILO_IP,MATCH(P2P_Full_Short_Hostname,Master_Full_Short_Hostname,0))</f>
        <v>10.36.42.173</v>
      </c>
      <c r="J8" s="38" t="s">
        <v>4176</v>
      </c>
      <c r="K8" s="38" t="s">
        <v>4177</v>
      </c>
      <c r="L8" s="38" t="s">
        <v>4175</v>
      </c>
      <c r="M8" s="38" t="s">
        <v>53</v>
      </c>
      <c r="N8" s="38" t="str">
        <f t="shared" si="3"/>
        <v>10.45.90.173</v>
      </c>
      <c r="O8" s="38" t="s">
        <v>4178</v>
      </c>
      <c r="P8" s="38" t="s">
        <v>4179</v>
      </c>
      <c r="Q8" s="38" t="s">
        <v>4175</v>
      </c>
      <c r="R8" s="38" t="s">
        <v>53</v>
      </c>
      <c r="S8" s="38" t="str">
        <f t="shared" si="4"/>
        <v>10.45.90.173</v>
      </c>
      <c r="T8" s="328" t="s">
        <v>4180</v>
      </c>
      <c r="U8" s="328"/>
      <c r="V8" s="328" t="s">
        <v>4175</v>
      </c>
      <c r="W8" s="328" t="s">
        <v>4181</v>
      </c>
      <c r="X8" s="328" t="s">
        <v>4181</v>
      </c>
      <c r="Y8" s="328" t="s">
        <v>4182</v>
      </c>
      <c r="Z8" s="328"/>
      <c r="AA8" s="328" t="s">
        <v>4175</v>
      </c>
      <c r="AB8" s="328" t="s">
        <v>4181</v>
      </c>
      <c r="AC8" s="328" t="s">
        <v>4181</v>
      </c>
      <c r="AD8" s="327" t="s">
        <v>4183</v>
      </c>
      <c r="AE8" s="327" t="s">
        <v>4184</v>
      </c>
      <c r="AF8" s="327" t="s">
        <v>4185</v>
      </c>
      <c r="AG8" s="327" t="s">
        <v>55</v>
      </c>
      <c r="AH8" s="327" t="str">
        <f t="shared" si="5"/>
        <v>10.45.88.173</v>
      </c>
      <c r="AI8" s="329" t="s">
        <v>4186</v>
      </c>
      <c r="AJ8" s="329" t="s">
        <v>4187</v>
      </c>
      <c r="AK8" s="329" t="s">
        <v>4185</v>
      </c>
      <c r="AL8" s="329" t="s">
        <v>54</v>
      </c>
      <c r="AM8" s="329" t="str">
        <f t="shared" si="6"/>
        <v>10.45.89.201</v>
      </c>
      <c r="AN8" s="327" t="s">
        <v>4188</v>
      </c>
      <c r="AO8" s="327"/>
      <c r="AP8" s="327" t="s">
        <v>4185</v>
      </c>
      <c r="AQ8" s="327" t="s">
        <v>55</v>
      </c>
      <c r="AR8" s="327" t="str">
        <f t="shared" si="7"/>
        <v>10.45.88.173</v>
      </c>
      <c r="AS8" s="329" t="s">
        <v>4189</v>
      </c>
      <c r="AT8" s="329" t="s">
        <v>4187</v>
      </c>
      <c r="AU8" s="329" t="s">
        <v>4185</v>
      </c>
      <c r="AV8" s="329" t="s">
        <v>54</v>
      </c>
      <c r="AW8" s="329" t="str">
        <f t="shared" si="8"/>
        <v>10.45.89.201</v>
      </c>
      <c r="AX8" s="353"/>
      <c r="AY8" s="353"/>
      <c r="AZ8" s="353"/>
      <c r="BA8" s="353"/>
      <c r="BB8" s="353"/>
      <c r="BC8" s="353"/>
      <c r="BD8" s="353"/>
      <c r="BE8" s="353"/>
      <c r="BF8" s="353"/>
      <c r="BG8" s="353"/>
      <c r="BH8" s="353"/>
      <c r="BI8" s="353"/>
      <c r="BJ8" s="353"/>
      <c r="BK8" s="353"/>
      <c r="BL8" s="353"/>
      <c r="BM8" s="353"/>
      <c r="BN8" s="353"/>
      <c r="BO8" s="353"/>
      <c r="BP8" s="353"/>
      <c r="BQ8" s="353"/>
      <c r="BS8" s="28"/>
      <c r="BT8" s="28"/>
      <c r="BU8" s="28"/>
      <c r="BV8" s="28"/>
      <c r="BW8" s="28"/>
      <c r="BX8" s="28"/>
      <c r="BY8" s="28"/>
      <c r="BZ8" s="28"/>
    </row>
    <row r="9" spans="2:78" hidden="1">
      <c r="B9" s="95" t="s">
        <v>517</v>
      </c>
      <c r="C9" s="33" t="str">
        <f t="shared" si="0"/>
        <v>BT Reigate</v>
      </c>
      <c r="D9" s="33" t="str">
        <f t="shared" si="1"/>
        <v>JBoss</v>
      </c>
      <c r="E9" s="33" t="str">
        <f t="shared" si="2"/>
        <v>Ph1</v>
      </c>
      <c r="F9" s="35" t="s">
        <v>4174</v>
      </c>
      <c r="G9" s="35" t="s">
        <v>4175</v>
      </c>
      <c r="H9" s="35" t="s">
        <v>52</v>
      </c>
      <c r="I9" s="35" t="str">
        <f t="shared" si="9"/>
        <v>10.36.42.174</v>
      </c>
      <c r="J9" s="38" t="s">
        <v>4176</v>
      </c>
      <c r="K9" s="38" t="s">
        <v>4177</v>
      </c>
      <c r="L9" s="38" t="s">
        <v>4175</v>
      </c>
      <c r="M9" s="38" t="s">
        <v>53</v>
      </c>
      <c r="N9" s="38" t="str">
        <f t="shared" si="3"/>
        <v>10.45.90.174</v>
      </c>
      <c r="O9" s="38" t="s">
        <v>4178</v>
      </c>
      <c r="P9" s="38" t="s">
        <v>4179</v>
      </c>
      <c r="Q9" s="38" t="s">
        <v>4175</v>
      </c>
      <c r="R9" s="38" t="s">
        <v>53</v>
      </c>
      <c r="S9" s="38" t="str">
        <f t="shared" si="4"/>
        <v>10.45.90.174</v>
      </c>
      <c r="T9" s="328" t="s">
        <v>4180</v>
      </c>
      <c r="U9" s="328"/>
      <c r="V9" s="328" t="s">
        <v>4175</v>
      </c>
      <c r="W9" s="328" t="s">
        <v>4181</v>
      </c>
      <c r="X9" s="328" t="s">
        <v>4181</v>
      </c>
      <c r="Y9" s="328" t="s">
        <v>4182</v>
      </c>
      <c r="Z9" s="328"/>
      <c r="AA9" s="328" t="s">
        <v>4175</v>
      </c>
      <c r="AB9" s="328" t="s">
        <v>4181</v>
      </c>
      <c r="AC9" s="328" t="s">
        <v>4181</v>
      </c>
      <c r="AD9" s="327" t="s">
        <v>4183</v>
      </c>
      <c r="AE9" s="327" t="s">
        <v>4184</v>
      </c>
      <c r="AF9" s="327" t="s">
        <v>4185</v>
      </c>
      <c r="AG9" s="327" t="s">
        <v>55</v>
      </c>
      <c r="AH9" s="327" t="str">
        <f t="shared" si="5"/>
        <v>10.45.88.174</v>
      </c>
      <c r="AI9" s="329" t="s">
        <v>4186</v>
      </c>
      <c r="AJ9" s="329" t="s">
        <v>4187</v>
      </c>
      <c r="AK9" s="329" t="s">
        <v>4185</v>
      </c>
      <c r="AL9" s="329" t="s">
        <v>54</v>
      </c>
      <c r="AM9" s="329" t="str">
        <f t="shared" si="6"/>
        <v>10.45.89.202</v>
      </c>
      <c r="AN9" s="327" t="s">
        <v>4188</v>
      </c>
      <c r="AO9" s="327"/>
      <c r="AP9" s="327" t="s">
        <v>4185</v>
      </c>
      <c r="AQ9" s="327" t="s">
        <v>55</v>
      </c>
      <c r="AR9" s="327" t="str">
        <f t="shared" si="7"/>
        <v>10.45.88.174</v>
      </c>
      <c r="AS9" s="329" t="s">
        <v>4189</v>
      </c>
      <c r="AT9" s="329" t="s">
        <v>4190</v>
      </c>
      <c r="AU9" s="329" t="s">
        <v>4185</v>
      </c>
      <c r="AV9" s="329" t="s">
        <v>54</v>
      </c>
      <c r="AW9" s="329" t="str">
        <f t="shared" si="8"/>
        <v>10.45.89.202</v>
      </c>
      <c r="AX9" s="353"/>
      <c r="AY9" s="353"/>
      <c r="AZ9" s="353"/>
      <c r="BA9" s="353"/>
      <c r="BB9" s="353"/>
      <c r="BC9" s="353"/>
      <c r="BD9" s="353"/>
      <c r="BE9" s="353"/>
      <c r="BF9" s="353"/>
      <c r="BG9" s="353"/>
      <c r="BH9" s="353"/>
      <c r="BI9" s="353"/>
      <c r="BJ9" s="353"/>
      <c r="BK9" s="353"/>
      <c r="BL9" s="353"/>
      <c r="BM9" s="353"/>
      <c r="BN9" s="353"/>
      <c r="BO9" s="353"/>
      <c r="BP9" s="353"/>
      <c r="BQ9" s="353"/>
      <c r="BS9" s="28"/>
      <c r="BT9" s="28"/>
      <c r="BU9" s="28"/>
      <c r="BV9" s="28"/>
      <c r="BW9" s="28"/>
      <c r="BX9" s="28"/>
      <c r="BY9" s="28"/>
      <c r="BZ9" s="28"/>
    </row>
    <row r="10" spans="2:78" hidden="1">
      <c r="B10" s="95" t="s">
        <v>518</v>
      </c>
      <c r="C10" s="33" t="str">
        <f t="shared" si="0"/>
        <v>BT Reigate</v>
      </c>
      <c r="D10" s="33" t="str">
        <f t="shared" si="1"/>
        <v>JBoss</v>
      </c>
      <c r="E10" s="33" t="str">
        <f t="shared" si="2"/>
        <v>Ph1</v>
      </c>
      <c r="F10" s="35" t="s">
        <v>4174</v>
      </c>
      <c r="G10" s="35" t="s">
        <v>4175</v>
      </c>
      <c r="H10" s="35" t="s">
        <v>52</v>
      </c>
      <c r="I10" s="35" t="str">
        <f t="shared" si="9"/>
        <v>10.36.42.175</v>
      </c>
      <c r="J10" s="38" t="s">
        <v>4176</v>
      </c>
      <c r="K10" s="38" t="s">
        <v>4177</v>
      </c>
      <c r="L10" s="38" t="s">
        <v>4175</v>
      </c>
      <c r="M10" s="38" t="s">
        <v>53</v>
      </c>
      <c r="N10" s="38" t="str">
        <f t="shared" si="3"/>
        <v>10.45.90.175</v>
      </c>
      <c r="O10" s="38" t="s">
        <v>4178</v>
      </c>
      <c r="P10" s="38" t="s">
        <v>4179</v>
      </c>
      <c r="Q10" s="38" t="s">
        <v>4175</v>
      </c>
      <c r="R10" s="38" t="s">
        <v>53</v>
      </c>
      <c r="S10" s="38" t="str">
        <f t="shared" si="4"/>
        <v>10.45.90.175</v>
      </c>
      <c r="T10" s="328" t="s">
        <v>4180</v>
      </c>
      <c r="U10" s="328"/>
      <c r="V10" s="328" t="s">
        <v>4175</v>
      </c>
      <c r="W10" s="328" t="s">
        <v>4181</v>
      </c>
      <c r="X10" s="328" t="s">
        <v>4181</v>
      </c>
      <c r="Y10" s="328" t="s">
        <v>4182</v>
      </c>
      <c r="Z10" s="328"/>
      <c r="AA10" s="328" t="s">
        <v>4175</v>
      </c>
      <c r="AB10" s="328" t="s">
        <v>4181</v>
      </c>
      <c r="AC10" s="328" t="s">
        <v>4181</v>
      </c>
      <c r="AD10" s="327" t="s">
        <v>4183</v>
      </c>
      <c r="AE10" s="327" t="s">
        <v>4184</v>
      </c>
      <c r="AF10" s="327" t="s">
        <v>4185</v>
      </c>
      <c r="AG10" s="327" t="s">
        <v>55</v>
      </c>
      <c r="AH10" s="327" t="str">
        <f t="shared" si="5"/>
        <v>10.45.88.175</v>
      </c>
      <c r="AI10" s="329" t="s">
        <v>4186</v>
      </c>
      <c r="AJ10" s="329" t="s">
        <v>4187</v>
      </c>
      <c r="AK10" s="329" t="s">
        <v>4185</v>
      </c>
      <c r="AL10" s="329" t="s">
        <v>54</v>
      </c>
      <c r="AM10" s="329" t="str">
        <f t="shared" si="6"/>
        <v>10.45.89.203</v>
      </c>
      <c r="AN10" s="327" t="s">
        <v>4188</v>
      </c>
      <c r="AO10" s="327" t="s">
        <v>4191</v>
      </c>
      <c r="AP10" s="327" t="s">
        <v>4185</v>
      </c>
      <c r="AQ10" s="327" t="s">
        <v>55</v>
      </c>
      <c r="AR10" s="327" t="str">
        <f t="shared" si="7"/>
        <v>10.45.88.175</v>
      </c>
      <c r="AS10" s="329" t="s">
        <v>4189</v>
      </c>
      <c r="AT10" s="329" t="s">
        <v>4190</v>
      </c>
      <c r="AU10" s="329" t="s">
        <v>4185</v>
      </c>
      <c r="AV10" s="329" t="s">
        <v>54</v>
      </c>
      <c r="AW10" s="329" t="str">
        <f t="shared" si="8"/>
        <v>10.45.89.203</v>
      </c>
      <c r="AX10" s="353"/>
      <c r="AY10" s="353"/>
      <c r="AZ10" s="353"/>
      <c r="BA10" s="353"/>
      <c r="BB10" s="353"/>
      <c r="BC10" s="353"/>
      <c r="BD10" s="353"/>
      <c r="BE10" s="353"/>
      <c r="BF10" s="353"/>
      <c r="BG10" s="353"/>
      <c r="BH10" s="353"/>
      <c r="BI10" s="353"/>
      <c r="BJ10" s="353"/>
      <c r="BK10" s="353"/>
      <c r="BL10" s="353"/>
      <c r="BM10" s="353"/>
      <c r="BN10" s="353"/>
      <c r="BO10" s="353"/>
      <c r="BP10" s="353"/>
      <c r="BQ10" s="353"/>
      <c r="BS10" s="28"/>
      <c r="BT10" s="28"/>
      <c r="BU10" s="28"/>
      <c r="BV10" s="28"/>
      <c r="BW10" s="28"/>
      <c r="BX10" s="28"/>
      <c r="BY10" s="28"/>
      <c r="BZ10" s="28"/>
    </row>
    <row r="11" spans="2:78" hidden="1">
      <c r="B11" s="95" t="s">
        <v>519</v>
      </c>
      <c r="C11" s="33" t="str">
        <f t="shared" si="0"/>
        <v>BT Reigate</v>
      </c>
      <c r="D11" s="33" t="str">
        <f t="shared" si="1"/>
        <v>JBoss</v>
      </c>
      <c r="E11" s="33" t="str">
        <f t="shared" si="2"/>
        <v>Ph1</v>
      </c>
      <c r="F11" s="35" t="s">
        <v>4174</v>
      </c>
      <c r="G11" s="35" t="s">
        <v>4175</v>
      </c>
      <c r="H11" s="35" t="s">
        <v>52</v>
      </c>
      <c r="I11" s="35" t="str">
        <f t="shared" si="9"/>
        <v>10.36.42.176</v>
      </c>
      <c r="J11" s="38" t="s">
        <v>4176</v>
      </c>
      <c r="K11" s="38" t="s">
        <v>4177</v>
      </c>
      <c r="L11" s="38" t="s">
        <v>4175</v>
      </c>
      <c r="M11" s="38" t="s">
        <v>53</v>
      </c>
      <c r="N11" s="38" t="str">
        <f t="shared" si="3"/>
        <v>10.45.90.176</v>
      </c>
      <c r="O11" s="38" t="s">
        <v>4178</v>
      </c>
      <c r="P11" s="38" t="s">
        <v>4179</v>
      </c>
      <c r="Q11" s="38" t="s">
        <v>4175</v>
      </c>
      <c r="R11" s="38" t="s">
        <v>53</v>
      </c>
      <c r="S11" s="38" t="str">
        <f t="shared" si="4"/>
        <v>10.45.90.176</v>
      </c>
      <c r="T11" s="328" t="s">
        <v>4180</v>
      </c>
      <c r="U11" s="328"/>
      <c r="V11" s="328" t="s">
        <v>4175</v>
      </c>
      <c r="W11" s="328" t="s">
        <v>4181</v>
      </c>
      <c r="X11" s="328" t="s">
        <v>4181</v>
      </c>
      <c r="Y11" s="328" t="s">
        <v>4182</v>
      </c>
      <c r="Z11" s="328"/>
      <c r="AA11" s="328" t="s">
        <v>4175</v>
      </c>
      <c r="AB11" s="328" t="s">
        <v>4181</v>
      </c>
      <c r="AC11" s="328" t="s">
        <v>4181</v>
      </c>
      <c r="AD11" s="327" t="s">
        <v>4183</v>
      </c>
      <c r="AE11" s="327" t="s">
        <v>4184</v>
      </c>
      <c r="AF11" s="327" t="s">
        <v>4185</v>
      </c>
      <c r="AG11" s="327" t="s">
        <v>55</v>
      </c>
      <c r="AH11" s="327" t="str">
        <f t="shared" si="5"/>
        <v>10.45.88.176</v>
      </c>
      <c r="AI11" s="329" t="s">
        <v>4186</v>
      </c>
      <c r="AJ11" s="329" t="s">
        <v>4187</v>
      </c>
      <c r="AK11" s="329" t="s">
        <v>4185</v>
      </c>
      <c r="AL11" s="329" t="s">
        <v>54</v>
      </c>
      <c r="AM11" s="329" t="str">
        <f t="shared" si="6"/>
        <v>10.45.89.204</v>
      </c>
      <c r="AN11" s="327" t="s">
        <v>4188</v>
      </c>
      <c r="AO11" s="327" t="s">
        <v>4191</v>
      </c>
      <c r="AP11" s="327" t="s">
        <v>4185</v>
      </c>
      <c r="AQ11" s="327" t="s">
        <v>55</v>
      </c>
      <c r="AR11" s="327" t="str">
        <f t="shared" si="7"/>
        <v>10.45.88.176</v>
      </c>
      <c r="AS11" s="329" t="s">
        <v>4189</v>
      </c>
      <c r="AT11" s="329" t="s">
        <v>4190</v>
      </c>
      <c r="AU11" s="329" t="s">
        <v>4185</v>
      </c>
      <c r="AV11" s="329" t="s">
        <v>54</v>
      </c>
      <c r="AW11" s="329" t="str">
        <f t="shared" si="8"/>
        <v>10.45.89.204</v>
      </c>
      <c r="AX11" s="353"/>
      <c r="AY11" s="353"/>
      <c r="AZ11" s="353"/>
      <c r="BA11" s="353"/>
      <c r="BB11" s="353"/>
      <c r="BC11" s="353"/>
      <c r="BD11" s="353"/>
      <c r="BE11" s="353"/>
      <c r="BF11" s="353"/>
      <c r="BG11" s="353"/>
      <c r="BH11" s="353"/>
      <c r="BI11" s="353"/>
      <c r="BJ11" s="353"/>
      <c r="BK11" s="353"/>
      <c r="BL11" s="353"/>
      <c r="BM11" s="353"/>
      <c r="BN11" s="353"/>
      <c r="BO11" s="353"/>
      <c r="BP11" s="353"/>
      <c r="BQ11" s="353"/>
      <c r="BS11" s="28"/>
      <c r="BT11" s="28"/>
      <c r="BU11" s="28"/>
      <c r="BV11" s="28"/>
      <c r="BW11" s="28"/>
      <c r="BX11" s="28"/>
      <c r="BY11" s="28"/>
      <c r="BZ11" s="28"/>
    </row>
    <row r="12" spans="2:78" hidden="1">
      <c r="B12" s="95" t="s">
        <v>520</v>
      </c>
      <c r="C12" s="33" t="str">
        <f t="shared" si="0"/>
        <v>BT Reigate</v>
      </c>
      <c r="D12" s="33" t="str">
        <f t="shared" si="1"/>
        <v>JBoss</v>
      </c>
      <c r="E12" s="33" t="str">
        <f t="shared" si="2"/>
        <v>Ph1</v>
      </c>
      <c r="F12" s="35" t="s">
        <v>4174</v>
      </c>
      <c r="G12" s="35" t="s">
        <v>4175</v>
      </c>
      <c r="H12" s="35" t="s">
        <v>52</v>
      </c>
      <c r="I12" s="35" t="str">
        <f t="shared" si="9"/>
        <v>10.36.42.177</v>
      </c>
      <c r="J12" s="38" t="s">
        <v>4176</v>
      </c>
      <c r="K12" s="38" t="s">
        <v>4177</v>
      </c>
      <c r="L12" s="38" t="s">
        <v>4175</v>
      </c>
      <c r="M12" s="38" t="s">
        <v>53</v>
      </c>
      <c r="N12" s="38" t="str">
        <f t="shared" si="3"/>
        <v>10.45.90.177</v>
      </c>
      <c r="O12" s="38" t="s">
        <v>4178</v>
      </c>
      <c r="P12" s="38" t="s">
        <v>4179</v>
      </c>
      <c r="Q12" s="38" t="s">
        <v>4175</v>
      </c>
      <c r="R12" s="38" t="s">
        <v>53</v>
      </c>
      <c r="S12" s="38" t="str">
        <f t="shared" si="4"/>
        <v>10.45.90.177</v>
      </c>
      <c r="T12" s="328" t="s">
        <v>4180</v>
      </c>
      <c r="U12" s="328"/>
      <c r="V12" s="328" t="s">
        <v>4175</v>
      </c>
      <c r="W12" s="328" t="s">
        <v>4181</v>
      </c>
      <c r="X12" s="328" t="s">
        <v>4181</v>
      </c>
      <c r="Y12" s="328" t="s">
        <v>4182</v>
      </c>
      <c r="Z12" s="328"/>
      <c r="AA12" s="328" t="s">
        <v>4175</v>
      </c>
      <c r="AB12" s="328" t="s">
        <v>4181</v>
      </c>
      <c r="AC12" s="328" t="s">
        <v>4181</v>
      </c>
      <c r="AD12" s="327" t="s">
        <v>4183</v>
      </c>
      <c r="AE12" s="327" t="s">
        <v>4184</v>
      </c>
      <c r="AF12" s="327" t="s">
        <v>4185</v>
      </c>
      <c r="AG12" s="327" t="s">
        <v>55</v>
      </c>
      <c r="AH12" s="327" t="str">
        <f t="shared" si="5"/>
        <v>10.45.88.177</v>
      </c>
      <c r="AI12" s="329" t="s">
        <v>4186</v>
      </c>
      <c r="AJ12" s="329" t="s">
        <v>4187</v>
      </c>
      <c r="AK12" s="329" t="s">
        <v>4185</v>
      </c>
      <c r="AL12" s="329" t="s">
        <v>54</v>
      </c>
      <c r="AM12" s="329" t="str">
        <f t="shared" si="6"/>
        <v>10.45.89.205</v>
      </c>
      <c r="AN12" s="327" t="s">
        <v>4188</v>
      </c>
      <c r="AO12" s="327" t="s">
        <v>4191</v>
      </c>
      <c r="AP12" s="327" t="s">
        <v>4185</v>
      </c>
      <c r="AQ12" s="327" t="s">
        <v>55</v>
      </c>
      <c r="AR12" s="327" t="str">
        <f t="shared" si="7"/>
        <v>10.45.88.177</v>
      </c>
      <c r="AS12" s="329" t="s">
        <v>4189</v>
      </c>
      <c r="AT12" s="329" t="s">
        <v>4190</v>
      </c>
      <c r="AU12" s="329" t="s">
        <v>4185</v>
      </c>
      <c r="AV12" s="329" t="s">
        <v>54</v>
      </c>
      <c r="AW12" s="329" t="str">
        <f t="shared" si="8"/>
        <v>10.45.89.205</v>
      </c>
      <c r="AX12" s="353"/>
      <c r="AY12" s="353"/>
      <c r="AZ12" s="353"/>
      <c r="BA12" s="353"/>
      <c r="BB12" s="353"/>
      <c r="BC12" s="353"/>
      <c r="BD12" s="353"/>
      <c r="BE12" s="353"/>
      <c r="BF12" s="353"/>
      <c r="BG12" s="353"/>
      <c r="BH12" s="353"/>
      <c r="BI12" s="353"/>
      <c r="BJ12" s="353"/>
      <c r="BK12" s="353"/>
      <c r="BL12" s="353"/>
      <c r="BM12" s="353"/>
      <c r="BN12" s="353"/>
      <c r="BO12" s="353"/>
      <c r="BP12" s="353"/>
      <c r="BQ12" s="353"/>
      <c r="BS12" s="28"/>
      <c r="BT12" s="28"/>
      <c r="BU12" s="28"/>
      <c r="BV12" s="28"/>
      <c r="BW12" s="28"/>
      <c r="BX12" s="28"/>
      <c r="BY12" s="28"/>
      <c r="BZ12" s="28"/>
    </row>
    <row r="13" spans="2:78" hidden="1">
      <c r="B13" s="95" t="s">
        <v>521</v>
      </c>
      <c r="C13" s="33" t="str">
        <f t="shared" si="0"/>
        <v>BT Reigate</v>
      </c>
      <c r="D13" s="33" t="str">
        <f t="shared" si="1"/>
        <v>JBoss</v>
      </c>
      <c r="E13" s="33" t="str">
        <f t="shared" si="2"/>
        <v>Ph1</v>
      </c>
      <c r="F13" s="35" t="s">
        <v>4174</v>
      </c>
      <c r="G13" s="35" t="s">
        <v>4175</v>
      </c>
      <c r="H13" s="35" t="s">
        <v>52</v>
      </c>
      <c r="I13" s="35" t="str">
        <f t="shared" si="9"/>
        <v>10.36.42.178</v>
      </c>
      <c r="J13" s="38" t="s">
        <v>4176</v>
      </c>
      <c r="K13" s="38" t="s">
        <v>4177</v>
      </c>
      <c r="L13" s="38" t="s">
        <v>4175</v>
      </c>
      <c r="M13" s="38" t="s">
        <v>53</v>
      </c>
      <c r="N13" s="38" t="str">
        <f t="shared" si="3"/>
        <v>10.45.90.178</v>
      </c>
      <c r="O13" s="38" t="s">
        <v>4178</v>
      </c>
      <c r="P13" s="38" t="s">
        <v>4179</v>
      </c>
      <c r="Q13" s="38" t="s">
        <v>4175</v>
      </c>
      <c r="R13" s="38" t="s">
        <v>53</v>
      </c>
      <c r="S13" s="38" t="str">
        <f t="shared" si="4"/>
        <v>10.45.90.178</v>
      </c>
      <c r="T13" s="328" t="s">
        <v>4180</v>
      </c>
      <c r="U13" s="328"/>
      <c r="V13" s="328" t="s">
        <v>4175</v>
      </c>
      <c r="W13" s="328" t="s">
        <v>4181</v>
      </c>
      <c r="X13" s="328" t="s">
        <v>4181</v>
      </c>
      <c r="Y13" s="328" t="s">
        <v>4182</v>
      </c>
      <c r="Z13" s="328"/>
      <c r="AA13" s="328" t="s">
        <v>4175</v>
      </c>
      <c r="AB13" s="328" t="s">
        <v>4181</v>
      </c>
      <c r="AC13" s="328" t="s">
        <v>4181</v>
      </c>
      <c r="AD13" s="327" t="s">
        <v>4183</v>
      </c>
      <c r="AE13" s="327" t="s">
        <v>4184</v>
      </c>
      <c r="AF13" s="327" t="s">
        <v>4185</v>
      </c>
      <c r="AG13" s="327" t="s">
        <v>55</v>
      </c>
      <c r="AH13" s="327" t="str">
        <f t="shared" si="5"/>
        <v>10.45.88.178</v>
      </c>
      <c r="AI13" s="329" t="s">
        <v>4186</v>
      </c>
      <c r="AJ13" s="329" t="s">
        <v>4187</v>
      </c>
      <c r="AK13" s="329" t="s">
        <v>4185</v>
      </c>
      <c r="AL13" s="329" t="s">
        <v>54</v>
      </c>
      <c r="AM13" s="329" t="str">
        <f t="shared" si="6"/>
        <v>10.45.89.206</v>
      </c>
      <c r="AN13" s="327" t="s">
        <v>4188</v>
      </c>
      <c r="AO13" s="327" t="s">
        <v>4191</v>
      </c>
      <c r="AP13" s="327" t="s">
        <v>4185</v>
      </c>
      <c r="AQ13" s="327" t="s">
        <v>55</v>
      </c>
      <c r="AR13" s="327" t="str">
        <f t="shared" si="7"/>
        <v>10.45.88.178</v>
      </c>
      <c r="AS13" s="329" t="s">
        <v>4189</v>
      </c>
      <c r="AT13" s="329" t="s">
        <v>4190</v>
      </c>
      <c r="AU13" s="329" t="s">
        <v>4185</v>
      </c>
      <c r="AV13" s="329" t="s">
        <v>54</v>
      </c>
      <c r="AW13" s="329" t="str">
        <f t="shared" si="8"/>
        <v>10.45.89.206</v>
      </c>
      <c r="AX13" s="353"/>
      <c r="AY13" s="353"/>
      <c r="AZ13" s="353"/>
      <c r="BA13" s="353"/>
      <c r="BB13" s="353"/>
      <c r="BC13" s="353"/>
      <c r="BD13" s="353"/>
      <c r="BE13" s="353"/>
      <c r="BF13" s="353"/>
      <c r="BG13" s="353"/>
      <c r="BH13" s="353"/>
      <c r="BI13" s="353"/>
      <c r="BJ13" s="353"/>
      <c r="BK13" s="353"/>
      <c r="BL13" s="353"/>
      <c r="BM13" s="353"/>
      <c r="BN13" s="353"/>
      <c r="BO13" s="353"/>
      <c r="BP13" s="353"/>
      <c r="BQ13" s="353"/>
      <c r="BS13" s="28"/>
      <c r="BT13" s="28"/>
      <c r="BU13" s="28"/>
      <c r="BV13" s="28"/>
      <c r="BW13" s="28"/>
      <c r="BX13" s="28"/>
      <c r="BY13" s="28"/>
      <c r="BZ13" s="28"/>
    </row>
    <row r="14" spans="2:78" hidden="1">
      <c r="B14" s="95" t="s">
        <v>522</v>
      </c>
      <c r="C14" s="33" t="str">
        <f t="shared" si="0"/>
        <v>BT Reigate</v>
      </c>
      <c r="D14" s="33" t="str">
        <f t="shared" si="1"/>
        <v>JBoss</v>
      </c>
      <c r="E14" s="33" t="str">
        <f t="shared" si="2"/>
        <v>Ph1</v>
      </c>
      <c r="F14" s="35" t="s">
        <v>4174</v>
      </c>
      <c r="G14" s="35" t="s">
        <v>4175</v>
      </c>
      <c r="H14" s="35" t="s">
        <v>52</v>
      </c>
      <c r="I14" s="35" t="str">
        <f t="shared" si="9"/>
        <v>10.36.42.179</v>
      </c>
      <c r="J14" s="38" t="s">
        <v>4176</v>
      </c>
      <c r="K14" s="38" t="s">
        <v>4177</v>
      </c>
      <c r="L14" s="38" t="s">
        <v>4175</v>
      </c>
      <c r="M14" s="38" t="s">
        <v>53</v>
      </c>
      <c r="N14" s="38" t="str">
        <f t="shared" si="3"/>
        <v>10.45.90.179</v>
      </c>
      <c r="O14" s="38" t="s">
        <v>4178</v>
      </c>
      <c r="P14" s="38" t="s">
        <v>4179</v>
      </c>
      <c r="Q14" s="38" t="s">
        <v>4175</v>
      </c>
      <c r="R14" s="38" t="s">
        <v>53</v>
      </c>
      <c r="S14" s="38" t="str">
        <f t="shared" si="4"/>
        <v>10.45.90.179</v>
      </c>
      <c r="T14" s="328" t="s">
        <v>4180</v>
      </c>
      <c r="U14" s="328"/>
      <c r="V14" s="328" t="s">
        <v>4175</v>
      </c>
      <c r="W14" s="328" t="s">
        <v>4181</v>
      </c>
      <c r="X14" s="328" t="s">
        <v>4181</v>
      </c>
      <c r="Y14" s="328" t="s">
        <v>4182</v>
      </c>
      <c r="Z14" s="328"/>
      <c r="AA14" s="328" t="s">
        <v>4175</v>
      </c>
      <c r="AB14" s="328" t="s">
        <v>4181</v>
      </c>
      <c r="AC14" s="328" t="s">
        <v>4181</v>
      </c>
      <c r="AD14" s="327" t="s">
        <v>4183</v>
      </c>
      <c r="AE14" s="327" t="s">
        <v>4184</v>
      </c>
      <c r="AF14" s="327" t="s">
        <v>4185</v>
      </c>
      <c r="AG14" s="327" t="s">
        <v>55</v>
      </c>
      <c r="AH14" s="327" t="str">
        <f t="shared" si="5"/>
        <v>10.45.88.179</v>
      </c>
      <c r="AI14" s="329" t="s">
        <v>4186</v>
      </c>
      <c r="AJ14" s="329" t="s">
        <v>4187</v>
      </c>
      <c r="AK14" s="329" t="s">
        <v>4185</v>
      </c>
      <c r="AL14" s="329" t="s">
        <v>54</v>
      </c>
      <c r="AM14" s="329" t="str">
        <f t="shared" si="6"/>
        <v>10.45.89.207</v>
      </c>
      <c r="AN14" s="327" t="s">
        <v>4188</v>
      </c>
      <c r="AO14" s="327" t="s">
        <v>4191</v>
      </c>
      <c r="AP14" s="327" t="s">
        <v>4185</v>
      </c>
      <c r="AQ14" s="327" t="s">
        <v>55</v>
      </c>
      <c r="AR14" s="327" t="str">
        <f t="shared" si="7"/>
        <v>10.45.88.179</v>
      </c>
      <c r="AS14" s="329" t="s">
        <v>4189</v>
      </c>
      <c r="AT14" s="329" t="s">
        <v>4190</v>
      </c>
      <c r="AU14" s="329" t="s">
        <v>4185</v>
      </c>
      <c r="AV14" s="329" t="s">
        <v>54</v>
      </c>
      <c r="AW14" s="329" t="str">
        <f t="shared" si="8"/>
        <v>10.45.89.207</v>
      </c>
      <c r="AX14" s="353"/>
      <c r="AY14" s="353"/>
      <c r="AZ14" s="353"/>
      <c r="BA14" s="353"/>
      <c r="BB14" s="353"/>
      <c r="BC14" s="353"/>
      <c r="BD14" s="353"/>
      <c r="BE14" s="353"/>
      <c r="BF14" s="353"/>
      <c r="BG14" s="353"/>
      <c r="BH14" s="353"/>
      <c r="BI14" s="353"/>
      <c r="BJ14" s="353"/>
      <c r="BK14" s="353"/>
      <c r="BL14" s="353"/>
      <c r="BM14" s="353"/>
      <c r="BN14" s="353"/>
      <c r="BO14" s="353"/>
      <c r="BP14" s="353"/>
      <c r="BQ14" s="353"/>
      <c r="BS14" s="28"/>
      <c r="BT14" s="28"/>
      <c r="BU14" s="28"/>
      <c r="BV14" s="28"/>
      <c r="BW14" s="28"/>
      <c r="BX14" s="28"/>
      <c r="BY14" s="28"/>
      <c r="BZ14" s="28"/>
    </row>
    <row r="15" spans="2:78" hidden="1">
      <c r="B15" s="95" t="s">
        <v>523</v>
      </c>
      <c r="C15" s="33" t="str">
        <f t="shared" si="0"/>
        <v>BT Reigate</v>
      </c>
      <c r="D15" s="33" t="str">
        <f t="shared" si="1"/>
        <v>JBoss</v>
      </c>
      <c r="E15" s="33" t="str">
        <f t="shared" si="2"/>
        <v>Ph1</v>
      </c>
      <c r="F15" s="35" t="s">
        <v>4174</v>
      </c>
      <c r="G15" s="35" t="s">
        <v>4175</v>
      </c>
      <c r="H15" s="35" t="s">
        <v>52</v>
      </c>
      <c r="I15" s="35" t="str">
        <f t="shared" si="9"/>
        <v>10.36.42.180</v>
      </c>
      <c r="J15" s="38" t="s">
        <v>4176</v>
      </c>
      <c r="K15" s="38" t="s">
        <v>4177</v>
      </c>
      <c r="L15" s="38" t="s">
        <v>4175</v>
      </c>
      <c r="M15" s="38" t="s">
        <v>53</v>
      </c>
      <c r="N15" s="38" t="str">
        <f t="shared" si="3"/>
        <v>10.45.90.180</v>
      </c>
      <c r="O15" s="38" t="s">
        <v>4178</v>
      </c>
      <c r="P15" s="38" t="s">
        <v>4179</v>
      </c>
      <c r="Q15" s="38" t="s">
        <v>4175</v>
      </c>
      <c r="R15" s="38" t="s">
        <v>53</v>
      </c>
      <c r="S15" s="38" t="str">
        <f t="shared" si="4"/>
        <v>10.45.90.180</v>
      </c>
      <c r="T15" s="328" t="s">
        <v>4180</v>
      </c>
      <c r="U15" s="328"/>
      <c r="V15" s="328" t="s">
        <v>4175</v>
      </c>
      <c r="W15" s="328" t="s">
        <v>4181</v>
      </c>
      <c r="X15" s="328" t="s">
        <v>4181</v>
      </c>
      <c r="Y15" s="328" t="s">
        <v>4182</v>
      </c>
      <c r="Z15" s="328"/>
      <c r="AA15" s="328" t="s">
        <v>4175</v>
      </c>
      <c r="AB15" s="328" t="s">
        <v>4181</v>
      </c>
      <c r="AC15" s="328" t="s">
        <v>4181</v>
      </c>
      <c r="AD15" s="327" t="s">
        <v>4183</v>
      </c>
      <c r="AE15" s="327" t="s">
        <v>4184</v>
      </c>
      <c r="AF15" s="327" t="s">
        <v>4185</v>
      </c>
      <c r="AG15" s="327" t="s">
        <v>55</v>
      </c>
      <c r="AH15" s="327" t="str">
        <f t="shared" si="5"/>
        <v>10.45.88.180</v>
      </c>
      <c r="AI15" s="329" t="s">
        <v>4186</v>
      </c>
      <c r="AJ15" s="329" t="s">
        <v>4187</v>
      </c>
      <c r="AK15" s="329" t="s">
        <v>4185</v>
      </c>
      <c r="AL15" s="329" t="s">
        <v>54</v>
      </c>
      <c r="AM15" s="329" t="str">
        <f t="shared" si="6"/>
        <v>10.45.89.208</v>
      </c>
      <c r="AN15" s="327" t="s">
        <v>4188</v>
      </c>
      <c r="AO15" s="327" t="s">
        <v>4191</v>
      </c>
      <c r="AP15" s="327" t="s">
        <v>4185</v>
      </c>
      <c r="AQ15" s="327" t="s">
        <v>55</v>
      </c>
      <c r="AR15" s="327" t="str">
        <f t="shared" si="7"/>
        <v>10.45.88.180</v>
      </c>
      <c r="AS15" s="329" t="s">
        <v>4189</v>
      </c>
      <c r="AT15" s="329" t="s">
        <v>4190</v>
      </c>
      <c r="AU15" s="329" t="s">
        <v>4185</v>
      </c>
      <c r="AV15" s="329" t="s">
        <v>54</v>
      </c>
      <c r="AW15" s="329" t="str">
        <f t="shared" si="8"/>
        <v>10.45.89.208</v>
      </c>
      <c r="AX15" s="353"/>
      <c r="AY15" s="353"/>
      <c r="AZ15" s="353"/>
      <c r="BA15" s="353"/>
      <c r="BB15" s="353"/>
      <c r="BC15" s="353"/>
      <c r="BD15" s="353"/>
      <c r="BE15" s="353"/>
      <c r="BF15" s="353"/>
      <c r="BG15" s="353"/>
      <c r="BH15" s="353"/>
      <c r="BI15" s="353"/>
      <c r="BJ15" s="353"/>
      <c r="BK15" s="353"/>
      <c r="BL15" s="353"/>
      <c r="BM15" s="353"/>
      <c r="BN15" s="353"/>
      <c r="BO15" s="353"/>
      <c r="BP15" s="353"/>
      <c r="BQ15" s="353"/>
      <c r="BS15" s="28"/>
      <c r="BT15" s="28"/>
      <c r="BU15" s="28"/>
      <c r="BV15" s="28"/>
      <c r="BW15" s="28"/>
      <c r="BX15" s="28"/>
      <c r="BY15" s="28"/>
      <c r="BZ15" s="28"/>
    </row>
    <row r="16" spans="2:78" hidden="1">
      <c r="B16" s="95" t="s">
        <v>524</v>
      </c>
      <c r="C16" s="33" t="str">
        <f t="shared" si="0"/>
        <v>BT Reigate</v>
      </c>
      <c r="D16" s="33" t="str">
        <f t="shared" si="1"/>
        <v>JBoss</v>
      </c>
      <c r="E16" s="33" t="str">
        <f t="shared" si="2"/>
        <v>Ph1</v>
      </c>
      <c r="F16" s="35" t="s">
        <v>4174</v>
      </c>
      <c r="G16" s="35" t="s">
        <v>4175</v>
      </c>
      <c r="H16" s="35" t="s">
        <v>52</v>
      </c>
      <c r="I16" s="35" t="str">
        <f t="shared" si="9"/>
        <v>10.36.42.181</v>
      </c>
      <c r="J16" s="38" t="s">
        <v>4176</v>
      </c>
      <c r="K16" s="38" t="s">
        <v>4177</v>
      </c>
      <c r="L16" s="38" t="s">
        <v>4175</v>
      </c>
      <c r="M16" s="38" t="s">
        <v>53</v>
      </c>
      <c r="N16" s="38" t="str">
        <f t="shared" si="3"/>
        <v>10.45.90.181</v>
      </c>
      <c r="O16" s="38" t="s">
        <v>4178</v>
      </c>
      <c r="P16" s="38" t="s">
        <v>4179</v>
      </c>
      <c r="Q16" s="38" t="s">
        <v>4175</v>
      </c>
      <c r="R16" s="38" t="s">
        <v>53</v>
      </c>
      <c r="S16" s="38" t="str">
        <f t="shared" si="4"/>
        <v>10.45.90.181</v>
      </c>
      <c r="T16" s="328" t="s">
        <v>4180</v>
      </c>
      <c r="U16" s="328"/>
      <c r="V16" s="328" t="s">
        <v>4175</v>
      </c>
      <c r="W16" s="328" t="s">
        <v>4181</v>
      </c>
      <c r="X16" s="328" t="s">
        <v>4181</v>
      </c>
      <c r="Y16" s="328" t="s">
        <v>4182</v>
      </c>
      <c r="Z16" s="328"/>
      <c r="AA16" s="328" t="s">
        <v>4175</v>
      </c>
      <c r="AB16" s="328" t="s">
        <v>4181</v>
      </c>
      <c r="AC16" s="328" t="s">
        <v>4181</v>
      </c>
      <c r="AD16" s="327" t="s">
        <v>4183</v>
      </c>
      <c r="AE16" s="327" t="s">
        <v>4184</v>
      </c>
      <c r="AF16" s="327" t="s">
        <v>4185</v>
      </c>
      <c r="AG16" s="327" t="s">
        <v>55</v>
      </c>
      <c r="AH16" s="327" t="str">
        <f t="shared" si="5"/>
        <v>10.45.88.181</v>
      </c>
      <c r="AI16" s="329" t="s">
        <v>4186</v>
      </c>
      <c r="AJ16" s="329" t="s">
        <v>4187</v>
      </c>
      <c r="AK16" s="329" t="s">
        <v>4185</v>
      </c>
      <c r="AL16" s="329" t="s">
        <v>54</v>
      </c>
      <c r="AM16" s="329" t="str">
        <f t="shared" si="6"/>
        <v>10.45.89.209</v>
      </c>
      <c r="AN16" s="327" t="s">
        <v>4188</v>
      </c>
      <c r="AO16" s="327" t="s">
        <v>4191</v>
      </c>
      <c r="AP16" s="327" t="s">
        <v>4185</v>
      </c>
      <c r="AQ16" s="327" t="s">
        <v>55</v>
      </c>
      <c r="AR16" s="327" t="str">
        <f t="shared" si="7"/>
        <v>10.45.88.181</v>
      </c>
      <c r="AS16" s="329" t="s">
        <v>4189</v>
      </c>
      <c r="AT16" s="329" t="s">
        <v>4190</v>
      </c>
      <c r="AU16" s="329" t="s">
        <v>4185</v>
      </c>
      <c r="AV16" s="329" t="s">
        <v>54</v>
      </c>
      <c r="AW16" s="329" t="str">
        <f t="shared" si="8"/>
        <v>10.45.89.209</v>
      </c>
      <c r="AX16" s="353"/>
      <c r="AY16" s="353"/>
      <c r="AZ16" s="353"/>
      <c r="BA16" s="353"/>
      <c r="BB16" s="353"/>
      <c r="BC16" s="353"/>
      <c r="BD16" s="353"/>
      <c r="BE16" s="353"/>
      <c r="BF16" s="353"/>
      <c r="BG16" s="353"/>
      <c r="BH16" s="353"/>
      <c r="BI16" s="353"/>
      <c r="BJ16" s="353"/>
      <c r="BK16" s="353"/>
      <c r="BL16" s="353"/>
      <c r="BM16" s="353"/>
      <c r="BN16" s="353"/>
      <c r="BO16" s="353"/>
      <c r="BP16" s="353"/>
      <c r="BQ16" s="353"/>
      <c r="BS16" s="28"/>
      <c r="BT16" s="28"/>
      <c r="BU16" s="28"/>
      <c r="BV16" s="28"/>
      <c r="BW16" s="28"/>
      <c r="BX16" s="28"/>
      <c r="BY16" s="28"/>
      <c r="BZ16" s="28"/>
    </row>
    <row r="17" spans="2:78" hidden="1">
      <c r="B17" s="95" t="s">
        <v>525</v>
      </c>
      <c r="C17" s="33" t="str">
        <f t="shared" si="0"/>
        <v>BT Reigate</v>
      </c>
      <c r="D17" s="33" t="str">
        <f t="shared" si="1"/>
        <v>JBoss</v>
      </c>
      <c r="E17" s="33" t="str">
        <f t="shared" si="2"/>
        <v>Ph1</v>
      </c>
      <c r="F17" s="35" t="s">
        <v>4174</v>
      </c>
      <c r="G17" s="35" t="s">
        <v>4175</v>
      </c>
      <c r="H17" s="35" t="s">
        <v>52</v>
      </c>
      <c r="I17" s="35" t="str">
        <f t="shared" si="9"/>
        <v>10.36.42.182</v>
      </c>
      <c r="J17" s="38" t="s">
        <v>4176</v>
      </c>
      <c r="K17" s="38" t="s">
        <v>4177</v>
      </c>
      <c r="L17" s="38" t="s">
        <v>4175</v>
      </c>
      <c r="M17" s="38" t="s">
        <v>53</v>
      </c>
      <c r="N17" s="38" t="str">
        <f t="shared" si="3"/>
        <v>10.45.90.182</v>
      </c>
      <c r="O17" s="38" t="s">
        <v>4178</v>
      </c>
      <c r="P17" s="38" t="s">
        <v>4179</v>
      </c>
      <c r="Q17" s="38" t="s">
        <v>4175</v>
      </c>
      <c r="R17" s="38" t="s">
        <v>53</v>
      </c>
      <c r="S17" s="38" t="str">
        <f t="shared" si="4"/>
        <v>10.45.90.182</v>
      </c>
      <c r="T17" s="328" t="s">
        <v>4180</v>
      </c>
      <c r="U17" s="328"/>
      <c r="V17" s="328" t="s">
        <v>4175</v>
      </c>
      <c r="W17" s="328" t="s">
        <v>4181</v>
      </c>
      <c r="X17" s="328" t="s">
        <v>4181</v>
      </c>
      <c r="Y17" s="328" t="s">
        <v>4182</v>
      </c>
      <c r="Z17" s="328"/>
      <c r="AA17" s="328" t="s">
        <v>4175</v>
      </c>
      <c r="AB17" s="328" t="s">
        <v>4181</v>
      </c>
      <c r="AC17" s="328" t="s">
        <v>4181</v>
      </c>
      <c r="AD17" s="327" t="s">
        <v>4183</v>
      </c>
      <c r="AE17" s="327" t="s">
        <v>4184</v>
      </c>
      <c r="AF17" s="327" t="s">
        <v>4185</v>
      </c>
      <c r="AG17" s="327" t="s">
        <v>55</v>
      </c>
      <c r="AH17" s="327" t="str">
        <f t="shared" si="5"/>
        <v>10.45.88.182</v>
      </c>
      <c r="AI17" s="329" t="s">
        <v>4186</v>
      </c>
      <c r="AJ17" s="329" t="s">
        <v>4187</v>
      </c>
      <c r="AK17" s="329" t="s">
        <v>4185</v>
      </c>
      <c r="AL17" s="329" t="s">
        <v>54</v>
      </c>
      <c r="AM17" s="329" t="str">
        <f t="shared" si="6"/>
        <v>10.45.89.210</v>
      </c>
      <c r="AN17" s="327" t="s">
        <v>4188</v>
      </c>
      <c r="AO17" s="327" t="s">
        <v>4191</v>
      </c>
      <c r="AP17" s="327" t="s">
        <v>4185</v>
      </c>
      <c r="AQ17" s="327" t="s">
        <v>55</v>
      </c>
      <c r="AR17" s="327" t="str">
        <f t="shared" si="7"/>
        <v>10.45.88.182</v>
      </c>
      <c r="AS17" s="329" t="s">
        <v>4189</v>
      </c>
      <c r="AT17" s="329" t="s">
        <v>4190</v>
      </c>
      <c r="AU17" s="329" t="s">
        <v>4185</v>
      </c>
      <c r="AV17" s="329" t="s">
        <v>54</v>
      </c>
      <c r="AW17" s="329" t="str">
        <f t="shared" si="8"/>
        <v>10.45.89.210</v>
      </c>
      <c r="AX17" s="353"/>
      <c r="AY17" s="353"/>
      <c r="AZ17" s="353"/>
      <c r="BA17" s="353"/>
      <c r="BB17" s="353"/>
      <c r="BC17" s="353"/>
      <c r="BD17" s="353"/>
      <c r="BE17" s="353"/>
      <c r="BF17" s="353"/>
      <c r="BG17" s="353"/>
      <c r="BH17" s="353"/>
      <c r="BI17" s="353"/>
      <c r="BJ17" s="353"/>
      <c r="BK17" s="353"/>
      <c r="BL17" s="353"/>
      <c r="BM17" s="353"/>
      <c r="BN17" s="353"/>
      <c r="BO17" s="353"/>
      <c r="BP17" s="353"/>
      <c r="BQ17" s="353"/>
      <c r="BS17" s="28"/>
      <c r="BT17" s="28"/>
      <c r="BU17" s="28"/>
      <c r="BV17" s="28"/>
      <c r="BW17" s="28"/>
      <c r="BX17" s="28"/>
      <c r="BY17" s="28"/>
      <c r="BZ17" s="28"/>
    </row>
    <row r="18" spans="2:78" hidden="1">
      <c r="B18" s="95" t="s">
        <v>526</v>
      </c>
      <c r="C18" s="33" t="str">
        <f t="shared" si="0"/>
        <v>BT Reigate</v>
      </c>
      <c r="D18" s="33" t="str">
        <f t="shared" si="1"/>
        <v>JBoss</v>
      </c>
      <c r="E18" s="33" t="str">
        <f t="shared" si="2"/>
        <v>Ph1</v>
      </c>
      <c r="F18" s="35" t="s">
        <v>4174</v>
      </c>
      <c r="G18" s="35" t="s">
        <v>4175</v>
      </c>
      <c r="H18" s="35" t="s">
        <v>52</v>
      </c>
      <c r="I18" s="35" t="str">
        <f t="shared" si="9"/>
        <v>10.36.42.183</v>
      </c>
      <c r="J18" s="38" t="s">
        <v>4176</v>
      </c>
      <c r="K18" s="38" t="s">
        <v>4177</v>
      </c>
      <c r="L18" s="38" t="s">
        <v>4175</v>
      </c>
      <c r="M18" s="38" t="s">
        <v>53</v>
      </c>
      <c r="N18" s="38" t="str">
        <f t="shared" si="3"/>
        <v>10.45.90.183</v>
      </c>
      <c r="O18" s="38" t="s">
        <v>4178</v>
      </c>
      <c r="P18" s="38" t="s">
        <v>4179</v>
      </c>
      <c r="Q18" s="38" t="s">
        <v>4175</v>
      </c>
      <c r="R18" s="38" t="s">
        <v>53</v>
      </c>
      <c r="S18" s="38" t="str">
        <f t="shared" si="4"/>
        <v>10.45.90.183</v>
      </c>
      <c r="T18" s="328" t="s">
        <v>4180</v>
      </c>
      <c r="U18" s="328"/>
      <c r="V18" s="328" t="s">
        <v>4175</v>
      </c>
      <c r="W18" s="328" t="s">
        <v>4181</v>
      </c>
      <c r="X18" s="328" t="s">
        <v>4181</v>
      </c>
      <c r="Y18" s="328" t="s">
        <v>4182</v>
      </c>
      <c r="Z18" s="328"/>
      <c r="AA18" s="328" t="s">
        <v>4175</v>
      </c>
      <c r="AB18" s="328" t="s">
        <v>4181</v>
      </c>
      <c r="AC18" s="328" t="s">
        <v>4181</v>
      </c>
      <c r="AD18" s="327" t="s">
        <v>4183</v>
      </c>
      <c r="AE18" s="327" t="s">
        <v>4184</v>
      </c>
      <c r="AF18" s="327" t="s">
        <v>4185</v>
      </c>
      <c r="AG18" s="327" t="s">
        <v>55</v>
      </c>
      <c r="AH18" s="327" t="str">
        <f t="shared" si="5"/>
        <v>10.45.88.183</v>
      </c>
      <c r="AI18" s="329" t="s">
        <v>4186</v>
      </c>
      <c r="AJ18" s="329" t="s">
        <v>4187</v>
      </c>
      <c r="AK18" s="329" t="s">
        <v>4185</v>
      </c>
      <c r="AL18" s="329" t="s">
        <v>54</v>
      </c>
      <c r="AM18" s="329" t="str">
        <f t="shared" si="6"/>
        <v>10.45.89.211</v>
      </c>
      <c r="AN18" s="327" t="s">
        <v>4188</v>
      </c>
      <c r="AO18" s="327" t="s">
        <v>4191</v>
      </c>
      <c r="AP18" s="327" t="s">
        <v>4185</v>
      </c>
      <c r="AQ18" s="327" t="s">
        <v>55</v>
      </c>
      <c r="AR18" s="327" t="str">
        <f t="shared" si="7"/>
        <v>10.45.88.183</v>
      </c>
      <c r="AS18" s="329" t="s">
        <v>4189</v>
      </c>
      <c r="AT18" s="329" t="s">
        <v>4190</v>
      </c>
      <c r="AU18" s="329" t="s">
        <v>4185</v>
      </c>
      <c r="AV18" s="329" t="s">
        <v>54</v>
      </c>
      <c r="AW18" s="329" t="str">
        <f t="shared" si="8"/>
        <v>10.45.89.211</v>
      </c>
      <c r="AX18" s="353"/>
      <c r="AY18" s="353"/>
      <c r="AZ18" s="353"/>
      <c r="BA18" s="353"/>
      <c r="BB18" s="353"/>
      <c r="BC18" s="353"/>
      <c r="BD18" s="353"/>
      <c r="BE18" s="353"/>
      <c r="BF18" s="353"/>
      <c r="BG18" s="353"/>
      <c r="BH18" s="353"/>
      <c r="BI18" s="353"/>
      <c r="BJ18" s="353"/>
      <c r="BK18" s="353"/>
      <c r="BL18" s="353"/>
      <c r="BM18" s="353"/>
      <c r="BN18" s="353"/>
      <c r="BO18" s="353"/>
      <c r="BP18" s="353"/>
      <c r="BQ18" s="353"/>
      <c r="BS18" s="28"/>
      <c r="BT18" s="28"/>
      <c r="BU18" s="28"/>
      <c r="BV18" s="28"/>
      <c r="BW18" s="28"/>
      <c r="BX18" s="28"/>
      <c r="BY18" s="28"/>
      <c r="BZ18" s="28"/>
    </row>
    <row r="19" spans="2:78" hidden="1">
      <c r="B19" s="95" t="s">
        <v>527</v>
      </c>
      <c r="C19" s="33" t="str">
        <f t="shared" si="0"/>
        <v>BT Reigate</v>
      </c>
      <c r="D19" s="33" t="str">
        <f t="shared" si="1"/>
        <v>JBoss</v>
      </c>
      <c r="E19" s="33" t="str">
        <f t="shared" si="2"/>
        <v>Ph2 - YE2019</v>
      </c>
      <c r="F19" s="35" t="s">
        <v>4174</v>
      </c>
      <c r="G19" s="35" t="s">
        <v>4175</v>
      </c>
      <c r="H19" s="35" t="s">
        <v>52</v>
      </c>
      <c r="I19" s="35" t="str">
        <f t="shared" si="9"/>
        <v>10.36.42.184</v>
      </c>
      <c r="J19" s="38" t="s">
        <v>4176</v>
      </c>
      <c r="K19" s="38" t="s">
        <v>4177</v>
      </c>
      <c r="L19" s="38" t="s">
        <v>4175</v>
      </c>
      <c r="M19" s="38" t="s">
        <v>53</v>
      </c>
      <c r="N19" s="38" t="str">
        <f t="shared" si="3"/>
        <v>10.45.90.184</v>
      </c>
      <c r="O19" s="38" t="s">
        <v>4178</v>
      </c>
      <c r="P19" s="38" t="s">
        <v>4179</v>
      </c>
      <c r="Q19" s="38" t="s">
        <v>4175</v>
      </c>
      <c r="R19" s="38" t="s">
        <v>53</v>
      </c>
      <c r="S19" s="38" t="str">
        <f t="shared" si="4"/>
        <v>10.45.90.184</v>
      </c>
      <c r="T19" s="328" t="s">
        <v>4180</v>
      </c>
      <c r="U19" s="328"/>
      <c r="V19" s="328" t="s">
        <v>4175</v>
      </c>
      <c r="W19" s="328" t="s">
        <v>4181</v>
      </c>
      <c r="X19" s="328" t="s">
        <v>4181</v>
      </c>
      <c r="Y19" s="328" t="s">
        <v>4182</v>
      </c>
      <c r="Z19" s="328"/>
      <c r="AA19" s="328" t="s">
        <v>4175</v>
      </c>
      <c r="AB19" s="328" t="s">
        <v>4181</v>
      </c>
      <c r="AC19" s="328" t="s">
        <v>4181</v>
      </c>
      <c r="AD19" s="327" t="s">
        <v>4183</v>
      </c>
      <c r="AE19" s="327" t="s">
        <v>4184</v>
      </c>
      <c r="AF19" s="327" t="s">
        <v>4185</v>
      </c>
      <c r="AG19" s="327" t="s">
        <v>55</v>
      </c>
      <c r="AH19" s="327" t="str">
        <f t="shared" si="5"/>
        <v>10.45.88.184</v>
      </c>
      <c r="AI19" s="329" t="s">
        <v>4186</v>
      </c>
      <c r="AJ19" s="329" t="s">
        <v>4187</v>
      </c>
      <c r="AK19" s="329" t="s">
        <v>4185</v>
      </c>
      <c r="AL19" s="329" t="s">
        <v>54</v>
      </c>
      <c r="AM19" s="329" t="str">
        <f t="shared" si="6"/>
        <v>10.45.89.212</v>
      </c>
      <c r="AN19" s="327" t="s">
        <v>4188</v>
      </c>
      <c r="AO19" s="327" t="s">
        <v>4191</v>
      </c>
      <c r="AP19" s="327" t="s">
        <v>4185</v>
      </c>
      <c r="AQ19" s="327" t="s">
        <v>55</v>
      </c>
      <c r="AR19" s="327" t="str">
        <f t="shared" si="7"/>
        <v>10.45.88.184</v>
      </c>
      <c r="AS19" s="329" t="s">
        <v>4189</v>
      </c>
      <c r="AT19" s="329" t="s">
        <v>4190</v>
      </c>
      <c r="AU19" s="329" t="s">
        <v>4185</v>
      </c>
      <c r="AV19" s="329" t="s">
        <v>54</v>
      </c>
      <c r="AW19" s="329" t="str">
        <f t="shared" si="8"/>
        <v>10.45.89.212</v>
      </c>
      <c r="AX19" s="353"/>
      <c r="AY19" s="353"/>
      <c r="AZ19" s="353"/>
      <c r="BA19" s="353"/>
      <c r="BB19" s="353"/>
      <c r="BC19" s="353"/>
      <c r="BD19" s="353"/>
      <c r="BE19" s="353"/>
      <c r="BF19" s="353"/>
      <c r="BG19" s="353"/>
      <c r="BH19" s="353"/>
      <c r="BI19" s="353"/>
      <c r="BJ19" s="353"/>
      <c r="BK19" s="353"/>
      <c r="BL19" s="353"/>
      <c r="BM19" s="353"/>
      <c r="BN19" s="353"/>
      <c r="BO19" s="353"/>
      <c r="BP19" s="353"/>
      <c r="BQ19" s="353"/>
      <c r="BS19" s="28"/>
      <c r="BT19" s="28"/>
      <c r="BU19" s="28"/>
      <c r="BV19" s="28"/>
      <c r="BW19" s="28"/>
      <c r="BX19" s="28"/>
      <c r="BY19" s="28"/>
      <c r="BZ19" s="28"/>
    </row>
    <row r="20" spans="2:78" hidden="1">
      <c r="B20" s="95" t="s">
        <v>528</v>
      </c>
      <c r="C20" s="33" t="str">
        <f t="shared" si="0"/>
        <v>BT Reigate</v>
      </c>
      <c r="D20" s="33" t="str">
        <f t="shared" si="1"/>
        <v>JBoss</v>
      </c>
      <c r="E20" s="33" t="str">
        <f t="shared" si="2"/>
        <v>Ph2 - YE2019</v>
      </c>
      <c r="F20" s="35" t="s">
        <v>4174</v>
      </c>
      <c r="G20" s="35" t="s">
        <v>4175</v>
      </c>
      <c r="H20" s="35" t="s">
        <v>52</v>
      </c>
      <c r="I20" s="35" t="str">
        <f t="shared" si="9"/>
        <v>10.36.42.185</v>
      </c>
      <c r="J20" s="38" t="s">
        <v>4176</v>
      </c>
      <c r="K20" s="38" t="s">
        <v>4177</v>
      </c>
      <c r="L20" s="38" t="s">
        <v>4175</v>
      </c>
      <c r="M20" s="38" t="s">
        <v>53</v>
      </c>
      <c r="N20" s="38" t="str">
        <f t="shared" si="3"/>
        <v>10.45.90.185</v>
      </c>
      <c r="O20" s="38" t="s">
        <v>4178</v>
      </c>
      <c r="P20" s="38" t="s">
        <v>4179</v>
      </c>
      <c r="Q20" s="38" t="s">
        <v>4175</v>
      </c>
      <c r="R20" s="38" t="s">
        <v>53</v>
      </c>
      <c r="S20" s="38" t="str">
        <f t="shared" si="4"/>
        <v>10.45.90.185</v>
      </c>
      <c r="T20" s="328" t="s">
        <v>4180</v>
      </c>
      <c r="U20" s="328"/>
      <c r="V20" s="328" t="s">
        <v>4175</v>
      </c>
      <c r="W20" s="328" t="s">
        <v>4181</v>
      </c>
      <c r="X20" s="328" t="s">
        <v>4181</v>
      </c>
      <c r="Y20" s="328" t="s">
        <v>4182</v>
      </c>
      <c r="Z20" s="328"/>
      <c r="AA20" s="328" t="s">
        <v>4175</v>
      </c>
      <c r="AB20" s="328" t="s">
        <v>4181</v>
      </c>
      <c r="AC20" s="328" t="s">
        <v>4181</v>
      </c>
      <c r="AD20" s="327" t="s">
        <v>4183</v>
      </c>
      <c r="AE20" s="327" t="s">
        <v>4184</v>
      </c>
      <c r="AF20" s="327" t="s">
        <v>4185</v>
      </c>
      <c r="AG20" s="327" t="s">
        <v>55</v>
      </c>
      <c r="AH20" s="327" t="str">
        <f t="shared" si="5"/>
        <v>10.45.88.185</v>
      </c>
      <c r="AI20" s="329" t="s">
        <v>4186</v>
      </c>
      <c r="AJ20" s="329" t="s">
        <v>4187</v>
      </c>
      <c r="AK20" s="329" t="s">
        <v>4185</v>
      </c>
      <c r="AL20" s="329" t="s">
        <v>54</v>
      </c>
      <c r="AM20" s="329" t="str">
        <f t="shared" si="6"/>
        <v>10.45.89.213</v>
      </c>
      <c r="AN20" s="327" t="s">
        <v>4188</v>
      </c>
      <c r="AO20" s="327" t="s">
        <v>4191</v>
      </c>
      <c r="AP20" s="327" t="s">
        <v>4185</v>
      </c>
      <c r="AQ20" s="327" t="s">
        <v>55</v>
      </c>
      <c r="AR20" s="327" t="str">
        <f t="shared" si="7"/>
        <v>10.45.88.185</v>
      </c>
      <c r="AS20" s="329" t="s">
        <v>4189</v>
      </c>
      <c r="AT20" s="329" t="s">
        <v>4190</v>
      </c>
      <c r="AU20" s="329" t="s">
        <v>4185</v>
      </c>
      <c r="AV20" s="329" t="s">
        <v>54</v>
      </c>
      <c r="AW20" s="329" t="str">
        <f t="shared" si="8"/>
        <v>10.45.89.213</v>
      </c>
      <c r="AX20" s="353"/>
      <c r="AY20" s="353"/>
      <c r="AZ20" s="353"/>
      <c r="BA20" s="353"/>
      <c r="BB20" s="353"/>
      <c r="BC20" s="353"/>
      <c r="BD20" s="353"/>
      <c r="BE20" s="353"/>
      <c r="BF20" s="353"/>
      <c r="BG20" s="353"/>
      <c r="BH20" s="353"/>
      <c r="BI20" s="353"/>
      <c r="BJ20" s="353"/>
      <c r="BK20" s="353"/>
      <c r="BL20" s="353"/>
      <c r="BM20" s="353"/>
      <c r="BN20" s="353"/>
      <c r="BO20" s="353"/>
      <c r="BP20" s="353"/>
      <c r="BQ20" s="353"/>
      <c r="BS20" s="28"/>
      <c r="BT20" s="28"/>
      <c r="BU20" s="28"/>
      <c r="BV20" s="28"/>
      <c r="BW20" s="28"/>
      <c r="BX20" s="28"/>
      <c r="BY20" s="28"/>
      <c r="BZ20" s="28"/>
    </row>
    <row r="21" spans="2:78" hidden="1">
      <c r="B21" s="95" t="s">
        <v>529</v>
      </c>
      <c r="C21" s="33" t="str">
        <f t="shared" si="0"/>
        <v>BT Reigate</v>
      </c>
      <c r="D21" s="33" t="str">
        <f t="shared" si="1"/>
        <v>JBoss</v>
      </c>
      <c r="E21" s="33" t="str">
        <f t="shared" si="2"/>
        <v>Ph2 - YE2019</v>
      </c>
      <c r="F21" s="35" t="s">
        <v>4174</v>
      </c>
      <c r="G21" s="35" t="s">
        <v>4175</v>
      </c>
      <c r="H21" s="35" t="s">
        <v>52</v>
      </c>
      <c r="I21" s="35" t="str">
        <f t="shared" si="9"/>
        <v>10.36.42.186</v>
      </c>
      <c r="J21" s="38" t="s">
        <v>4176</v>
      </c>
      <c r="K21" s="38" t="s">
        <v>4177</v>
      </c>
      <c r="L21" s="38" t="s">
        <v>4175</v>
      </c>
      <c r="M21" s="38" t="s">
        <v>53</v>
      </c>
      <c r="N21" s="38" t="str">
        <f t="shared" si="3"/>
        <v>10.45.90.186</v>
      </c>
      <c r="O21" s="38" t="s">
        <v>4178</v>
      </c>
      <c r="P21" s="38" t="s">
        <v>4179</v>
      </c>
      <c r="Q21" s="38" t="s">
        <v>4175</v>
      </c>
      <c r="R21" s="38" t="s">
        <v>53</v>
      </c>
      <c r="S21" s="38" t="str">
        <f t="shared" si="4"/>
        <v>10.45.90.186</v>
      </c>
      <c r="T21" s="328" t="s">
        <v>4180</v>
      </c>
      <c r="U21" s="328"/>
      <c r="V21" s="328" t="s">
        <v>4175</v>
      </c>
      <c r="W21" s="328" t="s">
        <v>4181</v>
      </c>
      <c r="X21" s="328" t="s">
        <v>4181</v>
      </c>
      <c r="Y21" s="328" t="s">
        <v>4182</v>
      </c>
      <c r="Z21" s="328"/>
      <c r="AA21" s="328" t="s">
        <v>4175</v>
      </c>
      <c r="AB21" s="328" t="s">
        <v>4181</v>
      </c>
      <c r="AC21" s="328" t="s">
        <v>4181</v>
      </c>
      <c r="AD21" s="327" t="s">
        <v>4183</v>
      </c>
      <c r="AE21" s="327" t="s">
        <v>4184</v>
      </c>
      <c r="AF21" s="327" t="s">
        <v>4185</v>
      </c>
      <c r="AG21" s="327" t="s">
        <v>55</v>
      </c>
      <c r="AH21" s="327" t="str">
        <f t="shared" si="5"/>
        <v>10.45.88.186</v>
      </c>
      <c r="AI21" s="329" t="s">
        <v>4186</v>
      </c>
      <c r="AJ21" s="329" t="s">
        <v>4187</v>
      </c>
      <c r="AK21" s="329" t="s">
        <v>4185</v>
      </c>
      <c r="AL21" s="329" t="s">
        <v>54</v>
      </c>
      <c r="AM21" s="329" t="str">
        <f t="shared" si="6"/>
        <v>10.45.89.214</v>
      </c>
      <c r="AN21" s="327" t="s">
        <v>4188</v>
      </c>
      <c r="AO21" s="327" t="s">
        <v>4191</v>
      </c>
      <c r="AP21" s="327" t="s">
        <v>4185</v>
      </c>
      <c r="AQ21" s="327" t="s">
        <v>55</v>
      </c>
      <c r="AR21" s="327" t="str">
        <f t="shared" si="7"/>
        <v>10.45.88.186</v>
      </c>
      <c r="AS21" s="329" t="s">
        <v>4189</v>
      </c>
      <c r="AT21" s="329" t="s">
        <v>4190</v>
      </c>
      <c r="AU21" s="329" t="s">
        <v>4185</v>
      </c>
      <c r="AV21" s="329" t="s">
        <v>54</v>
      </c>
      <c r="AW21" s="329" t="str">
        <f t="shared" si="8"/>
        <v>10.45.89.214</v>
      </c>
      <c r="AX21" s="353"/>
      <c r="AY21" s="353"/>
      <c r="AZ21" s="353"/>
      <c r="BA21" s="353"/>
      <c r="BB21" s="353"/>
      <c r="BC21" s="353"/>
      <c r="BD21" s="353"/>
      <c r="BE21" s="353"/>
      <c r="BF21" s="353"/>
      <c r="BG21" s="353"/>
      <c r="BH21" s="353"/>
      <c r="BI21" s="353"/>
      <c r="BJ21" s="353"/>
      <c r="BK21" s="353"/>
      <c r="BL21" s="353"/>
      <c r="BM21" s="353"/>
      <c r="BN21" s="353"/>
      <c r="BO21" s="353"/>
      <c r="BP21" s="353"/>
      <c r="BQ21" s="353"/>
      <c r="BS21" s="28"/>
      <c r="BT21" s="28"/>
      <c r="BU21" s="28"/>
      <c r="BV21" s="28"/>
      <c r="BW21" s="28"/>
      <c r="BX21" s="28"/>
      <c r="BY21" s="28"/>
      <c r="BZ21" s="28"/>
    </row>
    <row r="22" spans="2:78" hidden="1">
      <c r="B22" s="95" t="s">
        <v>530</v>
      </c>
      <c r="C22" s="33" t="str">
        <f t="shared" si="0"/>
        <v>BT Reigate</v>
      </c>
      <c r="D22" s="33" t="str">
        <f t="shared" si="1"/>
        <v>JBoss</v>
      </c>
      <c r="E22" s="33" t="str">
        <f t="shared" si="2"/>
        <v>Ph2 - YE2019</v>
      </c>
      <c r="F22" s="35" t="s">
        <v>4174</v>
      </c>
      <c r="G22" s="35" t="s">
        <v>4175</v>
      </c>
      <c r="H22" s="35" t="s">
        <v>52</v>
      </c>
      <c r="I22" s="35" t="str">
        <f t="shared" si="9"/>
        <v>10.36.42.187</v>
      </c>
      <c r="J22" s="38" t="s">
        <v>4176</v>
      </c>
      <c r="K22" s="38" t="s">
        <v>4177</v>
      </c>
      <c r="L22" s="38" t="s">
        <v>4175</v>
      </c>
      <c r="M22" s="38" t="s">
        <v>53</v>
      </c>
      <c r="N22" s="38" t="str">
        <f t="shared" si="3"/>
        <v>10.45.90.187</v>
      </c>
      <c r="O22" s="38" t="s">
        <v>4178</v>
      </c>
      <c r="P22" s="38" t="s">
        <v>4179</v>
      </c>
      <c r="Q22" s="38" t="s">
        <v>4175</v>
      </c>
      <c r="R22" s="38" t="s">
        <v>53</v>
      </c>
      <c r="S22" s="38" t="str">
        <f t="shared" si="4"/>
        <v>10.45.90.187</v>
      </c>
      <c r="T22" s="328" t="s">
        <v>4180</v>
      </c>
      <c r="U22" s="328"/>
      <c r="V22" s="328" t="s">
        <v>4175</v>
      </c>
      <c r="W22" s="328" t="s">
        <v>4181</v>
      </c>
      <c r="X22" s="328" t="s">
        <v>4181</v>
      </c>
      <c r="Y22" s="328" t="s">
        <v>4182</v>
      </c>
      <c r="Z22" s="328"/>
      <c r="AA22" s="328" t="s">
        <v>4175</v>
      </c>
      <c r="AB22" s="328" t="s">
        <v>4181</v>
      </c>
      <c r="AC22" s="328" t="s">
        <v>4181</v>
      </c>
      <c r="AD22" s="327" t="s">
        <v>4183</v>
      </c>
      <c r="AE22" s="327" t="s">
        <v>4184</v>
      </c>
      <c r="AF22" s="327" t="s">
        <v>4185</v>
      </c>
      <c r="AG22" s="327" t="s">
        <v>55</v>
      </c>
      <c r="AH22" s="327" t="str">
        <f t="shared" si="5"/>
        <v>10.45.88.187</v>
      </c>
      <c r="AI22" s="329" t="s">
        <v>4186</v>
      </c>
      <c r="AJ22" s="329" t="s">
        <v>4187</v>
      </c>
      <c r="AK22" s="329" t="s">
        <v>4185</v>
      </c>
      <c r="AL22" s="329" t="s">
        <v>54</v>
      </c>
      <c r="AM22" s="329" t="str">
        <f t="shared" si="6"/>
        <v>10.45.89.215</v>
      </c>
      <c r="AN22" s="327" t="s">
        <v>4188</v>
      </c>
      <c r="AO22" s="327" t="s">
        <v>4191</v>
      </c>
      <c r="AP22" s="327" t="s">
        <v>4185</v>
      </c>
      <c r="AQ22" s="327" t="s">
        <v>55</v>
      </c>
      <c r="AR22" s="327" t="str">
        <f t="shared" si="7"/>
        <v>10.45.88.187</v>
      </c>
      <c r="AS22" s="329" t="s">
        <v>4189</v>
      </c>
      <c r="AT22" s="329" t="s">
        <v>4190</v>
      </c>
      <c r="AU22" s="329" t="s">
        <v>4185</v>
      </c>
      <c r="AV22" s="329" t="s">
        <v>54</v>
      </c>
      <c r="AW22" s="329" t="str">
        <f t="shared" si="8"/>
        <v>10.45.89.215</v>
      </c>
      <c r="AX22" s="353"/>
      <c r="AY22" s="353"/>
      <c r="AZ22" s="353"/>
      <c r="BA22" s="353"/>
      <c r="BB22" s="353"/>
      <c r="BC22" s="353"/>
      <c r="BD22" s="353"/>
      <c r="BE22" s="353"/>
      <c r="BF22" s="353"/>
      <c r="BG22" s="353"/>
      <c r="BH22" s="353"/>
      <c r="BI22" s="353"/>
      <c r="BJ22" s="353"/>
      <c r="BK22" s="353"/>
      <c r="BL22" s="353"/>
      <c r="BM22" s="353"/>
      <c r="BN22" s="353"/>
      <c r="BO22" s="353"/>
      <c r="BP22" s="353"/>
      <c r="BQ22" s="353"/>
      <c r="BS22" s="28"/>
      <c r="BT22" s="28"/>
      <c r="BU22" s="28"/>
      <c r="BV22" s="28"/>
      <c r="BW22" s="28"/>
      <c r="BX22" s="28"/>
      <c r="BY22" s="28"/>
      <c r="BZ22" s="28"/>
    </row>
    <row r="23" spans="2:78" hidden="1">
      <c r="B23" s="95" t="s">
        <v>531</v>
      </c>
      <c r="C23" s="33" t="str">
        <f t="shared" si="0"/>
        <v>BT Reigate</v>
      </c>
      <c r="D23" s="33" t="str">
        <f t="shared" si="1"/>
        <v>ARK</v>
      </c>
      <c r="E23" s="33" t="str">
        <f t="shared" si="2"/>
        <v>Ph1</v>
      </c>
      <c r="F23" s="35" t="s">
        <v>4174</v>
      </c>
      <c r="G23" s="35" t="s">
        <v>4175</v>
      </c>
      <c r="H23" s="35" t="s">
        <v>52</v>
      </c>
      <c r="I23" s="35" t="str">
        <f t="shared" si="9"/>
        <v>10.36.42.57</v>
      </c>
      <c r="J23" s="38" t="s">
        <v>4176</v>
      </c>
      <c r="K23" s="38" t="s">
        <v>4177</v>
      </c>
      <c r="L23" s="38" t="s">
        <v>4175</v>
      </c>
      <c r="M23" s="38" t="s">
        <v>53</v>
      </c>
      <c r="N23" s="38" t="str">
        <f t="shared" si="3"/>
        <v>10.45.90.57</v>
      </c>
      <c r="O23" s="38" t="s">
        <v>4178</v>
      </c>
      <c r="P23" s="38" t="s">
        <v>4179</v>
      </c>
      <c r="Q23" s="38" t="s">
        <v>4175</v>
      </c>
      <c r="R23" s="38" t="s">
        <v>53</v>
      </c>
      <c r="S23" s="38" t="str">
        <f t="shared" si="4"/>
        <v>10.45.90.57</v>
      </c>
      <c r="T23" s="328" t="s">
        <v>4180</v>
      </c>
      <c r="U23" s="328"/>
      <c r="V23" s="328" t="s">
        <v>4175</v>
      </c>
      <c r="W23" s="328" t="s">
        <v>4181</v>
      </c>
      <c r="X23" s="328" t="s">
        <v>4181</v>
      </c>
      <c r="Y23" s="328" t="s">
        <v>4182</v>
      </c>
      <c r="Z23" s="328"/>
      <c r="AA23" s="328" t="s">
        <v>4175</v>
      </c>
      <c r="AB23" s="328" t="s">
        <v>4181</v>
      </c>
      <c r="AC23" s="328" t="s">
        <v>4181</v>
      </c>
      <c r="AD23" s="327" t="s">
        <v>4183</v>
      </c>
      <c r="AE23" s="327" t="s">
        <v>4184</v>
      </c>
      <c r="AF23" s="327" t="s">
        <v>4185</v>
      </c>
      <c r="AG23" s="327" t="s">
        <v>55</v>
      </c>
      <c r="AH23" s="327" t="str">
        <f t="shared" si="5"/>
        <v>10.45.88.57</v>
      </c>
      <c r="AI23" s="327" t="s">
        <v>4186</v>
      </c>
      <c r="AJ23" s="327" t="s">
        <v>4192</v>
      </c>
      <c r="AK23" s="327" t="s">
        <v>4185</v>
      </c>
      <c r="AL23" s="327" t="s">
        <v>55</v>
      </c>
      <c r="AM23" s="327" t="str">
        <f t="shared" ref="AM23:AM86" si="10">INDEX(Master_Full_Product_IP,MATCH(P2P_Full_Short_Hostname,Master_Full_Short_Hostname,0))</f>
        <v>10.45.88.57</v>
      </c>
      <c r="AN23" s="327" t="s">
        <v>4188</v>
      </c>
      <c r="AO23" s="327" t="s">
        <v>4191</v>
      </c>
      <c r="AP23" s="327" t="s">
        <v>4185</v>
      </c>
      <c r="AQ23" s="327" t="s">
        <v>55</v>
      </c>
      <c r="AR23" s="327" t="str">
        <f t="shared" si="7"/>
        <v>10.45.88.57</v>
      </c>
      <c r="AS23" s="327" t="s">
        <v>4189</v>
      </c>
      <c r="AT23" s="327" t="s">
        <v>4193</v>
      </c>
      <c r="AU23" s="327" t="s">
        <v>4185</v>
      </c>
      <c r="AV23" s="327" t="s">
        <v>55</v>
      </c>
      <c r="AW23" s="327" t="str">
        <f t="shared" ref="AW23:AW54" si="11">INDEX(Master_Full_Product_IP,MATCH(P2P_Full_Short_Hostname,Master_Full_Short_Hostname,0))</f>
        <v>10.45.88.57</v>
      </c>
      <c r="AX23" s="353"/>
      <c r="AY23" s="353"/>
      <c r="AZ23" s="353"/>
      <c r="BA23" s="353"/>
      <c r="BB23" s="353"/>
      <c r="BC23" s="353"/>
      <c r="BD23" s="353"/>
      <c r="BE23" s="353"/>
      <c r="BF23" s="353"/>
      <c r="BG23" s="353"/>
      <c r="BH23" s="353"/>
      <c r="BI23" s="353"/>
      <c r="BJ23" s="353"/>
      <c r="BK23" s="353"/>
      <c r="BL23" s="353"/>
      <c r="BM23" s="353"/>
      <c r="BN23" s="353"/>
      <c r="BO23" s="353"/>
      <c r="BP23" s="353"/>
      <c r="BQ23" s="353"/>
      <c r="BS23" s="28"/>
      <c r="BT23" s="28"/>
      <c r="BU23" s="28"/>
      <c r="BV23" s="28"/>
      <c r="BW23" s="28"/>
      <c r="BX23" s="28"/>
      <c r="BY23" s="28"/>
      <c r="BZ23" s="28"/>
    </row>
    <row r="24" spans="2:78" hidden="1">
      <c r="B24" s="95" t="s">
        <v>539</v>
      </c>
      <c r="C24" s="33" t="str">
        <f t="shared" si="0"/>
        <v>BT Reigate</v>
      </c>
      <c r="D24" s="33" t="str">
        <f t="shared" si="1"/>
        <v>ARK</v>
      </c>
      <c r="E24" s="33" t="str">
        <f t="shared" si="2"/>
        <v>Ph1</v>
      </c>
      <c r="F24" s="35" t="s">
        <v>4174</v>
      </c>
      <c r="G24" s="35" t="s">
        <v>4175</v>
      </c>
      <c r="H24" s="35" t="s">
        <v>52</v>
      </c>
      <c r="I24" s="35" t="str">
        <f t="shared" si="9"/>
        <v>10.36.42.58</v>
      </c>
      <c r="J24" s="38" t="s">
        <v>4176</v>
      </c>
      <c r="K24" s="38" t="s">
        <v>4177</v>
      </c>
      <c r="L24" s="38" t="s">
        <v>4175</v>
      </c>
      <c r="M24" s="38" t="s">
        <v>53</v>
      </c>
      <c r="N24" s="38" t="str">
        <f t="shared" si="3"/>
        <v>10.45.90.58</v>
      </c>
      <c r="O24" s="38" t="s">
        <v>4178</v>
      </c>
      <c r="P24" s="38" t="s">
        <v>4179</v>
      </c>
      <c r="Q24" s="38" t="s">
        <v>4175</v>
      </c>
      <c r="R24" s="38" t="s">
        <v>53</v>
      </c>
      <c r="S24" s="38" t="str">
        <f t="shared" si="4"/>
        <v>10.45.90.58</v>
      </c>
      <c r="T24" s="328" t="s">
        <v>4180</v>
      </c>
      <c r="U24" s="328"/>
      <c r="V24" s="328" t="s">
        <v>4175</v>
      </c>
      <c r="W24" s="328" t="s">
        <v>4181</v>
      </c>
      <c r="X24" s="328" t="s">
        <v>4181</v>
      </c>
      <c r="Y24" s="328" t="s">
        <v>4182</v>
      </c>
      <c r="Z24" s="328"/>
      <c r="AA24" s="328" t="s">
        <v>4175</v>
      </c>
      <c r="AB24" s="328" t="s">
        <v>4181</v>
      </c>
      <c r="AC24" s="328" t="s">
        <v>4181</v>
      </c>
      <c r="AD24" s="327" t="s">
        <v>4183</v>
      </c>
      <c r="AE24" s="327" t="s">
        <v>4184</v>
      </c>
      <c r="AF24" s="327" t="s">
        <v>4185</v>
      </c>
      <c r="AG24" s="327" t="s">
        <v>55</v>
      </c>
      <c r="AH24" s="327" t="str">
        <f t="shared" si="5"/>
        <v>10.45.88.58</v>
      </c>
      <c r="AI24" s="327" t="s">
        <v>4186</v>
      </c>
      <c r="AJ24" s="327" t="s">
        <v>4192</v>
      </c>
      <c r="AK24" s="327" t="s">
        <v>4185</v>
      </c>
      <c r="AL24" s="327" t="s">
        <v>55</v>
      </c>
      <c r="AM24" s="327" t="str">
        <f t="shared" si="10"/>
        <v>10.45.88.58</v>
      </c>
      <c r="AN24" s="327" t="s">
        <v>4188</v>
      </c>
      <c r="AO24" s="327" t="s">
        <v>4191</v>
      </c>
      <c r="AP24" s="327" t="s">
        <v>4185</v>
      </c>
      <c r="AQ24" s="327" t="s">
        <v>55</v>
      </c>
      <c r="AR24" s="327" t="str">
        <f t="shared" si="7"/>
        <v>10.45.88.58</v>
      </c>
      <c r="AS24" s="327" t="s">
        <v>4189</v>
      </c>
      <c r="AT24" s="327" t="s">
        <v>4193</v>
      </c>
      <c r="AU24" s="327" t="s">
        <v>4185</v>
      </c>
      <c r="AV24" s="327" t="s">
        <v>55</v>
      </c>
      <c r="AW24" s="327" t="str">
        <f t="shared" si="11"/>
        <v>10.45.88.58</v>
      </c>
      <c r="AX24" s="353"/>
      <c r="AY24" s="353"/>
      <c r="AZ24" s="353"/>
      <c r="BA24" s="353"/>
      <c r="BB24" s="353"/>
      <c r="BC24" s="353"/>
      <c r="BD24" s="353"/>
      <c r="BE24" s="353"/>
      <c r="BF24" s="353"/>
      <c r="BG24" s="353"/>
      <c r="BH24" s="353"/>
      <c r="BI24" s="353"/>
      <c r="BJ24" s="353"/>
      <c r="BK24" s="353"/>
      <c r="BL24" s="353"/>
      <c r="BM24" s="353"/>
      <c r="BN24" s="353"/>
      <c r="BO24" s="353"/>
      <c r="BP24" s="353"/>
      <c r="BQ24" s="353"/>
      <c r="BS24" s="28"/>
      <c r="BT24" s="28"/>
      <c r="BU24" s="28"/>
      <c r="BV24" s="28"/>
      <c r="BW24" s="28"/>
      <c r="BX24" s="28"/>
      <c r="BY24" s="28"/>
      <c r="BZ24" s="28"/>
    </row>
    <row r="25" spans="2:78" hidden="1">
      <c r="B25" s="95" t="s">
        <v>540</v>
      </c>
      <c r="C25" s="33" t="str">
        <f t="shared" si="0"/>
        <v>BT Reigate</v>
      </c>
      <c r="D25" s="33" t="str">
        <f t="shared" si="1"/>
        <v>ARK</v>
      </c>
      <c r="E25" s="33" t="str">
        <f t="shared" si="2"/>
        <v>Ph1</v>
      </c>
      <c r="F25" s="35" t="s">
        <v>4174</v>
      </c>
      <c r="G25" s="35" t="s">
        <v>4175</v>
      </c>
      <c r="H25" s="35" t="s">
        <v>52</v>
      </c>
      <c r="I25" s="35" t="str">
        <f t="shared" si="9"/>
        <v>10.36.42.59</v>
      </c>
      <c r="J25" s="38" t="s">
        <v>4176</v>
      </c>
      <c r="K25" s="38" t="s">
        <v>4177</v>
      </c>
      <c r="L25" s="38" t="s">
        <v>4175</v>
      </c>
      <c r="M25" s="38" t="s">
        <v>53</v>
      </c>
      <c r="N25" s="38" t="str">
        <f t="shared" si="3"/>
        <v>10.45.90.59</v>
      </c>
      <c r="O25" s="38" t="s">
        <v>4178</v>
      </c>
      <c r="P25" s="38" t="s">
        <v>4179</v>
      </c>
      <c r="Q25" s="38" t="s">
        <v>4175</v>
      </c>
      <c r="R25" s="38" t="s">
        <v>53</v>
      </c>
      <c r="S25" s="38" t="str">
        <f t="shared" si="4"/>
        <v>10.45.90.59</v>
      </c>
      <c r="T25" s="328" t="s">
        <v>4180</v>
      </c>
      <c r="U25" s="328"/>
      <c r="V25" s="328" t="s">
        <v>4175</v>
      </c>
      <c r="W25" s="328" t="s">
        <v>4181</v>
      </c>
      <c r="X25" s="328" t="s">
        <v>4181</v>
      </c>
      <c r="Y25" s="328" t="s">
        <v>4182</v>
      </c>
      <c r="Z25" s="328"/>
      <c r="AA25" s="328" t="s">
        <v>4175</v>
      </c>
      <c r="AB25" s="328" t="s">
        <v>4181</v>
      </c>
      <c r="AC25" s="328" t="s">
        <v>4181</v>
      </c>
      <c r="AD25" s="327" t="s">
        <v>4183</v>
      </c>
      <c r="AE25" s="327" t="s">
        <v>4184</v>
      </c>
      <c r="AF25" s="327" t="s">
        <v>4185</v>
      </c>
      <c r="AG25" s="327" t="s">
        <v>55</v>
      </c>
      <c r="AH25" s="327" t="str">
        <f t="shared" si="5"/>
        <v>10.45.88.59</v>
      </c>
      <c r="AI25" s="327" t="s">
        <v>4186</v>
      </c>
      <c r="AJ25" s="327" t="s">
        <v>4192</v>
      </c>
      <c r="AK25" s="327" t="s">
        <v>4185</v>
      </c>
      <c r="AL25" s="327" t="s">
        <v>55</v>
      </c>
      <c r="AM25" s="327" t="str">
        <f t="shared" si="10"/>
        <v>10.45.88.59</v>
      </c>
      <c r="AN25" s="327" t="s">
        <v>4188</v>
      </c>
      <c r="AO25" s="327" t="s">
        <v>4191</v>
      </c>
      <c r="AP25" s="327" t="s">
        <v>4185</v>
      </c>
      <c r="AQ25" s="327" t="s">
        <v>55</v>
      </c>
      <c r="AR25" s="327" t="str">
        <f t="shared" si="7"/>
        <v>10.45.88.59</v>
      </c>
      <c r="AS25" s="327" t="s">
        <v>4189</v>
      </c>
      <c r="AT25" s="327" t="s">
        <v>4193</v>
      </c>
      <c r="AU25" s="327" t="s">
        <v>4185</v>
      </c>
      <c r="AV25" s="327" t="s">
        <v>55</v>
      </c>
      <c r="AW25" s="327" t="str">
        <f t="shared" si="11"/>
        <v>10.45.88.59</v>
      </c>
      <c r="AX25" s="353"/>
      <c r="AY25" s="353"/>
      <c r="AZ25" s="353"/>
      <c r="BA25" s="353"/>
      <c r="BB25" s="353"/>
      <c r="BC25" s="353"/>
      <c r="BD25" s="353"/>
      <c r="BE25" s="353"/>
      <c r="BF25" s="353"/>
      <c r="BG25" s="353"/>
      <c r="BH25" s="353"/>
      <c r="BI25" s="353"/>
      <c r="BJ25" s="353"/>
      <c r="BK25" s="353"/>
      <c r="BL25" s="353"/>
      <c r="BM25" s="353"/>
      <c r="BN25" s="353"/>
      <c r="BO25" s="353"/>
      <c r="BP25" s="353"/>
      <c r="BQ25" s="353"/>
      <c r="BS25" s="28"/>
      <c r="BT25" s="28"/>
      <c r="BU25" s="28"/>
      <c r="BV25" s="28"/>
      <c r="BW25" s="28"/>
      <c r="BX25" s="28"/>
      <c r="BY25" s="28"/>
      <c r="BZ25" s="28"/>
    </row>
    <row r="26" spans="2:78" hidden="1">
      <c r="B26" s="95" t="s">
        <v>541</v>
      </c>
      <c r="C26" s="33" t="str">
        <f t="shared" si="0"/>
        <v>BT Reigate</v>
      </c>
      <c r="D26" s="33" t="str">
        <f t="shared" si="1"/>
        <v>ARK</v>
      </c>
      <c r="E26" s="33" t="str">
        <f t="shared" si="2"/>
        <v>Ph1</v>
      </c>
      <c r="F26" s="35" t="s">
        <v>4174</v>
      </c>
      <c r="G26" s="35" t="s">
        <v>4175</v>
      </c>
      <c r="H26" s="35" t="s">
        <v>52</v>
      </c>
      <c r="I26" s="35" t="str">
        <f t="shared" si="9"/>
        <v>10.36.42.60</v>
      </c>
      <c r="J26" s="38" t="s">
        <v>4176</v>
      </c>
      <c r="K26" s="38" t="s">
        <v>4177</v>
      </c>
      <c r="L26" s="38" t="s">
        <v>4175</v>
      </c>
      <c r="M26" s="38" t="s">
        <v>53</v>
      </c>
      <c r="N26" s="38" t="str">
        <f t="shared" si="3"/>
        <v>10.45.90.60</v>
      </c>
      <c r="O26" s="38" t="s">
        <v>4178</v>
      </c>
      <c r="P26" s="38" t="s">
        <v>4179</v>
      </c>
      <c r="Q26" s="38" t="s">
        <v>4175</v>
      </c>
      <c r="R26" s="38" t="s">
        <v>53</v>
      </c>
      <c r="S26" s="38" t="str">
        <f t="shared" si="4"/>
        <v>10.45.90.60</v>
      </c>
      <c r="T26" s="328" t="s">
        <v>4180</v>
      </c>
      <c r="U26" s="328"/>
      <c r="V26" s="328" t="s">
        <v>4175</v>
      </c>
      <c r="W26" s="328" t="s">
        <v>4181</v>
      </c>
      <c r="X26" s="328" t="s">
        <v>4181</v>
      </c>
      <c r="Y26" s="328" t="s">
        <v>4182</v>
      </c>
      <c r="Z26" s="328"/>
      <c r="AA26" s="328" t="s">
        <v>4175</v>
      </c>
      <c r="AB26" s="328" t="s">
        <v>4181</v>
      </c>
      <c r="AC26" s="328" t="s">
        <v>4181</v>
      </c>
      <c r="AD26" s="327" t="s">
        <v>4183</v>
      </c>
      <c r="AE26" s="327" t="s">
        <v>4184</v>
      </c>
      <c r="AF26" s="327" t="s">
        <v>4185</v>
      </c>
      <c r="AG26" s="327" t="s">
        <v>55</v>
      </c>
      <c r="AH26" s="327" t="str">
        <f t="shared" si="5"/>
        <v>10.45.88.60</v>
      </c>
      <c r="AI26" s="327" t="s">
        <v>4186</v>
      </c>
      <c r="AJ26" s="327" t="s">
        <v>4192</v>
      </c>
      <c r="AK26" s="327" t="s">
        <v>4185</v>
      </c>
      <c r="AL26" s="327" t="s">
        <v>55</v>
      </c>
      <c r="AM26" s="327" t="str">
        <f t="shared" si="10"/>
        <v>10.45.88.60</v>
      </c>
      <c r="AN26" s="327" t="s">
        <v>4188</v>
      </c>
      <c r="AO26" s="327" t="s">
        <v>4191</v>
      </c>
      <c r="AP26" s="327" t="s">
        <v>4185</v>
      </c>
      <c r="AQ26" s="327" t="s">
        <v>55</v>
      </c>
      <c r="AR26" s="327" t="str">
        <f t="shared" si="7"/>
        <v>10.45.88.60</v>
      </c>
      <c r="AS26" s="327" t="s">
        <v>4189</v>
      </c>
      <c r="AT26" s="327" t="s">
        <v>4193</v>
      </c>
      <c r="AU26" s="327" t="s">
        <v>4185</v>
      </c>
      <c r="AV26" s="327" t="s">
        <v>55</v>
      </c>
      <c r="AW26" s="327" t="str">
        <f t="shared" si="11"/>
        <v>10.45.88.60</v>
      </c>
      <c r="AX26" s="353"/>
      <c r="AY26" s="353"/>
      <c r="AZ26" s="353"/>
      <c r="BA26" s="353"/>
      <c r="BB26" s="353"/>
      <c r="BC26" s="353"/>
      <c r="BD26" s="353"/>
      <c r="BE26" s="353"/>
      <c r="BF26" s="353"/>
      <c r="BG26" s="353"/>
      <c r="BH26" s="353"/>
      <c r="BI26" s="353"/>
      <c r="BJ26" s="353"/>
      <c r="BK26" s="353"/>
      <c r="BL26" s="353"/>
      <c r="BM26" s="353"/>
      <c r="BN26" s="353"/>
      <c r="BO26" s="353"/>
      <c r="BP26" s="353"/>
      <c r="BQ26" s="353"/>
      <c r="BS26" s="28"/>
      <c r="BT26" s="28"/>
      <c r="BU26" s="28"/>
      <c r="BV26" s="28"/>
      <c r="BW26" s="28"/>
      <c r="BX26" s="28"/>
      <c r="BY26" s="28"/>
      <c r="BZ26" s="28"/>
    </row>
    <row r="27" spans="2:78" hidden="1">
      <c r="B27" s="95" t="s">
        <v>542</v>
      </c>
      <c r="C27" s="33" t="str">
        <f t="shared" si="0"/>
        <v>BT Reigate</v>
      </c>
      <c r="D27" s="33" t="str">
        <f t="shared" si="1"/>
        <v>ARK</v>
      </c>
      <c r="E27" s="33" t="str">
        <f t="shared" si="2"/>
        <v>Ph1</v>
      </c>
      <c r="F27" s="35" t="s">
        <v>4174</v>
      </c>
      <c r="G27" s="35" t="s">
        <v>4175</v>
      </c>
      <c r="H27" s="35" t="s">
        <v>52</v>
      </c>
      <c r="I27" s="35" t="str">
        <f t="shared" si="9"/>
        <v>10.36.42.61</v>
      </c>
      <c r="J27" s="38" t="s">
        <v>4176</v>
      </c>
      <c r="K27" s="38" t="s">
        <v>4177</v>
      </c>
      <c r="L27" s="38" t="s">
        <v>4175</v>
      </c>
      <c r="M27" s="38" t="s">
        <v>53</v>
      </c>
      <c r="N27" s="38" t="str">
        <f t="shared" si="3"/>
        <v>10.45.90.61</v>
      </c>
      <c r="O27" s="38" t="s">
        <v>4178</v>
      </c>
      <c r="P27" s="38" t="s">
        <v>4179</v>
      </c>
      <c r="Q27" s="38" t="s">
        <v>4175</v>
      </c>
      <c r="R27" s="38" t="s">
        <v>53</v>
      </c>
      <c r="S27" s="38" t="str">
        <f t="shared" si="4"/>
        <v>10.45.90.61</v>
      </c>
      <c r="T27" s="328" t="s">
        <v>4180</v>
      </c>
      <c r="U27" s="328"/>
      <c r="V27" s="328" t="s">
        <v>4175</v>
      </c>
      <c r="W27" s="328" t="s">
        <v>4181</v>
      </c>
      <c r="X27" s="328" t="s">
        <v>4181</v>
      </c>
      <c r="Y27" s="328" t="s">
        <v>4182</v>
      </c>
      <c r="Z27" s="328"/>
      <c r="AA27" s="328" t="s">
        <v>4175</v>
      </c>
      <c r="AB27" s="328" t="s">
        <v>4181</v>
      </c>
      <c r="AC27" s="328" t="s">
        <v>4181</v>
      </c>
      <c r="AD27" s="327" t="s">
        <v>4183</v>
      </c>
      <c r="AE27" s="327" t="s">
        <v>4184</v>
      </c>
      <c r="AF27" s="327" t="s">
        <v>4185</v>
      </c>
      <c r="AG27" s="327" t="s">
        <v>55</v>
      </c>
      <c r="AH27" s="327" t="str">
        <f t="shared" si="5"/>
        <v>10.45.88.61</v>
      </c>
      <c r="AI27" s="327" t="s">
        <v>4186</v>
      </c>
      <c r="AJ27" s="327" t="s">
        <v>4192</v>
      </c>
      <c r="AK27" s="327" t="s">
        <v>4185</v>
      </c>
      <c r="AL27" s="327" t="s">
        <v>55</v>
      </c>
      <c r="AM27" s="327" t="str">
        <f t="shared" si="10"/>
        <v>10.45.88.61</v>
      </c>
      <c r="AN27" s="327" t="s">
        <v>4188</v>
      </c>
      <c r="AO27" s="327" t="s">
        <v>4191</v>
      </c>
      <c r="AP27" s="327" t="s">
        <v>4185</v>
      </c>
      <c r="AQ27" s="327" t="s">
        <v>55</v>
      </c>
      <c r="AR27" s="327" t="str">
        <f t="shared" si="7"/>
        <v>10.45.88.61</v>
      </c>
      <c r="AS27" s="327" t="s">
        <v>4189</v>
      </c>
      <c r="AT27" s="327" t="s">
        <v>4193</v>
      </c>
      <c r="AU27" s="327" t="s">
        <v>4185</v>
      </c>
      <c r="AV27" s="327" t="s">
        <v>55</v>
      </c>
      <c r="AW27" s="327" t="str">
        <f t="shared" si="11"/>
        <v>10.45.88.61</v>
      </c>
      <c r="AX27" s="353"/>
      <c r="AY27" s="353"/>
      <c r="AZ27" s="353"/>
      <c r="BA27" s="353"/>
      <c r="BB27" s="353"/>
      <c r="BC27" s="353"/>
      <c r="BD27" s="353"/>
      <c r="BE27" s="353"/>
      <c r="BF27" s="353"/>
      <c r="BG27" s="353"/>
      <c r="BH27" s="353"/>
      <c r="BI27" s="353"/>
      <c r="BJ27" s="353"/>
      <c r="BK27" s="353"/>
      <c r="BL27" s="353"/>
      <c r="BM27" s="353"/>
      <c r="BN27" s="353"/>
      <c r="BO27" s="353"/>
      <c r="BP27" s="353"/>
      <c r="BQ27" s="353"/>
      <c r="BS27" s="28"/>
      <c r="BT27" s="28"/>
      <c r="BU27" s="28"/>
      <c r="BV27" s="28"/>
      <c r="BW27" s="28"/>
      <c r="BX27" s="28"/>
      <c r="BY27" s="28"/>
      <c r="BZ27" s="28"/>
    </row>
    <row r="28" spans="2:78" hidden="1">
      <c r="B28" s="95" t="s">
        <v>543</v>
      </c>
      <c r="C28" s="33" t="str">
        <f t="shared" si="0"/>
        <v>BT Reigate</v>
      </c>
      <c r="D28" s="33" t="str">
        <f t="shared" si="1"/>
        <v>ARK</v>
      </c>
      <c r="E28" s="33" t="str">
        <f t="shared" si="2"/>
        <v>Ph1</v>
      </c>
      <c r="F28" s="35" t="s">
        <v>4174</v>
      </c>
      <c r="G28" s="35" t="s">
        <v>4175</v>
      </c>
      <c r="H28" s="35" t="s">
        <v>52</v>
      </c>
      <c r="I28" s="35" t="str">
        <f t="shared" si="9"/>
        <v>10.36.42.62</v>
      </c>
      <c r="J28" s="38" t="s">
        <v>4176</v>
      </c>
      <c r="K28" s="38" t="s">
        <v>4177</v>
      </c>
      <c r="L28" s="38" t="s">
        <v>4175</v>
      </c>
      <c r="M28" s="38" t="s">
        <v>53</v>
      </c>
      <c r="N28" s="38" t="str">
        <f t="shared" si="3"/>
        <v>10.45.90.62</v>
      </c>
      <c r="O28" s="38" t="s">
        <v>4178</v>
      </c>
      <c r="P28" s="38" t="s">
        <v>4179</v>
      </c>
      <c r="Q28" s="38" t="s">
        <v>4175</v>
      </c>
      <c r="R28" s="38" t="s">
        <v>53</v>
      </c>
      <c r="S28" s="38" t="str">
        <f t="shared" si="4"/>
        <v>10.45.90.62</v>
      </c>
      <c r="T28" s="328" t="s">
        <v>4180</v>
      </c>
      <c r="U28" s="328"/>
      <c r="V28" s="328" t="s">
        <v>4175</v>
      </c>
      <c r="W28" s="328" t="s">
        <v>4181</v>
      </c>
      <c r="X28" s="328" t="s">
        <v>4181</v>
      </c>
      <c r="Y28" s="328" t="s">
        <v>4182</v>
      </c>
      <c r="Z28" s="328"/>
      <c r="AA28" s="328" t="s">
        <v>4175</v>
      </c>
      <c r="AB28" s="328" t="s">
        <v>4181</v>
      </c>
      <c r="AC28" s="328" t="s">
        <v>4181</v>
      </c>
      <c r="AD28" s="327" t="s">
        <v>4183</v>
      </c>
      <c r="AE28" s="327" t="s">
        <v>4184</v>
      </c>
      <c r="AF28" s="327" t="s">
        <v>4185</v>
      </c>
      <c r="AG28" s="327" t="s">
        <v>55</v>
      </c>
      <c r="AH28" s="327" t="str">
        <f t="shared" si="5"/>
        <v>10.45.88.62</v>
      </c>
      <c r="AI28" s="327" t="s">
        <v>4186</v>
      </c>
      <c r="AJ28" s="327" t="s">
        <v>4192</v>
      </c>
      <c r="AK28" s="327" t="s">
        <v>4185</v>
      </c>
      <c r="AL28" s="327" t="s">
        <v>55</v>
      </c>
      <c r="AM28" s="327" t="str">
        <f t="shared" si="10"/>
        <v>10.45.88.62</v>
      </c>
      <c r="AN28" s="327" t="s">
        <v>4188</v>
      </c>
      <c r="AO28" s="327" t="s">
        <v>4191</v>
      </c>
      <c r="AP28" s="327" t="s">
        <v>4185</v>
      </c>
      <c r="AQ28" s="327" t="s">
        <v>55</v>
      </c>
      <c r="AR28" s="327" t="str">
        <f t="shared" si="7"/>
        <v>10.45.88.62</v>
      </c>
      <c r="AS28" s="327" t="s">
        <v>4189</v>
      </c>
      <c r="AT28" s="327" t="s">
        <v>4193</v>
      </c>
      <c r="AU28" s="327" t="s">
        <v>4185</v>
      </c>
      <c r="AV28" s="327" t="s">
        <v>55</v>
      </c>
      <c r="AW28" s="327" t="str">
        <f t="shared" si="11"/>
        <v>10.45.88.62</v>
      </c>
      <c r="AX28" s="353"/>
      <c r="AY28" s="353"/>
      <c r="AZ28" s="353"/>
      <c r="BA28" s="353"/>
      <c r="BB28" s="353"/>
      <c r="BC28" s="353"/>
      <c r="BD28" s="353"/>
      <c r="BE28" s="353"/>
      <c r="BF28" s="353"/>
      <c r="BG28" s="353"/>
      <c r="BH28" s="353"/>
      <c r="BI28" s="353"/>
      <c r="BJ28" s="353"/>
      <c r="BK28" s="353"/>
      <c r="BL28" s="353"/>
      <c r="BM28" s="353"/>
      <c r="BN28" s="353"/>
      <c r="BO28" s="353"/>
      <c r="BP28" s="353"/>
      <c r="BQ28" s="353"/>
      <c r="BS28" s="28"/>
      <c r="BT28" s="28"/>
      <c r="BU28" s="28"/>
      <c r="BV28" s="28"/>
      <c r="BW28" s="28"/>
      <c r="BX28" s="28"/>
      <c r="BY28" s="28"/>
      <c r="BZ28" s="28"/>
    </row>
    <row r="29" spans="2:78" hidden="1">
      <c r="B29" s="95" t="s">
        <v>544</v>
      </c>
      <c r="C29" s="33" t="str">
        <f t="shared" si="0"/>
        <v>BT Reigate</v>
      </c>
      <c r="D29" s="33" t="str">
        <f t="shared" si="1"/>
        <v>ARK</v>
      </c>
      <c r="E29" s="33" t="str">
        <f t="shared" si="2"/>
        <v>Ph1</v>
      </c>
      <c r="F29" s="35" t="s">
        <v>4174</v>
      </c>
      <c r="G29" s="35" t="s">
        <v>4175</v>
      </c>
      <c r="H29" s="35" t="s">
        <v>52</v>
      </c>
      <c r="I29" s="35" t="str">
        <f t="shared" si="9"/>
        <v>10.36.42.63</v>
      </c>
      <c r="J29" s="38" t="s">
        <v>4176</v>
      </c>
      <c r="K29" s="38" t="s">
        <v>4177</v>
      </c>
      <c r="L29" s="38" t="s">
        <v>4175</v>
      </c>
      <c r="M29" s="38" t="s">
        <v>53</v>
      </c>
      <c r="N29" s="38" t="str">
        <f t="shared" si="3"/>
        <v>10.45.90.63</v>
      </c>
      <c r="O29" s="38" t="s">
        <v>4178</v>
      </c>
      <c r="P29" s="38" t="s">
        <v>4179</v>
      </c>
      <c r="Q29" s="38" t="s">
        <v>4175</v>
      </c>
      <c r="R29" s="38" t="s">
        <v>53</v>
      </c>
      <c r="S29" s="38" t="str">
        <f t="shared" si="4"/>
        <v>10.45.90.63</v>
      </c>
      <c r="T29" s="328" t="s">
        <v>4180</v>
      </c>
      <c r="U29" s="328"/>
      <c r="V29" s="328" t="s">
        <v>4175</v>
      </c>
      <c r="W29" s="328" t="s">
        <v>4181</v>
      </c>
      <c r="X29" s="328" t="s">
        <v>4181</v>
      </c>
      <c r="Y29" s="328" t="s">
        <v>4182</v>
      </c>
      <c r="Z29" s="328"/>
      <c r="AA29" s="328" t="s">
        <v>4175</v>
      </c>
      <c r="AB29" s="328" t="s">
        <v>4181</v>
      </c>
      <c r="AC29" s="328" t="s">
        <v>4181</v>
      </c>
      <c r="AD29" s="327" t="s">
        <v>4183</v>
      </c>
      <c r="AE29" s="327" t="s">
        <v>4184</v>
      </c>
      <c r="AF29" s="327" t="s">
        <v>4185</v>
      </c>
      <c r="AG29" s="327" t="s">
        <v>55</v>
      </c>
      <c r="AH29" s="327" t="str">
        <f t="shared" si="5"/>
        <v>10.45.88.63</v>
      </c>
      <c r="AI29" s="327" t="s">
        <v>4186</v>
      </c>
      <c r="AJ29" s="327" t="s">
        <v>4192</v>
      </c>
      <c r="AK29" s="327" t="s">
        <v>4185</v>
      </c>
      <c r="AL29" s="327" t="s">
        <v>55</v>
      </c>
      <c r="AM29" s="327" t="str">
        <f t="shared" si="10"/>
        <v>10.45.88.63</v>
      </c>
      <c r="AN29" s="327" t="s">
        <v>4188</v>
      </c>
      <c r="AO29" s="327" t="s">
        <v>4191</v>
      </c>
      <c r="AP29" s="327" t="s">
        <v>4185</v>
      </c>
      <c r="AQ29" s="327" t="s">
        <v>55</v>
      </c>
      <c r="AR29" s="327" t="str">
        <f t="shared" si="7"/>
        <v>10.45.88.63</v>
      </c>
      <c r="AS29" s="327" t="s">
        <v>4189</v>
      </c>
      <c r="AT29" s="327" t="s">
        <v>4193</v>
      </c>
      <c r="AU29" s="327" t="s">
        <v>4185</v>
      </c>
      <c r="AV29" s="327" t="s">
        <v>55</v>
      </c>
      <c r="AW29" s="327" t="str">
        <f t="shared" si="11"/>
        <v>10.45.88.63</v>
      </c>
      <c r="AX29" s="353"/>
      <c r="AY29" s="353"/>
      <c r="AZ29" s="353"/>
      <c r="BA29" s="353"/>
      <c r="BB29" s="353"/>
      <c r="BC29" s="353"/>
      <c r="BD29" s="353"/>
      <c r="BE29" s="353"/>
      <c r="BF29" s="353"/>
      <c r="BG29" s="353"/>
      <c r="BH29" s="353"/>
      <c r="BI29" s="353"/>
      <c r="BJ29" s="353"/>
      <c r="BK29" s="353"/>
      <c r="BL29" s="353"/>
      <c r="BM29" s="353"/>
      <c r="BN29" s="353"/>
      <c r="BO29" s="353"/>
      <c r="BP29" s="353"/>
      <c r="BQ29" s="353"/>
      <c r="BS29" s="28"/>
      <c r="BT29" s="28"/>
      <c r="BU29" s="28"/>
      <c r="BV29" s="28"/>
      <c r="BW29" s="28"/>
      <c r="BX29" s="28"/>
      <c r="BY29" s="28"/>
      <c r="BZ29" s="28"/>
    </row>
    <row r="30" spans="2:78" hidden="1">
      <c r="B30" s="95" t="s">
        <v>545</v>
      </c>
      <c r="C30" s="33" t="str">
        <f t="shared" si="0"/>
        <v>BT Reigate</v>
      </c>
      <c r="D30" s="33" t="str">
        <f t="shared" si="1"/>
        <v>ARK</v>
      </c>
      <c r="E30" s="33" t="str">
        <f t="shared" si="2"/>
        <v>Ph1</v>
      </c>
      <c r="F30" s="35" t="s">
        <v>4174</v>
      </c>
      <c r="G30" s="35" t="s">
        <v>4175</v>
      </c>
      <c r="H30" s="35" t="s">
        <v>52</v>
      </c>
      <c r="I30" s="35" t="str">
        <f t="shared" si="9"/>
        <v>10.36.42.64</v>
      </c>
      <c r="J30" s="38" t="s">
        <v>4176</v>
      </c>
      <c r="K30" s="38" t="s">
        <v>4177</v>
      </c>
      <c r="L30" s="38" t="s">
        <v>4175</v>
      </c>
      <c r="M30" s="38" t="s">
        <v>53</v>
      </c>
      <c r="N30" s="38" t="str">
        <f t="shared" si="3"/>
        <v>10.45.90.64</v>
      </c>
      <c r="O30" s="38" t="s">
        <v>4178</v>
      </c>
      <c r="P30" s="38" t="s">
        <v>4179</v>
      </c>
      <c r="Q30" s="38" t="s">
        <v>4175</v>
      </c>
      <c r="R30" s="38" t="s">
        <v>53</v>
      </c>
      <c r="S30" s="38" t="str">
        <f t="shared" si="4"/>
        <v>10.45.90.64</v>
      </c>
      <c r="T30" s="328" t="s">
        <v>4180</v>
      </c>
      <c r="U30" s="328"/>
      <c r="V30" s="328" t="s">
        <v>4175</v>
      </c>
      <c r="W30" s="328" t="s">
        <v>4181</v>
      </c>
      <c r="X30" s="328" t="s">
        <v>4181</v>
      </c>
      <c r="Y30" s="328" t="s">
        <v>4182</v>
      </c>
      <c r="Z30" s="328"/>
      <c r="AA30" s="328" t="s">
        <v>4175</v>
      </c>
      <c r="AB30" s="328" t="s">
        <v>4181</v>
      </c>
      <c r="AC30" s="328" t="s">
        <v>4181</v>
      </c>
      <c r="AD30" s="327" t="s">
        <v>4183</v>
      </c>
      <c r="AE30" s="327" t="s">
        <v>4184</v>
      </c>
      <c r="AF30" s="327" t="s">
        <v>4185</v>
      </c>
      <c r="AG30" s="327" t="s">
        <v>55</v>
      </c>
      <c r="AH30" s="327" t="str">
        <f t="shared" si="5"/>
        <v>10.45.88.64</v>
      </c>
      <c r="AI30" s="327" t="s">
        <v>4186</v>
      </c>
      <c r="AJ30" s="327" t="s">
        <v>4192</v>
      </c>
      <c r="AK30" s="327" t="s">
        <v>4185</v>
      </c>
      <c r="AL30" s="327" t="s">
        <v>55</v>
      </c>
      <c r="AM30" s="327" t="str">
        <f t="shared" si="10"/>
        <v>10.45.88.64</v>
      </c>
      <c r="AN30" s="327" t="s">
        <v>4188</v>
      </c>
      <c r="AO30" s="327" t="s">
        <v>4191</v>
      </c>
      <c r="AP30" s="327" t="s">
        <v>4185</v>
      </c>
      <c r="AQ30" s="327" t="s">
        <v>55</v>
      </c>
      <c r="AR30" s="327" t="str">
        <f t="shared" si="7"/>
        <v>10.45.88.64</v>
      </c>
      <c r="AS30" s="327" t="s">
        <v>4189</v>
      </c>
      <c r="AT30" s="327" t="s">
        <v>4193</v>
      </c>
      <c r="AU30" s="327" t="s">
        <v>4185</v>
      </c>
      <c r="AV30" s="327" t="s">
        <v>55</v>
      </c>
      <c r="AW30" s="327" t="str">
        <f t="shared" si="11"/>
        <v>10.45.88.64</v>
      </c>
      <c r="AX30" s="353"/>
      <c r="AY30" s="353"/>
      <c r="AZ30" s="353"/>
      <c r="BA30" s="353"/>
      <c r="BB30" s="353"/>
      <c r="BC30" s="353"/>
      <c r="BD30" s="353"/>
      <c r="BE30" s="353"/>
      <c r="BF30" s="353"/>
      <c r="BG30" s="353"/>
      <c r="BH30" s="353"/>
      <c r="BI30" s="353"/>
      <c r="BJ30" s="353"/>
      <c r="BK30" s="353"/>
      <c r="BL30" s="353"/>
      <c r="BM30" s="353"/>
      <c r="BN30" s="353"/>
      <c r="BO30" s="353"/>
      <c r="BP30" s="353"/>
      <c r="BQ30" s="353"/>
      <c r="BS30" s="28"/>
      <c r="BT30" s="28"/>
      <c r="BU30" s="28"/>
      <c r="BV30" s="28"/>
      <c r="BW30" s="28"/>
      <c r="BX30" s="28"/>
      <c r="BY30" s="28"/>
      <c r="BZ30" s="28"/>
    </row>
    <row r="31" spans="2:78" hidden="1">
      <c r="B31" s="95" t="s">
        <v>546</v>
      </c>
      <c r="C31" s="33" t="str">
        <f t="shared" si="0"/>
        <v>BT Reigate</v>
      </c>
      <c r="D31" s="33" t="str">
        <f t="shared" si="1"/>
        <v>ARK</v>
      </c>
      <c r="E31" s="33" t="str">
        <f t="shared" si="2"/>
        <v>Ph1</v>
      </c>
      <c r="F31" s="35" t="s">
        <v>4174</v>
      </c>
      <c r="G31" s="35" t="s">
        <v>4175</v>
      </c>
      <c r="H31" s="35" t="s">
        <v>52</v>
      </c>
      <c r="I31" s="35" t="str">
        <f t="shared" si="9"/>
        <v>10.36.42.65</v>
      </c>
      <c r="J31" s="38" t="s">
        <v>4176</v>
      </c>
      <c r="K31" s="38" t="s">
        <v>4177</v>
      </c>
      <c r="L31" s="38" t="s">
        <v>4175</v>
      </c>
      <c r="M31" s="38" t="s">
        <v>53</v>
      </c>
      <c r="N31" s="38" t="str">
        <f t="shared" si="3"/>
        <v>10.45.90.65</v>
      </c>
      <c r="O31" s="38" t="s">
        <v>4178</v>
      </c>
      <c r="P31" s="38" t="s">
        <v>4179</v>
      </c>
      <c r="Q31" s="38" t="s">
        <v>4175</v>
      </c>
      <c r="R31" s="38" t="s">
        <v>53</v>
      </c>
      <c r="S31" s="38" t="str">
        <f t="shared" si="4"/>
        <v>10.45.90.65</v>
      </c>
      <c r="T31" s="328" t="s">
        <v>4180</v>
      </c>
      <c r="U31" s="328"/>
      <c r="V31" s="328" t="s">
        <v>4175</v>
      </c>
      <c r="W31" s="328" t="s">
        <v>4181</v>
      </c>
      <c r="X31" s="328" t="s">
        <v>4181</v>
      </c>
      <c r="Y31" s="328" t="s">
        <v>4182</v>
      </c>
      <c r="Z31" s="328"/>
      <c r="AA31" s="328" t="s">
        <v>4175</v>
      </c>
      <c r="AB31" s="328" t="s">
        <v>4181</v>
      </c>
      <c r="AC31" s="328" t="s">
        <v>4181</v>
      </c>
      <c r="AD31" s="327" t="s">
        <v>4183</v>
      </c>
      <c r="AE31" s="327" t="s">
        <v>4184</v>
      </c>
      <c r="AF31" s="327" t="s">
        <v>4185</v>
      </c>
      <c r="AG31" s="327" t="s">
        <v>55</v>
      </c>
      <c r="AH31" s="327" t="str">
        <f t="shared" si="5"/>
        <v>10.45.88.65</v>
      </c>
      <c r="AI31" s="327" t="s">
        <v>4186</v>
      </c>
      <c r="AJ31" s="327" t="s">
        <v>4192</v>
      </c>
      <c r="AK31" s="327" t="s">
        <v>4185</v>
      </c>
      <c r="AL31" s="327" t="s">
        <v>55</v>
      </c>
      <c r="AM31" s="327" t="str">
        <f t="shared" si="10"/>
        <v>10.45.88.65</v>
      </c>
      <c r="AN31" s="327" t="s">
        <v>4188</v>
      </c>
      <c r="AO31" s="327" t="s">
        <v>4191</v>
      </c>
      <c r="AP31" s="327" t="s">
        <v>4185</v>
      </c>
      <c r="AQ31" s="327" t="s">
        <v>55</v>
      </c>
      <c r="AR31" s="327" t="str">
        <f t="shared" si="7"/>
        <v>10.45.88.65</v>
      </c>
      <c r="AS31" s="327" t="s">
        <v>4189</v>
      </c>
      <c r="AT31" s="327" t="s">
        <v>4193</v>
      </c>
      <c r="AU31" s="327" t="s">
        <v>4185</v>
      </c>
      <c r="AV31" s="327" t="s">
        <v>55</v>
      </c>
      <c r="AW31" s="327" t="str">
        <f t="shared" si="11"/>
        <v>10.45.88.65</v>
      </c>
      <c r="AX31" s="353"/>
      <c r="AY31" s="353"/>
      <c r="AZ31" s="353"/>
      <c r="BA31" s="353"/>
      <c r="BB31" s="353"/>
      <c r="BC31" s="353"/>
      <c r="BD31" s="353"/>
      <c r="BE31" s="353"/>
      <c r="BF31" s="353"/>
      <c r="BG31" s="353"/>
      <c r="BH31" s="353"/>
      <c r="BI31" s="353"/>
      <c r="BJ31" s="353"/>
      <c r="BK31" s="353"/>
      <c r="BL31" s="353"/>
      <c r="BM31" s="353"/>
      <c r="BN31" s="353"/>
      <c r="BO31" s="353"/>
      <c r="BP31" s="353"/>
      <c r="BQ31" s="353"/>
      <c r="BS31" s="28"/>
      <c r="BT31" s="28"/>
      <c r="BU31" s="28"/>
      <c r="BV31" s="28"/>
      <c r="BW31" s="28"/>
      <c r="BX31" s="28"/>
      <c r="BY31" s="28"/>
      <c r="BZ31" s="28"/>
    </row>
    <row r="32" spans="2:78" hidden="1">
      <c r="B32" s="95" t="s">
        <v>547</v>
      </c>
      <c r="C32" s="33" t="str">
        <f t="shared" si="0"/>
        <v>BT Reigate</v>
      </c>
      <c r="D32" s="33" t="str">
        <f t="shared" si="1"/>
        <v>ARK</v>
      </c>
      <c r="E32" s="33" t="str">
        <f t="shared" si="2"/>
        <v>Ph1</v>
      </c>
      <c r="F32" s="35" t="s">
        <v>4174</v>
      </c>
      <c r="G32" s="35" t="s">
        <v>4175</v>
      </c>
      <c r="H32" s="35" t="s">
        <v>52</v>
      </c>
      <c r="I32" s="35" t="str">
        <f t="shared" si="9"/>
        <v>10.36.42.66</v>
      </c>
      <c r="J32" s="38" t="s">
        <v>4176</v>
      </c>
      <c r="K32" s="38" t="s">
        <v>4177</v>
      </c>
      <c r="L32" s="38" t="s">
        <v>4175</v>
      </c>
      <c r="M32" s="38" t="s">
        <v>53</v>
      </c>
      <c r="N32" s="38" t="str">
        <f t="shared" si="3"/>
        <v>10.45.90.66</v>
      </c>
      <c r="O32" s="38" t="s">
        <v>4178</v>
      </c>
      <c r="P32" s="38" t="s">
        <v>4179</v>
      </c>
      <c r="Q32" s="38" t="s">
        <v>4175</v>
      </c>
      <c r="R32" s="38" t="s">
        <v>53</v>
      </c>
      <c r="S32" s="38" t="str">
        <f t="shared" si="4"/>
        <v>10.45.90.66</v>
      </c>
      <c r="T32" s="328" t="s">
        <v>4180</v>
      </c>
      <c r="U32" s="328"/>
      <c r="V32" s="328" t="s">
        <v>4175</v>
      </c>
      <c r="W32" s="328" t="s">
        <v>4181</v>
      </c>
      <c r="X32" s="328" t="s">
        <v>4181</v>
      </c>
      <c r="Y32" s="328" t="s">
        <v>4182</v>
      </c>
      <c r="Z32" s="328"/>
      <c r="AA32" s="328" t="s">
        <v>4175</v>
      </c>
      <c r="AB32" s="328" t="s">
        <v>4181</v>
      </c>
      <c r="AC32" s="328" t="s">
        <v>4181</v>
      </c>
      <c r="AD32" s="327" t="s">
        <v>4183</v>
      </c>
      <c r="AE32" s="327" t="s">
        <v>4184</v>
      </c>
      <c r="AF32" s="327" t="s">
        <v>4185</v>
      </c>
      <c r="AG32" s="327" t="s">
        <v>55</v>
      </c>
      <c r="AH32" s="327" t="str">
        <f t="shared" si="5"/>
        <v>10.45.88.66</v>
      </c>
      <c r="AI32" s="327" t="s">
        <v>4186</v>
      </c>
      <c r="AJ32" s="327" t="s">
        <v>4192</v>
      </c>
      <c r="AK32" s="327" t="s">
        <v>4185</v>
      </c>
      <c r="AL32" s="327" t="s">
        <v>55</v>
      </c>
      <c r="AM32" s="327" t="str">
        <f t="shared" si="10"/>
        <v>10.45.88.66</v>
      </c>
      <c r="AN32" s="327" t="s">
        <v>4188</v>
      </c>
      <c r="AO32" s="327" t="s">
        <v>4191</v>
      </c>
      <c r="AP32" s="327" t="s">
        <v>4185</v>
      </c>
      <c r="AQ32" s="327" t="s">
        <v>55</v>
      </c>
      <c r="AR32" s="327" t="str">
        <f t="shared" si="7"/>
        <v>10.45.88.66</v>
      </c>
      <c r="AS32" s="327" t="s">
        <v>4189</v>
      </c>
      <c r="AT32" s="327" t="s">
        <v>4193</v>
      </c>
      <c r="AU32" s="327" t="s">
        <v>4185</v>
      </c>
      <c r="AV32" s="327" t="s">
        <v>55</v>
      </c>
      <c r="AW32" s="327" t="str">
        <f t="shared" si="11"/>
        <v>10.45.88.66</v>
      </c>
      <c r="AX32" s="353"/>
      <c r="AY32" s="353"/>
      <c r="AZ32" s="353"/>
      <c r="BA32" s="353"/>
      <c r="BB32" s="353"/>
      <c r="BC32" s="353"/>
      <c r="BD32" s="353"/>
      <c r="BE32" s="353"/>
      <c r="BF32" s="353"/>
      <c r="BG32" s="353"/>
      <c r="BH32" s="353"/>
      <c r="BI32" s="353"/>
      <c r="BJ32" s="353"/>
      <c r="BK32" s="353"/>
      <c r="BL32" s="353"/>
      <c r="BM32" s="353"/>
      <c r="BN32" s="353"/>
      <c r="BO32" s="353"/>
      <c r="BP32" s="353"/>
      <c r="BQ32" s="353"/>
      <c r="BS32" s="28"/>
      <c r="BT32" s="28"/>
      <c r="BU32" s="28"/>
      <c r="BV32" s="28"/>
      <c r="BW32" s="28"/>
      <c r="BX32" s="28"/>
      <c r="BY32" s="28"/>
      <c r="BZ32" s="28"/>
    </row>
    <row r="33" spans="2:78" hidden="1">
      <c r="B33" s="95" t="s">
        <v>548</v>
      </c>
      <c r="C33" s="33" t="str">
        <f t="shared" si="0"/>
        <v>BT Reigate</v>
      </c>
      <c r="D33" s="33" t="str">
        <f t="shared" si="1"/>
        <v>ARK</v>
      </c>
      <c r="E33" s="33" t="str">
        <f t="shared" si="2"/>
        <v>Ph1</v>
      </c>
      <c r="F33" s="35" t="s">
        <v>4174</v>
      </c>
      <c r="G33" s="35" t="s">
        <v>4175</v>
      </c>
      <c r="H33" s="35" t="s">
        <v>52</v>
      </c>
      <c r="I33" s="35" t="str">
        <f t="shared" si="9"/>
        <v>10.36.42.67</v>
      </c>
      <c r="J33" s="38" t="s">
        <v>4176</v>
      </c>
      <c r="K33" s="38" t="s">
        <v>4177</v>
      </c>
      <c r="L33" s="38" t="s">
        <v>4175</v>
      </c>
      <c r="M33" s="38" t="s">
        <v>53</v>
      </c>
      <c r="N33" s="38" t="str">
        <f t="shared" si="3"/>
        <v>10.45.90.67</v>
      </c>
      <c r="O33" s="38" t="s">
        <v>4178</v>
      </c>
      <c r="P33" s="38" t="s">
        <v>4179</v>
      </c>
      <c r="Q33" s="38" t="s">
        <v>4175</v>
      </c>
      <c r="R33" s="38" t="s">
        <v>53</v>
      </c>
      <c r="S33" s="38" t="str">
        <f t="shared" si="4"/>
        <v>10.45.90.67</v>
      </c>
      <c r="T33" s="328" t="s">
        <v>4180</v>
      </c>
      <c r="U33" s="328"/>
      <c r="V33" s="328" t="s">
        <v>4175</v>
      </c>
      <c r="W33" s="328" t="s">
        <v>4181</v>
      </c>
      <c r="X33" s="328" t="s">
        <v>4181</v>
      </c>
      <c r="Y33" s="328" t="s">
        <v>4182</v>
      </c>
      <c r="Z33" s="328"/>
      <c r="AA33" s="328" t="s">
        <v>4175</v>
      </c>
      <c r="AB33" s="328" t="s">
        <v>4181</v>
      </c>
      <c r="AC33" s="328" t="s">
        <v>4181</v>
      </c>
      <c r="AD33" s="327" t="s">
        <v>4183</v>
      </c>
      <c r="AE33" s="327" t="s">
        <v>4184</v>
      </c>
      <c r="AF33" s="327" t="s">
        <v>4185</v>
      </c>
      <c r="AG33" s="327" t="s">
        <v>55</v>
      </c>
      <c r="AH33" s="327" t="str">
        <f t="shared" si="5"/>
        <v>10.45.88.67</v>
      </c>
      <c r="AI33" s="327" t="s">
        <v>4186</v>
      </c>
      <c r="AJ33" s="327" t="s">
        <v>4192</v>
      </c>
      <c r="AK33" s="327" t="s">
        <v>4185</v>
      </c>
      <c r="AL33" s="327" t="s">
        <v>55</v>
      </c>
      <c r="AM33" s="327" t="str">
        <f t="shared" si="10"/>
        <v>10.45.88.67</v>
      </c>
      <c r="AN33" s="327" t="s">
        <v>4188</v>
      </c>
      <c r="AO33" s="327" t="s">
        <v>4191</v>
      </c>
      <c r="AP33" s="327" t="s">
        <v>4185</v>
      </c>
      <c r="AQ33" s="327" t="s">
        <v>55</v>
      </c>
      <c r="AR33" s="327" t="str">
        <f t="shared" si="7"/>
        <v>10.45.88.67</v>
      </c>
      <c r="AS33" s="327" t="s">
        <v>4189</v>
      </c>
      <c r="AT33" s="327" t="s">
        <v>4193</v>
      </c>
      <c r="AU33" s="327" t="s">
        <v>4185</v>
      </c>
      <c r="AV33" s="327" t="s">
        <v>55</v>
      </c>
      <c r="AW33" s="327" t="str">
        <f t="shared" si="11"/>
        <v>10.45.88.67</v>
      </c>
      <c r="AX33" s="353"/>
      <c r="AY33" s="353"/>
      <c r="AZ33" s="353"/>
      <c r="BA33" s="353"/>
      <c r="BB33" s="353"/>
      <c r="BC33" s="353"/>
      <c r="BD33" s="353"/>
      <c r="BE33" s="353"/>
      <c r="BF33" s="353"/>
      <c r="BG33" s="353"/>
      <c r="BH33" s="353"/>
      <c r="BI33" s="353"/>
      <c r="BJ33" s="353"/>
      <c r="BK33" s="353"/>
      <c r="BL33" s="353"/>
      <c r="BM33" s="353"/>
      <c r="BN33" s="353"/>
      <c r="BO33" s="353"/>
      <c r="BP33" s="353"/>
      <c r="BQ33" s="353"/>
      <c r="BS33" s="28"/>
      <c r="BT33" s="28"/>
      <c r="BU33" s="28"/>
      <c r="BV33" s="28"/>
      <c r="BW33" s="28"/>
      <c r="BX33" s="28"/>
      <c r="BY33" s="28"/>
      <c r="BZ33" s="28"/>
    </row>
    <row r="34" spans="2:78" hidden="1">
      <c r="B34" s="95" t="s">
        <v>549</v>
      </c>
      <c r="C34" s="33" t="str">
        <f t="shared" si="0"/>
        <v>BT Reigate</v>
      </c>
      <c r="D34" s="33" t="str">
        <f t="shared" si="1"/>
        <v>ARK</v>
      </c>
      <c r="E34" s="33" t="str">
        <f t="shared" si="2"/>
        <v>Ph1</v>
      </c>
      <c r="F34" s="35" t="s">
        <v>4174</v>
      </c>
      <c r="G34" s="35" t="s">
        <v>4175</v>
      </c>
      <c r="H34" s="35" t="s">
        <v>52</v>
      </c>
      <c r="I34" s="35" t="str">
        <f t="shared" si="9"/>
        <v>10.36.42.68</v>
      </c>
      <c r="J34" s="38" t="s">
        <v>4176</v>
      </c>
      <c r="K34" s="38" t="s">
        <v>4177</v>
      </c>
      <c r="L34" s="38" t="s">
        <v>4175</v>
      </c>
      <c r="M34" s="38" t="s">
        <v>53</v>
      </c>
      <c r="N34" s="38" t="str">
        <f t="shared" si="3"/>
        <v>10.45.90.68</v>
      </c>
      <c r="O34" s="38" t="s">
        <v>4178</v>
      </c>
      <c r="P34" s="38" t="s">
        <v>4179</v>
      </c>
      <c r="Q34" s="38" t="s">
        <v>4175</v>
      </c>
      <c r="R34" s="38" t="s">
        <v>53</v>
      </c>
      <c r="S34" s="38" t="str">
        <f t="shared" si="4"/>
        <v>10.45.90.68</v>
      </c>
      <c r="T34" s="328" t="s">
        <v>4180</v>
      </c>
      <c r="U34" s="328"/>
      <c r="V34" s="328" t="s">
        <v>4175</v>
      </c>
      <c r="W34" s="328" t="s">
        <v>4181</v>
      </c>
      <c r="X34" s="328" t="s">
        <v>4181</v>
      </c>
      <c r="Y34" s="328" t="s">
        <v>4182</v>
      </c>
      <c r="Z34" s="328"/>
      <c r="AA34" s="328" t="s">
        <v>4175</v>
      </c>
      <c r="AB34" s="328" t="s">
        <v>4181</v>
      </c>
      <c r="AC34" s="328" t="s">
        <v>4181</v>
      </c>
      <c r="AD34" s="327" t="s">
        <v>4183</v>
      </c>
      <c r="AE34" s="327" t="s">
        <v>4184</v>
      </c>
      <c r="AF34" s="327" t="s">
        <v>4185</v>
      </c>
      <c r="AG34" s="327" t="s">
        <v>55</v>
      </c>
      <c r="AH34" s="327" t="str">
        <f t="shared" si="5"/>
        <v>10.45.88.68</v>
      </c>
      <c r="AI34" s="327" t="s">
        <v>4186</v>
      </c>
      <c r="AJ34" s="327" t="s">
        <v>4192</v>
      </c>
      <c r="AK34" s="327" t="s">
        <v>4185</v>
      </c>
      <c r="AL34" s="327" t="s">
        <v>55</v>
      </c>
      <c r="AM34" s="327" t="str">
        <f t="shared" si="10"/>
        <v>10.45.88.68</v>
      </c>
      <c r="AN34" s="327" t="s">
        <v>4188</v>
      </c>
      <c r="AO34" s="327" t="s">
        <v>4191</v>
      </c>
      <c r="AP34" s="327" t="s">
        <v>4185</v>
      </c>
      <c r="AQ34" s="327" t="s">
        <v>55</v>
      </c>
      <c r="AR34" s="327" t="str">
        <f t="shared" si="7"/>
        <v>10.45.88.68</v>
      </c>
      <c r="AS34" s="327" t="s">
        <v>4189</v>
      </c>
      <c r="AT34" s="327" t="s">
        <v>4193</v>
      </c>
      <c r="AU34" s="327" t="s">
        <v>4185</v>
      </c>
      <c r="AV34" s="327" t="s">
        <v>55</v>
      </c>
      <c r="AW34" s="327" t="str">
        <f t="shared" si="11"/>
        <v>10.45.88.68</v>
      </c>
      <c r="AX34" s="353"/>
      <c r="AY34" s="353"/>
      <c r="AZ34" s="353"/>
      <c r="BA34" s="353"/>
      <c r="BB34" s="353"/>
      <c r="BC34" s="353"/>
      <c r="BD34" s="353"/>
      <c r="BE34" s="353"/>
      <c r="BF34" s="353"/>
      <c r="BG34" s="353"/>
      <c r="BH34" s="353"/>
      <c r="BI34" s="353"/>
      <c r="BJ34" s="353"/>
      <c r="BK34" s="353"/>
      <c r="BL34" s="353"/>
      <c r="BM34" s="353"/>
      <c r="BN34" s="353"/>
      <c r="BO34" s="353"/>
      <c r="BP34" s="353"/>
      <c r="BQ34" s="353"/>
      <c r="BS34" s="28"/>
      <c r="BT34" s="28"/>
      <c r="BU34" s="28"/>
      <c r="BV34" s="28"/>
      <c r="BW34" s="28"/>
      <c r="BX34" s="28"/>
      <c r="BY34" s="28"/>
      <c r="BZ34" s="28"/>
    </row>
    <row r="35" spans="2:78" hidden="1">
      <c r="B35" s="95" t="s">
        <v>550</v>
      </c>
      <c r="C35" s="33" t="str">
        <f t="shared" si="0"/>
        <v>BT Reigate</v>
      </c>
      <c r="D35" s="33" t="str">
        <f t="shared" si="1"/>
        <v>ARK</v>
      </c>
      <c r="E35" s="33" t="str">
        <f t="shared" si="2"/>
        <v>Ph1</v>
      </c>
      <c r="F35" s="35" t="s">
        <v>4174</v>
      </c>
      <c r="G35" s="35" t="s">
        <v>4175</v>
      </c>
      <c r="H35" s="35" t="s">
        <v>52</v>
      </c>
      <c r="I35" s="35" t="str">
        <f t="shared" si="9"/>
        <v>10.36.42.69</v>
      </c>
      <c r="J35" s="38" t="s">
        <v>4176</v>
      </c>
      <c r="K35" s="38" t="s">
        <v>4177</v>
      </c>
      <c r="L35" s="38" t="s">
        <v>4175</v>
      </c>
      <c r="M35" s="38" t="s">
        <v>53</v>
      </c>
      <c r="N35" s="38" t="str">
        <f t="shared" si="3"/>
        <v>10.45.90.69</v>
      </c>
      <c r="O35" s="38" t="s">
        <v>4178</v>
      </c>
      <c r="P35" s="38" t="s">
        <v>4179</v>
      </c>
      <c r="Q35" s="38" t="s">
        <v>4175</v>
      </c>
      <c r="R35" s="38" t="s">
        <v>53</v>
      </c>
      <c r="S35" s="38" t="str">
        <f t="shared" si="4"/>
        <v>10.45.90.69</v>
      </c>
      <c r="T35" s="328" t="s">
        <v>4180</v>
      </c>
      <c r="U35" s="328"/>
      <c r="V35" s="328" t="s">
        <v>4175</v>
      </c>
      <c r="W35" s="328" t="s">
        <v>4181</v>
      </c>
      <c r="X35" s="328" t="s">
        <v>4181</v>
      </c>
      <c r="Y35" s="328" t="s">
        <v>4182</v>
      </c>
      <c r="Z35" s="328"/>
      <c r="AA35" s="328" t="s">
        <v>4175</v>
      </c>
      <c r="AB35" s="328" t="s">
        <v>4181</v>
      </c>
      <c r="AC35" s="328" t="s">
        <v>4181</v>
      </c>
      <c r="AD35" s="327" t="s">
        <v>4183</v>
      </c>
      <c r="AE35" s="327" t="s">
        <v>4184</v>
      </c>
      <c r="AF35" s="327" t="s">
        <v>4185</v>
      </c>
      <c r="AG35" s="327" t="s">
        <v>55</v>
      </c>
      <c r="AH35" s="327" t="str">
        <f t="shared" si="5"/>
        <v>10.45.88.69</v>
      </c>
      <c r="AI35" s="327" t="s">
        <v>4186</v>
      </c>
      <c r="AJ35" s="327" t="s">
        <v>4192</v>
      </c>
      <c r="AK35" s="327" t="s">
        <v>4185</v>
      </c>
      <c r="AL35" s="327" t="s">
        <v>55</v>
      </c>
      <c r="AM35" s="327" t="str">
        <f t="shared" si="10"/>
        <v>10.45.88.69</v>
      </c>
      <c r="AN35" s="327" t="s">
        <v>4188</v>
      </c>
      <c r="AO35" s="327" t="s">
        <v>4191</v>
      </c>
      <c r="AP35" s="327" t="s">
        <v>4185</v>
      </c>
      <c r="AQ35" s="327" t="s">
        <v>55</v>
      </c>
      <c r="AR35" s="327" t="str">
        <f t="shared" si="7"/>
        <v>10.45.88.69</v>
      </c>
      <c r="AS35" s="327" t="s">
        <v>4189</v>
      </c>
      <c r="AT35" s="327" t="s">
        <v>4193</v>
      </c>
      <c r="AU35" s="327" t="s">
        <v>4185</v>
      </c>
      <c r="AV35" s="327" t="s">
        <v>55</v>
      </c>
      <c r="AW35" s="327" t="str">
        <f t="shared" si="11"/>
        <v>10.45.88.69</v>
      </c>
      <c r="AX35" s="353"/>
      <c r="AY35" s="353"/>
      <c r="AZ35" s="353"/>
      <c r="BA35" s="353"/>
      <c r="BB35" s="353"/>
      <c r="BC35" s="353"/>
      <c r="BD35" s="353"/>
      <c r="BE35" s="353"/>
      <c r="BF35" s="353"/>
      <c r="BG35" s="353"/>
      <c r="BH35" s="353"/>
      <c r="BI35" s="353"/>
      <c r="BJ35" s="353"/>
      <c r="BK35" s="353"/>
      <c r="BL35" s="353"/>
      <c r="BM35" s="353"/>
      <c r="BN35" s="353"/>
      <c r="BO35" s="353"/>
      <c r="BP35" s="353"/>
      <c r="BQ35" s="353"/>
      <c r="BS35" s="28"/>
      <c r="BT35" s="28"/>
      <c r="BU35" s="28"/>
      <c r="BV35" s="28"/>
      <c r="BW35" s="28"/>
      <c r="BX35" s="28"/>
      <c r="BY35" s="28"/>
      <c r="BZ35" s="28"/>
    </row>
    <row r="36" spans="2:78" hidden="1">
      <c r="B36" s="95" t="s">
        <v>551</v>
      </c>
      <c r="C36" s="33" t="str">
        <f t="shared" si="0"/>
        <v>BT Reigate</v>
      </c>
      <c r="D36" s="33" t="str">
        <f t="shared" si="1"/>
        <v>ARK</v>
      </c>
      <c r="E36" s="33" t="str">
        <f t="shared" si="2"/>
        <v>Ph1</v>
      </c>
      <c r="F36" s="35" t="s">
        <v>4174</v>
      </c>
      <c r="G36" s="35" t="s">
        <v>4175</v>
      </c>
      <c r="H36" s="35" t="s">
        <v>52</v>
      </c>
      <c r="I36" s="35" t="str">
        <f t="shared" si="9"/>
        <v>10.36.42.70</v>
      </c>
      <c r="J36" s="38" t="s">
        <v>4176</v>
      </c>
      <c r="K36" s="38" t="s">
        <v>4177</v>
      </c>
      <c r="L36" s="38" t="s">
        <v>4175</v>
      </c>
      <c r="M36" s="38" t="s">
        <v>53</v>
      </c>
      <c r="N36" s="38" t="str">
        <f t="shared" si="3"/>
        <v>10.45.90.70</v>
      </c>
      <c r="O36" s="38" t="s">
        <v>4178</v>
      </c>
      <c r="P36" s="38" t="s">
        <v>4179</v>
      </c>
      <c r="Q36" s="38" t="s">
        <v>4175</v>
      </c>
      <c r="R36" s="38" t="s">
        <v>53</v>
      </c>
      <c r="S36" s="38" t="str">
        <f t="shared" si="4"/>
        <v>10.45.90.70</v>
      </c>
      <c r="T36" s="328" t="s">
        <v>4180</v>
      </c>
      <c r="U36" s="328"/>
      <c r="V36" s="328" t="s">
        <v>4175</v>
      </c>
      <c r="W36" s="328" t="s">
        <v>4181</v>
      </c>
      <c r="X36" s="328" t="s">
        <v>4181</v>
      </c>
      <c r="Y36" s="328" t="s">
        <v>4182</v>
      </c>
      <c r="Z36" s="328"/>
      <c r="AA36" s="328" t="s">
        <v>4175</v>
      </c>
      <c r="AB36" s="328" t="s">
        <v>4181</v>
      </c>
      <c r="AC36" s="328" t="s">
        <v>4181</v>
      </c>
      <c r="AD36" s="327" t="s">
        <v>4183</v>
      </c>
      <c r="AE36" s="327" t="s">
        <v>4184</v>
      </c>
      <c r="AF36" s="327" t="s">
        <v>4185</v>
      </c>
      <c r="AG36" s="327" t="s">
        <v>55</v>
      </c>
      <c r="AH36" s="327" t="str">
        <f t="shared" si="5"/>
        <v>10.45.88.70</v>
      </c>
      <c r="AI36" s="327" t="s">
        <v>4186</v>
      </c>
      <c r="AJ36" s="327" t="s">
        <v>4192</v>
      </c>
      <c r="AK36" s="327" t="s">
        <v>4185</v>
      </c>
      <c r="AL36" s="327" t="s">
        <v>55</v>
      </c>
      <c r="AM36" s="327" t="str">
        <f t="shared" si="10"/>
        <v>10.45.88.70</v>
      </c>
      <c r="AN36" s="327" t="s">
        <v>4188</v>
      </c>
      <c r="AO36" s="327" t="s">
        <v>4191</v>
      </c>
      <c r="AP36" s="327" t="s">
        <v>4185</v>
      </c>
      <c r="AQ36" s="327" t="s">
        <v>55</v>
      </c>
      <c r="AR36" s="327" t="str">
        <f t="shared" si="7"/>
        <v>10.45.88.70</v>
      </c>
      <c r="AS36" s="327" t="s">
        <v>4189</v>
      </c>
      <c r="AT36" s="327" t="s">
        <v>4193</v>
      </c>
      <c r="AU36" s="327" t="s">
        <v>4185</v>
      </c>
      <c r="AV36" s="327" t="s">
        <v>55</v>
      </c>
      <c r="AW36" s="327" t="str">
        <f t="shared" si="11"/>
        <v>10.45.88.70</v>
      </c>
      <c r="AX36" s="353"/>
      <c r="AY36" s="353"/>
      <c r="AZ36" s="353"/>
      <c r="BA36" s="353"/>
      <c r="BB36" s="353"/>
      <c r="BC36" s="353"/>
      <c r="BD36" s="353"/>
      <c r="BE36" s="353"/>
      <c r="BF36" s="353"/>
      <c r="BG36" s="353"/>
      <c r="BH36" s="353"/>
      <c r="BI36" s="353"/>
      <c r="BJ36" s="353"/>
      <c r="BK36" s="353"/>
      <c r="BL36" s="353"/>
      <c r="BM36" s="353"/>
      <c r="BN36" s="353"/>
      <c r="BO36" s="353"/>
      <c r="BP36" s="353"/>
      <c r="BQ36" s="353"/>
      <c r="BS36" s="28"/>
      <c r="BT36" s="28"/>
      <c r="BU36" s="28"/>
      <c r="BV36" s="28"/>
      <c r="BW36" s="28"/>
      <c r="BX36" s="28"/>
      <c r="BY36" s="28"/>
      <c r="BZ36" s="28"/>
    </row>
    <row r="37" spans="2:78" hidden="1">
      <c r="B37" s="95" t="s">
        <v>552</v>
      </c>
      <c r="C37" s="33" t="str">
        <f t="shared" si="0"/>
        <v>BT Reigate</v>
      </c>
      <c r="D37" s="33" t="str">
        <f t="shared" si="1"/>
        <v>ARK</v>
      </c>
      <c r="E37" s="33" t="str">
        <f t="shared" si="2"/>
        <v>Ph1</v>
      </c>
      <c r="F37" s="35" t="s">
        <v>4174</v>
      </c>
      <c r="G37" s="35" t="s">
        <v>4175</v>
      </c>
      <c r="H37" s="35" t="s">
        <v>52</v>
      </c>
      <c r="I37" s="35" t="str">
        <f t="shared" si="9"/>
        <v>10.36.42.71</v>
      </c>
      <c r="J37" s="38" t="s">
        <v>4176</v>
      </c>
      <c r="K37" s="38" t="s">
        <v>4177</v>
      </c>
      <c r="L37" s="38" t="s">
        <v>4175</v>
      </c>
      <c r="M37" s="38" t="s">
        <v>53</v>
      </c>
      <c r="N37" s="38" t="str">
        <f t="shared" si="3"/>
        <v>10.45.90.71</v>
      </c>
      <c r="O37" s="38" t="s">
        <v>4178</v>
      </c>
      <c r="P37" s="38" t="s">
        <v>4179</v>
      </c>
      <c r="Q37" s="38" t="s">
        <v>4175</v>
      </c>
      <c r="R37" s="38" t="s">
        <v>53</v>
      </c>
      <c r="S37" s="38" t="str">
        <f t="shared" si="4"/>
        <v>10.45.90.71</v>
      </c>
      <c r="T37" s="328" t="s">
        <v>4180</v>
      </c>
      <c r="U37" s="328"/>
      <c r="V37" s="328" t="s">
        <v>4175</v>
      </c>
      <c r="W37" s="328" t="s">
        <v>4181</v>
      </c>
      <c r="X37" s="328" t="s">
        <v>4181</v>
      </c>
      <c r="Y37" s="328" t="s">
        <v>4182</v>
      </c>
      <c r="Z37" s="328"/>
      <c r="AA37" s="328" t="s">
        <v>4175</v>
      </c>
      <c r="AB37" s="328" t="s">
        <v>4181</v>
      </c>
      <c r="AC37" s="328" t="s">
        <v>4181</v>
      </c>
      <c r="AD37" s="327" t="s">
        <v>4183</v>
      </c>
      <c r="AE37" s="327" t="s">
        <v>4184</v>
      </c>
      <c r="AF37" s="327" t="s">
        <v>4185</v>
      </c>
      <c r="AG37" s="327" t="s">
        <v>55</v>
      </c>
      <c r="AH37" s="327" t="str">
        <f t="shared" si="5"/>
        <v>10.45.88.71</v>
      </c>
      <c r="AI37" s="327" t="s">
        <v>4186</v>
      </c>
      <c r="AJ37" s="327" t="s">
        <v>4192</v>
      </c>
      <c r="AK37" s="327" t="s">
        <v>4185</v>
      </c>
      <c r="AL37" s="327" t="s">
        <v>55</v>
      </c>
      <c r="AM37" s="327" t="str">
        <f t="shared" si="10"/>
        <v>10.45.88.71</v>
      </c>
      <c r="AN37" s="327" t="s">
        <v>4188</v>
      </c>
      <c r="AO37" s="327" t="s">
        <v>4191</v>
      </c>
      <c r="AP37" s="327" t="s">
        <v>4185</v>
      </c>
      <c r="AQ37" s="327" t="s">
        <v>55</v>
      </c>
      <c r="AR37" s="327" t="str">
        <f t="shared" si="7"/>
        <v>10.45.88.71</v>
      </c>
      <c r="AS37" s="327" t="s">
        <v>4189</v>
      </c>
      <c r="AT37" s="327" t="s">
        <v>4193</v>
      </c>
      <c r="AU37" s="327" t="s">
        <v>4185</v>
      </c>
      <c r="AV37" s="327" t="s">
        <v>55</v>
      </c>
      <c r="AW37" s="327" t="str">
        <f t="shared" si="11"/>
        <v>10.45.88.71</v>
      </c>
      <c r="AX37" s="353"/>
      <c r="AY37" s="353"/>
      <c r="AZ37" s="353"/>
      <c r="BA37" s="353"/>
      <c r="BB37" s="353"/>
      <c r="BC37" s="353"/>
      <c r="BD37" s="353"/>
      <c r="BE37" s="353"/>
      <c r="BF37" s="353"/>
      <c r="BG37" s="353"/>
      <c r="BH37" s="353"/>
      <c r="BI37" s="353"/>
      <c r="BJ37" s="353"/>
      <c r="BK37" s="353"/>
      <c r="BL37" s="353"/>
      <c r="BM37" s="353"/>
      <c r="BN37" s="353"/>
      <c r="BO37" s="353"/>
      <c r="BP37" s="353"/>
      <c r="BQ37" s="353"/>
      <c r="BS37" s="28"/>
      <c r="BT37" s="28"/>
      <c r="BU37" s="28"/>
      <c r="BV37" s="28"/>
      <c r="BW37" s="28"/>
      <c r="BX37" s="28"/>
      <c r="BY37" s="28"/>
      <c r="BZ37" s="28"/>
    </row>
    <row r="38" spans="2:78" hidden="1">
      <c r="B38" s="95" t="s">
        <v>553</v>
      </c>
      <c r="C38" s="33" t="str">
        <f t="shared" si="0"/>
        <v>BT Reigate</v>
      </c>
      <c r="D38" s="33" t="str">
        <f t="shared" si="1"/>
        <v>ARK</v>
      </c>
      <c r="E38" s="33" t="str">
        <f t="shared" si="2"/>
        <v>Ph1</v>
      </c>
      <c r="F38" s="35" t="s">
        <v>4174</v>
      </c>
      <c r="G38" s="35" t="s">
        <v>4175</v>
      </c>
      <c r="H38" s="35" t="s">
        <v>52</v>
      </c>
      <c r="I38" s="35" t="str">
        <f t="shared" si="9"/>
        <v>10.36.42.72</v>
      </c>
      <c r="J38" s="38" t="s">
        <v>4176</v>
      </c>
      <c r="K38" s="38" t="s">
        <v>4177</v>
      </c>
      <c r="L38" s="38" t="s">
        <v>4175</v>
      </c>
      <c r="M38" s="38" t="s">
        <v>53</v>
      </c>
      <c r="N38" s="38" t="str">
        <f t="shared" si="3"/>
        <v>10.45.90.72</v>
      </c>
      <c r="O38" s="38" t="s">
        <v>4178</v>
      </c>
      <c r="P38" s="38" t="s">
        <v>4179</v>
      </c>
      <c r="Q38" s="38" t="s">
        <v>4175</v>
      </c>
      <c r="R38" s="38" t="s">
        <v>53</v>
      </c>
      <c r="S38" s="38" t="str">
        <f t="shared" si="4"/>
        <v>10.45.90.72</v>
      </c>
      <c r="T38" s="328" t="s">
        <v>4180</v>
      </c>
      <c r="U38" s="328"/>
      <c r="V38" s="328" t="s">
        <v>4175</v>
      </c>
      <c r="W38" s="328" t="s">
        <v>4181</v>
      </c>
      <c r="X38" s="328" t="s">
        <v>4181</v>
      </c>
      <c r="Y38" s="328" t="s">
        <v>4182</v>
      </c>
      <c r="Z38" s="328"/>
      <c r="AA38" s="328" t="s">
        <v>4175</v>
      </c>
      <c r="AB38" s="328" t="s">
        <v>4181</v>
      </c>
      <c r="AC38" s="328" t="s">
        <v>4181</v>
      </c>
      <c r="AD38" s="327" t="s">
        <v>4183</v>
      </c>
      <c r="AE38" s="327" t="s">
        <v>4184</v>
      </c>
      <c r="AF38" s="327" t="s">
        <v>4185</v>
      </c>
      <c r="AG38" s="327" t="s">
        <v>55</v>
      </c>
      <c r="AH38" s="327" t="str">
        <f t="shared" si="5"/>
        <v>10.45.88.72</v>
      </c>
      <c r="AI38" s="327" t="s">
        <v>4186</v>
      </c>
      <c r="AJ38" s="327" t="s">
        <v>4192</v>
      </c>
      <c r="AK38" s="327" t="s">
        <v>4185</v>
      </c>
      <c r="AL38" s="327" t="s">
        <v>55</v>
      </c>
      <c r="AM38" s="327" t="str">
        <f t="shared" si="10"/>
        <v>10.45.88.72</v>
      </c>
      <c r="AN38" s="327" t="s">
        <v>4188</v>
      </c>
      <c r="AO38" s="327" t="s">
        <v>4191</v>
      </c>
      <c r="AP38" s="327" t="s">
        <v>4185</v>
      </c>
      <c r="AQ38" s="327" t="s">
        <v>55</v>
      </c>
      <c r="AR38" s="327" t="str">
        <f t="shared" si="7"/>
        <v>10.45.88.72</v>
      </c>
      <c r="AS38" s="327" t="s">
        <v>4189</v>
      </c>
      <c r="AT38" s="327" t="s">
        <v>4193</v>
      </c>
      <c r="AU38" s="327" t="s">
        <v>4185</v>
      </c>
      <c r="AV38" s="327" t="s">
        <v>55</v>
      </c>
      <c r="AW38" s="327" t="str">
        <f t="shared" si="11"/>
        <v>10.45.88.72</v>
      </c>
      <c r="AX38" s="353"/>
      <c r="AY38" s="353"/>
      <c r="AZ38" s="353"/>
      <c r="BA38" s="353"/>
      <c r="BB38" s="353"/>
      <c r="BC38" s="353"/>
      <c r="BD38" s="353"/>
      <c r="BE38" s="353"/>
      <c r="BF38" s="353"/>
      <c r="BG38" s="353"/>
      <c r="BH38" s="353"/>
      <c r="BI38" s="353"/>
      <c r="BJ38" s="353"/>
      <c r="BK38" s="353"/>
      <c r="BL38" s="353"/>
      <c r="BM38" s="353"/>
      <c r="BN38" s="353"/>
      <c r="BO38" s="353"/>
      <c r="BP38" s="353"/>
      <c r="BQ38" s="353"/>
      <c r="BS38" s="28"/>
      <c r="BT38" s="28"/>
      <c r="BU38" s="28"/>
      <c r="BV38" s="28"/>
      <c r="BW38" s="28"/>
      <c r="BX38" s="28"/>
      <c r="BY38" s="28"/>
      <c r="BZ38" s="28"/>
    </row>
    <row r="39" spans="2:78" hidden="1">
      <c r="B39" s="95" t="s">
        <v>554</v>
      </c>
      <c r="C39" s="33" t="str">
        <f t="shared" si="0"/>
        <v>BT Reigate</v>
      </c>
      <c r="D39" s="33" t="str">
        <f t="shared" si="1"/>
        <v>ARK</v>
      </c>
      <c r="E39" s="33" t="str">
        <f t="shared" si="2"/>
        <v>Ph1</v>
      </c>
      <c r="F39" s="35" t="s">
        <v>4174</v>
      </c>
      <c r="G39" s="35" t="s">
        <v>4175</v>
      </c>
      <c r="H39" s="35" t="s">
        <v>52</v>
      </c>
      <c r="I39" s="35" t="str">
        <f t="shared" si="9"/>
        <v>10.36.42.73</v>
      </c>
      <c r="J39" s="38" t="s">
        <v>4176</v>
      </c>
      <c r="K39" s="38" t="s">
        <v>4177</v>
      </c>
      <c r="L39" s="38" t="s">
        <v>4175</v>
      </c>
      <c r="M39" s="38" t="s">
        <v>53</v>
      </c>
      <c r="N39" s="38" t="str">
        <f t="shared" si="3"/>
        <v>10.45.90.73</v>
      </c>
      <c r="O39" s="38" t="s">
        <v>4178</v>
      </c>
      <c r="P39" s="38" t="s">
        <v>4179</v>
      </c>
      <c r="Q39" s="38" t="s">
        <v>4175</v>
      </c>
      <c r="R39" s="38" t="s">
        <v>53</v>
      </c>
      <c r="S39" s="38" t="str">
        <f t="shared" ref="S39:S70" si="12">INDEX(Master_Full_OM_IP,MATCH(P2P_Full_Short_Hostname,Master_Full_Short_Hostname,0))</f>
        <v>10.45.90.73</v>
      </c>
      <c r="T39" s="328" t="s">
        <v>4180</v>
      </c>
      <c r="U39" s="328"/>
      <c r="V39" s="328" t="s">
        <v>4175</v>
      </c>
      <c r="W39" s="328" t="s">
        <v>4181</v>
      </c>
      <c r="X39" s="328" t="s">
        <v>4181</v>
      </c>
      <c r="Y39" s="328" t="s">
        <v>4182</v>
      </c>
      <c r="Z39" s="328"/>
      <c r="AA39" s="328" t="s">
        <v>4175</v>
      </c>
      <c r="AB39" s="328" t="s">
        <v>4181</v>
      </c>
      <c r="AC39" s="328" t="s">
        <v>4181</v>
      </c>
      <c r="AD39" s="327" t="s">
        <v>4183</v>
      </c>
      <c r="AE39" s="327" t="s">
        <v>4184</v>
      </c>
      <c r="AF39" s="327" t="s">
        <v>4185</v>
      </c>
      <c r="AG39" s="327" t="s">
        <v>55</v>
      </c>
      <c r="AH39" s="327" t="str">
        <f t="shared" si="5"/>
        <v>10.45.88.73</v>
      </c>
      <c r="AI39" s="327" t="s">
        <v>4186</v>
      </c>
      <c r="AJ39" s="327" t="s">
        <v>4192</v>
      </c>
      <c r="AK39" s="327" t="s">
        <v>4185</v>
      </c>
      <c r="AL39" s="327" t="s">
        <v>55</v>
      </c>
      <c r="AM39" s="327" t="str">
        <f t="shared" si="10"/>
        <v>10.45.88.73</v>
      </c>
      <c r="AN39" s="327" t="s">
        <v>4188</v>
      </c>
      <c r="AO39" s="327" t="s">
        <v>4191</v>
      </c>
      <c r="AP39" s="327" t="s">
        <v>4185</v>
      </c>
      <c r="AQ39" s="327" t="s">
        <v>55</v>
      </c>
      <c r="AR39" s="327" t="str">
        <f t="shared" si="7"/>
        <v>10.45.88.73</v>
      </c>
      <c r="AS39" s="327" t="s">
        <v>4189</v>
      </c>
      <c r="AT39" s="327" t="s">
        <v>4193</v>
      </c>
      <c r="AU39" s="327" t="s">
        <v>4185</v>
      </c>
      <c r="AV39" s="327" t="s">
        <v>55</v>
      </c>
      <c r="AW39" s="327" t="str">
        <f t="shared" si="11"/>
        <v>10.45.88.73</v>
      </c>
      <c r="AX39" s="353"/>
      <c r="AY39" s="353"/>
      <c r="AZ39" s="353"/>
      <c r="BA39" s="353"/>
      <c r="BB39" s="353"/>
      <c r="BC39" s="353"/>
      <c r="BD39" s="353"/>
      <c r="BE39" s="353"/>
      <c r="BF39" s="353"/>
      <c r="BG39" s="353"/>
      <c r="BH39" s="353"/>
      <c r="BI39" s="353"/>
      <c r="BJ39" s="353"/>
      <c r="BK39" s="353"/>
      <c r="BL39" s="353"/>
      <c r="BM39" s="353"/>
      <c r="BN39" s="353"/>
      <c r="BO39" s="353"/>
      <c r="BP39" s="353"/>
      <c r="BQ39" s="353"/>
      <c r="BS39" s="28"/>
      <c r="BT39" s="28"/>
      <c r="BU39" s="28"/>
      <c r="BV39" s="28"/>
      <c r="BW39" s="28"/>
      <c r="BX39" s="28"/>
      <c r="BY39" s="28"/>
      <c r="BZ39" s="28"/>
    </row>
    <row r="40" spans="2:78" hidden="1">
      <c r="B40" s="95" t="s">
        <v>555</v>
      </c>
      <c r="C40" s="33" t="str">
        <f t="shared" si="0"/>
        <v>BT Reigate</v>
      </c>
      <c r="D40" s="33" t="str">
        <f t="shared" si="1"/>
        <v>ARK</v>
      </c>
      <c r="E40" s="33" t="str">
        <f t="shared" si="2"/>
        <v>Ph1</v>
      </c>
      <c r="F40" s="35" t="s">
        <v>4174</v>
      </c>
      <c r="G40" s="35" t="s">
        <v>4175</v>
      </c>
      <c r="H40" s="35" t="s">
        <v>52</v>
      </c>
      <c r="I40" s="35" t="str">
        <f t="shared" si="9"/>
        <v>10.36.42.74</v>
      </c>
      <c r="J40" s="38" t="s">
        <v>4176</v>
      </c>
      <c r="K40" s="38" t="s">
        <v>4177</v>
      </c>
      <c r="L40" s="38" t="s">
        <v>4175</v>
      </c>
      <c r="M40" s="38" t="s">
        <v>53</v>
      </c>
      <c r="N40" s="38" t="str">
        <f t="shared" si="3"/>
        <v>10.45.90.74</v>
      </c>
      <c r="O40" s="38" t="s">
        <v>4178</v>
      </c>
      <c r="P40" s="38" t="s">
        <v>4179</v>
      </c>
      <c r="Q40" s="38" t="s">
        <v>4175</v>
      </c>
      <c r="R40" s="38" t="s">
        <v>53</v>
      </c>
      <c r="S40" s="38" t="str">
        <f t="shared" si="12"/>
        <v>10.45.90.74</v>
      </c>
      <c r="T40" s="328" t="s">
        <v>4180</v>
      </c>
      <c r="U40" s="328"/>
      <c r="V40" s="328" t="s">
        <v>4175</v>
      </c>
      <c r="W40" s="328" t="s">
        <v>4181</v>
      </c>
      <c r="X40" s="328" t="s">
        <v>4181</v>
      </c>
      <c r="Y40" s="328" t="s">
        <v>4182</v>
      </c>
      <c r="Z40" s="328"/>
      <c r="AA40" s="328" t="s">
        <v>4175</v>
      </c>
      <c r="AB40" s="328" t="s">
        <v>4181</v>
      </c>
      <c r="AC40" s="328" t="s">
        <v>4181</v>
      </c>
      <c r="AD40" s="327" t="s">
        <v>4183</v>
      </c>
      <c r="AE40" s="327" t="s">
        <v>4184</v>
      </c>
      <c r="AF40" s="327" t="s">
        <v>4185</v>
      </c>
      <c r="AG40" s="327" t="s">
        <v>55</v>
      </c>
      <c r="AH40" s="327" t="str">
        <f t="shared" si="5"/>
        <v>10.45.88.74</v>
      </c>
      <c r="AI40" s="327" t="s">
        <v>4186</v>
      </c>
      <c r="AJ40" s="327" t="s">
        <v>4192</v>
      </c>
      <c r="AK40" s="327" t="s">
        <v>4185</v>
      </c>
      <c r="AL40" s="327" t="s">
        <v>55</v>
      </c>
      <c r="AM40" s="327" t="str">
        <f t="shared" si="10"/>
        <v>10.45.88.74</v>
      </c>
      <c r="AN40" s="327" t="s">
        <v>4188</v>
      </c>
      <c r="AO40" s="327" t="s">
        <v>4191</v>
      </c>
      <c r="AP40" s="327" t="s">
        <v>4185</v>
      </c>
      <c r="AQ40" s="327" t="s">
        <v>55</v>
      </c>
      <c r="AR40" s="327" t="str">
        <f t="shared" si="7"/>
        <v>10.45.88.74</v>
      </c>
      <c r="AS40" s="327" t="s">
        <v>4189</v>
      </c>
      <c r="AT40" s="327" t="s">
        <v>4193</v>
      </c>
      <c r="AU40" s="327" t="s">
        <v>4185</v>
      </c>
      <c r="AV40" s="327" t="s">
        <v>55</v>
      </c>
      <c r="AW40" s="327" t="str">
        <f t="shared" si="11"/>
        <v>10.45.88.74</v>
      </c>
      <c r="AX40" s="353"/>
      <c r="AY40" s="353"/>
      <c r="AZ40" s="353"/>
      <c r="BA40" s="353"/>
      <c r="BB40" s="353"/>
      <c r="BC40" s="353"/>
      <c r="BD40" s="353"/>
      <c r="BE40" s="353"/>
      <c r="BF40" s="353"/>
      <c r="BG40" s="353"/>
      <c r="BH40" s="353"/>
      <c r="BI40" s="353"/>
      <c r="BJ40" s="353"/>
      <c r="BK40" s="353"/>
      <c r="BL40" s="353"/>
      <c r="BM40" s="353"/>
      <c r="BN40" s="353"/>
      <c r="BO40" s="353"/>
      <c r="BP40" s="353"/>
      <c r="BQ40" s="353"/>
      <c r="BS40" s="28"/>
      <c r="BT40" s="28"/>
      <c r="BU40" s="28"/>
      <c r="BV40" s="28"/>
      <c r="BW40" s="28"/>
      <c r="BX40" s="28"/>
      <c r="BY40" s="28"/>
      <c r="BZ40" s="28"/>
    </row>
    <row r="41" spans="2:78" hidden="1">
      <c r="B41" s="95" t="s">
        <v>556</v>
      </c>
      <c r="C41" s="33" t="str">
        <f t="shared" si="0"/>
        <v>BT Reigate</v>
      </c>
      <c r="D41" s="33" t="str">
        <f t="shared" si="1"/>
        <v>ARK</v>
      </c>
      <c r="E41" s="33" t="str">
        <f t="shared" si="2"/>
        <v>Ph1</v>
      </c>
      <c r="F41" s="35" t="s">
        <v>4174</v>
      </c>
      <c r="G41" s="35" t="s">
        <v>4175</v>
      </c>
      <c r="H41" s="35" t="s">
        <v>52</v>
      </c>
      <c r="I41" s="35" t="str">
        <f t="shared" si="9"/>
        <v>10.36.42.75</v>
      </c>
      <c r="J41" s="38" t="s">
        <v>4176</v>
      </c>
      <c r="K41" s="38" t="s">
        <v>4177</v>
      </c>
      <c r="L41" s="38" t="s">
        <v>4175</v>
      </c>
      <c r="M41" s="38" t="s">
        <v>53</v>
      </c>
      <c r="N41" s="38" t="str">
        <f t="shared" si="3"/>
        <v>10.45.90.75</v>
      </c>
      <c r="O41" s="38" t="s">
        <v>4178</v>
      </c>
      <c r="P41" s="38" t="s">
        <v>4179</v>
      </c>
      <c r="Q41" s="38" t="s">
        <v>4175</v>
      </c>
      <c r="R41" s="38" t="s">
        <v>53</v>
      </c>
      <c r="S41" s="38" t="str">
        <f t="shared" si="12"/>
        <v>10.45.90.75</v>
      </c>
      <c r="T41" s="328" t="s">
        <v>4180</v>
      </c>
      <c r="U41" s="328"/>
      <c r="V41" s="328" t="s">
        <v>4175</v>
      </c>
      <c r="W41" s="328" t="s">
        <v>4181</v>
      </c>
      <c r="X41" s="328" t="s">
        <v>4181</v>
      </c>
      <c r="Y41" s="328" t="s">
        <v>4182</v>
      </c>
      <c r="Z41" s="328"/>
      <c r="AA41" s="328" t="s">
        <v>4175</v>
      </c>
      <c r="AB41" s="328" t="s">
        <v>4181</v>
      </c>
      <c r="AC41" s="328" t="s">
        <v>4181</v>
      </c>
      <c r="AD41" s="327" t="s">
        <v>4183</v>
      </c>
      <c r="AE41" s="327" t="s">
        <v>4184</v>
      </c>
      <c r="AF41" s="327" t="s">
        <v>4185</v>
      </c>
      <c r="AG41" s="327" t="s">
        <v>55</v>
      </c>
      <c r="AH41" s="327" t="str">
        <f t="shared" si="5"/>
        <v>10.45.88.75</v>
      </c>
      <c r="AI41" s="327" t="s">
        <v>4186</v>
      </c>
      <c r="AJ41" s="327" t="s">
        <v>4192</v>
      </c>
      <c r="AK41" s="327" t="s">
        <v>4185</v>
      </c>
      <c r="AL41" s="327" t="s">
        <v>55</v>
      </c>
      <c r="AM41" s="327" t="str">
        <f t="shared" si="10"/>
        <v>10.45.88.75</v>
      </c>
      <c r="AN41" s="327" t="s">
        <v>4188</v>
      </c>
      <c r="AO41" s="327" t="s">
        <v>4191</v>
      </c>
      <c r="AP41" s="327" t="s">
        <v>4185</v>
      </c>
      <c r="AQ41" s="327" t="s">
        <v>55</v>
      </c>
      <c r="AR41" s="327" t="str">
        <f t="shared" si="7"/>
        <v>10.45.88.75</v>
      </c>
      <c r="AS41" s="327" t="s">
        <v>4189</v>
      </c>
      <c r="AT41" s="327" t="s">
        <v>4193</v>
      </c>
      <c r="AU41" s="327" t="s">
        <v>4185</v>
      </c>
      <c r="AV41" s="327" t="s">
        <v>55</v>
      </c>
      <c r="AW41" s="327" t="str">
        <f t="shared" si="11"/>
        <v>10.45.88.75</v>
      </c>
      <c r="AX41" s="353"/>
      <c r="AY41" s="353"/>
      <c r="AZ41" s="353"/>
      <c r="BA41" s="353"/>
      <c r="BB41" s="353"/>
      <c r="BC41" s="353"/>
      <c r="BD41" s="353"/>
      <c r="BE41" s="353"/>
      <c r="BF41" s="353"/>
      <c r="BG41" s="353"/>
      <c r="BH41" s="353"/>
      <c r="BI41" s="353"/>
      <c r="BJ41" s="353"/>
      <c r="BK41" s="353"/>
      <c r="BL41" s="353"/>
      <c r="BM41" s="353"/>
      <c r="BN41" s="353"/>
      <c r="BO41" s="353"/>
      <c r="BP41" s="353"/>
      <c r="BQ41" s="353"/>
      <c r="BS41" s="28"/>
      <c r="BT41" s="28"/>
      <c r="BU41" s="28"/>
      <c r="BV41" s="28"/>
      <c r="BW41" s="28"/>
      <c r="BX41" s="28"/>
      <c r="BY41" s="28"/>
      <c r="BZ41" s="28"/>
    </row>
    <row r="42" spans="2:78" hidden="1">
      <c r="B42" s="95" t="s">
        <v>557</v>
      </c>
      <c r="C42" s="33" t="str">
        <f t="shared" si="0"/>
        <v>BT Reigate</v>
      </c>
      <c r="D42" s="33" t="str">
        <f t="shared" si="1"/>
        <v>ARK</v>
      </c>
      <c r="E42" s="33" t="str">
        <f t="shared" si="2"/>
        <v>Ph1</v>
      </c>
      <c r="F42" s="35" t="s">
        <v>4174</v>
      </c>
      <c r="G42" s="35" t="s">
        <v>4175</v>
      </c>
      <c r="H42" s="35" t="s">
        <v>52</v>
      </c>
      <c r="I42" s="35" t="str">
        <f t="shared" si="9"/>
        <v>10.36.42.76</v>
      </c>
      <c r="J42" s="38" t="s">
        <v>4176</v>
      </c>
      <c r="K42" s="38" t="s">
        <v>4177</v>
      </c>
      <c r="L42" s="38" t="s">
        <v>4175</v>
      </c>
      <c r="M42" s="38" t="s">
        <v>53</v>
      </c>
      <c r="N42" s="38" t="str">
        <f t="shared" si="3"/>
        <v>10.45.90.76</v>
      </c>
      <c r="O42" s="38" t="s">
        <v>4178</v>
      </c>
      <c r="P42" s="38" t="s">
        <v>4179</v>
      </c>
      <c r="Q42" s="38" t="s">
        <v>4175</v>
      </c>
      <c r="R42" s="38" t="s">
        <v>53</v>
      </c>
      <c r="S42" s="38" t="str">
        <f t="shared" si="12"/>
        <v>10.45.90.76</v>
      </c>
      <c r="T42" s="328" t="s">
        <v>4180</v>
      </c>
      <c r="U42" s="328"/>
      <c r="V42" s="328" t="s">
        <v>4175</v>
      </c>
      <c r="W42" s="328" t="s">
        <v>4181</v>
      </c>
      <c r="X42" s="328" t="s">
        <v>4181</v>
      </c>
      <c r="Y42" s="328" t="s">
        <v>4182</v>
      </c>
      <c r="Z42" s="328"/>
      <c r="AA42" s="328" t="s">
        <v>4175</v>
      </c>
      <c r="AB42" s="328" t="s">
        <v>4181</v>
      </c>
      <c r="AC42" s="328" t="s">
        <v>4181</v>
      </c>
      <c r="AD42" s="327" t="s">
        <v>4183</v>
      </c>
      <c r="AE42" s="327" t="s">
        <v>4184</v>
      </c>
      <c r="AF42" s="327" t="s">
        <v>4185</v>
      </c>
      <c r="AG42" s="327" t="s">
        <v>55</v>
      </c>
      <c r="AH42" s="327" t="str">
        <f t="shared" si="5"/>
        <v>10.45.88.76</v>
      </c>
      <c r="AI42" s="327" t="s">
        <v>4186</v>
      </c>
      <c r="AJ42" s="327" t="s">
        <v>4192</v>
      </c>
      <c r="AK42" s="327" t="s">
        <v>4185</v>
      </c>
      <c r="AL42" s="327" t="s">
        <v>55</v>
      </c>
      <c r="AM42" s="327" t="str">
        <f t="shared" si="10"/>
        <v>10.45.88.76</v>
      </c>
      <c r="AN42" s="327" t="s">
        <v>4188</v>
      </c>
      <c r="AO42" s="327" t="s">
        <v>4191</v>
      </c>
      <c r="AP42" s="327" t="s">
        <v>4185</v>
      </c>
      <c r="AQ42" s="327" t="s">
        <v>55</v>
      </c>
      <c r="AR42" s="327" t="str">
        <f t="shared" si="7"/>
        <v>10.45.88.76</v>
      </c>
      <c r="AS42" s="327" t="s">
        <v>4189</v>
      </c>
      <c r="AT42" s="327" t="s">
        <v>4193</v>
      </c>
      <c r="AU42" s="327" t="s">
        <v>4185</v>
      </c>
      <c r="AV42" s="327" t="s">
        <v>55</v>
      </c>
      <c r="AW42" s="327" t="str">
        <f t="shared" si="11"/>
        <v>10.45.88.76</v>
      </c>
      <c r="AX42" s="353"/>
      <c r="AY42" s="353"/>
      <c r="AZ42" s="353"/>
      <c r="BA42" s="353"/>
      <c r="BB42" s="353"/>
      <c r="BC42" s="353"/>
      <c r="BD42" s="353"/>
      <c r="BE42" s="353"/>
      <c r="BF42" s="353"/>
      <c r="BG42" s="353"/>
      <c r="BH42" s="353"/>
      <c r="BI42" s="353"/>
      <c r="BJ42" s="353"/>
      <c r="BK42" s="353"/>
      <c r="BL42" s="353"/>
      <c r="BM42" s="353"/>
      <c r="BN42" s="353"/>
      <c r="BO42" s="353"/>
      <c r="BP42" s="353"/>
      <c r="BQ42" s="353"/>
      <c r="BS42" s="28"/>
      <c r="BT42" s="28"/>
      <c r="BU42" s="28"/>
      <c r="BV42" s="28"/>
      <c r="BW42" s="28"/>
      <c r="BX42" s="28"/>
      <c r="BY42" s="28"/>
      <c r="BZ42" s="28"/>
    </row>
    <row r="43" spans="2:78" hidden="1">
      <c r="B43" s="95" t="s">
        <v>558</v>
      </c>
      <c r="C43" s="33" t="str">
        <f t="shared" si="0"/>
        <v>BT Reigate</v>
      </c>
      <c r="D43" s="33" t="str">
        <f t="shared" si="1"/>
        <v>ARK</v>
      </c>
      <c r="E43" s="33" t="str">
        <f t="shared" si="2"/>
        <v>Ph1</v>
      </c>
      <c r="F43" s="35" t="s">
        <v>4174</v>
      </c>
      <c r="G43" s="35" t="s">
        <v>4175</v>
      </c>
      <c r="H43" s="35" t="s">
        <v>52</v>
      </c>
      <c r="I43" s="35" t="str">
        <f t="shared" si="9"/>
        <v>10.36.42.77</v>
      </c>
      <c r="J43" s="38" t="s">
        <v>4176</v>
      </c>
      <c r="K43" s="38" t="s">
        <v>4177</v>
      </c>
      <c r="L43" s="38" t="s">
        <v>4175</v>
      </c>
      <c r="M43" s="38" t="s">
        <v>53</v>
      </c>
      <c r="N43" s="38" t="str">
        <f t="shared" si="3"/>
        <v>10.45.90.77</v>
      </c>
      <c r="O43" s="38" t="s">
        <v>4178</v>
      </c>
      <c r="P43" s="38" t="s">
        <v>4179</v>
      </c>
      <c r="Q43" s="38" t="s">
        <v>4175</v>
      </c>
      <c r="R43" s="38" t="s">
        <v>53</v>
      </c>
      <c r="S43" s="38" t="str">
        <f t="shared" si="12"/>
        <v>10.45.90.77</v>
      </c>
      <c r="T43" s="328" t="s">
        <v>4180</v>
      </c>
      <c r="U43" s="328"/>
      <c r="V43" s="328" t="s">
        <v>4175</v>
      </c>
      <c r="W43" s="328" t="s">
        <v>4181</v>
      </c>
      <c r="X43" s="328" t="s">
        <v>4181</v>
      </c>
      <c r="Y43" s="328" t="s">
        <v>4182</v>
      </c>
      <c r="Z43" s="328"/>
      <c r="AA43" s="328" t="s">
        <v>4175</v>
      </c>
      <c r="AB43" s="328" t="s">
        <v>4181</v>
      </c>
      <c r="AC43" s="328" t="s">
        <v>4181</v>
      </c>
      <c r="AD43" s="327" t="s">
        <v>4183</v>
      </c>
      <c r="AE43" s="327" t="s">
        <v>4184</v>
      </c>
      <c r="AF43" s="327" t="s">
        <v>4185</v>
      </c>
      <c r="AG43" s="327" t="s">
        <v>55</v>
      </c>
      <c r="AH43" s="327" t="str">
        <f t="shared" si="5"/>
        <v>10.45.88.77</v>
      </c>
      <c r="AI43" s="327" t="s">
        <v>4186</v>
      </c>
      <c r="AJ43" s="327" t="s">
        <v>4192</v>
      </c>
      <c r="AK43" s="327" t="s">
        <v>4185</v>
      </c>
      <c r="AL43" s="327" t="s">
        <v>55</v>
      </c>
      <c r="AM43" s="327" t="str">
        <f t="shared" si="10"/>
        <v>10.45.88.77</v>
      </c>
      <c r="AN43" s="327" t="s">
        <v>4188</v>
      </c>
      <c r="AO43" s="327" t="s">
        <v>4191</v>
      </c>
      <c r="AP43" s="327" t="s">
        <v>4185</v>
      </c>
      <c r="AQ43" s="327" t="s">
        <v>55</v>
      </c>
      <c r="AR43" s="327" t="str">
        <f t="shared" si="7"/>
        <v>10.45.88.77</v>
      </c>
      <c r="AS43" s="327" t="s">
        <v>4189</v>
      </c>
      <c r="AT43" s="327" t="s">
        <v>4193</v>
      </c>
      <c r="AU43" s="327" t="s">
        <v>4185</v>
      </c>
      <c r="AV43" s="327" t="s">
        <v>55</v>
      </c>
      <c r="AW43" s="327" t="str">
        <f t="shared" si="11"/>
        <v>10.45.88.77</v>
      </c>
      <c r="AX43" s="353"/>
      <c r="AY43" s="353"/>
      <c r="AZ43" s="353"/>
      <c r="BA43" s="353"/>
      <c r="BB43" s="353"/>
      <c r="BC43" s="353"/>
      <c r="BD43" s="353"/>
      <c r="BE43" s="353"/>
      <c r="BF43" s="353"/>
      <c r="BG43" s="353"/>
      <c r="BH43" s="353"/>
      <c r="BI43" s="353"/>
      <c r="BJ43" s="353"/>
      <c r="BK43" s="353"/>
      <c r="BL43" s="353"/>
      <c r="BM43" s="353"/>
      <c r="BN43" s="353"/>
      <c r="BO43" s="353"/>
      <c r="BP43" s="353"/>
      <c r="BQ43" s="353"/>
      <c r="BS43" s="28"/>
      <c r="BT43" s="28"/>
      <c r="BU43" s="28"/>
      <c r="BV43" s="28"/>
      <c r="BW43" s="28"/>
      <c r="BX43" s="28"/>
      <c r="BY43" s="28"/>
      <c r="BZ43" s="28"/>
    </row>
    <row r="44" spans="2:78" hidden="1">
      <c r="B44" s="95" t="s">
        <v>559</v>
      </c>
      <c r="C44" s="33" t="str">
        <f t="shared" si="0"/>
        <v>BT Reigate</v>
      </c>
      <c r="D44" s="33" t="str">
        <f t="shared" si="1"/>
        <v>ARK</v>
      </c>
      <c r="E44" s="33" t="str">
        <f t="shared" si="2"/>
        <v>Ph1</v>
      </c>
      <c r="F44" s="35" t="s">
        <v>4174</v>
      </c>
      <c r="G44" s="35" t="s">
        <v>4175</v>
      </c>
      <c r="H44" s="35" t="s">
        <v>52</v>
      </c>
      <c r="I44" s="35" t="str">
        <f t="shared" si="9"/>
        <v>10.36.42.78</v>
      </c>
      <c r="J44" s="38" t="s">
        <v>4176</v>
      </c>
      <c r="K44" s="38" t="s">
        <v>4177</v>
      </c>
      <c r="L44" s="38" t="s">
        <v>4175</v>
      </c>
      <c r="M44" s="38" t="s">
        <v>53</v>
      </c>
      <c r="N44" s="38" t="str">
        <f t="shared" si="3"/>
        <v>10.45.90.78</v>
      </c>
      <c r="O44" s="38" t="s">
        <v>4178</v>
      </c>
      <c r="P44" s="38" t="s">
        <v>4179</v>
      </c>
      <c r="Q44" s="38" t="s">
        <v>4175</v>
      </c>
      <c r="R44" s="38" t="s">
        <v>53</v>
      </c>
      <c r="S44" s="38" t="str">
        <f t="shared" si="12"/>
        <v>10.45.90.78</v>
      </c>
      <c r="T44" s="328" t="s">
        <v>4180</v>
      </c>
      <c r="U44" s="328"/>
      <c r="V44" s="328" t="s">
        <v>4175</v>
      </c>
      <c r="W44" s="328" t="s">
        <v>4181</v>
      </c>
      <c r="X44" s="328" t="s">
        <v>4181</v>
      </c>
      <c r="Y44" s="328" t="s">
        <v>4182</v>
      </c>
      <c r="Z44" s="328"/>
      <c r="AA44" s="328" t="s">
        <v>4175</v>
      </c>
      <c r="AB44" s="328" t="s">
        <v>4181</v>
      </c>
      <c r="AC44" s="328" t="s">
        <v>4181</v>
      </c>
      <c r="AD44" s="327" t="s">
        <v>4183</v>
      </c>
      <c r="AE44" s="327" t="s">
        <v>4184</v>
      </c>
      <c r="AF44" s="327" t="s">
        <v>4185</v>
      </c>
      <c r="AG44" s="327" t="s">
        <v>55</v>
      </c>
      <c r="AH44" s="327" t="str">
        <f t="shared" si="5"/>
        <v>10.45.88.78</v>
      </c>
      <c r="AI44" s="327" t="s">
        <v>4186</v>
      </c>
      <c r="AJ44" s="327" t="s">
        <v>4192</v>
      </c>
      <c r="AK44" s="327" t="s">
        <v>4185</v>
      </c>
      <c r="AL44" s="327" t="s">
        <v>55</v>
      </c>
      <c r="AM44" s="327" t="str">
        <f t="shared" si="10"/>
        <v>10.45.88.78</v>
      </c>
      <c r="AN44" s="327" t="s">
        <v>4188</v>
      </c>
      <c r="AO44" s="327" t="s">
        <v>4191</v>
      </c>
      <c r="AP44" s="327" t="s">
        <v>4185</v>
      </c>
      <c r="AQ44" s="327" t="s">
        <v>55</v>
      </c>
      <c r="AR44" s="327" t="str">
        <f t="shared" si="7"/>
        <v>10.45.88.78</v>
      </c>
      <c r="AS44" s="327" t="s">
        <v>4189</v>
      </c>
      <c r="AT44" s="327" t="s">
        <v>4193</v>
      </c>
      <c r="AU44" s="327" t="s">
        <v>4185</v>
      </c>
      <c r="AV44" s="327" t="s">
        <v>55</v>
      </c>
      <c r="AW44" s="327" t="str">
        <f t="shared" si="11"/>
        <v>10.45.88.78</v>
      </c>
      <c r="AX44" s="353"/>
      <c r="AY44" s="353"/>
      <c r="AZ44" s="353"/>
      <c r="BA44" s="353"/>
      <c r="BB44" s="353"/>
      <c r="BC44" s="353"/>
      <c r="BD44" s="353"/>
      <c r="BE44" s="353"/>
      <c r="BF44" s="353"/>
      <c r="BG44" s="353"/>
      <c r="BH44" s="353"/>
      <c r="BI44" s="353"/>
      <c r="BJ44" s="353"/>
      <c r="BK44" s="353"/>
      <c r="BL44" s="353"/>
      <c r="BM44" s="353"/>
      <c r="BN44" s="353"/>
      <c r="BO44" s="353"/>
      <c r="BP44" s="353"/>
      <c r="BQ44" s="353"/>
      <c r="BS44" s="28"/>
      <c r="BT44" s="28"/>
      <c r="BU44" s="28"/>
      <c r="BV44" s="28"/>
      <c r="BW44" s="28"/>
      <c r="BX44" s="28"/>
      <c r="BY44" s="28"/>
      <c r="BZ44" s="28"/>
    </row>
    <row r="45" spans="2:78" hidden="1">
      <c r="B45" s="95" t="s">
        <v>560</v>
      </c>
      <c r="C45" s="33" t="str">
        <f t="shared" si="0"/>
        <v>BT Reigate</v>
      </c>
      <c r="D45" s="33" t="str">
        <f t="shared" si="1"/>
        <v>ARK</v>
      </c>
      <c r="E45" s="33" t="str">
        <f t="shared" si="2"/>
        <v>Ph1</v>
      </c>
      <c r="F45" s="35" t="s">
        <v>4174</v>
      </c>
      <c r="G45" s="35" t="s">
        <v>4175</v>
      </c>
      <c r="H45" s="35" t="s">
        <v>52</v>
      </c>
      <c r="I45" s="35" t="str">
        <f t="shared" si="9"/>
        <v>10.36.42.79</v>
      </c>
      <c r="J45" s="38" t="s">
        <v>4176</v>
      </c>
      <c r="K45" s="38" t="s">
        <v>4177</v>
      </c>
      <c r="L45" s="38" t="s">
        <v>4175</v>
      </c>
      <c r="M45" s="38" t="s">
        <v>53</v>
      </c>
      <c r="N45" s="38" t="str">
        <f t="shared" si="3"/>
        <v>10.45.90.79</v>
      </c>
      <c r="O45" s="38" t="s">
        <v>4178</v>
      </c>
      <c r="P45" s="38" t="s">
        <v>4179</v>
      </c>
      <c r="Q45" s="38" t="s">
        <v>4175</v>
      </c>
      <c r="R45" s="38" t="s">
        <v>53</v>
      </c>
      <c r="S45" s="38" t="str">
        <f t="shared" si="12"/>
        <v>10.45.90.79</v>
      </c>
      <c r="T45" s="328" t="s">
        <v>4180</v>
      </c>
      <c r="U45" s="328"/>
      <c r="V45" s="328" t="s">
        <v>4175</v>
      </c>
      <c r="W45" s="328" t="s">
        <v>4181</v>
      </c>
      <c r="X45" s="328" t="s">
        <v>4181</v>
      </c>
      <c r="Y45" s="328" t="s">
        <v>4182</v>
      </c>
      <c r="Z45" s="328"/>
      <c r="AA45" s="328" t="s">
        <v>4175</v>
      </c>
      <c r="AB45" s="328" t="s">
        <v>4181</v>
      </c>
      <c r="AC45" s="328" t="s">
        <v>4181</v>
      </c>
      <c r="AD45" s="327" t="s">
        <v>4183</v>
      </c>
      <c r="AE45" s="327" t="s">
        <v>4184</v>
      </c>
      <c r="AF45" s="327" t="s">
        <v>4185</v>
      </c>
      <c r="AG45" s="327" t="s">
        <v>55</v>
      </c>
      <c r="AH45" s="327" t="str">
        <f t="shared" si="5"/>
        <v>10.45.88.79</v>
      </c>
      <c r="AI45" s="327" t="s">
        <v>4186</v>
      </c>
      <c r="AJ45" s="327" t="s">
        <v>4192</v>
      </c>
      <c r="AK45" s="327" t="s">
        <v>4185</v>
      </c>
      <c r="AL45" s="327" t="s">
        <v>55</v>
      </c>
      <c r="AM45" s="327" t="str">
        <f t="shared" si="10"/>
        <v>10.45.88.79</v>
      </c>
      <c r="AN45" s="327" t="s">
        <v>4188</v>
      </c>
      <c r="AO45" s="327" t="s">
        <v>4191</v>
      </c>
      <c r="AP45" s="327" t="s">
        <v>4185</v>
      </c>
      <c r="AQ45" s="327" t="s">
        <v>55</v>
      </c>
      <c r="AR45" s="327" t="str">
        <f t="shared" si="7"/>
        <v>10.45.88.79</v>
      </c>
      <c r="AS45" s="327" t="s">
        <v>4189</v>
      </c>
      <c r="AT45" s="327" t="s">
        <v>4193</v>
      </c>
      <c r="AU45" s="327" t="s">
        <v>4185</v>
      </c>
      <c r="AV45" s="327" t="s">
        <v>55</v>
      </c>
      <c r="AW45" s="327" t="str">
        <f t="shared" si="11"/>
        <v>10.45.88.79</v>
      </c>
      <c r="AX45" s="353"/>
      <c r="AY45" s="353"/>
      <c r="AZ45" s="353"/>
      <c r="BA45" s="353"/>
      <c r="BB45" s="353"/>
      <c r="BC45" s="353"/>
      <c r="BD45" s="353"/>
      <c r="BE45" s="353"/>
      <c r="BF45" s="353"/>
      <c r="BG45" s="353"/>
      <c r="BH45" s="353"/>
      <c r="BI45" s="353"/>
      <c r="BJ45" s="353"/>
      <c r="BK45" s="353"/>
      <c r="BL45" s="353"/>
      <c r="BM45" s="353"/>
      <c r="BN45" s="353"/>
      <c r="BO45" s="353"/>
      <c r="BP45" s="353"/>
      <c r="BQ45" s="353"/>
      <c r="BS45" s="28"/>
      <c r="BT45" s="28"/>
      <c r="BU45" s="28"/>
      <c r="BV45" s="28"/>
      <c r="BW45" s="28"/>
      <c r="BX45" s="28"/>
      <c r="BY45" s="28"/>
      <c r="BZ45" s="28"/>
    </row>
    <row r="46" spans="2:78" hidden="1">
      <c r="B46" s="95" t="s">
        <v>561</v>
      </c>
      <c r="C46" s="33" t="str">
        <f t="shared" si="0"/>
        <v>BT Reigate</v>
      </c>
      <c r="D46" s="33" t="str">
        <f t="shared" si="1"/>
        <v>ARK</v>
      </c>
      <c r="E46" s="33" t="str">
        <f t="shared" si="2"/>
        <v>Ph1</v>
      </c>
      <c r="F46" s="35" t="s">
        <v>4174</v>
      </c>
      <c r="G46" s="35" t="s">
        <v>4175</v>
      </c>
      <c r="H46" s="35" t="s">
        <v>52</v>
      </c>
      <c r="I46" s="35" t="str">
        <f t="shared" si="9"/>
        <v>10.36.42.80</v>
      </c>
      <c r="J46" s="38" t="s">
        <v>4176</v>
      </c>
      <c r="K46" s="38" t="s">
        <v>4177</v>
      </c>
      <c r="L46" s="38" t="s">
        <v>4175</v>
      </c>
      <c r="M46" s="38" t="s">
        <v>53</v>
      </c>
      <c r="N46" s="38" t="str">
        <f t="shared" si="3"/>
        <v>10.45.90.80</v>
      </c>
      <c r="O46" s="38" t="s">
        <v>4178</v>
      </c>
      <c r="P46" s="38" t="s">
        <v>4179</v>
      </c>
      <c r="Q46" s="38" t="s">
        <v>4175</v>
      </c>
      <c r="R46" s="38" t="s">
        <v>53</v>
      </c>
      <c r="S46" s="38" t="str">
        <f t="shared" si="12"/>
        <v>10.45.90.80</v>
      </c>
      <c r="T46" s="328" t="s">
        <v>4180</v>
      </c>
      <c r="U46" s="328"/>
      <c r="V46" s="328" t="s">
        <v>4175</v>
      </c>
      <c r="W46" s="328" t="s">
        <v>4181</v>
      </c>
      <c r="X46" s="328" t="s">
        <v>4181</v>
      </c>
      <c r="Y46" s="328" t="s">
        <v>4182</v>
      </c>
      <c r="Z46" s="328"/>
      <c r="AA46" s="328" t="s">
        <v>4175</v>
      </c>
      <c r="AB46" s="328" t="s">
        <v>4181</v>
      </c>
      <c r="AC46" s="328" t="s">
        <v>4181</v>
      </c>
      <c r="AD46" s="327" t="s">
        <v>4183</v>
      </c>
      <c r="AE46" s="327" t="s">
        <v>4184</v>
      </c>
      <c r="AF46" s="327" t="s">
        <v>4185</v>
      </c>
      <c r="AG46" s="327" t="s">
        <v>55</v>
      </c>
      <c r="AH46" s="327" t="str">
        <f t="shared" si="5"/>
        <v>10.45.88.80</v>
      </c>
      <c r="AI46" s="327" t="s">
        <v>4186</v>
      </c>
      <c r="AJ46" s="327" t="s">
        <v>4192</v>
      </c>
      <c r="AK46" s="327" t="s">
        <v>4185</v>
      </c>
      <c r="AL46" s="327" t="s">
        <v>55</v>
      </c>
      <c r="AM46" s="327" t="str">
        <f t="shared" si="10"/>
        <v>10.45.88.80</v>
      </c>
      <c r="AN46" s="327" t="s">
        <v>4188</v>
      </c>
      <c r="AO46" s="327" t="s">
        <v>4191</v>
      </c>
      <c r="AP46" s="327" t="s">
        <v>4185</v>
      </c>
      <c r="AQ46" s="327" t="s">
        <v>55</v>
      </c>
      <c r="AR46" s="327" t="str">
        <f t="shared" si="7"/>
        <v>10.45.88.80</v>
      </c>
      <c r="AS46" s="327" t="s">
        <v>4189</v>
      </c>
      <c r="AT46" s="327" t="s">
        <v>4193</v>
      </c>
      <c r="AU46" s="327" t="s">
        <v>4185</v>
      </c>
      <c r="AV46" s="327" t="s">
        <v>55</v>
      </c>
      <c r="AW46" s="327" t="str">
        <f t="shared" si="11"/>
        <v>10.45.88.80</v>
      </c>
      <c r="AX46" s="353"/>
      <c r="AY46" s="353"/>
      <c r="AZ46" s="353"/>
      <c r="BA46" s="353"/>
      <c r="BB46" s="353"/>
      <c r="BC46" s="353"/>
      <c r="BD46" s="353"/>
      <c r="BE46" s="353"/>
      <c r="BF46" s="353"/>
      <c r="BG46" s="353"/>
      <c r="BH46" s="353"/>
      <c r="BI46" s="353"/>
      <c r="BJ46" s="353"/>
      <c r="BK46" s="353"/>
      <c r="BL46" s="353"/>
      <c r="BM46" s="353"/>
      <c r="BN46" s="353"/>
      <c r="BO46" s="353"/>
      <c r="BP46" s="353"/>
      <c r="BQ46" s="353"/>
      <c r="BS46" s="28"/>
      <c r="BT46" s="28"/>
      <c r="BU46" s="28"/>
      <c r="BV46" s="28"/>
      <c r="BW46" s="28"/>
      <c r="BX46" s="28"/>
      <c r="BY46" s="28"/>
      <c r="BZ46" s="28"/>
    </row>
    <row r="47" spans="2:78" hidden="1">
      <c r="B47" s="95" t="s">
        <v>562</v>
      </c>
      <c r="C47" s="33" t="str">
        <f t="shared" si="0"/>
        <v>BT Reigate</v>
      </c>
      <c r="D47" s="33" t="str">
        <f t="shared" si="1"/>
        <v>ARK</v>
      </c>
      <c r="E47" s="33" t="str">
        <f t="shared" si="2"/>
        <v>Ph1</v>
      </c>
      <c r="F47" s="35" t="s">
        <v>4174</v>
      </c>
      <c r="G47" s="35" t="s">
        <v>4175</v>
      </c>
      <c r="H47" s="35" t="s">
        <v>52</v>
      </c>
      <c r="I47" s="35" t="str">
        <f t="shared" si="9"/>
        <v>10.36.42.81</v>
      </c>
      <c r="J47" s="38" t="s">
        <v>4176</v>
      </c>
      <c r="K47" s="38" t="s">
        <v>4177</v>
      </c>
      <c r="L47" s="38" t="s">
        <v>4175</v>
      </c>
      <c r="M47" s="38" t="s">
        <v>53</v>
      </c>
      <c r="N47" s="38" t="str">
        <f t="shared" si="3"/>
        <v>10.45.90.81</v>
      </c>
      <c r="O47" s="38" t="s">
        <v>4178</v>
      </c>
      <c r="P47" s="38" t="s">
        <v>4179</v>
      </c>
      <c r="Q47" s="38" t="s">
        <v>4175</v>
      </c>
      <c r="R47" s="38" t="s">
        <v>53</v>
      </c>
      <c r="S47" s="38" t="str">
        <f t="shared" si="12"/>
        <v>10.45.90.81</v>
      </c>
      <c r="T47" s="328" t="s">
        <v>4180</v>
      </c>
      <c r="U47" s="328"/>
      <c r="V47" s="328" t="s">
        <v>4175</v>
      </c>
      <c r="W47" s="328" t="s">
        <v>4181</v>
      </c>
      <c r="X47" s="328" t="s">
        <v>4181</v>
      </c>
      <c r="Y47" s="328" t="s">
        <v>4182</v>
      </c>
      <c r="Z47" s="328"/>
      <c r="AA47" s="328" t="s">
        <v>4175</v>
      </c>
      <c r="AB47" s="328" t="s">
        <v>4181</v>
      </c>
      <c r="AC47" s="328" t="s">
        <v>4181</v>
      </c>
      <c r="AD47" s="327" t="s">
        <v>4183</v>
      </c>
      <c r="AE47" s="327" t="s">
        <v>4184</v>
      </c>
      <c r="AF47" s="327" t="s">
        <v>4185</v>
      </c>
      <c r="AG47" s="327" t="s">
        <v>55</v>
      </c>
      <c r="AH47" s="327" t="str">
        <f t="shared" si="5"/>
        <v>10.45.88.81</v>
      </c>
      <c r="AI47" s="327" t="s">
        <v>4186</v>
      </c>
      <c r="AJ47" s="327" t="s">
        <v>4192</v>
      </c>
      <c r="AK47" s="327" t="s">
        <v>4185</v>
      </c>
      <c r="AL47" s="327" t="s">
        <v>55</v>
      </c>
      <c r="AM47" s="327" t="str">
        <f t="shared" si="10"/>
        <v>10.45.88.81</v>
      </c>
      <c r="AN47" s="327" t="s">
        <v>4188</v>
      </c>
      <c r="AO47" s="327" t="s">
        <v>4191</v>
      </c>
      <c r="AP47" s="327" t="s">
        <v>4185</v>
      </c>
      <c r="AQ47" s="327" t="s">
        <v>55</v>
      </c>
      <c r="AR47" s="327" t="str">
        <f t="shared" si="7"/>
        <v>10.45.88.81</v>
      </c>
      <c r="AS47" s="327" t="s">
        <v>4189</v>
      </c>
      <c r="AT47" s="327" t="s">
        <v>4193</v>
      </c>
      <c r="AU47" s="327" t="s">
        <v>4185</v>
      </c>
      <c r="AV47" s="327" t="s">
        <v>55</v>
      </c>
      <c r="AW47" s="327" t="str">
        <f t="shared" si="11"/>
        <v>10.45.88.81</v>
      </c>
      <c r="AX47" s="353"/>
      <c r="AY47" s="353"/>
      <c r="AZ47" s="353"/>
      <c r="BA47" s="353"/>
      <c r="BB47" s="353"/>
      <c r="BC47" s="353"/>
      <c r="BD47" s="353"/>
      <c r="BE47" s="353"/>
      <c r="BF47" s="353"/>
      <c r="BG47" s="353"/>
      <c r="BH47" s="353"/>
      <c r="BI47" s="353"/>
      <c r="BJ47" s="353"/>
      <c r="BK47" s="353"/>
      <c r="BL47" s="353"/>
      <c r="BM47" s="353"/>
      <c r="BN47" s="353"/>
      <c r="BO47" s="353"/>
      <c r="BP47" s="353"/>
      <c r="BQ47" s="353"/>
      <c r="BS47" s="28"/>
      <c r="BT47" s="28"/>
      <c r="BU47" s="28"/>
      <c r="BV47" s="28"/>
      <c r="BW47" s="28"/>
      <c r="BX47" s="28"/>
      <c r="BY47" s="28"/>
      <c r="BZ47" s="28"/>
    </row>
    <row r="48" spans="2:78" hidden="1">
      <c r="B48" s="95" t="s">
        <v>563</v>
      </c>
      <c r="C48" s="33" t="str">
        <f t="shared" si="0"/>
        <v>BT Reigate</v>
      </c>
      <c r="D48" s="33" t="str">
        <f t="shared" si="1"/>
        <v>ARK</v>
      </c>
      <c r="E48" s="33" t="str">
        <f t="shared" si="2"/>
        <v>Ph1</v>
      </c>
      <c r="F48" s="35" t="s">
        <v>4174</v>
      </c>
      <c r="G48" s="35" t="s">
        <v>4175</v>
      </c>
      <c r="H48" s="35" t="s">
        <v>52</v>
      </c>
      <c r="I48" s="35" t="str">
        <f t="shared" si="9"/>
        <v>10.36.42.82</v>
      </c>
      <c r="J48" s="38" t="s">
        <v>4176</v>
      </c>
      <c r="K48" s="38" t="s">
        <v>4177</v>
      </c>
      <c r="L48" s="38" t="s">
        <v>4175</v>
      </c>
      <c r="M48" s="38" t="s">
        <v>53</v>
      </c>
      <c r="N48" s="38" t="str">
        <f t="shared" si="3"/>
        <v>10.45.90.82</v>
      </c>
      <c r="O48" s="38" t="s">
        <v>4178</v>
      </c>
      <c r="P48" s="38" t="s">
        <v>4179</v>
      </c>
      <c r="Q48" s="38" t="s">
        <v>4175</v>
      </c>
      <c r="R48" s="38" t="s">
        <v>53</v>
      </c>
      <c r="S48" s="38" t="str">
        <f t="shared" si="12"/>
        <v>10.45.90.82</v>
      </c>
      <c r="T48" s="328" t="s">
        <v>4180</v>
      </c>
      <c r="U48" s="328"/>
      <c r="V48" s="328" t="s">
        <v>4175</v>
      </c>
      <c r="W48" s="328" t="s">
        <v>4181</v>
      </c>
      <c r="X48" s="328" t="s">
        <v>4181</v>
      </c>
      <c r="Y48" s="328" t="s">
        <v>4182</v>
      </c>
      <c r="Z48" s="328"/>
      <c r="AA48" s="328" t="s">
        <v>4175</v>
      </c>
      <c r="AB48" s="328" t="s">
        <v>4181</v>
      </c>
      <c r="AC48" s="328" t="s">
        <v>4181</v>
      </c>
      <c r="AD48" s="327" t="s">
        <v>4183</v>
      </c>
      <c r="AE48" s="327" t="s">
        <v>4184</v>
      </c>
      <c r="AF48" s="327" t="s">
        <v>4185</v>
      </c>
      <c r="AG48" s="327" t="s">
        <v>55</v>
      </c>
      <c r="AH48" s="327" t="str">
        <f t="shared" si="5"/>
        <v>10.45.88.82</v>
      </c>
      <c r="AI48" s="327" t="s">
        <v>4186</v>
      </c>
      <c r="AJ48" s="327" t="s">
        <v>4192</v>
      </c>
      <c r="AK48" s="327" t="s">
        <v>4185</v>
      </c>
      <c r="AL48" s="327" t="s">
        <v>55</v>
      </c>
      <c r="AM48" s="327" t="str">
        <f t="shared" si="10"/>
        <v>10.45.88.82</v>
      </c>
      <c r="AN48" s="327" t="s">
        <v>4188</v>
      </c>
      <c r="AO48" s="327" t="s">
        <v>4191</v>
      </c>
      <c r="AP48" s="327" t="s">
        <v>4185</v>
      </c>
      <c r="AQ48" s="327" t="s">
        <v>55</v>
      </c>
      <c r="AR48" s="327" t="str">
        <f t="shared" si="7"/>
        <v>10.45.88.82</v>
      </c>
      <c r="AS48" s="327" t="s">
        <v>4189</v>
      </c>
      <c r="AT48" s="327" t="s">
        <v>4193</v>
      </c>
      <c r="AU48" s="327" t="s">
        <v>4185</v>
      </c>
      <c r="AV48" s="327" t="s">
        <v>55</v>
      </c>
      <c r="AW48" s="327" t="str">
        <f t="shared" si="11"/>
        <v>10.45.88.82</v>
      </c>
      <c r="AX48" s="353"/>
      <c r="AY48" s="353"/>
      <c r="AZ48" s="353"/>
      <c r="BA48" s="353"/>
      <c r="BB48" s="353"/>
      <c r="BC48" s="353"/>
      <c r="BD48" s="353"/>
      <c r="BE48" s="353"/>
      <c r="BF48" s="353"/>
      <c r="BG48" s="353"/>
      <c r="BH48" s="353"/>
      <c r="BI48" s="353"/>
      <c r="BJ48" s="353"/>
      <c r="BK48" s="353"/>
      <c r="BL48" s="353"/>
      <c r="BM48" s="353"/>
      <c r="BN48" s="353"/>
      <c r="BO48" s="353"/>
      <c r="BP48" s="353"/>
      <c r="BQ48" s="353"/>
      <c r="BS48" s="28"/>
      <c r="BT48" s="28"/>
      <c r="BU48" s="28"/>
      <c r="BV48" s="28"/>
      <c r="BW48" s="28"/>
      <c r="BX48" s="28"/>
      <c r="BY48" s="28"/>
      <c r="BZ48" s="28"/>
    </row>
    <row r="49" spans="2:78" hidden="1">
      <c r="B49" s="95" t="s">
        <v>564</v>
      </c>
      <c r="C49" s="33" t="str">
        <f t="shared" si="0"/>
        <v>BT Reigate</v>
      </c>
      <c r="D49" s="33" t="str">
        <f t="shared" si="1"/>
        <v>ARK</v>
      </c>
      <c r="E49" s="33" t="str">
        <f t="shared" si="2"/>
        <v>Ph1</v>
      </c>
      <c r="F49" s="35" t="s">
        <v>4174</v>
      </c>
      <c r="G49" s="35" t="s">
        <v>4175</v>
      </c>
      <c r="H49" s="35" t="s">
        <v>52</v>
      </c>
      <c r="I49" s="35" t="str">
        <f t="shared" si="9"/>
        <v>10.36.42.83</v>
      </c>
      <c r="J49" s="38" t="s">
        <v>4176</v>
      </c>
      <c r="K49" s="38" t="s">
        <v>4177</v>
      </c>
      <c r="L49" s="38" t="s">
        <v>4175</v>
      </c>
      <c r="M49" s="38" t="s">
        <v>53</v>
      </c>
      <c r="N49" s="38" t="str">
        <f t="shared" si="3"/>
        <v>10.45.90.83</v>
      </c>
      <c r="O49" s="38" t="s">
        <v>4178</v>
      </c>
      <c r="P49" s="38" t="s">
        <v>4179</v>
      </c>
      <c r="Q49" s="38" t="s">
        <v>4175</v>
      </c>
      <c r="R49" s="38" t="s">
        <v>53</v>
      </c>
      <c r="S49" s="38" t="str">
        <f t="shared" si="12"/>
        <v>10.45.90.83</v>
      </c>
      <c r="T49" s="328" t="s">
        <v>4180</v>
      </c>
      <c r="U49" s="328"/>
      <c r="V49" s="328" t="s">
        <v>4175</v>
      </c>
      <c r="W49" s="328" t="s">
        <v>4181</v>
      </c>
      <c r="X49" s="328" t="s">
        <v>4181</v>
      </c>
      <c r="Y49" s="328" t="s">
        <v>4182</v>
      </c>
      <c r="Z49" s="328"/>
      <c r="AA49" s="328" t="s">
        <v>4175</v>
      </c>
      <c r="AB49" s="328" t="s">
        <v>4181</v>
      </c>
      <c r="AC49" s="328" t="s">
        <v>4181</v>
      </c>
      <c r="AD49" s="327" t="s">
        <v>4183</v>
      </c>
      <c r="AE49" s="327" t="s">
        <v>4184</v>
      </c>
      <c r="AF49" s="327" t="s">
        <v>4185</v>
      </c>
      <c r="AG49" s="327" t="s">
        <v>55</v>
      </c>
      <c r="AH49" s="327" t="str">
        <f t="shared" si="5"/>
        <v>10.45.88.83</v>
      </c>
      <c r="AI49" s="327" t="s">
        <v>4186</v>
      </c>
      <c r="AJ49" s="327" t="s">
        <v>4192</v>
      </c>
      <c r="AK49" s="327" t="s">
        <v>4185</v>
      </c>
      <c r="AL49" s="327" t="s">
        <v>55</v>
      </c>
      <c r="AM49" s="327" t="str">
        <f t="shared" si="10"/>
        <v>10.45.88.83</v>
      </c>
      <c r="AN49" s="327" t="s">
        <v>4188</v>
      </c>
      <c r="AO49" s="327" t="s">
        <v>4191</v>
      </c>
      <c r="AP49" s="327" t="s">
        <v>4185</v>
      </c>
      <c r="AQ49" s="327" t="s">
        <v>55</v>
      </c>
      <c r="AR49" s="327" t="str">
        <f t="shared" si="7"/>
        <v>10.45.88.83</v>
      </c>
      <c r="AS49" s="327" t="s">
        <v>4189</v>
      </c>
      <c r="AT49" s="327" t="s">
        <v>4193</v>
      </c>
      <c r="AU49" s="327" t="s">
        <v>4185</v>
      </c>
      <c r="AV49" s="327" t="s">
        <v>55</v>
      </c>
      <c r="AW49" s="327" t="str">
        <f t="shared" si="11"/>
        <v>10.45.88.83</v>
      </c>
      <c r="AX49" s="353"/>
      <c r="AY49" s="353"/>
      <c r="AZ49" s="353"/>
      <c r="BA49" s="353"/>
      <c r="BB49" s="353"/>
      <c r="BC49" s="353"/>
      <c r="BD49" s="353"/>
      <c r="BE49" s="353"/>
      <c r="BF49" s="353"/>
      <c r="BG49" s="353"/>
      <c r="BH49" s="353"/>
      <c r="BI49" s="353"/>
      <c r="BJ49" s="353"/>
      <c r="BK49" s="353"/>
      <c r="BL49" s="353"/>
      <c r="BM49" s="353"/>
      <c r="BN49" s="353"/>
      <c r="BO49" s="353"/>
      <c r="BP49" s="353"/>
      <c r="BQ49" s="353"/>
      <c r="BS49" s="28"/>
      <c r="BT49" s="28"/>
      <c r="BU49" s="28"/>
      <c r="BV49" s="28"/>
      <c r="BW49" s="28"/>
      <c r="BX49" s="28"/>
      <c r="BY49" s="28"/>
      <c r="BZ49" s="28"/>
    </row>
    <row r="50" spans="2:78" hidden="1">
      <c r="B50" s="95" t="s">
        <v>565</v>
      </c>
      <c r="C50" s="33" t="str">
        <f t="shared" si="0"/>
        <v>BT Reigate</v>
      </c>
      <c r="D50" s="33" t="str">
        <f t="shared" si="1"/>
        <v>ARK</v>
      </c>
      <c r="E50" s="33" t="str">
        <f t="shared" si="2"/>
        <v>Ph1</v>
      </c>
      <c r="F50" s="35" t="s">
        <v>4174</v>
      </c>
      <c r="G50" s="35" t="s">
        <v>4175</v>
      </c>
      <c r="H50" s="35" t="s">
        <v>52</v>
      </c>
      <c r="I50" s="35" t="str">
        <f t="shared" si="9"/>
        <v>10.36.42.84</v>
      </c>
      <c r="J50" s="38" t="s">
        <v>4176</v>
      </c>
      <c r="K50" s="38" t="s">
        <v>4177</v>
      </c>
      <c r="L50" s="38" t="s">
        <v>4175</v>
      </c>
      <c r="M50" s="38" t="s">
        <v>53</v>
      </c>
      <c r="N50" s="38" t="str">
        <f t="shared" si="3"/>
        <v>10.45.90.84</v>
      </c>
      <c r="O50" s="38" t="s">
        <v>4178</v>
      </c>
      <c r="P50" s="38" t="s">
        <v>4179</v>
      </c>
      <c r="Q50" s="38" t="s">
        <v>4175</v>
      </c>
      <c r="R50" s="38" t="s">
        <v>53</v>
      </c>
      <c r="S50" s="38" t="str">
        <f t="shared" si="12"/>
        <v>10.45.90.84</v>
      </c>
      <c r="T50" s="328" t="s">
        <v>4180</v>
      </c>
      <c r="U50" s="328"/>
      <c r="V50" s="328" t="s">
        <v>4175</v>
      </c>
      <c r="W50" s="328" t="s">
        <v>4181</v>
      </c>
      <c r="X50" s="328" t="s">
        <v>4181</v>
      </c>
      <c r="Y50" s="328" t="s">
        <v>4182</v>
      </c>
      <c r="Z50" s="328"/>
      <c r="AA50" s="328" t="s">
        <v>4175</v>
      </c>
      <c r="AB50" s="328" t="s">
        <v>4181</v>
      </c>
      <c r="AC50" s="328" t="s">
        <v>4181</v>
      </c>
      <c r="AD50" s="327" t="s">
        <v>4183</v>
      </c>
      <c r="AE50" s="327" t="s">
        <v>4184</v>
      </c>
      <c r="AF50" s="327" t="s">
        <v>4185</v>
      </c>
      <c r="AG50" s="327" t="s">
        <v>55</v>
      </c>
      <c r="AH50" s="327" t="str">
        <f t="shared" si="5"/>
        <v>10.45.88.84</v>
      </c>
      <c r="AI50" s="327" t="s">
        <v>4186</v>
      </c>
      <c r="AJ50" s="327" t="s">
        <v>4192</v>
      </c>
      <c r="AK50" s="327" t="s">
        <v>4185</v>
      </c>
      <c r="AL50" s="327" t="s">
        <v>55</v>
      </c>
      <c r="AM50" s="327" t="str">
        <f t="shared" si="10"/>
        <v>10.45.88.84</v>
      </c>
      <c r="AN50" s="327" t="s">
        <v>4188</v>
      </c>
      <c r="AO50" s="327" t="s">
        <v>4191</v>
      </c>
      <c r="AP50" s="327" t="s">
        <v>4185</v>
      </c>
      <c r="AQ50" s="327" t="s">
        <v>55</v>
      </c>
      <c r="AR50" s="327" t="str">
        <f t="shared" si="7"/>
        <v>10.45.88.84</v>
      </c>
      <c r="AS50" s="327" t="s">
        <v>4189</v>
      </c>
      <c r="AT50" s="327" t="s">
        <v>4193</v>
      </c>
      <c r="AU50" s="327" t="s">
        <v>4185</v>
      </c>
      <c r="AV50" s="327" t="s">
        <v>55</v>
      </c>
      <c r="AW50" s="327" t="str">
        <f t="shared" si="11"/>
        <v>10.45.88.84</v>
      </c>
      <c r="AX50" s="353"/>
      <c r="AY50" s="353"/>
      <c r="AZ50" s="353"/>
      <c r="BA50" s="353"/>
      <c r="BB50" s="353"/>
      <c r="BC50" s="353"/>
      <c r="BD50" s="353"/>
      <c r="BE50" s="353"/>
      <c r="BF50" s="353"/>
      <c r="BG50" s="353"/>
      <c r="BH50" s="353"/>
      <c r="BI50" s="353"/>
      <c r="BJ50" s="353"/>
      <c r="BK50" s="353"/>
      <c r="BL50" s="353"/>
      <c r="BM50" s="353"/>
      <c r="BN50" s="353"/>
      <c r="BO50" s="353"/>
      <c r="BP50" s="353"/>
      <c r="BQ50" s="353"/>
      <c r="BS50" s="28"/>
      <c r="BT50" s="28"/>
      <c r="BU50" s="28"/>
      <c r="BV50" s="28"/>
      <c r="BW50" s="28"/>
      <c r="BX50" s="28"/>
      <c r="BY50" s="28"/>
      <c r="BZ50" s="28"/>
    </row>
    <row r="51" spans="2:78" hidden="1">
      <c r="B51" s="95" t="s">
        <v>566</v>
      </c>
      <c r="C51" s="33" t="str">
        <f t="shared" si="0"/>
        <v>BT Reigate</v>
      </c>
      <c r="D51" s="33" t="str">
        <f t="shared" si="1"/>
        <v>ARK</v>
      </c>
      <c r="E51" s="33" t="str">
        <f t="shared" si="2"/>
        <v>Ph1</v>
      </c>
      <c r="F51" s="35" t="s">
        <v>4174</v>
      </c>
      <c r="G51" s="35" t="s">
        <v>4175</v>
      </c>
      <c r="H51" s="35" t="s">
        <v>52</v>
      </c>
      <c r="I51" s="35" t="str">
        <f t="shared" si="9"/>
        <v>10.36.42.85</v>
      </c>
      <c r="J51" s="38" t="s">
        <v>4176</v>
      </c>
      <c r="K51" s="38" t="s">
        <v>4177</v>
      </c>
      <c r="L51" s="38" t="s">
        <v>4175</v>
      </c>
      <c r="M51" s="38" t="s">
        <v>53</v>
      </c>
      <c r="N51" s="38" t="str">
        <f t="shared" si="3"/>
        <v>10.45.90.85</v>
      </c>
      <c r="O51" s="38" t="s">
        <v>4178</v>
      </c>
      <c r="P51" s="38" t="s">
        <v>4179</v>
      </c>
      <c r="Q51" s="38" t="s">
        <v>4175</v>
      </c>
      <c r="R51" s="38" t="s">
        <v>53</v>
      </c>
      <c r="S51" s="38" t="str">
        <f t="shared" si="12"/>
        <v>10.45.90.85</v>
      </c>
      <c r="T51" s="328" t="s">
        <v>4180</v>
      </c>
      <c r="U51" s="328"/>
      <c r="V51" s="328" t="s">
        <v>4175</v>
      </c>
      <c r="W51" s="328" t="s">
        <v>4181</v>
      </c>
      <c r="X51" s="328" t="s">
        <v>4181</v>
      </c>
      <c r="Y51" s="328" t="s">
        <v>4182</v>
      </c>
      <c r="Z51" s="328"/>
      <c r="AA51" s="328" t="s">
        <v>4175</v>
      </c>
      <c r="AB51" s="328" t="s">
        <v>4181</v>
      </c>
      <c r="AC51" s="328" t="s">
        <v>4181</v>
      </c>
      <c r="AD51" s="327" t="s">
        <v>4183</v>
      </c>
      <c r="AE51" s="327" t="s">
        <v>4184</v>
      </c>
      <c r="AF51" s="327" t="s">
        <v>4185</v>
      </c>
      <c r="AG51" s="327" t="s">
        <v>55</v>
      </c>
      <c r="AH51" s="327" t="str">
        <f t="shared" si="5"/>
        <v>10.45.88.85</v>
      </c>
      <c r="AI51" s="327" t="s">
        <v>4186</v>
      </c>
      <c r="AJ51" s="327" t="s">
        <v>4192</v>
      </c>
      <c r="AK51" s="327" t="s">
        <v>4185</v>
      </c>
      <c r="AL51" s="327" t="s">
        <v>55</v>
      </c>
      <c r="AM51" s="327" t="str">
        <f t="shared" si="10"/>
        <v>10.45.88.85</v>
      </c>
      <c r="AN51" s="327" t="s">
        <v>4188</v>
      </c>
      <c r="AO51" s="327" t="s">
        <v>4191</v>
      </c>
      <c r="AP51" s="327" t="s">
        <v>4185</v>
      </c>
      <c r="AQ51" s="327" t="s">
        <v>55</v>
      </c>
      <c r="AR51" s="327" t="str">
        <f t="shared" si="7"/>
        <v>10.45.88.85</v>
      </c>
      <c r="AS51" s="327" t="s">
        <v>4189</v>
      </c>
      <c r="AT51" s="327" t="s">
        <v>4193</v>
      </c>
      <c r="AU51" s="327" t="s">
        <v>4185</v>
      </c>
      <c r="AV51" s="327" t="s">
        <v>55</v>
      </c>
      <c r="AW51" s="327" t="str">
        <f t="shared" si="11"/>
        <v>10.45.88.85</v>
      </c>
      <c r="AX51" s="353"/>
      <c r="AY51" s="353"/>
      <c r="AZ51" s="353"/>
      <c r="BA51" s="353"/>
      <c r="BB51" s="353"/>
      <c r="BC51" s="353"/>
      <c r="BD51" s="353"/>
      <c r="BE51" s="353"/>
      <c r="BF51" s="353"/>
      <c r="BG51" s="353"/>
      <c r="BH51" s="353"/>
      <c r="BI51" s="353"/>
      <c r="BJ51" s="353"/>
      <c r="BK51" s="353"/>
      <c r="BL51" s="353"/>
      <c r="BM51" s="353"/>
      <c r="BN51" s="353"/>
      <c r="BO51" s="353"/>
      <c r="BP51" s="353"/>
      <c r="BQ51" s="353"/>
      <c r="BS51" s="28"/>
      <c r="BT51" s="28"/>
      <c r="BU51" s="28"/>
      <c r="BV51" s="28"/>
      <c r="BW51" s="28"/>
      <c r="BX51" s="28"/>
      <c r="BY51" s="28"/>
      <c r="BZ51" s="28"/>
    </row>
    <row r="52" spans="2:78" hidden="1">
      <c r="B52" s="95" t="s">
        <v>567</v>
      </c>
      <c r="C52" s="33" t="str">
        <f t="shared" si="0"/>
        <v>BT Reigate</v>
      </c>
      <c r="D52" s="33" t="str">
        <f t="shared" si="1"/>
        <v>ARK</v>
      </c>
      <c r="E52" s="33" t="str">
        <f t="shared" si="2"/>
        <v>Ph1</v>
      </c>
      <c r="F52" s="35" t="s">
        <v>4174</v>
      </c>
      <c r="G52" s="35" t="s">
        <v>4175</v>
      </c>
      <c r="H52" s="35" t="s">
        <v>52</v>
      </c>
      <c r="I52" s="35" t="str">
        <f t="shared" si="9"/>
        <v>10.36.42.86</v>
      </c>
      <c r="J52" s="38" t="s">
        <v>4176</v>
      </c>
      <c r="K52" s="38" t="s">
        <v>4177</v>
      </c>
      <c r="L52" s="38" t="s">
        <v>4175</v>
      </c>
      <c r="M52" s="38" t="s">
        <v>53</v>
      </c>
      <c r="N52" s="38" t="str">
        <f t="shared" si="3"/>
        <v>10.45.90.86</v>
      </c>
      <c r="O52" s="38" t="s">
        <v>4178</v>
      </c>
      <c r="P52" s="38" t="s">
        <v>4179</v>
      </c>
      <c r="Q52" s="38" t="s">
        <v>4175</v>
      </c>
      <c r="R52" s="38" t="s">
        <v>53</v>
      </c>
      <c r="S52" s="38" t="str">
        <f t="shared" si="12"/>
        <v>10.45.90.86</v>
      </c>
      <c r="T52" s="328" t="s">
        <v>4180</v>
      </c>
      <c r="U52" s="328"/>
      <c r="V52" s="328" t="s">
        <v>4175</v>
      </c>
      <c r="W52" s="328" t="s">
        <v>4181</v>
      </c>
      <c r="X52" s="328" t="s">
        <v>4181</v>
      </c>
      <c r="Y52" s="328" t="s">
        <v>4182</v>
      </c>
      <c r="Z52" s="328"/>
      <c r="AA52" s="328" t="s">
        <v>4175</v>
      </c>
      <c r="AB52" s="328" t="s">
        <v>4181</v>
      </c>
      <c r="AC52" s="328" t="s">
        <v>4181</v>
      </c>
      <c r="AD52" s="327" t="s">
        <v>4183</v>
      </c>
      <c r="AE52" s="327" t="s">
        <v>4184</v>
      </c>
      <c r="AF52" s="327" t="s">
        <v>4185</v>
      </c>
      <c r="AG52" s="327" t="s">
        <v>55</v>
      </c>
      <c r="AH52" s="327" t="str">
        <f t="shared" si="5"/>
        <v>10.45.88.86</v>
      </c>
      <c r="AI52" s="327" t="s">
        <v>4186</v>
      </c>
      <c r="AJ52" s="327" t="s">
        <v>4192</v>
      </c>
      <c r="AK52" s="327" t="s">
        <v>4185</v>
      </c>
      <c r="AL52" s="327" t="s">
        <v>55</v>
      </c>
      <c r="AM52" s="327" t="str">
        <f t="shared" si="10"/>
        <v>10.45.88.86</v>
      </c>
      <c r="AN52" s="327" t="s">
        <v>4188</v>
      </c>
      <c r="AO52" s="327" t="s">
        <v>4191</v>
      </c>
      <c r="AP52" s="327" t="s">
        <v>4185</v>
      </c>
      <c r="AQ52" s="327" t="s">
        <v>55</v>
      </c>
      <c r="AR52" s="327" t="str">
        <f t="shared" si="7"/>
        <v>10.45.88.86</v>
      </c>
      <c r="AS52" s="327" t="s">
        <v>4189</v>
      </c>
      <c r="AT52" s="327" t="s">
        <v>4193</v>
      </c>
      <c r="AU52" s="327" t="s">
        <v>4185</v>
      </c>
      <c r="AV52" s="327" t="s">
        <v>55</v>
      </c>
      <c r="AW52" s="327" t="str">
        <f t="shared" si="11"/>
        <v>10.45.88.86</v>
      </c>
      <c r="AX52" s="353"/>
      <c r="AY52" s="353"/>
      <c r="AZ52" s="353"/>
      <c r="BA52" s="353"/>
      <c r="BB52" s="353"/>
      <c r="BC52" s="353"/>
      <c r="BD52" s="353"/>
      <c r="BE52" s="353"/>
      <c r="BF52" s="353"/>
      <c r="BG52" s="353"/>
      <c r="BH52" s="353"/>
      <c r="BI52" s="353"/>
      <c r="BJ52" s="353"/>
      <c r="BK52" s="353"/>
      <c r="BL52" s="353"/>
      <c r="BM52" s="353"/>
      <c r="BN52" s="353"/>
      <c r="BO52" s="353"/>
      <c r="BP52" s="353"/>
      <c r="BQ52" s="353"/>
      <c r="BS52" s="28"/>
      <c r="BT52" s="28"/>
      <c r="BU52" s="28"/>
      <c r="BV52" s="28"/>
      <c r="BW52" s="28"/>
      <c r="BX52" s="28"/>
      <c r="BY52" s="28"/>
      <c r="BZ52" s="28"/>
    </row>
    <row r="53" spans="2:78" hidden="1">
      <c r="B53" s="95" t="s">
        <v>568</v>
      </c>
      <c r="C53" s="33" t="str">
        <f t="shared" si="0"/>
        <v>BT Reigate</v>
      </c>
      <c r="D53" s="33" t="str">
        <f t="shared" si="1"/>
        <v>ARK</v>
      </c>
      <c r="E53" s="33" t="str">
        <f t="shared" si="2"/>
        <v>Ph1</v>
      </c>
      <c r="F53" s="35" t="s">
        <v>4174</v>
      </c>
      <c r="G53" s="35" t="s">
        <v>4175</v>
      </c>
      <c r="H53" s="35" t="s">
        <v>52</v>
      </c>
      <c r="I53" s="35" t="str">
        <f t="shared" si="9"/>
        <v>10.36.42.87</v>
      </c>
      <c r="J53" s="38" t="s">
        <v>4176</v>
      </c>
      <c r="K53" s="38" t="s">
        <v>4177</v>
      </c>
      <c r="L53" s="38" t="s">
        <v>4175</v>
      </c>
      <c r="M53" s="38" t="s">
        <v>53</v>
      </c>
      <c r="N53" s="38" t="str">
        <f t="shared" si="3"/>
        <v>10.45.90.87</v>
      </c>
      <c r="O53" s="38" t="s">
        <v>4178</v>
      </c>
      <c r="P53" s="38" t="s">
        <v>4179</v>
      </c>
      <c r="Q53" s="38" t="s">
        <v>4175</v>
      </c>
      <c r="R53" s="38" t="s">
        <v>53</v>
      </c>
      <c r="S53" s="38" t="str">
        <f t="shared" si="12"/>
        <v>10.45.90.87</v>
      </c>
      <c r="T53" s="328" t="s">
        <v>4180</v>
      </c>
      <c r="U53" s="328"/>
      <c r="V53" s="328" t="s">
        <v>4175</v>
      </c>
      <c r="W53" s="328" t="s">
        <v>4181</v>
      </c>
      <c r="X53" s="328" t="s">
        <v>4181</v>
      </c>
      <c r="Y53" s="328" t="s">
        <v>4182</v>
      </c>
      <c r="Z53" s="328"/>
      <c r="AA53" s="328" t="s">
        <v>4175</v>
      </c>
      <c r="AB53" s="328" t="s">
        <v>4181</v>
      </c>
      <c r="AC53" s="328" t="s">
        <v>4181</v>
      </c>
      <c r="AD53" s="327" t="s">
        <v>4183</v>
      </c>
      <c r="AE53" s="327" t="s">
        <v>4184</v>
      </c>
      <c r="AF53" s="327" t="s">
        <v>4185</v>
      </c>
      <c r="AG53" s="327" t="s">
        <v>55</v>
      </c>
      <c r="AH53" s="327" t="str">
        <f t="shared" si="5"/>
        <v>10.45.88.87</v>
      </c>
      <c r="AI53" s="327" t="s">
        <v>4186</v>
      </c>
      <c r="AJ53" s="327" t="s">
        <v>4192</v>
      </c>
      <c r="AK53" s="327" t="s">
        <v>4185</v>
      </c>
      <c r="AL53" s="327" t="s">
        <v>55</v>
      </c>
      <c r="AM53" s="327" t="str">
        <f t="shared" si="10"/>
        <v>10.45.88.87</v>
      </c>
      <c r="AN53" s="327" t="s">
        <v>4188</v>
      </c>
      <c r="AO53" s="327" t="s">
        <v>4191</v>
      </c>
      <c r="AP53" s="327" t="s">
        <v>4185</v>
      </c>
      <c r="AQ53" s="327" t="s">
        <v>55</v>
      </c>
      <c r="AR53" s="327" t="str">
        <f t="shared" si="7"/>
        <v>10.45.88.87</v>
      </c>
      <c r="AS53" s="327" t="s">
        <v>4189</v>
      </c>
      <c r="AT53" s="327" t="s">
        <v>4193</v>
      </c>
      <c r="AU53" s="327" t="s">
        <v>4185</v>
      </c>
      <c r="AV53" s="327" t="s">
        <v>55</v>
      </c>
      <c r="AW53" s="327" t="str">
        <f t="shared" si="11"/>
        <v>10.45.88.87</v>
      </c>
      <c r="AX53" s="353"/>
      <c r="AY53" s="353"/>
      <c r="AZ53" s="353"/>
      <c r="BA53" s="353"/>
      <c r="BB53" s="353"/>
      <c r="BC53" s="353"/>
      <c r="BD53" s="353"/>
      <c r="BE53" s="353"/>
      <c r="BF53" s="353"/>
      <c r="BG53" s="353"/>
      <c r="BH53" s="353"/>
      <c r="BI53" s="353"/>
      <c r="BJ53" s="353"/>
      <c r="BK53" s="353"/>
      <c r="BL53" s="353"/>
      <c r="BM53" s="353"/>
      <c r="BN53" s="353"/>
      <c r="BO53" s="353"/>
      <c r="BP53" s="353"/>
      <c r="BQ53" s="353"/>
      <c r="BS53" s="28"/>
      <c r="BT53" s="28"/>
      <c r="BU53" s="28"/>
      <c r="BV53" s="28"/>
      <c r="BW53" s="28"/>
      <c r="BX53" s="28"/>
      <c r="BY53" s="28"/>
      <c r="BZ53" s="28"/>
    </row>
    <row r="54" spans="2:78" hidden="1">
      <c r="B54" s="95" t="s">
        <v>569</v>
      </c>
      <c r="C54" s="33" t="str">
        <f t="shared" si="0"/>
        <v>BT Reigate</v>
      </c>
      <c r="D54" s="33" t="str">
        <f t="shared" si="1"/>
        <v>ARK</v>
      </c>
      <c r="E54" s="33" t="str">
        <f t="shared" si="2"/>
        <v>Ph1</v>
      </c>
      <c r="F54" s="35" t="s">
        <v>4174</v>
      </c>
      <c r="G54" s="35" t="s">
        <v>4175</v>
      </c>
      <c r="H54" s="35" t="s">
        <v>52</v>
      </c>
      <c r="I54" s="35" t="str">
        <f t="shared" si="9"/>
        <v>10.36.42.88</v>
      </c>
      <c r="J54" s="38" t="s">
        <v>4176</v>
      </c>
      <c r="K54" s="38" t="s">
        <v>4177</v>
      </c>
      <c r="L54" s="38" t="s">
        <v>4175</v>
      </c>
      <c r="M54" s="38" t="s">
        <v>53</v>
      </c>
      <c r="N54" s="38" t="str">
        <f t="shared" si="3"/>
        <v>10.45.90.88</v>
      </c>
      <c r="O54" s="38" t="s">
        <v>4178</v>
      </c>
      <c r="P54" s="38" t="s">
        <v>4179</v>
      </c>
      <c r="Q54" s="38" t="s">
        <v>4175</v>
      </c>
      <c r="R54" s="38" t="s">
        <v>53</v>
      </c>
      <c r="S54" s="38" t="str">
        <f t="shared" si="12"/>
        <v>10.45.90.88</v>
      </c>
      <c r="T54" s="328" t="s">
        <v>4180</v>
      </c>
      <c r="U54" s="328"/>
      <c r="V54" s="328" t="s">
        <v>4175</v>
      </c>
      <c r="W54" s="328" t="s">
        <v>4181</v>
      </c>
      <c r="X54" s="328" t="s">
        <v>4181</v>
      </c>
      <c r="Y54" s="328" t="s">
        <v>4182</v>
      </c>
      <c r="Z54" s="328"/>
      <c r="AA54" s="328" t="s">
        <v>4175</v>
      </c>
      <c r="AB54" s="328" t="s">
        <v>4181</v>
      </c>
      <c r="AC54" s="328" t="s">
        <v>4181</v>
      </c>
      <c r="AD54" s="327" t="s">
        <v>4183</v>
      </c>
      <c r="AE54" s="327" t="s">
        <v>4184</v>
      </c>
      <c r="AF54" s="327" t="s">
        <v>4185</v>
      </c>
      <c r="AG54" s="327" t="s">
        <v>55</v>
      </c>
      <c r="AH54" s="327" t="str">
        <f t="shared" si="5"/>
        <v>10.45.88.88</v>
      </c>
      <c r="AI54" s="327" t="s">
        <v>4186</v>
      </c>
      <c r="AJ54" s="327" t="s">
        <v>4192</v>
      </c>
      <c r="AK54" s="327" t="s">
        <v>4185</v>
      </c>
      <c r="AL54" s="327" t="s">
        <v>55</v>
      </c>
      <c r="AM54" s="327" t="str">
        <f t="shared" si="10"/>
        <v>10.45.88.88</v>
      </c>
      <c r="AN54" s="327" t="s">
        <v>4188</v>
      </c>
      <c r="AO54" s="327" t="s">
        <v>4191</v>
      </c>
      <c r="AP54" s="327" t="s">
        <v>4185</v>
      </c>
      <c r="AQ54" s="327" t="s">
        <v>55</v>
      </c>
      <c r="AR54" s="327" t="str">
        <f t="shared" si="7"/>
        <v>10.45.88.88</v>
      </c>
      <c r="AS54" s="327" t="s">
        <v>4189</v>
      </c>
      <c r="AT54" s="327" t="s">
        <v>4193</v>
      </c>
      <c r="AU54" s="327" t="s">
        <v>4185</v>
      </c>
      <c r="AV54" s="327" t="s">
        <v>55</v>
      </c>
      <c r="AW54" s="327" t="str">
        <f t="shared" si="11"/>
        <v>10.45.88.88</v>
      </c>
      <c r="AX54" s="353"/>
      <c r="AY54" s="353"/>
      <c r="AZ54" s="353"/>
      <c r="BA54" s="353"/>
      <c r="BB54" s="353"/>
      <c r="BC54" s="353"/>
      <c r="BD54" s="353"/>
      <c r="BE54" s="353"/>
      <c r="BF54" s="353"/>
      <c r="BG54" s="353"/>
      <c r="BH54" s="353"/>
      <c r="BI54" s="353"/>
      <c r="BJ54" s="353"/>
      <c r="BK54" s="353"/>
      <c r="BL54" s="353"/>
      <c r="BM54" s="353"/>
      <c r="BN54" s="353"/>
      <c r="BO54" s="353"/>
      <c r="BP54" s="353"/>
      <c r="BQ54" s="353"/>
      <c r="BS54" s="28"/>
      <c r="BT54" s="28"/>
      <c r="BU54" s="28"/>
      <c r="BV54" s="28"/>
      <c r="BW54" s="28"/>
      <c r="BX54" s="28"/>
      <c r="BY54" s="28"/>
      <c r="BZ54" s="28"/>
    </row>
    <row r="55" spans="2:78" hidden="1">
      <c r="B55" s="95" t="s">
        <v>570</v>
      </c>
      <c r="C55" s="33" t="str">
        <f t="shared" si="0"/>
        <v>BT Reigate</v>
      </c>
      <c r="D55" s="33" t="str">
        <f t="shared" si="1"/>
        <v>ARK</v>
      </c>
      <c r="E55" s="33" t="str">
        <f t="shared" si="2"/>
        <v>Ph1</v>
      </c>
      <c r="F55" s="35" t="s">
        <v>4174</v>
      </c>
      <c r="G55" s="35" t="s">
        <v>4175</v>
      </c>
      <c r="H55" s="35" t="s">
        <v>52</v>
      </c>
      <c r="I55" s="35" t="str">
        <f t="shared" si="9"/>
        <v>10.36.42.89</v>
      </c>
      <c r="J55" s="38" t="s">
        <v>4176</v>
      </c>
      <c r="K55" s="38" t="s">
        <v>4177</v>
      </c>
      <c r="L55" s="38" t="s">
        <v>4175</v>
      </c>
      <c r="M55" s="38" t="s">
        <v>53</v>
      </c>
      <c r="N55" s="38" t="str">
        <f t="shared" si="3"/>
        <v>10.45.90.89</v>
      </c>
      <c r="O55" s="38" t="s">
        <v>4178</v>
      </c>
      <c r="P55" s="38" t="s">
        <v>4179</v>
      </c>
      <c r="Q55" s="38" t="s">
        <v>4175</v>
      </c>
      <c r="R55" s="38" t="s">
        <v>53</v>
      </c>
      <c r="S55" s="38" t="str">
        <f t="shared" si="12"/>
        <v>10.45.90.89</v>
      </c>
      <c r="T55" s="328" t="s">
        <v>4180</v>
      </c>
      <c r="U55" s="328"/>
      <c r="V55" s="328" t="s">
        <v>4175</v>
      </c>
      <c r="W55" s="328" t="s">
        <v>4181</v>
      </c>
      <c r="X55" s="328" t="s">
        <v>4181</v>
      </c>
      <c r="Y55" s="328" t="s">
        <v>4182</v>
      </c>
      <c r="Z55" s="328"/>
      <c r="AA55" s="328" t="s">
        <v>4175</v>
      </c>
      <c r="AB55" s="328" t="s">
        <v>4181</v>
      </c>
      <c r="AC55" s="328" t="s">
        <v>4181</v>
      </c>
      <c r="AD55" s="327" t="s">
        <v>4183</v>
      </c>
      <c r="AE55" s="327" t="s">
        <v>4184</v>
      </c>
      <c r="AF55" s="327" t="s">
        <v>4185</v>
      </c>
      <c r="AG55" s="327" t="s">
        <v>55</v>
      </c>
      <c r="AH55" s="327" t="str">
        <f t="shared" si="5"/>
        <v>10.45.88.89</v>
      </c>
      <c r="AI55" s="327" t="s">
        <v>4186</v>
      </c>
      <c r="AJ55" s="327" t="s">
        <v>4192</v>
      </c>
      <c r="AK55" s="327" t="s">
        <v>4185</v>
      </c>
      <c r="AL55" s="327" t="s">
        <v>55</v>
      </c>
      <c r="AM55" s="327" t="str">
        <f t="shared" si="10"/>
        <v>10.45.88.89</v>
      </c>
      <c r="AN55" s="327" t="s">
        <v>4188</v>
      </c>
      <c r="AO55" s="327" t="s">
        <v>4191</v>
      </c>
      <c r="AP55" s="327" t="s">
        <v>4185</v>
      </c>
      <c r="AQ55" s="327" t="s">
        <v>55</v>
      </c>
      <c r="AR55" s="327" t="str">
        <f t="shared" si="7"/>
        <v>10.45.88.89</v>
      </c>
      <c r="AS55" s="327" t="s">
        <v>4189</v>
      </c>
      <c r="AT55" s="327" t="s">
        <v>4193</v>
      </c>
      <c r="AU55" s="327" t="s">
        <v>4185</v>
      </c>
      <c r="AV55" s="327" t="s">
        <v>55</v>
      </c>
      <c r="AW55" s="327" t="str">
        <f t="shared" ref="AW55:AW86" si="13">INDEX(Master_Full_Product_IP,MATCH(P2P_Full_Short_Hostname,Master_Full_Short_Hostname,0))</f>
        <v>10.45.88.89</v>
      </c>
      <c r="AX55" s="353"/>
      <c r="AY55" s="353"/>
      <c r="AZ55" s="353"/>
      <c r="BA55" s="353"/>
      <c r="BB55" s="353"/>
      <c r="BC55" s="353"/>
      <c r="BD55" s="353"/>
      <c r="BE55" s="353"/>
      <c r="BF55" s="353"/>
      <c r="BG55" s="353"/>
      <c r="BH55" s="353"/>
      <c r="BI55" s="353"/>
      <c r="BJ55" s="353"/>
      <c r="BK55" s="353"/>
      <c r="BL55" s="353"/>
      <c r="BM55" s="353"/>
      <c r="BN55" s="353"/>
      <c r="BO55" s="353"/>
      <c r="BP55" s="353"/>
      <c r="BQ55" s="353"/>
      <c r="BS55" s="28"/>
      <c r="BT55" s="28"/>
      <c r="BU55" s="28"/>
      <c r="BV55" s="28"/>
      <c r="BW55" s="28"/>
      <c r="BX55" s="28"/>
      <c r="BY55" s="28"/>
      <c r="BZ55" s="28"/>
    </row>
    <row r="56" spans="2:78" hidden="1">
      <c r="B56" s="95" t="s">
        <v>571</v>
      </c>
      <c r="C56" s="33" t="str">
        <f t="shared" si="0"/>
        <v>BT Reigate</v>
      </c>
      <c r="D56" s="33" t="str">
        <f t="shared" si="1"/>
        <v>ARK</v>
      </c>
      <c r="E56" s="33" t="str">
        <f t="shared" si="2"/>
        <v>Ph1</v>
      </c>
      <c r="F56" s="35" t="s">
        <v>4174</v>
      </c>
      <c r="G56" s="35" t="s">
        <v>4175</v>
      </c>
      <c r="H56" s="35" t="s">
        <v>52</v>
      </c>
      <c r="I56" s="35" t="str">
        <f t="shared" si="9"/>
        <v>10.36.42.90</v>
      </c>
      <c r="J56" s="38" t="s">
        <v>4176</v>
      </c>
      <c r="K56" s="38" t="s">
        <v>4177</v>
      </c>
      <c r="L56" s="38" t="s">
        <v>4175</v>
      </c>
      <c r="M56" s="38" t="s">
        <v>53</v>
      </c>
      <c r="N56" s="38" t="str">
        <f t="shared" si="3"/>
        <v>10.45.90.90</v>
      </c>
      <c r="O56" s="38" t="s">
        <v>4178</v>
      </c>
      <c r="P56" s="38" t="s">
        <v>4179</v>
      </c>
      <c r="Q56" s="38" t="s">
        <v>4175</v>
      </c>
      <c r="R56" s="38" t="s">
        <v>53</v>
      </c>
      <c r="S56" s="38" t="str">
        <f t="shared" si="12"/>
        <v>10.45.90.90</v>
      </c>
      <c r="T56" s="328" t="s">
        <v>4180</v>
      </c>
      <c r="U56" s="328"/>
      <c r="V56" s="328" t="s">
        <v>4175</v>
      </c>
      <c r="W56" s="328" t="s">
        <v>4181</v>
      </c>
      <c r="X56" s="328" t="s">
        <v>4181</v>
      </c>
      <c r="Y56" s="328" t="s">
        <v>4182</v>
      </c>
      <c r="Z56" s="328"/>
      <c r="AA56" s="328" t="s">
        <v>4175</v>
      </c>
      <c r="AB56" s="328" t="s">
        <v>4181</v>
      </c>
      <c r="AC56" s="328" t="s">
        <v>4181</v>
      </c>
      <c r="AD56" s="327" t="s">
        <v>4183</v>
      </c>
      <c r="AE56" s="327" t="s">
        <v>4184</v>
      </c>
      <c r="AF56" s="327" t="s">
        <v>4185</v>
      </c>
      <c r="AG56" s="327" t="s">
        <v>55</v>
      </c>
      <c r="AH56" s="327" t="str">
        <f t="shared" si="5"/>
        <v>10.45.88.90</v>
      </c>
      <c r="AI56" s="327" t="s">
        <v>4186</v>
      </c>
      <c r="AJ56" s="327" t="s">
        <v>4192</v>
      </c>
      <c r="AK56" s="327" t="s">
        <v>4185</v>
      </c>
      <c r="AL56" s="327" t="s">
        <v>55</v>
      </c>
      <c r="AM56" s="327" t="str">
        <f t="shared" si="10"/>
        <v>10.45.88.90</v>
      </c>
      <c r="AN56" s="327" t="s">
        <v>4188</v>
      </c>
      <c r="AO56" s="327" t="s">
        <v>4191</v>
      </c>
      <c r="AP56" s="327" t="s">
        <v>4185</v>
      </c>
      <c r="AQ56" s="327" t="s">
        <v>55</v>
      </c>
      <c r="AR56" s="327" t="str">
        <f t="shared" si="7"/>
        <v>10.45.88.90</v>
      </c>
      <c r="AS56" s="327" t="s">
        <v>4189</v>
      </c>
      <c r="AT56" s="327" t="s">
        <v>4193</v>
      </c>
      <c r="AU56" s="327" t="s">
        <v>4185</v>
      </c>
      <c r="AV56" s="327" t="s">
        <v>55</v>
      </c>
      <c r="AW56" s="327" t="str">
        <f t="shared" si="13"/>
        <v>10.45.88.90</v>
      </c>
      <c r="AX56" s="353"/>
      <c r="AY56" s="353"/>
      <c r="AZ56" s="353"/>
      <c r="BA56" s="353"/>
      <c r="BB56" s="353"/>
      <c r="BC56" s="353"/>
      <c r="BD56" s="353"/>
      <c r="BE56" s="353"/>
      <c r="BF56" s="353"/>
      <c r="BG56" s="353"/>
      <c r="BH56" s="353"/>
      <c r="BI56" s="353"/>
      <c r="BJ56" s="353"/>
      <c r="BK56" s="353"/>
      <c r="BL56" s="353"/>
      <c r="BM56" s="353"/>
      <c r="BN56" s="353"/>
      <c r="BO56" s="353"/>
      <c r="BP56" s="353"/>
      <c r="BQ56" s="353"/>
      <c r="BS56" s="28"/>
      <c r="BT56" s="28"/>
      <c r="BU56" s="28"/>
      <c r="BV56" s="28"/>
      <c r="BW56" s="28"/>
      <c r="BX56" s="28"/>
      <c r="BY56" s="28"/>
      <c r="BZ56" s="28"/>
    </row>
    <row r="57" spans="2:78" hidden="1">
      <c r="B57" s="95" t="s">
        <v>572</v>
      </c>
      <c r="C57" s="33" t="str">
        <f t="shared" si="0"/>
        <v>BT Reigate</v>
      </c>
      <c r="D57" s="33" t="str">
        <f t="shared" si="1"/>
        <v>ARK</v>
      </c>
      <c r="E57" s="33" t="str">
        <f t="shared" si="2"/>
        <v>Ph1</v>
      </c>
      <c r="F57" s="35" t="s">
        <v>4174</v>
      </c>
      <c r="G57" s="35" t="s">
        <v>4175</v>
      </c>
      <c r="H57" s="35" t="s">
        <v>52</v>
      </c>
      <c r="I57" s="35" t="str">
        <f t="shared" si="9"/>
        <v>10.36.42.91</v>
      </c>
      <c r="J57" s="38" t="s">
        <v>4176</v>
      </c>
      <c r="K57" s="38" t="s">
        <v>4177</v>
      </c>
      <c r="L57" s="38" t="s">
        <v>4175</v>
      </c>
      <c r="M57" s="38" t="s">
        <v>53</v>
      </c>
      <c r="N57" s="38" t="str">
        <f t="shared" si="3"/>
        <v>10.45.90.91</v>
      </c>
      <c r="O57" s="38" t="s">
        <v>4178</v>
      </c>
      <c r="P57" s="38" t="s">
        <v>4179</v>
      </c>
      <c r="Q57" s="38" t="s">
        <v>4175</v>
      </c>
      <c r="R57" s="38" t="s">
        <v>53</v>
      </c>
      <c r="S57" s="38" t="str">
        <f t="shared" si="12"/>
        <v>10.45.90.91</v>
      </c>
      <c r="T57" s="328" t="s">
        <v>4180</v>
      </c>
      <c r="U57" s="328"/>
      <c r="V57" s="328" t="s">
        <v>4175</v>
      </c>
      <c r="W57" s="328" t="s">
        <v>4181</v>
      </c>
      <c r="X57" s="328" t="s">
        <v>4181</v>
      </c>
      <c r="Y57" s="328" t="s">
        <v>4182</v>
      </c>
      <c r="Z57" s="328"/>
      <c r="AA57" s="328" t="s">
        <v>4175</v>
      </c>
      <c r="AB57" s="328" t="s">
        <v>4181</v>
      </c>
      <c r="AC57" s="328" t="s">
        <v>4181</v>
      </c>
      <c r="AD57" s="327" t="s">
        <v>4183</v>
      </c>
      <c r="AE57" s="327" t="s">
        <v>4184</v>
      </c>
      <c r="AF57" s="327" t="s">
        <v>4185</v>
      </c>
      <c r="AG57" s="327" t="s">
        <v>55</v>
      </c>
      <c r="AH57" s="327" t="str">
        <f t="shared" si="5"/>
        <v>10.45.88.91</v>
      </c>
      <c r="AI57" s="327" t="s">
        <v>4186</v>
      </c>
      <c r="AJ57" s="327" t="s">
        <v>4192</v>
      </c>
      <c r="AK57" s="327" t="s">
        <v>4185</v>
      </c>
      <c r="AL57" s="327" t="s">
        <v>55</v>
      </c>
      <c r="AM57" s="327" t="str">
        <f t="shared" si="10"/>
        <v>10.45.88.91</v>
      </c>
      <c r="AN57" s="327" t="s">
        <v>4188</v>
      </c>
      <c r="AO57" s="327" t="s">
        <v>4191</v>
      </c>
      <c r="AP57" s="327" t="s">
        <v>4185</v>
      </c>
      <c r="AQ57" s="327" t="s">
        <v>55</v>
      </c>
      <c r="AR57" s="327" t="str">
        <f t="shared" si="7"/>
        <v>10.45.88.91</v>
      </c>
      <c r="AS57" s="327" t="s">
        <v>4189</v>
      </c>
      <c r="AT57" s="327" t="s">
        <v>4193</v>
      </c>
      <c r="AU57" s="327" t="s">
        <v>4185</v>
      </c>
      <c r="AV57" s="327" t="s">
        <v>55</v>
      </c>
      <c r="AW57" s="327" t="str">
        <f t="shared" si="13"/>
        <v>10.45.88.91</v>
      </c>
      <c r="AX57" s="353"/>
      <c r="AY57" s="353"/>
      <c r="AZ57" s="353"/>
      <c r="BA57" s="353"/>
      <c r="BB57" s="353"/>
      <c r="BC57" s="353"/>
      <c r="BD57" s="353"/>
      <c r="BE57" s="353"/>
      <c r="BF57" s="353"/>
      <c r="BG57" s="353"/>
      <c r="BH57" s="353"/>
      <c r="BI57" s="353"/>
      <c r="BJ57" s="353"/>
      <c r="BK57" s="353"/>
      <c r="BL57" s="353"/>
      <c r="BM57" s="353"/>
      <c r="BN57" s="353"/>
      <c r="BO57" s="353"/>
      <c r="BP57" s="353"/>
      <c r="BQ57" s="353"/>
      <c r="BS57" s="28"/>
      <c r="BT57" s="28"/>
      <c r="BU57" s="28"/>
      <c r="BV57" s="28"/>
      <c r="BW57" s="28"/>
      <c r="BX57" s="28"/>
      <c r="BY57" s="28"/>
      <c r="BZ57" s="28"/>
    </row>
    <row r="58" spans="2:78" hidden="1">
      <c r="B58" s="95" t="s">
        <v>573</v>
      </c>
      <c r="C58" s="33" t="str">
        <f t="shared" si="0"/>
        <v>BT Reigate</v>
      </c>
      <c r="D58" s="33" t="str">
        <f t="shared" si="1"/>
        <v>ARK</v>
      </c>
      <c r="E58" s="33" t="str">
        <f t="shared" si="2"/>
        <v>Ph1</v>
      </c>
      <c r="F58" s="35" t="s">
        <v>4174</v>
      </c>
      <c r="G58" s="35" t="s">
        <v>4175</v>
      </c>
      <c r="H58" s="35" t="s">
        <v>52</v>
      </c>
      <c r="I58" s="35" t="str">
        <f t="shared" si="9"/>
        <v>10.36.42.92</v>
      </c>
      <c r="J58" s="38" t="s">
        <v>4176</v>
      </c>
      <c r="K58" s="38" t="s">
        <v>4177</v>
      </c>
      <c r="L58" s="38" t="s">
        <v>4175</v>
      </c>
      <c r="M58" s="38" t="s">
        <v>53</v>
      </c>
      <c r="N58" s="38" t="str">
        <f t="shared" si="3"/>
        <v>10.45.90.92</v>
      </c>
      <c r="O58" s="38" t="s">
        <v>4178</v>
      </c>
      <c r="P58" s="38" t="s">
        <v>4179</v>
      </c>
      <c r="Q58" s="38" t="s">
        <v>4175</v>
      </c>
      <c r="R58" s="38" t="s">
        <v>53</v>
      </c>
      <c r="S58" s="38" t="str">
        <f t="shared" si="12"/>
        <v>10.45.90.92</v>
      </c>
      <c r="T58" s="328" t="s">
        <v>4180</v>
      </c>
      <c r="U58" s="328"/>
      <c r="V58" s="328" t="s">
        <v>4175</v>
      </c>
      <c r="W58" s="328" t="s">
        <v>4181</v>
      </c>
      <c r="X58" s="328" t="s">
        <v>4181</v>
      </c>
      <c r="Y58" s="328" t="s">
        <v>4182</v>
      </c>
      <c r="Z58" s="328"/>
      <c r="AA58" s="328" t="s">
        <v>4175</v>
      </c>
      <c r="AB58" s="328" t="s">
        <v>4181</v>
      </c>
      <c r="AC58" s="328" t="s">
        <v>4181</v>
      </c>
      <c r="AD58" s="327" t="s">
        <v>4183</v>
      </c>
      <c r="AE58" s="327" t="s">
        <v>4184</v>
      </c>
      <c r="AF58" s="327" t="s">
        <v>4185</v>
      </c>
      <c r="AG58" s="327" t="s">
        <v>55</v>
      </c>
      <c r="AH58" s="327" t="str">
        <f t="shared" si="5"/>
        <v>10.45.88.92</v>
      </c>
      <c r="AI58" s="327" t="s">
        <v>4186</v>
      </c>
      <c r="AJ58" s="327" t="s">
        <v>4192</v>
      </c>
      <c r="AK58" s="327" t="s">
        <v>4185</v>
      </c>
      <c r="AL58" s="327" t="s">
        <v>55</v>
      </c>
      <c r="AM58" s="327" t="str">
        <f t="shared" si="10"/>
        <v>10.45.88.92</v>
      </c>
      <c r="AN58" s="327" t="s">
        <v>4188</v>
      </c>
      <c r="AO58" s="327" t="s">
        <v>4191</v>
      </c>
      <c r="AP58" s="327" t="s">
        <v>4185</v>
      </c>
      <c r="AQ58" s="327" t="s">
        <v>55</v>
      </c>
      <c r="AR58" s="327" t="str">
        <f t="shared" si="7"/>
        <v>10.45.88.92</v>
      </c>
      <c r="AS58" s="327" t="s">
        <v>4189</v>
      </c>
      <c r="AT58" s="327" t="s">
        <v>4193</v>
      </c>
      <c r="AU58" s="327" t="s">
        <v>4185</v>
      </c>
      <c r="AV58" s="327" t="s">
        <v>55</v>
      </c>
      <c r="AW58" s="327" t="str">
        <f t="shared" si="13"/>
        <v>10.45.88.92</v>
      </c>
      <c r="AX58" s="353"/>
      <c r="AY58" s="353"/>
      <c r="AZ58" s="353"/>
      <c r="BA58" s="353"/>
      <c r="BB58" s="353"/>
      <c r="BC58" s="353"/>
      <c r="BD58" s="353"/>
      <c r="BE58" s="353"/>
      <c r="BF58" s="353"/>
      <c r="BG58" s="353"/>
      <c r="BH58" s="353"/>
      <c r="BI58" s="353"/>
      <c r="BJ58" s="353"/>
      <c r="BK58" s="353"/>
      <c r="BL58" s="353"/>
      <c r="BM58" s="353"/>
      <c r="BN58" s="353"/>
      <c r="BO58" s="353"/>
      <c r="BP58" s="353"/>
      <c r="BQ58" s="353"/>
      <c r="BS58" s="28"/>
      <c r="BT58" s="28"/>
      <c r="BU58" s="28"/>
      <c r="BV58" s="28"/>
      <c r="BW58" s="28"/>
      <c r="BX58" s="28"/>
      <c r="BY58" s="28"/>
      <c r="BZ58" s="28"/>
    </row>
    <row r="59" spans="2:78" hidden="1">
      <c r="B59" s="95" t="s">
        <v>574</v>
      </c>
      <c r="C59" s="33" t="str">
        <f t="shared" si="0"/>
        <v>BT Reigate</v>
      </c>
      <c r="D59" s="33" t="str">
        <f t="shared" si="1"/>
        <v>ARK</v>
      </c>
      <c r="E59" s="33" t="str">
        <f t="shared" si="2"/>
        <v>Ph1</v>
      </c>
      <c r="F59" s="35" t="s">
        <v>4174</v>
      </c>
      <c r="G59" s="35" t="s">
        <v>4175</v>
      </c>
      <c r="H59" s="35" t="s">
        <v>52</v>
      </c>
      <c r="I59" s="35" t="str">
        <f t="shared" si="9"/>
        <v>10.36.42.93</v>
      </c>
      <c r="J59" s="38" t="s">
        <v>4176</v>
      </c>
      <c r="K59" s="38" t="s">
        <v>4177</v>
      </c>
      <c r="L59" s="38" t="s">
        <v>4175</v>
      </c>
      <c r="M59" s="38" t="s">
        <v>53</v>
      </c>
      <c r="N59" s="38" t="str">
        <f t="shared" si="3"/>
        <v>10.45.90.93</v>
      </c>
      <c r="O59" s="38" t="s">
        <v>4178</v>
      </c>
      <c r="P59" s="38" t="s">
        <v>4179</v>
      </c>
      <c r="Q59" s="38" t="s">
        <v>4175</v>
      </c>
      <c r="R59" s="38" t="s">
        <v>53</v>
      </c>
      <c r="S59" s="38" t="str">
        <f t="shared" si="12"/>
        <v>10.45.90.93</v>
      </c>
      <c r="T59" s="328" t="s">
        <v>4180</v>
      </c>
      <c r="U59" s="328"/>
      <c r="V59" s="328" t="s">
        <v>4175</v>
      </c>
      <c r="W59" s="328" t="s">
        <v>4181</v>
      </c>
      <c r="X59" s="328" t="s">
        <v>4181</v>
      </c>
      <c r="Y59" s="328" t="s">
        <v>4182</v>
      </c>
      <c r="Z59" s="328"/>
      <c r="AA59" s="328" t="s">
        <v>4175</v>
      </c>
      <c r="AB59" s="328" t="s">
        <v>4181</v>
      </c>
      <c r="AC59" s="328" t="s">
        <v>4181</v>
      </c>
      <c r="AD59" s="327" t="s">
        <v>4183</v>
      </c>
      <c r="AE59" s="327" t="s">
        <v>4184</v>
      </c>
      <c r="AF59" s="327" t="s">
        <v>4185</v>
      </c>
      <c r="AG59" s="327" t="s">
        <v>55</v>
      </c>
      <c r="AH59" s="327" t="str">
        <f t="shared" si="5"/>
        <v>10.45.88.93</v>
      </c>
      <c r="AI59" s="327" t="s">
        <v>4186</v>
      </c>
      <c r="AJ59" s="327" t="s">
        <v>4192</v>
      </c>
      <c r="AK59" s="327" t="s">
        <v>4185</v>
      </c>
      <c r="AL59" s="327" t="s">
        <v>55</v>
      </c>
      <c r="AM59" s="327" t="str">
        <f t="shared" si="10"/>
        <v>10.45.88.93</v>
      </c>
      <c r="AN59" s="327" t="s">
        <v>4188</v>
      </c>
      <c r="AO59" s="327" t="s">
        <v>4191</v>
      </c>
      <c r="AP59" s="327" t="s">
        <v>4185</v>
      </c>
      <c r="AQ59" s="327" t="s">
        <v>55</v>
      </c>
      <c r="AR59" s="327" t="str">
        <f t="shared" si="7"/>
        <v>10.45.88.93</v>
      </c>
      <c r="AS59" s="327" t="s">
        <v>4189</v>
      </c>
      <c r="AT59" s="327" t="s">
        <v>4193</v>
      </c>
      <c r="AU59" s="327" t="s">
        <v>4185</v>
      </c>
      <c r="AV59" s="327" t="s">
        <v>55</v>
      </c>
      <c r="AW59" s="327" t="str">
        <f t="shared" si="13"/>
        <v>10.45.88.93</v>
      </c>
      <c r="AX59" s="353"/>
      <c r="AY59" s="353"/>
      <c r="AZ59" s="353"/>
      <c r="BA59" s="353"/>
      <c r="BB59" s="353"/>
      <c r="BC59" s="353"/>
      <c r="BD59" s="353"/>
      <c r="BE59" s="353"/>
      <c r="BF59" s="353"/>
      <c r="BG59" s="353"/>
      <c r="BH59" s="353"/>
      <c r="BI59" s="353"/>
      <c r="BJ59" s="353"/>
      <c r="BK59" s="353"/>
      <c r="BL59" s="353"/>
      <c r="BM59" s="353"/>
      <c r="BN59" s="353"/>
      <c r="BO59" s="353"/>
      <c r="BP59" s="353"/>
      <c r="BQ59" s="353"/>
      <c r="BS59" s="28"/>
      <c r="BT59" s="28"/>
      <c r="BU59" s="28"/>
      <c r="BV59" s="28"/>
      <c r="BW59" s="28"/>
      <c r="BX59" s="28"/>
      <c r="BY59" s="28"/>
      <c r="BZ59" s="28"/>
    </row>
    <row r="60" spans="2:78" hidden="1">
      <c r="B60" s="95" t="s">
        <v>575</v>
      </c>
      <c r="C60" s="33" t="str">
        <f t="shared" si="0"/>
        <v>BT Reigate</v>
      </c>
      <c r="D60" s="33" t="str">
        <f t="shared" si="1"/>
        <v>ARK</v>
      </c>
      <c r="E60" s="33" t="str">
        <f t="shared" si="2"/>
        <v>Ph1</v>
      </c>
      <c r="F60" s="35" t="s">
        <v>4174</v>
      </c>
      <c r="G60" s="35" t="s">
        <v>4175</v>
      </c>
      <c r="H60" s="35" t="s">
        <v>52</v>
      </c>
      <c r="I60" s="35" t="str">
        <f t="shared" si="9"/>
        <v>10.36.42.94</v>
      </c>
      <c r="J60" s="38" t="s">
        <v>4176</v>
      </c>
      <c r="K60" s="38" t="s">
        <v>4177</v>
      </c>
      <c r="L60" s="38" t="s">
        <v>4175</v>
      </c>
      <c r="M60" s="38" t="s">
        <v>53</v>
      </c>
      <c r="N60" s="38" t="str">
        <f t="shared" si="3"/>
        <v>10.45.90.94</v>
      </c>
      <c r="O60" s="38" t="s">
        <v>4178</v>
      </c>
      <c r="P60" s="38" t="s">
        <v>4179</v>
      </c>
      <c r="Q60" s="38" t="s">
        <v>4175</v>
      </c>
      <c r="R60" s="38" t="s">
        <v>53</v>
      </c>
      <c r="S60" s="38" t="str">
        <f t="shared" si="12"/>
        <v>10.45.90.94</v>
      </c>
      <c r="T60" s="328" t="s">
        <v>4180</v>
      </c>
      <c r="U60" s="328"/>
      <c r="V60" s="328" t="s">
        <v>4175</v>
      </c>
      <c r="W60" s="328" t="s">
        <v>4181</v>
      </c>
      <c r="X60" s="328" t="s">
        <v>4181</v>
      </c>
      <c r="Y60" s="328" t="s">
        <v>4182</v>
      </c>
      <c r="Z60" s="328"/>
      <c r="AA60" s="328" t="s">
        <v>4175</v>
      </c>
      <c r="AB60" s="328" t="s">
        <v>4181</v>
      </c>
      <c r="AC60" s="328" t="s">
        <v>4181</v>
      </c>
      <c r="AD60" s="327" t="s">
        <v>4183</v>
      </c>
      <c r="AE60" s="327" t="s">
        <v>4184</v>
      </c>
      <c r="AF60" s="327" t="s">
        <v>4185</v>
      </c>
      <c r="AG60" s="327" t="s">
        <v>55</v>
      </c>
      <c r="AH60" s="327" t="str">
        <f t="shared" si="5"/>
        <v>10.45.88.94</v>
      </c>
      <c r="AI60" s="327" t="s">
        <v>4186</v>
      </c>
      <c r="AJ60" s="327" t="s">
        <v>4192</v>
      </c>
      <c r="AK60" s="327" t="s">
        <v>4185</v>
      </c>
      <c r="AL60" s="327" t="s">
        <v>55</v>
      </c>
      <c r="AM60" s="327" t="str">
        <f t="shared" si="10"/>
        <v>10.45.88.94</v>
      </c>
      <c r="AN60" s="327" t="s">
        <v>4188</v>
      </c>
      <c r="AO60" s="327" t="s">
        <v>4191</v>
      </c>
      <c r="AP60" s="327" t="s">
        <v>4185</v>
      </c>
      <c r="AQ60" s="327" t="s">
        <v>55</v>
      </c>
      <c r="AR60" s="327" t="str">
        <f t="shared" si="7"/>
        <v>10.45.88.94</v>
      </c>
      <c r="AS60" s="327" t="s">
        <v>4189</v>
      </c>
      <c r="AT60" s="327" t="s">
        <v>4193</v>
      </c>
      <c r="AU60" s="327" t="s">
        <v>4185</v>
      </c>
      <c r="AV60" s="327" t="s">
        <v>55</v>
      </c>
      <c r="AW60" s="327" t="str">
        <f t="shared" si="13"/>
        <v>10.45.88.94</v>
      </c>
      <c r="AX60" s="353"/>
      <c r="AY60" s="353"/>
      <c r="AZ60" s="353"/>
      <c r="BA60" s="353"/>
      <c r="BB60" s="353"/>
      <c r="BC60" s="353"/>
      <c r="BD60" s="353"/>
      <c r="BE60" s="353"/>
      <c r="BF60" s="353"/>
      <c r="BG60" s="353"/>
      <c r="BH60" s="353"/>
      <c r="BI60" s="353"/>
      <c r="BJ60" s="353"/>
      <c r="BK60" s="353"/>
      <c r="BL60" s="353"/>
      <c r="BM60" s="353"/>
      <c r="BN60" s="353"/>
      <c r="BO60" s="353"/>
      <c r="BP60" s="353"/>
      <c r="BQ60" s="353"/>
      <c r="BS60" s="28"/>
      <c r="BT60" s="28"/>
      <c r="BU60" s="28"/>
      <c r="BV60" s="28"/>
      <c r="BW60" s="28"/>
      <c r="BX60" s="28"/>
      <c r="BY60" s="28"/>
      <c r="BZ60" s="28"/>
    </row>
    <row r="61" spans="2:78" hidden="1">
      <c r="B61" s="95" t="s">
        <v>576</v>
      </c>
      <c r="C61" s="33" t="str">
        <f t="shared" si="0"/>
        <v>BT Reigate</v>
      </c>
      <c r="D61" s="33" t="str">
        <f t="shared" si="1"/>
        <v>ARK</v>
      </c>
      <c r="E61" s="33" t="str">
        <f t="shared" si="2"/>
        <v>Ph1</v>
      </c>
      <c r="F61" s="35" t="s">
        <v>4174</v>
      </c>
      <c r="G61" s="35" t="s">
        <v>4175</v>
      </c>
      <c r="H61" s="35" t="s">
        <v>52</v>
      </c>
      <c r="I61" s="35" t="str">
        <f t="shared" si="9"/>
        <v>10.36.42.95</v>
      </c>
      <c r="J61" s="38" t="s">
        <v>4176</v>
      </c>
      <c r="K61" s="38" t="s">
        <v>4177</v>
      </c>
      <c r="L61" s="38" t="s">
        <v>4175</v>
      </c>
      <c r="M61" s="38" t="s">
        <v>53</v>
      </c>
      <c r="N61" s="38" t="str">
        <f t="shared" si="3"/>
        <v>10.45.90.95</v>
      </c>
      <c r="O61" s="38" t="s">
        <v>4178</v>
      </c>
      <c r="P61" s="38" t="s">
        <v>4179</v>
      </c>
      <c r="Q61" s="38" t="s">
        <v>4175</v>
      </c>
      <c r="R61" s="38" t="s">
        <v>53</v>
      </c>
      <c r="S61" s="38" t="str">
        <f t="shared" si="12"/>
        <v>10.45.90.95</v>
      </c>
      <c r="T61" s="328" t="s">
        <v>4180</v>
      </c>
      <c r="U61" s="328"/>
      <c r="V61" s="328" t="s">
        <v>4175</v>
      </c>
      <c r="W61" s="328" t="s">
        <v>4181</v>
      </c>
      <c r="X61" s="328" t="s">
        <v>4181</v>
      </c>
      <c r="Y61" s="328" t="s">
        <v>4182</v>
      </c>
      <c r="Z61" s="328"/>
      <c r="AA61" s="328" t="s">
        <v>4175</v>
      </c>
      <c r="AB61" s="328" t="s">
        <v>4181</v>
      </c>
      <c r="AC61" s="328" t="s">
        <v>4181</v>
      </c>
      <c r="AD61" s="327" t="s">
        <v>4183</v>
      </c>
      <c r="AE61" s="327" t="s">
        <v>4184</v>
      </c>
      <c r="AF61" s="327" t="s">
        <v>4185</v>
      </c>
      <c r="AG61" s="327" t="s">
        <v>55</v>
      </c>
      <c r="AH61" s="327" t="str">
        <f t="shared" si="5"/>
        <v>10.45.88.95</v>
      </c>
      <c r="AI61" s="327" t="s">
        <v>4186</v>
      </c>
      <c r="AJ61" s="327" t="s">
        <v>4192</v>
      </c>
      <c r="AK61" s="327" t="s">
        <v>4185</v>
      </c>
      <c r="AL61" s="327" t="s">
        <v>55</v>
      </c>
      <c r="AM61" s="327" t="str">
        <f t="shared" si="10"/>
        <v>10.45.88.95</v>
      </c>
      <c r="AN61" s="327" t="s">
        <v>4188</v>
      </c>
      <c r="AO61" s="327" t="s">
        <v>4191</v>
      </c>
      <c r="AP61" s="327" t="s">
        <v>4185</v>
      </c>
      <c r="AQ61" s="327" t="s">
        <v>55</v>
      </c>
      <c r="AR61" s="327" t="str">
        <f t="shared" si="7"/>
        <v>10.45.88.95</v>
      </c>
      <c r="AS61" s="327" t="s">
        <v>4189</v>
      </c>
      <c r="AT61" s="327" t="s">
        <v>4193</v>
      </c>
      <c r="AU61" s="327" t="s">
        <v>4185</v>
      </c>
      <c r="AV61" s="327" t="s">
        <v>55</v>
      </c>
      <c r="AW61" s="327" t="str">
        <f t="shared" si="13"/>
        <v>10.45.88.95</v>
      </c>
      <c r="AX61" s="353"/>
      <c r="AY61" s="353"/>
      <c r="AZ61" s="353"/>
      <c r="BA61" s="353"/>
      <c r="BB61" s="353"/>
      <c r="BC61" s="353"/>
      <c r="BD61" s="353"/>
      <c r="BE61" s="353"/>
      <c r="BF61" s="353"/>
      <c r="BG61" s="353"/>
      <c r="BH61" s="353"/>
      <c r="BI61" s="353"/>
      <c r="BJ61" s="353"/>
      <c r="BK61" s="353"/>
      <c r="BL61" s="353"/>
      <c r="BM61" s="353"/>
      <c r="BN61" s="353"/>
      <c r="BO61" s="353"/>
      <c r="BP61" s="353"/>
      <c r="BQ61" s="353"/>
      <c r="BS61" s="28"/>
      <c r="BT61" s="28"/>
      <c r="BU61" s="28"/>
      <c r="BV61" s="28"/>
      <c r="BW61" s="28"/>
      <c r="BX61" s="28"/>
      <c r="BY61" s="28"/>
      <c r="BZ61" s="28"/>
    </row>
    <row r="62" spans="2:78" hidden="1">
      <c r="B62" s="95" t="s">
        <v>577</v>
      </c>
      <c r="C62" s="33" t="str">
        <f t="shared" si="0"/>
        <v>BT Reigate</v>
      </c>
      <c r="D62" s="33" t="str">
        <f t="shared" si="1"/>
        <v>ARK</v>
      </c>
      <c r="E62" s="33" t="str">
        <f t="shared" si="2"/>
        <v>Ph1</v>
      </c>
      <c r="F62" s="35" t="s">
        <v>4174</v>
      </c>
      <c r="G62" s="35" t="s">
        <v>4175</v>
      </c>
      <c r="H62" s="35" t="s">
        <v>52</v>
      </c>
      <c r="I62" s="35" t="str">
        <f t="shared" si="9"/>
        <v>10.36.42.96</v>
      </c>
      <c r="J62" s="38" t="s">
        <v>4176</v>
      </c>
      <c r="K62" s="38" t="s">
        <v>4177</v>
      </c>
      <c r="L62" s="38" t="s">
        <v>4175</v>
      </c>
      <c r="M62" s="38" t="s">
        <v>53</v>
      </c>
      <c r="N62" s="38" t="str">
        <f t="shared" si="3"/>
        <v>10.45.90.96</v>
      </c>
      <c r="O62" s="38" t="s">
        <v>4178</v>
      </c>
      <c r="P62" s="38" t="s">
        <v>4179</v>
      </c>
      <c r="Q62" s="38" t="s">
        <v>4175</v>
      </c>
      <c r="R62" s="38" t="s">
        <v>53</v>
      </c>
      <c r="S62" s="38" t="str">
        <f t="shared" si="12"/>
        <v>10.45.90.96</v>
      </c>
      <c r="T62" s="328" t="s">
        <v>4180</v>
      </c>
      <c r="U62" s="328"/>
      <c r="V62" s="328" t="s">
        <v>4175</v>
      </c>
      <c r="W62" s="328" t="s">
        <v>4181</v>
      </c>
      <c r="X62" s="328" t="s">
        <v>4181</v>
      </c>
      <c r="Y62" s="328" t="s">
        <v>4182</v>
      </c>
      <c r="Z62" s="328"/>
      <c r="AA62" s="328" t="s">
        <v>4175</v>
      </c>
      <c r="AB62" s="328" t="s">
        <v>4181</v>
      </c>
      <c r="AC62" s="328" t="s">
        <v>4181</v>
      </c>
      <c r="AD62" s="327" t="s">
        <v>4183</v>
      </c>
      <c r="AE62" s="327" t="s">
        <v>4184</v>
      </c>
      <c r="AF62" s="327" t="s">
        <v>4185</v>
      </c>
      <c r="AG62" s="327" t="s">
        <v>55</v>
      </c>
      <c r="AH62" s="327" t="str">
        <f t="shared" si="5"/>
        <v>10.45.88.96</v>
      </c>
      <c r="AI62" s="327" t="s">
        <v>4186</v>
      </c>
      <c r="AJ62" s="327" t="s">
        <v>4192</v>
      </c>
      <c r="AK62" s="327" t="s">
        <v>4185</v>
      </c>
      <c r="AL62" s="327" t="s">
        <v>55</v>
      </c>
      <c r="AM62" s="327" t="str">
        <f t="shared" si="10"/>
        <v>10.45.88.96</v>
      </c>
      <c r="AN62" s="327" t="s">
        <v>4188</v>
      </c>
      <c r="AO62" s="327" t="s">
        <v>4191</v>
      </c>
      <c r="AP62" s="327" t="s">
        <v>4185</v>
      </c>
      <c r="AQ62" s="327" t="s">
        <v>55</v>
      </c>
      <c r="AR62" s="327" t="str">
        <f t="shared" si="7"/>
        <v>10.45.88.96</v>
      </c>
      <c r="AS62" s="327" t="s">
        <v>4189</v>
      </c>
      <c r="AT62" s="327" t="s">
        <v>4193</v>
      </c>
      <c r="AU62" s="327" t="s">
        <v>4185</v>
      </c>
      <c r="AV62" s="327" t="s">
        <v>55</v>
      </c>
      <c r="AW62" s="327" t="str">
        <f t="shared" si="13"/>
        <v>10.45.88.96</v>
      </c>
      <c r="AX62" s="353"/>
      <c r="AY62" s="353"/>
      <c r="AZ62" s="353"/>
      <c r="BA62" s="353"/>
      <c r="BB62" s="353"/>
      <c r="BC62" s="353"/>
      <c r="BD62" s="353"/>
      <c r="BE62" s="353"/>
      <c r="BF62" s="353"/>
      <c r="BG62" s="353"/>
      <c r="BH62" s="353"/>
      <c r="BI62" s="353"/>
      <c r="BJ62" s="353"/>
      <c r="BK62" s="353"/>
      <c r="BL62" s="353"/>
      <c r="BM62" s="353"/>
      <c r="BN62" s="353"/>
      <c r="BO62" s="353"/>
      <c r="BP62" s="353"/>
      <c r="BQ62" s="353"/>
      <c r="BS62" s="28"/>
      <c r="BT62" s="28"/>
      <c r="BU62" s="28"/>
      <c r="BV62" s="28"/>
      <c r="BW62" s="28"/>
      <c r="BX62" s="28"/>
      <c r="BY62" s="28"/>
      <c r="BZ62" s="28"/>
    </row>
    <row r="63" spans="2:78" hidden="1">
      <c r="B63" s="95" t="s">
        <v>578</v>
      </c>
      <c r="C63" s="33" t="str">
        <f t="shared" si="0"/>
        <v>BT Reigate</v>
      </c>
      <c r="D63" s="33" t="str">
        <f t="shared" si="1"/>
        <v>ARK</v>
      </c>
      <c r="E63" s="33" t="str">
        <f t="shared" si="2"/>
        <v>Ph1</v>
      </c>
      <c r="F63" s="35" t="s">
        <v>4174</v>
      </c>
      <c r="G63" s="35" t="s">
        <v>4175</v>
      </c>
      <c r="H63" s="35" t="s">
        <v>52</v>
      </c>
      <c r="I63" s="35" t="str">
        <f t="shared" si="9"/>
        <v>10.36.42.97</v>
      </c>
      <c r="J63" s="38" t="s">
        <v>4176</v>
      </c>
      <c r="K63" s="38" t="s">
        <v>4177</v>
      </c>
      <c r="L63" s="38" t="s">
        <v>4175</v>
      </c>
      <c r="M63" s="38" t="s">
        <v>53</v>
      </c>
      <c r="N63" s="38" t="str">
        <f t="shared" si="3"/>
        <v>10.45.90.97</v>
      </c>
      <c r="O63" s="38" t="s">
        <v>4178</v>
      </c>
      <c r="P63" s="38" t="s">
        <v>4179</v>
      </c>
      <c r="Q63" s="38" t="s">
        <v>4175</v>
      </c>
      <c r="R63" s="38" t="s">
        <v>53</v>
      </c>
      <c r="S63" s="38" t="str">
        <f t="shared" si="12"/>
        <v>10.45.90.97</v>
      </c>
      <c r="T63" s="328" t="s">
        <v>4180</v>
      </c>
      <c r="U63" s="328"/>
      <c r="V63" s="328" t="s">
        <v>4175</v>
      </c>
      <c r="W63" s="328" t="s">
        <v>4181</v>
      </c>
      <c r="X63" s="328" t="s">
        <v>4181</v>
      </c>
      <c r="Y63" s="328" t="s">
        <v>4182</v>
      </c>
      <c r="Z63" s="328"/>
      <c r="AA63" s="328" t="s">
        <v>4175</v>
      </c>
      <c r="AB63" s="328" t="s">
        <v>4181</v>
      </c>
      <c r="AC63" s="328" t="s">
        <v>4181</v>
      </c>
      <c r="AD63" s="327" t="s">
        <v>4183</v>
      </c>
      <c r="AE63" s="327" t="s">
        <v>4184</v>
      </c>
      <c r="AF63" s="327" t="s">
        <v>4185</v>
      </c>
      <c r="AG63" s="327" t="s">
        <v>55</v>
      </c>
      <c r="AH63" s="327" t="str">
        <f t="shared" si="5"/>
        <v>10.45.88.97</v>
      </c>
      <c r="AI63" s="327" t="s">
        <v>4186</v>
      </c>
      <c r="AJ63" s="327" t="s">
        <v>4192</v>
      </c>
      <c r="AK63" s="327" t="s">
        <v>4185</v>
      </c>
      <c r="AL63" s="327" t="s">
        <v>55</v>
      </c>
      <c r="AM63" s="327" t="str">
        <f t="shared" si="10"/>
        <v>10.45.88.97</v>
      </c>
      <c r="AN63" s="327" t="s">
        <v>4188</v>
      </c>
      <c r="AO63" s="327" t="s">
        <v>4191</v>
      </c>
      <c r="AP63" s="327" t="s">
        <v>4185</v>
      </c>
      <c r="AQ63" s="327" t="s">
        <v>55</v>
      </c>
      <c r="AR63" s="327" t="str">
        <f t="shared" si="7"/>
        <v>10.45.88.97</v>
      </c>
      <c r="AS63" s="327" t="s">
        <v>4189</v>
      </c>
      <c r="AT63" s="327" t="s">
        <v>4193</v>
      </c>
      <c r="AU63" s="327" t="s">
        <v>4185</v>
      </c>
      <c r="AV63" s="327" t="s">
        <v>55</v>
      </c>
      <c r="AW63" s="327" t="str">
        <f t="shared" si="13"/>
        <v>10.45.88.97</v>
      </c>
      <c r="AX63" s="353"/>
      <c r="AY63" s="353"/>
      <c r="AZ63" s="353"/>
      <c r="BA63" s="353"/>
      <c r="BB63" s="353"/>
      <c r="BC63" s="353"/>
      <c r="BD63" s="353"/>
      <c r="BE63" s="353"/>
      <c r="BF63" s="353"/>
      <c r="BG63" s="353"/>
      <c r="BH63" s="353"/>
      <c r="BI63" s="353"/>
      <c r="BJ63" s="353"/>
      <c r="BK63" s="353"/>
      <c r="BL63" s="353"/>
      <c r="BM63" s="353"/>
      <c r="BN63" s="353"/>
      <c r="BO63" s="353"/>
      <c r="BP63" s="353"/>
      <c r="BQ63" s="353"/>
      <c r="BS63" s="28"/>
      <c r="BT63" s="28"/>
      <c r="BU63" s="28"/>
      <c r="BV63" s="28"/>
      <c r="BW63" s="28"/>
      <c r="BX63" s="28"/>
      <c r="BY63" s="28"/>
      <c r="BZ63" s="28"/>
    </row>
    <row r="64" spans="2:78" hidden="1">
      <c r="B64" s="95" t="s">
        <v>579</v>
      </c>
      <c r="C64" s="33" t="str">
        <f t="shared" si="0"/>
        <v>BT Reigate</v>
      </c>
      <c r="D64" s="33" t="str">
        <f t="shared" si="1"/>
        <v>ARK</v>
      </c>
      <c r="E64" s="33" t="str">
        <f t="shared" si="2"/>
        <v>Ph1</v>
      </c>
      <c r="F64" s="35" t="s">
        <v>4174</v>
      </c>
      <c r="G64" s="35" t="s">
        <v>4175</v>
      </c>
      <c r="H64" s="35" t="s">
        <v>52</v>
      </c>
      <c r="I64" s="35" t="str">
        <f t="shared" si="9"/>
        <v>10.36.42.98</v>
      </c>
      <c r="J64" s="38" t="s">
        <v>4176</v>
      </c>
      <c r="K64" s="38" t="s">
        <v>4177</v>
      </c>
      <c r="L64" s="38" t="s">
        <v>4175</v>
      </c>
      <c r="M64" s="38" t="s">
        <v>53</v>
      </c>
      <c r="N64" s="38" t="str">
        <f t="shared" si="3"/>
        <v>10.45.90.98</v>
      </c>
      <c r="O64" s="38" t="s">
        <v>4178</v>
      </c>
      <c r="P64" s="38" t="s">
        <v>4179</v>
      </c>
      <c r="Q64" s="38" t="s">
        <v>4175</v>
      </c>
      <c r="R64" s="38" t="s">
        <v>53</v>
      </c>
      <c r="S64" s="38" t="str">
        <f t="shared" si="12"/>
        <v>10.45.90.98</v>
      </c>
      <c r="T64" s="328" t="s">
        <v>4180</v>
      </c>
      <c r="U64" s="328"/>
      <c r="V64" s="328" t="s">
        <v>4175</v>
      </c>
      <c r="W64" s="328" t="s">
        <v>4181</v>
      </c>
      <c r="X64" s="328" t="s">
        <v>4181</v>
      </c>
      <c r="Y64" s="328" t="s">
        <v>4182</v>
      </c>
      <c r="Z64" s="328"/>
      <c r="AA64" s="328" t="s">
        <v>4175</v>
      </c>
      <c r="AB64" s="328" t="s">
        <v>4181</v>
      </c>
      <c r="AC64" s="328" t="s">
        <v>4181</v>
      </c>
      <c r="AD64" s="327" t="s">
        <v>4183</v>
      </c>
      <c r="AE64" s="327" t="s">
        <v>4184</v>
      </c>
      <c r="AF64" s="327" t="s">
        <v>4185</v>
      </c>
      <c r="AG64" s="327" t="s">
        <v>55</v>
      </c>
      <c r="AH64" s="327" t="str">
        <f t="shared" si="5"/>
        <v>10.45.88.98</v>
      </c>
      <c r="AI64" s="327" t="s">
        <v>4186</v>
      </c>
      <c r="AJ64" s="327" t="s">
        <v>4192</v>
      </c>
      <c r="AK64" s="327" t="s">
        <v>4185</v>
      </c>
      <c r="AL64" s="327" t="s">
        <v>55</v>
      </c>
      <c r="AM64" s="327" t="str">
        <f t="shared" si="10"/>
        <v>10.45.88.98</v>
      </c>
      <c r="AN64" s="327" t="s">
        <v>4188</v>
      </c>
      <c r="AO64" s="327" t="s">
        <v>4191</v>
      </c>
      <c r="AP64" s="327" t="s">
        <v>4185</v>
      </c>
      <c r="AQ64" s="327" t="s">
        <v>55</v>
      </c>
      <c r="AR64" s="327" t="str">
        <f t="shared" si="7"/>
        <v>10.45.88.98</v>
      </c>
      <c r="AS64" s="327" t="s">
        <v>4189</v>
      </c>
      <c r="AT64" s="327" t="s">
        <v>4193</v>
      </c>
      <c r="AU64" s="327" t="s">
        <v>4185</v>
      </c>
      <c r="AV64" s="327" t="s">
        <v>55</v>
      </c>
      <c r="AW64" s="327" t="str">
        <f t="shared" si="13"/>
        <v>10.45.88.98</v>
      </c>
      <c r="AX64" s="353"/>
      <c r="AY64" s="353"/>
      <c r="AZ64" s="353"/>
      <c r="BA64" s="353"/>
      <c r="BB64" s="353"/>
      <c r="BC64" s="353"/>
      <c r="BD64" s="353"/>
      <c r="BE64" s="353"/>
      <c r="BF64" s="353"/>
      <c r="BG64" s="353"/>
      <c r="BH64" s="353"/>
      <c r="BI64" s="353"/>
      <c r="BJ64" s="353"/>
      <c r="BK64" s="353"/>
      <c r="BL64" s="353"/>
      <c r="BM64" s="353"/>
      <c r="BN64" s="353"/>
      <c r="BO64" s="353"/>
      <c r="BP64" s="353"/>
      <c r="BQ64" s="353"/>
      <c r="BS64" s="28"/>
      <c r="BT64" s="28"/>
      <c r="BU64" s="28"/>
      <c r="BV64" s="28"/>
      <c r="BW64" s="28"/>
      <c r="BX64" s="28"/>
      <c r="BY64" s="28"/>
      <c r="BZ64" s="28"/>
    </row>
    <row r="65" spans="2:78" hidden="1">
      <c r="B65" s="95" t="s">
        <v>580</v>
      </c>
      <c r="C65" s="33" t="str">
        <f t="shared" si="0"/>
        <v>BT Reigate</v>
      </c>
      <c r="D65" s="33" t="str">
        <f t="shared" si="1"/>
        <v>ARK</v>
      </c>
      <c r="E65" s="33" t="str">
        <f t="shared" si="2"/>
        <v>Ph1</v>
      </c>
      <c r="F65" s="35" t="s">
        <v>4174</v>
      </c>
      <c r="G65" s="35" t="s">
        <v>4175</v>
      </c>
      <c r="H65" s="35" t="s">
        <v>52</v>
      </c>
      <c r="I65" s="35" t="str">
        <f t="shared" si="9"/>
        <v>10.36.42.99</v>
      </c>
      <c r="J65" s="38" t="s">
        <v>4176</v>
      </c>
      <c r="K65" s="38" t="s">
        <v>4177</v>
      </c>
      <c r="L65" s="38" t="s">
        <v>4175</v>
      </c>
      <c r="M65" s="38" t="s">
        <v>53</v>
      </c>
      <c r="N65" s="38" t="str">
        <f t="shared" si="3"/>
        <v>10.45.90.99</v>
      </c>
      <c r="O65" s="38" t="s">
        <v>4178</v>
      </c>
      <c r="P65" s="38" t="s">
        <v>4179</v>
      </c>
      <c r="Q65" s="38" t="s">
        <v>4175</v>
      </c>
      <c r="R65" s="38" t="s">
        <v>53</v>
      </c>
      <c r="S65" s="38" t="str">
        <f t="shared" si="12"/>
        <v>10.45.90.99</v>
      </c>
      <c r="T65" s="328" t="s">
        <v>4180</v>
      </c>
      <c r="U65" s="328"/>
      <c r="V65" s="328" t="s">
        <v>4175</v>
      </c>
      <c r="W65" s="328" t="s">
        <v>4181</v>
      </c>
      <c r="X65" s="328" t="s">
        <v>4181</v>
      </c>
      <c r="Y65" s="328" t="s">
        <v>4182</v>
      </c>
      <c r="Z65" s="328"/>
      <c r="AA65" s="328" t="s">
        <v>4175</v>
      </c>
      <c r="AB65" s="328" t="s">
        <v>4181</v>
      </c>
      <c r="AC65" s="328" t="s">
        <v>4181</v>
      </c>
      <c r="AD65" s="327" t="s">
        <v>4183</v>
      </c>
      <c r="AE65" s="327" t="s">
        <v>4184</v>
      </c>
      <c r="AF65" s="327" t="s">
        <v>4185</v>
      </c>
      <c r="AG65" s="327" t="s">
        <v>55</v>
      </c>
      <c r="AH65" s="327" t="str">
        <f t="shared" si="5"/>
        <v>10.45.88.99</v>
      </c>
      <c r="AI65" s="327" t="s">
        <v>4186</v>
      </c>
      <c r="AJ65" s="327" t="s">
        <v>4192</v>
      </c>
      <c r="AK65" s="327" t="s">
        <v>4185</v>
      </c>
      <c r="AL65" s="327" t="s">
        <v>55</v>
      </c>
      <c r="AM65" s="327" t="str">
        <f t="shared" si="10"/>
        <v>10.45.88.99</v>
      </c>
      <c r="AN65" s="327" t="s">
        <v>4188</v>
      </c>
      <c r="AO65" s="327" t="s">
        <v>4191</v>
      </c>
      <c r="AP65" s="327" t="s">
        <v>4185</v>
      </c>
      <c r="AQ65" s="327" t="s">
        <v>55</v>
      </c>
      <c r="AR65" s="327" t="str">
        <f t="shared" si="7"/>
        <v>10.45.88.99</v>
      </c>
      <c r="AS65" s="327" t="s">
        <v>4189</v>
      </c>
      <c r="AT65" s="327" t="s">
        <v>4193</v>
      </c>
      <c r="AU65" s="327" t="s">
        <v>4185</v>
      </c>
      <c r="AV65" s="327" t="s">
        <v>55</v>
      </c>
      <c r="AW65" s="327" t="str">
        <f t="shared" si="13"/>
        <v>10.45.88.99</v>
      </c>
      <c r="AX65" s="353"/>
      <c r="AY65" s="353"/>
      <c r="AZ65" s="353"/>
      <c r="BA65" s="353"/>
      <c r="BB65" s="353"/>
      <c r="BC65" s="353"/>
      <c r="BD65" s="353"/>
      <c r="BE65" s="353"/>
      <c r="BF65" s="353"/>
      <c r="BG65" s="353"/>
      <c r="BH65" s="353"/>
      <c r="BI65" s="353"/>
      <c r="BJ65" s="353"/>
      <c r="BK65" s="353"/>
      <c r="BL65" s="353"/>
      <c r="BM65" s="353"/>
      <c r="BN65" s="353"/>
      <c r="BO65" s="353"/>
      <c r="BP65" s="353"/>
      <c r="BQ65" s="353"/>
      <c r="BS65" s="28"/>
      <c r="BT65" s="28"/>
      <c r="BU65" s="28"/>
      <c r="BV65" s="28"/>
      <c r="BW65" s="28"/>
      <c r="BX65" s="28"/>
      <c r="BY65" s="28"/>
      <c r="BZ65" s="28"/>
    </row>
    <row r="66" spans="2:78" hidden="1">
      <c r="B66" s="95" t="s">
        <v>581</v>
      </c>
      <c r="C66" s="33" t="str">
        <f t="shared" si="0"/>
        <v>BT Reigate</v>
      </c>
      <c r="D66" s="33" t="str">
        <f t="shared" si="1"/>
        <v>ARK</v>
      </c>
      <c r="E66" s="33" t="str">
        <f t="shared" si="2"/>
        <v>Ph2 - YE2019</v>
      </c>
      <c r="F66" s="35" t="s">
        <v>4174</v>
      </c>
      <c r="G66" s="35" t="s">
        <v>4175</v>
      </c>
      <c r="H66" s="35" t="s">
        <v>52</v>
      </c>
      <c r="I66" s="35" t="str">
        <f t="shared" si="9"/>
        <v>10.36.42.100</v>
      </c>
      <c r="J66" s="38" t="s">
        <v>4176</v>
      </c>
      <c r="K66" s="38" t="s">
        <v>4177</v>
      </c>
      <c r="L66" s="38" t="s">
        <v>4175</v>
      </c>
      <c r="M66" s="38" t="s">
        <v>53</v>
      </c>
      <c r="N66" s="38" t="str">
        <f t="shared" si="3"/>
        <v>10.45.90.100</v>
      </c>
      <c r="O66" s="38" t="s">
        <v>4178</v>
      </c>
      <c r="P66" s="38" t="s">
        <v>4179</v>
      </c>
      <c r="Q66" s="38" t="s">
        <v>4175</v>
      </c>
      <c r="R66" s="38" t="s">
        <v>53</v>
      </c>
      <c r="S66" s="38" t="str">
        <f t="shared" si="12"/>
        <v>10.45.90.100</v>
      </c>
      <c r="T66" s="328" t="s">
        <v>4180</v>
      </c>
      <c r="U66" s="328"/>
      <c r="V66" s="328" t="s">
        <v>4175</v>
      </c>
      <c r="W66" s="328" t="s">
        <v>4181</v>
      </c>
      <c r="X66" s="328" t="s">
        <v>4181</v>
      </c>
      <c r="Y66" s="328" t="s">
        <v>4182</v>
      </c>
      <c r="Z66" s="328"/>
      <c r="AA66" s="328" t="s">
        <v>4175</v>
      </c>
      <c r="AB66" s="328" t="s">
        <v>4181</v>
      </c>
      <c r="AC66" s="328" t="s">
        <v>4181</v>
      </c>
      <c r="AD66" s="327" t="s">
        <v>4183</v>
      </c>
      <c r="AE66" s="327" t="s">
        <v>4184</v>
      </c>
      <c r="AF66" s="327" t="s">
        <v>4185</v>
      </c>
      <c r="AG66" s="327" t="s">
        <v>55</v>
      </c>
      <c r="AH66" s="327" t="str">
        <f t="shared" si="5"/>
        <v>10.45.88.100</v>
      </c>
      <c r="AI66" s="327" t="s">
        <v>4186</v>
      </c>
      <c r="AJ66" s="327" t="s">
        <v>4192</v>
      </c>
      <c r="AK66" s="327" t="s">
        <v>4185</v>
      </c>
      <c r="AL66" s="327" t="s">
        <v>55</v>
      </c>
      <c r="AM66" s="327" t="str">
        <f t="shared" si="10"/>
        <v>10.45.88.100</v>
      </c>
      <c r="AN66" s="327" t="s">
        <v>4188</v>
      </c>
      <c r="AO66" s="327" t="s">
        <v>4191</v>
      </c>
      <c r="AP66" s="327" t="s">
        <v>4185</v>
      </c>
      <c r="AQ66" s="327" t="s">
        <v>55</v>
      </c>
      <c r="AR66" s="327" t="str">
        <f t="shared" si="7"/>
        <v>10.45.88.100</v>
      </c>
      <c r="AS66" s="327" t="s">
        <v>4189</v>
      </c>
      <c r="AT66" s="327" t="s">
        <v>4193</v>
      </c>
      <c r="AU66" s="327" t="s">
        <v>4185</v>
      </c>
      <c r="AV66" s="327" t="s">
        <v>55</v>
      </c>
      <c r="AW66" s="327" t="str">
        <f t="shared" si="13"/>
        <v>10.45.88.100</v>
      </c>
      <c r="AX66" s="353"/>
      <c r="AY66" s="353"/>
      <c r="AZ66" s="353"/>
      <c r="BA66" s="353"/>
      <c r="BB66" s="353"/>
      <c r="BC66" s="353"/>
      <c r="BD66" s="353"/>
      <c r="BE66" s="353"/>
      <c r="BF66" s="353"/>
      <c r="BG66" s="353"/>
      <c r="BH66" s="353"/>
      <c r="BI66" s="353"/>
      <c r="BJ66" s="353"/>
      <c r="BK66" s="353"/>
      <c r="BL66" s="353"/>
      <c r="BM66" s="353"/>
      <c r="BN66" s="353"/>
      <c r="BO66" s="353"/>
      <c r="BP66" s="353"/>
      <c r="BQ66" s="353"/>
      <c r="BS66" s="28"/>
      <c r="BT66" s="28"/>
      <c r="BU66" s="28"/>
      <c r="BV66" s="28"/>
      <c r="BW66" s="28"/>
      <c r="BX66" s="28"/>
      <c r="BY66" s="28"/>
      <c r="BZ66" s="28"/>
    </row>
    <row r="67" spans="2:78" hidden="1">
      <c r="B67" s="95" t="s">
        <v>582</v>
      </c>
      <c r="C67" s="33" t="str">
        <f t="shared" si="0"/>
        <v>BT Reigate</v>
      </c>
      <c r="D67" s="33" t="str">
        <f t="shared" si="1"/>
        <v>ARK</v>
      </c>
      <c r="E67" s="33" t="str">
        <f t="shared" si="2"/>
        <v>Ph2 - YE2019</v>
      </c>
      <c r="F67" s="35" t="s">
        <v>4174</v>
      </c>
      <c r="G67" s="35" t="s">
        <v>4175</v>
      </c>
      <c r="H67" s="35" t="s">
        <v>52</v>
      </c>
      <c r="I67" s="35" t="str">
        <f t="shared" si="9"/>
        <v>10.36.42.101</v>
      </c>
      <c r="J67" s="38" t="s">
        <v>4176</v>
      </c>
      <c r="K67" s="38" t="s">
        <v>4177</v>
      </c>
      <c r="L67" s="38" t="s">
        <v>4175</v>
      </c>
      <c r="M67" s="38" t="s">
        <v>53</v>
      </c>
      <c r="N67" s="38" t="str">
        <f t="shared" si="3"/>
        <v>10.45.90.101</v>
      </c>
      <c r="O67" s="38" t="s">
        <v>4178</v>
      </c>
      <c r="P67" s="38" t="s">
        <v>4179</v>
      </c>
      <c r="Q67" s="38" t="s">
        <v>4175</v>
      </c>
      <c r="R67" s="38" t="s">
        <v>53</v>
      </c>
      <c r="S67" s="38" t="str">
        <f t="shared" si="12"/>
        <v>10.45.90.101</v>
      </c>
      <c r="T67" s="328" t="s">
        <v>4180</v>
      </c>
      <c r="U67" s="328"/>
      <c r="V67" s="328" t="s">
        <v>4175</v>
      </c>
      <c r="W67" s="328" t="s">
        <v>4181</v>
      </c>
      <c r="X67" s="328" t="s">
        <v>4181</v>
      </c>
      <c r="Y67" s="328" t="s">
        <v>4182</v>
      </c>
      <c r="Z67" s="328"/>
      <c r="AA67" s="328" t="s">
        <v>4175</v>
      </c>
      <c r="AB67" s="328" t="s">
        <v>4181</v>
      </c>
      <c r="AC67" s="328" t="s">
        <v>4181</v>
      </c>
      <c r="AD67" s="327" t="s">
        <v>4183</v>
      </c>
      <c r="AE67" s="327" t="s">
        <v>4184</v>
      </c>
      <c r="AF67" s="327" t="s">
        <v>4185</v>
      </c>
      <c r="AG67" s="327" t="s">
        <v>55</v>
      </c>
      <c r="AH67" s="327" t="str">
        <f t="shared" si="5"/>
        <v>10.45.88.101</v>
      </c>
      <c r="AI67" s="327" t="s">
        <v>4186</v>
      </c>
      <c r="AJ67" s="327" t="s">
        <v>4192</v>
      </c>
      <c r="AK67" s="327" t="s">
        <v>4185</v>
      </c>
      <c r="AL67" s="327" t="s">
        <v>55</v>
      </c>
      <c r="AM67" s="327" t="str">
        <f t="shared" si="10"/>
        <v>10.45.88.101</v>
      </c>
      <c r="AN67" s="327" t="s">
        <v>4188</v>
      </c>
      <c r="AO67" s="327" t="s">
        <v>4191</v>
      </c>
      <c r="AP67" s="327" t="s">
        <v>4185</v>
      </c>
      <c r="AQ67" s="327" t="s">
        <v>55</v>
      </c>
      <c r="AR67" s="327" t="str">
        <f t="shared" si="7"/>
        <v>10.45.88.101</v>
      </c>
      <c r="AS67" s="327" t="s">
        <v>4189</v>
      </c>
      <c r="AT67" s="327" t="s">
        <v>4193</v>
      </c>
      <c r="AU67" s="327" t="s">
        <v>4185</v>
      </c>
      <c r="AV67" s="327" t="s">
        <v>55</v>
      </c>
      <c r="AW67" s="327" t="str">
        <f t="shared" si="13"/>
        <v>10.45.88.101</v>
      </c>
      <c r="AX67" s="353"/>
      <c r="AY67" s="353"/>
      <c r="AZ67" s="353"/>
      <c r="BA67" s="353"/>
      <c r="BB67" s="353"/>
      <c r="BC67" s="353"/>
      <c r="BD67" s="353"/>
      <c r="BE67" s="353"/>
      <c r="BF67" s="353"/>
      <c r="BG67" s="353"/>
      <c r="BH67" s="353"/>
      <c r="BI67" s="353"/>
      <c r="BJ67" s="353"/>
      <c r="BK67" s="353"/>
      <c r="BL67" s="353"/>
      <c r="BM67" s="353"/>
      <c r="BN67" s="353"/>
      <c r="BO67" s="353"/>
      <c r="BP67" s="353"/>
      <c r="BQ67" s="353"/>
      <c r="BS67" s="28"/>
      <c r="BT67" s="28"/>
      <c r="BU67" s="28"/>
      <c r="BV67" s="28"/>
      <c r="BW67" s="28"/>
      <c r="BX67" s="28"/>
      <c r="BY67" s="28"/>
      <c r="BZ67" s="28"/>
    </row>
    <row r="68" spans="2:78" hidden="1">
      <c r="B68" s="95" t="s">
        <v>583</v>
      </c>
      <c r="C68" s="33" t="str">
        <f t="shared" si="0"/>
        <v>BT Reigate</v>
      </c>
      <c r="D68" s="33" t="str">
        <f t="shared" si="1"/>
        <v>ARK</v>
      </c>
      <c r="E68" s="33" t="str">
        <f t="shared" si="2"/>
        <v>Ph2 - YE2019</v>
      </c>
      <c r="F68" s="35" t="s">
        <v>4174</v>
      </c>
      <c r="G68" s="35" t="s">
        <v>4175</v>
      </c>
      <c r="H68" s="35" t="s">
        <v>52</v>
      </c>
      <c r="I68" s="35" t="str">
        <f t="shared" si="9"/>
        <v>10.36.42.102</v>
      </c>
      <c r="J68" s="38" t="s">
        <v>4176</v>
      </c>
      <c r="K68" s="38" t="s">
        <v>4177</v>
      </c>
      <c r="L68" s="38" t="s">
        <v>4175</v>
      </c>
      <c r="M68" s="38" t="s">
        <v>53</v>
      </c>
      <c r="N68" s="38" t="str">
        <f t="shared" si="3"/>
        <v>10.45.90.102</v>
      </c>
      <c r="O68" s="38" t="s">
        <v>4178</v>
      </c>
      <c r="P68" s="38" t="s">
        <v>4179</v>
      </c>
      <c r="Q68" s="38" t="s">
        <v>4175</v>
      </c>
      <c r="R68" s="38" t="s">
        <v>53</v>
      </c>
      <c r="S68" s="38" t="str">
        <f t="shared" si="12"/>
        <v>10.45.90.102</v>
      </c>
      <c r="T68" s="328" t="s">
        <v>4180</v>
      </c>
      <c r="U68" s="328"/>
      <c r="V68" s="328" t="s">
        <v>4175</v>
      </c>
      <c r="W68" s="328" t="s">
        <v>4181</v>
      </c>
      <c r="X68" s="328" t="s">
        <v>4181</v>
      </c>
      <c r="Y68" s="328" t="s">
        <v>4182</v>
      </c>
      <c r="Z68" s="328"/>
      <c r="AA68" s="328" t="s">
        <v>4175</v>
      </c>
      <c r="AB68" s="328" t="s">
        <v>4181</v>
      </c>
      <c r="AC68" s="328" t="s">
        <v>4181</v>
      </c>
      <c r="AD68" s="327" t="s">
        <v>4183</v>
      </c>
      <c r="AE68" s="327" t="s">
        <v>4184</v>
      </c>
      <c r="AF68" s="327" t="s">
        <v>4185</v>
      </c>
      <c r="AG68" s="327" t="s">
        <v>55</v>
      </c>
      <c r="AH68" s="327" t="str">
        <f t="shared" si="5"/>
        <v>10.45.88.102</v>
      </c>
      <c r="AI68" s="327" t="s">
        <v>4186</v>
      </c>
      <c r="AJ68" s="327" t="s">
        <v>4192</v>
      </c>
      <c r="AK68" s="327" t="s">
        <v>4185</v>
      </c>
      <c r="AL68" s="327" t="s">
        <v>55</v>
      </c>
      <c r="AM68" s="327" t="str">
        <f t="shared" si="10"/>
        <v>10.45.88.102</v>
      </c>
      <c r="AN68" s="327" t="s">
        <v>4188</v>
      </c>
      <c r="AO68" s="327" t="s">
        <v>4191</v>
      </c>
      <c r="AP68" s="327" t="s">
        <v>4185</v>
      </c>
      <c r="AQ68" s="327" t="s">
        <v>55</v>
      </c>
      <c r="AR68" s="327" t="str">
        <f t="shared" si="7"/>
        <v>10.45.88.102</v>
      </c>
      <c r="AS68" s="327" t="s">
        <v>4189</v>
      </c>
      <c r="AT68" s="327" t="s">
        <v>4193</v>
      </c>
      <c r="AU68" s="327" t="s">
        <v>4185</v>
      </c>
      <c r="AV68" s="327" t="s">
        <v>55</v>
      </c>
      <c r="AW68" s="327" t="str">
        <f t="shared" si="13"/>
        <v>10.45.88.102</v>
      </c>
      <c r="AX68" s="353"/>
      <c r="AY68" s="353"/>
      <c r="AZ68" s="353"/>
      <c r="BA68" s="353"/>
      <c r="BB68" s="353"/>
      <c r="BC68" s="353"/>
      <c r="BD68" s="353"/>
      <c r="BE68" s="353"/>
      <c r="BF68" s="353"/>
      <c r="BG68" s="353"/>
      <c r="BH68" s="353"/>
      <c r="BI68" s="353"/>
      <c r="BJ68" s="353"/>
      <c r="BK68" s="353"/>
      <c r="BL68" s="353"/>
      <c r="BM68" s="353"/>
      <c r="BN68" s="353"/>
      <c r="BO68" s="353"/>
      <c r="BP68" s="353"/>
      <c r="BQ68" s="353"/>
      <c r="BS68" s="28"/>
      <c r="BT68" s="28"/>
      <c r="BU68" s="28"/>
      <c r="BV68" s="28"/>
      <c r="BW68" s="28"/>
      <c r="BX68" s="28"/>
      <c r="BY68" s="28"/>
      <c r="BZ68" s="28"/>
    </row>
    <row r="69" spans="2:78" hidden="1">
      <c r="B69" s="95" t="s">
        <v>584</v>
      </c>
      <c r="C69" s="33" t="str">
        <f t="shared" si="0"/>
        <v>BT Reigate</v>
      </c>
      <c r="D69" s="33" t="str">
        <f t="shared" si="1"/>
        <v>ARK</v>
      </c>
      <c r="E69" s="33" t="str">
        <f t="shared" si="2"/>
        <v>Ph2 - YE2019</v>
      </c>
      <c r="F69" s="35" t="s">
        <v>4174</v>
      </c>
      <c r="G69" s="35" t="s">
        <v>4175</v>
      </c>
      <c r="H69" s="35" t="s">
        <v>52</v>
      </c>
      <c r="I69" s="35" t="str">
        <f t="shared" si="9"/>
        <v>10.36.42.103</v>
      </c>
      <c r="J69" s="38" t="s">
        <v>4176</v>
      </c>
      <c r="K69" s="38" t="s">
        <v>4177</v>
      </c>
      <c r="L69" s="38" t="s">
        <v>4175</v>
      </c>
      <c r="M69" s="38" t="s">
        <v>53</v>
      </c>
      <c r="N69" s="38" t="str">
        <f t="shared" si="3"/>
        <v>10.45.90.103</v>
      </c>
      <c r="O69" s="38" t="s">
        <v>4178</v>
      </c>
      <c r="P69" s="38" t="s">
        <v>4179</v>
      </c>
      <c r="Q69" s="38" t="s">
        <v>4175</v>
      </c>
      <c r="R69" s="38" t="s">
        <v>53</v>
      </c>
      <c r="S69" s="38" t="str">
        <f t="shared" si="12"/>
        <v>10.45.90.103</v>
      </c>
      <c r="T69" s="328" t="s">
        <v>4180</v>
      </c>
      <c r="U69" s="328"/>
      <c r="V69" s="328" t="s">
        <v>4175</v>
      </c>
      <c r="W69" s="328" t="s">
        <v>4181</v>
      </c>
      <c r="X69" s="328" t="s">
        <v>4181</v>
      </c>
      <c r="Y69" s="328" t="s">
        <v>4182</v>
      </c>
      <c r="Z69" s="328"/>
      <c r="AA69" s="328" t="s">
        <v>4175</v>
      </c>
      <c r="AB69" s="328" t="s">
        <v>4181</v>
      </c>
      <c r="AC69" s="328" t="s">
        <v>4181</v>
      </c>
      <c r="AD69" s="327" t="s">
        <v>4183</v>
      </c>
      <c r="AE69" s="327" t="s">
        <v>4184</v>
      </c>
      <c r="AF69" s="327" t="s">
        <v>4185</v>
      </c>
      <c r="AG69" s="327" t="s">
        <v>55</v>
      </c>
      <c r="AH69" s="327" t="str">
        <f t="shared" si="5"/>
        <v>10.45.88.103</v>
      </c>
      <c r="AI69" s="327" t="s">
        <v>4186</v>
      </c>
      <c r="AJ69" s="327" t="s">
        <v>4192</v>
      </c>
      <c r="AK69" s="327" t="s">
        <v>4185</v>
      </c>
      <c r="AL69" s="327" t="s">
        <v>55</v>
      </c>
      <c r="AM69" s="327" t="str">
        <f t="shared" si="10"/>
        <v>10.45.88.103</v>
      </c>
      <c r="AN69" s="327" t="s">
        <v>4188</v>
      </c>
      <c r="AO69" s="327" t="s">
        <v>4191</v>
      </c>
      <c r="AP69" s="327" t="s">
        <v>4185</v>
      </c>
      <c r="AQ69" s="327" t="s">
        <v>55</v>
      </c>
      <c r="AR69" s="327" t="str">
        <f t="shared" si="7"/>
        <v>10.45.88.103</v>
      </c>
      <c r="AS69" s="327" t="s">
        <v>4189</v>
      </c>
      <c r="AT69" s="327" t="s">
        <v>4193</v>
      </c>
      <c r="AU69" s="327" t="s">
        <v>4185</v>
      </c>
      <c r="AV69" s="327" t="s">
        <v>55</v>
      </c>
      <c r="AW69" s="327" t="str">
        <f t="shared" si="13"/>
        <v>10.45.88.103</v>
      </c>
      <c r="AX69" s="353"/>
      <c r="AY69" s="353"/>
      <c r="AZ69" s="353"/>
      <c r="BA69" s="353"/>
      <c r="BB69" s="353"/>
      <c r="BC69" s="353"/>
      <c r="BD69" s="353"/>
      <c r="BE69" s="353"/>
      <c r="BF69" s="353"/>
      <c r="BG69" s="353"/>
      <c r="BH69" s="353"/>
      <c r="BI69" s="353"/>
      <c r="BJ69" s="353"/>
      <c r="BK69" s="353"/>
      <c r="BL69" s="353"/>
      <c r="BM69" s="353"/>
      <c r="BN69" s="353"/>
      <c r="BO69" s="353"/>
      <c r="BP69" s="353"/>
      <c r="BQ69" s="353"/>
      <c r="BS69" s="28"/>
      <c r="BT69" s="28"/>
      <c r="BU69" s="28"/>
      <c r="BV69" s="28"/>
      <c r="BW69" s="28"/>
      <c r="BX69" s="28"/>
      <c r="BY69" s="28"/>
      <c r="BZ69" s="28"/>
    </row>
    <row r="70" spans="2:78" hidden="1">
      <c r="B70" s="95" t="s">
        <v>585</v>
      </c>
      <c r="C70" s="33" t="str">
        <f t="shared" si="0"/>
        <v>BT Reigate</v>
      </c>
      <c r="D70" s="33" t="str">
        <f t="shared" si="1"/>
        <v>ARK</v>
      </c>
      <c r="E70" s="33" t="str">
        <f t="shared" si="2"/>
        <v>Ph2 - YE2019</v>
      </c>
      <c r="F70" s="35" t="s">
        <v>4174</v>
      </c>
      <c r="G70" s="35" t="s">
        <v>4175</v>
      </c>
      <c r="H70" s="35" t="s">
        <v>52</v>
      </c>
      <c r="I70" s="35" t="str">
        <f t="shared" si="9"/>
        <v>10.36.42.104</v>
      </c>
      <c r="J70" s="38" t="s">
        <v>4176</v>
      </c>
      <c r="K70" s="38" t="s">
        <v>4177</v>
      </c>
      <c r="L70" s="38" t="s">
        <v>4175</v>
      </c>
      <c r="M70" s="38" t="s">
        <v>53</v>
      </c>
      <c r="N70" s="38" t="str">
        <f t="shared" si="3"/>
        <v>10.45.90.104</v>
      </c>
      <c r="O70" s="38" t="s">
        <v>4178</v>
      </c>
      <c r="P70" s="38" t="s">
        <v>4179</v>
      </c>
      <c r="Q70" s="38" t="s">
        <v>4175</v>
      </c>
      <c r="R70" s="38" t="s">
        <v>53</v>
      </c>
      <c r="S70" s="38" t="str">
        <f t="shared" si="12"/>
        <v>10.45.90.104</v>
      </c>
      <c r="T70" s="328" t="s">
        <v>4180</v>
      </c>
      <c r="U70" s="328"/>
      <c r="V70" s="328" t="s">
        <v>4175</v>
      </c>
      <c r="W70" s="328" t="s">
        <v>4181</v>
      </c>
      <c r="X70" s="328" t="s">
        <v>4181</v>
      </c>
      <c r="Y70" s="328" t="s">
        <v>4182</v>
      </c>
      <c r="Z70" s="328"/>
      <c r="AA70" s="328" t="s">
        <v>4175</v>
      </c>
      <c r="AB70" s="328" t="s">
        <v>4181</v>
      </c>
      <c r="AC70" s="328" t="s">
        <v>4181</v>
      </c>
      <c r="AD70" s="327" t="s">
        <v>4183</v>
      </c>
      <c r="AE70" s="327" t="s">
        <v>4184</v>
      </c>
      <c r="AF70" s="327" t="s">
        <v>4185</v>
      </c>
      <c r="AG70" s="327" t="s">
        <v>55</v>
      </c>
      <c r="AH70" s="327" t="str">
        <f t="shared" si="5"/>
        <v>10.45.88.104</v>
      </c>
      <c r="AI70" s="327" t="s">
        <v>4186</v>
      </c>
      <c r="AJ70" s="327" t="s">
        <v>4192</v>
      </c>
      <c r="AK70" s="327" t="s">
        <v>4185</v>
      </c>
      <c r="AL70" s="327" t="s">
        <v>55</v>
      </c>
      <c r="AM70" s="327" t="str">
        <f t="shared" si="10"/>
        <v>10.45.88.104</v>
      </c>
      <c r="AN70" s="327" t="s">
        <v>4188</v>
      </c>
      <c r="AO70" s="327" t="s">
        <v>4191</v>
      </c>
      <c r="AP70" s="327" t="s">
        <v>4185</v>
      </c>
      <c r="AQ70" s="327" t="s">
        <v>55</v>
      </c>
      <c r="AR70" s="327" t="str">
        <f t="shared" si="7"/>
        <v>10.45.88.104</v>
      </c>
      <c r="AS70" s="327" t="s">
        <v>4189</v>
      </c>
      <c r="AT70" s="327" t="s">
        <v>4193</v>
      </c>
      <c r="AU70" s="327" t="s">
        <v>4185</v>
      </c>
      <c r="AV70" s="327" t="s">
        <v>55</v>
      </c>
      <c r="AW70" s="327" t="str">
        <f t="shared" si="13"/>
        <v>10.45.88.104</v>
      </c>
      <c r="AX70" s="353"/>
      <c r="AY70" s="353"/>
      <c r="AZ70" s="353"/>
      <c r="BA70" s="353"/>
      <c r="BB70" s="353"/>
      <c r="BC70" s="353"/>
      <c r="BD70" s="353"/>
      <c r="BE70" s="353"/>
      <c r="BF70" s="353"/>
      <c r="BG70" s="353"/>
      <c r="BH70" s="353"/>
      <c r="BI70" s="353"/>
      <c r="BJ70" s="353"/>
      <c r="BK70" s="353"/>
      <c r="BL70" s="353"/>
      <c r="BM70" s="353"/>
      <c r="BN70" s="353"/>
      <c r="BO70" s="353"/>
      <c r="BP70" s="353"/>
      <c r="BQ70" s="353"/>
      <c r="BS70" s="28"/>
      <c r="BT70" s="28"/>
      <c r="BU70" s="28"/>
      <c r="BV70" s="28"/>
      <c r="BW70" s="28"/>
      <c r="BX70" s="28"/>
      <c r="BY70" s="28"/>
      <c r="BZ70" s="28"/>
    </row>
    <row r="71" spans="2:78" hidden="1">
      <c r="B71" s="95" t="s">
        <v>586</v>
      </c>
      <c r="C71" s="33" t="str">
        <f t="shared" ref="C71:C134" si="14">INDEX(Master_Full_Site_Name,MATCH(P2P_Full_Short_Hostname,Master_Full_Short_Hostname,0))</f>
        <v>BT Reigate</v>
      </c>
      <c r="D71" s="33" t="str">
        <f t="shared" ref="D71:D134" si="15">INDEX(Master_Full_Server_Type,MATCH(P2P_Full_Short_Hostname,Master_Full_Short_Hostname,0))</f>
        <v>ARK</v>
      </c>
      <c r="E71" s="33" t="str">
        <f t="shared" ref="E71:E134" si="16">INDEX(Master_Full_Deployment,MATCH(P2P_Full_Short_Hostname,Master_Full_Short_Hostname,0))</f>
        <v>Ph2 - YE2019</v>
      </c>
      <c r="F71" s="35" t="s">
        <v>4174</v>
      </c>
      <c r="G71" s="35" t="s">
        <v>4175</v>
      </c>
      <c r="H71" s="35" t="s">
        <v>52</v>
      </c>
      <c r="I71" s="35" t="str">
        <f t="shared" ref="I71:I134" si="17">INDEX(Master_Full_ILO_IP,MATCH(P2P_Full_Short_Hostname,Master_Full_Short_Hostname,0))</f>
        <v>10.36.42.105</v>
      </c>
      <c r="J71" s="38" t="s">
        <v>4176</v>
      </c>
      <c r="K71" s="38" t="s">
        <v>4177</v>
      </c>
      <c r="L71" s="38" t="s">
        <v>4175</v>
      </c>
      <c r="M71" s="38" t="s">
        <v>53</v>
      </c>
      <c r="N71" s="38" t="str">
        <f t="shared" ref="N71:N134" si="18">INDEX(Master_Full_OM_IP,MATCH(P2P_Full_Short_Hostname,Master_Full_Short_Hostname,0))</f>
        <v>10.45.90.105</v>
      </c>
      <c r="O71" s="38" t="s">
        <v>4178</v>
      </c>
      <c r="P71" s="38" t="s">
        <v>4179</v>
      </c>
      <c r="Q71" s="38" t="s">
        <v>4175</v>
      </c>
      <c r="R71" s="38" t="s">
        <v>53</v>
      </c>
      <c r="S71" s="38" t="str">
        <f t="shared" ref="S71:S102" si="19">INDEX(Master_Full_OM_IP,MATCH(P2P_Full_Short_Hostname,Master_Full_Short_Hostname,0))</f>
        <v>10.45.90.105</v>
      </c>
      <c r="T71" s="328" t="s">
        <v>4180</v>
      </c>
      <c r="U71" s="328"/>
      <c r="V71" s="328" t="s">
        <v>4175</v>
      </c>
      <c r="W71" s="328" t="s">
        <v>4181</v>
      </c>
      <c r="X71" s="328" t="s">
        <v>4181</v>
      </c>
      <c r="Y71" s="328" t="s">
        <v>4182</v>
      </c>
      <c r="Z71" s="328"/>
      <c r="AA71" s="328" t="s">
        <v>4175</v>
      </c>
      <c r="AB71" s="328" t="s">
        <v>4181</v>
      </c>
      <c r="AC71" s="328" t="s">
        <v>4181</v>
      </c>
      <c r="AD71" s="327" t="s">
        <v>4183</v>
      </c>
      <c r="AE71" s="327" t="s">
        <v>4184</v>
      </c>
      <c r="AF71" s="327" t="s">
        <v>4185</v>
      </c>
      <c r="AG71" s="327" t="s">
        <v>55</v>
      </c>
      <c r="AH71" s="327" t="str">
        <f t="shared" ref="AH71:AH134" si="20">INDEX(Master_Full_Product_IP,MATCH(P2P_Full_Short_Hostname,Master_Full_Short_Hostname,0))</f>
        <v>10.45.88.105</v>
      </c>
      <c r="AI71" s="327" t="s">
        <v>4186</v>
      </c>
      <c r="AJ71" s="327" t="s">
        <v>4192</v>
      </c>
      <c r="AK71" s="327" t="s">
        <v>4185</v>
      </c>
      <c r="AL71" s="327" t="s">
        <v>55</v>
      </c>
      <c r="AM71" s="327" t="str">
        <f t="shared" si="10"/>
        <v>10.45.88.105</v>
      </c>
      <c r="AN71" s="327" t="s">
        <v>4188</v>
      </c>
      <c r="AO71" s="327" t="s">
        <v>4191</v>
      </c>
      <c r="AP71" s="327" t="s">
        <v>4185</v>
      </c>
      <c r="AQ71" s="327" t="s">
        <v>55</v>
      </c>
      <c r="AR71" s="327" t="str">
        <f t="shared" ref="AR71:AR132" si="21">INDEX(Master_Full_Product_IP,MATCH(P2P_Full_Short_Hostname,Master_Full_Short_Hostname,0))</f>
        <v>10.45.88.105</v>
      </c>
      <c r="AS71" s="327" t="s">
        <v>4189</v>
      </c>
      <c r="AT71" s="327" t="s">
        <v>4193</v>
      </c>
      <c r="AU71" s="327" t="s">
        <v>4185</v>
      </c>
      <c r="AV71" s="327" t="s">
        <v>55</v>
      </c>
      <c r="AW71" s="327" t="str">
        <f t="shared" si="13"/>
        <v>10.45.88.105</v>
      </c>
      <c r="AX71" s="353"/>
      <c r="AY71" s="353"/>
      <c r="AZ71" s="353"/>
      <c r="BA71" s="353"/>
      <c r="BB71" s="353"/>
      <c r="BC71" s="353"/>
      <c r="BD71" s="353"/>
      <c r="BE71" s="353"/>
      <c r="BF71" s="353"/>
      <c r="BG71" s="353"/>
      <c r="BH71" s="353"/>
      <c r="BI71" s="353"/>
      <c r="BJ71" s="353"/>
      <c r="BK71" s="353"/>
      <c r="BL71" s="353"/>
      <c r="BM71" s="353"/>
      <c r="BN71" s="353"/>
      <c r="BO71" s="353"/>
      <c r="BP71" s="353"/>
      <c r="BQ71" s="353"/>
      <c r="BS71" s="28"/>
      <c r="BT71" s="28"/>
      <c r="BU71" s="28"/>
      <c r="BV71" s="28"/>
      <c r="BW71" s="28"/>
      <c r="BX71" s="28"/>
      <c r="BY71" s="28"/>
      <c r="BZ71" s="28"/>
    </row>
    <row r="72" spans="2:78" hidden="1">
      <c r="B72" s="95" t="s">
        <v>587</v>
      </c>
      <c r="C72" s="33" t="str">
        <f t="shared" si="14"/>
        <v>BT Reigate</v>
      </c>
      <c r="D72" s="33" t="str">
        <f t="shared" si="15"/>
        <v>ARK</v>
      </c>
      <c r="E72" s="33" t="str">
        <f t="shared" si="16"/>
        <v>Ph2 - YE2019</v>
      </c>
      <c r="F72" s="35" t="s">
        <v>4174</v>
      </c>
      <c r="G72" s="35" t="s">
        <v>4175</v>
      </c>
      <c r="H72" s="35" t="s">
        <v>52</v>
      </c>
      <c r="I72" s="35" t="str">
        <f t="shared" si="17"/>
        <v>10.36.42.106</v>
      </c>
      <c r="J72" s="38" t="s">
        <v>4176</v>
      </c>
      <c r="K72" s="38" t="s">
        <v>4177</v>
      </c>
      <c r="L72" s="38" t="s">
        <v>4175</v>
      </c>
      <c r="M72" s="38" t="s">
        <v>53</v>
      </c>
      <c r="N72" s="38" t="str">
        <f t="shared" si="18"/>
        <v>10.45.90.106</v>
      </c>
      <c r="O72" s="38" t="s">
        <v>4178</v>
      </c>
      <c r="P72" s="38" t="s">
        <v>4179</v>
      </c>
      <c r="Q72" s="38" t="s">
        <v>4175</v>
      </c>
      <c r="R72" s="38" t="s">
        <v>53</v>
      </c>
      <c r="S72" s="38" t="str">
        <f t="shared" si="19"/>
        <v>10.45.90.106</v>
      </c>
      <c r="T72" s="328" t="s">
        <v>4180</v>
      </c>
      <c r="U72" s="328"/>
      <c r="V72" s="328" t="s">
        <v>4175</v>
      </c>
      <c r="W72" s="328" t="s">
        <v>4181</v>
      </c>
      <c r="X72" s="328" t="s">
        <v>4181</v>
      </c>
      <c r="Y72" s="328" t="s">
        <v>4182</v>
      </c>
      <c r="Z72" s="328"/>
      <c r="AA72" s="328" t="s">
        <v>4175</v>
      </c>
      <c r="AB72" s="328" t="s">
        <v>4181</v>
      </c>
      <c r="AC72" s="328" t="s">
        <v>4181</v>
      </c>
      <c r="AD72" s="327" t="s">
        <v>4183</v>
      </c>
      <c r="AE72" s="327" t="s">
        <v>4184</v>
      </c>
      <c r="AF72" s="327" t="s">
        <v>4185</v>
      </c>
      <c r="AG72" s="327" t="s">
        <v>55</v>
      </c>
      <c r="AH72" s="327" t="str">
        <f t="shared" si="20"/>
        <v>10.45.88.106</v>
      </c>
      <c r="AI72" s="327" t="s">
        <v>4186</v>
      </c>
      <c r="AJ72" s="327" t="s">
        <v>4192</v>
      </c>
      <c r="AK72" s="327" t="s">
        <v>4185</v>
      </c>
      <c r="AL72" s="327" t="s">
        <v>55</v>
      </c>
      <c r="AM72" s="327" t="str">
        <f t="shared" si="10"/>
        <v>10.45.88.106</v>
      </c>
      <c r="AN72" s="327" t="s">
        <v>4188</v>
      </c>
      <c r="AO72" s="327" t="s">
        <v>4191</v>
      </c>
      <c r="AP72" s="327" t="s">
        <v>4185</v>
      </c>
      <c r="AQ72" s="327" t="s">
        <v>55</v>
      </c>
      <c r="AR72" s="327" t="str">
        <f t="shared" si="21"/>
        <v>10.45.88.106</v>
      </c>
      <c r="AS72" s="327" t="s">
        <v>4189</v>
      </c>
      <c r="AT72" s="327" t="s">
        <v>4193</v>
      </c>
      <c r="AU72" s="327" t="s">
        <v>4185</v>
      </c>
      <c r="AV72" s="327" t="s">
        <v>55</v>
      </c>
      <c r="AW72" s="327" t="str">
        <f t="shared" si="13"/>
        <v>10.45.88.106</v>
      </c>
      <c r="AX72" s="353"/>
      <c r="AY72" s="353"/>
      <c r="AZ72" s="353"/>
      <c r="BA72" s="353"/>
      <c r="BB72" s="353"/>
      <c r="BC72" s="353"/>
      <c r="BD72" s="353"/>
      <c r="BE72" s="353"/>
      <c r="BF72" s="353"/>
      <c r="BG72" s="353"/>
      <c r="BH72" s="353"/>
      <c r="BI72" s="353"/>
      <c r="BJ72" s="353"/>
      <c r="BK72" s="353"/>
      <c r="BL72" s="353"/>
      <c r="BM72" s="353"/>
      <c r="BN72" s="353"/>
      <c r="BO72" s="353"/>
      <c r="BP72" s="353"/>
      <c r="BQ72" s="353"/>
      <c r="BS72" s="28"/>
      <c r="BT72" s="28"/>
      <c r="BU72" s="28"/>
      <c r="BV72" s="28"/>
      <c r="BW72" s="28"/>
      <c r="BX72" s="28"/>
      <c r="BY72" s="28"/>
      <c r="BZ72" s="28"/>
    </row>
    <row r="73" spans="2:78" hidden="1">
      <c r="B73" s="95" t="s">
        <v>588</v>
      </c>
      <c r="C73" s="33" t="str">
        <f t="shared" si="14"/>
        <v>BT Reigate</v>
      </c>
      <c r="D73" s="33" t="str">
        <f t="shared" si="15"/>
        <v>ARK</v>
      </c>
      <c r="E73" s="33" t="str">
        <f t="shared" si="16"/>
        <v>Ph2 - YE2019</v>
      </c>
      <c r="F73" s="35" t="s">
        <v>4174</v>
      </c>
      <c r="G73" s="35" t="s">
        <v>4175</v>
      </c>
      <c r="H73" s="35" t="s">
        <v>52</v>
      </c>
      <c r="I73" s="35" t="str">
        <f t="shared" si="17"/>
        <v>10.36.42.107</v>
      </c>
      <c r="J73" s="38" t="s">
        <v>4176</v>
      </c>
      <c r="K73" s="38" t="s">
        <v>4177</v>
      </c>
      <c r="L73" s="38" t="s">
        <v>4175</v>
      </c>
      <c r="M73" s="38" t="s">
        <v>53</v>
      </c>
      <c r="N73" s="38" t="str">
        <f t="shared" si="18"/>
        <v>10.45.90.107</v>
      </c>
      <c r="O73" s="38" t="s">
        <v>4178</v>
      </c>
      <c r="P73" s="38" t="s">
        <v>4179</v>
      </c>
      <c r="Q73" s="38" t="s">
        <v>4175</v>
      </c>
      <c r="R73" s="38" t="s">
        <v>53</v>
      </c>
      <c r="S73" s="38" t="str">
        <f t="shared" si="19"/>
        <v>10.45.90.107</v>
      </c>
      <c r="T73" s="328" t="s">
        <v>4180</v>
      </c>
      <c r="U73" s="328"/>
      <c r="V73" s="328" t="s">
        <v>4175</v>
      </c>
      <c r="W73" s="328" t="s">
        <v>4181</v>
      </c>
      <c r="X73" s="328" t="s">
        <v>4181</v>
      </c>
      <c r="Y73" s="328" t="s">
        <v>4182</v>
      </c>
      <c r="Z73" s="328"/>
      <c r="AA73" s="328" t="s">
        <v>4175</v>
      </c>
      <c r="AB73" s="328" t="s">
        <v>4181</v>
      </c>
      <c r="AC73" s="328" t="s">
        <v>4181</v>
      </c>
      <c r="AD73" s="327" t="s">
        <v>4183</v>
      </c>
      <c r="AE73" s="327" t="s">
        <v>4184</v>
      </c>
      <c r="AF73" s="327" t="s">
        <v>4185</v>
      </c>
      <c r="AG73" s="327" t="s">
        <v>55</v>
      </c>
      <c r="AH73" s="327" t="str">
        <f t="shared" si="20"/>
        <v>10.45.88.107</v>
      </c>
      <c r="AI73" s="327" t="s">
        <v>4186</v>
      </c>
      <c r="AJ73" s="327" t="s">
        <v>4192</v>
      </c>
      <c r="AK73" s="327" t="s">
        <v>4185</v>
      </c>
      <c r="AL73" s="327" t="s">
        <v>55</v>
      </c>
      <c r="AM73" s="327" t="str">
        <f t="shared" si="10"/>
        <v>10.45.88.107</v>
      </c>
      <c r="AN73" s="327" t="s">
        <v>4188</v>
      </c>
      <c r="AO73" s="327" t="s">
        <v>4191</v>
      </c>
      <c r="AP73" s="327" t="s">
        <v>4185</v>
      </c>
      <c r="AQ73" s="327" t="s">
        <v>55</v>
      </c>
      <c r="AR73" s="327" t="str">
        <f t="shared" si="21"/>
        <v>10.45.88.107</v>
      </c>
      <c r="AS73" s="327" t="s">
        <v>4189</v>
      </c>
      <c r="AT73" s="327" t="s">
        <v>4193</v>
      </c>
      <c r="AU73" s="327" t="s">
        <v>4185</v>
      </c>
      <c r="AV73" s="327" t="s">
        <v>55</v>
      </c>
      <c r="AW73" s="327" t="str">
        <f t="shared" si="13"/>
        <v>10.45.88.107</v>
      </c>
      <c r="AX73" s="353"/>
      <c r="AY73" s="353"/>
      <c r="AZ73" s="353"/>
      <c r="BA73" s="353"/>
      <c r="BB73" s="353"/>
      <c r="BC73" s="353"/>
      <c r="BD73" s="353"/>
      <c r="BE73" s="353"/>
      <c r="BF73" s="353"/>
      <c r="BG73" s="353"/>
      <c r="BH73" s="353"/>
      <c r="BI73" s="353"/>
      <c r="BJ73" s="353"/>
      <c r="BK73" s="353"/>
      <c r="BL73" s="353"/>
      <c r="BM73" s="353"/>
      <c r="BN73" s="353"/>
      <c r="BO73" s="353"/>
      <c r="BP73" s="353"/>
      <c r="BQ73" s="353"/>
      <c r="BS73" s="28"/>
      <c r="BT73" s="28"/>
      <c r="BU73" s="28"/>
      <c r="BV73" s="28"/>
      <c r="BW73" s="28"/>
      <c r="BX73" s="28"/>
      <c r="BY73" s="28"/>
      <c r="BZ73" s="28"/>
    </row>
    <row r="74" spans="2:78" hidden="1">
      <c r="B74" s="95" t="s">
        <v>589</v>
      </c>
      <c r="C74" s="33" t="str">
        <f t="shared" si="14"/>
        <v>BT Reigate</v>
      </c>
      <c r="D74" s="33" t="str">
        <f t="shared" si="15"/>
        <v>ARK</v>
      </c>
      <c r="E74" s="33" t="str">
        <f t="shared" si="16"/>
        <v>Ph2 - YE2019</v>
      </c>
      <c r="F74" s="35" t="s">
        <v>4174</v>
      </c>
      <c r="G74" s="35" t="s">
        <v>4175</v>
      </c>
      <c r="H74" s="35" t="s">
        <v>52</v>
      </c>
      <c r="I74" s="35" t="str">
        <f t="shared" si="17"/>
        <v>10.36.42.108</v>
      </c>
      <c r="J74" s="38" t="s">
        <v>4176</v>
      </c>
      <c r="K74" s="38" t="s">
        <v>4177</v>
      </c>
      <c r="L74" s="38" t="s">
        <v>4175</v>
      </c>
      <c r="M74" s="38" t="s">
        <v>53</v>
      </c>
      <c r="N74" s="38" t="str">
        <f t="shared" si="18"/>
        <v>10.45.90.108</v>
      </c>
      <c r="O74" s="38" t="s">
        <v>4178</v>
      </c>
      <c r="P74" s="38" t="s">
        <v>4179</v>
      </c>
      <c r="Q74" s="38" t="s">
        <v>4175</v>
      </c>
      <c r="R74" s="38" t="s">
        <v>53</v>
      </c>
      <c r="S74" s="38" t="str">
        <f t="shared" si="19"/>
        <v>10.45.90.108</v>
      </c>
      <c r="T74" s="328" t="s">
        <v>4180</v>
      </c>
      <c r="U74" s="328"/>
      <c r="V74" s="328" t="s">
        <v>4175</v>
      </c>
      <c r="W74" s="328" t="s">
        <v>4181</v>
      </c>
      <c r="X74" s="328" t="s">
        <v>4181</v>
      </c>
      <c r="Y74" s="328" t="s">
        <v>4182</v>
      </c>
      <c r="Z74" s="328"/>
      <c r="AA74" s="328" t="s">
        <v>4175</v>
      </c>
      <c r="AB74" s="328" t="s">
        <v>4181</v>
      </c>
      <c r="AC74" s="328" t="s">
        <v>4181</v>
      </c>
      <c r="AD74" s="327" t="s">
        <v>4183</v>
      </c>
      <c r="AE74" s="327" t="s">
        <v>4184</v>
      </c>
      <c r="AF74" s="327" t="s">
        <v>4185</v>
      </c>
      <c r="AG74" s="327" t="s">
        <v>55</v>
      </c>
      <c r="AH74" s="327" t="str">
        <f t="shared" si="20"/>
        <v>10.45.88.108</v>
      </c>
      <c r="AI74" s="327" t="s">
        <v>4186</v>
      </c>
      <c r="AJ74" s="327" t="s">
        <v>4192</v>
      </c>
      <c r="AK74" s="327" t="s">
        <v>4185</v>
      </c>
      <c r="AL74" s="327" t="s">
        <v>55</v>
      </c>
      <c r="AM74" s="327" t="str">
        <f t="shared" si="10"/>
        <v>10.45.88.108</v>
      </c>
      <c r="AN74" s="327" t="s">
        <v>4188</v>
      </c>
      <c r="AO74" s="327" t="s">
        <v>4191</v>
      </c>
      <c r="AP74" s="327" t="s">
        <v>4185</v>
      </c>
      <c r="AQ74" s="327" t="s">
        <v>55</v>
      </c>
      <c r="AR74" s="327" t="str">
        <f t="shared" si="21"/>
        <v>10.45.88.108</v>
      </c>
      <c r="AS74" s="327" t="s">
        <v>4189</v>
      </c>
      <c r="AT74" s="327" t="s">
        <v>4193</v>
      </c>
      <c r="AU74" s="327" t="s">
        <v>4185</v>
      </c>
      <c r="AV74" s="327" t="s">
        <v>55</v>
      </c>
      <c r="AW74" s="327" t="str">
        <f t="shared" si="13"/>
        <v>10.45.88.108</v>
      </c>
      <c r="AX74" s="353"/>
      <c r="AY74" s="353"/>
      <c r="AZ74" s="353"/>
      <c r="BA74" s="353"/>
      <c r="BB74" s="353"/>
      <c r="BC74" s="353"/>
      <c r="BD74" s="353"/>
      <c r="BE74" s="353"/>
      <c r="BF74" s="353"/>
      <c r="BG74" s="353"/>
      <c r="BH74" s="353"/>
      <c r="BI74" s="353"/>
      <c r="BJ74" s="353"/>
      <c r="BK74" s="353"/>
      <c r="BL74" s="353"/>
      <c r="BM74" s="353"/>
      <c r="BN74" s="353"/>
      <c r="BO74" s="353"/>
      <c r="BP74" s="353"/>
      <c r="BQ74" s="353"/>
      <c r="BS74" s="28"/>
      <c r="BT74" s="28"/>
      <c r="BU74" s="28"/>
      <c r="BV74" s="28"/>
      <c r="BW74" s="28"/>
      <c r="BX74" s="28"/>
      <c r="BY74" s="28"/>
      <c r="BZ74" s="28"/>
    </row>
    <row r="75" spans="2:78" hidden="1">
      <c r="B75" s="95" t="s">
        <v>590</v>
      </c>
      <c r="C75" s="33" t="str">
        <f t="shared" si="14"/>
        <v>BT Reigate</v>
      </c>
      <c r="D75" s="33" t="str">
        <f t="shared" si="15"/>
        <v>ARK</v>
      </c>
      <c r="E75" s="33" t="str">
        <f t="shared" si="16"/>
        <v>Ph2 - YE2019</v>
      </c>
      <c r="F75" s="35" t="s">
        <v>4174</v>
      </c>
      <c r="G75" s="35" t="s">
        <v>4175</v>
      </c>
      <c r="H75" s="35" t="s">
        <v>52</v>
      </c>
      <c r="I75" s="35" t="str">
        <f t="shared" si="17"/>
        <v>10.36.42.109</v>
      </c>
      <c r="J75" s="38" t="s">
        <v>4176</v>
      </c>
      <c r="K75" s="38" t="s">
        <v>4177</v>
      </c>
      <c r="L75" s="38" t="s">
        <v>4175</v>
      </c>
      <c r="M75" s="38" t="s">
        <v>53</v>
      </c>
      <c r="N75" s="38" t="str">
        <f t="shared" si="18"/>
        <v>10.45.90.109</v>
      </c>
      <c r="O75" s="38" t="s">
        <v>4178</v>
      </c>
      <c r="P75" s="38" t="s">
        <v>4179</v>
      </c>
      <c r="Q75" s="38" t="s">
        <v>4175</v>
      </c>
      <c r="R75" s="38" t="s">
        <v>53</v>
      </c>
      <c r="S75" s="38" t="str">
        <f t="shared" si="19"/>
        <v>10.45.90.109</v>
      </c>
      <c r="T75" s="328" t="s">
        <v>4180</v>
      </c>
      <c r="U75" s="328"/>
      <c r="V75" s="328" t="s">
        <v>4175</v>
      </c>
      <c r="W75" s="328" t="s">
        <v>4181</v>
      </c>
      <c r="X75" s="328" t="s">
        <v>4181</v>
      </c>
      <c r="Y75" s="328" t="s">
        <v>4182</v>
      </c>
      <c r="Z75" s="328"/>
      <c r="AA75" s="328" t="s">
        <v>4175</v>
      </c>
      <c r="AB75" s="328" t="s">
        <v>4181</v>
      </c>
      <c r="AC75" s="328" t="s">
        <v>4181</v>
      </c>
      <c r="AD75" s="327" t="s">
        <v>4183</v>
      </c>
      <c r="AE75" s="327" t="s">
        <v>4184</v>
      </c>
      <c r="AF75" s="327" t="s">
        <v>4185</v>
      </c>
      <c r="AG75" s="327" t="s">
        <v>55</v>
      </c>
      <c r="AH75" s="327" t="str">
        <f t="shared" si="20"/>
        <v>10.45.88.109</v>
      </c>
      <c r="AI75" s="327" t="s">
        <v>4186</v>
      </c>
      <c r="AJ75" s="327" t="s">
        <v>4192</v>
      </c>
      <c r="AK75" s="327" t="s">
        <v>4185</v>
      </c>
      <c r="AL75" s="327" t="s">
        <v>55</v>
      </c>
      <c r="AM75" s="327" t="str">
        <f t="shared" si="10"/>
        <v>10.45.88.109</v>
      </c>
      <c r="AN75" s="327" t="s">
        <v>4188</v>
      </c>
      <c r="AO75" s="327" t="s">
        <v>4191</v>
      </c>
      <c r="AP75" s="327" t="s">
        <v>4185</v>
      </c>
      <c r="AQ75" s="327" t="s">
        <v>55</v>
      </c>
      <c r="AR75" s="327" t="str">
        <f t="shared" si="21"/>
        <v>10.45.88.109</v>
      </c>
      <c r="AS75" s="327" t="s">
        <v>4189</v>
      </c>
      <c r="AT75" s="327" t="s">
        <v>4193</v>
      </c>
      <c r="AU75" s="327" t="s">
        <v>4185</v>
      </c>
      <c r="AV75" s="327" t="s">
        <v>55</v>
      </c>
      <c r="AW75" s="327" t="str">
        <f t="shared" si="13"/>
        <v>10.45.88.109</v>
      </c>
      <c r="AX75" s="353"/>
      <c r="AY75" s="353"/>
      <c r="AZ75" s="353"/>
      <c r="BA75" s="353"/>
      <c r="BB75" s="353"/>
      <c r="BC75" s="353"/>
      <c r="BD75" s="353"/>
      <c r="BE75" s="353"/>
      <c r="BF75" s="353"/>
      <c r="BG75" s="353"/>
      <c r="BH75" s="353"/>
      <c r="BI75" s="353"/>
      <c r="BJ75" s="353"/>
      <c r="BK75" s="353"/>
      <c r="BL75" s="353"/>
      <c r="BM75" s="353"/>
      <c r="BN75" s="353"/>
      <c r="BO75" s="353"/>
      <c r="BP75" s="353"/>
      <c r="BQ75" s="353"/>
      <c r="BS75" s="28"/>
      <c r="BT75" s="28"/>
      <c r="BU75" s="28"/>
      <c r="BV75" s="28"/>
      <c r="BW75" s="28"/>
      <c r="BX75" s="28"/>
      <c r="BY75" s="28"/>
      <c r="BZ75" s="28"/>
    </row>
    <row r="76" spans="2:78" hidden="1">
      <c r="B76" s="95" t="s">
        <v>591</v>
      </c>
      <c r="C76" s="33" t="str">
        <f t="shared" si="14"/>
        <v>BT Reigate</v>
      </c>
      <c r="D76" s="33" t="str">
        <f t="shared" si="15"/>
        <v>ARK</v>
      </c>
      <c r="E76" s="33" t="str">
        <f t="shared" si="16"/>
        <v>Ph2 - YE2019</v>
      </c>
      <c r="F76" s="35" t="s">
        <v>4174</v>
      </c>
      <c r="G76" s="35" t="s">
        <v>4175</v>
      </c>
      <c r="H76" s="35" t="s">
        <v>52</v>
      </c>
      <c r="I76" s="35" t="str">
        <f t="shared" si="17"/>
        <v>10.36.42.110</v>
      </c>
      <c r="J76" s="38" t="s">
        <v>4176</v>
      </c>
      <c r="K76" s="38" t="s">
        <v>4177</v>
      </c>
      <c r="L76" s="38" t="s">
        <v>4175</v>
      </c>
      <c r="M76" s="38" t="s">
        <v>53</v>
      </c>
      <c r="N76" s="38" t="str">
        <f t="shared" si="18"/>
        <v>10.45.90.110</v>
      </c>
      <c r="O76" s="38" t="s">
        <v>4178</v>
      </c>
      <c r="P76" s="38" t="s">
        <v>4179</v>
      </c>
      <c r="Q76" s="38" t="s">
        <v>4175</v>
      </c>
      <c r="R76" s="38" t="s">
        <v>53</v>
      </c>
      <c r="S76" s="38" t="str">
        <f t="shared" si="19"/>
        <v>10.45.90.110</v>
      </c>
      <c r="T76" s="328" t="s">
        <v>4180</v>
      </c>
      <c r="U76" s="328"/>
      <c r="V76" s="328" t="s">
        <v>4175</v>
      </c>
      <c r="W76" s="328" t="s">
        <v>4181</v>
      </c>
      <c r="X76" s="328" t="s">
        <v>4181</v>
      </c>
      <c r="Y76" s="328" t="s">
        <v>4182</v>
      </c>
      <c r="Z76" s="328"/>
      <c r="AA76" s="328" t="s">
        <v>4175</v>
      </c>
      <c r="AB76" s="328" t="s">
        <v>4181</v>
      </c>
      <c r="AC76" s="328" t="s">
        <v>4181</v>
      </c>
      <c r="AD76" s="327" t="s">
        <v>4183</v>
      </c>
      <c r="AE76" s="327" t="s">
        <v>4184</v>
      </c>
      <c r="AF76" s="327" t="s">
        <v>4185</v>
      </c>
      <c r="AG76" s="327" t="s">
        <v>55</v>
      </c>
      <c r="AH76" s="327" t="str">
        <f t="shared" si="20"/>
        <v>10.45.88.110</v>
      </c>
      <c r="AI76" s="327" t="s">
        <v>4186</v>
      </c>
      <c r="AJ76" s="327" t="s">
        <v>4192</v>
      </c>
      <c r="AK76" s="327" t="s">
        <v>4185</v>
      </c>
      <c r="AL76" s="327" t="s">
        <v>55</v>
      </c>
      <c r="AM76" s="327" t="str">
        <f t="shared" si="10"/>
        <v>10.45.88.110</v>
      </c>
      <c r="AN76" s="327" t="s">
        <v>4188</v>
      </c>
      <c r="AO76" s="327" t="s">
        <v>4191</v>
      </c>
      <c r="AP76" s="327" t="s">
        <v>4185</v>
      </c>
      <c r="AQ76" s="327" t="s">
        <v>55</v>
      </c>
      <c r="AR76" s="327" t="str">
        <f t="shared" si="21"/>
        <v>10.45.88.110</v>
      </c>
      <c r="AS76" s="327" t="s">
        <v>4189</v>
      </c>
      <c r="AT76" s="327" t="s">
        <v>4193</v>
      </c>
      <c r="AU76" s="327" t="s">
        <v>4185</v>
      </c>
      <c r="AV76" s="327" t="s">
        <v>55</v>
      </c>
      <c r="AW76" s="327" t="str">
        <f t="shared" si="13"/>
        <v>10.45.88.110</v>
      </c>
      <c r="AX76" s="353"/>
      <c r="AY76" s="353"/>
      <c r="AZ76" s="353"/>
      <c r="BA76" s="353"/>
      <c r="BB76" s="353"/>
      <c r="BC76" s="353"/>
      <c r="BD76" s="353"/>
      <c r="BE76" s="353"/>
      <c r="BF76" s="353"/>
      <c r="BG76" s="353"/>
      <c r="BH76" s="353"/>
      <c r="BI76" s="353"/>
      <c r="BJ76" s="353"/>
      <c r="BK76" s="353"/>
      <c r="BL76" s="353"/>
      <c r="BM76" s="353"/>
      <c r="BN76" s="353"/>
      <c r="BO76" s="353"/>
      <c r="BP76" s="353"/>
      <c r="BQ76" s="353"/>
      <c r="BS76" s="28"/>
      <c r="BT76" s="28"/>
      <c r="BU76" s="28"/>
      <c r="BV76" s="28"/>
      <c r="BW76" s="28"/>
      <c r="BX76" s="28"/>
      <c r="BY76" s="28"/>
      <c r="BZ76" s="28"/>
    </row>
    <row r="77" spans="2:78" hidden="1">
      <c r="B77" s="95" t="s">
        <v>592</v>
      </c>
      <c r="C77" s="33" t="str">
        <f t="shared" si="14"/>
        <v>BT Reigate</v>
      </c>
      <c r="D77" s="33" t="str">
        <f t="shared" si="15"/>
        <v>ARK</v>
      </c>
      <c r="E77" s="33" t="str">
        <f t="shared" si="16"/>
        <v>Ph2 - YE2019</v>
      </c>
      <c r="F77" s="35" t="s">
        <v>4174</v>
      </c>
      <c r="G77" s="35" t="s">
        <v>4175</v>
      </c>
      <c r="H77" s="35" t="s">
        <v>52</v>
      </c>
      <c r="I77" s="35" t="str">
        <f t="shared" si="17"/>
        <v>10.36.42.111</v>
      </c>
      <c r="J77" s="38" t="s">
        <v>4176</v>
      </c>
      <c r="K77" s="38" t="s">
        <v>4177</v>
      </c>
      <c r="L77" s="38" t="s">
        <v>4175</v>
      </c>
      <c r="M77" s="38" t="s">
        <v>53</v>
      </c>
      <c r="N77" s="38" t="str">
        <f t="shared" si="18"/>
        <v>10.45.90.111</v>
      </c>
      <c r="O77" s="38" t="s">
        <v>4178</v>
      </c>
      <c r="P77" s="38" t="s">
        <v>4179</v>
      </c>
      <c r="Q77" s="38" t="s">
        <v>4175</v>
      </c>
      <c r="R77" s="38" t="s">
        <v>53</v>
      </c>
      <c r="S77" s="38" t="str">
        <f t="shared" si="19"/>
        <v>10.45.90.111</v>
      </c>
      <c r="T77" s="328" t="s">
        <v>4180</v>
      </c>
      <c r="U77" s="328"/>
      <c r="V77" s="328" t="s">
        <v>4175</v>
      </c>
      <c r="W77" s="328" t="s">
        <v>4181</v>
      </c>
      <c r="X77" s="328" t="s">
        <v>4181</v>
      </c>
      <c r="Y77" s="328" t="s">
        <v>4182</v>
      </c>
      <c r="Z77" s="328"/>
      <c r="AA77" s="328" t="s">
        <v>4175</v>
      </c>
      <c r="AB77" s="328" t="s">
        <v>4181</v>
      </c>
      <c r="AC77" s="328" t="s">
        <v>4181</v>
      </c>
      <c r="AD77" s="327" t="s">
        <v>4183</v>
      </c>
      <c r="AE77" s="327" t="s">
        <v>4184</v>
      </c>
      <c r="AF77" s="327" t="s">
        <v>4185</v>
      </c>
      <c r="AG77" s="327" t="s">
        <v>55</v>
      </c>
      <c r="AH77" s="327" t="str">
        <f t="shared" si="20"/>
        <v>10.45.88.111</v>
      </c>
      <c r="AI77" s="327" t="s">
        <v>4186</v>
      </c>
      <c r="AJ77" s="327" t="s">
        <v>4192</v>
      </c>
      <c r="AK77" s="327" t="s">
        <v>4185</v>
      </c>
      <c r="AL77" s="327" t="s">
        <v>55</v>
      </c>
      <c r="AM77" s="327" t="str">
        <f t="shared" si="10"/>
        <v>10.45.88.111</v>
      </c>
      <c r="AN77" s="327" t="s">
        <v>4188</v>
      </c>
      <c r="AO77" s="327" t="s">
        <v>4191</v>
      </c>
      <c r="AP77" s="327" t="s">
        <v>4185</v>
      </c>
      <c r="AQ77" s="327" t="s">
        <v>55</v>
      </c>
      <c r="AR77" s="327" t="str">
        <f t="shared" si="21"/>
        <v>10.45.88.111</v>
      </c>
      <c r="AS77" s="327" t="s">
        <v>4189</v>
      </c>
      <c r="AT77" s="327" t="s">
        <v>4193</v>
      </c>
      <c r="AU77" s="327" t="s">
        <v>4185</v>
      </c>
      <c r="AV77" s="327" t="s">
        <v>55</v>
      </c>
      <c r="AW77" s="327" t="str">
        <f t="shared" si="13"/>
        <v>10.45.88.111</v>
      </c>
      <c r="AX77" s="353"/>
      <c r="AY77" s="353"/>
      <c r="AZ77" s="353"/>
      <c r="BA77" s="353"/>
      <c r="BB77" s="353"/>
      <c r="BC77" s="353"/>
      <c r="BD77" s="353"/>
      <c r="BE77" s="353"/>
      <c r="BF77" s="353"/>
      <c r="BG77" s="353"/>
      <c r="BH77" s="353"/>
      <c r="BI77" s="353"/>
      <c r="BJ77" s="353"/>
      <c r="BK77" s="353"/>
      <c r="BL77" s="353"/>
      <c r="BM77" s="353"/>
      <c r="BN77" s="353"/>
      <c r="BO77" s="353"/>
      <c r="BP77" s="353"/>
      <c r="BQ77" s="353"/>
      <c r="BS77" s="28"/>
      <c r="BT77" s="28"/>
      <c r="BU77" s="28"/>
      <c r="BV77" s="28"/>
      <c r="BW77" s="28"/>
      <c r="BX77" s="28"/>
      <c r="BY77" s="28"/>
      <c r="BZ77" s="28"/>
    </row>
    <row r="78" spans="2:78" hidden="1">
      <c r="B78" s="95" t="s">
        <v>593</v>
      </c>
      <c r="C78" s="33" t="str">
        <f t="shared" si="14"/>
        <v>BT Reigate</v>
      </c>
      <c r="D78" s="33" t="str">
        <f t="shared" si="15"/>
        <v>ARK</v>
      </c>
      <c r="E78" s="33" t="str">
        <f t="shared" si="16"/>
        <v>Ph2 - YE2019</v>
      </c>
      <c r="F78" s="35" t="s">
        <v>4174</v>
      </c>
      <c r="G78" s="35" t="s">
        <v>4175</v>
      </c>
      <c r="H78" s="35" t="s">
        <v>52</v>
      </c>
      <c r="I78" s="35" t="str">
        <f t="shared" si="17"/>
        <v>10.36.42.112</v>
      </c>
      <c r="J78" s="38" t="s">
        <v>4176</v>
      </c>
      <c r="K78" s="38" t="s">
        <v>4177</v>
      </c>
      <c r="L78" s="38" t="s">
        <v>4175</v>
      </c>
      <c r="M78" s="38" t="s">
        <v>53</v>
      </c>
      <c r="N78" s="38" t="str">
        <f t="shared" si="18"/>
        <v>10.45.90.112</v>
      </c>
      <c r="O78" s="38" t="s">
        <v>4178</v>
      </c>
      <c r="P78" s="38" t="s">
        <v>4179</v>
      </c>
      <c r="Q78" s="38" t="s">
        <v>4175</v>
      </c>
      <c r="R78" s="38" t="s">
        <v>53</v>
      </c>
      <c r="S78" s="38" t="str">
        <f t="shared" si="19"/>
        <v>10.45.90.112</v>
      </c>
      <c r="T78" s="328" t="s">
        <v>4180</v>
      </c>
      <c r="U78" s="328"/>
      <c r="V78" s="328" t="s">
        <v>4175</v>
      </c>
      <c r="W78" s="328" t="s">
        <v>4181</v>
      </c>
      <c r="X78" s="328" t="s">
        <v>4181</v>
      </c>
      <c r="Y78" s="328" t="s">
        <v>4182</v>
      </c>
      <c r="Z78" s="328"/>
      <c r="AA78" s="328" t="s">
        <v>4175</v>
      </c>
      <c r="AB78" s="328" t="s">
        <v>4181</v>
      </c>
      <c r="AC78" s="328" t="s">
        <v>4181</v>
      </c>
      <c r="AD78" s="327" t="s">
        <v>4183</v>
      </c>
      <c r="AE78" s="327" t="s">
        <v>4184</v>
      </c>
      <c r="AF78" s="327" t="s">
        <v>4185</v>
      </c>
      <c r="AG78" s="327" t="s">
        <v>55</v>
      </c>
      <c r="AH78" s="327" t="str">
        <f t="shared" si="20"/>
        <v>10.45.88.112</v>
      </c>
      <c r="AI78" s="327" t="s">
        <v>4186</v>
      </c>
      <c r="AJ78" s="327" t="s">
        <v>4192</v>
      </c>
      <c r="AK78" s="327" t="s">
        <v>4185</v>
      </c>
      <c r="AL78" s="327" t="s">
        <v>55</v>
      </c>
      <c r="AM78" s="327" t="str">
        <f t="shared" si="10"/>
        <v>10.45.88.112</v>
      </c>
      <c r="AN78" s="327" t="s">
        <v>4188</v>
      </c>
      <c r="AO78" s="327" t="s">
        <v>4191</v>
      </c>
      <c r="AP78" s="327" t="s">
        <v>4185</v>
      </c>
      <c r="AQ78" s="327" t="s">
        <v>55</v>
      </c>
      <c r="AR78" s="327" t="str">
        <f t="shared" si="21"/>
        <v>10.45.88.112</v>
      </c>
      <c r="AS78" s="327" t="s">
        <v>4189</v>
      </c>
      <c r="AT78" s="327" t="s">
        <v>4193</v>
      </c>
      <c r="AU78" s="327" t="s">
        <v>4185</v>
      </c>
      <c r="AV78" s="327" t="s">
        <v>55</v>
      </c>
      <c r="AW78" s="327" t="str">
        <f t="shared" si="13"/>
        <v>10.45.88.112</v>
      </c>
      <c r="AX78" s="353"/>
      <c r="AY78" s="353"/>
      <c r="AZ78" s="353"/>
      <c r="BA78" s="353"/>
      <c r="BB78" s="353"/>
      <c r="BC78" s="353"/>
      <c r="BD78" s="353"/>
      <c r="BE78" s="353"/>
      <c r="BF78" s="353"/>
      <c r="BG78" s="353"/>
      <c r="BH78" s="353"/>
      <c r="BI78" s="353"/>
      <c r="BJ78" s="353"/>
      <c r="BK78" s="353"/>
      <c r="BL78" s="353"/>
      <c r="BM78" s="353"/>
      <c r="BN78" s="353"/>
      <c r="BO78" s="353"/>
      <c r="BP78" s="353"/>
      <c r="BQ78" s="353"/>
      <c r="BS78" s="28"/>
      <c r="BT78" s="28"/>
      <c r="BU78" s="28"/>
      <c r="BV78" s="28"/>
      <c r="BW78" s="28"/>
      <c r="BX78" s="28"/>
      <c r="BY78" s="28"/>
      <c r="BZ78" s="28"/>
    </row>
    <row r="79" spans="2:78" hidden="1">
      <c r="B79" s="95" t="s">
        <v>594</v>
      </c>
      <c r="C79" s="33" t="str">
        <f t="shared" si="14"/>
        <v>BT Reigate</v>
      </c>
      <c r="D79" s="33" t="str">
        <f t="shared" si="15"/>
        <v>ARK</v>
      </c>
      <c r="E79" s="33" t="str">
        <f t="shared" si="16"/>
        <v>Ph2 - YE2019</v>
      </c>
      <c r="F79" s="35" t="s">
        <v>4174</v>
      </c>
      <c r="G79" s="35" t="s">
        <v>4175</v>
      </c>
      <c r="H79" s="35" t="s">
        <v>52</v>
      </c>
      <c r="I79" s="35" t="str">
        <f t="shared" si="17"/>
        <v>10.36.42.113</v>
      </c>
      <c r="J79" s="38" t="s">
        <v>4176</v>
      </c>
      <c r="K79" s="38" t="s">
        <v>4177</v>
      </c>
      <c r="L79" s="38" t="s">
        <v>4175</v>
      </c>
      <c r="M79" s="38" t="s">
        <v>53</v>
      </c>
      <c r="N79" s="38" t="str">
        <f t="shared" si="18"/>
        <v>10.45.90.113</v>
      </c>
      <c r="O79" s="38" t="s">
        <v>4178</v>
      </c>
      <c r="P79" s="38" t="s">
        <v>4179</v>
      </c>
      <c r="Q79" s="38" t="s">
        <v>4175</v>
      </c>
      <c r="R79" s="38" t="s">
        <v>53</v>
      </c>
      <c r="S79" s="38" t="str">
        <f t="shared" si="19"/>
        <v>10.45.90.113</v>
      </c>
      <c r="T79" s="328" t="s">
        <v>4180</v>
      </c>
      <c r="U79" s="328"/>
      <c r="V79" s="328" t="s">
        <v>4175</v>
      </c>
      <c r="W79" s="328" t="s">
        <v>4181</v>
      </c>
      <c r="X79" s="328" t="s">
        <v>4181</v>
      </c>
      <c r="Y79" s="328" t="s">
        <v>4182</v>
      </c>
      <c r="Z79" s="328"/>
      <c r="AA79" s="328" t="s">
        <v>4175</v>
      </c>
      <c r="AB79" s="328" t="s">
        <v>4181</v>
      </c>
      <c r="AC79" s="328" t="s">
        <v>4181</v>
      </c>
      <c r="AD79" s="327" t="s">
        <v>4183</v>
      </c>
      <c r="AE79" s="327" t="s">
        <v>4184</v>
      </c>
      <c r="AF79" s="327" t="s">
        <v>4185</v>
      </c>
      <c r="AG79" s="327" t="s">
        <v>55</v>
      </c>
      <c r="AH79" s="327" t="str">
        <f t="shared" si="20"/>
        <v>10.45.88.113</v>
      </c>
      <c r="AI79" s="327" t="s">
        <v>4186</v>
      </c>
      <c r="AJ79" s="327" t="s">
        <v>4192</v>
      </c>
      <c r="AK79" s="327" t="s">
        <v>4185</v>
      </c>
      <c r="AL79" s="327" t="s">
        <v>55</v>
      </c>
      <c r="AM79" s="327" t="str">
        <f t="shared" si="10"/>
        <v>10.45.88.113</v>
      </c>
      <c r="AN79" s="327" t="s">
        <v>4188</v>
      </c>
      <c r="AO79" s="327" t="s">
        <v>4191</v>
      </c>
      <c r="AP79" s="327" t="s">
        <v>4185</v>
      </c>
      <c r="AQ79" s="327" t="s">
        <v>55</v>
      </c>
      <c r="AR79" s="327" t="str">
        <f t="shared" si="21"/>
        <v>10.45.88.113</v>
      </c>
      <c r="AS79" s="327" t="s">
        <v>4189</v>
      </c>
      <c r="AT79" s="327" t="s">
        <v>4193</v>
      </c>
      <c r="AU79" s="327" t="s">
        <v>4185</v>
      </c>
      <c r="AV79" s="327" t="s">
        <v>55</v>
      </c>
      <c r="AW79" s="327" t="str">
        <f t="shared" si="13"/>
        <v>10.45.88.113</v>
      </c>
      <c r="AX79" s="353"/>
      <c r="AY79" s="353"/>
      <c r="AZ79" s="353"/>
      <c r="BA79" s="353"/>
      <c r="BB79" s="353"/>
      <c r="BC79" s="353"/>
      <c r="BD79" s="353"/>
      <c r="BE79" s="353"/>
      <c r="BF79" s="353"/>
      <c r="BG79" s="353"/>
      <c r="BH79" s="353"/>
      <c r="BI79" s="353"/>
      <c r="BJ79" s="353"/>
      <c r="BK79" s="353"/>
      <c r="BL79" s="353"/>
      <c r="BM79" s="353"/>
      <c r="BN79" s="353"/>
      <c r="BO79" s="353"/>
      <c r="BP79" s="353"/>
      <c r="BQ79" s="353"/>
      <c r="BS79" s="28"/>
      <c r="BT79" s="28"/>
      <c r="BU79" s="28"/>
      <c r="BV79" s="28"/>
      <c r="BW79" s="28"/>
      <c r="BX79" s="28"/>
      <c r="BY79" s="28"/>
      <c r="BZ79" s="28"/>
    </row>
    <row r="80" spans="2:78" hidden="1">
      <c r="B80" s="95" t="s">
        <v>595</v>
      </c>
      <c r="C80" s="33" t="str">
        <f t="shared" si="14"/>
        <v>BT Reigate</v>
      </c>
      <c r="D80" s="33" t="str">
        <f t="shared" si="15"/>
        <v>ARK</v>
      </c>
      <c r="E80" s="33" t="str">
        <f t="shared" si="16"/>
        <v>Ph2 - YE2019</v>
      </c>
      <c r="F80" s="35" t="s">
        <v>4174</v>
      </c>
      <c r="G80" s="35" t="s">
        <v>4175</v>
      </c>
      <c r="H80" s="35" t="s">
        <v>52</v>
      </c>
      <c r="I80" s="35" t="str">
        <f t="shared" si="17"/>
        <v>10.36.42.114</v>
      </c>
      <c r="J80" s="38" t="s">
        <v>4176</v>
      </c>
      <c r="K80" s="38" t="s">
        <v>4177</v>
      </c>
      <c r="L80" s="38" t="s">
        <v>4175</v>
      </c>
      <c r="M80" s="38" t="s">
        <v>53</v>
      </c>
      <c r="N80" s="38" t="str">
        <f t="shared" si="18"/>
        <v>10.45.90.114</v>
      </c>
      <c r="O80" s="38" t="s">
        <v>4178</v>
      </c>
      <c r="P80" s="38" t="s">
        <v>4179</v>
      </c>
      <c r="Q80" s="38" t="s">
        <v>4175</v>
      </c>
      <c r="R80" s="38" t="s">
        <v>53</v>
      </c>
      <c r="S80" s="38" t="str">
        <f t="shared" si="19"/>
        <v>10.45.90.114</v>
      </c>
      <c r="T80" s="328" t="s">
        <v>4180</v>
      </c>
      <c r="U80" s="328"/>
      <c r="V80" s="328" t="s">
        <v>4175</v>
      </c>
      <c r="W80" s="328" t="s">
        <v>4181</v>
      </c>
      <c r="X80" s="328" t="s">
        <v>4181</v>
      </c>
      <c r="Y80" s="328" t="s">
        <v>4182</v>
      </c>
      <c r="Z80" s="328"/>
      <c r="AA80" s="328" t="s">
        <v>4175</v>
      </c>
      <c r="AB80" s="328" t="s">
        <v>4181</v>
      </c>
      <c r="AC80" s="328" t="s">
        <v>4181</v>
      </c>
      <c r="AD80" s="327" t="s">
        <v>4183</v>
      </c>
      <c r="AE80" s="327" t="s">
        <v>4184</v>
      </c>
      <c r="AF80" s="327" t="s">
        <v>4185</v>
      </c>
      <c r="AG80" s="327" t="s">
        <v>55</v>
      </c>
      <c r="AH80" s="327" t="str">
        <f t="shared" si="20"/>
        <v>10.45.88.114</v>
      </c>
      <c r="AI80" s="327" t="s">
        <v>4186</v>
      </c>
      <c r="AJ80" s="327" t="s">
        <v>4192</v>
      </c>
      <c r="AK80" s="327" t="s">
        <v>4185</v>
      </c>
      <c r="AL80" s="327" t="s">
        <v>55</v>
      </c>
      <c r="AM80" s="327" t="str">
        <f t="shared" si="10"/>
        <v>10.45.88.114</v>
      </c>
      <c r="AN80" s="327" t="s">
        <v>4188</v>
      </c>
      <c r="AO80" s="327" t="s">
        <v>4191</v>
      </c>
      <c r="AP80" s="327" t="s">
        <v>4185</v>
      </c>
      <c r="AQ80" s="327" t="s">
        <v>55</v>
      </c>
      <c r="AR80" s="327" t="str">
        <f t="shared" si="21"/>
        <v>10.45.88.114</v>
      </c>
      <c r="AS80" s="327" t="s">
        <v>4189</v>
      </c>
      <c r="AT80" s="327" t="s">
        <v>4193</v>
      </c>
      <c r="AU80" s="327" t="s">
        <v>4185</v>
      </c>
      <c r="AV80" s="327" t="s">
        <v>55</v>
      </c>
      <c r="AW80" s="327" t="str">
        <f t="shared" si="13"/>
        <v>10.45.88.114</v>
      </c>
      <c r="AX80" s="353"/>
      <c r="AY80" s="353"/>
      <c r="AZ80" s="353"/>
      <c r="BA80" s="353"/>
      <c r="BB80" s="353"/>
      <c r="BC80" s="353"/>
      <c r="BD80" s="353"/>
      <c r="BE80" s="353"/>
      <c r="BF80" s="353"/>
      <c r="BG80" s="353"/>
      <c r="BH80" s="353"/>
      <c r="BI80" s="353"/>
      <c r="BJ80" s="353"/>
      <c r="BK80" s="353"/>
      <c r="BL80" s="353"/>
      <c r="BM80" s="353"/>
      <c r="BN80" s="353"/>
      <c r="BO80" s="353"/>
      <c r="BP80" s="353"/>
      <c r="BQ80" s="353"/>
      <c r="BS80" s="28"/>
      <c r="BT80" s="28"/>
      <c r="BU80" s="28"/>
      <c r="BV80" s="28"/>
      <c r="BW80" s="28"/>
      <c r="BX80" s="28"/>
      <c r="BY80" s="28"/>
      <c r="BZ80" s="28"/>
    </row>
    <row r="81" spans="2:78" hidden="1">
      <c r="B81" s="95" t="s">
        <v>596</v>
      </c>
      <c r="C81" s="33" t="str">
        <f t="shared" si="14"/>
        <v>BT Reigate</v>
      </c>
      <c r="D81" s="33" t="str">
        <f t="shared" si="15"/>
        <v>ARK</v>
      </c>
      <c r="E81" s="33" t="str">
        <f t="shared" si="16"/>
        <v>Ph2 - YE2019</v>
      </c>
      <c r="F81" s="35" t="s">
        <v>4174</v>
      </c>
      <c r="G81" s="35" t="s">
        <v>4175</v>
      </c>
      <c r="H81" s="35" t="s">
        <v>52</v>
      </c>
      <c r="I81" s="35" t="str">
        <f t="shared" si="17"/>
        <v>10.36.42.115</v>
      </c>
      <c r="J81" s="38" t="s">
        <v>4176</v>
      </c>
      <c r="K81" s="38" t="s">
        <v>4177</v>
      </c>
      <c r="L81" s="38" t="s">
        <v>4175</v>
      </c>
      <c r="M81" s="38" t="s">
        <v>53</v>
      </c>
      <c r="N81" s="38" t="str">
        <f t="shared" si="18"/>
        <v>10.45.90.115</v>
      </c>
      <c r="O81" s="38" t="s">
        <v>4178</v>
      </c>
      <c r="P81" s="38" t="s">
        <v>4179</v>
      </c>
      <c r="Q81" s="38" t="s">
        <v>4175</v>
      </c>
      <c r="R81" s="38" t="s">
        <v>53</v>
      </c>
      <c r="S81" s="38" t="str">
        <f t="shared" si="19"/>
        <v>10.45.90.115</v>
      </c>
      <c r="T81" s="328" t="s">
        <v>4180</v>
      </c>
      <c r="U81" s="328"/>
      <c r="V81" s="328" t="s">
        <v>4175</v>
      </c>
      <c r="W81" s="328" t="s">
        <v>4181</v>
      </c>
      <c r="X81" s="328" t="s">
        <v>4181</v>
      </c>
      <c r="Y81" s="328" t="s">
        <v>4182</v>
      </c>
      <c r="Z81" s="328"/>
      <c r="AA81" s="328" t="s">
        <v>4175</v>
      </c>
      <c r="AB81" s="328" t="s">
        <v>4181</v>
      </c>
      <c r="AC81" s="328" t="s">
        <v>4181</v>
      </c>
      <c r="AD81" s="327" t="s">
        <v>4183</v>
      </c>
      <c r="AE81" s="327" t="s">
        <v>4184</v>
      </c>
      <c r="AF81" s="327" t="s">
        <v>4185</v>
      </c>
      <c r="AG81" s="327" t="s">
        <v>55</v>
      </c>
      <c r="AH81" s="327" t="str">
        <f t="shared" si="20"/>
        <v>10.45.88.115</v>
      </c>
      <c r="AI81" s="327" t="s">
        <v>4186</v>
      </c>
      <c r="AJ81" s="327" t="s">
        <v>4192</v>
      </c>
      <c r="AK81" s="327" t="s">
        <v>4185</v>
      </c>
      <c r="AL81" s="327" t="s">
        <v>55</v>
      </c>
      <c r="AM81" s="327" t="str">
        <f t="shared" si="10"/>
        <v>10.45.88.115</v>
      </c>
      <c r="AN81" s="327" t="s">
        <v>4188</v>
      </c>
      <c r="AO81" s="327" t="s">
        <v>4191</v>
      </c>
      <c r="AP81" s="327" t="s">
        <v>4185</v>
      </c>
      <c r="AQ81" s="327" t="s">
        <v>55</v>
      </c>
      <c r="AR81" s="327" t="str">
        <f t="shared" si="21"/>
        <v>10.45.88.115</v>
      </c>
      <c r="AS81" s="327" t="s">
        <v>4189</v>
      </c>
      <c r="AT81" s="327" t="s">
        <v>4193</v>
      </c>
      <c r="AU81" s="327" t="s">
        <v>4185</v>
      </c>
      <c r="AV81" s="327" t="s">
        <v>55</v>
      </c>
      <c r="AW81" s="327" t="str">
        <f t="shared" si="13"/>
        <v>10.45.88.115</v>
      </c>
      <c r="AX81" s="353"/>
      <c r="AY81" s="353"/>
      <c r="AZ81" s="353"/>
      <c r="BA81" s="353"/>
      <c r="BB81" s="353"/>
      <c r="BC81" s="353"/>
      <c r="BD81" s="353"/>
      <c r="BE81" s="353"/>
      <c r="BF81" s="353"/>
      <c r="BG81" s="353"/>
      <c r="BH81" s="353"/>
      <c r="BI81" s="353"/>
      <c r="BJ81" s="353"/>
      <c r="BK81" s="353"/>
      <c r="BL81" s="353"/>
      <c r="BM81" s="353"/>
      <c r="BN81" s="353"/>
      <c r="BO81" s="353"/>
      <c r="BP81" s="353"/>
      <c r="BQ81" s="353"/>
      <c r="BS81" s="28"/>
      <c r="BT81" s="28"/>
      <c r="BU81" s="28"/>
      <c r="BV81" s="28"/>
      <c r="BW81" s="28"/>
      <c r="BX81" s="28"/>
      <c r="BY81" s="28"/>
      <c r="BZ81" s="28"/>
    </row>
    <row r="82" spans="2:78" hidden="1">
      <c r="B82" s="95" t="s">
        <v>597</v>
      </c>
      <c r="C82" s="33" t="str">
        <f t="shared" si="14"/>
        <v>BT Reigate</v>
      </c>
      <c r="D82" s="33" t="str">
        <f t="shared" si="15"/>
        <v>ARK</v>
      </c>
      <c r="E82" s="33" t="str">
        <f t="shared" si="16"/>
        <v>Ph2 - YE2019</v>
      </c>
      <c r="F82" s="35" t="s">
        <v>4174</v>
      </c>
      <c r="G82" s="35" t="s">
        <v>4175</v>
      </c>
      <c r="H82" s="35" t="s">
        <v>52</v>
      </c>
      <c r="I82" s="35" t="str">
        <f t="shared" si="17"/>
        <v>10.36.42.116</v>
      </c>
      <c r="J82" s="38" t="s">
        <v>4176</v>
      </c>
      <c r="K82" s="38" t="s">
        <v>4177</v>
      </c>
      <c r="L82" s="38" t="s">
        <v>4175</v>
      </c>
      <c r="M82" s="38" t="s">
        <v>53</v>
      </c>
      <c r="N82" s="38" t="str">
        <f t="shared" si="18"/>
        <v>10.45.90.116</v>
      </c>
      <c r="O82" s="38" t="s">
        <v>4178</v>
      </c>
      <c r="P82" s="38" t="s">
        <v>4179</v>
      </c>
      <c r="Q82" s="38" t="s">
        <v>4175</v>
      </c>
      <c r="R82" s="38" t="s">
        <v>53</v>
      </c>
      <c r="S82" s="38" t="str">
        <f t="shared" si="19"/>
        <v>10.45.90.116</v>
      </c>
      <c r="T82" s="328" t="s">
        <v>4180</v>
      </c>
      <c r="U82" s="328"/>
      <c r="V82" s="328" t="s">
        <v>4175</v>
      </c>
      <c r="W82" s="328" t="s">
        <v>4181</v>
      </c>
      <c r="X82" s="328" t="s">
        <v>4181</v>
      </c>
      <c r="Y82" s="328" t="s">
        <v>4182</v>
      </c>
      <c r="Z82" s="328"/>
      <c r="AA82" s="328" t="s">
        <v>4175</v>
      </c>
      <c r="AB82" s="328" t="s">
        <v>4181</v>
      </c>
      <c r="AC82" s="328" t="s">
        <v>4181</v>
      </c>
      <c r="AD82" s="327" t="s">
        <v>4183</v>
      </c>
      <c r="AE82" s="327" t="s">
        <v>4184</v>
      </c>
      <c r="AF82" s="327" t="s">
        <v>4185</v>
      </c>
      <c r="AG82" s="327" t="s">
        <v>55</v>
      </c>
      <c r="AH82" s="327" t="str">
        <f t="shared" si="20"/>
        <v>10.45.88.116</v>
      </c>
      <c r="AI82" s="327" t="s">
        <v>4186</v>
      </c>
      <c r="AJ82" s="327" t="s">
        <v>4192</v>
      </c>
      <c r="AK82" s="327" t="s">
        <v>4185</v>
      </c>
      <c r="AL82" s="327" t="s">
        <v>55</v>
      </c>
      <c r="AM82" s="327" t="str">
        <f t="shared" si="10"/>
        <v>10.45.88.116</v>
      </c>
      <c r="AN82" s="327" t="s">
        <v>4188</v>
      </c>
      <c r="AO82" s="327" t="s">
        <v>4191</v>
      </c>
      <c r="AP82" s="327" t="s">
        <v>4185</v>
      </c>
      <c r="AQ82" s="327" t="s">
        <v>55</v>
      </c>
      <c r="AR82" s="327" t="str">
        <f t="shared" si="21"/>
        <v>10.45.88.116</v>
      </c>
      <c r="AS82" s="327" t="s">
        <v>4189</v>
      </c>
      <c r="AT82" s="327" t="s">
        <v>4193</v>
      </c>
      <c r="AU82" s="327" t="s">
        <v>4185</v>
      </c>
      <c r="AV82" s="327" t="s">
        <v>55</v>
      </c>
      <c r="AW82" s="327" t="str">
        <f t="shared" si="13"/>
        <v>10.45.88.116</v>
      </c>
      <c r="AX82" s="353"/>
      <c r="AY82" s="353"/>
      <c r="AZ82" s="353"/>
      <c r="BA82" s="353"/>
      <c r="BB82" s="353"/>
      <c r="BC82" s="353"/>
      <c r="BD82" s="353"/>
      <c r="BE82" s="353"/>
      <c r="BF82" s="353"/>
      <c r="BG82" s="353"/>
      <c r="BH82" s="353"/>
      <c r="BI82" s="353"/>
      <c r="BJ82" s="353"/>
      <c r="BK82" s="353"/>
      <c r="BL82" s="353"/>
      <c r="BM82" s="353"/>
      <c r="BN82" s="353"/>
      <c r="BO82" s="353"/>
      <c r="BP82" s="353"/>
      <c r="BQ82" s="353"/>
      <c r="BS82" s="28"/>
      <c r="BT82" s="28"/>
      <c r="BU82" s="28"/>
      <c r="BV82" s="28"/>
      <c r="BW82" s="28"/>
      <c r="BX82" s="28"/>
      <c r="BY82" s="28"/>
      <c r="BZ82" s="28"/>
    </row>
    <row r="83" spans="2:78" hidden="1">
      <c r="B83" s="95" t="s">
        <v>598</v>
      </c>
      <c r="C83" s="33" t="str">
        <f t="shared" si="14"/>
        <v>BT Reigate</v>
      </c>
      <c r="D83" s="33" t="str">
        <f t="shared" si="15"/>
        <v>ARK</v>
      </c>
      <c r="E83" s="33" t="str">
        <f t="shared" si="16"/>
        <v>Ph2 - YE2019</v>
      </c>
      <c r="F83" s="35" t="s">
        <v>4174</v>
      </c>
      <c r="G83" s="35" t="s">
        <v>4175</v>
      </c>
      <c r="H83" s="35" t="s">
        <v>52</v>
      </c>
      <c r="I83" s="35" t="str">
        <f t="shared" si="17"/>
        <v>10.36.42.117</v>
      </c>
      <c r="J83" s="38" t="s">
        <v>4176</v>
      </c>
      <c r="K83" s="38" t="s">
        <v>4177</v>
      </c>
      <c r="L83" s="38" t="s">
        <v>4175</v>
      </c>
      <c r="M83" s="38" t="s">
        <v>53</v>
      </c>
      <c r="N83" s="38" t="str">
        <f t="shared" si="18"/>
        <v>10.45.90.117</v>
      </c>
      <c r="O83" s="38" t="s">
        <v>4178</v>
      </c>
      <c r="P83" s="38" t="s">
        <v>4179</v>
      </c>
      <c r="Q83" s="38" t="s">
        <v>4175</v>
      </c>
      <c r="R83" s="38" t="s">
        <v>53</v>
      </c>
      <c r="S83" s="38" t="str">
        <f t="shared" si="19"/>
        <v>10.45.90.117</v>
      </c>
      <c r="T83" s="328" t="s">
        <v>4180</v>
      </c>
      <c r="U83" s="328"/>
      <c r="V83" s="328" t="s">
        <v>4175</v>
      </c>
      <c r="W83" s="328" t="s">
        <v>4181</v>
      </c>
      <c r="X83" s="328" t="s">
        <v>4181</v>
      </c>
      <c r="Y83" s="328" t="s">
        <v>4182</v>
      </c>
      <c r="Z83" s="328"/>
      <c r="AA83" s="328" t="s">
        <v>4175</v>
      </c>
      <c r="AB83" s="328" t="s">
        <v>4181</v>
      </c>
      <c r="AC83" s="328" t="s">
        <v>4181</v>
      </c>
      <c r="AD83" s="327" t="s">
        <v>4183</v>
      </c>
      <c r="AE83" s="327" t="s">
        <v>4184</v>
      </c>
      <c r="AF83" s="327" t="s">
        <v>4185</v>
      </c>
      <c r="AG83" s="327" t="s">
        <v>55</v>
      </c>
      <c r="AH83" s="327" t="str">
        <f t="shared" si="20"/>
        <v>10.45.88.117</v>
      </c>
      <c r="AI83" s="327" t="s">
        <v>4186</v>
      </c>
      <c r="AJ83" s="327" t="s">
        <v>4192</v>
      </c>
      <c r="AK83" s="327" t="s">
        <v>4185</v>
      </c>
      <c r="AL83" s="327" t="s">
        <v>55</v>
      </c>
      <c r="AM83" s="327" t="str">
        <f t="shared" si="10"/>
        <v>10.45.88.117</v>
      </c>
      <c r="AN83" s="327" t="s">
        <v>4188</v>
      </c>
      <c r="AO83" s="327" t="s">
        <v>4191</v>
      </c>
      <c r="AP83" s="327" t="s">
        <v>4185</v>
      </c>
      <c r="AQ83" s="327" t="s">
        <v>55</v>
      </c>
      <c r="AR83" s="327" t="str">
        <f t="shared" si="21"/>
        <v>10.45.88.117</v>
      </c>
      <c r="AS83" s="327" t="s">
        <v>4189</v>
      </c>
      <c r="AT83" s="327" t="s">
        <v>4193</v>
      </c>
      <c r="AU83" s="327" t="s">
        <v>4185</v>
      </c>
      <c r="AV83" s="327" t="s">
        <v>55</v>
      </c>
      <c r="AW83" s="327" t="str">
        <f t="shared" si="13"/>
        <v>10.45.88.117</v>
      </c>
      <c r="AX83" s="353"/>
      <c r="AY83" s="353"/>
      <c r="AZ83" s="353"/>
      <c r="BA83" s="353"/>
      <c r="BB83" s="353"/>
      <c r="BC83" s="353"/>
      <c r="BD83" s="353"/>
      <c r="BE83" s="353"/>
      <c r="BF83" s="353"/>
      <c r="BG83" s="353"/>
      <c r="BH83" s="353"/>
      <c r="BI83" s="353"/>
      <c r="BJ83" s="353"/>
      <c r="BK83" s="353"/>
      <c r="BL83" s="353"/>
      <c r="BM83" s="353"/>
      <c r="BN83" s="353"/>
      <c r="BO83" s="353"/>
      <c r="BP83" s="353"/>
      <c r="BQ83" s="353"/>
      <c r="BS83" s="28"/>
      <c r="BT83" s="28"/>
      <c r="BU83" s="28"/>
      <c r="BV83" s="28"/>
      <c r="BW83" s="28"/>
      <c r="BX83" s="28"/>
      <c r="BY83" s="28"/>
      <c r="BZ83" s="28"/>
    </row>
    <row r="84" spans="2:78" hidden="1">
      <c r="B84" s="95" t="s">
        <v>599</v>
      </c>
      <c r="C84" s="33" t="str">
        <f t="shared" si="14"/>
        <v>BT Reigate</v>
      </c>
      <c r="D84" s="33" t="str">
        <f t="shared" si="15"/>
        <v>ARK</v>
      </c>
      <c r="E84" s="33" t="str">
        <f t="shared" si="16"/>
        <v>Ph2 - YE2019</v>
      </c>
      <c r="F84" s="35" t="s">
        <v>4174</v>
      </c>
      <c r="G84" s="35" t="s">
        <v>4175</v>
      </c>
      <c r="H84" s="35" t="s">
        <v>52</v>
      </c>
      <c r="I84" s="35" t="str">
        <f t="shared" si="17"/>
        <v>10.36.42.118</v>
      </c>
      <c r="J84" s="38" t="s">
        <v>4176</v>
      </c>
      <c r="K84" s="38" t="s">
        <v>4177</v>
      </c>
      <c r="L84" s="38" t="s">
        <v>4175</v>
      </c>
      <c r="M84" s="38" t="s">
        <v>53</v>
      </c>
      <c r="N84" s="38" t="str">
        <f t="shared" si="18"/>
        <v>10.45.90.118</v>
      </c>
      <c r="O84" s="38" t="s">
        <v>4178</v>
      </c>
      <c r="P84" s="38" t="s">
        <v>4179</v>
      </c>
      <c r="Q84" s="38" t="s">
        <v>4175</v>
      </c>
      <c r="R84" s="38" t="s">
        <v>53</v>
      </c>
      <c r="S84" s="38" t="str">
        <f t="shared" si="19"/>
        <v>10.45.90.118</v>
      </c>
      <c r="T84" s="328" t="s">
        <v>4180</v>
      </c>
      <c r="U84" s="328"/>
      <c r="V84" s="328" t="s">
        <v>4175</v>
      </c>
      <c r="W84" s="328" t="s">
        <v>4181</v>
      </c>
      <c r="X84" s="328" t="s">
        <v>4181</v>
      </c>
      <c r="Y84" s="328" t="s">
        <v>4182</v>
      </c>
      <c r="Z84" s="328"/>
      <c r="AA84" s="328" t="s">
        <v>4175</v>
      </c>
      <c r="AB84" s="328" t="s">
        <v>4181</v>
      </c>
      <c r="AC84" s="328" t="s">
        <v>4181</v>
      </c>
      <c r="AD84" s="327" t="s">
        <v>4183</v>
      </c>
      <c r="AE84" s="327" t="s">
        <v>4184</v>
      </c>
      <c r="AF84" s="327" t="s">
        <v>4185</v>
      </c>
      <c r="AG84" s="327" t="s">
        <v>55</v>
      </c>
      <c r="AH84" s="327" t="str">
        <f t="shared" si="20"/>
        <v>10.45.88.118</v>
      </c>
      <c r="AI84" s="327" t="s">
        <v>4186</v>
      </c>
      <c r="AJ84" s="327" t="s">
        <v>4192</v>
      </c>
      <c r="AK84" s="327" t="s">
        <v>4185</v>
      </c>
      <c r="AL84" s="327" t="s">
        <v>55</v>
      </c>
      <c r="AM84" s="327" t="str">
        <f t="shared" si="10"/>
        <v>10.45.88.118</v>
      </c>
      <c r="AN84" s="327" t="s">
        <v>4188</v>
      </c>
      <c r="AO84" s="327" t="s">
        <v>4191</v>
      </c>
      <c r="AP84" s="327" t="s">
        <v>4185</v>
      </c>
      <c r="AQ84" s="327" t="s">
        <v>55</v>
      </c>
      <c r="AR84" s="327" t="str">
        <f t="shared" si="21"/>
        <v>10.45.88.118</v>
      </c>
      <c r="AS84" s="327" t="s">
        <v>4189</v>
      </c>
      <c r="AT84" s="327" t="s">
        <v>4193</v>
      </c>
      <c r="AU84" s="327" t="s">
        <v>4185</v>
      </c>
      <c r="AV84" s="327" t="s">
        <v>55</v>
      </c>
      <c r="AW84" s="327" t="str">
        <f t="shared" si="13"/>
        <v>10.45.88.118</v>
      </c>
      <c r="AX84" s="353"/>
      <c r="AY84" s="353"/>
      <c r="AZ84" s="353"/>
      <c r="BA84" s="353"/>
      <c r="BB84" s="353"/>
      <c r="BC84" s="353"/>
      <c r="BD84" s="353"/>
      <c r="BE84" s="353"/>
      <c r="BF84" s="353"/>
      <c r="BG84" s="353"/>
      <c r="BH84" s="353"/>
      <c r="BI84" s="353"/>
      <c r="BJ84" s="353"/>
      <c r="BK84" s="353"/>
      <c r="BL84" s="353"/>
      <c r="BM84" s="353"/>
      <c r="BN84" s="353"/>
      <c r="BO84" s="353"/>
      <c r="BP84" s="353"/>
      <c r="BQ84" s="353"/>
      <c r="BS84" s="28"/>
      <c r="BT84" s="28"/>
      <c r="BU84" s="28"/>
      <c r="BV84" s="28"/>
      <c r="BW84" s="28"/>
      <c r="BX84" s="28"/>
      <c r="BY84" s="28"/>
      <c r="BZ84" s="28"/>
    </row>
    <row r="85" spans="2:78" hidden="1">
      <c r="B85" s="95" t="s">
        <v>600</v>
      </c>
      <c r="C85" s="33" t="str">
        <f t="shared" si="14"/>
        <v>BT Reigate</v>
      </c>
      <c r="D85" s="33" t="str">
        <f t="shared" si="15"/>
        <v>ARK</v>
      </c>
      <c r="E85" s="33" t="str">
        <f t="shared" si="16"/>
        <v>Ph2 - YE2019</v>
      </c>
      <c r="F85" s="35" t="s">
        <v>4174</v>
      </c>
      <c r="G85" s="35" t="s">
        <v>4175</v>
      </c>
      <c r="H85" s="35" t="s">
        <v>52</v>
      </c>
      <c r="I85" s="35" t="str">
        <f t="shared" si="17"/>
        <v>10.36.42.119</v>
      </c>
      <c r="J85" s="38" t="s">
        <v>4176</v>
      </c>
      <c r="K85" s="38" t="s">
        <v>4177</v>
      </c>
      <c r="L85" s="38" t="s">
        <v>4175</v>
      </c>
      <c r="M85" s="38" t="s">
        <v>53</v>
      </c>
      <c r="N85" s="38" t="str">
        <f t="shared" si="18"/>
        <v>10.45.90.119</v>
      </c>
      <c r="O85" s="38" t="s">
        <v>4178</v>
      </c>
      <c r="P85" s="38" t="s">
        <v>4179</v>
      </c>
      <c r="Q85" s="38" t="s">
        <v>4175</v>
      </c>
      <c r="R85" s="38" t="s">
        <v>53</v>
      </c>
      <c r="S85" s="38" t="str">
        <f t="shared" si="19"/>
        <v>10.45.90.119</v>
      </c>
      <c r="T85" s="328" t="s">
        <v>4180</v>
      </c>
      <c r="U85" s="328"/>
      <c r="V85" s="328" t="s">
        <v>4175</v>
      </c>
      <c r="W85" s="328" t="s">
        <v>4181</v>
      </c>
      <c r="X85" s="328" t="s">
        <v>4181</v>
      </c>
      <c r="Y85" s="328" t="s">
        <v>4182</v>
      </c>
      <c r="Z85" s="328"/>
      <c r="AA85" s="328" t="s">
        <v>4175</v>
      </c>
      <c r="AB85" s="328" t="s">
        <v>4181</v>
      </c>
      <c r="AC85" s="328" t="s">
        <v>4181</v>
      </c>
      <c r="AD85" s="327" t="s">
        <v>4183</v>
      </c>
      <c r="AE85" s="327" t="s">
        <v>4184</v>
      </c>
      <c r="AF85" s="327" t="s">
        <v>4185</v>
      </c>
      <c r="AG85" s="327" t="s">
        <v>55</v>
      </c>
      <c r="AH85" s="327" t="str">
        <f t="shared" si="20"/>
        <v>10.45.88.119</v>
      </c>
      <c r="AI85" s="327" t="s">
        <v>4186</v>
      </c>
      <c r="AJ85" s="327" t="s">
        <v>4192</v>
      </c>
      <c r="AK85" s="327" t="s">
        <v>4185</v>
      </c>
      <c r="AL85" s="327" t="s">
        <v>55</v>
      </c>
      <c r="AM85" s="327" t="str">
        <f t="shared" si="10"/>
        <v>10.45.88.119</v>
      </c>
      <c r="AN85" s="327" t="s">
        <v>4188</v>
      </c>
      <c r="AO85" s="327" t="s">
        <v>4191</v>
      </c>
      <c r="AP85" s="327" t="s">
        <v>4185</v>
      </c>
      <c r="AQ85" s="327" t="s">
        <v>55</v>
      </c>
      <c r="AR85" s="327" t="str">
        <f t="shared" si="21"/>
        <v>10.45.88.119</v>
      </c>
      <c r="AS85" s="327" t="s">
        <v>4189</v>
      </c>
      <c r="AT85" s="327" t="s">
        <v>4193</v>
      </c>
      <c r="AU85" s="327" t="s">
        <v>4185</v>
      </c>
      <c r="AV85" s="327" t="s">
        <v>55</v>
      </c>
      <c r="AW85" s="327" t="str">
        <f t="shared" si="13"/>
        <v>10.45.88.119</v>
      </c>
      <c r="AX85" s="353"/>
      <c r="AY85" s="353"/>
      <c r="AZ85" s="353"/>
      <c r="BA85" s="353"/>
      <c r="BB85" s="353"/>
      <c r="BC85" s="353"/>
      <c r="BD85" s="353"/>
      <c r="BE85" s="353"/>
      <c r="BF85" s="353"/>
      <c r="BG85" s="353"/>
      <c r="BH85" s="353"/>
      <c r="BI85" s="353"/>
      <c r="BJ85" s="353"/>
      <c r="BK85" s="353"/>
      <c r="BL85" s="353"/>
      <c r="BM85" s="353"/>
      <c r="BN85" s="353"/>
      <c r="BO85" s="353"/>
      <c r="BP85" s="353"/>
      <c r="BQ85" s="353"/>
      <c r="BS85" s="28"/>
      <c r="BT85" s="28"/>
      <c r="BU85" s="28"/>
      <c r="BV85" s="28"/>
      <c r="BW85" s="28"/>
      <c r="BX85" s="28"/>
      <c r="BY85" s="28"/>
      <c r="BZ85" s="28"/>
    </row>
    <row r="86" spans="2:78" hidden="1">
      <c r="B86" s="95" t="s">
        <v>601</v>
      </c>
      <c r="C86" s="33" t="str">
        <f t="shared" si="14"/>
        <v>BT Reigate</v>
      </c>
      <c r="D86" s="33" t="str">
        <f t="shared" si="15"/>
        <v>ARK</v>
      </c>
      <c r="E86" s="33" t="str">
        <f t="shared" si="16"/>
        <v>Ph2 - YE2019</v>
      </c>
      <c r="F86" s="35" t="s">
        <v>4174</v>
      </c>
      <c r="G86" s="35" t="s">
        <v>4175</v>
      </c>
      <c r="H86" s="35" t="s">
        <v>52</v>
      </c>
      <c r="I86" s="35" t="str">
        <f t="shared" si="17"/>
        <v>10.36.42.120</v>
      </c>
      <c r="J86" s="38" t="s">
        <v>4176</v>
      </c>
      <c r="K86" s="38" t="s">
        <v>4177</v>
      </c>
      <c r="L86" s="38" t="s">
        <v>4175</v>
      </c>
      <c r="M86" s="38" t="s">
        <v>53</v>
      </c>
      <c r="N86" s="38" t="str">
        <f t="shared" si="18"/>
        <v>10.45.90.120</v>
      </c>
      <c r="O86" s="38" t="s">
        <v>4178</v>
      </c>
      <c r="P86" s="38" t="s">
        <v>4179</v>
      </c>
      <c r="Q86" s="38" t="s">
        <v>4175</v>
      </c>
      <c r="R86" s="38" t="s">
        <v>53</v>
      </c>
      <c r="S86" s="38" t="str">
        <f t="shared" si="19"/>
        <v>10.45.90.120</v>
      </c>
      <c r="T86" s="328" t="s">
        <v>4180</v>
      </c>
      <c r="U86" s="328"/>
      <c r="V86" s="328" t="s">
        <v>4175</v>
      </c>
      <c r="W86" s="328" t="s">
        <v>4181</v>
      </c>
      <c r="X86" s="328" t="s">
        <v>4181</v>
      </c>
      <c r="Y86" s="328" t="s">
        <v>4182</v>
      </c>
      <c r="Z86" s="328"/>
      <c r="AA86" s="328" t="s">
        <v>4175</v>
      </c>
      <c r="AB86" s="328" t="s">
        <v>4181</v>
      </c>
      <c r="AC86" s="328" t="s">
        <v>4181</v>
      </c>
      <c r="AD86" s="327" t="s">
        <v>4183</v>
      </c>
      <c r="AE86" s="327" t="s">
        <v>4184</v>
      </c>
      <c r="AF86" s="327" t="s">
        <v>4185</v>
      </c>
      <c r="AG86" s="327" t="s">
        <v>55</v>
      </c>
      <c r="AH86" s="327" t="str">
        <f t="shared" si="20"/>
        <v>10.45.88.120</v>
      </c>
      <c r="AI86" s="327" t="s">
        <v>4186</v>
      </c>
      <c r="AJ86" s="327" t="s">
        <v>4192</v>
      </c>
      <c r="AK86" s="327" t="s">
        <v>4185</v>
      </c>
      <c r="AL86" s="327" t="s">
        <v>55</v>
      </c>
      <c r="AM86" s="327" t="str">
        <f t="shared" si="10"/>
        <v>10.45.88.120</v>
      </c>
      <c r="AN86" s="327" t="s">
        <v>4188</v>
      </c>
      <c r="AO86" s="327" t="s">
        <v>4191</v>
      </c>
      <c r="AP86" s="327" t="s">
        <v>4185</v>
      </c>
      <c r="AQ86" s="327" t="s">
        <v>55</v>
      </c>
      <c r="AR86" s="327" t="str">
        <f t="shared" si="21"/>
        <v>10.45.88.120</v>
      </c>
      <c r="AS86" s="327" t="s">
        <v>4189</v>
      </c>
      <c r="AT86" s="327" t="s">
        <v>4193</v>
      </c>
      <c r="AU86" s="327" t="s">
        <v>4185</v>
      </c>
      <c r="AV86" s="327" t="s">
        <v>55</v>
      </c>
      <c r="AW86" s="327" t="str">
        <f t="shared" si="13"/>
        <v>10.45.88.120</v>
      </c>
      <c r="AX86" s="353"/>
      <c r="AY86" s="353"/>
      <c r="AZ86" s="353"/>
      <c r="BA86" s="353"/>
      <c r="BB86" s="353"/>
      <c r="BC86" s="353"/>
      <c r="BD86" s="353"/>
      <c r="BE86" s="353"/>
      <c r="BF86" s="353"/>
      <c r="BG86" s="353"/>
      <c r="BH86" s="353"/>
      <c r="BI86" s="353"/>
      <c r="BJ86" s="353"/>
      <c r="BK86" s="353"/>
      <c r="BL86" s="353"/>
      <c r="BM86" s="353"/>
      <c r="BN86" s="353"/>
      <c r="BO86" s="353"/>
      <c r="BP86" s="353"/>
      <c r="BQ86" s="353"/>
      <c r="BS86" s="28"/>
      <c r="BT86" s="28"/>
      <c r="BU86" s="28"/>
      <c r="BV86" s="28"/>
      <c r="BW86" s="28"/>
      <c r="BX86" s="28"/>
      <c r="BY86" s="28"/>
      <c r="BZ86" s="28"/>
    </row>
    <row r="87" spans="2:78" hidden="1">
      <c r="B87" s="95" t="s">
        <v>602</v>
      </c>
      <c r="C87" s="33" t="str">
        <f t="shared" si="14"/>
        <v>BT Reigate</v>
      </c>
      <c r="D87" s="33" t="str">
        <f t="shared" si="15"/>
        <v>ARK</v>
      </c>
      <c r="E87" s="33" t="str">
        <f t="shared" si="16"/>
        <v>Ph2 - YE2019</v>
      </c>
      <c r="F87" s="35" t="s">
        <v>4174</v>
      </c>
      <c r="G87" s="35" t="s">
        <v>4175</v>
      </c>
      <c r="H87" s="35" t="s">
        <v>52</v>
      </c>
      <c r="I87" s="35" t="str">
        <f t="shared" si="17"/>
        <v>10.36.42.121</v>
      </c>
      <c r="J87" s="38" t="s">
        <v>4176</v>
      </c>
      <c r="K87" s="38" t="s">
        <v>4177</v>
      </c>
      <c r="L87" s="38" t="s">
        <v>4175</v>
      </c>
      <c r="M87" s="38" t="s">
        <v>53</v>
      </c>
      <c r="N87" s="38" t="str">
        <f t="shared" si="18"/>
        <v>10.45.90.121</v>
      </c>
      <c r="O87" s="38" t="s">
        <v>4178</v>
      </c>
      <c r="P87" s="38" t="s">
        <v>4179</v>
      </c>
      <c r="Q87" s="38" t="s">
        <v>4175</v>
      </c>
      <c r="R87" s="38" t="s">
        <v>53</v>
      </c>
      <c r="S87" s="38" t="str">
        <f t="shared" si="19"/>
        <v>10.45.90.121</v>
      </c>
      <c r="T87" s="328" t="s">
        <v>4180</v>
      </c>
      <c r="U87" s="328"/>
      <c r="V87" s="328" t="s">
        <v>4175</v>
      </c>
      <c r="W87" s="328" t="s">
        <v>4181</v>
      </c>
      <c r="X87" s="328" t="s">
        <v>4181</v>
      </c>
      <c r="Y87" s="328" t="s">
        <v>4182</v>
      </c>
      <c r="Z87" s="328"/>
      <c r="AA87" s="328" t="s">
        <v>4175</v>
      </c>
      <c r="AB87" s="328" t="s">
        <v>4181</v>
      </c>
      <c r="AC87" s="328" t="s">
        <v>4181</v>
      </c>
      <c r="AD87" s="327" t="s">
        <v>4183</v>
      </c>
      <c r="AE87" s="327" t="s">
        <v>4184</v>
      </c>
      <c r="AF87" s="327" t="s">
        <v>4185</v>
      </c>
      <c r="AG87" s="327" t="s">
        <v>55</v>
      </c>
      <c r="AH87" s="327" t="str">
        <f t="shared" si="20"/>
        <v>10.45.88.121</v>
      </c>
      <c r="AI87" s="327" t="s">
        <v>4186</v>
      </c>
      <c r="AJ87" s="327" t="s">
        <v>4192</v>
      </c>
      <c r="AK87" s="327" t="s">
        <v>4185</v>
      </c>
      <c r="AL87" s="327" t="s">
        <v>55</v>
      </c>
      <c r="AM87" s="327" t="str">
        <f t="shared" ref="AM87:AM138" si="22">INDEX(Master_Full_Product_IP,MATCH(P2P_Full_Short_Hostname,Master_Full_Short_Hostname,0))</f>
        <v>10.45.88.121</v>
      </c>
      <c r="AN87" s="327" t="s">
        <v>4188</v>
      </c>
      <c r="AO87" s="327" t="s">
        <v>4191</v>
      </c>
      <c r="AP87" s="327" t="s">
        <v>4185</v>
      </c>
      <c r="AQ87" s="327" t="s">
        <v>55</v>
      </c>
      <c r="AR87" s="327" t="str">
        <f t="shared" si="21"/>
        <v>10.45.88.121</v>
      </c>
      <c r="AS87" s="327" t="s">
        <v>4189</v>
      </c>
      <c r="AT87" s="327" t="s">
        <v>4193</v>
      </c>
      <c r="AU87" s="327" t="s">
        <v>4185</v>
      </c>
      <c r="AV87" s="327" t="s">
        <v>55</v>
      </c>
      <c r="AW87" s="327" t="str">
        <f t="shared" ref="AW87:AW118" si="23">INDEX(Master_Full_Product_IP,MATCH(P2P_Full_Short_Hostname,Master_Full_Short_Hostname,0))</f>
        <v>10.45.88.121</v>
      </c>
      <c r="AX87" s="353"/>
      <c r="AY87" s="353"/>
      <c r="AZ87" s="353"/>
      <c r="BA87" s="353"/>
      <c r="BB87" s="353"/>
      <c r="BC87" s="353"/>
      <c r="BD87" s="353"/>
      <c r="BE87" s="353"/>
      <c r="BF87" s="353"/>
      <c r="BG87" s="353"/>
      <c r="BH87" s="353"/>
      <c r="BI87" s="353"/>
      <c r="BJ87" s="353"/>
      <c r="BK87" s="353"/>
      <c r="BL87" s="353"/>
      <c r="BM87" s="353"/>
      <c r="BN87" s="353"/>
      <c r="BO87" s="353"/>
      <c r="BP87" s="353"/>
      <c r="BQ87" s="353"/>
      <c r="BS87" s="28"/>
      <c r="BT87" s="28"/>
      <c r="BU87" s="28"/>
      <c r="BV87" s="28"/>
      <c r="BW87" s="28"/>
      <c r="BX87" s="28"/>
      <c r="BY87" s="28"/>
      <c r="BZ87" s="28"/>
    </row>
    <row r="88" spans="2:78" hidden="1">
      <c r="B88" s="95" t="s">
        <v>603</v>
      </c>
      <c r="C88" s="33" t="str">
        <f t="shared" si="14"/>
        <v>BT Reigate</v>
      </c>
      <c r="D88" s="33" t="str">
        <f t="shared" si="15"/>
        <v>ARK</v>
      </c>
      <c r="E88" s="33" t="str">
        <f t="shared" si="16"/>
        <v>Ph2 - YE2019</v>
      </c>
      <c r="F88" s="35" t="s">
        <v>4174</v>
      </c>
      <c r="G88" s="35" t="s">
        <v>4175</v>
      </c>
      <c r="H88" s="35" t="s">
        <v>52</v>
      </c>
      <c r="I88" s="35" t="str">
        <f t="shared" si="17"/>
        <v>10.36.42.122</v>
      </c>
      <c r="J88" s="38" t="s">
        <v>4176</v>
      </c>
      <c r="K88" s="38" t="s">
        <v>4177</v>
      </c>
      <c r="L88" s="38" t="s">
        <v>4175</v>
      </c>
      <c r="M88" s="38" t="s">
        <v>53</v>
      </c>
      <c r="N88" s="38" t="str">
        <f t="shared" si="18"/>
        <v>10.45.90.122</v>
      </c>
      <c r="O88" s="38" t="s">
        <v>4178</v>
      </c>
      <c r="P88" s="38" t="s">
        <v>4179</v>
      </c>
      <c r="Q88" s="38" t="s">
        <v>4175</v>
      </c>
      <c r="R88" s="38" t="s">
        <v>53</v>
      </c>
      <c r="S88" s="38" t="str">
        <f t="shared" si="19"/>
        <v>10.45.90.122</v>
      </c>
      <c r="T88" s="328" t="s">
        <v>4180</v>
      </c>
      <c r="U88" s="328"/>
      <c r="V88" s="328" t="s">
        <v>4175</v>
      </c>
      <c r="W88" s="328" t="s">
        <v>4181</v>
      </c>
      <c r="X88" s="328" t="s">
        <v>4181</v>
      </c>
      <c r="Y88" s="328" t="s">
        <v>4182</v>
      </c>
      <c r="Z88" s="328"/>
      <c r="AA88" s="328" t="s">
        <v>4175</v>
      </c>
      <c r="AB88" s="328" t="s">
        <v>4181</v>
      </c>
      <c r="AC88" s="328" t="s">
        <v>4181</v>
      </c>
      <c r="AD88" s="327" t="s">
        <v>4183</v>
      </c>
      <c r="AE88" s="327" t="s">
        <v>4184</v>
      </c>
      <c r="AF88" s="327" t="s">
        <v>4185</v>
      </c>
      <c r="AG88" s="327" t="s">
        <v>55</v>
      </c>
      <c r="AH88" s="327" t="str">
        <f t="shared" si="20"/>
        <v>10.45.88.122</v>
      </c>
      <c r="AI88" s="327" t="s">
        <v>4186</v>
      </c>
      <c r="AJ88" s="327" t="s">
        <v>4192</v>
      </c>
      <c r="AK88" s="327" t="s">
        <v>4185</v>
      </c>
      <c r="AL88" s="327" t="s">
        <v>55</v>
      </c>
      <c r="AM88" s="327" t="str">
        <f t="shared" si="22"/>
        <v>10.45.88.122</v>
      </c>
      <c r="AN88" s="327" t="s">
        <v>4188</v>
      </c>
      <c r="AO88" s="327" t="s">
        <v>4191</v>
      </c>
      <c r="AP88" s="327" t="s">
        <v>4185</v>
      </c>
      <c r="AQ88" s="327" t="s">
        <v>55</v>
      </c>
      <c r="AR88" s="327" t="str">
        <f t="shared" si="21"/>
        <v>10.45.88.122</v>
      </c>
      <c r="AS88" s="327" t="s">
        <v>4189</v>
      </c>
      <c r="AT88" s="327" t="s">
        <v>4193</v>
      </c>
      <c r="AU88" s="327" t="s">
        <v>4185</v>
      </c>
      <c r="AV88" s="327" t="s">
        <v>55</v>
      </c>
      <c r="AW88" s="327" t="str">
        <f t="shared" si="23"/>
        <v>10.45.88.122</v>
      </c>
      <c r="AX88" s="353"/>
      <c r="AY88" s="353"/>
      <c r="AZ88" s="353"/>
      <c r="BA88" s="353"/>
      <c r="BB88" s="353"/>
      <c r="BC88" s="353"/>
      <c r="BD88" s="353"/>
      <c r="BE88" s="353"/>
      <c r="BF88" s="353"/>
      <c r="BG88" s="353"/>
      <c r="BH88" s="353"/>
      <c r="BI88" s="353"/>
      <c r="BJ88" s="353"/>
      <c r="BK88" s="353"/>
      <c r="BL88" s="353"/>
      <c r="BM88" s="353"/>
      <c r="BN88" s="353"/>
      <c r="BO88" s="353"/>
      <c r="BP88" s="353"/>
      <c r="BQ88" s="353"/>
      <c r="BS88" s="28"/>
      <c r="BT88" s="28"/>
      <c r="BU88" s="28"/>
      <c r="BV88" s="28"/>
      <c r="BW88" s="28"/>
      <c r="BX88" s="28"/>
      <c r="BY88" s="28"/>
      <c r="BZ88" s="28"/>
    </row>
    <row r="89" spans="2:78" hidden="1">
      <c r="B89" s="95" t="s">
        <v>604</v>
      </c>
      <c r="C89" s="33" t="str">
        <f t="shared" si="14"/>
        <v>BT Reigate</v>
      </c>
      <c r="D89" s="33" t="str">
        <f t="shared" si="15"/>
        <v>ARK</v>
      </c>
      <c r="E89" s="33" t="str">
        <f t="shared" si="16"/>
        <v>Ph2 - YE2019</v>
      </c>
      <c r="F89" s="35" t="s">
        <v>4174</v>
      </c>
      <c r="G89" s="35" t="s">
        <v>4175</v>
      </c>
      <c r="H89" s="35" t="s">
        <v>52</v>
      </c>
      <c r="I89" s="35" t="str">
        <f t="shared" si="17"/>
        <v>10.36.42.123</v>
      </c>
      <c r="J89" s="38" t="s">
        <v>4176</v>
      </c>
      <c r="K89" s="38" t="s">
        <v>4177</v>
      </c>
      <c r="L89" s="38" t="s">
        <v>4175</v>
      </c>
      <c r="M89" s="38" t="s">
        <v>53</v>
      </c>
      <c r="N89" s="38" t="str">
        <f t="shared" si="18"/>
        <v>10.45.90.123</v>
      </c>
      <c r="O89" s="38" t="s">
        <v>4178</v>
      </c>
      <c r="P89" s="38" t="s">
        <v>4179</v>
      </c>
      <c r="Q89" s="38" t="s">
        <v>4175</v>
      </c>
      <c r="R89" s="38" t="s">
        <v>53</v>
      </c>
      <c r="S89" s="38" t="str">
        <f t="shared" si="19"/>
        <v>10.45.90.123</v>
      </c>
      <c r="T89" s="328" t="s">
        <v>4180</v>
      </c>
      <c r="U89" s="328"/>
      <c r="V89" s="328" t="s">
        <v>4175</v>
      </c>
      <c r="W89" s="328" t="s">
        <v>4181</v>
      </c>
      <c r="X89" s="328" t="s">
        <v>4181</v>
      </c>
      <c r="Y89" s="328" t="s">
        <v>4182</v>
      </c>
      <c r="Z89" s="328"/>
      <c r="AA89" s="328" t="s">
        <v>4175</v>
      </c>
      <c r="AB89" s="328" t="s">
        <v>4181</v>
      </c>
      <c r="AC89" s="328" t="s">
        <v>4181</v>
      </c>
      <c r="AD89" s="327" t="s">
        <v>4183</v>
      </c>
      <c r="AE89" s="327" t="s">
        <v>4184</v>
      </c>
      <c r="AF89" s="327" t="s">
        <v>4185</v>
      </c>
      <c r="AG89" s="327" t="s">
        <v>55</v>
      </c>
      <c r="AH89" s="327" t="str">
        <f t="shared" si="20"/>
        <v>10.45.88.123</v>
      </c>
      <c r="AI89" s="327" t="s">
        <v>4186</v>
      </c>
      <c r="AJ89" s="327" t="s">
        <v>4192</v>
      </c>
      <c r="AK89" s="327" t="s">
        <v>4185</v>
      </c>
      <c r="AL89" s="327" t="s">
        <v>55</v>
      </c>
      <c r="AM89" s="327" t="str">
        <f t="shared" si="22"/>
        <v>10.45.88.123</v>
      </c>
      <c r="AN89" s="327" t="s">
        <v>4188</v>
      </c>
      <c r="AO89" s="327" t="s">
        <v>4191</v>
      </c>
      <c r="AP89" s="327" t="s">
        <v>4185</v>
      </c>
      <c r="AQ89" s="327" t="s">
        <v>55</v>
      </c>
      <c r="AR89" s="327" t="str">
        <f t="shared" si="21"/>
        <v>10.45.88.123</v>
      </c>
      <c r="AS89" s="327" t="s">
        <v>4189</v>
      </c>
      <c r="AT89" s="327" t="s">
        <v>4193</v>
      </c>
      <c r="AU89" s="327" t="s">
        <v>4185</v>
      </c>
      <c r="AV89" s="327" t="s">
        <v>55</v>
      </c>
      <c r="AW89" s="327" t="str">
        <f t="shared" si="23"/>
        <v>10.45.88.123</v>
      </c>
      <c r="AX89" s="353"/>
      <c r="AY89" s="353"/>
      <c r="AZ89" s="353"/>
      <c r="BA89" s="353"/>
      <c r="BB89" s="353"/>
      <c r="BC89" s="353"/>
      <c r="BD89" s="353"/>
      <c r="BE89" s="353"/>
      <c r="BF89" s="353"/>
      <c r="BG89" s="353"/>
      <c r="BH89" s="353"/>
      <c r="BI89" s="353"/>
      <c r="BJ89" s="353"/>
      <c r="BK89" s="353"/>
      <c r="BL89" s="353"/>
      <c r="BM89" s="353"/>
      <c r="BN89" s="353"/>
      <c r="BO89" s="353"/>
      <c r="BP89" s="353"/>
      <c r="BQ89" s="353"/>
      <c r="BS89" s="28"/>
      <c r="BT89" s="28"/>
      <c r="BU89" s="28"/>
      <c r="BV89" s="28"/>
      <c r="BW89" s="28"/>
      <c r="BX89" s="28"/>
      <c r="BY89" s="28"/>
      <c r="BZ89" s="28"/>
    </row>
    <row r="90" spans="2:78" hidden="1">
      <c r="B90" s="95" t="s">
        <v>605</v>
      </c>
      <c r="C90" s="33" t="str">
        <f t="shared" si="14"/>
        <v>BT Reigate</v>
      </c>
      <c r="D90" s="33" t="str">
        <f t="shared" si="15"/>
        <v>ARK</v>
      </c>
      <c r="E90" s="33" t="str">
        <f t="shared" si="16"/>
        <v>Ph2 - YE2019</v>
      </c>
      <c r="F90" s="35" t="s">
        <v>4174</v>
      </c>
      <c r="G90" s="35" t="s">
        <v>4175</v>
      </c>
      <c r="H90" s="35" t="s">
        <v>52</v>
      </c>
      <c r="I90" s="35" t="str">
        <f t="shared" si="17"/>
        <v>10.36.42.124</v>
      </c>
      <c r="J90" s="38" t="s">
        <v>4176</v>
      </c>
      <c r="K90" s="38" t="s">
        <v>4177</v>
      </c>
      <c r="L90" s="38" t="s">
        <v>4175</v>
      </c>
      <c r="M90" s="38" t="s">
        <v>53</v>
      </c>
      <c r="N90" s="38" t="str">
        <f t="shared" si="18"/>
        <v>10.45.90.124</v>
      </c>
      <c r="O90" s="38" t="s">
        <v>4178</v>
      </c>
      <c r="P90" s="38" t="s">
        <v>4179</v>
      </c>
      <c r="Q90" s="38" t="s">
        <v>4175</v>
      </c>
      <c r="R90" s="38" t="s">
        <v>53</v>
      </c>
      <c r="S90" s="38" t="str">
        <f t="shared" si="19"/>
        <v>10.45.90.124</v>
      </c>
      <c r="T90" s="328" t="s">
        <v>4180</v>
      </c>
      <c r="U90" s="328"/>
      <c r="V90" s="328" t="s">
        <v>4175</v>
      </c>
      <c r="W90" s="328" t="s">
        <v>4181</v>
      </c>
      <c r="X90" s="328" t="s">
        <v>4181</v>
      </c>
      <c r="Y90" s="328" t="s">
        <v>4182</v>
      </c>
      <c r="Z90" s="328"/>
      <c r="AA90" s="328" t="s">
        <v>4175</v>
      </c>
      <c r="AB90" s="328" t="s">
        <v>4181</v>
      </c>
      <c r="AC90" s="328" t="s">
        <v>4181</v>
      </c>
      <c r="AD90" s="327" t="s">
        <v>4183</v>
      </c>
      <c r="AE90" s="327" t="s">
        <v>4184</v>
      </c>
      <c r="AF90" s="327" t="s">
        <v>4185</v>
      </c>
      <c r="AG90" s="327" t="s">
        <v>55</v>
      </c>
      <c r="AH90" s="327" t="str">
        <f t="shared" si="20"/>
        <v>10.45.88.124</v>
      </c>
      <c r="AI90" s="327" t="s">
        <v>4186</v>
      </c>
      <c r="AJ90" s="327" t="s">
        <v>4192</v>
      </c>
      <c r="AK90" s="327" t="s">
        <v>4185</v>
      </c>
      <c r="AL90" s="327" t="s">
        <v>55</v>
      </c>
      <c r="AM90" s="327" t="str">
        <f t="shared" si="22"/>
        <v>10.45.88.124</v>
      </c>
      <c r="AN90" s="327" t="s">
        <v>4188</v>
      </c>
      <c r="AO90" s="327" t="s">
        <v>4191</v>
      </c>
      <c r="AP90" s="327" t="s">
        <v>4185</v>
      </c>
      <c r="AQ90" s="327" t="s">
        <v>55</v>
      </c>
      <c r="AR90" s="327" t="str">
        <f t="shared" si="21"/>
        <v>10.45.88.124</v>
      </c>
      <c r="AS90" s="327" t="s">
        <v>4189</v>
      </c>
      <c r="AT90" s="327" t="s">
        <v>4193</v>
      </c>
      <c r="AU90" s="327" t="s">
        <v>4185</v>
      </c>
      <c r="AV90" s="327" t="s">
        <v>55</v>
      </c>
      <c r="AW90" s="327" t="str">
        <f t="shared" si="23"/>
        <v>10.45.88.124</v>
      </c>
      <c r="AX90" s="353"/>
      <c r="AY90" s="353"/>
      <c r="AZ90" s="353"/>
      <c r="BA90" s="353"/>
      <c r="BB90" s="353"/>
      <c r="BC90" s="353"/>
      <c r="BD90" s="353"/>
      <c r="BE90" s="353"/>
      <c r="BF90" s="353"/>
      <c r="BG90" s="353"/>
      <c r="BH90" s="353"/>
      <c r="BI90" s="353"/>
      <c r="BJ90" s="353"/>
      <c r="BK90" s="353"/>
      <c r="BL90" s="353"/>
      <c r="BM90" s="353"/>
      <c r="BN90" s="353"/>
      <c r="BO90" s="353"/>
      <c r="BP90" s="353"/>
      <c r="BQ90" s="353"/>
      <c r="BS90" s="28"/>
      <c r="BT90" s="28"/>
      <c r="BU90" s="28"/>
      <c r="BV90" s="28"/>
      <c r="BW90" s="28"/>
      <c r="BX90" s="28"/>
      <c r="BY90" s="28"/>
      <c r="BZ90" s="28"/>
    </row>
    <row r="91" spans="2:78" hidden="1">
      <c r="B91" s="95" t="s">
        <v>606</v>
      </c>
      <c r="C91" s="33" t="str">
        <f t="shared" si="14"/>
        <v>BT Reigate</v>
      </c>
      <c r="D91" s="33" t="str">
        <f t="shared" si="15"/>
        <v>ARK</v>
      </c>
      <c r="E91" s="33" t="str">
        <f t="shared" si="16"/>
        <v>Ph2 - YE2019</v>
      </c>
      <c r="F91" s="35" t="s">
        <v>4174</v>
      </c>
      <c r="G91" s="35" t="s">
        <v>4175</v>
      </c>
      <c r="H91" s="35" t="s">
        <v>52</v>
      </c>
      <c r="I91" s="35" t="str">
        <f t="shared" si="17"/>
        <v>10.36.42.125</v>
      </c>
      <c r="J91" s="38" t="s">
        <v>4176</v>
      </c>
      <c r="K91" s="38" t="s">
        <v>4177</v>
      </c>
      <c r="L91" s="38" t="s">
        <v>4175</v>
      </c>
      <c r="M91" s="38" t="s">
        <v>53</v>
      </c>
      <c r="N91" s="38" t="str">
        <f t="shared" si="18"/>
        <v>10.45.90.125</v>
      </c>
      <c r="O91" s="38" t="s">
        <v>4178</v>
      </c>
      <c r="P91" s="38" t="s">
        <v>4179</v>
      </c>
      <c r="Q91" s="38" t="s">
        <v>4175</v>
      </c>
      <c r="R91" s="38" t="s">
        <v>53</v>
      </c>
      <c r="S91" s="38" t="str">
        <f t="shared" si="19"/>
        <v>10.45.90.125</v>
      </c>
      <c r="T91" s="328" t="s">
        <v>4180</v>
      </c>
      <c r="U91" s="328"/>
      <c r="V91" s="328" t="s">
        <v>4175</v>
      </c>
      <c r="W91" s="328" t="s">
        <v>4181</v>
      </c>
      <c r="X91" s="328" t="s">
        <v>4181</v>
      </c>
      <c r="Y91" s="328" t="s">
        <v>4182</v>
      </c>
      <c r="Z91" s="328"/>
      <c r="AA91" s="328" t="s">
        <v>4175</v>
      </c>
      <c r="AB91" s="328" t="s">
        <v>4181</v>
      </c>
      <c r="AC91" s="328" t="s">
        <v>4181</v>
      </c>
      <c r="AD91" s="327" t="s">
        <v>4183</v>
      </c>
      <c r="AE91" s="327" t="s">
        <v>4184</v>
      </c>
      <c r="AF91" s="327" t="s">
        <v>4185</v>
      </c>
      <c r="AG91" s="327" t="s">
        <v>55</v>
      </c>
      <c r="AH91" s="327" t="str">
        <f t="shared" si="20"/>
        <v>10.45.88.125</v>
      </c>
      <c r="AI91" s="327" t="s">
        <v>4186</v>
      </c>
      <c r="AJ91" s="327" t="s">
        <v>4192</v>
      </c>
      <c r="AK91" s="327" t="s">
        <v>4185</v>
      </c>
      <c r="AL91" s="327" t="s">
        <v>55</v>
      </c>
      <c r="AM91" s="327" t="str">
        <f t="shared" si="22"/>
        <v>10.45.88.125</v>
      </c>
      <c r="AN91" s="327" t="s">
        <v>4188</v>
      </c>
      <c r="AO91" s="327" t="s">
        <v>4191</v>
      </c>
      <c r="AP91" s="327" t="s">
        <v>4185</v>
      </c>
      <c r="AQ91" s="327" t="s">
        <v>55</v>
      </c>
      <c r="AR91" s="327" t="str">
        <f t="shared" si="21"/>
        <v>10.45.88.125</v>
      </c>
      <c r="AS91" s="327" t="s">
        <v>4189</v>
      </c>
      <c r="AT91" s="327" t="s">
        <v>4193</v>
      </c>
      <c r="AU91" s="327" t="s">
        <v>4185</v>
      </c>
      <c r="AV91" s="327" t="s">
        <v>55</v>
      </c>
      <c r="AW91" s="327" t="str">
        <f t="shared" si="23"/>
        <v>10.45.88.125</v>
      </c>
      <c r="AX91" s="353"/>
      <c r="AY91" s="353"/>
      <c r="AZ91" s="353"/>
      <c r="BA91" s="353"/>
      <c r="BB91" s="353"/>
      <c r="BC91" s="353"/>
      <c r="BD91" s="353"/>
      <c r="BE91" s="353"/>
      <c r="BF91" s="353"/>
      <c r="BG91" s="353"/>
      <c r="BH91" s="353"/>
      <c r="BI91" s="353"/>
      <c r="BJ91" s="353"/>
      <c r="BK91" s="353"/>
      <c r="BL91" s="353"/>
      <c r="BM91" s="353"/>
      <c r="BN91" s="353"/>
      <c r="BO91" s="353"/>
      <c r="BP91" s="353"/>
      <c r="BQ91" s="353"/>
      <c r="BS91" s="28"/>
      <c r="BT91" s="28"/>
      <c r="BU91" s="28"/>
      <c r="BV91" s="28"/>
      <c r="BW91" s="28"/>
      <c r="BX91" s="28"/>
      <c r="BY91" s="28"/>
      <c r="BZ91" s="28"/>
    </row>
    <row r="92" spans="2:78" hidden="1">
      <c r="B92" s="95" t="s">
        <v>607</v>
      </c>
      <c r="C92" s="33" t="str">
        <f t="shared" si="14"/>
        <v>BT Reigate</v>
      </c>
      <c r="D92" s="33" t="str">
        <f t="shared" si="15"/>
        <v>ARK</v>
      </c>
      <c r="E92" s="33" t="str">
        <f t="shared" si="16"/>
        <v>Ph2 - YE2019</v>
      </c>
      <c r="F92" s="35" t="s">
        <v>4174</v>
      </c>
      <c r="G92" s="35" t="s">
        <v>4175</v>
      </c>
      <c r="H92" s="35" t="s">
        <v>52</v>
      </c>
      <c r="I92" s="35" t="str">
        <f t="shared" si="17"/>
        <v>10.36.42.126</v>
      </c>
      <c r="J92" s="38" t="s">
        <v>4176</v>
      </c>
      <c r="K92" s="38" t="s">
        <v>4177</v>
      </c>
      <c r="L92" s="38" t="s">
        <v>4175</v>
      </c>
      <c r="M92" s="38" t="s">
        <v>53</v>
      </c>
      <c r="N92" s="38" t="str">
        <f t="shared" si="18"/>
        <v>10.45.90.126</v>
      </c>
      <c r="O92" s="38" t="s">
        <v>4178</v>
      </c>
      <c r="P92" s="38" t="s">
        <v>4179</v>
      </c>
      <c r="Q92" s="38" t="s">
        <v>4175</v>
      </c>
      <c r="R92" s="38" t="s">
        <v>53</v>
      </c>
      <c r="S92" s="38" t="str">
        <f t="shared" si="19"/>
        <v>10.45.90.126</v>
      </c>
      <c r="T92" s="328" t="s">
        <v>4180</v>
      </c>
      <c r="U92" s="328"/>
      <c r="V92" s="328" t="s">
        <v>4175</v>
      </c>
      <c r="W92" s="328" t="s">
        <v>4181</v>
      </c>
      <c r="X92" s="328" t="s">
        <v>4181</v>
      </c>
      <c r="Y92" s="328" t="s">
        <v>4182</v>
      </c>
      <c r="Z92" s="328"/>
      <c r="AA92" s="328" t="s">
        <v>4175</v>
      </c>
      <c r="AB92" s="328" t="s">
        <v>4181</v>
      </c>
      <c r="AC92" s="328" t="s">
        <v>4181</v>
      </c>
      <c r="AD92" s="327" t="s">
        <v>4183</v>
      </c>
      <c r="AE92" s="327" t="s">
        <v>4184</v>
      </c>
      <c r="AF92" s="327" t="s">
        <v>4185</v>
      </c>
      <c r="AG92" s="327" t="s">
        <v>55</v>
      </c>
      <c r="AH92" s="327" t="str">
        <f t="shared" si="20"/>
        <v>10.45.88.126</v>
      </c>
      <c r="AI92" s="327" t="s">
        <v>4186</v>
      </c>
      <c r="AJ92" s="327" t="s">
        <v>4192</v>
      </c>
      <c r="AK92" s="327" t="s">
        <v>4185</v>
      </c>
      <c r="AL92" s="327" t="s">
        <v>55</v>
      </c>
      <c r="AM92" s="327" t="str">
        <f t="shared" si="22"/>
        <v>10.45.88.126</v>
      </c>
      <c r="AN92" s="327" t="s">
        <v>4188</v>
      </c>
      <c r="AO92" s="327" t="s">
        <v>4191</v>
      </c>
      <c r="AP92" s="327" t="s">
        <v>4185</v>
      </c>
      <c r="AQ92" s="327" t="s">
        <v>55</v>
      </c>
      <c r="AR92" s="327" t="str">
        <f t="shared" si="21"/>
        <v>10.45.88.126</v>
      </c>
      <c r="AS92" s="327" t="s">
        <v>4189</v>
      </c>
      <c r="AT92" s="327" t="s">
        <v>4193</v>
      </c>
      <c r="AU92" s="327" t="s">
        <v>4185</v>
      </c>
      <c r="AV92" s="327" t="s">
        <v>55</v>
      </c>
      <c r="AW92" s="327" t="str">
        <f t="shared" si="23"/>
        <v>10.45.88.126</v>
      </c>
      <c r="AX92" s="353"/>
      <c r="AY92" s="353"/>
      <c r="AZ92" s="353"/>
      <c r="BA92" s="353"/>
      <c r="BB92" s="353"/>
      <c r="BC92" s="353"/>
      <c r="BD92" s="353"/>
      <c r="BE92" s="353"/>
      <c r="BF92" s="353"/>
      <c r="BG92" s="353"/>
      <c r="BH92" s="353"/>
      <c r="BI92" s="353"/>
      <c r="BJ92" s="353"/>
      <c r="BK92" s="353"/>
      <c r="BL92" s="353"/>
      <c r="BM92" s="353"/>
      <c r="BN92" s="353"/>
      <c r="BO92" s="353"/>
      <c r="BP92" s="353"/>
      <c r="BQ92" s="353"/>
      <c r="BS92" s="28"/>
      <c r="BT92" s="28"/>
      <c r="BU92" s="28"/>
      <c r="BV92" s="28"/>
      <c r="BW92" s="28"/>
      <c r="BX92" s="28"/>
      <c r="BY92" s="28"/>
      <c r="BZ92" s="28"/>
    </row>
    <row r="93" spans="2:78" hidden="1">
      <c r="B93" s="95" t="s">
        <v>608</v>
      </c>
      <c r="C93" s="33" t="str">
        <f t="shared" si="14"/>
        <v>BT Reigate</v>
      </c>
      <c r="D93" s="33" t="str">
        <f t="shared" si="15"/>
        <v>ARK</v>
      </c>
      <c r="E93" s="33" t="str">
        <f t="shared" si="16"/>
        <v>Ph2 - YE2019</v>
      </c>
      <c r="F93" s="35" t="s">
        <v>4174</v>
      </c>
      <c r="G93" s="35" t="s">
        <v>4175</v>
      </c>
      <c r="H93" s="35" t="s">
        <v>52</v>
      </c>
      <c r="I93" s="35" t="str">
        <f t="shared" si="17"/>
        <v>10.36.42.127</v>
      </c>
      <c r="J93" s="38" t="s">
        <v>4176</v>
      </c>
      <c r="K93" s="38" t="s">
        <v>4177</v>
      </c>
      <c r="L93" s="38" t="s">
        <v>4175</v>
      </c>
      <c r="M93" s="38" t="s">
        <v>53</v>
      </c>
      <c r="N93" s="38" t="str">
        <f t="shared" si="18"/>
        <v>10.45.90.127</v>
      </c>
      <c r="O93" s="38" t="s">
        <v>4178</v>
      </c>
      <c r="P93" s="38" t="s">
        <v>4179</v>
      </c>
      <c r="Q93" s="38" t="s">
        <v>4175</v>
      </c>
      <c r="R93" s="38" t="s">
        <v>53</v>
      </c>
      <c r="S93" s="38" t="str">
        <f t="shared" si="19"/>
        <v>10.45.90.127</v>
      </c>
      <c r="T93" s="328" t="s">
        <v>4180</v>
      </c>
      <c r="U93" s="328"/>
      <c r="V93" s="328" t="s">
        <v>4175</v>
      </c>
      <c r="W93" s="328" t="s">
        <v>4181</v>
      </c>
      <c r="X93" s="328" t="s">
        <v>4181</v>
      </c>
      <c r="Y93" s="328" t="s">
        <v>4182</v>
      </c>
      <c r="Z93" s="328"/>
      <c r="AA93" s="328" t="s">
        <v>4175</v>
      </c>
      <c r="AB93" s="328" t="s">
        <v>4181</v>
      </c>
      <c r="AC93" s="328" t="s">
        <v>4181</v>
      </c>
      <c r="AD93" s="327" t="s">
        <v>4183</v>
      </c>
      <c r="AE93" s="327" t="s">
        <v>4184</v>
      </c>
      <c r="AF93" s="327" t="s">
        <v>4185</v>
      </c>
      <c r="AG93" s="327" t="s">
        <v>55</v>
      </c>
      <c r="AH93" s="327" t="str">
        <f t="shared" si="20"/>
        <v>10.45.88.127</v>
      </c>
      <c r="AI93" s="327" t="s">
        <v>4186</v>
      </c>
      <c r="AJ93" s="327" t="s">
        <v>4192</v>
      </c>
      <c r="AK93" s="327" t="s">
        <v>4185</v>
      </c>
      <c r="AL93" s="327" t="s">
        <v>55</v>
      </c>
      <c r="AM93" s="327" t="str">
        <f t="shared" si="22"/>
        <v>10.45.88.127</v>
      </c>
      <c r="AN93" s="327" t="s">
        <v>4188</v>
      </c>
      <c r="AO93" s="327" t="s">
        <v>4191</v>
      </c>
      <c r="AP93" s="327" t="s">
        <v>4185</v>
      </c>
      <c r="AQ93" s="327" t="s">
        <v>55</v>
      </c>
      <c r="AR93" s="327" t="str">
        <f t="shared" si="21"/>
        <v>10.45.88.127</v>
      </c>
      <c r="AS93" s="327" t="s">
        <v>4189</v>
      </c>
      <c r="AT93" s="327" t="s">
        <v>4193</v>
      </c>
      <c r="AU93" s="327" t="s">
        <v>4185</v>
      </c>
      <c r="AV93" s="327" t="s">
        <v>55</v>
      </c>
      <c r="AW93" s="327" t="str">
        <f t="shared" si="23"/>
        <v>10.45.88.127</v>
      </c>
      <c r="AX93" s="353"/>
      <c r="AY93" s="353"/>
      <c r="AZ93" s="353"/>
      <c r="BA93" s="353"/>
      <c r="BB93" s="353"/>
      <c r="BC93" s="353"/>
      <c r="BD93" s="353"/>
      <c r="BE93" s="353"/>
      <c r="BF93" s="353"/>
      <c r="BG93" s="353"/>
      <c r="BH93" s="353"/>
      <c r="BI93" s="353"/>
      <c r="BJ93" s="353"/>
      <c r="BK93" s="353"/>
      <c r="BL93" s="353"/>
      <c r="BM93" s="353"/>
      <c r="BN93" s="353"/>
      <c r="BO93" s="353"/>
      <c r="BP93" s="353"/>
      <c r="BQ93" s="353"/>
      <c r="BS93" s="28"/>
      <c r="BT93" s="28"/>
      <c r="BU93" s="28"/>
      <c r="BV93" s="28"/>
      <c r="BW93" s="28"/>
      <c r="BX93" s="28"/>
      <c r="BY93" s="28"/>
      <c r="BZ93" s="28"/>
    </row>
    <row r="94" spans="2:78" hidden="1">
      <c r="B94" s="95" t="s">
        <v>609</v>
      </c>
      <c r="C94" s="33" t="str">
        <f t="shared" si="14"/>
        <v>BT Reigate</v>
      </c>
      <c r="D94" s="33" t="str">
        <f t="shared" si="15"/>
        <v>ARK</v>
      </c>
      <c r="E94" s="33" t="str">
        <f t="shared" si="16"/>
        <v>Ph2 - YE2019</v>
      </c>
      <c r="F94" s="35" t="s">
        <v>4174</v>
      </c>
      <c r="G94" s="35" t="s">
        <v>4175</v>
      </c>
      <c r="H94" s="35" t="s">
        <v>52</v>
      </c>
      <c r="I94" s="35" t="str">
        <f t="shared" si="17"/>
        <v>10.36.42.128</v>
      </c>
      <c r="J94" s="38" t="s">
        <v>4176</v>
      </c>
      <c r="K94" s="38" t="s">
        <v>4177</v>
      </c>
      <c r="L94" s="38" t="s">
        <v>4175</v>
      </c>
      <c r="M94" s="38" t="s">
        <v>53</v>
      </c>
      <c r="N94" s="38" t="str">
        <f t="shared" si="18"/>
        <v>10.45.90.128</v>
      </c>
      <c r="O94" s="38" t="s">
        <v>4178</v>
      </c>
      <c r="P94" s="38" t="s">
        <v>4179</v>
      </c>
      <c r="Q94" s="38" t="s">
        <v>4175</v>
      </c>
      <c r="R94" s="38" t="s">
        <v>53</v>
      </c>
      <c r="S94" s="38" t="str">
        <f t="shared" si="19"/>
        <v>10.45.90.128</v>
      </c>
      <c r="T94" s="328" t="s">
        <v>4180</v>
      </c>
      <c r="U94" s="328"/>
      <c r="V94" s="328" t="s">
        <v>4175</v>
      </c>
      <c r="W94" s="328" t="s">
        <v>4181</v>
      </c>
      <c r="X94" s="328" t="s">
        <v>4181</v>
      </c>
      <c r="Y94" s="328" t="s">
        <v>4182</v>
      </c>
      <c r="Z94" s="328"/>
      <c r="AA94" s="328" t="s">
        <v>4175</v>
      </c>
      <c r="AB94" s="328" t="s">
        <v>4181</v>
      </c>
      <c r="AC94" s="328" t="s">
        <v>4181</v>
      </c>
      <c r="AD94" s="327" t="s">
        <v>4183</v>
      </c>
      <c r="AE94" s="327" t="s">
        <v>4184</v>
      </c>
      <c r="AF94" s="327" t="s">
        <v>4185</v>
      </c>
      <c r="AG94" s="327" t="s">
        <v>55</v>
      </c>
      <c r="AH94" s="327" t="str">
        <f t="shared" si="20"/>
        <v>10.45.88.128</v>
      </c>
      <c r="AI94" s="327" t="s">
        <v>4186</v>
      </c>
      <c r="AJ94" s="327" t="s">
        <v>4192</v>
      </c>
      <c r="AK94" s="327" t="s">
        <v>4185</v>
      </c>
      <c r="AL94" s="327" t="s">
        <v>55</v>
      </c>
      <c r="AM94" s="327" t="str">
        <f t="shared" si="22"/>
        <v>10.45.88.128</v>
      </c>
      <c r="AN94" s="327" t="s">
        <v>4188</v>
      </c>
      <c r="AO94" s="327" t="s">
        <v>4191</v>
      </c>
      <c r="AP94" s="327" t="s">
        <v>4185</v>
      </c>
      <c r="AQ94" s="327" t="s">
        <v>55</v>
      </c>
      <c r="AR94" s="327" t="str">
        <f t="shared" si="21"/>
        <v>10.45.88.128</v>
      </c>
      <c r="AS94" s="327" t="s">
        <v>4189</v>
      </c>
      <c r="AT94" s="327" t="s">
        <v>4193</v>
      </c>
      <c r="AU94" s="327" t="s">
        <v>4185</v>
      </c>
      <c r="AV94" s="327" t="s">
        <v>55</v>
      </c>
      <c r="AW94" s="327" t="str">
        <f t="shared" si="23"/>
        <v>10.45.88.128</v>
      </c>
      <c r="AX94" s="353"/>
      <c r="AY94" s="353"/>
      <c r="AZ94" s="353"/>
      <c r="BA94" s="353"/>
      <c r="BB94" s="353"/>
      <c r="BC94" s="353"/>
      <c r="BD94" s="353"/>
      <c r="BE94" s="353"/>
      <c r="BF94" s="353"/>
      <c r="BG94" s="353"/>
      <c r="BH94" s="353"/>
      <c r="BI94" s="353"/>
      <c r="BJ94" s="353"/>
      <c r="BK94" s="353"/>
      <c r="BL94" s="353"/>
      <c r="BM94" s="353"/>
      <c r="BN94" s="353"/>
      <c r="BO94" s="353"/>
      <c r="BP94" s="353"/>
      <c r="BQ94" s="353"/>
      <c r="BS94" s="28"/>
      <c r="BT94" s="28"/>
      <c r="BU94" s="28"/>
      <c r="BV94" s="28"/>
      <c r="BW94" s="28"/>
      <c r="BX94" s="28"/>
      <c r="BY94" s="28"/>
      <c r="BZ94" s="28"/>
    </row>
    <row r="95" spans="2:78" hidden="1">
      <c r="B95" s="95" t="s">
        <v>610</v>
      </c>
      <c r="C95" s="33" t="str">
        <f t="shared" si="14"/>
        <v>BT Reigate</v>
      </c>
      <c r="D95" s="33" t="str">
        <f t="shared" si="15"/>
        <v>ARK</v>
      </c>
      <c r="E95" s="33" t="str">
        <f t="shared" si="16"/>
        <v>Ph2 - YE2019</v>
      </c>
      <c r="F95" s="35" t="s">
        <v>4174</v>
      </c>
      <c r="G95" s="35" t="s">
        <v>4175</v>
      </c>
      <c r="H95" s="35" t="s">
        <v>52</v>
      </c>
      <c r="I95" s="35" t="str">
        <f t="shared" si="17"/>
        <v>10.36.42.129</v>
      </c>
      <c r="J95" s="38" t="s">
        <v>4176</v>
      </c>
      <c r="K95" s="38" t="s">
        <v>4177</v>
      </c>
      <c r="L95" s="38" t="s">
        <v>4175</v>
      </c>
      <c r="M95" s="38" t="s">
        <v>53</v>
      </c>
      <c r="N95" s="38" t="str">
        <f t="shared" si="18"/>
        <v>10.45.90.129</v>
      </c>
      <c r="O95" s="38" t="s">
        <v>4178</v>
      </c>
      <c r="P95" s="38" t="s">
        <v>4179</v>
      </c>
      <c r="Q95" s="38" t="s">
        <v>4175</v>
      </c>
      <c r="R95" s="38" t="s">
        <v>53</v>
      </c>
      <c r="S95" s="38" t="str">
        <f t="shared" si="19"/>
        <v>10.45.90.129</v>
      </c>
      <c r="T95" s="328" t="s">
        <v>4180</v>
      </c>
      <c r="U95" s="328"/>
      <c r="V95" s="328" t="s">
        <v>4175</v>
      </c>
      <c r="W95" s="328" t="s">
        <v>4181</v>
      </c>
      <c r="X95" s="328" t="s">
        <v>4181</v>
      </c>
      <c r="Y95" s="328" t="s">
        <v>4182</v>
      </c>
      <c r="Z95" s="328"/>
      <c r="AA95" s="328" t="s">
        <v>4175</v>
      </c>
      <c r="AB95" s="328" t="s">
        <v>4181</v>
      </c>
      <c r="AC95" s="328" t="s">
        <v>4181</v>
      </c>
      <c r="AD95" s="327" t="s">
        <v>4183</v>
      </c>
      <c r="AE95" s="327" t="s">
        <v>4184</v>
      </c>
      <c r="AF95" s="327" t="s">
        <v>4185</v>
      </c>
      <c r="AG95" s="327" t="s">
        <v>55</v>
      </c>
      <c r="AH95" s="327" t="str">
        <f t="shared" si="20"/>
        <v>10.45.88.129</v>
      </c>
      <c r="AI95" s="327" t="s">
        <v>4186</v>
      </c>
      <c r="AJ95" s="327" t="s">
        <v>4192</v>
      </c>
      <c r="AK95" s="327" t="s">
        <v>4185</v>
      </c>
      <c r="AL95" s="327" t="s">
        <v>55</v>
      </c>
      <c r="AM95" s="327" t="str">
        <f t="shared" si="22"/>
        <v>10.45.88.129</v>
      </c>
      <c r="AN95" s="327" t="s">
        <v>4188</v>
      </c>
      <c r="AO95" s="327" t="s">
        <v>4191</v>
      </c>
      <c r="AP95" s="327" t="s">
        <v>4185</v>
      </c>
      <c r="AQ95" s="327" t="s">
        <v>55</v>
      </c>
      <c r="AR95" s="327" t="str">
        <f t="shared" si="21"/>
        <v>10.45.88.129</v>
      </c>
      <c r="AS95" s="327" t="s">
        <v>4189</v>
      </c>
      <c r="AT95" s="327" t="s">
        <v>4193</v>
      </c>
      <c r="AU95" s="327" t="s">
        <v>4185</v>
      </c>
      <c r="AV95" s="327" t="s">
        <v>55</v>
      </c>
      <c r="AW95" s="327" t="str">
        <f t="shared" si="23"/>
        <v>10.45.88.129</v>
      </c>
      <c r="AX95" s="353"/>
      <c r="AY95" s="353"/>
      <c r="AZ95" s="353"/>
      <c r="BA95" s="353"/>
      <c r="BB95" s="353"/>
      <c r="BC95" s="353"/>
      <c r="BD95" s="353"/>
      <c r="BE95" s="353"/>
      <c r="BF95" s="353"/>
      <c r="BG95" s="353"/>
      <c r="BH95" s="353"/>
      <c r="BI95" s="353"/>
      <c r="BJ95" s="353"/>
      <c r="BK95" s="353"/>
      <c r="BL95" s="353"/>
      <c r="BM95" s="353"/>
      <c r="BN95" s="353"/>
      <c r="BO95" s="353"/>
      <c r="BP95" s="353"/>
      <c r="BQ95" s="353"/>
      <c r="BS95" s="28"/>
      <c r="BT95" s="28"/>
      <c r="BU95" s="28"/>
      <c r="BV95" s="28"/>
      <c r="BW95" s="28"/>
      <c r="BX95" s="28"/>
      <c r="BY95" s="28"/>
      <c r="BZ95" s="28"/>
    </row>
    <row r="96" spans="2:78" hidden="1">
      <c r="B96" s="95" t="s">
        <v>611</v>
      </c>
      <c r="C96" s="33" t="str">
        <f t="shared" si="14"/>
        <v>BT Reigate</v>
      </c>
      <c r="D96" s="33" t="str">
        <f t="shared" si="15"/>
        <v>ARK</v>
      </c>
      <c r="E96" s="33" t="str">
        <f t="shared" si="16"/>
        <v>Ph2 - YE2019</v>
      </c>
      <c r="F96" s="35" t="s">
        <v>4174</v>
      </c>
      <c r="G96" s="35" t="s">
        <v>4175</v>
      </c>
      <c r="H96" s="35" t="s">
        <v>52</v>
      </c>
      <c r="I96" s="35" t="str">
        <f t="shared" si="17"/>
        <v>10.36.42.130</v>
      </c>
      <c r="J96" s="38" t="s">
        <v>4176</v>
      </c>
      <c r="K96" s="38" t="s">
        <v>4177</v>
      </c>
      <c r="L96" s="38" t="s">
        <v>4175</v>
      </c>
      <c r="M96" s="38" t="s">
        <v>53</v>
      </c>
      <c r="N96" s="38" t="str">
        <f t="shared" si="18"/>
        <v>10.45.90.130</v>
      </c>
      <c r="O96" s="38" t="s">
        <v>4178</v>
      </c>
      <c r="P96" s="38" t="s">
        <v>4179</v>
      </c>
      <c r="Q96" s="38" t="s">
        <v>4175</v>
      </c>
      <c r="R96" s="38" t="s">
        <v>53</v>
      </c>
      <c r="S96" s="38" t="str">
        <f t="shared" si="19"/>
        <v>10.45.90.130</v>
      </c>
      <c r="T96" s="328" t="s">
        <v>4180</v>
      </c>
      <c r="U96" s="328"/>
      <c r="V96" s="328" t="s">
        <v>4175</v>
      </c>
      <c r="W96" s="328" t="s">
        <v>4181</v>
      </c>
      <c r="X96" s="328" t="s">
        <v>4181</v>
      </c>
      <c r="Y96" s="328" t="s">
        <v>4182</v>
      </c>
      <c r="Z96" s="328"/>
      <c r="AA96" s="328" t="s">
        <v>4175</v>
      </c>
      <c r="AB96" s="328" t="s">
        <v>4181</v>
      </c>
      <c r="AC96" s="328" t="s">
        <v>4181</v>
      </c>
      <c r="AD96" s="327" t="s">
        <v>4183</v>
      </c>
      <c r="AE96" s="327" t="s">
        <v>4184</v>
      </c>
      <c r="AF96" s="327" t="s">
        <v>4185</v>
      </c>
      <c r="AG96" s="327" t="s">
        <v>55</v>
      </c>
      <c r="AH96" s="327" t="str">
        <f t="shared" si="20"/>
        <v>10.45.88.130</v>
      </c>
      <c r="AI96" s="327" t="s">
        <v>4186</v>
      </c>
      <c r="AJ96" s="327" t="s">
        <v>4192</v>
      </c>
      <c r="AK96" s="327" t="s">
        <v>4185</v>
      </c>
      <c r="AL96" s="327" t="s">
        <v>55</v>
      </c>
      <c r="AM96" s="327" t="str">
        <f t="shared" si="22"/>
        <v>10.45.88.130</v>
      </c>
      <c r="AN96" s="327" t="s">
        <v>4188</v>
      </c>
      <c r="AO96" s="327" t="s">
        <v>4191</v>
      </c>
      <c r="AP96" s="327" t="s">
        <v>4185</v>
      </c>
      <c r="AQ96" s="327" t="s">
        <v>55</v>
      </c>
      <c r="AR96" s="327" t="str">
        <f t="shared" si="21"/>
        <v>10.45.88.130</v>
      </c>
      <c r="AS96" s="327" t="s">
        <v>4189</v>
      </c>
      <c r="AT96" s="327" t="s">
        <v>4193</v>
      </c>
      <c r="AU96" s="327" t="s">
        <v>4185</v>
      </c>
      <c r="AV96" s="327" t="s">
        <v>55</v>
      </c>
      <c r="AW96" s="327" t="str">
        <f t="shared" si="23"/>
        <v>10.45.88.130</v>
      </c>
      <c r="AX96" s="353"/>
      <c r="AY96" s="353"/>
      <c r="AZ96" s="353"/>
      <c r="BA96" s="353"/>
      <c r="BB96" s="353"/>
      <c r="BC96" s="353"/>
      <c r="BD96" s="353"/>
      <c r="BE96" s="353"/>
      <c r="BF96" s="353"/>
      <c r="BG96" s="353"/>
      <c r="BH96" s="353"/>
      <c r="BI96" s="353"/>
      <c r="BJ96" s="353"/>
      <c r="BK96" s="353"/>
      <c r="BL96" s="353"/>
      <c r="BM96" s="353"/>
      <c r="BN96" s="353"/>
      <c r="BO96" s="353"/>
      <c r="BP96" s="353"/>
      <c r="BQ96" s="353"/>
      <c r="BS96" s="28"/>
      <c r="BT96" s="28"/>
      <c r="BU96" s="28"/>
      <c r="BV96" s="28"/>
      <c r="BW96" s="28"/>
      <c r="BX96" s="28"/>
      <c r="BY96" s="28"/>
      <c r="BZ96" s="28"/>
    </row>
    <row r="97" spans="2:78" hidden="1">
      <c r="B97" s="95" t="s">
        <v>612</v>
      </c>
      <c r="C97" s="33" t="str">
        <f t="shared" si="14"/>
        <v>BT Reigate</v>
      </c>
      <c r="D97" s="33" t="str">
        <f t="shared" si="15"/>
        <v>ARK</v>
      </c>
      <c r="E97" s="33" t="str">
        <f t="shared" si="16"/>
        <v>Ph2 - YE2019</v>
      </c>
      <c r="F97" s="35" t="s">
        <v>4174</v>
      </c>
      <c r="G97" s="35" t="s">
        <v>4175</v>
      </c>
      <c r="H97" s="35" t="s">
        <v>52</v>
      </c>
      <c r="I97" s="35" t="str">
        <f t="shared" si="17"/>
        <v>10.36.42.131</v>
      </c>
      <c r="J97" s="38" t="s">
        <v>4176</v>
      </c>
      <c r="K97" s="38" t="s">
        <v>4177</v>
      </c>
      <c r="L97" s="38" t="s">
        <v>4175</v>
      </c>
      <c r="M97" s="38" t="s">
        <v>53</v>
      </c>
      <c r="N97" s="38" t="str">
        <f t="shared" si="18"/>
        <v>10.45.90.131</v>
      </c>
      <c r="O97" s="38" t="s">
        <v>4178</v>
      </c>
      <c r="P97" s="38" t="s">
        <v>4179</v>
      </c>
      <c r="Q97" s="38" t="s">
        <v>4175</v>
      </c>
      <c r="R97" s="38" t="s">
        <v>53</v>
      </c>
      <c r="S97" s="38" t="str">
        <f t="shared" si="19"/>
        <v>10.45.90.131</v>
      </c>
      <c r="T97" s="328" t="s">
        <v>4180</v>
      </c>
      <c r="U97" s="328"/>
      <c r="V97" s="328" t="s">
        <v>4175</v>
      </c>
      <c r="W97" s="328" t="s">
        <v>4181</v>
      </c>
      <c r="X97" s="328" t="s">
        <v>4181</v>
      </c>
      <c r="Y97" s="328" t="s">
        <v>4182</v>
      </c>
      <c r="Z97" s="328"/>
      <c r="AA97" s="328" t="s">
        <v>4175</v>
      </c>
      <c r="AB97" s="328" t="s">
        <v>4181</v>
      </c>
      <c r="AC97" s="328" t="s">
        <v>4181</v>
      </c>
      <c r="AD97" s="327" t="s">
        <v>4183</v>
      </c>
      <c r="AE97" s="327" t="s">
        <v>4184</v>
      </c>
      <c r="AF97" s="327" t="s">
        <v>4185</v>
      </c>
      <c r="AG97" s="327" t="s">
        <v>55</v>
      </c>
      <c r="AH97" s="327" t="str">
        <f t="shared" si="20"/>
        <v>10.45.88.131</v>
      </c>
      <c r="AI97" s="327" t="s">
        <v>4186</v>
      </c>
      <c r="AJ97" s="327" t="s">
        <v>4192</v>
      </c>
      <c r="AK97" s="327" t="s">
        <v>4185</v>
      </c>
      <c r="AL97" s="327" t="s">
        <v>55</v>
      </c>
      <c r="AM97" s="327" t="str">
        <f t="shared" si="22"/>
        <v>10.45.88.131</v>
      </c>
      <c r="AN97" s="327" t="s">
        <v>4188</v>
      </c>
      <c r="AO97" s="327" t="s">
        <v>4191</v>
      </c>
      <c r="AP97" s="327" t="s">
        <v>4185</v>
      </c>
      <c r="AQ97" s="327" t="s">
        <v>55</v>
      </c>
      <c r="AR97" s="327" t="str">
        <f t="shared" si="21"/>
        <v>10.45.88.131</v>
      </c>
      <c r="AS97" s="327" t="s">
        <v>4189</v>
      </c>
      <c r="AT97" s="327" t="s">
        <v>4193</v>
      </c>
      <c r="AU97" s="327" t="s">
        <v>4185</v>
      </c>
      <c r="AV97" s="327" t="s">
        <v>55</v>
      </c>
      <c r="AW97" s="327" t="str">
        <f t="shared" si="23"/>
        <v>10.45.88.131</v>
      </c>
      <c r="AX97" s="353"/>
      <c r="AY97" s="353"/>
      <c r="AZ97" s="353"/>
      <c r="BA97" s="353"/>
      <c r="BB97" s="353"/>
      <c r="BC97" s="353"/>
      <c r="BD97" s="353"/>
      <c r="BE97" s="353"/>
      <c r="BF97" s="353"/>
      <c r="BG97" s="353"/>
      <c r="BH97" s="353"/>
      <c r="BI97" s="353"/>
      <c r="BJ97" s="353"/>
      <c r="BK97" s="353"/>
      <c r="BL97" s="353"/>
      <c r="BM97" s="353"/>
      <c r="BN97" s="353"/>
      <c r="BO97" s="353"/>
      <c r="BP97" s="353"/>
      <c r="BQ97" s="353"/>
      <c r="BS97" s="28"/>
      <c r="BT97" s="28"/>
      <c r="BU97" s="28"/>
      <c r="BV97" s="28"/>
      <c r="BW97" s="28"/>
      <c r="BX97" s="28"/>
      <c r="BY97" s="28"/>
      <c r="BZ97" s="28"/>
    </row>
    <row r="98" spans="2:78" hidden="1">
      <c r="B98" s="95" t="s">
        <v>613</v>
      </c>
      <c r="C98" s="33" t="str">
        <f t="shared" si="14"/>
        <v>BT Reigate</v>
      </c>
      <c r="D98" s="33" t="str">
        <f t="shared" si="15"/>
        <v>ARK</v>
      </c>
      <c r="E98" s="33" t="str">
        <f t="shared" si="16"/>
        <v>Ph2 - YE2019</v>
      </c>
      <c r="F98" s="35" t="s">
        <v>4174</v>
      </c>
      <c r="G98" s="35" t="s">
        <v>4175</v>
      </c>
      <c r="H98" s="35" t="s">
        <v>52</v>
      </c>
      <c r="I98" s="35" t="str">
        <f t="shared" si="17"/>
        <v>10.36.42.132</v>
      </c>
      <c r="J98" s="38" t="s">
        <v>4176</v>
      </c>
      <c r="K98" s="38" t="s">
        <v>4177</v>
      </c>
      <c r="L98" s="38" t="s">
        <v>4175</v>
      </c>
      <c r="M98" s="38" t="s">
        <v>53</v>
      </c>
      <c r="N98" s="38" t="str">
        <f t="shared" si="18"/>
        <v>10.45.90.132</v>
      </c>
      <c r="O98" s="38" t="s">
        <v>4178</v>
      </c>
      <c r="P98" s="38" t="s">
        <v>4179</v>
      </c>
      <c r="Q98" s="38" t="s">
        <v>4175</v>
      </c>
      <c r="R98" s="38" t="s">
        <v>53</v>
      </c>
      <c r="S98" s="38" t="str">
        <f t="shared" si="19"/>
        <v>10.45.90.132</v>
      </c>
      <c r="T98" s="328" t="s">
        <v>4180</v>
      </c>
      <c r="U98" s="328"/>
      <c r="V98" s="328" t="s">
        <v>4175</v>
      </c>
      <c r="W98" s="328" t="s">
        <v>4181</v>
      </c>
      <c r="X98" s="328" t="s">
        <v>4181</v>
      </c>
      <c r="Y98" s="328" t="s">
        <v>4182</v>
      </c>
      <c r="Z98" s="328"/>
      <c r="AA98" s="328" t="s">
        <v>4175</v>
      </c>
      <c r="AB98" s="328" t="s">
        <v>4181</v>
      </c>
      <c r="AC98" s="328" t="s">
        <v>4181</v>
      </c>
      <c r="AD98" s="327" t="s">
        <v>4183</v>
      </c>
      <c r="AE98" s="327" t="s">
        <v>4184</v>
      </c>
      <c r="AF98" s="327" t="s">
        <v>4185</v>
      </c>
      <c r="AG98" s="327" t="s">
        <v>55</v>
      </c>
      <c r="AH98" s="327" t="str">
        <f t="shared" si="20"/>
        <v>10.45.88.132</v>
      </c>
      <c r="AI98" s="327" t="s">
        <v>4186</v>
      </c>
      <c r="AJ98" s="327" t="s">
        <v>4192</v>
      </c>
      <c r="AK98" s="327" t="s">
        <v>4185</v>
      </c>
      <c r="AL98" s="327" t="s">
        <v>55</v>
      </c>
      <c r="AM98" s="327" t="str">
        <f t="shared" si="22"/>
        <v>10.45.88.132</v>
      </c>
      <c r="AN98" s="327" t="s">
        <v>4188</v>
      </c>
      <c r="AO98" s="327" t="s">
        <v>4191</v>
      </c>
      <c r="AP98" s="327" t="s">
        <v>4185</v>
      </c>
      <c r="AQ98" s="327" t="s">
        <v>55</v>
      </c>
      <c r="AR98" s="327" t="str">
        <f t="shared" si="21"/>
        <v>10.45.88.132</v>
      </c>
      <c r="AS98" s="327" t="s">
        <v>4189</v>
      </c>
      <c r="AT98" s="327" t="s">
        <v>4193</v>
      </c>
      <c r="AU98" s="327" t="s">
        <v>4185</v>
      </c>
      <c r="AV98" s="327" t="s">
        <v>55</v>
      </c>
      <c r="AW98" s="327" t="str">
        <f t="shared" si="23"/>
        <v>10.45.88.132</v>
      </c>
      <c r="AX98" s="353"/>
      <c r="AY98" s="353"/>
      <c r="AZ98" s="353"/>
      <c r="BA98" s="353"/>
      <c r="BB98" s="353"/>
      <c r="BC98" s="353"/>
      <c r="BD98" s="353"/>
      <c r="BE98" s="353"/>
      <c r="BF98" s="353"/>
      <c r="BG98" s="353"/>
      <c r="BH98" s="353"/>
      <c r="BI98" s="353"/>
      <c r="BJ98" s="353"/>
      <c r="BK98" s="353"/>
      <c r="BL98" s="353"/>
      <c r="BM98" s="353"/>
      <c r="BN98" s="353"/>
      <c r="BO98" s="353"/>
      <c r="BP98" s="353"/>
      <c r="BQ98" s="353"/>
      <c r="BS98" s="28"/>
      <c r="BT98" s="28"/>
      <c r="BU98" s="28"/>
      <c r="BV98" s="28"/>
      <c r="BW98" s="28"/>
      <c r="BX98" s="28"/>
      <c r="BY98" s="28"/>
      <c r="BZ98" s="28"/>
    </row>
    <row r="99" spans="2:78" hidden="1">
      <c r="B99" s="95" t="s">
        <v>614</v>
      </c>
      <c r="C99" s="33" t="str">
        <f t="shared" si="14"/>
        <v>BT Reigate</v>
      </c>
      <c r="D99" s="33" t="str">
        <f t="shared" si="15"/>
        <v>ARK</v>
      </c>
      <c r="E99" s="33" t="str">
        <f t="shared" si="16"/>
        <v>Ph2 - YE2019</v>
      </c>
      <c r="F99" s="35" t="s">
        <v>4174</v>
      </c>
      <c r="G99" s="35" t="s">
        <v>4175</v>
      </c>
      <c r="H99" s="35" t="s">
        <v>52</v>
      </c>
      <c r="I99" s="35" t="str">
        <f t="shared" si="17"/>
        <v>10.36.42.133</v>
      </c>
      <c r="J99" s="38" t="s">
        <v>4176</v>
      </c>
      <c r="K99" s="38" t="s">
        <v>4177</v>
      </c>
      <c r="L99" s="38" t="s">
        <v>4175</v>
      </c>
      <c r="M99" s="38" t="s">
        <v>53</v>
      </c>
      <c r="N99" s="38" t="str">
        <f t="shared" si="18"/>
        <v>10.45.90.133</v>
      </c>
      <c r="O99" s="38" t="s">
        <v>4178</v>
      </c>
      <c r="P99" s="38" t="s">
        <v>4179</v>
      </c>
      <c r="Q99" s="38" t="s">
        <v>4175</v>
      </c>
      <c r="R99" s="38" t="s">
        <v>53</v>
      </c>
      <c r="S99" s="38" t="str">
        <f t="shared" si="19"/>
        <v>10.45.90.133</v>
      </c>
      <c r="T99" s="328" t="s">
        <v>4180</v>
      </c>
      <c r="U99" s="328"/>
      <c r="V99" s="328" t="s">
        <v>4175</v>
      </c>
      <c r="W99" s="328" t="s">
        <v>4181</v>
      </c>
      <c r="X99" s="328" t="s">
        <v>4181</v>
      </c>
      <c r="Y99" s="328" t="s">
        <v>4182</v>
      </c>
      <c r="Z99" s="328"/>
      <c r="AA99" s="328" t="s">
        <v>4175</v>
      </c>
      <c r="AB99" s="328" t="s">
        <v>4181</v>
      </c>
      <c r="AC99" s="328" t="s">
        <v>4181</v>
      </c>
      <c r="AD99" s="327" t="s">
        <v>4183</v>
      </c>
      <c r="AE99" s="327" t="s">
        <v>4184</v>
      </c>
      <c r="AF99" s="327" t="s">
        <v>4185</v>
      </c>
      <c r="AG99" s="327" t="s">
        <v>55</v>
      </c>
      <c r="AH99" s="327" t="str">
        <f t="shared" si="20"/>
        <v>10.45.88.133</v>
      </c>
      <c r="AI99" s="327" t="s">
        <v>4186</v>
      </c>
      <c r="AJ99" s="327" t="s">
        <v>4192</v>
      </c>
      <c r="AK99" s="327" t="s">
        <v>4185</v>
      </c>
      <c r="AL99" s="327" t="s">
        <v>55</v>
      </c>
      <c r="AM99" s="327" t="str">
        <f t="shared" si="22"/>
        <v>10.45.88.133</v>
      </c>
      <c r="AN99" s="327" t="s">
        <v>4188</v>
      </c>
      <c r="AO99" s="327" t="s">
        <v>4191</v>
      </c>
      <c r="AP99" s="327" t="s">
        <v>4185</v>
      </c>
      <c r="AQ99" s="327" t="s">
        <v>55</v>
      </c>
      <c r="AR99" s="327" t="str">
        <f t="shared" si="21"/>
        <v>10.45.88.133</v>
      </c>
      <c r="AS99" s="327" t="s">
        <v>4189</v>
      </c>
      <c r="AT99" s="327" t="s">
        <v>4193</v>
      </c>
      <c r="AU99" s="327" t="s">
        <v>4185</v>
      </c>
      <c r="AV99" s="327" t="s">
        <v>55</v>
      </c>
      <c r="AW99" s="327" t="str">
        <f t="shared" si="23"/>
        <v>10.45.88.133</v>
      </c>
      <c r="AX99" s="353"/>
      <c r="AY99" s="353"/>
      <c r="AZ99" s="353"/>
      <c r="BA99" s="353"/>
      <c r="BB99" s="353"/>
      <c r="BC99" s="353"/>
      <c r="BD99" s="353"/>
      <c r="BE99" s="353"/>
      <c r="BF99" s="353"/>
      <c r="BG99" s="353"/>
      <c r="BH99" s="353"/>
      <c r="BI99" s="353"/>
      <c r="BJ99" s="353"/>
      <c r="BK99" s="353"/>
      <c r="BL99" s="353"/>
      <c r="BM99" s="353"/>
      <c r="BN99" s="353"/>
      <c r="BO99" s="353"/>
      <c r="BP99" s="353"/>
      <c r="BQ99" s="353"/>
      <c r="BS99" s="28"/>
      <c r="BT99" s="28"/>
      <c r="BU99" s="28"/>
      <c r="BV99" s="28"/>
      <c r="BW99" s="28"/>
      <c r="BX99" s="28"/>
      <c r="BY99" s="28"/>
      <c r="BZ99" s="28"/>
    </row>
    <row r="100" spans="2:78" hidden="1">
      <c r="B100" s="95" t="s">
        <v>615</v>
      </c>
      <c r="C100" s="33" t="str">
        <f t="shared" si="14"/>
        <v>BT Reigate</v>
      </c>
      <c r="D100" s="33" t="str">
        <f t="shared" si="15"/>
        <v>ARK</v>
      </c>
      <c r="E100" s="33" t="str">
        <f t="shared" si="16"/>
        <v>Ph2 - YE2019</v>
      </c>
      <c r="F100" s="35" t="s">
        <v>4174</v>
      </c>
      <c r="G100" s="35" t="s">
        <v>4175</v>
      </c>
      <c r="H100" s="35" t="s">
        <v>52</v>
      </c>
      <c r="I100" s="35" t="str">
        <f t="shared" si="17"/>
        <v>10.36.42.134</v>
      </c>
      <c r="J100" s="38" t="s">
        <v>4176</v>
      </c>
      <c r="K100" s="38" t="s">
        <v>4177</v>
      </c>
      <c r="L100" s="38" t="s">
        <v>4175</v>
      </c>
      <c r="M100" s="38" t="s">
        <v>53</v>
      </c>
      <c r="N100" s="38" t="str">
        <f t="shared" si="18"/>
        <v>10.45.90.134</v>
      </c>
      <c r="O100" s="38" t="s">
        <v>4178</v>
      </c>
      <c r="P100" s="38" t="s">
        <v>4179</v>
      </c>
      <c r="Q100" s="38" t="s">
        <v>4175</v>
      </c>
      <c r="R100" s="38" t="s">
        <v>53</v>
      </c>
      <c r="S100" s="38" t="str">
        <f t="shared" si="19"/>
        <v>10.45.90.134</v>
      </c>
      <c r="T100" s="328" t="s">
        <v>4180</v>
      </c>
      <c r="U100" s="328"/>
      <c r="V100" s="328" t="s">
        <v>4175</v>
      </c>
      <c r="W100" s="328" t="s">
        <v>4181</v>
      </c>
      <c r="X100" s="328" t="s">
        <v>4181</v>
      </c>
      <c r="Y100" s="328" t="s">
        <v>4182</v>
      </c>
      <c r="Z100" s="328"/>
      <c r="AA100" s="328" t="s">
        <v>4175</v>
      </c>
      <c r="AB100" s="328" t="s">
        <v>4181</v>
      </c>
      <c r="AC100" s="328" t="s">
        <v>4181</v>
      </c>
      <c r="AD100" s="327" t="s">
        <v>4183</v>
      </c>
      <c r="AE100" s="327" t="s">
        <v>4184</v>
      </c>
      <c r="AF100" s="327" t="s">
        <v>4185</v>
      </c>
      <c r="AG100" s="327" t="s">
        <v>55</v>
      </c>
      <c r="AH100" s="327" t="str">
        <f t="shared" si="20"/>
        <v>10.45.88.134</v>
      </c>
      <c r="AI100" s="327" t="s">
        <v>4186</v>
      </c>
      <c r="AJ100" s="327" t="s">
        <v>4192</v>
      </c>
      <c r="AK100" s="327" t="s">
        <v>4185</v>
      </c>
      <c r="AL100" s="327" t="s">
        <v>55</v>
      </c>
      <c r="AM100" s="327" t="str">
        <f t="shared" si="22"/>
        <v>10.45.88.134</v>
      </c>
      <c r="AN100" s="327" t="s">
        <v>4188</v>
      </c>
      <c r="AO100" s="327" t="s">
        <v>4191</v>
      </c>
      <c r="AP100" s="327" t="s">
        <v>4185</v>
      </c>
      <c r="AQ100" s="327" t="s">
        <v>55</v>
      </c>
      <c r="AR100" s="327" t="str">
        <f t="shared" si="21"/>
        <v>10.45.88.134</v>
      </c>
      <c r="AS100" s="327" t="s">
        <v>4189</v>
      </c>
      <c r="AT100" s="327" t="s">
        <v>4193</v>
      </c>
      <c r="AU100" s="327" t="s">
        <v>4185</v>
      </c>
      <c r="AV100" s="327" t="s">
        <v>55</v>
      </c>
      <c r="AW100" s="327" t="str">
        <f t="shared" si="23"/>
        <v>10.45.88.134</v>
      </c>
      <c r="AX100" s="353"/>
      <c r="AY100" s="353"/>
      <c r="AZ100" s="353"/>
      <c r="BA100" s="353"/>
      <c r="BB100" s="353"/>
      <c r="BC100" s="353"/>
      <c r="BD100" s="353"/>
      <c r="BE100" s="353"/>
      <c r="BF100" s="353"/>
      <c r="BG100" s="353"/>
      <c r="BH100" s="353"/>
      <c r="BI100" s="353"/>
      <c r="BJ100" s="353"/>
      <c r="BK100" s="353"/>
      <c r="BL100" s="353"/>
      <c r="BM100" s="353"/>
      <c r="BN100" s="353"/>
      <c r="BO100" s="353"/>
      <c r="BP100" s="353"/>
      <c r="BQ100" s="353"/>
      <c r="BS100" s="28"/>
      <c r="BT100" s="28"/>
      <c r="BU100" s="28"/>
      <c r="BV100" s="28"/>
      <c r="BW100" s="28"/>
      <c r="BX100" s="28"/>
      <c r="BY100" s="28"/>
      <c r="BZ100" s="28"/>
    </row>
    <row r="101" spans="2:78" hidden="1">
      <c r="B101" s="95" t="s">
        <v>616</v>
      </c>
      <c r="C101" s="33" t="str">
        <f t="shared" si="14"/>
        <v>BT Reigate</v>
      </c>
      <c r="D101" s="33" t="str">
        <f t="shared" si="15"/>
        <v>ARK</v>
      </c>
      <c r="E101" s="33" t="str">
        <f t="shared" si="16"/>
        <v>Ph2 - YE2019</v>
      </c>
      <c r="F101" s="35" t="s">
        <v>4174</v>
      </c>
      <c r="G101" s="35" t="s">
        <v>4175</v>
      </c>
      <c r="H101" s="35" t="s">
        <v>52</v>
      </c>
      <c r="I101" s="35" t="str">
        <f t="shared" si="17"/>
        <v>10.36.42.135</v>
      </c>
      <c r="J101" s="38" t="s">
        <v>4176</v>
      </c>
      <c r="K101" s="38" t="s">
        <v>4177</v>
      </c>
      <c r="L101" s="38" t="s">
        <v>4175</v>
      </c>
      <c r="M101" s="38" t="s">
        <v>53</v>
      </c>
      <c r="N101" s="38" t="str">
        <f t="shared" si="18"/>
        <v>10.45.90.135</v>
      </c>
      <c r="O101" s="38" t="s">
        <v>4178</v>
      </c>
      <c r="P101" s="38" t="s">
        <v>4179</v>
      </c>
      <c r="Q101" s="38" t="s">
        <v>4175</v>
      </c>
      <c r="R101" s="38" t="s">
        <v>53</v>
      </c>
      <c r="S101" s="38" t="str">
        <f t="shared" si="19"/>
        <v>10.45.90.135</v>
      </c>
      <c r="T101" s="328" t="s">
        <v>4180</v>
      </c>
      <c r="U101" s="328"/>
      <c r="V101" s="328" t="s">
        <v>4175</v>
      </c>
      <c r="W101" s="328" t="s">
        <v>4181</v>
      </c>
      <c r="X101" s="328" t="s">
        <v>4181</v>
      </c>
      <c r="Y101" s="328" t="s">
        <v>4182</v>
      </c>
      <c r="Z101" s="328"/>
      <c r="AA101" s="328" t="s">
        <v>4175</v>
      </c>
      <c r="AB101" s="328" t="s">
        <v>4181</v>
      </c>
      <c r="AC101" s="328" t="s">
        <v>4181</v>
      </c>
      <c r="AD101" s="327" t="s">
        <v>4183</v>
      </c>
      <c r="AE101" s="327" t="s">
        <v>4184</v>
      </c>
      <c r="AF101" s="327" t="s">
        <v>4185</v>
      </c>
      <c r="AG101" s="327" t="s">
        <v>55</v>
      </c>
      <c r="AH101" s="327" t="str">
        <f t="shared" si="20"/>
        <v>10.45.88.135</v>
      </c>
      <c r="AI101" s="327" t="s">
        <v>4186</v>
      </c>
      <c r="AJ101" s="327" t="s">
        <v>4192</v>
      </c>
      <c r="AK101" s="327" t="s">
        <v>4185</v>
      </c>
      <c r="AL101" s="327" t="s">
        <v>55</v>
      </c>
      <c r="AM101" s="327" t="str">
        <f t="shared" si="22"/>
        <v>10.45.88.135</v>
      </c>
      <c r="AN101" s="327" t="s">
        <v>4188</v>
      </c>
      <c r="AO101" s="327" t="s">
        <v>4191</v>
      </c>
      <c r="AP101" s="327" t="s">
        <v>4185</v>
      </c>
      <c r="AQ101" s="327" t="s">
        <v>55</v>
      </c>
      <c r="AR101" s="327" t="str">
        <f t="shared" si="21"/>
        <v>10.45.88.135</v>
      </c>
      <c r="AS101" s="327" t="s">
        <v>4189</v>
      </c>
      <c r="AT101" s="327" t="s">
        <v>4193</v>
      </c>
      <c r="AU101" s="327" t="s">
        <v>4185</v>
      </c>
      <c r="AV101" s="327" t="s">
        <v>55</v>
      </c>
      <c r="AW101" s="327" t="str">
        <f t="shared" si="23"/>
        <v>10.45.88.135</v>
      </c>
      <c r="AX101" s="353"/>
      <c r="AY101" s="353"/>
      <c r="AZ101" s="353"/>
      <c r="BA101" s="353"/>
      <c r="BB101" s="353"/>
      <c r="BC101" s="353"/>
      <c r="BD101" s="353"/>
      <c r="BE101" s="353"/>
      <c r="BF101" s="353"/>
      <c r="BG101" s="353"/>
      <c r="BH101" s="353"/>
      <c r="BI101" s="353"/>
      <c r="BJ101" s="353"/>
      <c r="BK101" s="353"/>
      <c r="BL101" s="353"/>
      <c r="BM101" s="353"/>
      <c r="BN101" s="353"/>
      <c r="BO101" s="353"/>
      <c r="BP101" s="353"/>
      <c r="BQ101" s="353"/>
      <c r="BS101" s="28"/>
      <c r="BT101" s="28"/>
      <c r="BU101" s="28"/>
      <c r="BV101" s="28"/>
      <c r="BW101" s="28"/>
      <c r="BX101" s="28"/>
      <c r="BY101" s="28"/>
      <c r="BZ101" s="28"/>
    </row>
    <row r="102" spans="2:78" hidden="1">
      <c r="B102" s="95" t="s">
        <v>617</v>
      </c>
      <c r="C102" s="33" t="str">
        <f t="shared" si="14"/>
        <v>BT Reigate</v>
      </c>
      <c r="D102" s="33" t="str">
        <f t="shared" si="15"/>
        <v>ARK</v>
      </c>
      <c r="E102" s="33" t="str">
        <f t="shared" si="16"/>
        <v>Ph2 - YE2019</v>
      </c>
      <c r="F102" s="35" t="s">
        <v>4174</v>
      </c>
      <c r="G102" s="35" t="s">
        <v>4175</v>
      </c>
      <c r="H102" s="35" t="s">
        <v>52</v>
      </c>
      <c r="I102" s="35" t="str">
        <f t="shared" si="17"/>
        <v>10.36.42.136</v>
      </c>
      <c r="J102" s="38" t="s">
        <v>4176</v>
      </c>
      <c r="K102" s="38" t="s">
        <v>4177</v>
      </c>
      <c r="L102" s="38" t="s">
        <v>4175</v>
      </c>
      <c r="M102" s="38" t="s">
        <v>53</v>
      </c>
      <c r="N102" s="38" t="str">
        <f t="shared" si="18"/>
        <v>10.45.90.136</v>
      </c>
      <c r="O102" s="38" t="s">
        <v>4178</v>
      </c>
      <c r="P102" s="38" t="s">
        <v>4179</v>
      </c>
      <c r="Q102" s="38" t="s">
        <v>4175</v>
      </c>
      <c r="R102" s="38" t="s">
        <v>53</v>
      </c>
      <c r="S102" s="38" t="str">
        <f t="shared" si="19"/>
        <v>10.45.90.136</v>
      </c>
      <c r="T102" s="328" t="s">
        <v>4180</v>
      </c>
      <c r="U102" s="328"/>
      <c r="V102" s="328" t="s">
        <v>4175</v>
      </c>
      <c r="W102" s="328" t="s">
        <v>4181</v>
      </c>
      <c r="X102" s="328" t="s">
        <v>4181</v>
      </c>
      <c r="Y102" s="328" t="s">
        <v>4182</v>
      </c>
      <c r="Z102" s="328"/>
      <c r="AA102" s="328" t="s">
        <v>4175</v>
      </c>
      <c r="AB102" s="328" t="s">
        <v>4181</v>
      </c>
      <c r="AC102" s="328" t="s">
        <v>4181</v>
      </c>
      <c r="AD102" s="327" t="s">
        <v>4183</v>
      </c>
      <c r="AE102" s="327" t="s">
        <v>4184</v>
      </c>
      <c r="AF102" s="327" t="s">
        <v>4185</v>
      </c>
      <c r="AG102" s="327" t="s">
        <v>55</v>
      </c>
      <c r="AH102" s="327" t="str">
        <f t="shared" si="20"/>
        <v>10.45.88.136</v>
      </c>
      <c r="AI102" s="327" t="s">
        <v>4186</v>
      </c>
      <c r="AJ102" s="327" t="s">
        <v>4192</v>
      </c>
      <c r="AK102" s="327" t="s">
        <v>4185</v>
      </c>
      <c r="AL102" s="327" t="s">
        <v>55</v>
      </c>
      <c r="AM102" s="327" t="str">
        <f t="shared" si="22"/>
        <v>10.45.88.136</v>
      </c>
      <c r="AN102" s="327" t="s">
        <v>4188</v>
      </c>
      <c r="AO102" s="327" t="s">
        <v>4191</v>
      </c>
      <c r="AP102" s="327" t="s">
        <v>4185</v>
      </c>
      <c r="AQ102" s="327" t="s">
        <v>55</v>
      </c>
      <c r="AR102" s="327" t="str">
        <f t="shared" si="21"/>
        <v>10.45.88.136</v>
      </c>
      <c r="AS102" s="327" t="s">
        <v>4189</v>
      </c>
      <c r="AT102" s="327" t="s">
        <v>4193</v>
      </c>
      <c r="AU102" s="327" t="s">
        <v>4185</v>
      </c>
      <c r="AV102" s="327" t="s">
        <v>55</v>
      </c>
      <c r="AW102" s="327" t="str">
        <f t="shared" si="23"/>
        <v>10.45.88.136</v>
      </c>
      <c r="AX102" s="353"/>
      <c r="AY102" s="353"/>
      <c r="AZ102" s="353"/>
      <c r="BA102" s="353"/>
      <c r="BB102" s="353"/>
      <c r="BC102" s="353"/>
      <c r="BD102" s="353"/>
      <c r="BE102" s="353"/>
      <c r="BF102" s="353"/>
      <c r="BG102" s="353"/>
      <c r="BH102" s="353"/>
      <c r="BI102" s="353"/>
      <c r="BJ102" s="353"/>
      <c r="BK102" s="353"/>
      <c r="BL102" s="353"/>
      <c r="BM102" s="353"/>
      <c r="BN102" s="353"/>
      <c r="BO102" s="353"/>
      <c r="BP102" s="353"/>
      <c r="BQ102" s="353"/>
      <c r="BS102" s="28"/>
      <c r="BT102" s="28"/>
      <c r="BU102" s="28"/>
      <c r="BV102" s="28"/>
      <c r="BW102" s="28"/>
      <c r="BX102" s="28"/>
      <c r="BY102" s="28"/>
      <c r="BZ102" s="28"/>
    </row>
    <row r="103" spans="2:78" hidden="1">
      <c r="B103" s="95" t="s">
        <v>618</v>
      </c>
      <c r="C103" s="33" t="str">
        <f t="shared" si="14"/>
        <v>BT Reigate</v>
      </c>
      <c r="D103" s="33" t="str">
        <f t="shared" si="15"/>
        <v>ARK</v>
      </c>
      <c r="E103" s="33" t="str">
        <f t="shared" si="16"/>
        <v>Ph2 - YE2019</v>
      </c>
      <c r="F103" s="35" t="s">
        <v>4174</v>
      </c>
      <c r="G103" s="35" t="s">
        <v>4175</v>
      </c>
      <c r="H103" s="35" t="s">
        <v>52</v>
      </c>
      <c r="I103" s="35" t="str">
        <f t="shared" si="17"/>
        <v>10.36.42.137</v>
      </c>
      <c r="J103" s="38" t="s">
        <v>4176</v>
      </c>
      <c r="K103" s="38" t="s">
        <v>4177</v>
      </c>
      <c r="L103" s="38" t="s">
        <v>4175</v>
      </c>
      <c r="M103" s="38" t="s">
        <v>53</v>
      </c>
      <c r="N103" s="38" t="str">
        <f t="shared" si="18"/>
        <v>10.45.90.137</v>
      </c>
      <c r="O103" s="38" t="s">
        <v>4178</v>
      </c>
      <c r="P103" s="38" t="s">
        <v>4179</v>
      </c>
      <c r="Q103" s="38" t="s">
        <v>4175</v>
      </c>
      <c r="R103" s="38" t="s">
        <v>53</v>
      </c>
      <c r="S103" s="38" t="str">
        <f t="shared" ref="S103:S134" si="24">INDEX(Master_Full_OM_IP,MATCH(P2P_Full_Short_Hostname,Master_Full_Short_Hostname,0))</f>
        <v>10.45.90.137</v>
      </c>
      <c r="T103" s="328" t="s">
        <v>4180</v>
      </c>
      <c r="U103" s="328"/>
      <c r="V103" s="328" t="s">
        <v>4175</v>
      </c>
      <c r="W103" s="328" t="s">
        <v>4181</v>
      </c>
      <c r="X103" s="328" t="s">
        <v>4181</v>
      </c>
      <c r="Y103" s="328" t="s">
        <v>4182</v>
      </c>
      <c r="Z103" s="328"/>
      <c r="AA103" s="328" t="s">
        <v>4175</v>
      </c>
      <c r="AB103" s="328" t="s">
        <v>4181</v>
      </c>
      <c r="AC103" s="328" t="s">
        <v>4181</v>
      </c>
      <c r="AD103" s="327" t="s">
        <v>4183</v>
      </c>
      <c r="AE103" s="327" t="s">
        <v>4184</v>
      </c>
      <c r="AF103" s="327" t="s">
        <v>4185</v>
      </c>
      <c r="AG103" s="327" t="s">
        <v>55</v>
      </c>
      <c r="AH103" s="327" t="str">
        <f t="shared" si="20"/>
        <v>10.45.88.137</v>
      </c>
      <c r="AI103" s="327" t="s">
        <v>4186</v>
      </c>
      <c r="AJ103" s="327" t="s">
        <v>4192</v>
      </c>
      <c r="AK103" s="327" t="s">
        <v>4185</v>
      </c>
      <c r="AL103" s="327" t="s">
        <v>55</v>
      </c>
      <c r="AM103" s="327" t="str">
        <f t="shared" si="22"/>
        <v>10.45.88.137</v>
      </c>
      <c r="AN103" s="327" t="s">
        <v>4188</v>
      </c>
      <c r="AO103" s="327" t="s">
        <v>4191</v>
      </c>
      <c r="AP103" s="327" t="s">
        <v>4185</v>
      </c>
      <c r="AQ103" s="327" t="s">
        <v>55</v>
      </c>
      <c r="AR103" s="327" t="str">
        <f t="shared" si="21"/>
        <v>10.45.88.137</v>
      </c>
      <c r="AS103" s="327" t="s">
        <v>4189</v>
      </c>
      <c r="AT103" s="327" t="s">
        <v>4193</v>
      </c>
      <c r="AU103" s="327" t="s">
        <v>4185</v>
      </c>
      <c r="AV103" s="327" t="s">
        <v>55</v>
      </c>
      <c r="AW103" s="327" t="str">
        <f t="shared" si="23"/>
        <v>10.45.88.137</v>
      </c>
      <c r="AX103" s="353"/>
      <c r="AY103" s="353"/>
      <c r="AZ103" s="353"/>
      <c r="BA103" s="353"/>
      <c r="BB103" s="353"/>
      <c r="BC103" s="353"/>
      <c r="BD103" s="353"/>
      <c r="BE103" s="353"/>
      <c r="BF103" s="353"/>
      <c r="BG103" s="353"/>
      <c r="BH103" s="353"/>
      <c r="BI103" s="353"/>
      <c r="BJ103" s="353"/>
      <c r="BK103" s="353"/>
      <c r="BL103" s="353"/>
      <c r="BM103" s="353"/>
      <c r="BN103" s="353"/>
      <c r="BO103" s="353"/>
      <c r="BP103" s="353"/>
      <c r="BQ103" s="353"/>
      <c r="BS103" s="28"/>
      <c r="BT103" s="28"/>
      <c r="BU103" s="28"/>
      <c r="BV103" s="28"/>
      <c r="BW103" s="28"/>
      <c r="BX103" s="28"/>
      <c r="BY103" s="28"/>
      <c r="BZ103" s="28"/>
    </row>
    <row r="104" spans="2:78" hidden="1">
      <c r="B104" s="95" t="s">
        <v>619</v>
      </c>
      <c r="C104" s="33" t="str">
        <f t="shared" si="14"/>
        <v>BT Reigate</v>
      </c>
      <c r="D104" s="33" t="str">
        <f t="shared" si="15"/>
        <v>ARK</v>
      </c>
      <c r="E104" s="33" t="str">
        <f t="shared" si="16"/>
        <v>Ph2 - YE2019</v>
      </c>
      <c r="F104" s="35" t="s">
        <v>4174</v>
      </c>
      <c r="G104" s="35" t="s">
        <v>4175</v>
      </c>
      <c r="H104" s="35" t="s">
        <v>52</v>
      </c>
      <c r="I104" s="35" t="str">
        <f t="shared" si="17"/>
        <v>10.36.42.138</v>
      </c>
      <c r="J104" s="38" t="s">
        <v>4176</v>
      </c>
      <c r="K104" s="38" t="s">
        <v>4177</v>
      </c>
      <c r="L104" s="38" t="s">
        <v>4175</v>
      </c>
      <c r="M104" s="38" t="s">
        <v>53</v>
      </c>
      <c r="N104" s="38" t="str">
        <f t="shared" si="18"/>
        <v>10.45.90.138</v>
      </c>
      <c r="O104" s="38" t="s">
        <v>4178</v>
      </c>
      <c r="P104" s="38" t="s">
        <v>4179</v>
      </c>
      <c r="Q104" s="38" t="s">
        <v>4175</v>
      </c>
      <c r="R104" s="38" t="s">
        <v>53</v>
      </c>
      <c r="S104" s="38" t="str">
        <f t="shared" si="24"/>
        <v>10.45.90.138</v>
      </c>
      <c r="T104" s="328" t="s">
        <v>4180</v>
      </c>
      <c r="U104" s="328"/>
      <c r="V104" s="328" t="s">
        <v>4175</v>
      </c>
      <c r="W104" s="328" t="s">
        <v>4181</v>
      </c>
      <c r="X104" s="328" t="s">
        <v>4181</v>
      </c>
      <c r="Y104" s="328" t="s">
        <v>4182</v>
      </c>
      <c r="Z104" s="328"/>
      <c r="AA104" s="328" t="s">
        <v>4175</v>
      </c>
      <c r="AB104" s="328" t="s">
        <v>4181</v>
      </c>
      <c r="AC104" s="328" t="s">
        <v>4181</v>
      </c>
      <c r="AD104" s="327" t="s">
        <v>4183</v>
      </c>
      <c r="AE104" s="327" t="s">
        <v>4184</v>
      </c>
      <c r="AF104" s="327" t="s">
        <v>4185</v>
      </c>
      <c r="AG104" s="327" t="s">
        <v>55</v>
      </c>
      <c r="AH104" s="327" t="str">
        <f t="shared" si="20"/>
        <v>10.45.88.138</v>
      </c>
      <c r="AI104" s="327" t="s">
        <v>4186</v>
      </c>
      <c r="AJ104" s="327" t="s">
        <v>4192</v>
      </c>
      <c r="AK104" s="327" t="s">
        <v>4185</v>
      </c>
      <c r="AL104" s="327" t="s">
        <v>55</v>
      </c>
      <c r="AM104" s="327" t="str">
        <f t="shared" si="22"/>
        <v>10.45.88.138</v>
      </c>
      <c r="AN104" s="327" t="s">
        <v>4188</v>
      </c>
      <c r="AO104" s="327" t="s">
        <v>4191</v>
      </c>
      <c r="AP104" s="327" t="s">
        <v>4185</v>
      </c>
      <c r="AQ104" s="327" t="s">
        <v>55</v>
      </c>
      <c r="AR104" s="327" t="str">
        <f t="shared" si="21"/>
        <v>10.45.88.138</v>
      </c>
      <c r="AS104" s="327" t="s">
        <v>4189</v>
      </c>
      <c r="AT104" s="327" t="s">
        <v>4193</v>
      </c>
      <c r="AU104" s="327" t="s">
        <v>4185</v>
      </c>
      <c r="AV104" s="327" t="s">
        <v>55</v>
      </c>
      <c r="AW104" s="327" t="str">
        <f t="shared" si="23"/>
        <v>10.45.88.138</v>
      </c>
      <c r="AX104" s="353"/>
      <c r="AY104" s="353"/>
      <c r="AZ104" s="353"/>
      <c r="BA104" s="353"/>
      <c r="BB104" s="353"/>
      <c r="BC104" s="353"/>
      <c r="BD104" s="353"/>
      <c r="BE104" s="353"/>
      <c r="BF104" s="353"/>
      <c r="BG104" s="353"/>
      <c r="BH104" s="353"/>
      <c r="BI104" s="353"/>
      <c r="BJ104" s="353"/>
      <c r="BK104" s="353"/>
      <c r="BL104" s="353"/>
      <c r="BM104" s="353"/>
      <c r="BN104" s="353"/>
      <c r="BO104" s="353"/>
      <c r="BP104" s="353"/>
      <c r="BQ104" s="353"/>
      <c r="BS104" s="28"/>
      <c r="BT104" s="28"/>
      <c r="BU104" s="28"/>
      <c r="BV104" s="28"/>
      <c r="BW104" s="28"/>
      <c r="BX104" s="28"/>
      <c r="BY104" s="28"/>
      <c r="BZ104" s="28"/>
    </row>
    <row r="105" spans="2:78" hidden="1">
      <c r="B105" s="95" t="s">
        <v>620</v>
      </c>
      <c r="C105" s="33" t="str">
        <f t="shared" si="14"/>
        <v>BT Reigate</v>
      </c>
      <c r="D105" s="33" t="str">
        <f t="shared" si="15"/>
        <v>ARK</v>
      </c>
      <c r="E105" s="33" t="str">
        <f t="shared" si="16"/>
        <v>Ph2 - YE2019</v>
      </c>
      <c r="F105" s="35" t="s">
        <v>4174</v>
      </c>
      <c r="G105" s="35" t="s">
        <v>4175</v>
      </c>
      <c r="H105" s="35" t="s">
        <v>52</v>
      </c>
      <c r="I105" s="35" t="str">
        <f t="shared" si="17"/>
        <v>10.36.42.139</v>
      </c>
      <c r="J105" s="38" t="s">
        <v>4176</v>
      </c>
      <c r="K105" s="38" t="s">
        <v>4177</v>
      </c>
      <c r="L105" s="38" t="s">
        <v>4175</v>
      </c>
      <c r="M105" s="38" t="s">
        <v>53</v>
      </c>
      <c r="N105" s="38" t="str">
        <f t="shared" si="18"/>
        <v>10.45.90.139</v>
      </c>
      <c r="O105" s="38" t="s">
        <v>4178</v>
      </c>
      <c r="P105" s="38" t="s">
        <v>4179</v>
      </c>
      <c r="Q105" s="38" t="s">
        <v>4175</v>
      </c>
      <c r="R105" s="38" t="s">
        <v>53</v>
      </c>
      <c r="S105" s="38" t="str">
        <f t="shared" si="24"/>
        <v>10.45.90.139</v>
      </c>
      <c r="T105" s="328" t="s">
        <v>4180</v>
      </c>
      <c r="U105" s="328"/>
      <c r="V105" s="328" t="s">
        <v>4175</v>
      </c>
      <c r="W105" s="328" t="s">
        <v>4181</v>
      </c>
      <c r="X105" s="328" t="s">
        <v>4181</v>
      </c>
      <c r="Y105" s="328" t="s">
        <v>4182</v>
      </c>
      <c r="Z105" s="328"/>
      <c r="AA105" s="328" t="s">
        <v>4175</v>
      </c>
      <c r="AB105" s="328" t="s">
        <v>4181</v>
      </c>
      <c r="AC105" s="328" t="s">
        <v>4181</v>
      </c>
      <c r="AD105" s="327" t="s">
        <v>4183</v>
      </c>
      <c r="AE105" s="327" t="s">
        <v>4184</v>
      </c>
      <c r="AF105" s="327" t="s">
        <v>4185</v>
      </c>
      <c r="AG105" s="327" t="s">
        <v>55</v>
      </c>
      <c r="AH105" s="327" t="str">
        <f t="shared" si="20"/>
        <v>10.45.88.139</v>
      </c>
      <c r="AI105" s="327" t="s">
        <v>4186</v>
      </c>
      <c r="AJ105" s="327" t="s">
        <v>4192</v>
      </c>
      <c r="AK105" s="327" t="s">
        <v>4185</v>
      </c>
      <c r="AL105" s="327" t="s">
        <v>55</v>
      </c>
      <c r="AM105" s="327" t="str">
        <f t="shared" si="22"/>
        <v>10.45.88.139</v>
      </c>
      <c r="AN105" s="327" t="s">
        <v>4188</v>
      </c>
      <c r="AO105" s="327" t="s">
        <v>4191</v>
      </c>
      <c r="AP105" s="327" t="s">
        <v>4185</v>
      </c>
      <c r="AQ105" s="327" t="s">
        <v>55</v>
      </c>
      <c r="AR105" s="327" t="str">
        <f t="shared" si="21"/>
        <v>10.45.88.139</v>
      </c>
      <c r="AS105" s="327" t="s">
        <v>4189</v>
      </c>
      <c r="AT105" s="327" t="s">
        <v>4193</v>
      </c>
      <c r="AU105" s="327" t="s">
        <v>4185</v>
      </c>
      <c r="AV105" s="327" t="s">
        <v>55</v>
      </c>
      <c r="AW105" s="327" t="str">
        <f t="shared" si="23"/>
        <v>10.45.88.139</v>
      </c>
      <c r="AX105" s="353"/>
      <c r="AY105" s="353"/>
      <c r="AZ105" s="353"/>
      <c r="BA105" s="353"/>
      <c r="BB105" s="353"/>
      <c r="BC105" s="353"/>
      <c r="BD105" s="353"/>
      <c r="BE105" s="353"/>
      <c r="BF105" s="353"/>
      <c r="BG105" s="353"/>
      <c r="BH105" s="353"/>
      <c r="BI105" s="353"/>
      <c r="BJ105" s="353"/>
      <c r="BK105" s="353"/>
      <c r="BL105" s="353"/>
      <c r="BM105" s="353"/>
      <c r="BN105" s="353"/>
      <c r="BO105" s="353"/>
      <c r="BP105" s="353"/>
      <c r="BQ105" s="353"/>
      <c r="BS105" s="28"/>
      <c r="BT105" s="28"/>
      <c r="BU105" s="28"/>
      <c r="BV105" s="28"/>
      <c r="BW105" s="28"/>
      <c r="BX105" s="28"/>
      <c r="BY105" s="28"/>
      <c r="BZ105" s="28"/>
    </row>
    <row r="106" spans="2:78" hidden="1">
      <c r="B106" s="95" t="s">
        <v>621</v>
      </c>
      <c r="C106" s="33" t="str">
        <f t="shared" si="14"/>
        <v>BT Reigate</v>
      </c>
      <c r="D106" s="33" t="str">
        <f t="shared" si="15"/>
        <v>ARK</v>
      </c>
      <c r="E106" s="33" t="str">
        <f t="shared" si="16"/>
        <v>Ph2 - YE2019</v>
      </c>
      <c r="F106" s="35" t="s">
        <v>4174</v>
      </c>
      <c r="G106" s="35" t="s">
        <v>4175</v>
      </c>
      <c r="H106" s="35" t="s">
        <v>52</v>
      </c>
      <c r="I106" s="35" t="str">
        <f t="shared" si="17"/>
        <v>10.36.42.140</v>
      </c>
      <c r="J106" s="38" t="s">
        <v>4176</v>
      </c>
      <c r="K106" s="38" t="s">
        <v>4177</v>
      </c>
      <c r="L106" s="38" t="s">
        <v>4175</v>
      </c>
      <c r="M106" s="38" t="s">
        <v>53</v>
      </c>
      <c r="N106" s="38" t="str">
        <f t="shared" si="18"/>
        <v>10.45.90.140</v>
      </c>
      <c r="O106" s="38" t="s">
        <v>4178</v>
      </c>
      <c r="P106" s="38" t="s">
        <v>4179</v>
      </c>
      <c r="Q106" s="38" t="s">
        <v>4175</v>
      </c>
      <c r="R106" s="38" t="s">
        <v>53</v>
      </c>
      <c r="S106" s="38" t="str">
        <f t="shared" si="24"/>
        <v>10.45.90.140</v>
      </c>
      <c r="T106" s="328" t="s">
        <v>4180</v>
      </c>
      <c r="U106" s="328"/>
      <c r="V106" s="328" t="s">
        <v>4175</v>
      </c>
      <c r="W106" s="328" t="s">
        <v>4181</v>
      </c>
      <c r="X106" s="328" t="s">
        <v>4181</v>
      </c>
      <c r="Y106" s="328" t="s">
        <v>4182</v>
      </c>
      <c r="Z106" s="328"/>
      <c r="AA106" s="328" t="s">
        <v>4175</v>
      </c>
      <c r="AB106" s="328" t="s">
        <v>4181</v>
      </c>
      <c r="AC106" s="328" t="s">
        <v>4181</v>
      </c>
      <c r="AD106" s="327" t="s">
        <v>4183</v>
      </c>
      <c r="AE106" s="327" t="s">
        <v>4184</v>
      </c>
      <c r="AF106" s="327" t="s">
        <v>4185</v>
      </c>
      <c r="AG106" s="327" t="s">
        <v>55</v>
      </c>
      <c r="AH106" s="327" t="str">
        <f t="shared" si="20"/>
        <v>10.45.88.140</v>
      </c>
      <c r="AI106" s="327" t="s">
        <v>4186</v>
      </c>
      <c r="AJ106" s="327" t="s">
        <v>4192</v>
      </c>
      <c r="AK106" s="327" t="s">
        <v>4185</v>
      </c>
      <c r="AL106" s="327" t="s">
        <v>55</v>
      </c>
      <c r="AM106" s="327" t="str">
        <f t="shared" si="22"/>
        <v>10.45.88.140</v>
      </c>
      <c r="AN106" s="327" t="s">
        <v>4188</v>
      </c>
      <c r="AO106" s="327" t="s">
        <v>4191</v>
      </c>
      <c r="AP106" s="327" t="s">
        <v>4185</v>
      </c>
      <c r="AQ106" s="327" t="s">
        <v>55</v>
      </c>
      <c r="AR106" s="327" t="str">
        <f t="shared" si="21"/>
        <v>10.45.88.140</v>
      </c>
      <c r="AS106" s="327" t="s">
        <v>4189</v>
      </c>
      <c r="AT106" s="327" t="s">
        <v>4193</v>
      </c>
      <c r="AU106" s="327" t="s">
        <v>4185</v>
      </c>
      <c r="AV106" s="327" t="s">
        <v>55</v>
      </c>
      <c r="AW106" s="327" t="str">
        <f t="shared" si="23"/>
        <v>10.45.88.140</v>
      </c>
      <c r="AX106" s="353"/>
      <c r="AY106" s="353"/>
      <c r="AZ106" s="353"/>
      <c r="BA106" s="353"/>
      <c r="BB106" s="353"/>
      <c r="BC106" s="353"/>
      <c r="BD106" s="353"/>
      <c r="BE106" s="353"/>
      <c r="BF106" s="353"/>
      <c r="BG106" s="353"/>
      <c r="BH106" s="353"/>
      <c r="BI106" s="353"/>
      <c r="BJ106" s="353"/>
      <c r="BK106" s="353"/>
      <c r="BL106" s="353"/>
      <c r="BM106" s="353"/>
      <c r="BN106" s="353"/>
      <c r="BO106" s="353"/>
      <c r="BP106" s="353"/>
      <c r="BQ106" s="353"/>
      <c r="BS106" s="28"/>
      <c r="BT106" s="28"/>
      <c r="BU106" s="28"/>
      <c r="BV106" s="28"/>
      <c r="BW106" s="28"/>
      <c r="BX106" s="28"/>
      <c r="BY106" s="28"/>
      <c r="BZ106" s="28"/>
    </row>
    <row r="107" spans="2:78" hidden="1">
      <c r="B107" s="95" t="s">
        <v>622</v>
      </c>
      <c r="C107" s="33" t="str">
        <f t="shared" si="14"/>
        <v>BT Reigate</v>
      </c>
      <c r="D107" s="33" t="str">
        <f t="shared" si="15"/>
        <v>ARK</v>
      </c>
      <c r="E107" s="33" t="str">
        <f t="shared" si="16"/>
        <v>Ph2 - YE2019</v>
      </c>
      <c r="F107" s="35" t="s">
        <v>4174</v>
      </c>
      <c r="G107" s="35" t="s">
        <v>4175</v>
      </c>
      <c r="H107" s="35" t="s">
        <v>52</v>
      </c>
      <c r="I107" s="35" t="str">
        <f t="shared" si="17"/>
        <v>10.36.42.141</v>
      </c>
      <c r="J107" s="38" t="s">
        <v>4176</v>
      </c>
      <c r="K107" s="38" t="s">
        <v>4177</v>
      </c>
      <c r="L107" s="38" t="s">
        <v>4175</v>
      </c>
      <c r="M107" s="38" t="s">
        <v>53</v>
      </c>
      <c r="N107" s="38" t="str">
        <f t="shared" si="18"/>
        <v>10.45.90.141</v>
      </c>
      <c r="O107" s="38" t="s">
        <v>4178</v>
      </c>
      <c r="P107" s="38" t="s">
        <v>4179</v>
      </c>
      <c r="Q107" s="38" t="s">
        <v>4175</v>
      </c>
      <c r="R107" s="38" t="s">
        <v>53</v>
      </c>
      <c r="S107" s="38" t="str">
        <f t="shared" si="24"/>
        <v>10.45.90.141</v>
      </c>
      <c r="T107" s="328" t="s">
        <v>4180</v>
      </c>
      <c r="U107" s="328"/>
      <c r="V107" s="328" t="s">
        <v>4175</v>
      </c>
      <c r="W107" s="328" t="s">
        <v>4181</v>
      </c>
      <c r="X107" s="328" t="s">
        <v>4181</v>
      </c>
      <c r="Y107" s="328" t="s">
        <v>4182</v>
      </c>
      <c r="Z107" s="328"/>
      <c r="AA107" s="328" t="s">
        <v>4175</v>
      </c>
      <c r="AB107" s="328" t="s">
        <v>4181</v>
      </c>
      <c r="AC107" s="328" t="s">
        <v>4181</v>
      </c>
      <c r="AD107" s="327" t="s">
        <v>4183</v>
      </c>
      <c r="AE107" s="327" t="s">
        <v>4184</v>
      </c>
      <c r="AF107" s="327" t="s">
        <v>4185</v>
      </c>
      <c r="AG107" s="327" t="s">
        <v>55</v>
      </c>
      <c r="AH107" s="327" t="str">
        <f t="shared" si="20"/>
        <v>10.45.88.141</v>
      </c>
      <c r="AI107" s="327" t="s">
        <v>4186</v>
      </c>
      <c r="AJ107" s="327" t="s">
        <v>4192</v>
      </c>
      <c r="AK107" s="327" t="s">
        <v>4185</v>
      </c>
      <c r="AL107" s="327" t="s">
        <v>55</v>
      </c>
      <c r="AM107" s="327" t="str">
        <f t="shared" si="22"/>
        <v>10.45.88.141</v>
      </c>
      <c r="AN107" s="327" t="s">
        <v>4188</v>
      </c>
      <c r="AO107" s="327" t="s">
        <v>4191</v>
      </c>
      <c r="AP107" s="327" t="s">
        <v>4185</v>
      </c>
      <c r="AQ107" s="327" t="s">
        <v>55</v>
      </c>
      <c r="AR107" s="327" t="str">
        <f t="shared" si="21"/>
        <v>10.45.88.141</v>
      </c>
      <c r="AS107" s="327" t="s">
        <v>4189</v>
      </c>
      <c r="AT107" s="327" t="s">
        <v>4193</v>
      </c>
      <c r="AU107" s="327" t="s">
        <v>4185</v>
      </c>
      <c r="AV107" s="327" t="s">
        <v>55</v>
      </c>
      <c r="AW107" s="327" t="str">
        <f t="shared" si="23"/>
        <v>10.45.88.141</v>
      </c>
      <c r="AX107" s="353"/>
      <c r="AY107" s="353"/>
      <c r="AZ107" s="353"/>
      <c r="BA107" s="353"/>
      <c r="BB107" s="353"/>
      <c r="BC107" s="353"/>
      <c r="BD107" s="353"/>
      <c r="BE107" s="353"/>
      <c r="BF107" s="353"/>
      <c r="BG107" s="353"/>
      <c r="BH107" s="353"/>
      <c r="BI107" s="353"/>
      <c r="BJ107" s="353"/>
      <c r="BK107" s="353"/>
      <c r="BL107" s="353"/>
      <c r="BM107" s="353"/>
      <c r="BN107" s="353"/>
      <c r="BO107" s="353"/>
      <c r="BP107" s="353"/>
      <c r="BQ107" s="353"/>
      <c r="BS107" s="28"/>
      <c r="BT107" s="28"/>
      <c r="BU107" s="28"/>
      <c r="BV107" s="28"/>
      <c r="BW107" s="28"/>
      <c r="BX107" s="28"/>
      <c r="BY107" s="28"/>
      <c r="BZ107" s="28"/>
    </row>
    <row r="108" spans="2:78" hidden="1">
      <c r="B108" s="95" t="s">
        <v>623</v>
      </c>
      <c r="C108" s="33" t="str">
        <f t="shared" si="14"/>
        <v>BT Reigate</v>
      </c>
      <c r="D108" s="33" t="str">
        <f t="shared" si="15"/>
        <v>ARK</v>
      </c>
      <c r="E108" s="33" t="str">
        <f t="shared" si="16"/>
        <v>Ph2 - YE2019</v>
      </c>
      <c r="F108" s="35" t="s">
        <v>4174</v>
      </c>
      <c r="G108" s="35" t="s">
        <v>4175</v>
      </c>
      <c r="H108" s="35" t="s">
        <v>52</v>
      </c>
      <c r="I108" s="35" t="str">
        <f t="shared" si="17"/>
        <v>10.36.42.142</v>
      </c>
      <c r="J108" s="38" t="s">
        <v>4176</v>
      </c>
      <c r="K108" s="38" t="s">
        <v>4177</v>
      </c>
      <c r="L108" s="38" t="s">
        <v>4175</v>
      </c>
      <c r="M108" s="38" t="s">
        <v>53</v>
      </c>
      <c r="N108" s="38" t="str">
        <f t="shared" si="18"/>
        <v>10.45.90.142</v>
      </c>
      <c r="O108" s="38" t="s">
        <v>4178</v>
      </c>
      <c r="P108" s="38" t="s">
        <v>4179</v>
      </c>
      <c r="Q108" s="38" t="s">
        <v>4175</v>
      </c>
      <c r="R108" s="38" t="s">
        <v>53</v>
      </c>
      <c r="S108" s="38" t="str">
        <f t="shared" si="24"/>
        <v>10.45.90.142</v>
      </c>
      <c r="T108" s="328" t="s">
        <v>4180</v>
      </c>
      <c r="U108" s="328"/>
      <c r="V108" s="328" t="s">
        <v>4175</v>
      </c>
      <c r="W108" s="328" t="s">
        <v>4181</v>
      </c>
      <c r="X108" s="328" t="s">
        <v>4181</v>
      </c>
      <c r="Y108" s="328" t="s">
        <v>4182</v>
      </c>
      <c r="Z108" s="328"/>
      <c r="AA108" s="328" t="s">
        <v>4175</v>
      </c>
      <c r="AB108" s="328" t="s">
        <v>4181</v>
      </c>
      <c r="AC108" s="328" t="s">
        <v>4181</v>
      </c>
      <c r="AD108" s="327" t="s">
        <v>4183</v>
      </c>
      <c r="AE108" s="327" t="s">
        <v>4184</v>
      </c>
      <c r="AF108" s="327" t="s">
        <v>4185</v>
      </c>
      <c r="AG108" s="327" t="s">
        <v>55</v>
      </c>
      <c r="AH108" s="327" t="str">
        <f t="shared" si="20"/>
        <v>10.45.88.142</v>
      </c>
      <c r="AI108" s="327" t="s">
        <v>4186</v>
      </c>
      <c r="AJ108" s="327" t="s">
        <v>4192</v>
      </c>
      <c r="AK108" s="327" t="s">
        <v>4185</v>
      </c>
      <c r="AL108" s="327" t="s">
        <v>55</v>
      </c>
      <c r="AM108" s="327" t="str">
        <f t="shared" si="22"/>
        <v>10.45.88.142</v>
      </c>
      <c r="AN108" s="327" t="s">
        <v>4188</v>
      </c>
      <c r="AO108" s="327" t="s">
        <v>4191</v>
      </c>
      <c r="AP108" s="327" t="s">
        <v>4185</v>
      </c>
      <c r="AQ108" s="327" t="s">
        <v>55</v>
      </c>
      <c r="AR108" s="327" t="str">
        <f t="shared" si="21"/>
        <v>10.45.88.142</v>
      </c>
      <c r="AS108" s="327" t="s">
        <v>4189</v>
      </c>
      <c r="AT108" s="327" t="s">
        <v>4193</v>
      </c>
      <c r="AU108" s="327" t="s">
        <v>4185</v>
      </c>
      <c r="AV108" s="327" t="s">
        <v>55</v>
      </c>
      <c r="AW108" s="327" t="str">
        <f t="shared" si="23"/>
        <v>10.45.88.142</v>
      </c>
      <c r="AX108" s="353"/>
      <c r="AY108" s="353"/>
      <c r="AZ108" s="353"/>
      <c r="BA108" s="353"/>
      <c r="BB108" s="353"/>
      <c r="BC108" s="353"/>
      <c r="BD108" s="353"/>
      <c r="BE108" s="353"/>
      <c r="BF108" s="353"/>
      <c r="BG108" s="353"/>
      <c r="BH108" s="353"/>
      <c r="BI108" s="353"/>
      <c r="BJ108" s="353"/>
      <c r="BK108" s="353"/>
      <c r="BL108" s="353"/>
      <c r="BM108" s="353"/>
      <c r="BN108" s="353"/>
      <c r="BO108" s="353"/>
      <c r="BP108" s="353"/>
      <c r="BQ108" s="353"/>
      <c r="BS108" s="28"/>
      <c r="BT108" s="28"/>
      <c r="BU108" s="28"/>
      <c r="BV108" s="28"/>
      <c r="BW108" s="28"/>
      <c r="BX108" s="28"/>
      <c r="BY108" s="28"/>
      <c r="BZ108" s="28"/>
    </row>
    <row r="109" spans="2:78" hidden="1">
      <c r="B109" s="95" t="s">
        <v>624</v>
      </c>
      <c r="C109" s="33" t="str">
        <f t="shared" si="14"/>
        <v>BT Reigate</v>
      </c>
      <c r="D109" s="33" t="str">
        <f t="shared" si="15"/>
        <v>ARK</v>
      </c>
      <c r="E109" s="33" t="str">
        <f t="shared" si="16"/>
        <v>Ph2 - YE2019</v>
      </c>
      <c r="F109" s="35" t="s">
        <v>4174</v>
      </c>
      <c r="G109" s="35" t="s">
        <v>4175</v>
      </c>
      <c r="H109" s="35" t="s">
        <v>52</v>
      </c>
      <c r="I109" s="35" t="str">
        <f t="shared" si="17"/>
        <v>10.36.42.143</v>
      </c>
      <c r="J109" s="38" t="s">
        <v>4176</v>
      </c>
      <c r="K109" s="38" t="s">
        <v>4177</v>
      </c>
      <c r="L109" s="38" t="s">
        <v>4175</v>
      </c>
      <c r="M109" s="38" t="s">
        <v>53</v>
      </c>
      <c r="N109" s="38" t="str">
        <f t="shared" si="18"/>
        <v>10.45.90.143</v>
      </c>
      <c r="O109" s="38" t="s">
        <v>4178</v>
      </c>
      <c r="P109" s="38" t="s">
        <v>4179</v>
      </c>
      <c r="Q109" s="38" t="s">
        <v>4175</v>
      </c>
      <c r="R109" s="38" t="s">
        <v>53</v>
      </c>
      <c r="S109" s="38" t="str">
        <f t="shared" si="24"/>
        <v>10.45.90.143</v>
      </c>
      <c r="T109" s="328" t="s">
        <v>4180</v>
      </c>
      <c r="U109" s="328"/>
      <c r="V109" s="328" t="s">
        <v>4175</v>
      </c>
      <c r="W109" s="328" t="s">
        <v>4181</v>
      </c>
      <c r="X109" s="328" t="s">
        <v>4181</v>
      </c>
      <c r="Y109" s="328" t="s">
        <v>4182</v>
      </c>
      <c r="Z109" s="328"/>
      <c r="AA109" s="328" t="s">
        <v>4175</v>
      </c>
      <c r="AB109" s="328" t="s">
        <v>4181</v>
      </c>
      <c r="AC109" s="328" t="s">
        <v>4181</v>
      </c>
      <c r="AD109" s="327" t="s">
        <v>4183</v>
      </c>
      <c r="AE109" s="327" t="s">
        <v>4184</v>
      </c>
      <c r="AF109" s="327" t="s">
        <v>4185</v>
      </c>
      <c r="AG109" s="327" t="s">
        <v>55</v>
      </c>
      <c r="AH109" s="327" t="str">
        <f t="shared" si="20"/>
        <v>10.45.88.143</v>
      </c>
      <c r="AI109" s="327" t="s">
        <v>4186</v>
      </c>
      <c r="AJ109" s="327" t="s">
        <v>4192</v>
      </c>
      <c r="AK109" s="327" t="s">
        <v>4185</v>
      </c>
      <c r="AL109" s="327" t="s">
        <v>55</v>
      </c>
      <c r="AM109" s="327" t="str">
        <f t="shared" si="22"/>
        <v>10.45.88.143</v>
      </c>
      <c r="AN109" s="327" t="s">
        <v>4188</v>
      </c>
      <c r="AO109" s="327" t="s">
        <v>4191</v>
      </c>
      <c r="AP109" s="327" t="s">
        <v>4185</v>
      </c>
      <c r="AQ109" s="327" t="s">
        <v>55</v>
      </c>
      <c r="AR109" s="327" t="str">
        <f t="shared" si="21"/>
        <v>10.45.88.143</v>
      </c>
      <c r="AS109" s="327" t="s">
        <v>4189</v>
      </c>
      <c r="AT109" s="327" t="s">
        <v>4193</v>
      </c>
      <c r="AU109" s="327" t="s">
        <v>4185</v>
      </c>
      <c r="AV109" s="327" t="s">
        <v>55</v>
      </c>
      <c r="AW109" s="327" t="str">
        <f t="shared" si="23"/>
        <v>10.45.88.143</v>
      </c>
      <c r="AX109" s="353"/>
      <c r="AY109" s="353"/>
      <c r="AZ109" s="353"/>
      <c r="BA109" s="353"/>
      <c r="BB109" s="353"/>
      <c r="BC109" s="353"/>
      <c r="BD109" s="353"/>
      <c r="BE109" s="353"/>
      <c r="BF109" s="353"/>
      <c r="BG109" s="353"/>
      <c r="BH109" s="353"/>
      <c r="BI109" s="353"/>
      <c r="BJ109" s="353"/>
      <c r="BK109" s="353"/>
      <c r="BL109" s="353"/>
      <c r="BM109" s="353"/>
      <c r="BN109" s="353"/>
      <c r="BO109" s="353"/>
      <c r="BP109" s="353"/>
      <c r="BQ109" s="353"/>
      <c r="BS109" s="28"/>
      <c r="BT109" s="28"/>
      <c r="BU109" s="28"/>
      <c r="BV109" s="28"/>
      <c r="BW109" s="28"/>
      <c r="BX109" s="28"/>
      <c r="BY109" s="28"/>
      <c r="BZ109" s="28"/>
    </row>
    <row r="110" spans="2:78" hidden="1">
      <c r="B110" s="95" t="s">
        <v>625</v>
      </c>
      <c r="C110" s="33" t="str">
        <f t="shared" si="14"/>
        <v>BT Reigate</v>
      </c>
      <c r="D110" s="33" t="str">
        <f t="shared" si="15"/>
        <v>ARK</v>
      </c>
      <c r="E110" s="33" t="str">
        <f t="shared" si="16"/>
        <v>Ph2 - YE2019</v>
      </c>
      <c r="F110" s="35" t="s">
        <v>4174</v>
      </c>
      <c r="G110" s="35" t="s">
        <v>4175</v>
      </c>
      <c r="H110" s="35" t="s">
        <v>52</v>
      </c>
      <c r="I110" s="35" t="str">
        <f t="shared" si="17"/>
        <v>10.36.42.144</v>
      </c>
      <c r="J110" s="38" t="s">
        <v>4176</v>
      </c>
      <c r="K110" s="38" t="s">
        <v>4177</v>
      </c>
      <c r="L110" s="38" t="s">
        <v>4175</v>
      </c>
      <c r="M110" s="38" t="s">
        <v>53</v>
      </c>
      <c r="N110" s="38" t="str">
        <f t="shared" si="18"/>
        <v>10.45.90.144</v>
      </c>
      <c r="O110" s="38" t="s">
        <v>4178</v>
      </c>
      <c r="P110" s="38" t="s">
        <v>4179</v>
      </c>
      <c r="Q110" s="38" t="s">
        <v>4175</v>
      </c>
      <c r="R110" s="38" t="s">
        <v>53</v>
      </c>
      <c r="S110" s="38" t="str">
        <f t="shared" si="24"/>
        <v>10.45.90.144</v>
      </c>
      <c r="T110" s="328" t="s">
        <v>4180</v>
      </c>
      <c r="U110" s="328"/>
      <c r="V110" s="328" t="s">
        <v>4175</v>
      </c>
      <c r="W110" s="328" t="s">
        <v>4181</v>
      </c>
      <c r="X110" s="328" t="s">
        <v>4181</v>
      </c>
      <c r="Y110" s="328" t="s">
        <v>4182</v>
      </c>
      <c r="Z110" s="328"/>
      <c r="AA110" s="328" t="s">
        <v>4175</v>
      </c>
      <c r="AB110" s="328" t="s">
        <v>4181</v>
      </c>
      <c r="AC110" s="328" t="s">
        <v>4181</v>
      </c>
      <c r="AD110" s="327" t="s">
        <v>4183</v>
      </c>
      <c r="AE110" s="327" t="s">
        <v>4184</v>
      </c>
      <c r="AF110" s="327" t="s">
        <v>4185</v>
      </c>
      <c r="AG110" s="327" t="s">
        <v>55</v>
      </c>
      <c r="AH110" s="327" t="str">
        <f t="shared" si="20"/>
        <v>10.45.88.144</v>
      </c>
      <c r="AI110" s="327" t="s">
        <v>4186</v>
      </c>
      <c r="AJ110" s="327" t="s">
        <v>4192</v>
      </c>
      <c r="AK110" s="327" t="s">
        <v>4185</v>
      </c>
      <c r="AL110" s="327" t="s">
        <v>55</v>
      </c>
      <c r="AM110" s="327" t="str">
        <f t="shared" si="22"/>
        <v>10.45.88.144</v>
      </c>
      <c r="AN110" s="327" t="s">
        <v>4188</v>
      </c>
      <c r="AO110" s="327" t="s">
        <v>4191</v>
      </c>
      <c r="AP110" s="327" t="s">
        <v>4185</v>
      </c>
      <c r="AQ110" s="327" t="s">
        <v>55</v>
      </c>
      <c r="AR110" s="327" t="str">
        <f t="shared" si="21"/>
        <v>10.45.88.144</v>
      </c>
      <c r="AS110" s="327" t="s">
        <v>4189</v>
      </c>
      <c r="AT110" s="327" t="s">
        <v>4193</v>
      </c>
      <c r="AU110" s="327" t="s">
        <v>4185</v>
      </c>
      <c r="AV110" s="327" t="s">
        <v>55</v>
      </c>
      <c r="AW110" s="327" t="str">
        <f t="shared" si="23"/>
        <v>10.45.88.144</v>
      </c>
      <c r="AX110" s="353"/>
      <c r="AY110" s="353"/>
      <c r="AZ110" s="353"/>
      <c r="BA110" s="353"/>
      <c r="BB110" s="353"/>
      <c r="BC110" s="353"/>
      <c r="BD110" s="353"/>
      <c r="BE110" s="353"/>
      <c r="BF110" s="353"/>
      <c r="BG110" s="353"/>
      <c r="BH110" s="353"/>
      <c r="BI110" s="353"/>
      <c r="BJ110" s="353"/>
      <c r="BK110" s="353"/>
      <c r="BL110" s="353"/>
      <c r="BM110" s="353"/>
      <c r="BN110" s="353"/>
      <c r="BO110" s="353"/>
      <c r="BP110" s="353"/>
      <c r="BQ110" s="353"/>
      <c r="BS110" s="28"/>
      <c r="BT110" s="28"/>
      <c r="BU110" s="28"/>
      <c r="BV110" s="28"/>
      <c r="BW110" s="28"/>
      <c r="BX110" s="28"/>
      <c r="BY110" s="28"/>
      <c r="BZ110" s="28"/>
    </row>
    <row r="111" spans="2:78" hidden="1">
      <c r="B111" s="95" t="s">
        <v>626</v>
      </c>
      <c r="C111" s="33" t="str">
        <f t="shared" si="14"/>
        <v>BT Reigate</v>
      </c>
      <c r="D111" s="33" t="str">
        <f t="shared" si="15"/>
        <v>ARK</v>
      </c>
      <c r="E111" s="33" t="str">
        <f t="shared" si="16"/>
        <v>Ph2 - YE2019</v>
      </c>
      <c r="F111" s="35" t="s">
        <v>4174</v>
      </c>
      <c r="G111" s="35" t="s">
        <v>4175</v>
      </c>
      <c r="H111" s="35" t="s">
        <v>52</v>
      </c>
      <c r="I111" s="35" t="str">
        <f t="shared" si="17"/>
        <v>10.36.42.145</v>
      </c>
      <c r="J111" s="38" t="s">
        <v>4176</v>
      </c>
      <c r="K111" s="38" t="s">
        <v>4177</v>
      </c>
      <c r="L111" s="38" t="s">
        <v>4175</v>
      </c>
      <c r="M111" s="38" t="s">
        <v>53</v>
      </c>
      <c r="N111" s="38" t="str">
        <f t="shared" si="18"/>
        <v>10.45.90.145</v>
      </c>
      <c r="O111" s="38" t="s">
        <v>4178</v>
      </c>
      <c r="P111" s="38" t="s">
        <v>4179</v>
      </c>
      <c r="Q111" s="38" t="s">
        <v>4175</v>
      </c>
      <c r="R111" s="38" t="s">
        <v>53</v>
      </c>
      <c r="S111" s="38" t="str">
        <f t="shared" si="24"/>
        <v>10.45.90.145</v>
      </c>
      <c r="T111" s="328" t="s">
        <v>4180</v>
      </c>
      <c r="U111" s="328"/>
      <c r="V111" s="328" t="s">
        <v>4175</v>
      </c>
      <c r="W111" s="328" t="s">
        <v>4181</v>
      </c>
      <c r="X111" s="328" t="s">
        <v>4181</v>
      </c>
      <c r="Y111" s="328" t="s">
        <v>4182</v>
      </c>
      <c r="Z111" s="328"/>
      <c r="AA111" s="328" t="s">
        <v>4175</v>
      </c>
      <c r="AB111" s="328" t="s">
        <v>4181</v>
      </c>
      <c r="AC111" s="328" t="s">
        <v>4181</v>
      </c>
      <c r="AD111" s="327" t="s">
        <v>4183</v>
      </c>
      <c r="AE111" s="327" t="s">
        <v>4184</v>
      </c>
      <c r="AF111" s="327" t="s">
        <v>4185</v>
      </c>
      <c r="AG111" s="327" t="s">
        <v>55</v>
      </c>
      <c r="AH111" s="327" t="str">
        <f t="shared" si="20"/>
        <v>10.45.88.145</v>
      </c>
      <c r="AI111" s="327" t="s">
        <v>4186</v>
      </c>
      <c r="AJ111" s="327" t="s">
        <v>4192</v>
      </c>
      <c r="AK111" s="327" t="s">
        <v>4185</v>
      </c>
      <c r="AL111" s="327" t="s">
        <v>55</v>
      </c>
      <c r="AM111" s="327" t="str">
        <f t="shared" si="22"/>
        <v>10.45.88.145</v>
      </c>
      <c r="AN111" s="327" t="s">
        <v>4188</v>
      </c>
      <c r="AO111" s="327" t="s">
        <v>4191</v>
      </c>
      <c r="AP111" s="327" t="s">
        <v>4185</v>
      </c>
      <c r="AQ111" s="327" t="s">
        <v>55</v>
      </c>
      <c r="AR111" s="327" t="str">
        <f t="shared" si="21"/>
        <v>10.45.88.145</v>
      </c>
      <c r="AS111" s="327" t="s">
        <v>4189</v>
      </c>
      <c r="AT111" s="327" t="s">
        <v>4193</v>
      </c>
      <c r="AU111" s="327" t="s">
        <v>4185</v>
      </c>
      <c r="AV111" s="327" t="s">
        <v>55</v>
      </c>
      <c r="AW111" s="327" t="str">
        <f t="shared" si="23"/>
        <v>10.45.88.145</v>
      </c>
      <c r="AX111" s="353"/>
      <c r="AY111" s="353"/>
      <c r="AZ111" s="353"/>
      <c r="BA111" s="353"/>
      <c r="BB111" s="353"/>
      <c r="BC111" s="353"/>
      <c r="BD111" s="353"/>
      <c r="BE111" s="353"/>
      <c r="BF111" s="353"/>
      <c r="BG111" s="353"/>
      <c r="BH111" s="353"/>
      <c r="BI111" s="353"/>
      <c r="BJ111" s="353"/>
      <c r="BK111" s="353"/>
      <c r="BL111" s="353"/>
      <c r="BM111" s="353"/>
      <c r="BN111" s="353"/>
      <c r="BO111" s="353"/>
      <c r="BP111" s="353"/>
      <c r="BQ111" s="353"/>
      <c r="BS111" s="28"/>
      <c r="BT111" s="28"/>
      <c r="BU111" s="28"/>
      <c r="BV111" s="28"/>
      <c r="BW111" s="28"/>
      <c r="BX111" s="28"/>
      <c r="BY111" s="28"/>
      <c r="BZ111" s="28"/>
    </row>
    <row r="112" spans="2:78" hidden="1">
      <c r="B112" s="95" t="s">
        <v>627</v>
      </c>
      <c r="C112" s="33" t="str">
        <f t="shared" si="14"/>
        <v>BT Reigate</v>
      </c>
      <c r="D112" s="33" t="str">
        <f t="shared" si="15"/>
        <v>ARK</v>
      </c>
      <c r="E112" s="33" t="str">
        <f t="shared" si="16"/>
        <v>Ph2 - YE2019</v>
      </c>
      <c r="F112" s="35" t="s">
        <v>4174</v>
      </c>
      <c r="G112" s="35" t="s">
        <v>4175</v>
      </c>
      <c r="H112" s="35" t="s">
        <v>52</v>
      </c>
      <c r="I112" s="35" t="str">
        <f t="shared" si="17"/>
        <v>10.36.42.146</v>
      </c>
      <c r="J112" s="38" t="s">
        <v>4176</v>
      </c>
      <c r="K112" s="38" t="s">
        <v>4177</v>
      </c>
      <c r="L112" s="38" t="s">
        <v>4175</v>
      </c>
      <c r="M112" s="38" t="s">
        <v>53</v>
      </c>
      <c r="N112" s="38" t="str">
        <f t="shared" si="18"/>
        <v>10.45.90.146</v>
      </c>
      <c r="O112" s="38" t="s">
        <v>4178</v>
      </c>
      <c r="P112" s="38" t="s">
        <v>4179</v>
      </c>
      <c r="Q112" s="38" t="s">
        <v>4175</v>
      </c>
      <c r="R112" s="38" t="s">
        <v>53</v>
      </c>
      <c r="S112" s="38" t="str">
        <f t="shared" si="24"/>
        <v>10.45.90.146</v>
      </c>
      <c r="T112" s="328" t="s">
        <v>4180</v>
      </c>
      <c r="U112" s="328"/>
      <c r="V112" s="328" t="s">
        <v>4175</v>
      </c>
      <c r="W112" s="328" t="s">
        <v>4181</v>
      </c>
      <c r="X112" s="328" t="s">
        <v>4181</v>
      </c>
      <c r="Y112" s="328" t="s">
        <v>4182</v>
      </c>
      <c r="Z112" s="328"/>
      <c r="AA112" s="328" t="s">
        <v>4175</v>
      </c>
      <c r="AB112" s="328" t="s">
        <v>4181</v>
      </c>
      <c r="AC112" s="328" t="s">
        <v>4181</v>
      </c>
      <c r="AD112" s="327" t="s">
        <v>4183</v>
      </c>
      <c r="AE112" s="327" t="s">
        <v>4184</v>
      </c>
      <c r="AF112" s="327" t="s">
        <v>4185</v>
      </c>
      <c r="AG112" s="327" t="s">
        <v>55</v>
      </c>
      <c r="AH112" s="327" t="str">
        <f t="shared" si="20"/>
        <v>10.45.88.146</v>
      </c>
      <c r="AI112" s="327" t="s">
        <v>4186</v>
      </c>
      <c r="AJ112" s="327" t="s">
        <v>4192</v>
      </c>
      <c r="AK112" s="327" t="s">
        <v>4185</v>
      </c>
      <c r="AL112" s="327" t="s">
        <v>55</v>
      </c>
      <c r="AM112" s="327" t="str">
        <f t="shared" si="22"/>
        <v>10.45.88.146</v>
      </c>
      <c r="AN112" s="327" t="s">
        <v>4188</v>
      </c>
      <c r="AO112" s="327" t="s">
        <v>4191</v>
      </c>
      <c r="AP112" s="327" t="s">
        <v>4185</v>
      </c>
      <c r="AQ112" s="327" t="s">
        <v>55</v>
      </c>
      <c r="AR112" s="327" t="str">
        <f t="shared" si="21"/>
        <v>10.45.88.146</v>
      </c>
      <c r="AS112" s="327" t="s">
        <v>4189</v>
      </c>
      <c r="AT112" s="327" t="s">
        <v>4193</v>
      </c>
      <c r="AU112" s="327" t="s">
        <v>4185</v>
      </c>
      <c r="AV112" s="327" t="s">
        <v>55</v>
      </c>
      <c r="AW112" s="327" t="str">
        <f t="shared" si="23"/>
        <v>10.45.88.146</v>
      </c>
      <c r="AX112" s="353"/>
      <c r="AY112" s="353"/>
      <c r="AZ112" s="353"/>
      <c r="BA112" s="353"/>
      <c r="BB112" s="353"/>
      <c r="BC112" s="353"/>
      <c r="BD112" s="353"/>
      <c r="BE112" s="353"/>
      <c r="BF112" s="353"/>
      <c r="BG112" s="353"/>
      <c r="BH112" s="353"/>
      <c r="BI112" s="353"/>
      <c r="BJ112" s="353"/>
      <c r="BK112" s="353"/>
      <c r="BL112" s="353"/>
      <c r="BM112" s="353"/>
      <c r="BN112" s="353"/>
      <c r="BO112" s="353"/>
      <c r="BP112" s="353"/>
      <c r="BQ112" s="353"/>
      <c r="BS112" s="28"/>
      <c r="BT112" s="28"/>
      <c r="BU112" s="28"/>
      <c r="BV112" s="28"/>
      <c r="BW112" s="28"/>
      <c r="BX112" s="28"/>
      <c r="BY112" s="28"/>
      <c r="BZ112" s="28"/>
    </row>
    <row r="113" spans="2:78" hidden="1">
      <c r="B113" s="95" t="s">
        <v>628</v>
      </c>
      <c r="C113" s="33" t="str">
        <f t="shared" si="14"/>
        <v>BT Reigate</v>
      </c>
      <c r="D113" s="33" t="str">
        <f t="shared" si="15"/>
        <v>ARK</v>
      </c>
      <c r="E113" s="33" t="str">
        <f t="shared" si="16"/>
        <v>Ph2 - YE2019</v>
      </c>
      <c r="F113" s="35" t="s">
        <v>4174</v>
      </c>
      <c r="G113" s="35" t="s">
        <v>4175</v>
      </c>
      <c r="H113" s="35" t="s">
        <v>52</v>
      </c>
      <c r="I113" s="35" t="str">
        <f t="shared" si="17"/>
        <v>10.36.42.147</v>
      </c>
      <c r="J113" s="38" t="s">
        <v>4176</v>
      </c>
      <c r="K113" s="38" t="s">
        <v>4177</v>
      </c>
      <c r="L113" s="38" t="s">
        <v>4175</v>
      </c>
      <c r="M113" s="38" t="s">
        <v>53</v>
      </c>
      <c r="N113" s="38" t="str">
        <f t="shared" si="18"/>
        <v>10.45.90.147</v>
      </c>
      <c r="O113" s="38" t="s">
        <v>4178</v>
      </c>
      <c r="P113" s="38" t="s">
        <v>4179</v>
      </c>
      <c r="Q113" s="38" t="s">
        <v>4175</v>
      </c>
      <c r="R113" s="38" t="s">
        <v>53</v>
      </c>
      <c r="S113" s="38" t="str">
        <f t="shared" si="24"/>
        <v>10.45.90.147</v>
      </c>
      <c r="T113" s="328" t="s">
        <v>4180</v>
      </c>
      <c r="U113" s="328"/>
      <c r="V113" s="328" t="s">
        <v>4175</v>
      </c>
      <c r="W113" s="328" t="s">
        <v>4181</v>
      </c>
      <c r="X113" s="328" t="s">
        <v>4181</v>
      </c>
      <c r="Y113" s="328" t="s">
        <v>4182</v>
      </c>
      <c r="Z113" s="328"/>
      <c r="AA113" s="328" t="s">
        <v>4175</v>
      </c>
      <c r="AB113" s="328" t="s">
        <v>4181</v>
      </c>
      <c r="AC113" s="328" t="s">
        <v>4181</v>
      </c>
      <c r="AD113" s="327" t="s">
        <v>4183</v>
      </c>
      <c r="AE113" s="327" t="s">
        <v>4184</v>
      </c>
      <c r="AF113" s="327" t="s">
        <v>4185</v>
      </c>
      <c r="AG113" s="327" t="s">
        <v>55</v>
      </c>
      <c r="AH113" s="327" t="str">
        <f t="shared" si="20"/>
        <v>10.45.88.147</v>
      </c>
      <c r="AI113" s="327" t="s">
        <v>4186</v>
      </c>
      <c r="AJ113" s="327" t="s">
        <v>4192</v>
      </c>
      <c r="AK113" s="327" t="s">
        <v>4185</v>
      </c>
      <c r="AL113" s="327" t="s">
        <v>55</v>
      </c>
      <c r="AM113" s="327" t="str">
        <f t="shared" si="22"/>
        <v>10.45.88.147</v>
      </c>
      <c r="AN113" s="327" t="s">
        <v>4188</v>
      </c>
      <c r="AO113" s="327" t="s">
        <v>4191</v>
      </c>
      <c r="AP113" s="327" t="s">
        <v>4185</v>
      </c>
      <c r="AQ113" s="327" t="s">
        <v>55</v>
      </c>
      <c r="AR113" s="327" t="str">
        <f t="shared" si="21"/>
        <v>10.45.88.147</v>
      </c>
      <c r="AS113" s="327" t="s">
        <v>4189</v>
      </c>
      <c r="AT113" s="327" t="s">
        <v>4193</v>
      </c>
      <c r="AU113" s="327" t="s">
        <v>4185</v>
      </c>
      <c r="AV113" s="327" t="s">
        <v>55</v>
      </c>
      <c r="AW113" s="327" t="str">
        <f t="shared" si="23"/>
        <v>10.45.88.147</v>
      </c>
      <c r="AX113" s="353"/>
      <c r="AY113" s="353"/>
      <c r="AZ113" s="353"/>
      <c r="BA113" s="353"/>
      <c r="BB113" s="353"/>
      <c r="BC113" s="353"/>
      <c r="BD113" s="353"/>
      <c r="BE113" s="353"/>
      <c r="BF113" s="353"/>
      <c r="BG113" s="353"/>
      <c r="BH113" s="353"/>
      <c r="BI113" s="353"/>
      <c r="BJ113" s="353"/>
      <c r="BK113" s="353"/>
      <c r="BL113" s="353"/>
      <c r="BM113" s="353"/>
      <c r="BN113" s="353"/>
      <c r="BO113" s="353"/>
      <c r="BP113" s="353"/>
      <c r="BQ113" s="353"/>
      <c r="BS113" s="28"/>
      <c r="BT113" s="28"/>
      <c r="BU113" s="28"/>
      <c r="BV113" s="28"/>
      <c r="BW113" s="28"/>
      <c r="BX113" s="28"/>
      <c r="BY113" s="28"/>
      <c r="BZ113" s="28"/>
    </row>
    <row r="114" spans="2:78" hidden="1">
      <c r="B114" s="95" t="s">
        <v>629</v>
      </c>
      <c r="C114" s="33" t="str">
        <f t="shared" si="14"/>
        <v>BT Reigate</v>
      </c>
      <c r="D114" s="33" t="str">
        <f t="shared" si="15"/>
        <v>ARK</v>
      </c>
      <c r="E114" s="33" t="str">
        <f t="shared" si="16"/>
        <v>YE2020</v>
      </c>
      <c r="F114" s="35" t="s">
        <v>4174</v>
      </c>
      <c r="G114" s="35" t="s">
        <v>4175</v>
      </c>
      <c r="H114" s="35" t="s">
        <v>52</v>
      </c>
      <c r="I114" s="35" t="str">
        <f t="shared" si="17"/>
        <v>10.36.42.148</v>
      </c>
      <c r="J114" s="38" t="s">
        <v>4176</v>
      </c>
      <c r="K114" s="38" t="s">
        <v>4194</v>
      </c>
      <c r="L114" s="38" t="s">
        <v>4175</v>
      </c>
      <c r="M114" s="38" t="s">
        <v>53</v>
      </c>
      <c r="N114" s="38" t="str">
        <f t="shared" si="18"/>
        <v>10.45.90.148</v>
      </c>
      <c r="O114" s="38" t="s">
        <v>4178</v>
      </c>
      <c r="P114" s="38" t="s">
        <v>4195</v>
      </c>
      <c r="Q114" s="38" t="s">
        <v>4175</v>
      </c>
      <c r="R114" s="38" t="s">
        <v>53</v>
      </c>
      <c r="S114" s="38" t="str">
        <f t="shared" si="24"/>
        <v>10.45.90.148</v>
      </c>
      <c r="T114" s="328" t="s">
        <v>4180</v>
      </c>
      <c r="U114" s="328"/>
      <c r="V114" s="328" t="s">
        <v>4175</v>
      </c>
      <c r="W114" s="328" t="s">
        <v>4181</v>
      </c>
      <c r="X114" s="328" t="s">
        <v>4181</v>
      </c>
      <c r="Y114" s="328" t="s">
        <v>4182</v>
      </c>
      <c r="Z114" s="328"/>
      <c r="AA114" s="328" t="s">
        <v>4175</v>
      </c>
      <c r="AB114" s="328" t="s">
        <v>4181</v>
      </c>
      <c r="AC114" s="328" t="s">
        <v>4181</v>
      </c>
      <c r="AD114" s="327" t="s">
        <v>4183</v>
      </c>
      <c r="AE114" s="327" t="s">
        <v>4184</v>
      </c>
      <c r="AF114" s="327" t="s">
        <v>4185</v>
      </c>
      <c r="AG114" s="327" t="s">
        <v>55</v>
      </c>
      <c r="AH114" s="327" t="str">
        <f t="shared" si="20"/>
        <v>10.45.88.148</v>
      </c>
      <c r="AI114" s="327" t="s">
        <v>4186</v>
      </c>
      <c r="AJ114" s="327" t="s">
        <v>4192</v>
      </c>
      <c r="AK114" s="327" t="s">
        <v>4185</v>
      </c>
      <c r="AL114" s="327" t="s">
        <v>55</v>
      </c>
      <c r="AM114" s="327" t="str">
        <f t="shared" si="22"/>
        <v>10.45.88.148</v>
      </c>
      <c r="AN114" s="327" t="s">
        <v>4188</v>
      </c>
      <c r="AO114" s="327" t="s">
        <v>4191</v>
      </c>
      <c r="AP114" s="327" t="s">
        <v>4185</v>
      </c>
      <c r="AQ114" s="327" t="s">
        <v>55</v>
      </c>
      <c r="AR114" s="327" t="str">
        <f t="shared" si="21"/>
        <v>10.45.88.148</v>
      </c>
      <c r="AS114" s="327" t="s">
        <v>4189</v>
      </c>
      <c r="AT114" s="327" t="s">
        <v>4193</v>
      </c>
      <c r="AU114" s="327" t="s">
        <v>4185</v>
      </c>
      <c r="AV114" s="327" t="s">
        <v>55</v>
      </c>
      <c r="AW114" s="327" t="str">
        <f t="shared" si="23"/>
        <v>10.45.88.148</v>
      </c>
      <c r="AX114" s="353"/>
      <c r="AY114" s="353"/>
      <c r="AZ114" s="353"/>
      <c r="BA114" s="353"/>
      <c r="BB114" s="353"/>
      <c r="BC114" s="353"/>
      <c r="BD114" s="353"/>
      <c r="BE114" s="353"/>
      <c r="BF114" s="353"/>
      <c r="BG114" s="353"/>
      <c r="BH114" s="353"/>
      <c r="BI114" s="353"/>
      <c r="BJ114" s="353"/>
      <c r="BK114" s="353"/>
      <c r="BL114" s="353"/>
      <c r="BM114" s="353"/>
      <c r="BN114" s="353"/>
      <c r="BO114" s="353"/>
      <c r="BP114" s="353"/>
      <c r="BQ114" s="353"/>
      <c r="BS114" s="28"/>
      <c r="BT114" s="28"/>
      <c r="BU114" s="28"/>
      <c r="BV114" s="28"/>
      <c r="BW114" s="28"/>
      <c r="BX114" s="28"/>
      <c r="BY114" s="28"/>
      <c r="BZ114" s="28"/>
    </row>
    <row r="115" spans="2:78" hidden="1">
      <c r="B115" s="95" t="s">
        <v>630</v>
      </c>
      <c r="C115" s="33" t="str">
        <f t="shared" si="14"/>
        <v>BT Reigate</v>
      </c>
      <c r="D115" s="33" t="str">
        <f t="shared" si="15"/>
        <v>ARK</v>
      </c>
      <c r="E115" s="33" t="str">
        <f t="shared" si="16"/>
        <v>YE2020</v>
      </c>
      <c r="F115" s="35" t="s">
        <v>4174</v>
      </c>
      <c r="G115" s="35" t="s">
        <v>4175</v>
      </c>
      <c r="H115" s="35" t="s">
        <v>52</v>
      </c>
      <c r="I115" s="35" t="str">
        <f t="shared" si="17"/>
        <v>10.36.42.149</v>
      </c>
      <c r="J115" s="38" t="s">
        <v>4176</v>
      </c>
      <c r="K115" s="38" t="s">
        <v>4194</v>
      </c>
      <c r="L115" s="38" t="s">
        <v>4175</v>
      </c>
      <c r="M115" s="38" t="s">
        <v>53</v>
      </c>
      <c r="N115" s="38" t="str">
        <f t="shared" si="18"/>
        <v>10.45.90.149</v>
      </c>
      <c r="O115" s="38" t="s">
        <v>4178</v>
      </c>
      <c r="P115" s="38" t="s">
        <v>4195</v>
      </c>
      <c r="Q115" s="38" t="s">
        <v>4175</v>
      </c>
      <c r="R115" s="38" t="s">
        <v>53</v>
      </c>
      <c r="S115" s="38" t="str">
        <f t="shared" si="24"/>
        <v>10.45.90.149</v>
      </c>
      <c r="T115" s="328" t="s">
        <v>4180</v>
      </c>
      <c r="U115" s="328"/>
      <c r="V115" s="328" t="s">
        <v>4175</v>
      </c>
      <c r="W115" s="328" t="s">
        <v>4181</v>
      </c>
      <c r="X115" s="328" t="s">
        <v>4181</v>
      </c>
      <c r="Y115" s="328" t="s">
        <v>4182</v>
      </c>
      <c r="Z115" s="328"/>
      <c r="AA115" s="328" t="s">
        <v>4175</v>
      </c>
      <c r="AB115" s="328" t="s">
        <v>4181</v>
      </c>
      <c r="AC115" s="328" t="s">
        <v>4181</v>
      </c>
      <c r="AD115" s="327" t="s">
        <v>4183</v>
      </c>
      <c r="AE115" s="327" t="s">
        <v>4184</v>
      </c>
      <c r="AF115" s="327" t="s">
        <v>4185</v>
      </c>
      <c r="AG115" s="327" t="s">
        <v>55</v>
      </c>
      <c r="AH115" s="327" t="str">
        <f t="shared" si="20"/>
        <v>10.45.88.149</v>
      </c>
      <c r="AI115" s="327" t="s">
        <v>4186</v>
      </c>
      <c r="AJ115" s="327" t="s">
        <v>4192</v>
      </c>
      <c r="AK115" s="327" t="s">
        <v>4185</v>
      </c>
      <c r="AL115" s="327" t="s">
        <v>55</v>
      </c>
      <c r="AM115" s="327" t="str">
        <f t="shared" si="22"/>
        <v>10.45.88.149</v>
      </c>
      <c r="AN115" s="327" t="s">
        <v>4188</v>
      </c>
      <c r="AO115" s="327" t="s">
        <v>4191</v>
      </c>
      <c r="AP115" s="327" t="s">
        <v>4185</v>
      </c>
      <c r="AQ115" s="327" t="s">
        <v>55</v>
      </c>
      <c r="AR115" s="327" t="str">
        <f t="shared" si="21"/>
        <v>10.45.88.149</v>
      </c>
      <c r="AS115" s="327" t="s">
        <v>4189</v>
      </c>
      <c r="AT115" s="327" t="s">
        <v>4193</v>
      </c>
      <c r="AU115" s="327" t="s">
        <v>4185</v>
      </c>
      <c r="AV115" s="327" t="s">
        <v>55</v>
      </c>
      <c r="AW115" s="327" t="str">
        <f t="shared" si="23"/>
        <v>10.45.88.149</v>
      </c>
      <c r="AX115" s="353"/>
      <c r="AY115" s="353"/>
      <c r="AZ115" s="353"/>
      <c r="BA115" s="353"/>
      <c r="BB115" s="353"/>
      <c r="BC115" s="353"/>
      <c r="BD115" s="353"/>
      <c r="BE115" s="353"/>
      <c r="BF115" s="353"/>
      <c r="BG115" s="353"/>
      <c r="BH115" s="353"/>
      <c r="BI115" s="353"/>
      <c r="BJ115" s="353"/>
      <c r="BK115" s="353"/>
      <c r="BL115" s="353"/>
      <c r="BM115" s="353"/>
      <c r="BN115" s="353"/>
      <c r="BO115" s="353"/>
      <c r="BP115" s="353"/>
      <c r="BQ115" s="353"/>
      <c r="BS115" s="28"/>
      <c r="BT115" s="28"/>
      <c r="BU115" s="28"/>
      <c r="BV115" s="28"/>
      <c r="BW115" s="28"/>
      <c r="BX115" s="28"/>
      <c r="BY115" s="28"/>
      <c r="BZ115" s="28"/>
    </row>
    <row r="116" spans="2:78" hidden="1">
      <c r="B116" s="95" t="s">
        <v>631</v>
      </c>
      <c r="C116" s="33" t="str">
        <f t="shared" si="14"/>
        <v>BT Reigate</v>
      </c>
      <c r="D116" s="33" t="str">
        <f t="shared" si="15"/>
        <v>ARK</v>
      </c>
      <c r="E116" s="33" t="str">
        <f t="shared" si="16"/>
        <v>YE2020</v>
      </c>
      <c r="F116" s="35" t="s">
        <v>4174</v>
      </c>
      <c r="G116" s="35" t="s">
        <v>4175</v>
      </c>
      <c r="H116" s="35" t="s">
        <v>52</v>
      </c>
      <c r="I116" s="35" t="str">
        <f t="shared" si="17"/>
        <v>10.36.42.150</v>
      </c>
      <c r="J116" s="38" t="s">
        <v>4176</v>
      </c>
      <c r="K116" s="38" t="s">
        <v>4194</v>
      </c>
      <c r="L116" s="38" t="s">
        <v>4175</v>
      </c>
      <c r="M116" s="38" t="s">
        <v>53</v>
      </c>
      <c r="N116" s="38" t="str">
        <f t="shared" si="18"/>
        <v>10.45.90.150</v>
      </c>
      <c r="O116" s="38" t="s">
        <v>4178</v>
      </c>
      <c r="P116" s="38" t="s">
        <v>4195</v>
      </c>
      <c r="Q116" s="38" t="s">
        <v>4175</v>
      </c>
      <c r="R116" s="38" t="s">
        <v>53</v>
      </c>
      <c r="S116" s="38" t="str">
        <f t="shared" si="24"/>
        <v>10.45.90.150</v>
      </c>
      <c r="T116" s="328" t="s">
        <v>4180</v>
      </c>
      <c r="U116" s="328"/>
      <c r="V116" s="328" t="s">
        <v>4175</v>
      </c>
      <c r="W116" s="328" t="s">
        <v>4181</v>
      </c>
      <c r="X116" s="328" t="s">
        <v>4181</v>
      </c>
      <c r="Y116" s="328" t="s">
        <v>4182</v>
      </c>
      <c r="Z116" s="328"/>
      <c r="AA116" s="328" t="s">
        <v>4175</v>
      </c>
      <c r="AB116" s="328" t="s">
        <v>4181</v>
      </c>
      <c r="AC116" s="328" t="s">
        <v>4181</v>
      </c>
      <c r="AD116" s="327" t="s">
        <v>4183</v>
      </c>
      <c r="AE116" s="327" t="s">
        <v>4184</v>
      </c>
      <c r="AF116" s="327" t="s">
        <v>4185</v>
      </c>
      <c r="AG116" s="327" t="s">
        <v>55</v>
      </c>
      <c r="AH116" s="327" t="str">
        <f t="shared" si="20"/>
        <v>10.45.88.150</v>
      </c>
      <c r="AI116" s="327" t="s">
        <v>4186</v>
      </c>
      <c r="AJ116" s="327" t="s">
        <v>4192</v>
      </c>
      <c r="AK116" s="327" t="s">
        <v>4185</v>
      </c>
      <c r="AL116" s="327" t="s">
        <v>55</v>
      </c>
      <c r="AM116" s="327" t="str">
        <f t="shared" si="22"/>
        <v>10.45.88.150</v>
      </c>
      <c r="AN116" s="327" t="s">
        <v>4188</v>
      </c>
      <c r="AO116" s="327" t="s">
        <v>4191</v>
      </c>
      <c r="AP116" s="327" t="s">
        <v>4185</v>
      </c>
      <c r="AQ116" s="327" t="s">
        <v>55</v>
      </c>
      <c r="AR116" s="327" t="str">
        <f t="shared" si="21"/>
        <v>10.45.88.150</v>
      </c>
      <c r="AS116" s="327" t="s">
        <v>4189</v>
      </c>
      <c r="AT116" s="327" t="s">
        <v>4193</v>
      </c>
      <c r="AU116" s="327" t="s">
        <v>4185</v>
      </c>
      <c r="AV116" s="327" t="s">
        <v>55</v>
      </c>
      <c r="AW116" s="327" t="str">
        <f t="shared" si="23"/>
        <v>10.45.88.150</v>
      </c>
      <c r="AX116" s="353"/>
      <c r="AY116" s="353"/>
      <c r="AZ116" s="353"/>
      <c r="BA116" s="353"/>
      <c r="BB116" s="353"/>
      <c r="BC116" s="353"/>
      <c r="BD116" s="353"/>
      <c r="BE116" s="353"/>
      <c r="BF116" s="353"/>
      <c r="BG116" s="353"/>
      <c r="BH116" s="353"/>
      <c r="BI116" s="353"/>
      <c r="BJ116" s="353"/>
      <c r="BK116" s="353"/>
      <c r="BL116" s="353"/>
      <c r="BM116" s="353"/>
      <c r="BN116" s="353"/>
      <c r="BO116" s="353"/>
      <c r="BP116" s="353"/>
      <c r="BQ116" s="353"/>
      <c r="BS116" s="28"/>
      <c r="BT116" s="28"/>
      <c r="BU116" s="28"/>
      <c r="BV116" s="28"/>
      <c r="BW116" s="28"/>
      <c r="BX116" s="28"/>
      <c r="BY116" s="28"/>
      <c r="BZ116" s="28"/>
    </row>
    <row r="117" spans="2:78" hidden="1">
      <c r="B117" s="95" t="s">
        <v>632</v>
      </c>
      <c r="C117" s="33" t="str">
        <f t="shared" si="14"/>
        <v>BT Reigate</v>
      </c>
      <c r="D117" s="33" t="str">
        <f t="shared" si="15"/>
        <v>ARK</v>
      </c>
      <c r="E117" s="33" t="str">
        <f t="shared" si="16"/>
        <v>YE2020</v>
      </c>
      <c r="F117" s="35" t="s">
        <v>4174</v>
      </c>
      <c r="G117" s="35" t="s">
        <v>4175</v>
      </c>
      <c r="H117" s="35" t="s">
        <v>52</v>
      </c>
      <c r="I117" s="35" t="str">
        <f t="shared" si="17"/>
        <v>10.36.42.151</v>
      </c>
      <c r="J117" s="38" t="s">
        <v>4176</v>
      </c>
      <c r="K117" s="38" t="s">
        <v>4194</v>
      </c>
      <c r="L117" s="38" t="s">
        <v>4175</v>
      </c>
      <c r="M117" s="38" t="s">
        <v>53</v>
      </c>
      <c r="N117" s="38" t="str">
        <f t="shared" si="18"/>
        <v>10.45.90.151</v>
      </c>
      <c r="O117" s="38" t="s">
        <v>4178</v>
      </c>
      <c r="P117" s="38" t="s">
        <v>4195</v>
      </c>
      <c r="Q117" s="38" t="s">
        <v>4175</v>
      </c>
      <c r="R117" s="38" t="s">
        <v>53</v>
      </c>
      <c r="S117" s="38" t="str">
        <f t="shared" si="24"/>
        <v>10.45.90.151</v>
      </c>
      <c r="T117" s="328" t="s">
        <v>4180</v>
      </c>
      <c r="U117" s="328"/>
      <c r="V117" s="328" t="s">
        <v>4175</v>
      </c>
      <c r="W117" s="328" t="s">
        <v>4181</v>
      </c>
      <c r="X117" s="328" t="s">
        <v>4181</v>
      </c>
      <c r="Y117" s="328" t="s">
        <v>4182</v>
      </c>
      <c r="Z117" s="328"/>
      <c r="AA117" s="328" t="s">
        <v>4175</v>
      </c>
      <c r="AB117" s="328" t="s">
        <v>4181</v>
      </c>
      <c r="AC117" s="328" t="s">
        <v>4181</v>
      </c>
      <c r="AD117" s="327" t="s">
        <v>4183</v>
      </c>
      <c r="AE117" s="327" t="s">
        <v>4184</v>
      </c>
      <c r="AF117" s="327" t="s">
        <v>4185</v>
      </c>
      <c r="AG117" s="327" t="s">
        <v>55</v>
      </c>
      <c r="AH117" s="327" t="str">
        <f t="shared" si="20"/>
        <v>10.45.88.151</v>
      </c>
      <c r="AI117" s="327" t="s">
        <v>4186</v>
      </c>
      <c r="AJ117" s="327" t="s">
        <v>4192</v>
      </c>
      <c r="AK117" s="327" t="s">
        <v>4185</v>
      </c>
      <c r="AL117" s="327" t="s">
        <v>55</v>
      </c>
      <c r="AM117" s="327" t="str">
        <f t="shared" si="22"/>
        <v>10.45.88.151</v>
      </c>
      <c r="AN117" s="327" t="s">
        <v>4188</v>
      </c>
      <c r="AO117" s="327" t="s">
        <v>4191</v>
      </c>
      <c r="AP117" s="327" t="s">
        <v>4185</v>
      </c>
      <c r="AQ117" s="327" t="s">
        <v>55</v>
      </c>
      <c r="AR117" s="327" t="str">
        <f t="shared" si="21"/>
        <v>10.45.88.151</v>
      </c>
      <c r="AS117" s="327" t="s">
        <v>4189</v>
      </c>
      <c r="AT117" s="327" t="s">
        <v>4193</v>
      </c>
      <c r="AU117" s="327" t="s">
        <v>4185</v>
      </c>
      <c r="AV117" s="327" t="s">
        <v>55</v>
      </c>
      <c r="AW117" s="327" t="str">
        <f t="shared" si="23"/>
        <v>10.45.88.151</v>
      </c>
      <c r="AX117" s="353"/>
      <c r="AY117" s="353"/>
      <c r="AZ117" s="353"/>
      <c r="BA117" s="353"/>
      <c r="BB117" s="353"/>
      <c r="BC117" s="353"/>
      <c r="BD117" s="353"/>
      <c r="BE117" s="353"/>
      <c r="BF117" s="353"/>
      <c r="BG117" s="353"/>
      <c r="BH117" s="353"/>
      <c r="BI117" s="353"/>
      <c r="BJ117" s="353"/>
      <c r="BK117" s="353"/>
      <c r="BL117" s="353"/>
      <c r="BM117" s="353"/>
      <c r="BN117" s="353"/>
      <c r="BO117" s="353"/>
      <c r="BP117" s="353"/>
      <c r="BQ117" s="353"/>
      <c r="BS117" s="28"/>
      <c r="BT117" s="28"/>
      <c r="BU117" s="28"/>
      <c r="BV117" s="28"/>
      <c r="BW117" s="28"/>
      <c r="BX117" s="28"/>
      <c r="BY117" s="28"/>
      <c r="BZ117" s="28"/>
    </row>
    <row r="118" spans="2:78" hidden="1">
      <c r="B118" s="95" t="s">
        <v>633</v>
      </c>
      <c r="C118" s="33" t="str">
        <f t="shared" si="14"/>
        <v>BT Reigate</v>
      </c>
      <c r="D118" s="33" t="str">
        <f t="shared" si="15"/>
        <v>ARK</v>
      </c>
      <c r="E118" s="33" t="str">
        <f t="shared" si="16"/>
        <v>YE2020</v>
      </c>
      <c r="F118" s="35" t="s">
        <v>4174</v>
      </c>
      <c r="G118" s="35" t="s">
        <v>4175</v>
      </c>
      <c r="H118" s="35" t="s">
        <v>52</v>
      </c>
      <c r="I118" s="35" t="str">
        <f t="shared" si="17"/>
        <v>10.36.42.152</v>
      </c>
      <c r="J118" s="38" t="s">
        <v>4176</v>
      </c>
      <c r="K118" s="38" t="s">
        <v>4194</v>
      </c>
      <c r="L118" s="38" t="s">
        <v>4175</v>
      </c>
      <c r="M118" s="38" t="s">
        <v>53</v>
      </c>
      <c r="N118" s="38" t="str">
        <f t="shared" si="18"/>
        <v>10.45.90.152</v>
      </c>
      <c r="O118" s="38" t="s">
        <v>4178</v>
      </c>
      <c r="P118" s="38" t="s">
        <v>4195</v>
      </c>
      <c r="Q118" s="38" t="s">
        <v>4175</v>
      </c>
      <c r="R118" s="38" t="s">
        <v>53</v>
      </c>
      <c r="S118" s="38" t="str">
        <f t="shared" si="24"/>
        <v>10.45.90.152</v>
      </c>
      <c r="T118" s="328" t="s">
        <v>4180</v>
      </c>
      <c r="U118" s="328"/>
      <c r="V118" s="328" t="s">
        <v>4175</v>
      </c>
      <c r="W118" s="328" t="s">
        <v>4181</v>
      </c>
      <c r="X118" s="328" t="s">
        <v>4181</v>
      </c>
      <c r="Y118" s="328" t="s">
        <v>4182</v>
      </c>
      <c r="Z118" s="328"/>
      <c r="AA118" s="328" t="s">
        <v>4175</v>
      </c>
      <c r="AB118" s="328" t="s">
        <v>4181</v>
      </c>
      <c r="AC118" s="328" t="s">
        <v>4181</v>
      </c>
      <c r="AD118" s="327" t="s">
        <v>4183</v>
      </c>
      <c r="AE118" s="327" t="s">
        <v>4184</v>
      </c>
      <c r="AF118" s="327" t="s">
        <v>4185</v>
      </c>
      <c r="AG118" s="327" t="s">
        <v>55</v>
      </c>
      <c r="AH118" s="327" t="str">
        <f t="shared" si="20"/>
        <v>10.45.88.152</v>
      </c>
      <c r="AI118" s="327" t="s">
        <v>4186</v>
      </c>
      <c r="AJ118" s="327" t="s">
        <v>4192</v>
      </c>
      <c r="AK118" s="327" t="s">
        <v>4185</v>
      </c>
      <c r="AL118" s="327" t="s">
        <v>55</v>
      </c>
      <c r="AM118" s="327" t="str">
        <f t="shared" si="22"/>
        <v>10.45.88.152</v>
      </c>
      <c r="AN118" s="327" t="s">
        <v>4188</v>
      </c>
      <c r="AO118" s="327" t="s">
        <v>4191</v>
      </c>
      <c r="AP118" s="327" t="s">
        <v>4185</v>
      </c>
      <c r="AQ118" s="327" t="s">
        <v>55</v>
      </c>
      <c r="AR118" s="327" t="str">
        <f t="shared" si="21"/>
        <v>10.45.88.152</v>
      </c>
      <c r="AS118" s="327" t="s">
        <v>4189</v>
      </c>
      <c r="AT118" s="327" t="s">
        <v>4193</v>
      </c>
      <c r="AU118" s="327" t="s">
        <v>4185</v>
      </c>
      <c r="AV118" s="327" t="s">
        <v>55</v>
      </c>
      <c r="AW118" s="327" t="str">
        <f t="shared" si="23"/>
        <v>10.45.88.152</v>
      </c>
      <c r="AX118" s="353"/>
      <c r="AY118" s="353"/>
      <c r="AZ118" s="353"/>
      <c r="BA118" s="353"/>
      <c r="BB118" s="353"/>
      <c r="BC118" s="353"/>
      <c r="BD118" s="353"/>
      <c r="BE118" s="353"/>
      <c r="BF118" s="353"/>
      <c r="BG118" s="353"/>
      <c r="BH118" s="353"/>
      <c r="BI118" s="353"/>
      <c r="BJ118" s="353"/>
      <c r="BK118" s="353"/>
      <c r="BL118" s="353"/>
      <c r="BM118" s="353"/>
      <c r="BN118" s="353"/>
      <c r="BO118" s="353"/>
      <c r="BP118" s="353"/>
      <c r="BQ118" s="353"/>
      <c r="BS118" s="28"/>
      <c r="BT118" s="28"/>
      <c r="BU118" s="28"/>
      <c r="BV118" s="28"/>
      <c r="BW118" s="28"/>
      <c r="BX118" s="28"/>
      <c r="BY118" s="28"/>
      <c r="BZ118" s="28"/>
    </row>
    <row r="119" spans="2:78" s="782" customFormat="1" hidden="1">
      <c r="B119" s="783" t="s">
        <v>634</v>
      </c>
      <c r="C119" s="778" t="e">
        <f t="shared" si="14"/>
        <v>#N/A</v>
      </c>
      <c r="D119" s="778" t="e">
        <f t="shared" si="15"/>
        <v>#N/A</v>
      </c>
      <c r="E119" s="778" t="e">
        <f t="shared" si="16"/>
        <v>#N/A</v>
      </c>
      <c r="F119" s="789" t="s">
        <v>4174</v>
      </c>
      <c r="G119" s="789" t="s">
        <v>4175</v>
      </c>
      <c r="H119" s="789" t="s">
        <v>52</v>
      </c>
      <c r="I119" s="789" t="e">
        <f t="shared" si="17"/>
        <v>#N/A</v>
      </c>
      <c r="J119" s="785" t="s">
        <v>4176</v>
      </c>
      <c r="K119" s="785" t="s">
        <v>4194</v>
      </c>
      <c r="L119" s="785" t="s">
        <v>4175</v>
      </c>
      <c r="M119" s="785" t="s">
        <v>53</v>
      </c>
      <c r="N119" s="785" t="e">
        <f t="shared" si="18"/>
        <v>#N/A</v>
      </c>
      <c r="O119" s="785" t="s">
        <v>4178</v>
      </c>
      <c r="P119" s="785" t="s">
        <v>4195</v>
      </c>
      <c r="Q119" s="785" t="s">
        <v>4175</v>
      </c>
      <c r="R119" s="785" t="s">
        <v>53</v>
      </c>
      <c r="S119" s="785" t="e">
        <f t="shared" si="24"/>
        <v>#N/A</v>
      </c>
      <c r="T119" s="790" t="s">
        <v>4180</v>
      </c>
      <c r="U119" s="790"/>
      <c r="V119" s="790" t="s">
        <v>4175</v>
      </c>
      <c r="W119" s="790" t="s">
        <v>4181</v>
      </c>
      <c r="X119" s="790" t="s">
        <v>4181</v>
      </c>
      <c r="Y119" s="790" t="s">
        <v>4182</v>
      </c>
      <c r="Z119" s="790"/>
      <c r="AA119" s="790" t="s">
        <v>4175</v>
      </c>
      <c r="AB119" s="790" t="s">
        <v>4181</v>
      </c>
      <c r="AC119" s="790" t="s">
        <v>4181</v>
      </c>
      <c r="AD119" s="786" t="s">
        <v>4183</v>
      </c>
      <c r="AE119" s="786" t="s">
        <v>4184</v>
      </c>
      <c r="AF119" s="786" t="s">
        <v>4185</v>
      </c>
      <c r="AG119" s="786" t="s">
        <v>55</v>
      </c>
      <c r="AH119" s="786" t="e">
        <f t="shared" si="20"/>
        <v>#N/A</v>
      </c>
      <c r="AI119" s="786" t="s">
        <v>4186</v>
      </c>
      <c r="AJ119" s="786" t="s">
        <v>4192</v>
      </c>
      <c r="AK119" s="786" t="s">
        <v>4185</v>
      </c>
      <c r="AL119" s="786" t="s">
        <v>55</v>
      </c>
      <c r="AM119" s="786" t="e">
        <f t="shared" si="22"/>
        <v>#N/A</v>
      </c>
      <c r="AN119" s="786" t="s">
        <v>4188</v>
      </c>
      <c r="AO119" s="786" t="s">
        <v>4191</v>
      </c>
      <c r="AP119" s="786" t="s">
        <v>4185</v>
      </c>
      <c r="AQ119" s="786" t="s">
        <v>55</v>
      </c>
      <c r="AR119" s="786" t="e">
        <f t="shared" si="21"/>
        <v>#N/A</v>
      </c>
      <c r="AS119" s="786" t="s">
        <v>4189</v>
      </c>
      <c r="AT119" s="786" t="s">
        <v>4193</v>
      </c>
      <c r="AU119" s="786" t="s">
        <v>4185</v>
      </c>
      <c r="AV119" s="786" t="s">
        <v>55</v>
      </c>
      <c r="AW119" s="786" t="e">
        <f t="shared" ref="AW119:AW150" si="25">INDEX(Master_Full_Product_IP,MATCH(P2P_Full_Short_Hostname,Master_Full_Short_Hostname,0))</f>
        <v>#N/A</v>
      </c>
      <c r="AX119" s="791"/>
      <c r="AY119" s="791"/>
      <c r="AZ119" s="791"/>
      <c r="BA119" s="791"/>
      <c r="BB119" s="791"/>
      <c r="BC119" s="791"/>
      <c r="BD119" s="791"/>
      <c r="BE119" s="791"/>
      <c r="BF119" s="791"/>
      <c r="BG119" s="791"/>
      <c r="BH119" s="791"/>
      <c r="BI119" s="791"/>
      <c r="BJ119" s="791"/>
      <c r="BK119" s="791"/>
      <c r="BL119" s="791"/>
      <c r="BM119" s="791"/>
      <c r="BN119" s="791"/>
      <c r="BO119" s="791"/>
      <c r="BP119" s="791"/>
      <c r="BQ119" s="791"/>
      <c r="BS119" s="792"/>
      <c r="BT119" s="792"/>
      <c r="BU119" s="792"/>
      <c r="BV119" s="792"/>
      <c r="BW119" s="792"/>
      <c r="BX119" s="792"/>
      <c r="BY119" s="792"/>
      <c r="BZ119" s="792"/>
    </row>
    <row r="120" spans="2:78" s="782" customFormat="1" hidden="1">
      <c r="B120" s="783" t="s">
        <v>635</v>
      </c>
      <c r="C120" s="778" t="e">
        <f t="shared" si="14"/>
        <v>#N/A</v>
      </c>
      <c r="D120" s="778" t="e">
        <f t="shared" si="15"/>
        <v>#N/A</v>
      </c>
      <c r="E120" s="778" t="e">
        <f t="shared" si="16"/>
        <v>#N/A</v>
      </c>
      <c r="F120" s="789" t="s">
        <v>4174</v>
      </c>
      <c r="G120" s="789" t="s">
        <v>4175</v>
      </c>
      <c r="H120" s="789" t="s">
        <v>52</v>
      </c>
      <c r="I120" s="789" t="e">
        <f t="shared" si="17"/>
        <v>#N/A</v>
      </c>
      <c r="J120" s="785" t="s">
        <v>4176</v>
      </c>
      <c r="K120" s="785" t="s">
        <v>4194</v>
      </c>
      <c r="L120" s="785" t="s">
        <v>4175</v>
      </c>
      <c r="M120" s="785" t="s">
        <v>53</v>
      </c>
      <c r="N120" s="785" t="e">
        <f t="shared" si="18"/>
        <v>#N/A</v>
      </c>
      <c r="O120" s="785" t="s">
        <v>4178</v>
      </c>
      <c r="P120" s="785" t="s">
        <v>4195</v>
      </c>
      <c r="Q120" s="785" t="s">
        <v>4175</v>
      </c>
      <c r="R120" s="785" t="s">
        <v>53</v>
      </c>
      <c r="S120" s="785" t="e">
        <f t="shared" si="24"/>
        <v>#N/A</v>
      </c>
      <c r="T120" s="790" t="s">
        <v>4180</v>
      </c>
      <c r="U120" s="790"/>
      <c r="V120" s="790" t="s">
        <v>4175</v>
      </c>
      <c r="W120" s="790" t="s">
        <v>4181</v>
      </c>
      <c r="X120" s="790" t="s">
        <v>4181</v>
      </c>
      <c r="Y120" s="790" t="s">
        <v>4182</v>
      </c>
      <c r="Z120" s="790"/>
      <c r="AA120" s="790" t="s">
        <v>4175</v>
      </c>
      <c r="AB120" s="790" t="s">
        <v>4181</v>
      </c>
      <c r="AC120" s="790" t="s">
        <v>4181</v>
      </c>
      <c r="AD120" s="786" t="s">
        <v>4183</v>
      </c>
      <c r="AE120" s="786" t="s">
        <v>4184</v>
      </c>
      <c r="AF120" s="786" t="s">
        <v>4185</v>
      </c>
      <c r="AG120" s="786" t="s">
        <v>55</v>
      </c>
      <c r="AH120" s="786" t="e">
        <f t="shared" si="20"/>
        <v>#N/A</v>
      </c>
      <c r="AI120" s="786" t="s">
        <v>4186</v>
      </c>
      <c r="AJ120" s="786" t="s">
        <v>4192</v>
      </c>
      <c r="AK120" s="786" t="s">
        <v>4185</v>
      </c>
      <c r="AL120" s="786" t="s">
        <v>55</v>
      </c>
      <c r="AM120" s="786" t="e">
        <f t="shared" si="22"/>
        <v>#N/A</v>
      </c>
      <c r="AN120" s="786" t="s">
        <v>4188</v>
      </c>
      <c r="AO120" s="786" t="s">
        <v>4191</v>
      </c>
      <c r="AP120" s="786" t="s">
        <v>4185</v>
      </c>
      <c r="AQ120" s="786" t="s">
        <v>55</v>
      </c>
      <c r="AR120" s="786" t="e">
        <f t="shared" si="21"/>
        <v>#N/A</v>
      </c>
      <c r="AS120" s="786" t="s">
        <v>4189</v>
      </c>
      <c r="AT120" s="786" t="s">
        <v>4193</v>
      </c>
      <c r="AU120" s="786" t="s">
        <v>4185</v>
      </c>
      <c r="AV120" s="786" t="s">
        <v>55</v>
      </c>
      <c r="AW120" s="786" t="e">
        <f t="shared" si="25"/>
        <v>#N/A</v>
      </c>
      <c r="AX120" s="791"/>
      <c r="AY120" s="791"/>
      <c r="AZ120" s="791"/>
      <c r="BA120" s="791"/>
      <c r="BB120" s="791"/>
      <c r="BC120" s="791"/>
      <c r="BD120" s="791"/>
      <c r="BE120" s="791"/>
      <c r="BF120" s="791"/>
      <c r="BG120" s="791"/>
      <c r="BH120" s="791"/>
      <c r="BI120" s="791"/>
      <c r="BJ120" s="791"/>
      <c r="BK120" s="791"/>
      <c r="BL120" s="791"/>
      <c r="BM120" s="791"/>
      <c r="BN120" s="791"/>
      <c r="BO120" s="791"/>
      <c r="BP120" s="791"/>
      <c r="BQ120" s="791"/>
      <c r="BS120" s="792"/>
      <c r="BT120" s="792"/>
      <c r="BU120" s="792"/>
      <c r="BV120" s="792"/>
      <c r="BW120" s="792"/>
      <c r="BX120" s="792"/>
      <c r="BY120" s="792"/>
      <c r="BZ120" s="792"/>
    </row>
    <row r="121" spans="2:78" s="782" customFormat="1" hidden="1">
      <c r="B121" s="783" t="s">
        <v>636</v>
      </c>
      <c r="C121" s="778" t="e">
        <f t="shared" si="14"/>
        <v>#N/A</v>
      </c>
      <c r="D121" s="778" t="e">
        <f t="shared" si="15"/>
        <v>#N/A</v>
      </c>
      <c r="E121" s="778" t="e">
        <f t="shared" si="16"/>
        <v>#N/A</v>
      </c>
      <c r="F121" s="789" t="s">
        <v>4174</v>
      </c>
      <c r="G121" s="789" t="s">
        <v>4175</v>
      </c>
      <c r="H121" s="789" t="s">
        <v>52</v>
      </c>
      <c r="I121" s="789" t="e">
        <f t="shared" si="17"/>
        <v>#N/A</v>
      </c>
      <c r="J121" s="785" t="s">
        <v>4176</v>
      </c>
      <c r="K121" s="785" t="s">
        <v>4194</v>
      </c>
      <c r="L121" s="785" t="s">
        <v>4175</v>
      </c>
      <c r="M121" s="785" t="s">
        <v>53</v>
      </c>
      <c r="N121" s="785" t="e">
        <f t="shared" si="18"/>
        <v>#N/A</v>
      </c>
      <c r="O121" s="785" t="s">
        <v>4178</v>
      </c>
      <c r="P121" s="785" t="s">
        <v>4195</v>
      </c>
      <c r="Q121" s="785" t="s">
        <v>4175</v>
      </c>
      <c r="R121" s="785" t="s">
        <v>53</v>
      </c>
      <c r="S121" s="785" t="e">
        <f t="shared" si="24"/>
        <v>#N/A</v>
      </c>
      <c r="T121" s="790" t="s">
        <v>4180</v>
      </c>
      <c r="U121" s="790"/>
      <c r="V121" s="790" t="s">
        <v>4175</v>
      </c>
      <c r="W121" s="790" t="s">
        <v>4181</v>
      </c>
      <c r="X121" s="790" t="s">
        <v>4181</v>
      </c>
      <c r="Y121" s="790" t="s">
        <v>4182</v>
      </c>
      <c r="Z121" s="790"/>
      <c r="AA121" s="790" t="s">
        <v>4175</v>
      </c>
      <c r="AB121" s="790" t="s">
        <v>4181</v>
      </c>
      <c r="AC121" s="790" t="s">
        <v>4181</v>
      </c>
      <c r="AD121" s="786" t="s">
        <v>4183</v>
      </c>
      <c r="AE121" s="786" t="s">
        <v>4184</v>
      </c>
      <c r="AF121" s="786" t="s">
        <v>4185</v>
      </c>
      <c r="AG121" s="786" t="s">
        <v>55</v>
      </c>
      <c r="AH121" s="786" t="e">
        <f t="shared" si="20"/>
        <v>#N/A</v>
      </c>
      <c r="AI121" s="786" t="s">
        <v>4186</v>
      </c>
      <c r="AJ121" s="786" t="s">
        <v>4192</v>
      </c>
      <c r="AK121" s="786" t="s">
        <v>4185</v>
      </c>
      <c r="AL121" s="786" t="s">
        <v>55</v>
      </c>
      <c r="AM121" s="786" t="e">
        <f t="shared" si="22"/>
        <v>#N/A</v>
      </c>
      <c r="AN121" s="786" t="s">
        <v>4188</v>
      </c>
      <c r="AO121" s="786" t="s">
        <v>4191</v>
      </c>
      <c r="AP121" s="786" t="s">
        <v>4185</v>
      </c>
      <c r="AQ121" s="786" t="s">
        <v>55</v>
      </c>
      <c r="AR121" s="786" t="e">
        <f t="shared" si="21"/>
        <v>#N/A</v>
      </c>
      <c r="AS121" s="786" t="s">
        <v>4189</v>
      </c>
      <c r="AT121" s="786" t="s">
        <v>4193</v>
      </c>
      <c r="AU121" s="786" t="s">
        <v>4185</v>
      </c>
      <c r="AV121" s="786" t="s">
        <v>55</v>
      </c>
      <c r="AW121" s="786" t="e">
        <f t="shared" si="25"/>
        <v>#N/A</v>
      </c>
      <c r="AX121" s="791"/>
      <c r="AY121" s="791"/>
      <c r="AZ121" s="791"/>
      <c r="BA121" s="791"/>
      <c r="BB121" s="791"/>
      <c r="BC121" s="791"/>
      <c r="BD121" s="791"/>
      <c r="BE121" s="791"/>
      <c r="BF121" s="791"/>
      <c r="BG121" s="791"/>
      <c r="BH121" s="791"/>
      <c r="BI121" s="791"/>
      <c r="BJ121" s="791"/>
      <c r="BK121" s="791"/>
      <c r="BL121" s="791"/>
      <c r="BM121" s="791"/>
      <c r="BN121" s="791"/>
      <c r="BO121" s="791"/>
      <c r="BP121" s="791"/>
      <c r="BQ121" s="791"/>
      <c r="BS121" s="792"/>
      <c r="BT121" s="792"/>
      <c r="BU121" s="792"/>
      <c r="BV121" s="792"/>
      <c r="BW121" s="792"/>
      <c r="BX121" s="792"/>
      <c r="BY121" s="792"/>
      <c r="BZ121" s="792"/>
    </row>
    <row r="122" spans="2:78" s="782" customFormat="1" hidden="1">
      <c r="B122" s="783" t="s">
        <v>637</v>
      </c>
      <c r="C122" s="778" t="e">
        <f t="shared" si="14"/>
        <v>#N/A</v>
      </c>
      <c r="D122" s="778" t="e">
        <f t="shared" si="15"/>
        <v>#N/A</v>
      </c>
      <c r="E122" s="778" t="e">
        <f t="shared" si="16"/>
        <v>#N/A</v>
      </c>
      <c r="F122" s="789" t="s">
        <v>4174</v>
      </c>
      <c r="G122" s="789" t="s">
        <v>4175</v>
      </c>
      <c r="H122" s="789" t="s">
        <v>52</v>
      </c>
      <c r="I122" s="789" t="e">
        <f t="shared" si="17"/>
        <v>#N/A</v>
      </c>
      <c r="J122" s="785" t="s">
        <v>4176</v>
      </c>
      <c r="K122" s="785" t="s">
        <v>4194</v>
      </c>
      <c r="L122" s="785" t="s">
        <v>4175</v>
      </c>
      <c r="M122" s="785" t="s">
        <v>53</v>
      </c>
      <c r="N122" s="785" t="e">
        <f t="shared" si="18"/>
        <v>#N/A</v>
      </c>
      <c r="O122" s="785" t="s">
        <v>4178</v>
      </c>
      <c r="P122" s="785" t="s">
        <v>4195</v>
      </c>
      <c r="Q122" s="785" t="s">
        <v>4175</v>
      </c>
      <c r="R122" s="785" t="s">
        <v>53</v>
      </c>
      <c r="S122" s="785" t="e">
        <f t="shared" si="24"/>
        <v>#N/A</v>
      </c>
      <c r="T122" s="790" t="s">
        <v>4180</v>
      </c>
      <c r="U122" s="790"/>
      <c r="V122" s="790" t="s">
        <v>4175</v>
      </c>
      <c r="W122" s="790" t="s">
        <v>4181</v>
      </c>
      <c r="X122" s="790" t="s">
        <v>4181</v>
      </c>
      <c r="Y122" s="790" t="s">
        <v>4182</v>
      </c>
      <c r="Z122" s="790"/>
      <c r="AA122" s="790" t="s">
        <v>4175</v>
      </c>
      <c r="AB122" s="790" t="s">
        <v>4181</v>
      </c>
      <c r="AC122" s="790" t="s">
        <v>4181</v>
      </c>
      <c r="AD122" s="786" t="s">
        <v>4183</v>
      </c>
      <c r="AE122" s="786" t="s">
        <v>4184</v>
      </c>
      <c r="AF122" s="786" t="s">
        <v>4185</v>
      </c>
      <c r="AG122" s="786" t="s">
        <v>55</v>
      </c>
      <c r="AH122" s="786" t="e">
        <f t="shared" si="20"/>
        <v>#N/A</v>
      </c>
      <c r="AI122" s="786" t="s">
        <v>4186</v>
      </c>
      <c r="AJ122" s="786" t="s">
        <v>4192</v>
      </c>
      <c r="AK122" s="786" t="s">
        <v>4185</v>
      </c>
      <c r="AL122" s="786" t="s">
        <v>55</v>
      </c>
      <c r="AM122" s="786" t="e">
        <f t="shared" si="22"/>
        <v>#N/A</v>
      </c>
      <c r="AN122" s="786" t="s">
        <v>4188</v>
      </c>
      <c r="AO122" s="786" t="s">
        <v>4191</v>
      </c>
      <c r="AP122" s="786" t="s">
        <v>4185</v>
      </c>
      <c r="AQ122" s="786" t="s">
        <v>55</v>
      </c>
      <c r="AR122" s="786" t="e">
        <f t="shared" si="21"/>
        <v>#N/A</v>
      </c>
      <c r="AS122" s="786" t="s">
        <v>4189</v>
      </c>
      <c r="AT122" s="786" t="s">
        <v>4193</v>
      </c>
      <c r="AU122" s="786" t="s">
        <v>4185</v>
      </c>
      <c r="AV122" s="786" t="s">
        <v>55</v>
      </c>
      <c r="AW122" s="786" t="e">
        <f t="shared" si="25"/>
        <v>#N/A</v>
      </c>
      <c r="AX122" s="791"/>
      <c r="AY122" s="791"/>
      <c r="AZ122" s="791"/>
      <c r="BA122" s="791"/>
      <c r="BB122" s="791"/>
      <c r="BC122" s="791"/>
      <c r="BD122" s="791"/>
      <c r="BE122" s="791"/>
      <c r="BF122" s="791"/>
      <c r="BG122" s="791"/>
      <c r="BH122" s="791"/>
      <c r="BI122" s="791"/>
      <c r="BJ122" s="791"/>
      <c r="BK122" s="791"/>
      <c r="BL122" s="791"/>
      <c r="BM122" s="791"/>
      <c r="BN122" s="791"/>
      <c r="BO122" s="791"/>
      <c r="BP122" s="791"/>
      <c r="BQ122" s="791"/>
      <c r="BS122" s="792"/>
      <c r="BT122" s="792"/>
      <c r="BU122" s="792"/>
      <c r="BV122" s="792"/>
      <c r="BW122" s="792"/>
      <c r="BX122" s="792"/>
      <c r="BY122" s="792"/>
      <c r="BZ122" s="792"/>
    </row>
    <row r="123" spans="2:78" s="782" customFormat="1" hidden="1">
      <c r="B123" s="783" t="s">
        <v>638</v>
      </c>
      <c r="C123" s="778" t="e">
        <f t="shared" si="14"/>
        <v>#N/A</v>
      </c>
      <c r="D123" s="778" t="e">
        <f t="shared" si="15"/>
        <v>#N/A</v>
      </c>
      <c r="E123" s="778" t="e">
        <f t="shared" si="16"/>
        <v>#N/A</v>
      </c>
      <c r="F123" s="789" t="s">
        <v>4174</v>
      </c>
      <c r="G123" s="789" t="s">
        <v>4175</v>
      </c>
      <c r="H123" s="789" t="s">
        <v>52</v>
      </c>
      <c r="I123" s="789" t="e">
        <f t="shared" si="17"/>
        <v>#N/A</v>
      </c>
      <c r="J123" s="785" t="s">
        <v>4176</v>
      </c>
      <c r="K123" s="785" t="s">
        <v>4194</v>
      </c>
      <c r="L123" s="785" t="s">
        <v>4175</v>
      </c>
      <c r="M123" s="785" t="s">
        <v>53</v>
      </c>
      <c r="N123" s="785" t="e">
        <f t="shared" si="18"/>
        <v>#N/A</v>
      </c>
      <c r="O123" s="785" t="s">
        <v>4178</v>
      </c>
      <c r="P123" s="785" t="s">
        <v>4195</v>
      </c>
      <c r="Q123" s="785" t="s">
        <v>4175</v>
      </c>
      <c r="R123" s="785" t="s">
        <v>53</v>
      </c>
      <c r="S123" s="785" t="e">
        <f t="shared" si="24"/>
        <v>#N/A</v>
      </c>
      <c r="T123" s="790" t="s">
        <v>4180</v>
      </c>
      <c r="U123" s="790"/>
      <c r="V123" s="790" t="s">
        <v>4175</v>
      </c>
      <c r="W123" s="790" t="s">
        <v>4181</v>
      </c>
      <c r="X123" s="790" t="s">
        <v>4181</v>
      </c>
      <c r="Y123" s="790" t="s">
        <v>4182</v>
      </c>
      <c r="Z123" s="790"/>
      <c r="AA123" s="790" t="s">
        <v>4175</v>
      </c>
      <c r="AB123" s="790" t="s">
        <v>4181</v>
      </c>
      <c r="AC123" s="790" t="s">
        <v>4181</v>
      </c>
      <c r="AD123" s="786" t="s">
        <v>4183</v>
      </c>
      <c r="AE123" s="786" t="s">
        <v>4184</v>
      </c>
      <c r="AF123" s="786" t="s">
        <v>4185</v>
      </c>
      <c r="AG123" s="786" t="s">
        <v>55</v>
      </c>
      <c r="AH123" s="786" t="e">
        <f t="shared" si="20"/>
        <v>#N/A</v>
      </c>
      <c r="AI123" s="786" t="s">
        <v>4186</v>
      </c>
      <c r="AJ123" s="786" t="s">
        <v>4192</v>
      </c>
      <c r="AK123" s="786" t="s">
        <v>4185</v>
      </c>
      <c r="AL123" s="786" t="s">
        <v>55</v>
      </c>
      <c r="AM123" s="786" t="e">
        <f t="shared" si="22"/>
        <v>#N/A</v>
      </c>
      <c r="AN123" s="786" t="s">
        <v>4188</v>
      </c>
      <c r="AO123" s="786" t="s">
        <v>4191</v>
      </c>
      <c r="AP123" s="786" t="s">
        <v>4185</v>
      </c>
      <c r="AQ123" s="786" t="s">
        <v>55</v>
      </c>
      <c r="AR123" s="786" t="e">
        <f t="shared" si="21"/>
        <v>#N/A</v>
      </c>
      <c r="AS123" s="786" t="s">
        <v>4189</v>
      </c>
      <c r="AT123" s="786" t="s">
        <v>4193</v>
      </c>
      <c r="AU123" s="786" t="s">
        <v>4185</v>
      </c>
      <c r="AV123" s="786" t="s">
        <v>55</v>
      </c>
      <c r="AW123" s="786" t="e">
        <f t="shared" si="25"/>
        <v>#N/A</v>
      </c>
      <c r="AX123" s="791"/>
      <c r="AY123" s="791"/>
      <c r="AZ123" s="791"/>
      <c r="BA123" s="791"/>
      <c r="BB123" s="791"/>
      <c r="BC123" s="791"/>
      <c r="BD123" s="791"/>
      <c r="BE123" s="791"/>
      <c r="BF123" s="791"/>
      <c r="BG123" s="791"/>
      <c r="BH123" s="791"/>
      <c r="BI123" s="791"/>
      <c r="BJ123" s="791"/>
      <c r="BK123" s="791"/>
      <c r="BL123" s="791"/>
      <c r="BM123" s="791"/>
      <c r="BN123" s="791"/>
      <c r="BO123" s="791"/>
      <c r="BP123" s="791"/>
      <c r="BQ123" s="791"/>
      <c r="BS123" s="792"/>
      <c r="BT123" s="792"/>
      <c r="BU123" s="792"/>
      <c r="BV123" s="792"/>
      <c r="BW123" s="792"/>
      <c r="BX123" s="792"/>
      <c r="BY123" s="792"/>
      <c r="BZ123" s="792"/>
    </row>
    <row r="124" spans="2:78" s="782" customFormat="1" hidden="1">
      <c r="B124" s="783" t="s">
        <v>639</v>
      </c>
      <c r="C124" s="778" t="e">
        <f t="shared" si="14"/>
        <v>#N/A</v>
      </c>
      <c r="D124" s="778" t="e">
        <f t="shared" si="15"/>
        <v>#N/A</v>
      </c>
      <c r="E124" s="778" t="e">
        <f t="shared" si="16"/>
        <v>#N/A</v>
      </c>
      <c r="F124" s="789" t="s">
        <v>4174</v>
      </c>
      <c r="G124" s="789" t="s">
        <v>4175</v>
      </c>
      <c r="H124" s="789" t="s">
        <v>52</v>
      </c>
      <c r="I124" s="789" t="e">
        <f t="shared" si="17"/>
        <v>#N/A</v>
      </c>
      <c r="J124" s="785" t="s">
        <v>4176</v>
      </c>
      <c r="K124" s="785" t="s">
        <v>4194</v>
      </c>
      <c r="L124" s="785" t="s">
        <v>4175</v>
      </c>
      <c r="M124" s="785" t="s">
        <v>53</v>
      </c>
      <c r="N124" s="785" t="e">
        <f t="shared" si="18"/>
        <v>#N/A</v>
      </c>
      <c r="O124" s="785" t="s">
        <v>4178</v>
      </c>
      <c r="P124" s="785" t="s">
        <v>4195</v>
      </c>
      <c r="Q124" s="785" t="s">
        <v>4175</v>
      </c>
      <c r="R124" s="785" t="s">
        <v>53</v>
      </c>
      <c r="S124" s="785" t="e">
        <f t="shared" si="24"/>
        <v>#N/A</v>
      </c>
      <c r="T124" s="790" t="s">
        <v>4180</v>
      </c>
      <c r="U124" s="790"/>
      <c r="V124" s="790" t="s">
        <v>4175</v>
      </c>
      <c r="W124" s="790" t="s">
        <v>4181</v>
      </c>
      <c r="X124" s="790" t="s">
        <v>4181</v>
      </c>
      <c r="Y124" s="790" t="s">
        <v>4182</v>
      </c>
      <c r="Z124" s="790"/>
      <c r="AA124" s="790" t="s">
        <v>4175</v>
      </c>
      <c r="AB124" s="790" t="s">
        <v>4181</v>
      </c>
      <c r="AC124" s="790" t="s">
        <v>4181</v>
      </c>
      <c r="AD124" s="786" t="s">
        <v>4183</v>
      </c>
      <c r="AE124" s="786" t="s">
        <v>4184</v>
      </c>
      <c r="AF124" s="786" t="s">
        <v>4185</v>
      </c>
      <c r="AG124" s="786" t="s">
        <v>55</v>
      </c>
      <c r="AH124" s="786" t="e">
        <f t="shared" si="20"/>
        <v>#N/A</v>
      </c>
      <c r="AI124" s="786" t="s">
        <v>4186</v>
      </c>
      <c r="AJ124" s="786" t="s">
        <v>4192</v>
      </c>
      <c r="AK124" s="786" t="s">
        <v>4185</v>
      </c>
      <c r="AL124" s="786" t="s">
        <v>55</v>
      </c>
      <c r="AM124" s="786" t="e">
        <f t="shared" si="22"/>
        <v>#N/A</v>
      </c>
      <c r="AN124" s="786" t="s">
        <v>4188</v>
      </c>
      <c r="AO124" s="786" t="s">
        <v>4191</v>
      </c>
      <c r="AP124" s="786" t="s">
        <v>4185</v>
      </c>
      <c r="AQ124" s="786" t="s">
        <v>55</v>
      </c>
      <c r="AR124" s="786" t="e">
        <f t="shared" si="21"/>
        <v>#N/A</v>
      </c>
      <c r="AS124" s="786" t="s">
        <v>4189</v>
      </c>
      <c r="AT124" s="786" t="s">
        <v>4193</v>
      </c>
      <c r="AU124" s="786" t="s">
        <v>4185</v>
      </c>
      <c r="AV124" s="786" t="s">
        <v>55</v>
      </c>
      <c r="AW124" s="786" t="e">
        <f t="shared" si="25"/>
        <v>#N/A</v>
      </c>
      <c r="AX124" s="791"/>
      <c r="AY124" s="791"/>
      <c r="AZ124" s="791"/>
      <c r="BA124" s="791"/>
      <c r="BB124" s="791"/>
      <c r="BC124" s="791"/>
      <c r="BD124" s="791"/>
      <c r="BE124" s="791"/>
      <c r="BF124" s="791"/>
      <c r="BG124" s="791"/>
      <c r="BH124" s="791"/>
      <c r="BI124" s="791"/>
      <c r="BJ124" s="791"/>
      <c r="BK124" s="791"/>
      <c r="BL124" s="791"/>
      <c r="BM124" s="791"/>
      <c r="BN124" s="791"/>
      <c r="BO124" s="791"/>
      <c r="BP124" s="791"/>
      <c r="BQ124" s="791"/>
      <c r="BS124" s="792"/>
      <c r="BT124" s="792"/>
      <c r="BU124" s="792"/>
      <c r="BV124" s="792"/>
      <c r="BW124" s="792"/>
      <c r="BX124" s="792"/>
      <c r="BY124" s="792"/>
      <c r="BZ124" s="792"/>
    </row>
    <row r="125" spans="2:78" s="782" customFormat="1" hidden="1">
      <c r="B125" s="783" t="s">
        <v>640</v>
      </c>
      <c r="C125" s="778" t="e">
        <f t="shared" si="14"/>
        <v>#N/A</v>
      </c>
      <c r="D125" s="778" t="e">
        <f t="shared" si="15"/>
        <v>#N/A</v>
      </c>
      <c r="E125" s="778" t="e">
        <f t="shared" si="16"/>
        <v>#N/A</v>
      </c>
      <c r="F125" s="789" t="s">
        <v>4174</v>
      </c>
      <c r="G125" s="789" t="s">
        <v>4175</v>
      </c>
      <c r="H125" s="789" t="s">
        <v>52</v>
      </c>
      <c r="I125" s="789" t="e">
        <f t="shared" si="17"/>
        <v>#N/A</v>
      </c>
      <c r="J125" s="785" t="s">
        <v>4176</v>
      </c>
      <c r="K125" s="785" t="s">
        <v>4194</v>
      </c>
      <c r="L125" s="785" t="s">
        <v>4175</v>
      </c>
      <c r="M125" s="785" t="s">
        <v>53</v>
      </c>
      <c r="N125" s="785" t="e">
        <f t="shared" si="18"/>
        <v>#N/A</v>
      </c>
      <c r="O125" s="785" t="s">
        <v>4178</v>
      </c>
      <c r="P125" s="785" t="s">
        <v>4195</v>
      </c>
      <c r="Q125" s="785" t="s">
        <v>4175</v>
      </c>
      <c r="R125" s="785" t="s">
        <v>53</v>
      </c>
      <c r="S125" s="785" t="e">
        <f t="shared" si="24"/>
        <v>#N/A</v>
      </c>
      <c r="T125" s="790" t="s">
        <v>4180</v>
      </c>
      <c r="U125" s="790"/>
      <c r="V125" s="790" t="s">
        <v>4175</v>
      </c>
      <c r="W125" s="790" t="s">
        <v>4181</v>
      </c>
      <c r="X125" s="790" t="s">
        <v>4181</v>
      </c>
      <c r="Y125" s="790" t="s">
        <v>4182</v>
      </c>
      <c r="Z125" s="790"/>
      <c r="AA125" s="790" t="s">
        <v>4175</v>
      </c>
      <c r="AB125" s="790" t="s">
        <v>4181</v>
      </c>
      <c r="AC125" s="790" t="s">
        <v>4181</v>
      </c>
      <c r="AD125" s="786" t="s">
        <v>4183</v>
      </c>
      <c r="AE125" s="786" t="s">
        <v>4184</v>
      </c>
      <c r="AF125" s="786" t="s">
        <v>4185</v>
      </c>
      <c r="AG125" s="786" t="s">
        <v>55</v>
      </c>
      <c r="AH125" s="786" t="e">
        <f t="shared" si="20"/>
        <v>#N/A</v>
      </c>
      <c r="AI125" s="786" t="s">
        <v>4186</v>
      </c>
      <c r="AJ125" s="786" t="s">
        <v>4192</v>
      </c>
      <c r="AK125" s="786" t="s">
        <v>4185</v>
      </c>
      <c r="AL125" s="786" t="s">
        <v>55</v>
      </c>
      <c r="AM125" s="786" t="e">
        <f t="shared" si="22"/>
        <v>#N/A</v>
      </c>
      <c r="AN125" s="786" t="s">
        <v>4188</v>
      </c>
      <c r="AO125" s="786" t="s">
        <v>4191</v>
      </c>
      <c r="AP125" s="786" t="s">
        <v>4185</v>
      </c>
      <c r="AQ125" s="786" t="s">
        <v>55</v>
      </c>
      <c r="AR125" s="786" t="e">
        <f t="shared" si="21"/>
        <v>#N/A</v>
      </c>
      <c r="AS125" s="786" t="s">
        <v>4189</v>
      </c>
      <c r="AT125" s="786" t="s">
        <v>4193</v>
      </c>
      <c r="AU125" s="786" t="s">
        <v>4185</v>
      </c>
      <c r="AV125" s="786" t="s">
        <v>55</v>
      </c>
      <c r="AW125" s="786" t="e">
        <f t="shared" si="25"/>
        <v>#N/A</v>
      </c>
      <c r="AX125" s="791"/>
      <c r="AY125" s="791"/>
      <c r="AZ125" s="791"/>
      <c r="BA125" s="791"/>
      <c r="BB125" s="791"/>
      <c r="BC125" s="791"/>
      <c r="BD125" s="791"/>
      <c r="BE125" s="791"/>
      <c r="BF125" s="791"/>
      <c r="BG125" s="791"/>
      <c r="BH125" s="791"/>
      <c r="BI125" s="791"/>
      <c r="BJ125" s="791"/>
      <c r="BK125" s="791"/>
      <c r="BL125" s="791"/>
      <c r="BM125" s="791"/>
      <c r="BN125" s="791"/>
      <c r="BO125" s="791"/>
      <c r="BP125" s="791"/>
      <c r="BQ125" s="791"/>
      <c r="BS125" s="792"/>
      <c r="BT125" s="792"/>
      <c r="BU125" s="792"/>
      <c r="BV125" s="792"/>
      <c r="BW125" s="792"/>
      <c r="BX125" s="792"/>
      <c r="BY125" s="792"/>
      <c r="BZ125" s="792"/>
    </row>
    <row r="126" spans="2:78" s="782" customFormat="1" hidden="1">
      <c r="B126" s="783" t="s">
        <v>641</v>
      </c>
      <c r="C126" s="778" t="e">
        <f t="shared" si="14"/>
        <v>#N/A</v>
      </c>
      <c r="D126" s="778" t="e">
        <f t="shared" si="15"/>
        <v>#N/A</v>
      </c>
      <c r="E126" s="778" t="e">
        <f t="shared" si="16"/>
        <v>#N/A</v>
      </c>
      <c r="F126" s="789" t="s">
        <v>4174</v>
      </c>
      <c r="G126" s="789" t="s">
        <v>4175</v>
      </c>
      <c r="H126" s="789" t="s">
        <v>52</v>
      </c>
      <c r="I126" s="789" t="e">
        <f t="shared" si="17"/>
        <v>#N/A</v>
      </c>
      <c r="J126" s="785" t="s">
        <v>4176</v>
      </c>
      <c r="K126" s="785" t="s">
        <v>4194</v>
      </c>
      <c r="L126" s="785" t="s">
        <v>4175</v>
      </c>
      <c r="M126" s="785" t="s">
        <v>53</v>
      </c>
      <c r="N126" s="785" t="e">
        <f t="shared" si="18"/>
        <v>#N/A</v>
      </c>
      <c r="O126" s="785" t="s">
        <v>4178</v>
      </c>
      <c r="P126" s="785" t="s">
        <v>4195</v>
      </c>
      <c r="Q126" s="785" t="s">
        <v>4175</v>
      </c>
      <c r="R126" s="785" t="s">
        <v>53</v>
      </c>
      <c r="S126" s="785" t="e">
        <f t="shared" si="24"/>
        <v>#N/A</v>
      </c>
      <c r="T126" s="790" t="s">
        <v>4180</v>
      </c>
      <c r="U126" s="790"/>
      <c r="V126" s="790" t="s">
        <v>4175</v>
      </c>
      <c r="W126" s="790" t="s">
        <v>4181</v>
      </c>
      <c r="X126" s="790" t="s">
        <v>4181</v>
      </c>
      <c r="Y126" s="790" t="s">
        <v>4182</v>
      </c>
      <c r="Z126" s="790"/>
      <c r="AA126" s="790" t="s">
        <v>4175</v>
      </c>
      <c r="AB126" s="790" t="s">
        <v>4181</v>
      </c>
      <c r="AC126" s="790" t="s">
        <v>4181</v>
      </c>
      <c r="AD126" s="786" t="s">
        <v>4183</v>
      </c>
      <c r="AE126" s="786" t="s">
        <v>4184</v>
      </c>
      <c r="AF126" s="786" t="s">
        <v>4185</v>
      </c>
      <c r="AG126" s="786" t="s">
        <v>55</v>
      </c>
      <c r="AH126" s="786" t="e">
        <f t="shared" si="20"/>
        <v>#N/A</v>
      </c>
      <c r="AI126" s="786" t="s">
        <v>4186</v>
      </c>
      <c r="AJ126" s="786" t="s">
        <v>4192</v>
      </c>
      <c r="AK126" s="786" t="s">
        <v>4185</v>
      </c>
      <c r="AL126" s="786" t="s">
        <v>55</v>
      </c>
      <c r="AM126" s="786" t="e">
        <f t="shared" si="22"/>
        <v>#N/A</v>
      </c>
      <c r="AN126" s="786" t="s">
        <v>4188</v>
      </c>
      <c r="AO126" s="786" t="s">
        <v>4191</v>
      </c>
      <c r="AP126" s="786" t="s">
        <v>4185</v>
      </c>
      <c r="AQ126" s="786" t="s">
        <v>55</v>
      </c>
      <c r="AR126" s="786" t="e">
        <f t="shared" si="21"/>
        <v>#N/A</v>
      </c>
      <c r="AS126" s="786" t="s">
        <v>4189</v>
      </c>
      <c r="AT126" s="786" t="s">
        <v>4193</v>
      </c>
      <c r="AU126" s="786" t="s">
        <v>4185</v>
      </c>
      <c r="AV126" s="786" t="s">
        <v>55</v>
      </c>
      <c r="AW126" s="786" t="e">
        <f t="shared" si="25"/>
        <v>#N/A</v>
      </c>
      <c r="AX126" s="791"/>
      <c r="AY126" s="791"/>
      <c r="AZ126" s="791"/>
      <c r="BA126" s="791"/>
      <c r="BB126" s="791"/>
      <c r="BC126" s="791"/>
      <c r="BD126" s="791"/>
      <c r="BE126" s="791"/>
      <c r="BF126" s="791"/>
      <c r="BG126" s="791"/>
      <c r="BH126" s="791"/>
      <c r="BI126" s="791"/>
      <c r="BJ126" s="791"/>
      <c r="BK126" s="791"/>
      <c r="BL126" s="791"/>
      <c r="BM126" s="791"/>
      <c r="BN126" s="791"/>
      <c r="BO126" s="791"/>
      <c r="BP126" s="791"/>
      <c r="BQ126" s="791"/>
      <c r="BS126" s="792"/>
      <c r="BT126" s="792"/>
      <c r="BU126" s="792"/>
      <c r="BV126" s="792"/>
      <c r="BW126" s="792"/>
      <c r="BX126" s="792"/>
      <c r="BY126" s="792"/>
      <c r="BZ126" s="792"/>
    </row>
    <row r="127" spans="2:78" s="782" customFormat="1" hidden="1">
      <c r="B127" s="783" t="s">
        <v>642</v>
      </c>
      <c r="C127" s="778" t="e">
        <f t="shared" si="14"/>
        <v>#N/A</v>
      </c>
      <c r="D127" s="778" t="e">
        <f t="shared" si="15"/>
        <v>#N/A</v>
      </c>
      <c r="E127" s="778" t="e">
        <f t="shared" si="16"/>
        <v>#N/A</v>
      </c>
      <c r="F127" s="789" t="s">
        <v>4174</v>
      </c>
      <c r="G127" s="789" t="s">
        <v>4175</v>
      </c>
      <c r="H127" s="789" t="s">
        <v>52</v>
      </c>
      <c r="I127" s="789" t="e">
        <f t="shared" si="17"/>
        <v>#N/A</v>
      </c>
      <c r="J127" s="785" t="s">
        <v>4176</v>
      </c>
      <c r="K127" s="785" t="s">
        <v>4194</v>
      </c>
      <c r="L127" s="785" t="s">
        <v>4175</v>
      </c>
      <c r="M127" s="785" t="s">
        <v>53</v>
      </c>
      <c r="N127" s="785" t="e">
        <f t="shared" si="18"/>
        <v>#N/A</v>
      </c>
      <c r="O127" s="785" t="s">
        <v>4178</v>
      </c>
      <c r="P127" s="785" t="s">
        <v>4195</v>
      </c>
      <c r="Q127" s="785" t="s">
        <v>4175</v>
      </c>
      <c r="R127" s="785" t="s">
        <v>53</v>
      </c>
      <c r="S127" s="785" t="e">
        <f t="shared" si="24"/>
        <v>#N/A</v>
      </c>
      <c r="T127" s="790" t="s">
        <v>4180</v>
      </c>
      <c r="U127" s="790"/>
      <c r="V127" s="790" t="s">
        <v>4175</v>
      </c>
      <c r="W127" s="790" t="s">
        <v>4181</v>
      </c>
      <c r="X127" s="790" t="s">
        <v>4181</v>
      </c>
      <c r="Y127" s="790" t="s">
        <v>4182</v>
      </c>
      <c r="Z127" s="790"/>
      <c r="AA127" s="790" t="s">
        <v>4175</v>
      </c>
      <c r="AB127" s="790" t="s">
        <v>4181</v>
      </c>
      <c r="AC127" s="790" t="s">
        <v>4181</v>
      </c>
      <c r="AD127" s="786" t="s">
        <v>4183</v>
      </c>
      <c r="AE127" s="786" t="s">
        <v>4184</v>
      </c>
      <c r="AF127" s="786" t="s">
        <v>4185</v>
      </c>
      <c r="AG127" s="786" t="s">
        <v>55</v>
      </c>
      <c r="AH127" s="786" t="e">
        <f t="shared" si="20"/>
        <v>#N/A</v>
      </c>
      <c r="AI127" s="786" t="s">
        <v>4186</v>
      </c>
      <c r="AJ127" s="786" t="s">
        <v>4192</v>
      </c>
      <c r="AK127" s="786" t="s">
        <v>4185</v>
      </c>
      <c r="AL127" s="786" t="s">
        <v>55</v>
      </c>
      <c r="AM127" s="786" t="e">
        <f t="shared" si="22"/>
        <v>#N/A</v>
      </c>
      <c r="AN127" s="786" t="s">
        <v>4188</v>
      </c>
      <c r="AO127" s="786" t="s">
        <v>4191</v>
      </c>
      <c r="AP127" s="786" t="s">
        <v>4185</v>
      </c>
      <c r="AQ127" s="786" t="s">
        <v>55</v>
      </c>
      <c r="AR127" s="786" t="e">
        <f t="shared" si="21"/>
        <v>#N/A</v>
      </c>
      <c r="AS127" s="786" t="s">
        <v>4189</v>
      </c>
      <c r="AT127" s="786" t="s">
        <v>4193</v>
      </c>
      <c r="AU127" s="786" t="s">
        <v>4185</v>
      </c>
      <c r="AV127" s="786" t="s">
        <v>55</v>
      </c>
      <c r="AW127" s="786" t="e">
        <f t="shared" si="25"/>
        <v>#N/A</v>
      </c>
      <c r="AX127" s="791"/>
      <c r="AY127" s="791"/>
      <c r="AZ127" s="791"/>
      <c r="BA127" s="791"/>
      <c r="BB127" s="791"/>
      <c r="BC127" s="791"/>
      <c r="BD127" s="791"/>
      <c r="BE127" s="791"/>
      <c r="BF127" s="791"/>
      <c r="BG127" s="791"/>
      <c r="BH127" s="791"/>
      <c r="BI127" s="791"/>
      <c r="BJ127" s="791"/>
      <c r="BK127" s="791"/>
      <c r="BL127" s="791"/>
      <c r="BM127" s="791"/>
      <c r="BN127" s="791"/>
      <c r="BO127" s="791"/>
      <c r="BP127" s="791"/>
      <c r="BQ127" s="791"/>
      <c r="BS127" s="792"/>
      <c r="BT127" s="792"/>
      <c r="BU127" s="792"/>
      <c r="BV127" s="792"/>
      <c r="BW127" s="792"/>
      <c r="BX127" s="792"/>
      <c r="BY127" s="792"/>
      <c r="BZ127" s="792"/>
    </row>
    <row r="128" spans="2:78" s="782" customFormat="1" hidden="1">
      <c r="B128" s="783" t="s">
        <v>643</v>
      </c>
      <c r="C128" s="778" t="e">
        <f t="shared" si="14"/>
        <v>#N/A</v>
      </c>
      <c r="D128" s="778" t="e">
        <f t="shared" si="15"/>
        <v>#N/A</v>
      </c>
      <c r="E128" s="778" t="e">
        <f t="shared" si="16"/>
        <v>#N/A</v>
      </c>
      <c r="F128" s="789" t="s">
        <v>4174</v>
      </c>
      <c r="G128" s="789" t="s">
        <v>4175</v>
      </c>
      <c r="H128" s="789" t="s">
        <v>52</v>
      </c>
      <c r="I128" s="789" t="e">
        <f t="shared" si="17"/>
        <v>#N/A</v>
      </c>
      <c r="J128" s="785" t="s">
        <v>4176</v>
      </c>
      <c r="K128" s="785" t="s">
        <v>4194</v>
      </c>
      <c r="L128" s="785" t="s">
        <v>4175</v>
      </c>
      <c r="M128" s="785" t="s">
        <v>53</v>
      </c>
      <c r="N128" s="785" t="e">
        <f t="shared" si="18"/>
        <v>#N/A</v>
      </c>
      <c r="O128" s="785" t="s">
        <v>4178</v>
      </c>
      <c r="P128" s="785" t="s">
        <v>4195</v>
      </c>
      <c r="Q128" s="785" t="s">
        <v>4175</v>
      </c>
      <c r="R128" s="785" t="s">
        <v>53</v>
      </c>
      <c r="S128" s="785" t="e">
        <f t="shared" si="24"/>
        <v>#N/A</v>
      </c>
      <c r="T128" s="790" t="s">
        <v>4180</v>
      </c>
      <c r="U128" s="790"/>
      <c r="V128" s="790" t="s">
        <v>4175</v>
      </c>
      <c r="W128" s="790" t="s">
        <v>4181</v>
      </c>
      <c r="X128" s="790" t="s">
        <v>4181</v>
      </c>
      <c r="Y128" s="790" t="s">
        <v>4182</v>
      </c>
      <c r="Z128" s="790"/>
      <c r="AA128" s="790" t="s">
        <v>4175</v>
      </c>
      <c r="AB128" s="790" t="s">
        <v>4181</v>
      </c>
      <c r="AC128" s="790" t="s">
        <v>4181</v>
      </c>
      <c r="AD128" s="786" t="s">
        <v>4183</v>
      </c>
      <c r="AE128" s="786" t="s">
        <v>4184</v>
      </c>
      <c r="AF128" s="786" t="s">
        <v>4185</v>
      </c>
      <c r="AG128" s="786" t="s">
        <v>55</v>
      </c>
      <c r="AH128" s="786" t="e">
        <f t="shared" si="20"/>
        <v>#N/A</v>
      </c>
      <c r="AI128" s="786" t="s">
        <v>4186</v>
      </c>
      <c r="AJ128" s="786" t="s">
        <v>4192</v>
      </c>
      <c r="AK128" s="786" t="s">
        <v>4185</v>
      </c>
      <c r="AL128" s="786" t="s">
        <v>55</v>
      </c>
      <c r="AM128" s="786" t="e">
        <f t="shared" si="22"/>
        <v>#N/A</v>
      </c>
      <c r="AN128" s="786" t="s">
        <v>4188</v>
      </c>
      <c r="AO128" s="786" t="s">
        <v>4191</v>
      </c>
      <c r="AP128" s="786" t="s">
        <v>4185</v>
      </c>
      <c r="AQ128" s="786" t="s">
        <v>55</v>
      </c>
      <c r="AR128" s="786" t="e">
        <f t="shared" si="21"/>
        <v>#N/A</v>
      </c>
      <c r="AS128" s="786" t="s">
        <v>4189</v>
      </c>
      <c r="AT128" s="786" t="s">
        <v>4193</v>
      </c>
      <c r="AU128" s="786" t="s">
        <v>4185</v>
      </c>
      <c r="AV128" s="786" t="s">
        <v>55</v>
      </c>
      <c r="AW128" s="786" t="e">
        <f t="shared" si="25"/>
        <v>#N/A</v>
      </c>
      <c r="AX128" s="791"/>
      <c r="AY128" s="791"/>
      <c r="AZ128" s="791"/>
      <c r="BA128" s="791"/>
      <c r="BB128" s="791"/>
      <c r="BC128" s="791"/>
      <c r="BD128" s="791"/>
      <c r="BE128" s="791"/>
      <c r="BF128" s="791"/>
      <c r="BG128" s="791"/>
      <c r="BH128" s="791"/>
      <c r="BI128" s="791"/>
      <c r="BJ128" s="791"/>
      <c r="BK128" s="791"/>
      <c r="BL128" s="791"/>
      <c r="BM128" s="791"/>
      <c r="BN128" s="791"/>
      <c r="BO128" s="791"/>
      <c r="BP128" s="791"/>
      <c r="BQ128" s="791"/>
      <c r="BS128" s="792"/>
      <c r="BT128" s="792"/>
      <c r="BU128" s="792"/>
      <c r="BV128" s="792"/>
      <c r="BW128" s="792"/>
      <c r="BX128" s="792"/>
      <c r="BY128" s="792"/>
      <c r="BZ128" s="792"/>
    </row>
    <row r="129" spans="2:78" hidden="1">
      <c r="B129" s="95" t="s">
        <v>644</v>
      </c>
      <c r="C129" s="33" t="str">
        <f t="shared" si="14"/>
        <v>BT Reigate</v>
      </c>
      <c r="D129" s="33" t="str">
        <f t="shared" si="15"/>
        <v>Impala server</v>
      </c>
      <c r="E129" s="33" t="str">
        <f t="shared" si="16"/>
        <v>YE2021</v>
      </c>
      <c r="F129" s="35" t="s">
        <v>4174</v>
      </c>
      <c r="G129" s="35" t="s">
        <v>4175</v>
      </c>
      <c r="H129" s="35" t="s">
        <v>52</v>
      </c>
      <c r="I129" s="35" t="str">
        <f t="shared" si="17"/>
        <v>10.36.42.163</v>
      </c>
      <c r="J129" s="38" t="s">
        <v>4176</v>
      </c>
      <c r="K129" s="38" t="s">
        <v>4177</v>
      </c>
      <c r="L129" s="38" t="s">
        <v>4175</v>
      </c>
      <c r="M129" s="38" t="s">
        <v>53</v>
      </c>
      <c r="N129" s="38" t="str">
        <f t="shared" si="18"/>
        <v>10.45.90.163</v>
      </c>
      <c r="O129" s="38" t="s">
        <v>4178</v>
      </c>
      <c r="P129" s="38" t="s">
        <v>4179</v>
      </c>
      <c r="Q129" s="38" t="s">
        <v>4175</v>
      </c>
      <c r="R129" s="38" t="s">
        <v>53</v>
      </c>
      <c r="S129" s="38" t="str">
        <f t="shared" si="24"/>
        <v>10.45.90.163</v>
      </c>
      <c r="T129" s="328" t="s">
        <v>4180</v>
      </c>
      <c r="U129" s="328"/>
      <c r="V129" s="328" t="s">
        <v>4175</v>
      </c>
      <c r="W129" s="328" t="s">
        <v>4181</v>
      </c>
      <c r="X129" s="328" t="s">
        <v>4181</v>
      </c>
      <c r="Y129" s="328" t="s">
        <v>4182</v>
      </c>
      <c r="Z129" s="328"/>
      <c r="AA129" s="328" t="s">
        <v>4175</v>
      </c>
      <c r="AB129" s="328" t="s">
        <v>4181</v>
      </c>
      <c r="AC129" s="328" t="s">
        <v>4181</v>
      </c>
      <c r="AD129" s="327" t="s">
        <v>4183</v>
      </c>
      <c r="AE129" s="327" t="s">
        <v>4184</v>
      </c>
      <c r="AF129" s="327" t="s">
        <v>4185</v>
      </c>
      <c r="AG129" s="327" t="s">
        <v>55</v>
      </c>
      <c r="AH129" s="327" t="str">
        <f t="shared" si="20"/>
        <v>10.45.88.163</v>
      </c>
      <c r="AI129" s="327" t="s">
        <v>4186</v>
      </c>
      <c r="AJ129" s="327" t="s">
        <v>4192</v>
      </c>
      <c r="AK129" s="327" t="s">
        <v>4185</v>
      </c>
      <c r="AL129" s="327" t="s">
        <v>55</v>
      </c>
      <c r="AM129" s="327" t="str">
        <f t="shared" si="22"/>
        <v>10.45.88.163</v>
      </c>
      <c r="AN129" s="327" t="s">
        <v>4188</v>
      </c>
      <c r="AO129" s="327" t="s">
        <v>4191</v>
      </c>
      <c r="AP129" s="327" t="s">
        <v>4185</v>
      </c>
      <c r="AQ129" s="327" t="s">
        <v>55</v>
      </c>
      <c r="AR129" s="327" t="str">
        <f t="shared" si="21"/>
        <v>10.45.88.163</v>
      </c>
      <c r="AS129" s="327" t="s">
        <v>4189</v>
      </c>
      <c r="AT129" s="327" t="s">
        <v>4193</v>
      </c>
      <c r="AU129" s="327" t="s">
        <v>4185</v>
      </c>
      <c r="AV129" s="327" t="s">
        <v>55</v>
      </c>
      <c r="AW129" s="327" t="str">
        <f t="shared" si="25"/>
        <v>10.45.88.163</v>
      </c>
      <c r="AX129" s="353"/>
      <c r="AY129" s="353"/>
      <c r="AZ129" s="353"/>
      <c r="BA129" s="353"/>
      <c r="BB129" s="353"/>
      <c r="BC129" s="353"/>
      <c r="BD129" s="353"/>
      <c r="BE129" s="353"/>
      <c r="BF129" s="353"/>
      <c r="BG129" s="353"/>
      <c r="BH129" s="353"/>
      <c r="BI129" s="353"/>
      <c r="BJ129" s="353"/>
      <c r="BK129" s="353"/>
      <c r="BL129" s="353"/>
      <c r="BM129" s="353"/>
      <c r="BN129" s="353"/>
      <c r="BO129" s="353"/>
      <c r="BP129" s="353"/>
      <c r="BQ129" s="353"/>
      <c r="BS129" s="28"/>
      <c r="BT129" s="28"/>
      <c r="BU129" s="28"/>
      <c r="BV129" s="28"/>
      <c r="BW129" s="28"/>
      <c r="BX129" s="28"/>
      <c r="BY129" s="28"/>
      <c r="BZ129" s="28"/>
    </row>
    <row r="130" spans="2:78" hidden="1">
      <c r="B130" s="95" t="s">
        <v>645</v>
      </c>
      <c r="C130" s="33" t="str">
        <f t="shared" si="14"/>
        <v>BT Reigate</v>
      </c>
      <c r="D130" s="33" t="str">
        <f t="shared" si="15"/>
        <v>ARK</v>
      </c>
      <c r="E130" s="33" t="str">
        <f t="shared" si="16"/>
        <v>YE2021</v>
      </c>
      <c r="F130" s="35" t="s">
        <v>4174</v>
      </c>
      <c r="G130" s="35" t="s">
        <v>4175</v>
      </c>
      <c r="H130" s="35" t="s">
        <v>52</v>
      </c>
      <c r="I130" s="35">
        <f t="shared" si="17"/>
        <v>0</v>
      </c>
      <c r="J130" s="38" t="s">
        <v>4176</v>
      </c>
      <c r="K130" s="38" t="s">
        <v>4177</v>
      </c>
      <c r="L130" s="38" t="s">
        <v>4175</v>
      </c>
      <c r="M130" s="38" t="s">
        <v>53</v>
      </c>
      <c r="N130" s="38">
        <f t="shared" si="18"/>
        <v>0</v>
      </c>
      <c r="O130" s="38" t="s">
        <v>4178</v>
      </c>
      <c r="P130" s="38" t="s">
        <v>4179</v>
      </c>
      <c r="Q130" s="38" t="s">
        <v>4175</v>
      </c>
      <c r="R130" s="38" t="s">
        <v>53</v>
      </c>
      <c r="S130" s="38">
        <f t="shared" si="24"/>
        <v>0</v>
      </c>
      <c r="T130" s="328" t="s">
        <v>4180</v>
      </c>
      <c r="U130" s="328"/>
      <c r="V130" s="328" t="s">
        <v>4175</v>
      </c>
      <c r="W130" s="328" t="s">
        <v>4181</v>
      </c>
      <c r="X130" s="328" t="s">
        <v>4181</v>
      </c>
      <c r="Y130" s="328" t="s">
        <v>4182</v>
      </c>
      <c r="Z130" s="328"/>
      <c r="AA130" s="328" t="s">
        <v>4175</v>
      </c>
      <c r="AB130" s="328" t="s">
        <v>4181</v>
      </c>
      <c r="AC130" s="328" t="s">
        <v>4181</v>
      </c>
      <c r="AD130" s="327" t="s">
        <v>4183</v>
      </c>
      <c r="AE130" s="327" t="s">
        <v>4184</v>
      </c>
      <c r="AF130" s="327" t="s">
        <v>4185</v>
      </c>
      <c r="AG130" s="327" t="s">
        <v>55</v>
      </c>
      <c r="AH130" s="327">
        <f t="shared" si="20"/>
        <v>0</v>
      </c>
      <c r="AI130" s="327" t="s">
        <v>4186</v>
      </c>
      <c r="AJ130" s="327" t="s">
        <v>4192</v>
      </c>
      <c r="AK130" s="327" t="s">
        <v>4185</v>
      </c>
      <c r="AL130" s="327" t="s">
        <v>55</v>
      </c>
      <c r="AM130" s="327">
        <f t="shared" si="22"/>
        <v>0</v>
      </c>
      <c r="AN130" s="327" t="s">
        <v>4188</v>
      </c>
      <c r="AO130" s="327" t="s">
        <v>4191</v>
      </c>
      <c r="AP130" s="327" t="s">
        <v>4185</v>
      </c>
      <c r="AQ130" s="327" t="s">
        <v>55</v>
      </c>
      <c r="AR130" s="327">
        <f t="shared" si="21"/>
        <v>0</v>
      </c>
      <c r="AS130" s="327" t="s">
        <v>4189</v>
      </c>
      <c r="AT130" s="327" t="s">
        <v>4193</v>
      </c>
      <c r="AU130" s="327" t="s">
        <v>4185</v>
      </c>
      <c r="AV130" s="327" t="s">
        <v>55</v>
      </c>
      <c r="AW130" s="327">
        <f t="shared" si="25"/>
        <v>0</v>
      </c>
      <c r="AX130" s="353"/>
      <c r="AY130" s="353"/>
      <c r="AZ130" s="353"/>
      <c r="BA130" s="353"/>
      <c r="BB130" s="353"/>
      <c r="BC130" s="353"/>
      <c r="BD130" s="353"/>
      <c r="BE130" s="353"/>
      <c r="BF130" s="353"/>
      <c r="BG130" s="353"/>
      <c r="BH130" s="353"/>
      <c r="BI130" s="353"/>
      <c r="BJ130" s="353"/>
      <c r="BK130" s="353"/>
      <c r="BL130" s="353"/>
      <c r="BM130" s="353"/>
      <c r="BN130" s="353"/>
      <c r="BO130" s="353"/>
      <c r="BP130" s="353"/>
      <c r="BQ130" s="353"/>
      <c r="BS130" s="28"/>
      <c r="BT130" s="28"/>
      <c r="BU130" s="28"/>
      <c r="BV130" s="28"/>
      <c r="BW130" s="28"/>
      <c r="BX130" s="28"/>
      <c r="BY130" s="28"/>
      <c r="BZ130" s="28"/>
    </row>
    <row r="131" spans="2:78" hidden="1">
      <c r="B131" s="95" t="s">
        <v>646</v>
      </c>
      <c r="C131" s="33" t="str">
        <f t="shared" si="14"/>
        <v>BT Reigate</v>
      </c>
      <c r="D131" s="33" t="str">
        <f t="shared" si="15"/>
        <v>ARK</v>
      </c>
      <c r="E131" s="33" t="str">
        <f t="shared" si="16"/>
        <v>YE2021</v>
      </c>
      <c r="F131" s="35" t="s">
        <v>4174</v>
      </c>
      <c r="G131" s="35" t="s">
        <v>4175</v>
      </c>
      <c r="H131" s="35" t="s">
        <v>52</v>
      </c>
      <c r="I131" s="35">
        <f t="shared" si="17"/>
        <v>0</v>
      </c>
      <c r="J131" s="38" t="s">
        <v>4176</v>
      </c>
      <c r="K131" s="38" t="s">
        <v>4177</v>
      </c>
      <c r="L131" s="38" t="s">
        <v>4175</v>
      </c>
      <c r="M131" s="38" t="s">
        <v>53</v>
      </c>
      <c r="N131" s="38">
        <f t="shared" si="18"/>
        <v>0</v>
      </c>
      <c r="O131" s="38" t="s">
        <v>4178</v>
      </c>
      <c r="P131" s="38" t="s">
        <v>4179</v>
      </c>
      <c r="Q131" s="38" t="s">
        <v>4175</v>
      </c>
      <c r="R131" s="38" t="s">
        <v>53</v>
      </c>
      <c r="S131" s="38">
        <f t="shared" si="24"/>
        <v>0</v>
      </c>
      <c r="T131" s="328" t="s">
        <v>4180</v>
      </c>
      <c r="U131" s="328"/>
      <c r="V131" s="328" t="s">
        <v>4175</v>
      </c>
      <c r="W131" s="328" t="s">
        <v>4181</v>
      </c>
      <c r="X131" s="328" t="s">
        <v>4181</v>
      </c>
      <c r="Y131" s="328" t="s">
        <v>4182</v>
      </c>
      <c r="Z131" s="328"/>
      <c r="AA131" s="328" t="s">
        <v>4175</v>
      </c>
      <c r="AB131" s="328" t="s">
        <v>4181</v>
      </c>
      <c r="AC131" s="328" t="s">
        <v>4181</v>
      </c>
      <c r="AD131" s="327" t="s">
        <v>4183</v>
      </c>
      <c r="AE131" s="327" t="s">
        <v>4184</v>
      </c>
      <c r="AF131" s="327" t="s">
        <v>4185</v>
      </c>
      <c r="AG131" s="327" t="s">
        <v>55</v>
      </c>
      <c r="AH131" s="327">
        <f t="shared" si="20"/>
        <v>0</v>
      </c>
      <c r="AI131" s="327" t="s">
        <v>4186</v>
      </c>
      <c r="AJ131" s="327" t="s">
        <v>4192</v>
      </c>
      <c r="AK131" s="327" t="s">
        <v>4185</v>
      </c>
      <c r="AL131" s="327" t="s">
        <v>55</v>
      </c>
      <c r="AM131" s="327">
        <f t="shared" si="22"/>
        <v>0</v>
      </c>
      <c r="AN131" s="327" t="s">
        <v>4188</v>
      </c>
      <c r="AO131" s="327" t="s">
        <v>4191</v>
      </c>
      <c r="AP131" s="327" t="s">
        <v>4185</v>
      </c>
      <c r="AQ131" s="327" t="s">
        <v>55</v>
      </c>
      <c r="AR131" s="327">
        <f t="shared" si="21"/>
        <v>0</v>
      </c>
      <c r="AS131" s="327" t="s">
        <v>4189</v>
      </c>
      <c r="AT131" s="327" t="s">
        <v>4193</v>
      </c>
      <c r="AU131" s="327" t="s">
        <v>4185</v>
      </c>
      <c r="AV131" s="327" t="s">
        <v>55</v>
      </c>
      <c r="AW131" s="327">
        <f t="shared" si="25"/>
        <v>0</v>
      </c>
      <c r="AX131" s="353"/>
      <c r="AY131" s="353"/>
      <c r="AZ131" s="353"/>
      <c r="BA131" s="353"/>
      <c r="BB131" s="353"/>
      <c r="BC131" s="353"/>
      <c r="BD131" s="353"/>
      <c r="BE131" s="353"/>
      <c r="BF131" s="353"/>
      <c r="BG131" s="353"/>
      <c r="BH131" s="353"/>
      <c r="BI131" s="353"/>
      <c r="BJ131" s="353"/>
      <c r="BK131" s="353"/>
      <c r="BL131" s="353"/>
      <c r="BM131" s="353"/>
      <c r="BN131" s="353"/>
      <c r="BO131" s="353"/>
      <c r="BP131" s="353"/>
      <c r="BQ131" s="353"/>
      <c r="BS131" s="28"/>
      <c r="BT131" s="28"/>
      <c r="BU131" s="28"/>
      <c r="BV131" s="28"/>
      <c r="BW131" s="28"/>
      <c r="BX131" s="28"/>
      <c r="BY131" s="28"/>
      <c r="BZ131" s="28"/>
    </row>
    <row r="132" spans="2:78" hidden="1">
      <c r="B132" s="95" t="s">
        <v>647</v>
      </c>
      <c r="C132" s="33" t="str">
        <f t="shared" si="14"/>
        <v>BT Reigate</v>
      </c>
      <c r="D132" s="33" t="str">
        <f t="shared" si="15"/>
        <v>ARK</v>
      </c>
      <c r="E132" s="33" t="str">
        <f t="shared" si="16"/>
        <v>YE2021</v>
      </c>
      <c r="F132" s="35" t="s">
        <v>4174</v>
      </c>
      <c r="G132" s="35" t="s">
        <v>4175</v>
      </c>
      <c r="H132" s="35" t="s">
        <v>52</v>
      </c>
      <c r="I132" s="35">
        <f t="shared" si="17"/>
        <v>0</v>
      </c>
      <c r="J132" s="38" t="s">
        <v>4176</v>
      </c>
      <c r="K132" s="38" t="s">
        <v>4177</v>
      </c>
      <c r="L132" s="38" t="s">
        <v>4175</v>
      </c>
      <c r="M132" s="38" t="s">
        <v>53</v>
      </c>
      <c r="N132" s="38">
        <f t="shared" si="18"/>
        <v>0</v>
      </c>
      <c r="O132" s="38" t="s">
        <v>4178</v>
      </c>
      <c r="P132" s="38" t="s">
        <v>4179</v>
      </c>
      <c r="Q132" s="38" t="s">
        <v>4175</v>
      </c>
      <c r="R132" s="38" t="s">
        <v>53</v>
      </c>
      <c r="S132" s="38">
        <f t="shared" si="24"/>
        <v>0</v>
      </c>
      <c r="T132" s="328" t="s">
        <v>4180</v>
      </c>
      <c r="U132" s="328"/>
      <c r="V132" s="328" t="s">
        <v>4175</v>
      </c>
      <c r="W132" s="328" t="s">
        <v>4181</v>
      </c>
      <c r="X132" s="328" t="s">
        <v>4181</v>
      </c>
      <c r="Y132" s="328" t="s">
        <v>4182</v>
      </c>
      <c r="Z132" s="328"/>
      <c r="AA132" s="328" t="s">
        <v>4175</v>
      </c>
      <c r="AB132" s="328" t="s">
        <v>4181</v>
      </c>
      <c r="AC132" s="328" t="s">
        <v>4181</v>
      </c>
      <c r="AD132" s="327" t="s">
        <v>4183</v>
      </c>
      <c r="AE132" s="327" t="s">
        <v>4184</v>
      </c>
      <c r="AF132" s="327" t="s">
        <v>4185</v>
      </c>
      <c r="AG132" s="327" t="s">
        <v>55</v>
      </c>
      <c r="AH132" s="327">
        <f t="shared" si="20"/>
        <v>0</v>
      </c>
      <c r="AI132" s="327" t="s">
        <v>4186</v>
      </c>
      <c r="AJ132" s="327" t="s">
        <v>4192</v>
      </c>
      <c r="AK132" s="327" t="s">
        <v>4185</v>
      </c>
      <c r="AL132" s="327" t="s">
        <v>55</v>
      </c>
      <c r="AM132" s="327">
        <f t="shared" si="22"/>
        <v>0</v>
      </c>
      <c r="AN132" s="327" t="s">
        <v>4188</v>
      </c>
      <c r="AO132" s="327" t="s">
        <v>4191</v>
      </c>
      <c r="AP132" s="327" t="s">
        <v>4185</v>
      </c>
      <c r="AQ132" s="327" t="s">
        <v>55</v>
      </c>
      <c r="AR132" s="327">
        <f t="shared" si="21"/>
        <v>0</v>
      </c>
      <c r="AS132" s="327" t="s">
        <v>4189</v>
      </c>
      <c r="AT132" s="327" t="s">
        <v>4193</v>
      </c>
      <c r="AU132" s="327" t="s">
        <v>4185</v>
      </c>
      <c r="AV132" s="327" t="s">
        <v>55</v>
      </c>
      <c r="AW132" s="327">
        <f t="shared" si="25"/>
        <v>0</v>
      </c>
      <c r="AX132" s="353"/>
      <c r="AY132" s="353"/>
      <c r="AZ132" s="353"/>
      <c r="BA132" s="353"/>
      <c r="BB132" s="353"/>
      <c r="BC132" s="353"/>
      <c r="BD132" s="353"/>
      <c r="BE132" s="353"/>
      <c r="BF132" s="353"/>
      <c r="BG132" s="353"/>
      <c r="BH132" s="353"/>
      <c r="BI132" s="353"/>
      <c r="BJ132" s="353"/>
      <c r="BK132" s="353"/>
      <c r="BL132" s="353"/>
      <c r="BM132" s="353"/>
      <c r="BN132" s="353"/>
      <c r="BO132" s="353"/>
      <c r="BP132" s="353"/>
      <c r="BQ132" s="353"/>
      <c r="BS132" s="28"/>
      <c r="BT132" s="28"/>
      <c r="BU132" s="28"/>
      <c r="BV132" s="28"/>
      <c r="BW132" s="28"/>
      <c r="BX132" s="28"/>
      <c r="BY132" s="28"/>
      <c r="BZ132" s="28"/>
    </row>
    <row r="133" spans="2:78" hidden="1">
      <c r="B133" s="95" t="s">
        <v>648</v>
      </c>
      <c r="C133" s="33" t="str">
        <f t="shared" si="14"/>
        <v>BT Reigate</v>
      </c>
      <c r="D133" s="33" t="str">
        <f t="shared" si="15"/>
        <v>Hadoop Mgmt</v>
      </c>
      <c r="E133" s="33" t="str">
        <f t="shared" si="16"/>
        <v>Ph1</v>
      </c>
      <c r="F133" s="35" t="s">
        <v>4174</v>
      </c>
      <c r="G133" s="35" t="s">
        <v>4175</v>
      </c>
      <c r="H133" s="35" t="s">
        <v>52</v>
      </c>
      <c r="I133" s="35" t="str">
        <f t="shared" si="17"/>
        <v>10.36.42.188</v>
      </c>
      <c r="J133" s="38" t="s">
        <v>4176</v>
      </c>
      <c r="K133" s="38" t="s">
        <v>4177</v>
      </c>
      <c r="L133" s="38" t="s">
        <v>4175</v>
      </c>
      <c r="M133" s="38" t="s">
        <v>53</v>
      </c>
      <c r="N133" s="38" t="str">
        <f t="shared" si="18"/>
        <v>10.45.90.188</v>
      </c>
      <c r="O133" s="38" t="s">
        <v>4178</v>
      </c>
      <c r="P133" s="38" t="s">
        <v>4179</v>
      </c>
      <c r="Q133" s="38" t="s">
        <v>4175</v>
      </c>
      <c r="R133" s="38" t="s">
        <v>53</v>
      </c>
      <c r="S133" s="38" t="str">
        <f t="shared" si="24"/>
        <v>10.45.90.188</v>
      </c>
      <c r="T133" s="328" t="s">
        <v>4180</v>
      </c>
      <c r="U133" s="328"/>
      <c r="V133" s="328" t="s">
        <v>4175</v>
      </c>
      <c r="W133" s="328" t="s">
        <v>4181</v>
      </c>
      <c r="X133" s="328" t="s">
        <v>4181</v>
      </c>
      <c r="Y133" s="328" t="s">
        <v>4182</v>
      </c>
      <c r="Z133" s="328"/>
      <c r="AA133" s="328" t="s">
        <v>4175</v>
      </c>
      <c r="AB133" s="328" t="s">
        <v>4181</v>
      </c>
      <c r="AC133" s="328" t="s">
        <v>4181</v>
      </c>
      <c r="AD133" s="327" t="s">
        <v>4183</v>
      </c>
      <c r="AE133" s="327" t="s">
        <v>4184</v>
      </c>
      <c r="AF133" s="327" t="s">
        <v>4185</v>
      </c>
      <c r="AG133" s="327" t="s">
        <v>55</v>
      </c>
      <c r="AH133" s="327" t="str">
        <f t="shared" si="20"/>
        <v>10.45.88.188</v>
      </c>
      <c r="AI133" s="329" t="s">
        <v>4186</v>
      </c>
      <c r="AJ133" s="329" t="s">
        <v>4187</v>
      </c>
      <c r="AK133" s="329" t="s">
        <v>4185</v>
      </c>
      <c r="AL133" s="329" t="s">
        <v>54</v>
      </c>
      <c r="AM133" s="329" t="str">
        <f>INDEX(Master_Full_APP_IP,MATCH(P2P_Full_Short_Hostname,Master_Full_Short_Hostname,0))</f>
        <v>10.45.89.196</v>
      </c>
      <c r="AN133" s="329" t="s">
        <v>4188</v>
      </c>
      <c r="AO133" s="329" t="s">
        <v>4196</v>
      </c>
      <c r="AP133" s="329" t="s">
        <v>4185</v>
      </c>
      <c r="AQ133" s="329" t="s">
        <v>54</v>
      </c>
      <c r="AR133" s="329" t="str">
        <f>INDEX(Master_Full_APP_IP,MATCH(P2P_Full_Short_Hostname,Master_Full_Short_Hostname,0))</f>
        <v>10.45.89.196</v>
      </c>
      <c r="AS133" s="327" t="s">
        <v>4189</v>
      </c>
      <c r="AT133" s="327" t="s">
        <v>4193</v>
      </c>
      <c r="AU133" s="327" t="s">
        <v>4185</v>
      </c>
      <c r="AV133" s="327" t="s">
        <v>55</v>
      </c>
      <c r="AW133" s="327" t="str">
        <f t="shared" si="25"/>
        <v>10.45.88.188</v>
      </c>
      <c r="AX133" s="353"/>
      <c r="AY133" s="353"/>
      <c r="AZ133" s="353"/>
      <c r="BA133" s="353"/>
      <c r="BB133" s="353"/>
      <c r="BC133" s="353"/>
      <c r="BD133" s="353"/>
      <c r="BE133" s="353"/>
      <c r="BF133" s="353"/>
      <c r="BG133" s="353"/>
      <c r="BH133" s="353"/>
      <c r="BI133" s="353"/>
      <c r="BJ133" s="353"/>
      <c r="BK133" s="353"/>
      <c r="BL133" s="353"/>
      <c r="BM133" s="353"/>
      <c r="BN133" s="353"/>
      <c r="BO133" s="353"/>
      <c r="BP133" s="353"/>
      <c r="BQ133" s="353"/>
      <c r="BS133" s="28"/>
      <c r="BT133" s="28"/>
      <c r="BU133" s="28"/>
      <c r="BV133" s="28"/>
      <c r="BW133" s="28"/>
      <c r="BX133" s="28"/>
      <c r="BY133" s="28"/>
      <c r="BZ133" s="28"/>
    </row>
    <row r="134" spans="2:78" hidden="1">
      <c r="B134" s="95" t="s">
        <v>649</v>
      </c>
      <c r="C134" s="33" t="str">
        <f t="shared" si="14"/>
        <v>BT Reigate</v>
      </c>
      <c r="D134" s="33" t="str">
        <f t="shared" si="15"/>
        <v>Hadoop Mgmt</v>
      </c>
      <c r="E134" s="33" t="str">
        <f t="shared" si="16"/>
        <v>Ph1</v>
      </c>
      <c r="F134" s="35" t="s">
        <v>4174</v>
      </c>
      <c r="G134" s="35" t="s">
        <v>4175</v>
      </c>
      <c r="H134" s="35" t="s">
        <v>52</v>
      </c>
      <c r="I134" s="35" t="str">
        <f t="shared" si="17"/>
        <v>10.36.42.189</v>
      </c>
      <c r="J134" s="38" t="s">
        <v>4176</v>
      </c>
      <c r="K134" s="38" t="s">
        <v>4177</v>
      </c>
      <c r="L134" s="38" t="s">
        <v>4175</v>
      </c>
      <c r="M134" s="38" t="s">
        <v>53</v>
      </c>
      <c r="N134" s="38" t="str">
        <f t="shared" si="18"/>
        <v>10.45.90.189</v>
      </c>
      <c r="O134" s="38" t="s">
        <v>4178</v>
      </c>
      <c r="P134" s="38" t="s">
        <v>4179</v>
      </c>
      <c r="Q134" s="38" t="s">
        <v>4175</v>
      </c>
      <c r="R134" s="38" t="s">
        <v>53</v>
      </c>
      <c r="S134" s="38" t="str">
        <f t="shared" si="24"/>
        <v>10.45.90.189</v>
      </c>
      <c r="T134" s="328" t="s">
        <v>4180</v>
      </c>
      <c r="U134" s="328"/>
      <c r="V134" s="328" t="s">
        <v>4175</v>
      </c>
      <c r="W134" s="328" t="s">
        <v>4181</v>
      </c>
      <c r="X134" s="328" t="s">
        <v>4181</v>
      </c>
      <c r="Y134" s="328" t="s">
        <v>4182</v>
      </c>
      <c r="Z134" s="328"/>
      <c r="AA134" s="328" t="s">
        <v>4175</v>
      </c>
      <c r="AB134" s="328" t="s">
        <v>4181</v>
      </c>
      <c r="AC134" s="328" t="s">
        <v>4181</v>
      </c>
      <c r="AD134" s="327" t="s">
        <v>4183</v>
      </c>
      <c r="AE134" s="327" t="s">
        <v>4184</v>
      </c>
      <c r="AF134" s="327" t="s">
        <v>4185</v>
      </c>
      <c r="AG134" s="327" t="s">
        <v>55</v>
      </c>
      <c r="AH134" s="327" t="str">
        <f t="shared" si="20"/>
        <v>10.45.88.189</v>
      </c>
      <c r="AI134" s="329" t="s">
        <v>4186</v>
      </c>
      <c r="AJ134" s="329" t="s">
        <v>4187</v>
      </c>
      <c r="AK134" s="329" t="s">
        <v>4185</v>
      </c>
      <c r="AL134" s="329" t="s">
        <v>54</v>
      </c>
      <c r="AM134" s="329" t="str">
        <f>INDEX(Master_Full_APP_IP,MATCH(P2P_Full_Short_Hostname,Master_Full_Short_Hostname,0))</f>
        <v>10.45.89.197</v>
      </c>
      <c r="AN134" s="329" t="s">
        <v>4188</v>
      </c>
      <c r="AO134" s="329" t="s">
        <v>4196</v>
      </c>
      <c r="AP134" s="329" t="s">
        <v>4185</v>
      </c>
      <c r="AQ134" s="329" t="s">
        <v>54</v>
      </c>
      <c r="AR134" s="329" t="str">
        <f>INDEX(Master_Full_APP_IP,MATCH(P2P_Full_Short_Hostname,Master_Full_Short_Hostname,0))</f>
        <v>10.45.89.197</v>
      </c>
      <c r="AS134" s="327" t="s">
        <v>4189</v>
      </c>
      <c r="AT134" s="327" t="s">
        <v>4193</v>
      </c>
      <c r="AU134" s="327" t="s">
        <v>4185</v>
      </c>
      <c r="AV134" s="327" t="s">
        <v>55</v>
      </c>
      <c r="AW134" s="327" t="str">
        <f t="shared" si="25"/>
        <v>10.45.88.189</v>
      </c>
      <c r="AX134" s="353"/>
      <c r="AY134" s="353"/>
      <c r="AZ134" s="353"/>
      <c r="BA134" s="353"/>
      <c r="BB134" s="353"/>
      <c r="BC134" s="353"/>
      <c r="BD134" s="353"/>
      <c r="BE134" s="353"/>
      <c r="BF134" s="353"/>
      <c r="BG134" s="353"/>
      <c r="BH134" s="353"/>
      <c r="BI134" s="353"/>
      <c r="BJ134" s="353"/>
      <c r="BK134" s="353"/>
      <c r="BL134" s="353"/>
      <c r="BM134" s="353"/>
      <c r="BN134" s="353"/>
      <c r="BO134" s="353"/>
      <c r="BP134" s="353"/>
      <c r="BQ134" s="353"/>
      <c r="BS134" s="28"/>
      <c r="BT134" s="28"/>
      <c r="BU134" s="28"/>
      <c r="BV134" s="28"/>
      <c r="BW134" s="28"/>
      <c r="BX134" s="28"/>
      <c r="BY134" s="28"/>
      <c r="BZ134" s="28"/>
    </row>
    <row r="135" spans="2:78" hidden="1">
      <c r="B135" s="95" t="s">
        <v>4197</v>
      </c>
      <c r="C135" s="33" t="e">
        <f t="shared" ref="C135:C216" si="26">INDEX(Master_Full_Site_Name,MATCH(P2P_Full_Short_Hostname,Master_Full_Short_Hostname,0))</f>
        <v>#N/A</v>
      </c>
      <c r="D135" s="33" t="e">
        <f t="shared" ref="D135:D216" si="27">INDEX(Master_Full_Server_Type,MATCH(P2P_Full_Short_Hostname,Master_Full_Short_Hostname,0))</f>
        <v>#N/A</v>
      </c>
      <c r="E135" s="33" t="e">
        <f t="shared" ref="E135:E216" si="28">INDEX(Master_Full_Deployment,MATCH(P2P_Full_Short_Hostname,Master_Full_Short_Hostname,0))</f>
        <v>#N/A</v>
      </c>
      <c r="F135" s="35" t="s">
        <v>4174</v>
      </c>
      <c r="G135" s="35" t="s">
        <v>4175</v>
      </c>
      <c r="H135" s="35" t="s">
        <v>52</v>
      </c>
      <c r="I135" s="35" t="e">
        <f t="shared" ref="I135:I216" si="29">INDEX(Master_Full_ILO_IP,MATCH(P2P_Full_Short_Hostname,Master_Full_Short_Hostname,0))</f>
        <v>#N/A</v>
      </c>
      <c r="J135" s="38" t="s">
        <v>4176</v>
      </c>
      <c r="K135" s="38" t="s">
        <v>4177</v>
      </c>
      <c r="L135" s="38" t="s">
        <v>4175</v>
      </c>
      <c r="M135" s="38" t="s">
        <v>53</v>
      </c>
      <c r="N135" s="38" t="e">
        <f t="shared" ref="N135:N216" si="30">INDEX(Master_Full_OM_IP,MATCH(P2P_Full_Short_Hostname,Master_Full_Short_Hostname,0))</f>
        <v>#N/A</v>
      </c>
      <c r="O135" s="38" t="s">
        <v>4178</v>
      </c>
      <c r="P135" s="38" t="s">
        <v>4179</v>
      </c>
      <c r="Q135" s="38" t="s">
        <v>4175</v>
      </c>
      <c r="R135" s="38" t="s">
        <v>53</v>
      </c>
      <c r="S135" s="38" t="e">
        <f t="shared" ref="S135:S172" si="31">INDEX(Master_Full_OM_IP,MATCH(P2P_Full_Short_Hostname,Master_Full_Short_Hostname,0))</f>
        <v>#N/A</v>
      </c>
      <c r="T135" s="328" t="s">
        <v>4180</v>
      </c>
      <c r="U135" s="328"/>
      <c r="V135" s="328" t="s">
        <v>4175</v>
      </c>
      <c r="W135" s="328" t="s">
        <v>4181</v>
      </c>
      <c r="X135" s="328" t="s">
        <v>4181</v>
      </c>
      <c r="Y135" s="328" t="s">
        <v>4182</v>
      </c>
      <c r="Z135" s="328"/>
      <c r="AA135" s="328" t="s">
        <v>4175</v>
      </c>
      <c r="AB135" s="328" t="s">
        <v>4181</v>
      </c>
      <c r="AC135" s="328" t="s">
        <v>4181</v>
      </c>
      <c r="AD135" s="327" t="s">
        <v>4183</v>
      </c>
      <c r="AE135" s="327" t="s">
        <v>4184</v>
      </c>
      <c r="AF135" s="327" t="s">
        <v>4185</v>
      </c>
      <c r="AG135" s="327" t="s">
        <v>55</v>
      </c>
      <c r="AH135" s="327" t="e">
        <f>INDEX(Master_Full_Product_IP,MATCH(P2P_Full_Short_Hostname,Master_Full_Short_Hostname,0))</f>
        <v>#N/A</v>
      </c>
      <c r="AI135" s="327" t="s">
        <v>4186</v>
      </c>
      <c r="AJ135" s="327" t="s">
        <v>4192</v>
      </c>
      <c r="AK135" s="327" t="s">
        <v>4185</v>
      </c>
      <c r="AL135" s="327" t="s">
        <v>55</v>
      </c>
      <c r="AM135" s="327" t="e">
        <f t="shared" si="22"/>
        <v>#N/A</v>
      </c>
      <c r="AN135" s="327" t="s">
        <v>4188</v>
      </c>
      <c r="AO135" s="327" t="s">
        <v>4191</v>
      </c>
      <c r="AP135" s="327" t="s">
        <v>4185</v>
      </c>
      <c r="AQ135" s="327" t="s">
        <v>55</v>
      </c>
      <c r="AR135" s="327" t="e">
        <f>INDEX(Master_Full_Product_IP,MATCH(P2P_Full_Short_Hostname,Master_Full_Short_Hostname,0))</f>
        <v>#N/A</v>
      </c>
      <c r="AS135" s="327" t="s">
        <v>4189</v>
      </c>
      <c r="AT135" s="327" t="s">
        <v>4193</v>
      </c>
      <c r="AU135" s="327" t="s">
        <v>4185</v>
      </c>
      <c r="AV135" s="327" t="s">
        <v>55</v>
      </c>
      <c r="AW135" s="327" t="e">
        <f t="shared" si="25"/>
        <v>#N/A</v>
      </c>
      <c r="AX135" s="353"/>
      <c r="AY135" s="353"/>
      <c r="AZ135" s="353"/>
      <c r="BA135" s="353"/>
      <c r="BB135" s="353"/>
      <c r="BC135" s="353"/>
      <c r="BD135" s="353"/>
      <c r="BE135" s="353"/>
      <c r="BF135" s="353"/>
      <c r="BG135" s="353"/>
      <c r="BH135" s="353"/>
      <c r="BI135" s="353"/>
      <c r="BJ135" s="353"/>
      <c r="BK135" s="353"/>
      <c r="BL135" s="353"/>
      <c r="BM135" s="353"/>
      <c r="BN135" s="353"/>
      <c r="BO135" s="353"/>
      <c r="BP135" s="353"/>
      <c r="BQ135" s="353"/>
      <c r="BS135" s="28"/>
      <c r="BT135" s="28"/>
      <c r="BU135" s="28"/>
      <c r="BV135" s="28"/>
      <c r="BW135" s="28"/>
      <c r="BX135" s="28"/>
      <c r="BY135" s="28"/>
      <c r="BZ135" s="28"/>
    </row>
    <row r="136" spans="2:78" hidden="1">
      <c r="B136" s="95" t="s">
        <v>651</v>
      </c>
      <c r="C136" s="33" t="str">
        <f t="shared" si="26"/>
        <v>BT Reigate</v>
      </c>
      <c r="D136" s="33" t="str">
        <f t="shared" si="27"/>
        <v>Hadoop Mgmt</v>
      </c>
      <c r="E136" s="33" t="str">
        <f t="shared" si="28"/>
        <v>Ph1</v>
      </c>
      <c r="F136" s="35" t="s">
        <v>4174</v>
      </c>
      <c r="G136" s="35" t="s">
        <v>4175</v>
      </c>
      <c r="H136" s="35" t="s">
        <v>52</v>
      </c>
      <c r="I136" s="35" t="str">
        <f t="shared" si="29"/>
        <v>10.36.42.191</v>
      </c>
      <c r="J136" s="38" t="s">
        <v>4176</v>
      </c>
      <c r="K136" s="38" t="s">
        <v>4177</v>
      </c>
      <c r="L136" s="38" t="s">
        <v>4175</v>
      </c>
      <c r="M136" s="38" t="s">
        <v>53</v>
      </c>
      <c r="N136" s="38" t="str">
        <f t="shared" si="30"/>
        <v>10.45.90.191</v>
      </c>
      <c r="O136" s="38" t="s">
        <v>4178</v>
      </c>
      <c r="P136" s="38" t="s">
        <v>4179</v>
      </c>
      <c r="Q136" s="38" t="s">
        <v>4175</v>
      </c>
      <c r="R136" s="38" t="s">
        <v>53</v>
      </c>
      <c r="S136" s="38" t="str">
        <f t="shared" si="31"/>
        <v>10.45.90.191</v>
      </c>
      <c r="T136" s="328" t="s">
        <v>4180</v>
      </c>
      <c r="U136" s="328"/>
      <c r="V136" s="328" t="s">
        <v>4175</v>
      </c>
      <c r="W136" s="328" t="s">
        <v>4181</v>
      </c>
      <c r="X136" s="328" t="s">
        <v>4181</v>
      </c>
      <c r="Y136" s="328" t="s">
        <v>4182</v>
      </c>
      <c r="Z136" s="328"/>
      <c r="AA136" s="328" t="s">
        <v>4175</v>
      </c>
      <c r="AB136" s="328" t="s">
        <v>4181</v>
      </c>
      <c r="AC136" s="328" t="s">
        <v>4181</v>
      </c>
      <c r="AD136" s="327" t="s">
        <v>4183</v>
      </c>
      <c r="AE136" s="327" t="s">
        <v>4184</v>
      </c>
      <c r="AF136" s="327" t="s">
        <v>4185</v>
      </c>
      <c r="AG136" s="327" t="s">
        <v>55</v>
      </c>
      <c r="AH136" s="327" t="str">
        <f>INDEX(Master_Full_Product_IP,MATCH(P2P_Full_Short_Hostname,Master_Full_Short_Hostname,0))</f>
        <v>10.45.88.191</v>
      </c>
      <c r="AI136" s="327" t="s">
        <v>4186</v>
      </c>
      <c r="AJ136" s="327" t="s">
        <v>4192</v>
      </c>
      <c r="AK136" s="327" t="s">
        <v>4185</v>
      </c>
      <c r="AL136" s="327" t="s">
        <v>55</v>
      </c>
      <c r="AM136" s="327" t="str">
        <f t="shared" si="22"/>
        <v>10.45.88.191</v>
      </c>
      <c r="AN136" s="327" t="s">
        <v>4188</v>
      </c>
      <c r="AO136" s="327" t="s">
        <v>4191</v>
      </c>
      <c r="AP136" s="327" t="s">
        <v>4185</v>
      </c>
      <c r="AQ136" s="327" t="s">
        <v>55</v>
      </c>
      <c r="AR136" s="327" t="str">
        <f>INDEX(Master_Full_Product_IP,MATCH(P2P_Full_Short_Hostname,Master_Full_Short_Hostname,0))</f>
        <v>10.45.88.191</v>
      </c>
      <c r="AS136" s="327" t="s">
        <v>4189</v>
      </c>
      <c r="AT136" s="327" t="s">
        <v>4193</v>
      </c>
      <c r="AU136" s="327" t="s">
        <v>4185</v>
      </c>
      <c r="AV136" s="327" t="s">
        <v>55</v>
      </c>
      <c r="AW136" s="327" t="str">
        <f t="shared" si="25"/>
        <v>10.45.88.191</v>
      </c>
      <c r="AX136" s="353"/>
      <c r="AY136" s="353"/>
      <c r="AZ136" s="353"/>
      <c r="BA136" s="353"/>
      <c r="BB136" s="353"/>
      <c r="BC136" s="353"/>
      <c r="BD136" s="353"/>
      <c r="BE136" s="353"/>
      <c r="BF136" s="353"/>
      <c r="BG136" s="353"/>
      <c r="BH136" s="353"/>
      <c r="BI136" s="353"/>
      <c r="BJ136" s="353"/>
      <c r="BK136" s="353"/>
      <c r="BL136" s="353"/>
      <c r="BM136" s="353"/>
      <c r="BN136" s="353"/>
      <c r="BO136" s="353"/>
      <c r="BP136" s="353"/>
      <c r="BQ136" s="353"/>
      <c r="BS136" s="28"/>
      <c r="BT136" s="28"/>
      <c r="BU136" s="28"/>
      <c r="BV136" s="28"/>
      <c r="BW136" s="28"/>
      <c r="BX136" s="28"/>
      <c r="BY136" s="28"/>
      <c r="BZ136" s="28"/>
    </row>
    <row r="137" spans="2:78" hidden="1">
      <c r="B137" s="95" t="s">
        <v>652</v>
      </c>
      <c r="C137" s="33" t="str">
        <f t="shared" si="26"/>
        <v>BT Reigate</v>
      </c>
      <c r="D137" s="33" t="str">
        <f t="shared" si="27"/>
        <v>Hadoop Mgmt</v>
      </c>
      <c r="E137" s="33" t="str">
        <f t="shared" si="28"/>
        <v>Ph1</v>
      </c>
      <c r="F137" s="35" t="s">
        <v>4174</v>
      </c>
      <c r="G137" s="35" t="s">
        <v>4175</v>
      </c>
      <c r="H137" s="35" t="s">
        <v>52</v>
      </c>
      <c r="I137" s="35" t="str">
        <f t="shared" si="29"/>
        <v>10.36.42.192</v>
      </c>
      <c r="J137" s="38" t="s">
        <v>4176</v>
      </c>
      <c r="K137" s="38" t="s">
        <v>4177</v>
      </c>
      <c r="L137" s="38" t="s">
        <v>4175</v>
      </c>
      <c r="M137" s="38" t="s">
        <v>53</v>
      </c>
      <c r="N137" s="38" t="str">
        <f t="shared" si="30"/>
        <v>10.45.90.192</v>
      </c>
      <c r="O137" s="38" t="s">
        <v>4178</v>
      </c>
      <c r="P137" s="38" t="s">
        <v>4179</v>
      </c>
      <c r="Q137" s="38" t="s">
        <v>4175</v>
      </c>
      <c r="R137" s="38" t="s">
        <v>53</v>
      </c>
      <c r="S137" s="38" t="str">
        <f t="shared" si="31"/>
        <v>10.45.90.192</v>
      </c>
      <c r="T137" s="328" t="s">
        <v>4180</v>
      </c>
      <c r="U137" s="328"/>
      <c r="V137" s="328" t="s">
        <v>4175</v>
      </c>
      <c r="W137" s="328" t="s">
        <v>4181</v>
      </c>
      <c r="X137" s="328" t="s">
        <v>4181</v>
      </c>
      <c r="Y137" s="328" t="s">
        <v>4182</v>
      </c>
      <c r="Z137" s="328"/>
      <c r="AA137" s="328" t="s">
        <v>4175</v>
      </c>
      <c r="AB137" s="328" t="s">
        <v>4181</v>
      </c>
      <c r="AC137" s="328" t="s">
        <v>4181</v>
      </c>
      <c r="AD137" s="327" t="s">
        <v>4183</v>
      </c>
      <c r="AE137" s="327" t="s">
        <v>4184</v>
      </c>
      <c r="AF137" s="327" t="s">
        <v>4185</v>
      </c>
      <c r="AG137" s="327" t="s">
        <v>55</v>
      </c>
      <c r="AH137" s="327" t="str">
        <f>INDEX(Master_Full_Product_IP,MATCH(P2P_Full_Short_Hostname,Master_Full_Short_Hostname,0))</f>
        <v>10.45.88.192</v>
      </c>
      <c r="AI137" s="327" t="s">
        <v>4186</v>
      </c>
      <c r="AJ137" s="327" t="s">
        <v>4192</v>
      </c>
      <c r="AK137" s="327" t="s">
        <v>4185</v>
      </c>
      <c r="AL137" s="327" t="s">
        <v>55</v>
      </c>
      <c r="AM137" s="327" t="str">
        <f t="shared" si="22"/>
        <v>10.45.88.192</v>
      </c>
      <c r="AN137" s="327" t="s">
        <v>4188</v>
      </c>
      <c r="AO137" s="327" t="s">
        <v>4191</v>
      </c>
      <c r="AP137" s="327" t="s">
        <v>4185</v>
      </c>
      <c r="AQ137" s="327" t="s">
        <v>55</v>
      </c>
      <c r="AR137" s="327" t="str">
        <f>INDEX(Master_Full_Product_IP,MATCH(P2P_Full_Short_Hostname,Master_Full_Short_Hostname,0))</f>
        <v>10.45.88.192</v>
      </c>
      <c r="AS137" s="327" t="s">
        <v>4189</v>
      </c>
      <c r="AT137" s="327" t="s">
        <v>4193</v>
      </c>
      <c r="AU137" s="327" t="s">
        <v>4185</v>
      </c>
      <c r="AV137" s="327" t="s">
        <v>55</v>
      </c>
      <c r="AW137" s="327" t="str">
        <f t="shared" si="25"/>
        <v>10.45.88.192</v>
      </c>
      <c r="AX137" s="353"/>
      <c r="AY137" s="353"/>
      <c r="AZ137" s="353"/>
      <c r="BA137" s="353"/>
      <c r="BB137" s="353"/>
      <c r="BC137" s="353"/>
      <c r="BD137" s="353"/>
      <c r="BE137" s="353"/>
      <c r="BF137" s="353"/>
      <c r="BG137" s="353"/>
      <c r="BH137" s="353"/>
      <c r="BI137" s="353"/>
      <c r="BJ137" s="353"/>
      <c r="BK137" s="353"/>
      <c r="BL137" s="353"/>
      <c r="BM137" s="353"/>
      <c r="BN137" s="353"/>
      <c r="BO137" s="353"/>
      <c r="BP137" s="353"/>
      <c r="BQ137" s="353"/>
      <c r="BS137" s="28"/>
      <c r="BT137" s="28"/>
      <c r="BU137" s="28"/>
      <c r="BV137" s="28"/>
      <c r="BW137" s="28"/>
      <c r="BX137" s="28"/>
      <c r="BY137" s="28"/>
      <c r="BZ137" s="28"/>
    </row>
    <row r="138" spans="2:78" hidden="1">
      <c r="B138" s="95" t="s">
        <v>653</v>
      </c>
      <c r="C138" s="33" t="str">
        <f t="shared" si="26"/>
        <v>BT Reigate</v>
      </c>
      <c r="D138" s="33" t="str">
        <f t="shared" si="27"/>
        <v>Hadoop Mgmt</v>
      </c>
      <c r="E138" s="33" t="str">
        <f t="shared" si="28"/>
        <v>Ph1</v>
      </c>
      <c r="F138" s="35" t="s">
        <v>4174</v>
      </c>
      <c r="G138" s="35" t="s">
        <v>4175</v>
      </c>
      <c r="H138" s="35" t="s">
        <v>52</v>
      </c>
      <c r="I138" s="35" t="str">
        <f t="shared" si="29"/>
        <v>10.36.42.193</v>
      </c>
      <c r="J138" s="38" t="s">
        <v>4176</v>
      </c>
      <c r="K138" s="38" t="s">
        <v>4177</v>
      </c>
      <c r="L138" s="38" t="s">
        <v>4175</v>
      </c>
      <c r="M138" s="38" t="s">
        <v>53</v>
      </c>
      <c r="N138" s="38" t="str">
        <f t="shared" si="30"/>
        <v>10.45.90.193</v>
      </c>
      <c r="O138" s="38" t="s">
        <v>4178</v>
      </c>
      <c r="P138" s="38" t="s">
        <v>4179</v>
      </c>
      <c r="Q138" s="38" t="s">
        <v>4175</v>
      </c>
      <c r="R138" s="38" t="s">
        <v>53</v>
      </c>
      <c r="S138" s="38" t="str">
        <f t="shared" si="31"/>
        <v>10.45.90.193</v>
      </c>
      <c r="T138" s="328" t="s">
        <v>4180</v>
      </c>
      <c r="U138" s="328"/>
      <c r="V138" s="328" t="s">
        <v>4175</v>
      </c>
      <c r="W138" s="328" t="s">
        <v>4181</v>
      </c>
      <c r="X138" s="328" t="s">
        <v>4181</v>
      </c>
      <c r="Y138" s="328" t="s">
        <v>4182</v>
      </c>
      <c r="Z138" s="328"/>
      <c r="AA138" s="328" t="s">
        <v>4175</v>
      </c>
      <c r="AB138" s="328" t="s">
        <v>4181</v>
      </c>
      <c r="AC138" s="328" t="s">
        <v>4181</v>
      </c>
      <c r="AD138" s="327" t="s">
        <v>4183</v>
      </c>
      <c r="AE138" s="327" t="s">
        <v>4184</v>
      </c>
      <c r="AF138" s="327" t="s">
        <v>4185</v>
      </c>
      <c r="AG138" s="327" t="s">
        <v>55</v>
      </c>
      <c r="AH138" s="327" t="str">
        <f>INDEX(Master_Full_Product_IP,MATCH(P2P_Full_Short_Hostname,Master_Full_Short_Hostname,0))</f>
        <v>10.45.88.193</v>
      </c>
      <c r="AI138" s="327" t="s">
        <v>4186</v>
      </c>
      <c r="AJ138" s="327" t="s">
        <v>4192</v>
      </c>
      <c r="AK138" s="327" t="s">
        <v>4185</v>
      </c>
      <c r="AL138" s="327" t="s">
        <v>55</v>
      </c>
      <c r="AM138" s="327" t="str">
        <f t="shared" si="22"/>
        <v>10.45.88.193</v>
      </c>
      <c r="AN138" s="327" t="s">
        <v>4188</v>
      </c>
      <c r="AO138" s="327" t="s">
        <v>4191</v>
      </c>
      <c r="AP138" s="327" t="s">
        <v>4185</v>
      </c>
      <c r="AQ138" s="327" t="s">
        <v>55</v>
      </c>
      <c r="AR138" s="327" t="str">
        <f>INDEX(Master_Full_Product_IP,MATCH(P2P_Full_Short_Hostname,Master_Full_Short_Hostname,0))</f>
        <v>10.45.88.193</v>
      </c>
      <c r="AS138" s="327" t="s">
        <v>4189</v>
      </c>
      <c r="AT138" s="327" t="s">
        <v>4193</v>
      </c>
      <c r="AU138" s="327" t="s">
        <v>4185</v>
      </c>
      <c r="AV138" s="327" t="s">
        <v>55</v>
      </c>
      <c r="AW138" s="327" t="str">
        <f t="shared" si="25"/>
        <v>10.45.88.193</v>
      </c>
      <c r="AX138" s="353"/>
      <c r="AY138" s="353"/>
      <c r="AZ138" s="353"/>
      <c r="BA138" s="353"/>
      <c r="BB138" s="353"/>
      <c r="BC138" s="353"/>
      <c r="BD138" s="353"/>
      <c r="BE138" s="353"/>
      <c r="BF138" s="353"/>
      <c r="BG138" s="353"/>
      <c r="BH138" s="353"/>
      <c r="BI138" s="353"/>
      <c r="BJ138" s="353"/>
      <c r="BK138" s="353"/>
      <c r="BL138" s="353"/>
      <c r="BM138" s="353"/>
      <c r="BN138" s="353"/>
      <c r="BO138" s="353"/>
      <c r="BP138" s="353"/>
      <c r="BQ138" s="353"/>
      <c r="BS138" s="28"/>
      <c r="BT138" s="28"/>
      <c r="BU138" s="28"/>
      <c r="BV138" s="28"/>
      <c r="BW138" s="28"/>
      <c r="BX138" s="28"/>
      <c r="BY138" s="28"/>
      <c r="BZ138" s="28"/>
    </row>
    <row r="139" spans="2:78" hidden="1">
      <c r="B139" s="95" t="s">
        <v>654</v>
      </c>
      <c r="C139" s="33" t="str">
        <f t="shared" si="26"/>
        <v>BT Reigate</v>
      </c>
      <c r="D139" s="33" t="str">
        <f t="shared" si="27"/>
        <v>Kafka</v>
      </c>
      <c r="E139" s="33" t="str">
        <f t="shared" si="28"/>
        <v>Ph2 - YE2019</v>
      </c>
      <c r="F139" s="35" t="s">
        <v>4174</v>
      </c>
      <c r="G139" s="35" t="s">
        <v>4175</v>
      </c>
      <c r="H139" s="35" t="s">
        <v>52</v>
      </c>
      <c r="I139" s="35" t="str">
        <f t="shared" si="29"/>
        <v>10.36.42.167</v>
      </c>
      <c r="J139" s="38" t="s">
        <v>4176</v>
      </c>
      <c r="K139" s="38" t="s">
        <v>4177</v>
      </c>
      <c r="L139" s="38" t="s">
        <v>4175</v>
      </c>
      <c r="M139" s="38" t="s">
        <v>53</v>
      </c>
      <c r="N139" s="38" t="str">
        <f t="shared" si="30"/>
        <v>10.45.90.167</v>
      </c>
      <c r="O139" s="38" t="s">
        <v>4178</v>
      </c>
      <c r="P139" s="38" t="s">
        <v>4179</v>
      </c>
      <c r="Q139" s="38" t="s">
        <v>4175</v>
      </c>
      <c r="R139" s="38" t="s">
        <v>53</v>
      </c>
      <c r="S139" s="38" t="str">
        <f t="shared" si="31"/>
        <v>10.45.90.167</v>
      </c>
      <c r="T139" s="328" t="s">
        <v>4180</v>
      </c>
      <c r="U139" s="328"/>
      <c r="V139" s="328" t="s">
        <v>4175</v>
      </c>
      <c r="W139" s="328" t="s">
        <v>4181</v>
      </c>
      <c r="X139" s="328" t="s">
        <v>4181</v>
      </c>
      <c r="Y139" s="328" t="s">
        <v>4182</v>
      </c>
      <c r="Z139" s="328"/>
      <c r="AA139" s="328" t="s">
        <v>4175</v>
      </c>
      <c r="AB139" s="328" t="s">
        <v>4181</v>
      </c>
      <c r="AC139" s="328" t="s">
        <v>4181</v>
      </c>
      <c r="AD139" s="327" t="s">
        <v>4183</v>
      </c>
      <c r="AE139" s="327" t="s">
        <v>4184</v>
      </c>
      <c r="AF139" s="327" t="s">
        <v>4185</v>
      </c>
      <c r="AG139" s="327" t="s">
        <v>55</v>
      </c>
      <c r="AH139" s="327" t="str">
        <f t="shared" ref="AH139:AH172" si="32">INDEX(Master_Full_Product_IP,MATCH(P2P_Full_Short_Hostname,Master_Full_Short_Hostname,0))</f>
        <v>10.45.88.167</v>
      </c>
      <c r="AI139" s="721" t="s">
        <v>4186</v>
      </c>
      <c r="AJ139" s="721" t="s">
        <v>4187</v>
      </c>
      <c r="AK139" s="721" t="s">
        <v>4185</v>
      </c>
      <c r="AL139" s="721" t="s">
        <v>4198</v>
      </c>
      <c r="AM139" s="721" t="s">
        <v>2257</v>
      </c>
      <c r="AN139" s="721" t="s">
        <v>4188</v>
      </c>
      <c r="AO139" s="721" t="s">
        <v>4196</v>
      </c>
      <c r="AP139" s="721" t="s">
        <v>4185</v>
      </c>
      <c r="AQ139" s="721" t="s">
        <v>4198</v>
      </c>
      <c r="AR139" s="721" t="s">
        <v>2257</v>
      </c>
      <c r="AS139" s="327" t="s">
        <v>4189</v>
      </c>
      <c r="AT139" s="327" t="s">
        <v>4193</v>
      </c>
      <c r="AU139" s="327" t="s">
        <v>4185</v>
      </c>
      <c r="AV139" s="327" t="s">
        <v>55</v>
      </c>
      <c r="AW139" s="327" t="str">
        <f t="shared" si="25"/>
        <v>10.45.88.167</v>
      </c>
      <c r="AX139" s="353"/>
      <c r="AY139" s="353"/>
      <c r="AZ139" s="353"/>
      <c r="BA139" s="353"/>
      <c r="BB139" s="353"/>
      <c r="BC139" s="353"/>
      <c r="BD139" s="353"/>
      <c r="BE139" s="353"/>
      <c r="BF139" s="353"/>
      <c r="BG139" s="353"/>
      <c r="BH139" s="353"/>
      <c r="BI139" s="353"/>
      <c r="BJ139" s="353"/>
      <c r="BK139" s="353"/>
      <c r="BL139" s="353"/>
      <c r="BM139" s="353"/>
      <c r="BN139" s="353"/>
      <c r="BO139" s="353"/>
      <c r="BP139" s="353"/>
      <c r="BQ139" s="353"/>
      <c r="BS139" s="28"/>
      <c r="BT139" s="28"/>
      <c r="BU139" s="28"/>
      <c r="BV139" s="28"/>
      <c r="BW139" s="28"/>
      <c r="BX139" s="28"/>
      <c r="BY139" s="28"/>
      <c r="BZ139" s="28"/>
    </row>
    <row r="140" spans="2:78" hidden="1">
      <c r="B140" s="95" t="s">
        <v>655</v>
      </c>
      <c r="C140" s="33" t="str">
        <f t="shared" si="26"/>
        <v>BT Reigate</v>
      </c>
      <c r="D140" s="33" t="str">
        <f t="shared" si="27"/>
        <v>Kafka</v>
      </c>
      <c r="E140" s="33" t="str">
        <f t="shared" si="28"/>
        <v>Ph2 - YE2019</v>
      </c>
      <c r="F140" s="35" t="s">
        <v>4174</v>
      </c>
      <c r="G140" s="35" t="s">
        <v>4175</v>
      </c>
      <c r="H140" s="35" t="s">
        <v>52</v>
      </c>
      <c r="I140" s="35" t="str">
        <f t="shared" si="29"/>
        <v>10.36.42.168</v>
      </c>
      <c r="J140" s="38" t="s">
        <v>4176</v>
      </c>
      <c r="K140" s="38" t="s">
        <v>4177</v>
      </c>
      <c r="L140" s="38" t="s">
        <v>4175</v>
      </c>
      <c r="M140" s="38" t="s">
        <v>53</v>
      </c>
      <c r="N140" s="38" t="str">
        <f t="shared" si="30"/>
        <v>10.45.90.168</v>
      </c>
      <c r="O140" s="38" t="s">
        <v>4178</v>
      </c>
      <c r="P140" s="38" t="s">
        <v>4179</v>
      </c>
      <c r="Q140" s="38" t="s">
        <v>4175</v>
      </c>
      <c r="R140" s="38" t="s">
        <v>53</v>
      </c>
      <c r="S140" s="38" t="str">
        <f t="shared" si="31"/>
        <v>10.45.90.168</v>
      </c>
      <c r="T140" s="328" t="s">
        <v>4180</v>
      </c>
      <c r="U140" s="328"/>
      <c r="V140" s="328" t="s">
        <v>4175</v>
      </c>
      <c r="W140" s="328" t="s">
        <v>4181</v>
      </c>
      <c r="X140" s="328" t="s">
        <v>4181</v>
      </c>
      <c r="Y140" s="328" t="s">
        <v>4182</v>
      </c>
      <c r="Z140" s="328"/>
      <c r="AA140" s="328" t="s">
        <v>4175</v>
      </c>
      <c r="AB140" s="328" t="s">
        <v>4181</v>
      </c>
      <c r="AC140" s="328" t="s">
        <v>4181</v>
      </c>
      <c r="AD140" s="327" t="s">
        <v>4183</v>
      </c>
      <c r="AE140" s="327" t="s">
        <v>4184</v>
      </c>
      <c r="AF140" s="327" t="s">
        <v>4185</v>
      </c>
      <c r="AG140" s="327" t="s">
        <v>55</v>
      </c>
      <c r="AH140" s="327" t="str">
        <f t="shared" si="32"/>
        <v>10.45.88.168</v>
      </c>
      <c r="AI140" s="721" t="s">
        <v>4186</v>
      </c>
      <c r="AJ140" s="721" t="s">
        <v>4187</v>
      </c>
      <c r="AK140" s="721" t="s">
        <v>4185</v>
      </c>
      <c r="AL140" s="721" t="s">
        <v>4198</v>
      </c>
      <c r="AM140" s="721" t="s">
        <v>2262</v>
      </c>
      <c r="AN140" s="721" t="s">
        <v>4188</v>
      </c>
      <c r="AO140" s="721" t="s">
        <v>4196</v>
      </c>
      <c r="AP140" s="721" t="s">
        <v>4185</v>
      </c>
      <c r="AQ140" s="721" t="s">
        <v>4198</v>
      </c>
      <c r="AR140" s="721" t="s">
        <v>2262</v>
      </c>
      <c r="AS140" s="327" t="s">
        <v>4189</v>
      </c>
      <c r="AT140" s="327" t="s">
        <v>4193</v>
      </c>
      <c r="AU140" s="327" t="s">
        <v>4185</v>
      </c>
      <c r="AV140" s="327" t="s">
        <v>55</v>
      </c>
      <c r="AW140" s="327" t="str">
        <f t="shared" si="25"/>
        <v>10.45.88.168</v>
      </c>
      <c r="AX140" s="353"/>
      <c r="AY140" s="353"/>
      <c r="AZ140" s="353"/>
      <c r="BA140" s="353"/>
      <c r="BB140" s="353"/>
      <c r="BC140" s="353"/>
      <c r="BD140" s="353"/>
      <c r="BE140" s="353"/>
      <c r="BF140" s="353"/>
      <c r="BG140" s="353"/>
      <c r="BH140" s="353"/>
      <c r="BI140" s="353"/>
      <c r="BJ140" s="353"/>
      <c r="BK140" s="353"/>
      <c r="BL140" s="353"/>
      <c r="BM140" s="353"/>
      <c r="BN140" s="353"/>
      <c r="BO140" s="353"/>
      <c r="BP140" s="353"/>
      <c r="BQ140" s="353"/>
      <c r="BS140" s="28"/>
      <c r="BT140" s="28"/>
      <c r="BU140" s="28"/>
      <c r="BV140" s="28"/>
      <c r="BW140" s="28"/>
      <c r="BX140" s="28"/>
      <c r="BY140" s="28"/>
      <c r="BZ140" s="28"/>
    </row>
    <row r="141" spans="2:78" hidden="1">
      <c r="B141" s="95" t="s">
        <v>656</v>
      </c>
      <c r="C141" s="33" t="str">
        <f t="shared" si="26"/>
        <v>BT Reigate</v>
      </c>
      <c r="D141" s="33" t="str">
        <f t="shared" si="27"/>
        <v>Kafka</v>
      </c>
      <c r="E141" s="33" t="str">
        <f t="shared" si="28"/>
        <v>Ph2 - YE2019</v>
      </c>
      <c r="F141" s="35" t="s">
        <v>4174</v>
      </c>
      <c r="G141" s="35" t="s">
        <v>4175</v>
      </c>
      <c r="H141" s="35" t="s">
        <v>52</v>
      </c>
      <c r="I141" s="35" t="str">
        <f t="shared" si="29"/>
        <v>10.36.42.169</v>
      </c>
      <c r="J141" s="38" t="s">
        <v>4176</v>
      </c>
      <c r="K141" s="38" t="s">
        <v>4177</v>
      </c>
      <c r="L141" s="38" t="s">
        <v>4175</v>
      </c>
      <c r="M141" s="38" t="s">
        <v>53</v>
      </c>
      <c r="N141" s="38" t="str">
        <f t="shared" si="30"/>
        <v>10.45.90.169</v>
      </c>
      <c r="O141" s="38" t="s">
        <v>4178</v>
      </c>
      <c r="P141" s="38" t="s">
        <v>4179</v>
      </c>
      <c r="Q141" s="38" t="s">
        <v>4175</v>
      </c>
      <c r="R141" s="38" t="s">
        <v>53</v>
      </c>
      <c r="S141" s="38" t="str">
        <f t="shared" si="31"/>
        <v>10.45.90.169</v>
      </c>
      <c r="T141" s="328" t="s">
        <v>4180</v>
      </c>
      <c r="U141" s="328"/>
      <c r="V141" s="328" t="s">
        <v>4175</v>
      </c>
      <c r="W141" s="328" t="s">
        <v>4181</v>
      </c>
      <c r="X141" s="328" t="s">
        <v>4181</v>
      </c>
      <c r="Y141" s="328" t="s">
        <v>4182</v>
      </c>
      <c r="Z141" s="328"/>
      <c r="AA141" s="328" t="s">
        <v>4175</v>
      </c>
      <c r="AB141" s="328" t="s">
        <v>4181</v>
      </c>
      <c r="AC141" s="328" t="s">
        <v>4181</v>
      </c>
      <c r="AD141" s="327" t="s">
        <v>4183</v>
      </c>
      <c r="AE141" s="327" t="s">
        <v>4184</v>
      </c>
      <c r="AF141" s="327" t="s">
        <v>4185</v>
      </c>
      <c r="AG141" s="327" t="s">
        <v>55</v>
      </c>
      <c r="AH141" s="327" t="str">
        <f t="shared" si="32"/>
        <v>10.45.88.169</v>
      </c>
      <c r="AI141" s="721" t="s">
        <v>4186</v>
      </c>
      <c r="AJ141" s="721" t="s">
        <v>4187</v>
      </c>
      <c r="AK141" s="721" t="s">
        <v>4185</v>
      </c>
      <c r="AL141" s="721" t="s">
        <v>4198</v>
      </c>
      <c r="AM141" s="721" t="s">
        <v>2267</v>
      </c>
      <c r="AN141" s="721" t="s">
        <v>4188</v>
      </c>
      <c r="AO141" s="721" t="s">
        <v>4196</v>
      </c>
      <c r="AP141" s="721" t="s">
        <v>4185</v>
      </c>
      <c r="AQ141" s="721" t="s">
        <v>4198</v>
      </c>
      <c r="AR141" s="721" t="s">
        <v>2267</v>
      </c>
      <c r="AS141" s="327" t="s">
        <v>4189</v>
      </c>
      <c r="AT141" s="327" t="s">
        <v>4193</v>
      </c>
      <c r="AU141" s="327" t="s">
        <v>4185</v>
      </c>
      <c r="AV141" s="327" t="s">
        <v>55</v>
      </c>
      <c r="AW141" s="327" t="str">
        <f t="shared" si="25"/>
        <v>10.45.88.169</v>
      </c>
      <c r="AX141" s="353"/>
      <c r="AY141" s="353"/>
      <c r="AZ141" s="353"/>
      <c r="BA141" s="353"/>
      <c r="BB141" s="353"/>
      <c r="BC141" s="353"/>
      <c r="BD141" s="353"/>
      <c r="BE141" s="353"/>
      <c r="BF141" s="353"/>
      <c r="BG141" s="353"/>
      <c r="BH141" s="353"/>
      <c r="BI141" s="353"/>
      <c r="BJ141" s="353"/>
      <c r="BK141" s="353"/>
      <c r="BL141" s="353"/>
      <c r="BM141" s="353"/>
      <c r="BN141" s="353"/>
      <c r="BO141" s="353"/>
      <c r="BP141" s="353"/>
      <c r="BQ141" s="353"/>
      <c r="BS141" s="28"/>
      <c r="BT141" s="28"/>
      <c r="BU141" s="28"/>
      <c r="BV141" s="28"/>
      <c r="BW141" s="28"/>
      <c r="BX141" s="28"/>
      <c r="BY141" s="28"/>
      <c r="BZ141" s="28"/>
    </row>
    <row r="142" spans="2:78" hidden="1">
      <c r="B142" s="95" t="s">
        <v>657</v>
      </c>
      <c r="C142" s="33" t="str">
        <f t="shared" si="26"/>
        <v>BT Reigate</v>
      </c>
      <c r="D142" s="33" t="str">
        <f t="shared" si="27"/>
        <v>Kafka</v>
      </c>
      <c r="E142" s="33" t="str">
        <f t="shared" si="28"/>
        <v>Ph2 - YE2019</v>
      </c>
      <c r="F142" s="35" t="s">
        <v>4174</v>
      </c>
      <c r="G142" s="35" t="s">
        <v>4175</v>
      </c>
      <c r="H142" s="35" t="s">
        <v>52</v>
      </c>
      <c r="I142" s="35" t="str">
        <f t="shared" si="29"/>
        <v>10.36.42.170</v>
      </c>
      <c r="J142" s="38" t="s">
        <v>4176</v>
      </c>
      <c r="K142" s="38" t="s">
        <v>4177</v>
      </c>
      <c r="L142" s="38" t="s">
        <v>4175</v>
      </c>
      <c r="M142" s="38" t="s">
        <v>53</v>
      </c>
      <c r="N142" s="38" t="str">
        <f t="shared" si="30"/>
        <v>10.45.90.170</v>
      </c>
      <c r="O142" s="38" t="s">
        <v>4178</v>
      </c>
      <c r="P142" s="38" t="s">
        <v>4179</v>
      </c>
      <c r="Q142" s="38" t="s">
        <v>4175</v>
      </c>
      <c r="R142" s="38" t="s">
        <v>53</v>
      </c>
      <c r="S142" s="38" t="str">
        <f t="shared" si="31"/>
        <v>10.45.90.170</v>
      </c>
      <c r="T142" s="328" t="s">
        <v>4180</v>
      </c>
      <c r="U142" s="328"/>
      <c r="V142" s="328" t="s">
        <v>4175</v>
      </c>
      <c r="W142" s="328" t="s">
        <v>4181</v>
      </c>
      <c r="X142" s="328" t="s">
        <v>4181</v>
      </c>
      <c r="Y142" s="328" t="s">
        <v>4182</v>
      </c>
      <c r="Z142" s="328"/>
      <c r="AA142" s="328" t="s">
        <v>4175</v>
      </c>
      <c r="AB142" s="328" t="s">
        <v>4181</v>
      </c>
      <c r="AC142" s="328" t="s">
        <v>4181</v>
      </c>
      <c r="AD142" s="327" t="s">
        <v>4183</v>
      </c>
      <c r="AE142" s="327" t="s">
        <v>4184</v>
      </c>
      <c r="AF142" s="327" t="s">
        <v>4185</v>
      </c>
      <c r="AG142" s="327" t="s">
        <v>55</v>
      </c>
      <c r="AH142" s="327" t="str">
        <f t="shared" si="32"/>
        <v>10.45.88.170</v>
      </c>
      <c r="AI142" s="721" t="s">
        <v>4186</v>
      </c>
      <c r="AJ142" s="721" t="s">
        <v>4187</v>
      </c>
      <c r="AK142" s="721" t="s">
        <v>4185</v>
      </c>
      <c r="AL142" s="721" t="s">
        <v>4198</v>
      </c>
      <c r="AM142" s="721" t="s">
        <v>2272</v>
      </c>
      <c r="AN142" s="721" t="s">
        <v>4188</v>
      </c>
      <c r="AO142" s="721" t="s">
        <v>4196</v>
      </c>
      <c r="AP142" s="721" t="s">
        <v>4185</v>
      </c>
      <c r="AQ142" s="721" t="s">
        <v>4198</v>
      </c>
      <c r="AR142" s="721" t="s">
        <v>2272</v>
      </c>
      <c r="AS142" s="327" t="s">
        <v>4189</v>
      </c>
      <c r="AT142" s="327" t="s">
        <v>4193</v>
      </c>
      <c r="AU142" s="327" t="s">
        <v>4185</v>
      </c>
      <c r="AV142" s="327" t="s">
        <v>55</v>
      </c>
      <c r="AW142" s="327" t="str">
        <f t="shared" si="25"/>
        <v>10.45.88.170</v>
      </c>
      <c r="AX142" s="353"/>
      <c r="AY142" s="353"/>
      <c r="AZ142" s="353"/>
      <c r="BA142" s="353"/>
      <c r="BB142" s="353"/>
      <c r="BC142" s="353"/>
      <c r="BD142" s="353"/>
      <c r="BE142" s="353"/>
      <c r="BF142" s="353"/>
      <c r="BG142" s="353"/>
      <c r="BH142" s="353"/>
      <c r="BI142" s="353"/>
      <c r="BJ142" s="353"/>
      <c r="BK142" s="353"/>
      <c r="BL142" s="353"/>
      <c r="BM142" s="353"/>
      <c r="BN142" s="353"/>
      <c r="BO142" s="353"/>
      <c r="BP142" s="353"/>
      <c r="BQ142" s="353"/>
      <c r="BS142" s="28"/>
      <c r="BT142" s="28"/>
      <c r="BU142" s="28"/>
      <c r="BV142" s="28"/>
      <c r="BW142" s="28"/>
      <c r="BX142" s="28"/>
      <c r="BY142" s="28"/>
      <c r="BZ142" s="28"/>
    </row>
    <row r="143" spans="2:78" hidden="1">
      <c r="B143" s="95" t="s">
        <v>658</v>
      </c>
      <c r="C143" s="33" t="str">
        <f t="shared" si="26"/>
        <v>BT Reigate</v>
      </c>
      <c r="D143" s="33" t="str">
        <f t="shared" si="27"/>
        <v>Kafka</v>
      </c>
      <c r="E143" s="33" t="str">
        <f t="shared" si="28"/>
        <v>Ph2 - YE2019</v>
      </c>
      <c r="F143" s="35" t="s">
        <v>4174</v>
      </c>
      <c r="G143" s="35" t="s">
        <v>4175</v>
      </c>
      <c r="H143" s="35" t="s">
        <v>52</v>
      </c>
      <c r="I143" s="35" t="str">
        <f t="shared" si="29"/>
        <v>10.36.42.171</v>
      </c>
      <c r="J143" s="38" t="s">
        <v>4176</v>
      </c>
      <c r="K143" s="38" t="s">
        <v>4177</v>
      </c>
      <c r="L143" s="38" t="s">
        <v>4175</v>
      </c>
      <c r="M143" s="38" t="s">
        <v>53</v>
      </c>
      <c r="N143" s="38" t="str">
        <f t="shared" si="30"/>
        <v>10.45.90.171</v>
      </c>
      <c r="O143" s="38" t="s">
        <v>4178</v>
      </c>
      <c r="P143" s="38" t="s">
        <v>4179</v>
      </c>
      <c r="Q143" s="38" t="s">
        <v>4175</v>
      </c>
      <c r="R143" s="38" t="s">
        <v>53</v>
      </c>
      <c r="S143" s="38" t="str">
        <f t="shared" si="31"/>
        <v>10.45.90.171</v>
      </c>
      <c r="T143" s="328" t="s">
        <v>4180</v>
      </c>
      <c r="U143" s="328"/>
      <c r="V143" s="328" t="s">
        <v>4175</v>
      </c>
      <c r="W143" s="328" t="s">
        <v>4181</v>
      </c>
      <c r="X143" s="328" t="s">
        <v>4181</v>
      </c>
      <c r="Y143" s="328" t="s">
        <v>4182</v>
      </c>
      <c r="Z143" s="328"/>
      <c r="AA143" s="328" t="s">
        <v>4175</v>
      </c>
      <c r="AB143" s="328" t="s">
        <v>4181</v>
      </c>
      <c r="AC143" s="328" t="s">
        <v>4181</v>
      </c>
      <c r="AD143" s="327" t="s">
        <v>4183</v>
      </c>
      <c r="AE143" s="327" t="s">
        <v>4199</v>
      </c>
      <c r="AF143" s="327" t="s">
        <v>4185</v>
      </c>
      <c r="AG143" s="327" t="s">
        <v>55</v>
      </c>
      <c r="AH143" s="327" t="str">
        <f t="shared" si="32"/>
        <v>10.45.88.171</v>
      </c>
      <c r="AI143" s="721" t="s">
        <v>4186</v>
      </c>
      <c r="AJ143" s="721" t="s">
        <v>4200</v>
      </c>
      <c r="AK143" s="721" t="s">
        <v>4185</v>
      </c>
      <c r="AL143" s="721" t="s">
        <v>4198</v>
      </c>
      <c r="AM143" s="721" t="s">
        <v>2278</v>
      </c>
      <c r="AN143" s="721" t="s">
        <v>4188</v>
      </c>
      <c r="AO143" s="721" t="s">
        <v>4196</v>
      </c>
      <c r="AP143" s="721" t="s">
        <v>4185</v>
      </c>
      <c r="AQ143" s="721" t="s">
        <v>4198</v>
      </c>
      <c r="AR143" s="721" t="s">
        <v>2278</v>
      </c>
      <c r="AS143" s="327" t="s">
        <v>4189</v>
      </c>
      <c r="AT143" s="327" t="s">
        <v>4193</v>
      </c>
      <c r="AU143" s="327" t="s">
        <v>4185</v>
      </c>
      <c r="AV143" s="327" t="s">
        <v>55</v>
      </c>
      <c r="AW143" s="327" t="str">
        <f t="shared" si="25"/>
        <v>10.45.88.171</v>
      </c>
      <c r="AX143" s="353"/>
      <c r="AY143" s="353"/>
      <c r="AZ143" s="353"/>
      <c r="BA143" s="353"/>
      <c r="BB143" s="353"/>
      <c r="BC143" s="353"/>
      <c r="BD143" s="353"/>
      <c r="BE143" s="353"/>
      <c r="BF143" s="353"/>
      <c r="BG143" s="353"/>
      <c r="BH143" s="353"/>
      <c r="BI143" s="353"/>
      <c r="BJ143" s="353"/>
      <c r="BK143" s="353"/>
      <c r="BL143" s="353"/>
      <c r="BM143" s="353"/>
      <c r="BN143" s="353"/>
      <c r="BO143" s="353"/>
      <c r="BP143" s="353"/>
      <c r="BQ143" s="353"/>
      <c r="BS143" s="28"/>
      <c r="BT143" s="28"/>
      <c r="BU143" s="28"/>
      <c r="BV143" s="28"/>
      <c r="BW143" s="28"/>
      <c r="BX143" s="28"/>
      <c r="BY143" s="28"/>
      <c r="BZ143" s="28"/>
    </row>
    <row r="144" spans="2:78" hidden="1">
      <c r="B144" s="95" t="s">
        <v>661</v>
      </c>
      <c r="C144" s="33" t="str">
        <f t="shared" si="26"/>
        <v>BT Reigate</v>
      </c>
      <c r="D144" s="33" t="str">
        <f t="shared" si="27"/>
        <v>Kafka</v>
      </c>
      <c r="E144" s="33" t="str">
        <f t="shared" si="28"/>
        <v>Ph2 - YE2019</v>
      </c>
      <c r="F144" s="35" t="s">
        <v>4174</v>
      </c>
      <c r="G144" s="35" t="s">
        <v>4175</v>
      </c>
      <c r="H144" s="35" t="s">
        <v>52</v>
      </c>
      <c r="I144" s="35" t="str">
        <f t="shared" si="29"/>
        <v>10.36.42.172</v>
      </c>
      <c r="J144" s="38" t="s">
        <v>4176</v>
      </c>
      <c r="K144" s="38" t="s">
        <v>4177</v>
      </c>
      <c r="L144" s="38" t="s">
        <v>4175</v>
      </c>
      <c r="M144" s="38" t="s">
        <v>53</v>
      </c>
      <c r="N144" s="38" t="str">
        <f t="shared" si="30"/>
        <v>10.45.90.172</v>
      </c>
      <c r="O144" s="38" t="s">
        <v>4178</v>
      </c>
      <c r="P144" s="38" t="s">
        <v>4179</v>
      </c>
      <c r="Q144" s="38" t="s">
        <v>4175</v>
      </c>
      <c r="R144" s="38" t="s">
        <v>53</v>
      </c>
      <c r="S144" s="38" t="str">
        <f t="shared" si="31"/>
        <v>10.45.90.172</v>
      </c>
      <c r="T144" s="328" t="s">
        <v>4180</v>
      </c>
      <c r="U144" s="328"/>
      <c r="V144" s="328" t="s">
        <v>4175</v>
      </c>
      <c r="W144" s="328" t="s">
        <v>4181</v>
      </c>
      <c r="X144" s="328" t="s">
        <v>4181</v>
      </c>
      <c r="Y144" s="328" t="s">
        <v>4182</v>
      </c>
      <c r="Z144" s="328"/>
      <c r="AA144" s="328" t="s">
        <v>4175</v>
      </c>
      <c r="AB144" s="328" t="s">
        <v>4181</v>
      </c>
      <c r="AC144" s="328" t="s">
        <v>4181</v>
      </c>
      <c r="AD144" s="327" t="s">
        <v>4183</v>
      </c>
      <c r="AE144" s="327" t="s">
        <v>4199</v>
      </c>
      <c r="AF144" s="327" t="s">
        <v>4185</v>
      </c>
      <c r="AG144" s="327" t="s">
        <v>55</v>
      </c>
      <c r="AH144" s="327" t="str">
        <f t="shared" si="32"/>
        <v>10.45.88.172</v>
      </c>
      <c r="AI144" s="721" t="s">
        <v>4186</v>
      </c>
      <c r="AJ144" s="721" t="s">
        <v>4200</v>
      </c>
      <c r="AK144" s="721" t="s">
        <v>4185</v>
      </c>
      <c r="AL144" s="721" t="s">
        <v>4198</v>
      </c>
      <c r="AM144" s="721" t="s">
        <v>2283</v>
      </c>
      <c r="AN144" s="721" t="s">
        <v>4188</v>
      </c>
      <c r="AO144" s="721" t="s">
        <v>4196</v>
      </c>
      <c r="AP144" s="721" t="s">
        <v>4185</v>
      </c>
      <c r="AQ144" s="721" t="s">
        <v>4198</v>
      </c>
      <c r="AR144" s="721" t="s">
        <v>2283</v>
      </c>
      <c r="AS144" s="327" t="s">
        <v>4189</v>
      </c>
      <c r="AT144" s="327" t="s">
        <v>4193</v>
      </c>
      <c r="AU144" s="327" t="s">
        <v>4185</v>
      </c>
      <c r="AV144" s="327" t="s">
        <v>55</v>
      </c>
      <c r="AW144" s="327" t="str">
        <f t="shared" si="25"/>
        <v>10.45.88.172</v>
      </c>
      <c r="AX144" s="353"/>
      <c r="AY144" s="353"/>
      <c r="AZ144" s="353"/>
      <c r="BA144" s="353"/>
      <c r="BB144" s="353"/>
      <c r="BC144" s="353"/>
      <c r="BD144" s="353"/>
      <c r="BE144" s="353"/>
      <c r="BF144" s="353"/>
      <c r="BG144" s="353"/>
      <c r="BH144" s="353"/>
      <c r="BI144" s="353"/>
      <c r="BJ144" s="353"/>
      <c r="BK144" s="353"/>
      <c r="BL144" s="353"/>
      <c r="BM144" s="353"/>
      <c r="BN144" s="353"/>
      <c r="BO144" s="353"/>
      <c r="BP144" s="353"/>
      <c r="BQ144" s="353"/>
      <c r="BS144" s="28"/>
      <c r="BT144" s="28"/>
      <c r="BU144" s="28"/>
      <c r="BV144" s="28"/>
      <c r="BW144" s="28"/>
      <c r="BX144" s="28"/>
      <c r="BY144" s="335"/>
      <c r="BZ144" s="28"/>
    </row>
    <row r="145" spans="2:78" hidden="1">
      <c r="B145" s="95" t="s">
        <v>663</v>
      </c>
      <c r="C145" s="33" t="str">
        <f t="shared" si="26"/>
        <v>BT Reigate</v>
      </c>
      <c r="D145" s="33" t="str">
        <f t="shared" si="27"/>
        <v>Kafka</v>
      </c>
      <c r="E145" s="33" t="str">
        <f t="shared" si="28"/>
        <v>Ph2 - YE2019</v>
      </c>
      <c r="F145" s="35" t="s">
        <v>4174</v>
      </c>
      <c r="G145" s="35" t="s">
        <v>4175</v>
      </c>
      <c r="H145" s="35" t="s">
        <v>52</v>
      </c>
      <c r="I145" s="35" t="str">
        <f t="shared" si="29"/>
        <v>10.36.42.194</v>
      </c>
      <c r="J145" s="38" t="s">
        <v>4176</v>
      </c>
      <c r="K145" s="38" t="s">
        <v>4177</v>
      </c>
      <c r="L145" s="38" t="s">
        <v>4175</v>
      </c>
      <c r="M145" s="38" t="s">
        <v>53</v>
      </c>
      <c r="N145" s="38" t="str">
        <f t="shared" si="30"/>
        <v>10.45.90.194</v>
      </c>
      <c r="O145" s="38" t="s">
        <v>4178</v>
      </c>
      <c r="P145" s="38" t="s">
        <v>4179</v>
      </c>
      <c r="Q145" s="38" t="s">
        <v>4175</v>
      </c>
      <c r="R145" s="38" t="s">
        <v>53</v>
      </c>
      <c r="S145" s="38" t="str">
        <f t="shared" si="31"/>
        <v>10.45.90.194</v>
      </c>
      <c r="T145" s="328" t="s">
        <v>4180</v>
      </c>
      <c r="U145" s="328"/>
      <c r="V145" s="328" t="s">
        <v>4175</v>
      </c>
      <c r="W145" s="328" t="s">
        <v>4181</v>
      </c>
      <c r="X145" s="328" t="s">
        <v>4181</v>
      </c>
      <c r="Y145" s="328" t="s">
        <v>4182</v>
      </c>
      <c r="Z145" s="328"/>
      <c r="AA145" s="328" t="s">
        <v>4175</v>
      </c>
      <c r="AB145" s="328" t="s">
        <v>4181</v>
      </c>
      <c r="AC145" s="328" t="s">
        <v>4181</v>
      </c>
      <c r="AD145" s="327" t="s">
        <v>4183</v>
      </c>
      <c r="AE145" s="327" t="s">
        <v>4199</v>
      </c>
      <c r="AF145" s="327" t="s">
        <v>4185</v>
      </c>
      <c r="AG145" s="327" t="s">
        <v>55</v>
      </c>
      <c r="AH145" s="327" t="str">
        <f t="shared" si="32"/>
        <v>10.45.88.194</v>
      </c>
      <c r="AI145" s="721" t="s">
        <v>4186</v>
      </c>
      <c r="AJ145" s="721" t="s">
        <v>4200</v>
      </c>
      <c r="AK145" s="721" t="s">
        <v>4185</v>
      </c>
      <c r="AL145" s="721" t="s">
        <v>4198</v>
      </c>
      <c r="AM145" s="721" t="s">
        <v>2288</v>
      </c>
      <c r="AN145" s="721" t="s">
        <v>4188</v>
      </c>
      <c r="AO145" s="721" t="s">
        <v>4196</v>
      </c>
      <c r="AP145" s="721" t="s">
        <v>4185</v>
      </c>
      <c r="AQ145" s="721" t="s">
        <v>4198</v>
      </c>
      <c r="AR145" s="721" t="s">
        <v>2288</v>
      </c>
      <c r="AS145" s="327" t="s">
        <v>4189</v>
      </c>
      <c r="AT145" s="327" t="s">
        <v>4193</v>
      </c>
      <c r="AU145" s="327" t="s">
        <v>4185</v>
      </c>
      <c r="AV145" s="327" t="s">
        <v>55</v>
      </c>
      <c r="AW145" s="327" t="str">
        <f t="shared" si="25"/>
        <v>10.45.88.194</v>
      </c>
      <c r="AX145" s="353"/>
      <c r="AY145" s="353"/>
      <c r="AZ145" s="353"/>
      <c r="BA145" s="353"/>
      <c r="BB145" s="353"/>
      <c r="BC145" s="353"/>
      <c r="BD145" s="353"/>
      <c r="BE145" s="353"/>
      <c r="BF145" s="353"/>
      <c r="BG145" s="353"/>
      <c r="BH145" s="353"/>
      <c r="BI145" s="353"/>
      <c r="BJ145" s="353"/>
      <c r="BK145" s="353"/>
      <c r="BL145" s="353"/>
      <c r="BM145" s="353"/>
      <c r="BN145" s="353"/>
      <c r="BO145" s="353"/>
      <c r="BP145" s="353"/>
      <c r="BQ145" s="353"/>
      <c r="BS145" s="28"/>
      <c r="BT145" s="28"/>
      <c r="BU145" s="28"/>
      <c r="BV145" s="28"/>
      <c r="BW145" s="28"/>
      <c r="BX145" s="28"/>
      <c r="BY145" s="335"/>
      <c r="BZ145" s="28"/>
    </row>
    <row r="146" spans="2:78" hidden="1">
      <c r="B146" s="95" t="s">
        <v>665</v>
      </c>
      <c r="C146" s="33" t="str">
        <f t="shared" si="26"/>
        <v>BT Reigate</v>
      </c>
      <c r="D146" s="33" t="str">
        <f t="shared" si="27"/>
        <v>Kafka</v>
      </c>
      <c r="E146" s="33" t="str">
        <f t="shared" si="28"/>
        <v>Ph2 - YE2019</v>
      </c>
      <c r="F146" s="35" t="s">
        <v>4174</v>
      </c>
      <c r="G146" s="35" t="s">
        <v>4175</v>
      </c>
      <c r="H146" s="35" t="s">
        <v>52</v>
      </c>
      <c r="I146" s="35" t="str">
        <f t="shared" si="29"/>
        <v>10.36.42.195</v>
      </c>
      <c r="J146" s="38" t="s">
        <v>4176</v>
      </c>
      <c r="K146" s="38" t="s">
        <v>4177</v>
      </c>
      <c r="L146" s="38" t="s">
        <v>4175</v>
      </c>
      <c r="M146" s="38" t="s">
        <v>53</v>
      </c>
      <c r="N146" s="38" t="str">
        <f t="shared" si="30"/>
        <v>10.45.90.195</v>
      </c>
      <c r="O146" s="38" t="s">
        <v>4178</v>
      </c>
      <c r="P146" s="38" t="s">
        <v>4179</v>
      </c>
      <c r="Q146" s="38" t="s">
        <v>4175</v>
      </c>
      <c r="R146" s="38" t="s">
        <v>53</v>
      </c>
      <c r="S146" s="38" t="str">
        <f t="shared" si="31"/>
        <v>10.45.90.195</v>
      </c>
      <c r="T146" s="328" t="s">
        <v>4180</v>
      </c>
      <c r="U146" s="328"/>
      <c r="V146" s="328" t="s">
        <v>4175</v>
      </c>
      <c r="W146" s="328" t="s">
        <v>4181</v>
      </c>
      <c r="X146" s="328" t="s">
        <v>4181</v>
      </c>
      <c r="Y146" s="328" t="s">
        <v>4182</v>
      </c>
      <c r="Z146" s="328"/>
      <c r="AA146" s="328" t="s">
        <v>4175</v>
      </c>
      <c r="AB146" s="328" t="s">
        <v>4181</v>
      </c>
      <c r="AC146" s="328" t="s">
        <v>4181</v>
      </c>
      <c r="AD146" s="327" t="s">
        <v>4183</v>
      </c>
      <c r="AE146" s="327" t="s">
        <v>4199</v>
      </c>
      <c r="AF146" s="327" t="s">
        <v>4185</v>
      </c>
      <c r="AG146" s="327" t="s">
        <v>55</v>
      </c>
      <c r="AH146" s="327" t="str">
        <f t="shared" si="32"/>
        <v>10.45.88.195</v>
      </c>
      <c r="AI146" s="721" t="s">
        <v>4186</v>
      </c>
      <c r="AJ146" s="721" t="s">
        <v>4200</v>
      </c>
      <c r="AK146" s="721" t="s">
        <v>4185</v>
      </c>
      <c r="AL146" s="721" t="s">
        <v>4198</v>
      </c>
      <c r="AM146" s="721" t="s">
        <v>2293</v>
      </c>
      <c r="AN146" s="721" t="s">
        <v>4188</v>
      </c>
      <c r="AO146" s="721" t="s">
        <v>4196</v>
      </c>
      <c r="AP146" s="721" t="s">
        <v>4185</v>
      </c>
      <c r="AQ146" s="721" t="s">
        <v>4198</v>
      </c>
      <c r="AR146" s="721" t="s">
        <v>2293</v>
      </c>
      <c r="AS146" s="327" t="s">
        <v>4189</v>
      </c>
      <c r="AT146" s="327" t="s">
        <v>4193</v>
      </c>
      <c r="AU146" s="327" t="s">
        <v>4185</v>
      </c>
      <c r="AV146" s="327" t="s">
        <v>55</v>
      </c>
      <c r="AW146" s="327" t="str">
        <f t="shared" si="25"/>
        <v>10.45.88.195</v>
      </c>
      <c r="AX146" s="353"/>
      <c r="AY146" s="353"/>
      <c r="AZ146" s="353"/>
      <c r="BA146" s="353"/>
      <c r="BB146" s="353"/>
      <c r="BC146" s="353"/>
      <c r="BD146" s="353"/>
      <c r="BE146" s="353"/>
      <c r="BF146" s="353"/>
      <c r="BG146" s="353"/>
      <c r="BH146" s="353"/>
      <c r="BI146" s="353"/>
      <c r="BJ146" s="353"/>
      <c r="BK146" s="353"/>
      <c r="BL146" s="353"/>
      <c r="BM146" s="353"/>
      <c r="BN146" s="353"/>
      <c r="BO146" s="353"/>
      <c r="BP146" s="353"/>
      <c r="BQ146" s="353"/>
      <c r="BS146" s="28"/>
      <c r="BT146" s="28"/>
      <c r="BU146" s="28"/>
      <c r="BV146" s="28"/>
      <c r="BW146" s="28"/>
      <c r="BX146" s="28"/>
      <c r="BY146" s="335"/>
      <c r="BZ146" s="28"/>
    </row>
    <row r="147" spans="2:78" hidden="1">
      <c r="B147" s="95" t="s">
        <v>667</v>
      </c>
      <c r="C147" s="33" t="str">
        <f t="shared" si="26"/>
        <v>BT Reigate</v>
      </c>
      <c r="D147" s="33" t="str">
        <f t="shared" si="27"/>
        <v>Kafka</v>
      </c>
      <c r="E147" s="33" t="str">
        <f t="shared" si="28"/>
        <v>Ph2 - YE2019</v>
      </c>
      <c r="F147" s="35" t="s">
        <v>4174</v>
      </c>
      <c r="G147" s="35" t="s">
        <v>4175</v>
      </c>
      <c r="H147" s="35" t="s">
        <v>52</v>
      </c>
      <c r="I147" s="35" t="str">
        <f t="shared" si="29"/>
        <v>10.36.42.199</v>
      </c>
      <c r="J147" s="38" t="s">
        <v>4176</v>
      </c>
      <c r="K147" s="38" t="s">
        <v>4177</v>
      </c>
      <c r="L147" s="38" t="s">
        <v>4175</v>
      </c>
      <c r="M147" s="38" t="s">
        <v>53</v>
      </c>
      <c r="N147" s="38" t="str">
        <f t="shared" si="30"/>
        <v>10.45.90.198</v>
      </c>
      <c r="O147" s="38" t="s">
        <v>4178</v>
      </c>
      <c r="P147" s="38" t="s">
        <v>4179</v>
      </c>
      <c r="Q147" s="38" t="s">
        <v>4175</v>
      </c>
      <c r="R147" s="38" t="s">
        <v>53</v>
      </c>
      <c r="S147" s="38" t="str">
        <f t="shared" si="31"/>
        <v>10.45.90.198</v>
      </c>
      <c r="T147" s="328" t="s">
        <v>4180</v>
      </c>
      <c r="U147" s="328"/>
      <c r="V147" s="328" t="s">
        <v>4175</v>
      </c>
      <c r="W147" s="328" t="s">
        <v>4181</v>
      </c>
      <c r="X147" s="328" t="s">
        <v>4181</v>
      </c>
      <c r="Y147" s="328" t="s">
        <v>4182</v>
      </c>
      <c r="Z147" s="328"/>
      <c r="AA147" s="328" t="s">
        <v>4175</v>
      </c>
      <c r="AB147" s="328" t="s">
        <v>4181</v>
      </c>
      <c r="AC147" s="328" t="s">
        <v>4181</v>
      </c>
      <c r="AD147" s="327" t="s">
        <v>4183</v>
      </c>
      <c r="AE147" s="327" t="s">
        <v>4199</v>
      </c>
      <c r="AF147" s="327" t="s">
        <v>4185</v>
      </c>
      <c r="AG147" s="327" t="s">
        <v>55</v>
      </c>
      <c r="AH147" s="327" t="str">
        <f t="shared" si="32"/>
        <v>10.45.88.198</v>
      </c>
      <c r="AI147" s="721" t="s">
        <v>4186</v>
      </c>
      <c r="AJ147" s="721" t="s">
        <v>4200</v>
      </c>
      <c r="AK147" s="721" t="s">
        <v>4185</v>
      </c>
      <c r="AL147" s="721" t="s">
        <v>4198</v>
      </c>
      <c r="AM147" s="721" t="s">
        <v>2299</v>
      </c>
      <c r="AN147" s="721" t="s">
        <v>4188</v>
      </c>
      <c r="AO147" s="721" t="s">
        <v>4196</v>
      </c>
      <c r="AP147" s="721" t="s">
        <v>4185</v>
      </c>
      <c r="AQ147" s="721" t="s">
        <v>4198</v>
      </c>
      <c r="AR147" s="721" t="s">
        <v>2299</v>
      </c>
      <c r="AS147" s="327" t="s">
        <v>4189</v>
      </c>
      <c r="AT147" s="327" t="s">
        <v>4193</v>
      </c>
      <c r="AU147" s="327" t="s">
        <v>4185</v>
      </c>
      <c r="AV147" s="327" t="s">
        <v>55</v>
      </c>
      <c r="AW147" s="327" t="str">
        <f t="shared" si="25"/>
        <v>10.45.88.198</v>
      </c>
      <c r="AX147" s="353"/>
      <c r="AY147" s="353"/>
      <c r="AZ147" s="353"/>
      <c r="BA147" s="353"/>
      <c r="BB147" s="353"/>
      <c r="BC147" s="353"/>
      <c r="BD147" s="353"/>
      <c r="BE147" s="353"/>
      <c r="BF147" s="353"/>
      <c r="BG147" s="353"/>
      <c r="BH147" s="353"/>
      <c r="BI147" s="353"/>
      <c r="BJ147" s="353"/>
      <c r="BK147" s="353"/>
      <c r="BL147" s="353"/>
      <c r="BM147" s="353"/>
      <c r="BN147" s="353"/>
      <c r="BO147" s="353"/>
      <c r="BP147" s="353"/>
      <c r="BQ147" s="353"/>
      <c r="BS147" s="28"/>
      <c r="BT147" s="28"/>
      <c r="BU147" s="28"/>
      <c r="BV147" s="28"/>
      <c r="BW147" s="28"/>
      <c r="BX147" s="28"/>
      <c r="BY147" s="335"/>
      <c r="BZ147" s="28"/>
    </row>
    <row r="148" spans="2:78" hidden="1">
      <c r="B148" s="95" t="s">
        <v>669</v>
      </c>
      <c r="C148" s="33" t="str">
        <f t="shared" si="26"/>
        <v>BT Reigate</v>
      </c>
      <c r="D148" s="33" t="str">
        <f t="shared" si="27"/>
        <v>Kafka</v>
      </c>
      <c r="E148" s="33" t="str">
        <f t="shared" si="28"/>
        <v>Ph2 - YE2019</v>
      </c>
      <c r="F148" s="35" t="s">
        <v>4174</v>
      </c>
      <c r="G148" s="35" t="s">
        <v>4175</v>
      </c>
      <c r="H148" s="35" t="s">
        <v>52</v>
      </c>
      <c r="I148" s="35" t="str">
        <f t="shared" si="29"/>
        <v>10.36.42.200</v>
      </c>
      <c r="J148" s="38" t="s">
        <v>4176</v>
      </c>
      <c r="K148" s="38" t="s">
        <v>4177</v>
      </c>
      <c r="L148" s="38" t="s">
        <v>4175</v>
      </c>
      <c r="M148" s="38" t="s">
        <v>53</v>
      </c>
      <c r="N148" s="38" t="str">
        <f t="shared" si="30"/>
        <v>10.45.90.199</v>
      </c>
      <c r="O148" s="38" t="s">
        <v>4178</v>
      </c>
      <c r="P148" s="38" t="s">
        <v>4179</v>
      </c>
      <c r="Q148" s="38" t="s">
        <v>4175</v>
      </c>
      <c r="R148" s="38" t="s">
        <v>53</v>
      </c>
      <c r="S148" s="38" t="str">
        <f t="shared" si="31"/>
        <v>10.45.90.199</v>
      </c>
      <c r="T148" s="328" t="s">
        <v>4180</v>
      </c>
      <c r="U148" s="328"/>
      <c r="V148" s="328" t="s">
        <v>4175</v>
      </c>
      <c r="W148" s="328" t="s">
        <v>4181</v>
      </c>
      <c r="X148" s="328" t="s">
        <v>4181</v>
      </c>
      <c r="Y148" s="328" t="s">
        <v>4182</v>
      </c>
      <c r="Z148" s="328"/>
      <c r="AA148" s="328" t="s">
        <v>4175</v>
      </c>
      <c r="AB148" s="328" t="s">
        <v>4181</v>
      </c>
      <c r="AC148" s="328" t="s">
        <v>4181</v>
      </c>
      <c r="AD148" s="327" t="s">
        <v>4183</v>
      </c>
      <c r="AE148" s="327" t="s">
        <v>4199</v>
      </c>
      <c r="AF148" s="327" t="s">
        <v>4185</v>
      </c>
      <c r="AG148" s="327" t="s">
        <v>55</v>
      </c>
      <c r="AH148" s="327" t="str">
        <f t="shared" si="32"/>
        <v>10.45.88.199</v>
      </c>
      <c r="AI148" s="721" t="s">
        <v>4186</v>
      </c>
      <c r="AJ148" s="721" t="s">
        <v>4200</v>
      </c>
      <c r="AK148" s="721" t="s">
        <v>4185</v>
      </c>
      <c r="AL148" s="721" t="s">
        <v>4198</v>
      </c>
      <c r="AM148" s="721" t="s">
        <v>2305</v>
      </c>
      <c r="AN148" s="721" t="s">
        <v>4188</v>
      </c>
      <c r="AO148" s="721" t="s">
        <v>4196</v>
      </c>
      <c r="AP148" s="721" t="s">
        <v>4185</v>
      </c>
      <c r="AQ148" s="721" t="s">
        <v>4198</v>
      </c>
      <c r="AR148" s="721" t="s">
        <v>2305</v>
      </c>
      <c r="AS148" s="327" t="s">
        <v>4189</v>
      </c>
      <c r="AT148" s="327" t="s">
        <v>4193</v>
      </c>
      <c r="AU148" s="327" t="s">
        <v>4185</v>
      </c>
      <c r="AV148" s="327" t="s">
        <v>55</v>
      </c>
      <c r="AW148" s="327" t="str">
        <f t="shared" si="25"/>
        <v>10.45.88.199</v>
      </c>
      <c r="AX148" s="353"/>
      <c r="AY148" s="353"/>
      <c r="AZ148" s="353"/>
      <c r="BA148" s="353"/>
      <c r="BB148" s="353"/>
      <c r="BC148" s="353"/>
      <c r="BD148" s="353"/>
      <c r="BE148" s="353"/>
      <c r="BF148" s="353"/>
      <c r="BG148" s="353"/>
      <c r="BH148" s="353"/>
      <c r="BI148" s="353"/>
      <c r="BJ148" s="353"/>
      <c r="BK148" s="353"/>
      <c r="BL148" s="353"/>
      <c r="BM148" s="353"/>
      <c r="BN148" s="353"/>
      <c r="BO148" s="353"/>
      <c r="BP148" s="353"/>
      <c r="BQ148" s="353"/>
      <c r="BS148" s="28"/>
      <c r="BT148" s="28"/>
      <c r="BU148" s="28"/>
      <c r="BV148" s="28"/>
      <c r="BW148" s="28"/>
      <c r="BX148" s="28"/>
      <c r="BY148" s="335"/>
      <c r="BZ148" s="28"/>
    </row>
    <row r="149" spans="2:78" hidden="1">
      <c r="B149" s="95" t="s">
        <v>671</v>
      </c>
      <c r="C149" s="33" t="str">
        <f t="shared" si="26"/>
        <v>BT Reigate</v>
      </c>
      <c r="D149" s="33" t="str">
        <f t="shared" si="27"/>
        <v>Kafka</v>
      </c>
      <c r="E149" s="33" t="str">
        <f t="shared" si="28"/>
        <v>YE2020</v>
      </c>
      <c r="F149" s="35" t="s">
        <v>4174</v>
      </c>
      <c r="G149" s="35" t="s">
        <v>4175</v>
      </c>
      <c r="H149" s="35" t="s">
        <v>52</v>
      </c>
      <c r="I149" s="35">
        <f t="shared" si="29"/>
        <v>0</v>
      </c>
      <c r="J149" s="38" t="s">
        <v>4176</v>
      </c>
      <c r="K149" s="38" t="s">
        <v>4177</v>
      </c>
      <c r="L149" s="38" t="s">
        <v>4175</v>
      </c>
      <c r="M149" s="38" t="s">
        <v>53</v>
      </c>
      <c r="N149" s="38">
        <f t="shared" si="30"/>
        <v>0</v>
      </c>
      <c r="O149" s="38" t="s">
        <v>4178</v>
      </c>
      <c r="P149" s="38" t="s">
        <v>4179</v>
      </c>
      <c r="Q149" s="38" t="s">
        <v>4175</v>
      </c>
      <c r="R149" s="38" t="s">
        <v>53</v>
      </c>
      <c r="S149" s="38">
        <f t="shared" si="31"/>
        <v>0</v>
      </c>
      <c r="T149" s="328" t="s">
        <v>4180</v>
      </c>
      <c r="U149" s="328"/>
      <c r="V149" s="328" t="s">
        <v>4175</v>
      </c>
      <c r="W149" s="328" t="s">
        <v>4181</v>
      </c>
      <c r="X149" s="328" t="s">
        <v>4181</v>
      </c>
      <c r="Y149" s="328" t="s">
        <v>4182</v>
      </c>
      <c r="Z149" s="328"/>
      <c r="AA149" s="328" t="s">
        <v>4175</v>
      </c>
      <c r="AB149" s="328" t="s">
        <v>4181</v>
      </c>
      <c r="AC149" s="328" t="s">
        <v>4181</v>
      </c>
      <c r="AD149" s="327" t="s">
        <v>4183</v>
      </c>
      <c r="AE149" s="327" t="s">
        <v>4184</v>
      </c>
      <c r="AF149" s="327" t="s">
        <v>4185</v>
      </c>
      <c r="AG149" s="327" t="s">
        <v>55</v>
      </c>
      <c r="AH149" s="327">
        <f t="shared" si="32"/>
        <v>0</v>
      </c>
      <c r="AI149" s="721" t="s">
        <v>4186</v>
      </c>
      <c r="AJ149" s="721"/>
      <c r="AK149" s="721" t="s">
        <v>4185</v>
      </c>
      <c r="AL149" s="721" t="s">
        <v>4181</v>
      </c>
      <c r="AM149" s="721" t="s">
        <v>4181</v>
      </c>
      <c r="AN149" s="721" t="s">
        <v>4188</v>
      </c>
      <c r="AO149" s="721"/>
      <c r="AP149" s="721" t="s">
        <v>4185</v>
      </c>
      <c r="AQ149" s="721" t="s">
        <v>4181</v>
      </c>
      <c r="AR149" s="721" t="s">
        <v>4181</v>
      </c>
      <c r="AS149" s="327" t="s">
        <v>4189</v>
      </c>
      <c r="AT149" s="327" t="s">
        <v>4193</v>
      </c>
      <c r="AU149" s="327" t="s">
        <v>4185</v>
      </c>
      <c r="AV149" s="327" t="s">
        <v>55</v>
      </c>
      <c r="AW149" s="327">
        <f t="shared" si="25"/>
        <v>0</v>
      </c>
      <c r="AX149" s="353"/>
      <c r="AY149" s="353"/>
      <c r="AZ149" s="353"/>
      <c r="BA149" s="353"/>
      <c r="BB149" s="353"/>
      <c r="BC149" s="353"/>
      <c r="BD149" s="353"/>
      <c r="BE149" s="353"/>
      <c r="BF149" s="353"/>
      <c r="BG149" s="353"/>
      <c r="BH149" s="353"/>
      <c r="BI149" s="353"/>
      <c r="BJ149" s="353"/>
      <c r="BK149" s="353"/>
      <c r="BL149" s="353"/>
      <c r="BM149" s="353"/>
      <c r="BN149" s="353"/>
      <c r="BO149" s="353"/>
      <c r="BP149" s="353"/>
      <c r="BQ149" s="353"/>
      <c r="BS149" s="28"/>
      <c r="BT149" s="28"/>
      <c r="BU149" s="28"/>
      <c r="BV149" s="28"/>
      <c r="BW149" s="28"/>
      <c r="BX149" s="28"/>
      <c r="BY149" s="335"/>
      <c r="BZ149" s="28"/>
    </row>
    <row r="150" spans="2:78" hidden="1">
      <c r="B150" s="95" t="s">
        <v>672</v>
      </c>
      <c r="C150" s="33" t="str">
        <f t="shared" si="26"/>
        <v>BT Reigate</v>
      </c>
      <c r="D150" s="33" t="str">
        <f t="shared" si="27"/>
        <v>Kafka</v>
      </c>
      <c r="E150" s="33" t="str">
        <f t="shared" si="28"/>
        <v>YE2021</v>
      </c>
      <c r="F150" s="35" t="s">
        <v>4174</v>
      </c>
      <c r="G150" s="35" t="s">
        <v>4175</v>
      </c>
      <c r="H150" s="35" t="s">
        <v>52</v>
      </c>
      <c r="I150" s="35">
        <f t="shared" si="29"/>
        <v>0</v>
      </c>
      <c r="J150" s="38" t="s">
        <v>4176</v>
      </c>
      <c r="K150" s="38" t="s">
        <v>4177</v>
      </c>
      <c r="L150" s="38" t="s">
        <v>4175</v>
      </c>
      <c r="M150" s="38" t="s">
        <v>53</v>
      </c>
      <c r="N150" s="38">
        <f t="shared" si="30"/>
        <v>0</v>
      </c>
      <c r="O150" s="38" t="s">
        <v>4178</v>
      </c>
      <c r="P150" s="38" t="s">
        <v>4179</v>
      </c>
      <c r="Q150" s="38" t="s">
        <v>4175</v>
      </c>
      <c r="R150" s="38" t="s">
        <v>53</v>
      </c>
      <c r="S150" s="38">
        <f t="shared" si="31"/>
        <v>0</v>
      </c>
      <c r="T150" s="328" t="s">
        <v>4180</v>
      </c>
      <c r="U150" s="328"/>
      <c r="V150" s="328" t="s">
        <v>4175</v>
      </c>
      <c r="W150" s="328" t="s">
        <v>4181</v>
      </c>
      <c r="X150" s="328" t="s">
        <v>4181</v>
      </c>
      <c r="Y150" s="328" t="s">
        <v>4182</v>
      </c>
      <c r="Z150" s="328"/>
      <c r="AA150" s="328" t="s">
        <v>4175</v>
      </c>
      <c r="AB150" s="328" t="s">
        <v>4181</v>
      </c>
      <c r="AC150" s="328" t="s">
        <v>4181</v>
      </c>
      <c r="AD150" s="327" t="s">
        <v>4183</v>
      </c>
      <c r="AE150" s="327" t="s">
        <v>4184</v>
      </c>
      <c r="AF150" s="327" t="s">
        <v>4185</v>
      </c>
      <c r="AG150" s="327" t="s">
        <v>55</v>
      </c>
      <c r="AH150" s="327">
        <f t="shared" si="32"/>
        <v>0</v>
      </c>
      <c r="AI150" s="721" t="s">
        <v>4186</v>
      </c>
      <c r="AJ150" s="721"/>
      <c r="AK150" s="721" t="s">
        <v>4185</v>
      </c>
      <c r="AL150" s="721" t="s">
        <v>4181</v>
      </c>
      <c r="AM150" s="721" t="s">
        <v>4181</v>
      </c>
      <c r="AN150" s="721" t="s">
        <v>4188</v>
      </c>
      <c r="AO150" s="721"/>
      <c r="AP150" s="721" t="s">
        <v>4185</v>
      </c>
      <c r="AQ150" s="721" t="s">
        <v>4181</v>
      </c>
      <c r="AR150" s="721" t="s">
        <v>4181</v>
      </c>
      <c r="AS150" s="327" t="s">
        <v>4189</v>
      </c>
      <c r="AT150" s="327" t="s">
        <v>4193</v>
      </c>
      <c r="AU150" s="327" t="s">
        <v>4185</v>
      </c>
      <c r="AV150" s="327" t="s">
        <v>55</v>
      </c>
      <c r="AW150" s="327">
        <f t="shared" si="25"/>
        <v>0</v>
      </c>
      <c r="AX150" s="353"/>
      <c r="AY150" s="353"/>
      <c r="AZ150" s="353"/>
      <c r="BA150" s="353"/>
      <c r="BB150" s="353"/>
      <c r="BC150" s="353"/>
      <c r="BD150" s="353"/>
      <c r="BE150" s="353"/>
      <c r="BF150" s="353"/>
      <c r="BG150" s="353"/>
      <c r="BH150" s="353"/>
      <c r="BI150" s="353"/>
      <c r="BJ150" s="353"/>
      <c r="BK150" s="353"/>
      <c r="BL150" s="353"/>
      <c r="BM150" s="353"/>
      <c r="BN150" s="353"/>
      <c r="BO150" s="353"/>
      <c r="BP150" s="353"/>
      <c r="BQ150" s="353"/>
      <c r="BS150" s="28"/>
      <c r="BT150" s="28"/>
      <c r="BU150" s="28"/>
      <c r="BV150" s="28"/>
      <c r="BW150" s="28"/>
      <c r="BX150" s="28"/>
      <c r="BY150" s="335"/>
      <c r="BZ150" s="28"/>
    </row>
    <row r="151" spans="2:78" hidden="1">
      <c r="B151" s="95" t="s">
        <v>673</v>
      </c>
      <c r="C151" s="33" t="e">
        <f t="shared" si="26"/>
        <v>#N/A</v>
      </c>
      <c r="D151" s="472" t="e">
        <f t="shared" si="27"/>
        <v>#N/A</v>
      </c>
      <c r="E151" s="33" t="e">
        <f t="shared" si="28"/>
        <v>#N/A</v>
      </c>
      <c r="F151" s="35" t="s">
        <v>4174</v>
      </c>
      <c r="G151" s="35" t="s">
        <v>4175</v>
      </c>
      <c r="H151" s="35" t="s">
        <v>52</v>
      </c>
      <c r="I151" s="35" t="e">
        <f t="shared" si="29"/>
        <v>#N/A</v>
      </c>
      <c r="J151" s="38" t="s">
        <v>4176</v>
      </c>
      <c r="K151" s="38" t="s">
        <v>4177</v>
      </c>
      <c r="L151" s="38" t="s">
        <v>4175</v>
      </c>
      <c r="M151" s="38" t="s">
        <v>53</v>
      </c>
      <c r="N151" s="38" t="e">
        <f t="shared" si="30"/>
        <v>#N/A</v>
      </c>
      <c r="O151" s="38" t="s">
        <v>4178</v>
      </c>
      <c r="P151" s="38" t="s">
        <v>4179</v>
      </c>
      <c r="Q151" s="38" t="s">
        <v>4175</v>
      </c>
      <c r="R151" s="38" t="s">
        <v>53</v>
      </c>
      <c r="S151" s="38" t="e">
        <f t="shared" si="31"/>
        <v>#N/A</v>
      </c>
      <c r="T151" s="328" t="s">
        <v>4180</v>
      </c>
      <c r="U151" s="328"/>
      <c r="V151" s="328" t="s">
        <v>4175</v>
      </c>
      <c r="W151" s="328" t="s">
        <v>4181</v>
      </c>
      <c r="X151" s="328" t="s">
        <v>4181</v>
      </c>
      <c r="Y151" s="328" t="s">
        <v>4182</v>
      </c>
      <c r="Z151" s="328"/>
      <c r="AA151" s="328" t="s">
        <v>4175</v>
      </c>
      <c r="AB151" s="328" t="s">
        <v>4181</v>
      </c>
      <c r="AC151" s="328" t="s">
        <v>4181</v>
      </c>
      <c r="AD151" s="327" t="s">
        <v>4183</v>
      </c>
      <c r="AE151" s="327" t="s">
        <v>4184</v>
      </c>
      <c r="AF151" s="327" t="s">
        <v>4185</v>
      </c>
      <c r="AG151" s="327" t="s">
        <v>55</v>
      </c>
      <c r="AH151" s="327" t="e">
        <f t="shared" si="32"/>
        <v>#N/A</v>
      </c>
      <c r="AI151" s="330" t="s">
        <v>4186</v>
      </c>
      <c r="AJ151" s="330" t="s">
        <v>4201</v>
      </c>
      <c r="AK151" s="330" t="s">
        <v>4185</v>
      </c>
      <c r="AL151" s="330" t="s">
        <v>4202</v>
      </c>
      <c r="AM151" s="330" t="e">
        <f t="shared" ref="AM151:AM202" si="33">INDEX(Master_Full_GP_IP,MATCH(P2P_Full_Short_Hostname,Master_Full_Short_Hostname,0))</f>
        <v>#REF!</v>
      </c>
      <c r="AN151" s="327" t="s">
        <v>4188</v>
      </c>
      <c r="AO151" s="327" t="s">
        <v>4191</v>
      </c>
      <c r="AP151" s="327" t="s">
        <v>4185</v>
      </c>
      <c r="AQ151" s="327" t="s">
        <v>55</v>
      </c>
      <c r="AR151" s="327" t="e">
        <f t="shared" ref="AR151:AR182" si="34">INDEX(Master_Full_Product_IP,MATCH(P2P_Full_Short_Hostname,Master_Full_Short_Hostname,0))</f>
        <v>#N/A</v>
      </c>
      <c r="AS151" s="330" t="s">
        <v>4189</v>
      </c>
      <c r="AT151" s="330" t="s">
        <v>4203</v>
      </c>
      <c r="AU151" s="330" t="s">
        <v>4185</v>
      </c>
      <c r="AV151" s="330" t="s">
        <v>4202</v>
      </c>
      <c r="AW151" s="330" t="e">
        <f t="shared" ref="AW151:AW202" si="35">INDEX(Master_Full_GP_IP,MATCH(P2P_Full_Short_Hostname,Master_Full_Short_Hostname,0))</f>
        <v>#REF!</v>
      </c>
      <c r="AX151" s="353"/>
      <c r="AY151" s="353"/>
      <c r="AZ151" s="353"/>
      <c r="BA151" s="353"/>
      <c r="BB151" s="353"/>
      <c r="BC151" s="353"/>
      <c r="BD151" s="353"/>
      <c r="BE151" s="353"/>
      <c r="BF151" s="353"/>
      <c r="BG151" s="353"/>
      <c r="BH151" s="353"/>
      <c r="BI151" s="353"/>
      <c r="BJ151" s="353"/>
      <c r="BK151" s="353"/>
      <c r="BL151" s="353"/>
      <c r="BM151" s="353"/>
      <c r="BN151" s="353"/>
      <c r="BO151" s="353"/>
      <c r="BP151" s="353"/>
      <c r="BQ151" s="353"/>
      <c r="BS151" s="28"/>
      <c r="BT151" s="28"/>
      <c r="BU151" s="28"/>
      <c r="BV151" s="28"/>
      <c r="BW151" s="28"/>
      <c r="BX151" s="28"/>
      <c r="BY151" s="28"/>
      <c r="BZ151" s="28"/>
    </row>
    <row r="152" spans="2:78" hidden="1">
      <c r="B152" s="95" t="s">
        <v>674</v>
      </c>
      <c r="C152" s="33" t="e">
        <f t="shared" si="26"/>
        <v>#N/A</v>
      </c>
      <c r="D152" s="472" t="e">
        <f t="shared" si="27"/>
        <v>#N/A</v>
      </c>
      <c r="E152" s="33" t="e">
        <f t="shared" si="28"/>
        <v>#N/A</v>
      </c>
      <c r="F152" s="35" t="s">
        <v>4174</v>
      </c>
      <c r="G152" s="35" t="s">
        <v>4175</v>
      </c>
      <c r="H152" s="35" t="s">
        <v>52</v>
      </c>
      <c r="I152" s="35" t="e">
        <f t="shared" si="29"/>
        <v>#N/A</v>
      </c>
      <c r="J152" s="38" t="s">
        <v>4176</v>
      </c>
      <c r="K152" s="38" t="s">
        <v>4177</v>
      </c>
      <c r="L152" s="38" t="s">
        <v>4175</v>
      </c>
      <c r="M152" s="38" t="s">
        <v>53</v>
      </c>
      <c r="N152" s="38" t="e">
        <f t="shared" si="30"/>
        <v>#N/A</v>
      </c>
      <c r="O152" s="38" t="s">
        <v>4178</v>
      </c>
      <c r="P152" s="38" t="s">
        <v>4179</v>
      </c>
      <c r="Q152" s="38" t="s">
        <v>4175</v>
      </c>
      <c r="R152" s="38" t="s">
        <v>53</v>
      </c>
      <c r="S152" s="38" t="e">
        <f t="shared" si="31"/>
        <v>#N/A</v>
      </c>
      <c r="T152" s="328" t="s">
        <v>4180</v>
      </c>
      <c r="U152" s="328"/>
      <c r="V152" s="328" t="s">
        <v>4175</v>
      </c>
      <c r="W152" s="328" t="s">
        <v>4181</v>
      </c>
      <c r="X152" s="328" t="s">
        <v>4181</v>
      </c>
      <c r="Y152" s="328" t="s">
        <v>4182</v>
      </c>
      <c r="Z152" s="328"/>
      <c r="AA152" s="328" t="s">
        <v>4175</v>
      </c>
      <c r="AB152" s="328" t="s">
        <v>4181</v>
      </c>
      <c r="AC152" s="328" t="s">
        <v>4181</v>
      </c>
      <c r="AD152" s="327" t="s">
        <v>4183</v>
      </c>
      <c r="AE152" s="327" t="s">
        <v>4184</v>
      </c>
      <c r="AF152" s="327" t="s">
        <v>4185</v>
      </c>
      <c r="AG152" s="327" t="s">
        <v>55</v>
      </c>
      <c r="AH152" s="327" t="e">
        <f t="shared" si="32"/>
        <v>#N/A</v>
      </c>
      <c r="AI152" s="330" t="s">
        <v>4186</v>
      </c>
      <c r="AJ152" s="330" t="s">
        <v>4201</v>
      </c>
      <c r="AK152" s="330" t="s">
        <v>4185</v>
      </c>
      <c r="AL152" s="330" t="s">
        <v>4202</v>
      </c>
      <c r="AM152" s="330" t="e">
        <f t="shared" si="33"/>
        <v>#REF!</v>
      </c>
      <c r="AN152" s="327" t="s">
        <v>4188</v>
      </c>
      <c r="AO152" s="327" t="s">
        <v>4191</v>
      </c>
      <c r="AP152" s="327" t="s">
        <v>4185</v>
      </c>
      <c r="AQ152" s="327" t="s">
        <v>55</v>
      </c>
      <c r="AR152" s="327" t="e">
        <f t="shared" si="34"/>
        <v>#N/A</v>
      </c>
      <c r="AS152" s="330" t="s">
        <v>4189</v>
      </c>
      <c r="AT152" s="330" t="s">
        <v>4203</v>
      </c>
      <c r="AU152" s="330" t="s">
        <v>4185</v>
      </c>
      <c r="AV152" s="330" t="s">
        <v>4202</v>
      </c>
      <c r="AW152" s="330" t="e">
        <f t="shared" si="35"/>
        <v>#REF!</v>
      </c>
      <c r="AX152" s="353"/>
      <c r="AY152" s="353"/>
      <c r="AZ152" s="353"/>
      <c r="BA152" s="353"/>
      <c r="BB152" s="353"/>
      <c r="BC152" s="353"/>
      <c r="BD152" s="353"/>
      <c r="BE152" s="353"/>
      <c r="BF152" s="353"/>
      <c r="BG152" s="353"/>
      <c r="BH152" s="353"/>
      <c r="BI152" s="353"/>
      <c r="BJ152" s="353"/>
      <c r="BK152" s="353"/>
      <c r="BL152" s="353"/>
      <c r="BM152" s="353"/>
      <c r="BN152" s="353"/>
      <c r="BO152" s="353"/>
      <c r="BP152" s="353"/>
      <c r="BQ152" s="353"/>
      <c r="BS152" s="28"/>
      <c r="BT152" s="28"/>
      <c r="BU152" s="28"/>
      <c r="BV152" s="28"/>
      <c r="BW152" s="28"/>
      <c r="BX152" s="28"/>
      <c r="BY152" s="28"/>
      <c r="BZ152" s="28"/>
    </row>
    <row r="153" spans="2:78" hidden="1">
      <c r="B153" s="95" t="s">
        <v>675</v>
      </c>
      <c r="C153" s="33" t="e">
        <f t="shared" si="26"/>
        <v>#N/A</v>
      </c>
      <c r="D153" s="472" t="e">
        <f t="shared" si="27"/>
        <v>#N/A</v>
      </c>
      <c r="E153" s="33" t="e">
        <f t="shared" si="28"/>
        <v>#N/A</v>
      </c>
      <c r="F153" s="35" t="s">
        <v>4174</v>
      </c>
      <c r="G153" s="35" t="s">
        <v>4175</v>
      </c>
      <c r="H153" s="35" t="s">
        <v>52</v>
      </c>
      <c r="I153" s="35" t="e">
        <f t="shared" si="29"/>
        <v>#N/A</v>
      </c>
      <c r="J153" s="38" t="s">
        <v>4176</v>
      </c>
      <c r="K153" s="38" t="s">
        <v>4177</v>
      </c>
      <c r="L153" s="38" t="s">
        <v>4175</v>
      </c>
      <c r="M153" s="38" t="s">
        <v>53</v>
      </c>
      <c r="N153" s="38" t="e">
        <f t="shared" si="30"/>
        <v>#N/A</v>
      </c>
      <c r="O153" s="38" t="s">
        <v>4178</v>
      </c>
      <c r="P153" s="38" t="s">
        <v>4179</v>
      </c>
      <c r="Q153" s="38" t="s">
        <v>4175</v>
      </c>
      <c r="R153" s="38" t="s">
        <v>53</v>
      </c>
      <c r="S153" s="38" t="e">
        <f t="shared" si="31"/>
        <v>#N/A</v>
      </c>
      <c r="T153" s="328" t="s">
        <v>4180</v>
      </c>
      <c r="U153" s="328"/>
      <c r="V153" s="328" t="s">
        <v>4175</v>
      </c>
      <c r="W153" s="328" t="s">
        <v>4181</v>
      </c>
      <c r="X153" s="328" t="s">
        <v>4181</v>
      </c>
      <c r="Y153" s="328" t="s">
        <v>4182</v>
      </c>
      <c r="Z153" s="328"/>
      <c r="AA153" s="328" t="s">
        <v>4175</v>
      </c>
      <c r="AB153" s="328" t="s">
        <v>4181</v>
      </c>
      <c r="AC153" s="328" t="s">
        <v>4181</v>
      </c>
      <c r="AD153" s="327" t="s">
        <v>4183</v>
      </c>
      <c r="AE153" s="327" t="s">
        <v>4184</v>
      </c>
      <c r="AF153" s="327" t="s">
        <v>4185</v>
      </c>
      <c r="AG153" s="327" t="s">
        <v>55</v>
      </c>
      <c r="AH153" s="327" t="e">
        <f t="shared" si="32"/>
        <v>#N/A</v>
      </c>
      <c r="AI153" s="330" t="s">
        <v>4186</v>
      </c>
      <c r="AJ153" s="330" t="s">
        <v>4201</v>
      </c>
      <c r="AK153" s="330" t="s">
        <v>4185</v>
      </c>
      <c r="AL153" s="330" t="s">
        <v>4202</v>
      </c>
      <c r="AM153" s="330" t="e">
        <f t="shared" si="33"/>
        <v>#REF!</v>
      </c>
      <c r="AN153" s="327" t="s">
        <v>4188</v>
      </c>
      <c r="AO153" s="327" t="s">
        <v>4191</v>
      </c>
      <c r="AP153" s="327" t="s">
        <v>4185</v>
      </c>
      <c r="AQ153" s="327" t="s">
        <v>55</v>
      </c>
      <c r="AR153" s="327" t="e">
        <f t="shared" si="34"/>
        <v>#N/A</v>
      </c>
      <c r="AS153" s="330" t="s">
        <v>4189</v>
      </c>
      <c r="AT153" s="330" t="s">
        <v>4203</v>
      </c>
      <c r="AU153" s="330" t="s">
        <v>4185</v>
      </c>
      <c r="AV153" s="330" t="s">
        <v>4202</v>
      </c>
      <c r="AW153" s="330" t="e">
        <f t="shared" si="35"/>
        <v>#REF!</v>
      </c>
      <c r="AX153" s="353"/>
      <c r="AY153" s="353"/>
      <c r="AZ153" s="353"/>
      <c r="BA153" s="353"/>
      <c r="BB153" s="353"/>
      <c r="BC153" s="353"/>
      <c r="BD153" s="353"/>
      <c r="BE153" s="353"/>
      <c r="BF153" s="353"/>
      <c r="BG153" s="353"/>
      <c r="BH153" s="353"/>
      <c r="BI153" s="353"/>
      <c r="BJ153" s="353"/>
      <c r="BK153" s="353"/>
      <c r="BL153" s="353"/>
      <c r="BM153" s="353"/>
      <c r="BN153" s="353"/>
      <c r="BO153" s="353"/>
      <c r="BP153" s="353"/>
      <c r="BQ153" s="353"/>
      <c r="BS153" s="28"/>
      <c r="BT153" s="28"/>
      <c r="BU153" s="28"/>
      <c r="BV153" s="28"/>
      <c r="BW153" s="28"/>
      <c r="BX153" s="28"/>
      <c r="BY153" s="28"/>
      <c r="BZ153" s="28"/>
    </row>
    <row r="154" spans="2:78" hidden="1">
      <c r="B154" s="95" t="s">
        <v>676</v>
      </c>
      <c r="C154" s="33" t="e">
        <f t="shared" si="26"/>
        <v>#N/A</v>
      </c>
      <c r="D154" s="472" t="e">
        <f t="shared" si="27"/>
        <v>#N/A</v>
      </c>
      <c r="E154" s="33" t="e">
        <f t="shared" si="28"/>
        <v>#N/A</v>
      </c>
      <c r="F154" s="35" t="s">
        <v>4174</v>
      </c>
      <c r="G154" s="35" t="s">
        <v>4175</v>
      </c>
      <c r="H154" s="35" t="s">
        <v>52</v>
      </c>
      <c r="I154" s="35" t="e">
        <f t="shared" si="29"/>
        <v>#N/A</v>
      </c>
      <c r="J154" s="38" t="s">
        <v>4176</v>
      </c>
      <c r="K154" s="38" t="s">
        <v>4177</v>
      </c>
      <c r="L154" s="38" t="s">
        <v>4175</v>
      </c>
      <c r="M154" s="38" t="s">
        <v>53</v>
      </c>
      <c r="N154" s="38" t="e">
        <f t="shared" si="30"/>
        <v>#N/A</v>
      </c>
      <c r="O154" s="38" t="s">
        <v>4178</v>
      </c>
      <c r="P154" s="38" t="s">
        <v>4179</v>
      </c>
      <c r="Q154" s="38" t="s">
        <v>4175</v>
      </c>
      <c r="R154" s="38" t="s">
        <v>53</v>
      </c>
      <c r="S154" s="38" t="e">
        <f t="shared" si="31"/>
        <v>#N/A</v>
      </c>
      <c r="T154" s="328" t="s">
        <v>4180</v>
      </c>
      <c r="U154" s="328"/>
      <c r="V154" s="328" t="s">
        <v>4175</v>
      </c>
      <c r="W154" s="328" t="s">
        <v>4181</v>
      </c>
      <c r="X154" s="328" t="s">
        <v>4181</v>
      </c>
      <c r="Y154" s="328" t="s">
        <v>4182</v>
      </c>
      <c r="Z154" s="328"/>
      <c r="AA154" s="328" t="s">
        <v>4175</v>
      </c>
      <c r="AB154" s="328" t="s">
        <v>4181</v>
      </c>
      <c r="AC154" s="328" t="s">
        <v>4181</v>
      </c>
      <c r="AD154" s="327" t="s">
        <v>4183</v>
      </c>
      <c r="AE154" s="327" t="s">
        <v>4184</v>
      </c>
      <c r="AF154" s="327" t="s">
        <v>4185</v>
      </c>
      <c r="AG154" s="327" t="s">
        <v>55</v>
      </c>
      <c r="AH154" s="327" t="e">
        <f t="shared" si="32"/>
        <v>#N/A</v>
      </c>
      <c r="AI154" s="330" t="s">
        <v>4186</v>
      </c>
      <c r="AJ154" s="330" t="s">
        <v>4201</v>
      </c>
      <c r="AK154" s="330" t="s">
        <v>4185</v>
      </c>
      <c r="AL154" s="330" t="s">
        <v>4202</v>
      </c>
      <c r="AM154" s="330" t="e">
        <f t="shared" si="33"/>
        <v>#REF!</v>
      </c>
      <c r="AN154" s="327" t="s">
        <v>4188</v>
      </c>
      <c r="AO154" s="327" t="s">
        <v>4191</v>
      </c>
      <c r="AP154" s="327" t="s">
        <v>4185</v>
      </c>
      <c r="AQ154" s="327" t="s">
        <v>55</v>
      </c>
      <c r="AR154" s="327" t="e">
        <f t="shared" si="34"/>
        <v>#N/A</v>
      </c>
      <c r="AS154" s="330" t="s">
        <v>4189</v>
      </c>
      <c r="AT154" s="330" t="s">
        <v>4203</v>
      </c>
      <c r="AU154" s="330" t="s">
        <v>4185</v>
      </c>
      <c r="AV154" s="330" t="s">
        <v>4202</v>
      </c>
      <c r="AW154" s="330" t="e">
        <f t="shared" si="35"/>
        <v>#REF!</v>
      </c>
      <c r="AX154" s="353"/>
      <c r="AY154" s="353"/>
      <c r="AZ154" s="353"/>
      <c r="BA154" s="353"/>
      <c r="BB154" s="353"/>
      <c r="BC154" s="353"/>
      <c r="BD154" s="353"/>
      <c r="BE154" s="353"/>
      <c r="BF154" s="353"/>
      <c r="BG154" s="353"/>
      <c r="BH154" s="353"/>
      <c r="BI154" s="353"/>
      <c r="BJ154" s="353"/>
      <c r="BK154" s="353"/>
      <c r="BL154" s="353"/>
      <c r="BM154" s="353"/>
      <c r="BN154" s="353"/>
      <c r="BO154" s="353"/>
      <c r="BP154" s="353"/>
      <c r="BQ154" s="353"/>
      <c r="BS154" s="28"/>
      <c r="BT154" s="28"/>
      <c r="BU154" s="28"/>
      <c r="BV154" s="28"/>
      <c r="BW154" s="28"/>
      <c r="BX154" s="28"/>
      <c r="BY154" s="28"/>
      <c r="BZ154" s="28"/>
    </row>
    <row r="155" spans="2:78" hidden="1">
      <c r="B155" s="95" t="s">
        <v>677</v>
      </c>
      <c r="C155" s="33" t="e">
        <f t="shared" si="26"/>
        <v>#N/A</v>
      </c>
      <c r="D155" s="472" t="e">
        <f t="shared" si="27"/>
        <v>#N/A</v>
      </c>
      <c r="E155" s="33" t="e">
        <f t="shared" si="28"/>
        <v>#N/A</v>
      </c>
      <c r="F155" s="35" t="s">
        <v>4174</v>
      </c>
      <c r="G155" s="35" t="s">
        <v>4175</v>
      </c>
      <c r="H155" s="35" t="s">
        <v>52</v>
      </c>
      <c r="I155" s="35" t="e">
        <f t="shared" si="29"/>
        <v>#N/A</v>
      </c>
      <c r="J155" s="38" t="s">
        <v>4176</v>
      </c>
      <c r="K155" s="38" t="s">
        <v>4177</v>
      </c>
      <c r="L155" s="38" t="s">
        <v>4175</v>
      </c>
      <c r="M155" s="38" t="s">
        <v>53</v>
      </c>
      <c r="N155" s="38" t="e">
        <f t="shared" si="30"/>
        <v>#N/A</v>
      </c>
      <c r="O155" s="38" t="s">
        <v>4178</v>
      </c>
      <c r="P155" s="38" t="s">
        <v>4179</v>
      </c>
      <c r="Q155" s="38" t="s">
        <v>4175</v>
      </c>
      <c r="R155" s="38" t="s">
        <v>53</v>
      </c>
      <c r="S155" s="38" t="e">
        <f t="shared" si="31"/>
        <v>#N/A</v>
      </c>
      <c r="T155" s="328" t="s">
        <v>4180</v>
      </c>
      <c r="U155" s="328"/>
      <c r="V155" s="328" t="s">
        <v>4175</v>
      </c>
      <c r="W155" s="328" t="s">
        <v>4181</v>
      </c>
      <c r="X155" s="328" t="s">
        <v>4181</v>
      </c>
      <c r="Y155" s="328" t="s">
        <v>4182</v>
      </c>
      <c r="Z155" s="328"/>
      <c r="AA155" s="328" t="s">
        <v>4175</v>
      </c>
      <c r="AB155" s="328" t="s">
        <v>4181</v>
      </c>
      <c r="AC155" s="328" t="s">
        <v>4181</v>
      </c>
      <c r="AD155" s="327" t="s">
        <v>4183</v>
      </c>
      <c r="AE155" s="327" t="s">
        <v>4184</v>
      </c>
      <c r="AF155" s="327" t="s">
        <v>4185</v>
      </c>
      <c r="AG155" s="327" t="s">
        <v>55</v>
      </c>
      <c r="AH155" s="327" t="e">
        <f t="shared" si="32"/>
        <v>#N/A</v>
      </c>
      <c r="AI155" s="330" t="s">
        <v>4186</v>
      </c>
      <c r="AJ155" s="330" t="s">
        <v>4201</v>
      </c>
      <c r="AK155" s="330" t="s">
        <v>4185</v>
      </c>
      <c r="AL155" s="330" t="s">
        <v>4202</v>
      </c>
      <c r="AM155" s="330" t="e">
        <f t="shared" si="33"/>
        <v>#REF!</v>
      </c>
      <c r="AN155" s="327" t="s">
        <v>4188</v>
      </c>
      <c r="AO155" s="327" t="s">
        <v>4191</v>
      </c>
      <c r="AP155" s="327" t="s">
        <v>4185</v>
      </c>
      <c r="AQ155" s="327" t="s">
        <v>55</v>
      </c>
      <c r="AR155" s="327" t="e">
        <f t="shared" si="34"/>
        <v>#N/A</v>
      </c>
      <c r="AS155" s="330" t="s">
        <v>4189</v>
      </c>
      <c r="AT155" s="330" t="s">
        <v>4203</v>
      </c>
      <c r="AU155" s="330" t="s">
        <v>4185</v>
      </c>
      <c r="AV155" s="330" t="s">
        <v>4202</v>
      </c>
      <c r="AW155" s="330" t="e">
        <f t="shared" si="35"/>
        <v>#REF!</v>
      </c>
      <c r="AX155" s="353"/>
      <c r="AY155" s="353"/>
      <c r="AZ155" s="353"/>
      <c r="BA155" s="353"/>
      <c r="BB155" s="353"/>
      <c r="BC155" s="353"/>
      <c r="BD155" s="353"/>
      <c r="BE155" s="353"/>
      <c r="BF155" s="353"/>
      <c r="BG155" s="353"/>
      <c r="BH155" s="353"/>
      <c r="BI155" s="353"/>
      <c r="BJ155" s="353"/>
      <c r="BK155" s="353"/>
      <c r="BL155" s="353"/>
      <c r="BM155" s="353"/>
      <c r="BN155" s="353"/>
      <c r="BO155" s="353"/>
      <c r="BP155" s="353"/>
      <c r="BQ155" s="353"/>
      <c r="BS155" s="28"/>
      <c r="BT155" s="28"/>
      <c r="BU155" s="28"/>
      <c r="BV155" s="28"/>
      <c r="BW155" s="28"/>
      <c r="BX155" s="28"/>
      <c r="BY155" s="28"/>
      <c r="BZ155" s="28"/>
    </row>
    <row r="156" spans="2:78" hidden="1">
      <c r="B156" s="95" t="s">
        <v>678</v>
      </c>
      <c r="C156" s="33" t="e">
        <f t="shared" si="26"/>
        <v>#N/A</v>
      </c>
      <c r="D156" s="472" t="e">
        <f t="shared" si="27"/>
        <v>#N/A</v>
      </c>
      <c r="E156" s="33" t="e">
        <f t="shared" si="28"/>
        <v>#N/A</v>
      </c>
      <c r="F156" s="35" t="s">
        <v>4174</v>
      </c>
      <c r="G156" s="35" t="s">
        <v>4175</v>
      </c>
      <c r="H156" s="35" t="s">
        <v>52</v>
      </c>
      <c r="I156" s="35" t="e">
        <f t="shared" si="29"/>
        <v>#N/A</v>
      </c>
      <c r="J156" s="38" t="s">
        <v>4176</v>
      </c>
      <c r="K156" s="38" t="s">
        <v>4177</v>
      </c>
      <c r="L156" s="38" t="s">
        <v>4175</v>
      </c>
      <c r="M156" s="38" t="s">
        <v>53</v>
      </c>
      <c r="N156" s="38" t="e">
        <f t="shared" si="30"/>
        <v>#N/A</v>
      </c>
      <c r="O156" s="38" t="s">
        <v>4178</v>
      </c>
      <c r="P156" s="38" t="s">
        <v>4179</v>
      </c>
      <c r="Q156" s="38" t="s">
        <v>4175</v>
      </c>
      <c r="R156" s="38" t="s">
        <v>53</v>
      </c>
      <c r="S156" s="38" t="e">
        <f t="shared" si="31"/>
        <v>#N/A</v>
      </c>
      <c r="T156" s="328" t="s">
        <v>4180</v>
      </c>
      <c r="U156" s="328"/>
      <c r="V156" s="328" t="s">
        <v>4175</v>
      </c>
      <c r="W156" s="328" t="s">
        <v>4181</v>
      </c>
      <c r="X156" s="328" t="s">
        <v>4181</v>
      </c>
      <c r="Y156" s="328" t="s">
        <v>4182</v>
      </c>
      <c r="Z156" s="328"/>
      <c r="AA156" s="328" t="s">
        <v>4175</v>
      </c>
      <c r="AB156" s="328" t="s">
        <v>4181</v>
      </c>
      <c r="AC156" s="328" t="s">
        <v>4181</v>
      </c>
      <c r="AD156" s="327" t="s">
        <v>4183</v>
      </c>
      <c r="AE156" s="327" t="s">
        <v>4184</v>
      </c>
      <c r="AF156" s="327" t="s">
        <v>4185</v>
      </c>
      <c r="AG156" s="327" t="s">
        <v>55</v>
      </c>
      <c r="AH156" s="327" t="e">
        <f t="shared" si="32"/>
        <v>#N/A</v>
      </c>
      <c r="AI156" s="330" t="s">
        <v>4186</v>
      </c>
      <c r="AJ156" s="330" t="s">
        <v>4201</v>
      </c>
      <c r="AK156" s="330" t="s">
        <v>4185</v>
      </c>
      <c r="AL156" s="330" t="s">
        <v>4202</v>
      </c>
      <c r="AM156" s="330" t="e">
        <f t="shared" si="33"/>
        <v>#REF!</v>
      </c>
      <c r="AN156" s="327" t="s">
        <v>4188</v>
      </c>
      <c r="AO156" s="327" t="s">
        <v>4191</v>
      </c>
      <c r="AP156" s="327" t="s">
        <v>4185</v>
      </c>
      <c r="AQ156" s="327" t="s">
        <v>55</v>
      </c>
      <c r="AR156" s="327" t="e">
        <f t="shared" si="34"/>
        <v>#N/A</v>
      </c>
      <c r="AS156" s="330" t="s">
        <v>4189</v>
      </c>
      <c r="AT156" s="330" t="s">
        <v>4203</v>
      </c>
      <c r="AU156" s="330" t="s">
        <v>4185</v>
      </c>
      <c r="AV156" s="330" t="s">
        <v>4202</v>
      </c>
      <c r="AW156" s="330" t="e">
        <f t="shared" si="35"/>
        <v>#REF!</v>
      </c>
      <c r="AX156" s="353"/>
      <c r="AY156" s="353"/>
      <c r="AZ156" s="353"/>
      <c r="BA156" s="353"/>
      <c r="BB156" s="353"/>
      <c r="BC156" s="353"/>
      <c r="BD156" s="353"/>
      <c r="BE156" s="353"/>
      <c r="BF156" s="353"/>
      <c r="BG156" s="353"/>
      <c r="BH156" s="353"/>
      <c r="BI156" s="353"/>
      <c r="BJ156" s="353"/>
      <c r="BK156" s="353"/>
      <c r="BL156" s="353"/>
      <c r="BM156" s="353"/>
      <c r="BN156" s="353"/>
      <c r="BO156" s="353"/>
      <c r="BP156" s="353"/>
      <c r="BQ156" s="353"/>
      <c r="BS156" s="28"/>
      <c r="BT156" s="28"/>
      <c r="BU156" s="28"/>
      <c r="BV156" s="28"/>
      <c r="BW156" s="28"/>
      <c r="BX156" s="28"/>
      <c r="BY156" s="28"/>
      <c r="BZ156" s="28"/>
    </row>
    <row r="157" spans="2:78" hidden="1">
      <c r="B157" s="95" t="s">
        <v>679</v>
      </c>
      <c r="C157" s="33" t="e">
        <f t="shared" si="26"/>
        <v>#N/A</v>
      </c>
      <c r="D157" s="472" t="e">
        <f t="shared" si="27"/>
        <v>#N/A</v>
      </c>
      <c r="E157" s="33" t="e">
        <f t="shared" si="28"/>
        <v>#N/A</v>
      </c>
      <c r="F157" s="35" t="s">
        <v>4174</v>
      </c>
      <c r="G157" s="35" t="s">
        <v>4175</v>
      </c>
      <c r="H157" s="35" t="s">
        <v>52</v>
      </c>
      <c r="I157" s="35" t="e">
        <f t="shared" si="29"/>
        <v>#N/A</v>
      </c>
      <c r="J157" s="38" t="s">
        <v>4176</v>
      </c>
      <c r="K157" s="38" t="s">
        <v>4177</v>
      </c>
      <c r="L157" s="38" t="s">
        <v>4175</v>
      </c>
      <c r="M157" s="38" t="s">
        <v>53</v>
      </c>
      <c r="N157" s="38" t="e">
        <f t="shared" si="30"/>
        <v>#N/A</v>
      </c>
      <c r="O157" s="38" t="s">
        <v>4178</v>
      </c>
      <c r="P157" s="38" t="s">
        <v>4179</v>
      </c>
      <c r="Q157" s="38" t="s">
        <v>4175</v>
      </c>
      <c r="R157" s="38" t="s">
        <v>53</v>
      </c>
      <c r="S157" s="38" t="e">
        <f t="shared" si="31"/>
        <v>#N/A</v>
      </c>
      <c r="T157" s="328" t="s">
        <v>4180</v>
      </c>
      <c r="U157" s="328"/>
      <c r="V157" s="328" t="s">
        <v>4175</v>
      </c>
      <c r="W157" s="328" t="s">
        <v>4181</v>
      </c>
      <c r="X157" s="328" t="s">
        <v>4181</v>
      </c>
      <c r="Y157" s="328" t="s">
        <v>4182</v>
      </c>
      <c r="Z157" s="328"/>
      <c r="AA157" s="328" t="s">
        <v>4175</v>
      </c>
      <c r="AB157" s="328" t="s">
        <v>4181</v>
      </c>
      <c r="AC157" s="328" t="s">
        <v>4181</v>
      </c>
      <c r="AD157" s="327" t="s">
        <v>4183</v>
      </c>
      <c r="AE157" s="327" t="s">
        <v>4184</v>
      </c>
      <c r="AF157" s="327" t="s">
        <v>4185</v>
      </c>
      <c r="AG157" s="327" t="s">
        <v>55</v>
      </c>
      <c r="AH157" s="327" t="e">
        <f t="shared" si="32"/>
        <v>#N/A</v>
      </c>
      <c r="AI157" s="330" t="s">
        <v>4186</v>
      </c>
      <c r="AJ157" s="330" t="s">
        <v>4201</v>
      </c>
      <c r="AK157" s="330" t="s">
        <v>4185</v>
      </c>
      <c r="AL157" s="330" t="s">
        <v>4202</v>
      </c>
      <c r="AM157" s="330" t="e">
        <f t="shared" si="33"/>
        <v>#REF!</v>
      </c>
      <c r="AN157" s="327" t="s">
        <v>4188</v>
      </c>
      <c r="AO157" s="327" t="s">
        <v>4191</v>
      </c>
      <c r="AP157" s="327" t="s">
        <v>4185</v>
      </c>
      <c r="AQ157" s="327" t="s">
        <v>55</v>
      </c>
      <c r="AR157" s="327" t="e">
        <f t="shared" si="34"/>
        <v>#N/A</v>
      </c>
      <c r="AS157" s="330" t="s">
        <v>4189</v>
      </c>
      <c r="AT157" s="330" t="s">
        <v>4203</v>
      </c>
      <c r="AU157" s="330" t="s">
        <v>4185</v>
      </c>
      <c r="AV157" s="330" t="s">
        <v>4202</v>
      </c>
      <c r="AW157" s="330" t="e">
        <f t="shared" si="35"/>
        <v>#REF!</v>
      </c>
      <c r="AX157" s="353"/>
      <c r="AY157" s="353"/>
      <c r="AZ157" s="353"/>
      <c r="BA157" s="353"/>
      <c r="BB157" s="353"/>
      <c r="BC157" s="353"/>
      <c r="BD157" s="353"/>
      <c r="BE157" s="353"/>
      <c r="BF157" s="353"/>
      <c r="BG157" s="353"/>
      <c r="BH157" s="353"/>
      <c r="BI157" s="353"/>
      <c r="BJ157" s="353"/>
      <c r="BK157" s="353"/>
      <c r="BL157" s="353"/>
      <c r="BM157" s="353"/>
      <c r="BN157" s="353"/>
      <c r="BO157" s="353"/>
      <c r="BP157" s="353"/>
      <c r="BQ157" s="353"/>
      <c r="BS157" s="28"/>
      <c r="BT157" s="28"/>
      <c r="BU157" s="28"/>
      <c r="BV157" s="28"/>
      <c r="BW157" s="28"/>
      <c r="BX157" s="28"/>
      <c r="BY157" s="28"/>
      <c r="BZ157" s="28"/>
    </row>
    <row r="158" spans="2:78" hidden="1">
      <c r="B158" s="95" t="s">
        <v>680</v>
      </c>
      <c r="C158" s="33" t="e">
        <f t="shared" si="26"/>
        <v>#N/A</v>
      </c>
      <c r="D158" s="472" t="e">
        <f t="shared" si="27"/>
        <v>#N/A</v>
      </c>
      <c r="E158" s="33" t="e">
        <f t="shared" si="28"/>
        <v>#N/A</v>
      </c>
      <c r="F158" s="35" t="s">
        <v>4174</v>
      </c>
      <c r="G158" s="35" t="s">
        <v>4175</v>
      </c>
      <c r="H158" s="35" t="s">
        <v>52</v>
      </c>
      <c r="I158" s="35" t="e">
        <f t="shared" si="29"/>
        <v>#N/A</v>
      </c>
      <c r="J158" s="38" t="s">
        <v>4176</v>
      </c>
      <c r="K158" s="38" t="s">
        <v>4177</v>
      </c>
      <c r="L158" s="38" t="s">
        <v>4175</v>
      </c>
      <c r="M158" s="38" t="s">
        <v>53</v>
      </c>
      <c r="N158" s="38" t="e">
        <f t="shared" si="30"/>
        <v>#N/A</v>
      </c>
      <c r="O158" s="38" t="s">
        <v>4178</v>
      </c>
      <c r="P158" s="38" t="s">
        <v>4179</v>
      </c>
      <c r="Q158" s="38" t="s">
        <v>4175</v>
      </c>
      <c r="R158" s="38" t="s">
        <v>53</v>
      </c>
      <c r="S158" s="38" t="e">
        <f t="shared" si="31"/>
        <v>#N/A</v>
      </c>
      <c r="T158" s="328" t="s">
        <v>4180</v>
      </c>
      <c r="U158" s="328"/>
      <c r="V158" s="328" t="s">
        <v>4175</v>
      </c>
      <c r="W158" s="328" t="s">
        <v>4181</v>
      </c>
      <c r="X158" s="328" t="s">
        <v>4181</v>
      </c>
      <c r="Y158" s="328" t="s">
        <v>4182</v>
      </c>
      <c r="Z158" s="328"/>
      <c r="AA158" s="328" t="s">
        <v>4175</v>
      </c>
      <c r="AB158" s="328" t="s">
        <v>4181</v>
      </c>
      <c r="AC158" s="328" t="s">
        <v>4181</v>
      </c>
      <c r="AD158" s="327" t="s">
        <v>4183</v>
      </c>
      <c r="AE158" s="327" t="s">
        <v>4184</v>
      </c>
      <c r="AF158" s="327" t="s">
        <v>4185</v>
      </c>
      <c r="AG158" s="327" t="s">
        <v>55</v>
      </c>
      <c r="AH158" s="327" t="e">
        <f t="shared" si="32"/>
        <v>#N/A</v>
      </c>
      <c r="AI158" s="330" t="s">
        <v>4186</v>
      </c>
      <c r="AJ158" s="330" t="s">
        <v>4201</v>
      </c>
      <c r="AK158" s="330" t="s">
        <v>4185</v>
      </c>
      <c r="AL158" s="330" t="s">
        <v>4202</v>
      </c>
      <c r="AM158" s="330" t="e">
        <f t="shared" si="33"/>
        <v>#REF!</v>
      </c>
      <c r="AN158" s="327" t="s">
        <v>4188</v>
      </c>
      <c r="AO158" s="327" t="s">
        <v>4191</v>
      </c>
      <c r="AP158" s="327" t="s">
        <v>4185</v>
      </c>
      <c r="AQ158" s="327" t="s">
        <v>55</v>
      </c>
      <c r="AR158" s="327" t="e">
        <f t="shared" si="34"/>
        <v>#N/A</v>
      </c>
      <c r="AS158" s="330" t="s">
        <v>4189</v>
      </c>
      <c r="AT158" s="330" t="s">
        <v>4203</v>
      </c>
      <c r="AU158" s="330" t="s">
        <v>4185</v>
      </c>
      <c r="AV158" s="330" t="s">
        <v>4202</v>
      </c>
      <c r="AW158" s="330" t="e">
        <f t="shared" si="35"/>
        <v>#REF!</v>
      </c>
      <c r="AX158" s="353"/>
      <c r="AY158" s="353"/>
      <c r="AZ158" s="353"/>
      <c r="BA158" s="353"/>
      <c r="BB158" s="353"/>
      <c r="BC158" s="353"/>
      <c r="BD158" s="353"/>
      <c r="BE158" s="353"/>
      <c r="BF158" s="353"/>
      <c r="BG158" s="353"/>
      <c r="BH158" s="353"/>
      <c r="BI158" s="353"/>
      <c r="BJ158" s="353"/>
      <c r="BK158" s="353"/>
      <c r="BL158" s="353"/>
      <c r="BM158" s="353"/>
      <c r="BN158" s="353"/>
      <c r="BO158" s="353"/>
      <c r="BP158" s="353"/>
      <c r="BQ158" s="353"/>
      <c r="BS158" s="28"/>
      <c r="BT158" s="28"/>
      <c r="BU158" s="28"/>
      <c r="BV158" s="28"/>
      <c r="BW158" s="28"/>
      <c r="BX158" s="28"/>
      <c r="BY158" s="28"/>
      <c r="BZ158" s="28"/>
    </row>
    <row r="159" spans="2:78" hidden="1">
      <c r="B159" s="95" t="s">
        <v>681</v>
      </c>
      <c r="C159" s="33" t="e">
        <f t="shared" si="26"/>
        <v>#N/A</v>
      </c>
      <c r="D159" s="472" t="e">
        <f t="shared" si="27"/>
        <v>#N/A</v>
      </c>
      <c r="E159" s="33" t="e">
        <f t="shared" si="28"/>
        <v>#N/A</v>
      </c>
      <c r="F159" s="35" t="s">
        <v>4174</v>
      </c>
      <c r="G159" s="35" t="s">
        <v>4175</v>
      </c>
      <c r="H159" s="35" t="s">
        <v>52</v>
      </c>
      <c r="I159" s="35" t="e">
        <f t="shared" si="29"/>
        <v>#N/A</v>
      </c>
      <c r="J159" s="38" t="s">
        <v>4176</v>
      </c>
      <c r="K159" s="38" t="s">
        <v>4177</v>
      </c>
      <c r="L159" s="38" t="s">
        <v>4175</v>
      </c>
      <c r="M159" s="38" t="s">
        <v>53</v>
      </c>
      <c r="N159" s="38" t="e">
        <f t="shared" si="30"/>
        <v>#N/A</v>
      </c>
      <c r="O159" s="38" t="s">
        <v>4178</v>
      </c>
      <c r="P159" s="38" t="s">
        <v>4179</v>
      </c>
      <c r="Q159" s="38" t="s">
        <v>4175</v>
      </c>
      <c r="R159" s="38" t="s">
        <v>53</v>
      </c>
      <c r="S159" s="38" t="e">
        <f t="shared" si="31"/>
        <v>#N/A</v>
      </c>
      <c r="T159" s="328" t="s">
        <v>4180</v>
      </c>
      <c r="U159" s="328"/>
      <c r="V159" s="328" t="s">
        <v>4175</v>
      </c>
      <c r="W159" s="328" t="s">
        <v>4181</v>
      </c>
      <c r="X159" s="328" t="s">
        <v>4181</v>
      </c>
      <c r="Y159" s="328" t="s">
        <v>4182</v>
      </c>
      <c r="Z159" s="328"/>
      <c r="AA159" s="328" t="s">
        <v>4175</v>
      </c>
      <c r="AB159" s="328" t="s">
        <v>4181</v>
      </c>
      <c r="AC159" s="328" t="s">
        <v>4181</v>
      </c>
      <c r="AD159" s="327" t="s">
        <v>4183</v>
      </c>
      <c r="AE159" s="327" t="s">
        <v>4184</v>
      </c>
      <c r="AF159" s="327" t="s">
        <v>4185</v>
      </c>
      <c r="AG159" s="327" t="s">
        <v>55</v>
      </c>
      <c r="AH159" s="327" t="e">
        <f t="shared" si="32"/>
        <v>#N/A</v>
      </c>
      <c r="AI159" s="330" t="s">
        <v>4186</v>
      </c>
      <c r="AJ159" s="330" t="s">
        <v>4201</v>
      </c>
      <c r="AK159" s="330" t="s">
        <v>4185</v>
      </c>
      <c r="AL159" s="330" t="s">
        <v>4202</v>
      </c>
      <c r="AM159" s="330" t="e">
        <f t="shared" si="33"/>
        <v>#REF!</v>
      </c>
      <c r="AN159" s="327" t="s">
        <v>4188</v>
      </c>
      <c r="AO159" s="327" t="s">
        <v>4191</v>
      </c>
      <c r="AP159" s="327" t="s">
        <v>4185</v>
      </c>
      <c r="AQ159" s="327" t="s">
        <v>55</v>
      </c>
      <c r="AR159" s="327" t="e">
        <f t="shared" si="34"/>
        <v>#N/A</v>
      </c>
      <c r="AS159" s="330" t="s">
        <v>4189</v>
      </c>
      <c r="AT159" s="330" t="s">
        <v>4203</v>
      </c>
      <c r="AU159" s="330" t="s">
        <v>4185</v>
      </c>
      <c r="AV159" s="330" t="s">
        <v>4202</v>
      </c>
      <c r="AW159" s="330" t="e">
        <f t="shared" si="35"/>
        <v>#REF!</v>
      </c>
      <c r="AX159" s="353"/>
      <c r="AY159" s="353"/>
      <c r="AZ159" s="353"/>
      <c r="BA159" s="353"/>
      <c r="BB159" s="353"/>
      <c r="BC159" s="353"/>
      <c r="BD159" s="353"/>
      <c r="BE159" s="353"/>
      <c r="BF159" s="353"/>
      <c r="BG159" s="353"/>
      <c r="BH159" s="353"/>
      <c r="BI159" s="353"/>
      <c r="BJ159" s="353"/>
      <c r="BK159" s="353"/>
      <c r="BL159" s="353"/>
      <c r="BM159" s="353"/>
      <c r="BN159" s="353"/>
      <c r="BO159" s="353"/>
      <c r="BP159" s="353"/>
      <c r="BQ159" s="353"/>
      <c r="BS159" s="28"/>
      <c r="BT159" s="28"/>
      <c r="BU159" s="28"/>
      <c r="BV159" s="28"/>
      <c r="BW159" s="28"/>
      <c r="BX159" s="28"/>
      <c r="BY159" s="28"/>
      <c r="BZ159" s="28"/>
    </row>
    <row r="160" spans="2:78" hidden="1">
      <c r="B160" s="95" t="s">
        <v>682</v>
      </c>
      <c r="C160" s="33" t="e">
        <f t="shared" si="26"/>
        <v>#N/A</v>
      </c>
      <c r="D160" s="472" t="e">
        <f t="shared" si="27"/>
        <v>#N/A</v>
      </c>
      <c r="E160" s="33" t="e">
        <f t="shared" si="28"/>
        <v>#N/A</v>
      </c>
      <c r="F160" s="35" t="s">
        <v>4174</v>
      </c>
      <c r="G160" s="35" t="s">
        <v>4175</v>
      </c>
      <c r="H160" s="35" t="s">
        <v>52</v>
      </c>
      <c r="I160" s="35" t="e">
        <f t="shared" si="29"/>
        <v>#N/A</v>
      </c>
      <c r="J160" s="38" t="s">
        <v>4176</v>
      </c>
      <c r="K160" s="38" t="s">
        <v>4177</v>
      </c>
      <c r="L160" s="38" t="s">
        <v>4175</v>
      </c>
      <c r="M160" s="38" t="s">
        <v>53</v>
      </c>
      <c r="N160" s="38" t="e">
        <f t="shared" si="30"/>
        <v>#N/A</v>
      </c>
      <c r="O160" s="38" t="s">
        <v>4178</v>
      </c>
      <c r="P160" s="38" t="s">
        <v>4179</v>
      </c>
      <c r="Q160" s="38" t="s">
        <v>4175</v>
      </c>
      <c r="R160" s="38" t="s">
        <v>53</v>
      </c>
      <c r="S160" s="38" t="e">
        <f t="shared" si="31"/>
        <v>#N/A</v>
      </c>
      <c r="T160" s="328" t="s">
        <v>4180</v>
      </c>
      <c r="U160" s="328"/>
      <c r="V160" s="328" t="s">
        <v>4175</v>
      </c>
      <c r="W160" s="328" t="s">
        <v>4181</v>
      </c>
      <c r="X160" s="328" t="s">
        <v>4181</v>
      </c>
      <c r="Y160" s="328" t="s">
        <v>4182</v>
      </c>
      <c r="Z160" s="328"/>
      <c r="AA160" s="328" t="s">
        <v>4175</v>
      </c>
      <c r="AB160" s="328" t="s">
        <v>4181</v>
      </c>
      <c r="AC160" s="328" t="s">
        <v>4181</v>
      </c>
      <c r="AD160" s="327" t="s">
        <v>4183</v>
      </c>
      <c r="AE160" s="327" t="s">
        <v>4184</v>
      </c>
      <c r="AF160" s="327" t="s">
        <v>4185</v>
      </c>
      <c r="AG160" s="327" t="s">
        <v>55</v>
      </c>
      <c r="AH160" s="327" t="e">
        <f t="shared" si="32"/>
        <v>#N/A</v>
      </c>
      <c r="AI160" s="330" t="s">
        <v>4186</v>
      </c>
      <c r="AJ160" s="330" t="s">
        <v>4201</v>
      </c>
      <c r="AK160" s="330" t="s">
        <v>4185</v>
      </c>
      <c r="AL160" s="330" t="s">
        <v>4202</v>
      </c>
      <c r="AM160" s="330" t="e">
        <f t="shared" si="33"/>
        <v>#REF!</v>
      </c>
      <c r="AN160" s="327" t="s">
        <v>4188</v>
      </c>
      <c r="AO160" s="327" t="s">
        <v>4191</v>
      </c>
      <c r="AP160" s="327" t="s">
        <v>4185</v>
      </c>
      <c r="AQ160" s="327" t="s">
        <v>55</v>
      </c>
      <c r="AR160" s="327" t="e">
        <f t="shared" si="34"/>
        <v>#N/A</v>
      </c>
      <c r="AS160" s="330" t="s">
        <v>4189</v>
      </c>
      <c r="AT160" s="330" t="s">
        <v>4203</v>
      </c>
      <c r="AU160" s="330" t="s">
        <v>4185</v>
      </c>
      <c r="AV160" s="330" t="s">
        <v>4202</v>
      </c>
      <c r="AW160" s="330" t="e">
        <f t="shared" si="35"/>
        <v>#REF!</v>
      </c>
      <c r="AX160" s="353"/>
      <c r="AY160" s="353"/>
      <c r="AZ160" s="353"/>
      <c r="BA160" s="353"/>
      <c r="BB160" s="353"/>
      <c r="BC160" s="353"/>
      <c r="BD160" s="353"/>
      <c r="BE160" s="353"/>
      <c r="BF160" s="353"/>
      <c r="BG160" s="353"/>
      <c r="BH160" s="353"/>
      <c r="BI160" s="353"/>
      <c r="BJ160" s="353"/>
      <c r="BK160" s="353"/>
      <c r="BL160" s="353"/>
      <c r="BM160" s="353"/>
      <c r="BN160" s="353"/>
      <c r="BO160" s="353"/>
      <c r="BP160" s="353"/>
      <c r="BQ160" s="353"/>
      <c r="BS160" s="28"/>
      <c r="BT160" s="28"/>
      <c r="BU160" s="28"/>
      <c r="BV160" s="28"/>
      <c r="BW160" s="28"/>
      <c r="BX160" s="28"/>
      <c r="BY160" s="28"/>
      <c r="BZ160" s="28"/>
    </row>
    <row r="161" spans="2:78" hidden="1">
      <c r="B161" s="95" t="s">
        <v>683</v>
      </c>
      <c r="C161" s="33" t="e">
        <f t="shared" si="26"/>
        <v>#N/A</v>
      </c>
      <c r="D161" s="472" t="e">
        <f t="shared" si="27"/>
        <v>#N/A</v>
      </c>
      <c r="E161" s="33" t="e">
        <f t="shared" si="28"/>
        <v>#N/A</v>
      </c>
      <c r="F161" s="35" t="s">
        <v>4174</v>
      </c>
      <c r="G161" s="35" t="s">
        <v>4175</v>
      </c>
      <c r="H161" s="35" t="s">
        <v>52</v>
      </c>
      <c r="I161" s="35" t="e">
        <f t="shared" si="29"/>
        <v>#N/A</v>
      </c>
      <c r="J161" s="38" t="s">
        <v>4176</v>
      </c>
      <c r="K161" s="38" t="s">
        <v>4177</v>
      </c>
      <c r="L161" s="38" t="s">
        <v>4175</v>
      </c>
      <c r="M161" s="38" t="s">
        <v>53</v>
      </c>
      <c r="N161" s="38" t="e">
        <f t="shared" si="30"/>
        <v>#N/A</v>
      </c>
      <c r="O161" s="38" t="s">
        <v>4178</v>
      </c>
      <c r="P161" s="38" t="s">
        <v>4179</v>
      </c>
      <c r="Q161" s="38" t="s">
        <v>4175</v>
      </c>
      <c r="R161" s="38" t="s">
        <v>53</v>
      </c>
      <c r="S161" s="38" t="e">
        <f t="shared" si="31"/>
        <v>#N/A</v>
      </c>
      <c r="T161" s="328" t="s">
        <v>4180</v>
      </c>
      <c r="U161" s="328"/>
      <c r="V161" s="328" t="s">
        <v>4175</v>
      </c>
      <c r="W161" s="328" t="s">
        <v>4181</v>
      </c>
      <c r="X161" s="328" t="s">
        <v>4181</v>
      </c>
      <c r="Y161" s="328" t="s">
        <v>4182</v>
      </c>
      <c r="Z161" s="328"/>
      <c r="AA161" s="328" t="s">
        <v>4175</v>
      </c>
      <c r="AB161" s="328" t="s">
        <v>4181</v>
      </c>
      <c r="AC161" s="328" t="s">
        <v>4181</v>
      </c>
      <c r="AD161" s="327" t="s">
        <v>4183</v>
      </c>
      <c r="AE161" s="327" t="s">
        <v>4184</v>
      </c>
      <c r="AF161" s="327" t="s">
        <v>4185</v>
      </c>
      <c r="AG161" s="327" t="s">
        <v>55</v>
      </c>
      <c r="AH161" s="327" t="e">
        <f t="shared" si="32"/>
        <v>#N/A</v>
      </c>
      <c r="AI161" s="330" t="s">
        <v>4186</v>
      </c>
      <c r="AJ161" s="330" t="s">
        <v>4201</v>
      </c>
      <c r="AK161" s="330" t="s">
        <v>4185</v>
      </c>
      <c r="AL161" s="330" t="s">
        <v>4202</v>
      </c>
      <c r="AM161" s="330" t="e">
        <f t="shared" si="33"/>
        <v>#REF!</v>
      </c>
      <c r="AN161" s="327" t="s">
        <v>4188</v>
      </c>
      <c r="AO161" s="327" t="s">
        <v>4191</v>
      </c>
      <c r="AP161" s="327" t="s">
        <v>4185</v>
      </c>
      <c r="AQ161" s="327" t="s">
        <v>55</v>
      </c>
      <c r="AR161" s="327" t="e">
        <f t="shared" si="34"/>
        <v>#N/A</v>
      </c>
      <c r="AS161" s="330" t="s">
        <v>4189</v>
      </c>
      <c r="AT161" s="330" t="s">
        <v>4203</v>
      </c>
      <c r="AU161" s="330" t="s">
        <v>4185</v>
      </c>
      <c r="AV161" s="330" t="s">
        <v>4202</v>
      </c>
      <c r="AW161" s="330" t="e">
        <f t="shared" si="35"/>
        <v>#REF!</v>
      </c>
      <c r="AX161" s="353"/>
      <c r="AY161" s="353"/>
      <c r="AZ161" s="353"/>
      <c r="BA161" s="353"/>
      <c r="BB161" s="353"/>
      <c r="BC161" s="353"/>
      <c r="BD161" s="353"/>
      <c r="BE161" s="353"/>
      <c r="BF161" s="353"/>
      <c r="BG161" s="353"/>
      <c r="BH161" s="353"/>
      <c r="BI161" s="353"/>
      <c r="BJ161" s="353"/>
      <c r="BK161" s="353"/>
      <c r="BL161" s="353"/>
      <c r="BM161" s="353"/>
      <c r="BN161" s="353"/>
      <c r="BO161" s="353"/>
      <c r="BP161" s="353"/>
      <c r="BQ161" s="353"/>
      <c r="BS161" s="28"/>
      <c r="BT161" s="28"/>
      <c r="BU161" s="28"/>
      <c r="BV161" s="28"/>
      <c r="BW161" s="28"/>
      <c r="BX161" s="28"/>
      <c r="BY161" s="28"/>
      <c r="BZ161" s="28"/>
    </row>
    <row r="162" spans="2:78" hidden="1">
      <c r="B162" s="95" t="s">
        <v>684</v>
      </c>
      <c r="C162" s="33" t="e">
        <f t="shared" si="26"/>
        <v>#N/A</v>
      </c>
      <c r="D162" s="472" t="e">
        <f t="shared" si="27"/>
        <v>#N/A</v>
      </c>
      <c r="E162" s="33" t="e">
        <f t="shared" si="28"/>
        <v>#N/A</v>
      </c>
      <c r="F162" s="35" t="s">
        <v>4174</v>
      </c>
      <c r="G162" s="35" t="s">
        <v>4175</v>
      </c>
      <c r="H162" s="35" t="s">
        <v>52</v>
      </c>
      <c r="I162" s="35" t="e">
        <f t="shared" si="29"/>
        <v>#N/A</v>
      </c>
      <c r="J162" s="38" t="s">
        <v>4176</v>
      </c>
      <c r="K162" s="38" t="s">
        <v>4177</v>
      </c>
      <c r="L162" s="38" t="s">
        <v>4175</v>
      </c>
      <c r="M162" s="38" t="s">
        <v>53</v>
      </c>
      <c r="N162" s="38" t="e">
        <f t="shared" si="30"/>
        <v>#N/A</v>
      </c>
      <c r="O162" s="38" t="s">
        <v>4178</v>
      </c>
      <c r="P162" s="38" t="s">
        <v>4179</v>
      </c>
      <c r="Q162" s="38" t="s">
        <v>4175</v>
      </c>
      <c r="R162" s="38" t="s">
        <v>53</v>
      </c>
      <c r="S162" s="38" t="e">
        <f t="shared" si="31"/>
        <v>#N/A</v>
      </c>
      <c r="T162" s="328" t="s">
        <v>4180</v>
      </c>
      <c r="U162" s="328"/>
      <c r="V162" s="328" t="s">
        <v>4175</v>
      </c>
      <c r="W162" s="328" t="s">
        <v>4181</v>
      </c>
      <c r="X162" s="328" t="s">
        <v>4181</v>
      </c>
      <c r="Y162" s="328" t="s">
        <v>4182</v>
      </c>
      <c r="Z162" s="328"/>
      <c r="AA162" s="328" t="s">
        <v>4175</v>
      </c>
      <c r="AB162" s="328" t="s">
        <v>4181</v>
      </c>
      <c r="AC162" s="328" t="s">
        <v>4181</v>
      </c>
      <c r="AD162" s="327" t="s">
        <v>4183</v>
      </c>
      <c r="AE162" s="327" t="s">
        <v>4184</v>
      </c>
      <c r="AF162" s="327" t="s">
        <v>4185</v>
      </c>
      <c r="AG162" s="327" t="s">
        <v>55</v>
      </c>
      <c r="AH162" s="327" t="e">
        <f t="shared" si="32"/>
        <v>#N/A</v>
      </c>
      <c r="AI162" s="330" t="s">
        <v>4186</v>
      </c>
      <c r="AJ162" s="330" t="s">
        <v>4201</v>
      </c>
      <c r="AK162" s="330" t="s">
        <v>4185</v>
      </c>
      <c r="AL162" s="330" t="s">
        <v>4202</v>
      </c>
      <c r="AM162" s="330" t="e">
        <f t="shared" si="33"/>
        <v>#REF!</v>
      </c>
      <c r="AN162" s="327" t="s">
        <v>4188</v>
      </c>
      <c r="AO162" s="327" t="s">
        <v>4191</v>
      </c>
      <c r="AP162" s="327" t="s">
        <v>4185</v>
      </c>
      <c r="AQ162" s="327" t="s">
        <v>55</v>
      </c>
      <c r="AR162" s="327" t="e">
        <f t="shared" si="34"/>
        <v>#N/A</v>
      </c>
      <c r="AS162" s="330" t="s">
        <v>4189</v>
      </c>
      <c r="AT162" s="330" t="s">
        <v>4203</v>
      </c>
      <c r="AU162" s="330" t="s">
        <v>4185</v>
      </c>
      <c r="AV162" s="330" t="s">
        <v>4202</v>
      </c>
      <c r="AW162" s="330" t="e">
        <f t="shared" si="35"/>
        <v>#REF!</v>
      </c>
      <c r="AX162" s="353"/>
      <c r="AY162" s="353"/>
      <c r="AZ162" s="353"/>
      <c r="BA162" s="353"/>
      <c r="BB162" s="353"/>
      <c r="BC162" s="353"/>
      <c r="BD162" s="353"/>
      <c r="BE162" s="353"/>
      <c r="BF162" s="353"/>
      <c r="BG162" s="353"/>
      <c r="BH162" s="353"/>
      <c r="BI162" s="353"/>
      <c r="BJ162" s="353"/>
      <c r="BK162" s="353"/>
      <c r="BL162" s="353"/>
      <c r="BM162" s="353"/>
      <c r="BN162" s="353"/>
      <c r="BO162" s="353"/>
      <c r="BP162" s="353"/>
      <c r="BQ162" s="353"/>
      <c r="BS162" s="28"/>
      <c r="BT162" s="28"/>
      <c r="BU162" s="28"/>
      <c r="BV162" s="28"/>
      <c r="BW162" s="28"/>
      <c r="BX162" s="28"/>
      <c r="BY162" s="28"/>
      <c r="BZ162" s="28"/>
    </row>
    <row r="163" spans="2:78" hidden="1">
      <c r="B163" s="95" t="s">
        <v>685</v>
      </c>
      <c r="C163" s="33" t="e">
        <f t="shared" si="26"/>
        <v>#N/A</v>
      </c>
      <c r="D163" s="472" t="e">
        <f t="shared" si="27"/>
        <v>#N/A</v>
      </c>
      <c r="E163" s="33" t="e">
        <f t="shared" si="28"/>
        <v>#N/A</v>
      </c>
      <c r="F163" s="35" t="s">
        <v>4174</v>
      </c>
      <c r="G163" s="35" t="s">
        <v>4175</v>
      </c>
      <c r="H163" s="35" t="s">
        <v>52</v>
      </c>
      <c r="I163" s="35" t="e">
        <f t="shared" si="29"/>
        <v>#N/A</v>
      </c>
      <c r="J163" s="38" t="s">
        <v>4176</v>
      </c>
      <c r="K163" s="38" t="s">
        <v>4177</v>
      </c>
      <c r="L163" s="38" t="s">
        <v>4175</v>
      </c>
      <c r="M163" s="38" t="s">
        <v>53</v>
      </c>
      <c r="N163" s="38" t="e">
        <f t="shared" si="30"/>
        <v>#N/A</v>
      </c>
      <c r="O163" s="38" t="s">
        <v>4178</v>
      </c>
      <c r="P163" s="38" t="s">
        <v>4179</v>
      </c>
      <c r="Q163" s="38" t="s">
        <v>4175</v>
      </c>
      <c r="R163" s="38" t="s">
        <v>53</v>
      </c>
      <c r="S163" s="38" t="e">
        <f t="shared" si="31"/>
        <v>#N/A</v>
      </c>
      <c r="T163" s="328" t="s">
        <v>4180</v>
      </c>
      <c r="U163" s="328"/>
      <c r="V163" s="328" t="s">
        <v>4175</v>
      </c>
      <c r="W163" s="328" t="s">
        <v>4181</v>
      </c>
      <c r="X163" s="328" t="s">
        <v>4181</v>
      </c>
      <c r="Y163" s="328" t="s">
        <v>4182</v>
      </c>
      <c r="Z163" s="328"/>
      <c r="AA163" s="328" t="s">
        <v>4175</v>
      </c>
      <c r="AB163" s="328" t="s">
        <v>4181</v>
      </c>
      <c r="AC163" s="328" t="s">
        <v>4181</v>
      </c>
      <c r="AD163" s="327" t="s">
        <v>4183</v>
      </c>
      <c r="AE163" s="327" t="s">
        <v>4184</v>
      </c>
      <c r="AF163" s="327" t="s">
        <v>4185</v>
      </c>
      <c r="AG163" s="327" t="s">
        <v>55</v>
      </c>
      <c r="AH163" s="327" t="e">
        <f t="shared" si="32"/>
        <v>#N/A</v>
      </c>
      <c r="AI163" s="330" t="s">
        <v>4186</v>
      </c>
      <c r="AJ163" s="330" t="s">
        <v>4201</v>
      </c>
      <c r="AK163" s="330" t="s">
        <v>4185</v>
      </c>
      <c r="AL163" s="330" t="s">
        <v>4202</v>
      </c>
      <c r="AM163" s="330" t="e">
        <f t="shared" si="33"/>
        <v>#REF!</v>
      </c>
      <c r="AN163" s="327" t="s">
        <v>4188</v>
      </c>
      <c r="AO163" s="327" t="s">
        <v>4191</v>
      </c>
      <c r="AP163" s="327" t="s">
        <v>4185</v>
      </c>
      <c r="AQ163" s="327" t="s">
        <v>55</v>
      </c>
      <c r="AR163" s="327" t="e">
        <f t="shared" si="34"/>
        <v>#N/A</v>
      </c>
      <c r="AS163" s="330" t="s">
        <v>4189</v>
      </c>
      <c r="AT163" s="330" t="s">
        <v>4203</v>
      </c>
      <c r="AU163" s="330" t="s">
        <v>4185</v>
      </c>
      <c r="AV163" s="330" t="s">
        <v>4202</v>
      </c>
      <c r="AW163" s="330" t="e">
        <f t="shared" si="35"/>
        <v>#REF!</v>
      </c>
      <c r="AX163" s="353"/>
      <c r="AY163" s="353"/>
      <c r="AZ163" s="353"/>
      <c r="BA163" s="353"/>
      <c r="BB163" s="353"/>
      <c r="BC163" s="353"/>
      <c r="BD163" s="353"/>
      <c r="BE163" s="353"/>
      <c r="BF163" s="353"/>
      <c r="BG163" s="353"/>
      <c r="BH163" s="353"/>
      <c r="BI163" s="353"/>
      <c r="BJ163" s="353"/>
      <c r="BK163" s="353"/>
      <c r="BL163" s="353"/>
      <c r="BM163" s="353"/>
      <c r="BN163" s="353"/>
      <c r="BO163" s="353"/>
      <c r="BP163" s="353"/>
      <c r="BQ163" s="353"/>
      <c r="BS163" s="28"/>
      <c r="BT163" s="28"/>
      <c r="BU163" s="28"/>
      <c r="BV163" s="28"/>
      <c r="BW163" s="28"/>
      <c r="BX163" s="28"/>
      <c r="BY163" s="28"/>
      <c r="BZ163" s="28"/>
    </row>
    <row r="164" spans="2:78" hidden="1">
      <c r="B164" s="95" t="s">
        <v>686</v>
      </c>
      <c r="C164" s="33" t="e">
        <f t="shared" si="26"/>
        <v>#N/A</v>
      </c>
      <c r="D164" s="472" t="e">
        <f t="shared" si="27"/>
        <v>#N/A</v>
      </c>
      <c r="E164" s="33" t="e">
        <f t="shared" si="28"/>
        <v>#N/A</v>
      </c>
      <c r="F164" s="35" t="s">
        <v>4174</v>
      </c>
      <c r="G164" s="35" t="s">
        <v>4175</v>
      </c>
      <c r="H164" s="35" t="s">
        <v>52</v>
      </c>
      <c r="I164" s="35" t="e">
        <f t="shared" si="29"/>
        <v>#N/A</v>
      </c>
      <c r="J164" s="38" t="s">
        <v>4176</v>
      </c>
      <c r="K164" s="38" t="s">
        <v>4177</v>
      </c>
      <c r="L164" s="38" t="s">
        <v>4175</v>
      </c>
      <c r="M164" s="38" t="s">
        <v>53</v>
      </c>
      <c r="N164" s="38" t="e">
        <f t="shared" si="30"/>
        <v>#N/A</v>
      </c>
      <c r="O164" s="38" t="s">
        <v>4178</v>
      </c>
      <c r="P164" s="38" t="s">
        <v>4179</v>
      </c>
      <c r="Q164" s="38" t="s">
        <v>4175</v>
      </c>
      <c r="R164" s="38" t="s">
        <v>53</v>
      </c>
      <c r="S164" s="38" t="e">
        <f t="shared" si="31"/>
        <v>#N/A</v>
      </c>
      <c r="T164" s="328" t="s">
        <v>4180</v>
      </c>
      <c r="U164" s="328"/>
      <c r="V164" s="328" t="s">
        <v>4175</v>
      </c>
      <c r="W164" s="328" t="s">
        <v>4181</v>
      </c>
      <c r="X164" s="328" t="s">
        <v>4181</v>
      </c>
      <c r="Y164" s="328" t="s">
        <v>4182</v>
      </c>
      <c r="Z164" s="328"/>
      <c r="AA164" s="328" t="s">
        <v>4175</v>
      </c>
      <c r="AB164" s="328" t="s">
        <v>4181</v>
      </c>
      <c r="AC164" s="328" t="s">
        <v>4181</v>
      </c>
      <c r="AD164" s="327" t="s">
        <v>4183</v>
      </c>
      <c r="AE164" s="327" t="s">
        <v>4184</v>
      </c>
      <c r="AF164" s="327" t="s">
        <v>4185</v>
      </c>
      <c r="AG164" s="327" t="s">
        <v>55</v>
      </c>
      <c r="AH164" s="327" t="e">
        <f t="shared" si="32"/>
        <v>#N/A</v>
      </c>
      <c r="AI164" s="330" t="s">
        <v>4186</v>
      </c>
      <c r="AJ164" s="330" t="s">
        <v>4201</v>
      </c>
      <c r="AK164" s="330" t="s">
        <v>4185</v>
      </c>
      <c r="AL164" s="330" t="s">
        <v>4202</v>
      </c>
      <c r="AM164" s="330" t="e">
        <f t="shared" si="33"/>
        <v>#REF!</v>
      </c>
      <c r="AN164" s="327" t="s">
        <v>4188</v>
      </c>
      <c r="AO164" s="327" t="s">
        <v>4191</v>
      </c>
      <c r="AP164" s="327" t="s">
        <v>4185</v>
      </c>
      <c r="AQ164" s="327" t="s">
        <v>55</v>
      </c>
      <c r="AR164" s="327" t="e">
        <f t="shared" si="34"/>
        <v>#N/A</v>
      </c>
      <c r="AS164" s="330" t="s">
        <v>4189</v>
      </c>
      <c r="AT164" s="330" t="s">
        <v>4203</v>
      </c>
      <c r="AU164" s="330" t="s">
        <v>4185</v>
      </c>
      <c r="AV164" s="330" t="s">
        <v>4202</v>
      </c>
      <c r="AW164" s="330" t="e">
        <f t="shared" si="35"/>
        <v>#REF!</v>
      </c>
      <c r="AX164" s="353"/>
      <c r="AY164" s="353"/>
      <c r="AZ164" s="353"/>
      <c r="BA164" s="353"/>
      <c r="BB164" s="353"/>
      <c r="BC164" s="353"/>
      <c r="BD164" s="353"/>
      <c r="BE164" s="353"/>
      <c r="BF164" s="353"/>
      <c r="BG164" s="353"/>
      <c r="BH164" s="353"/>
      <c r="BI164" s="353"/>
      <c r="BJ164" s="353"/>
      <c r="BK164" s="353"/>
      <c r="BL164" s="353"/>
      <c r="BM164" s="353"/>
      <c r="BN164" s="353"/>
      <c r="BO164" s="353"/>
      <c r="BP164" s="353"/>
      <c r="BQ164" s="353"/>
      <c r="BS164" s="28"/>
      <c r="BT164" s="28"/>
      <c r="BU164" s="28"/>
      <c r="BV164" s="28"/>
      <c r="BW164" s="28"/>
      <c r="BX164" s="28"/>
      <c r="BY164" s="28"/>
      <c r="BZ164" s="28"/>
    </row>
    <row r="165" spans="2:78" hidden="1">
      <c r="B165" s="95" t="s">
        <v>687</v>
      </c>
      <c r="C165" s="33" t="e">
        <f t="shared" si="26"/>
        <v>#N/A</v>
      </c>
      <c r="D165" s="472" t="e">
        <f t="shared" si="27"/>
        <v>#N/A</v>
      </c>
      <c r="E165" s="33" t="e">
        <f t="shared" si="28"/>
        <v>#N/A</v>
      </c>
      <c r="F165" s="35" t="s">
        <v>4174</v>
      </c>
      <c r="G165" s="35" t="s">
        <v>4175</v>
      </c>
      <c r="H165" s="35" t="s">
        <v>52</v>
      </c>
      <c r="I165" s="35" t="e">
        <f t="shared" si="29"/>
        <v>#N/A</v>
      </c>
      <c r="J165" s="38" t="s">
        <v>4176</v>
      </c>
      <c r="K165" s="38" t="s">
        <v>4177</v>
      </c>
      <c r="L165" s="38" t="s">
        <v>4175</v>
      </c>
      <c r="M165" s="38" t="s">
        <v>53</v>
      </c>
      <c r="N165" s="38" t="e">
        <f t="shared" si="30"/>
        <v>#N/A</v>
      </c>
      <c r="O165" s="38" t="s">
        <v>4178</v>
      </c>
      <c r="P165" s="38" t="s">
        <v>4179</v>
      </c>
      <c r="Q165" s="38" t="s">
        <v>4175</v>
      </c>
      <c r="R165" s="38" t="s">
        <v>53</v>
      </c>
      <c r="S165" s="38" t="e">
        <f t="shared" si="31"/>
        <v>#N/A</v>
      </c>
      <c r="T165" s="328" t="s">
        <v>4180</v>
      </c>
      <c r="U165" s="328"/>
      <c r="V165" s="328" t="s">
        <v>4175</v>
      </c>
      <c r="W165" s="328" t="s">
        <v>4181</v>
      </c>
      <c r="X165" s="328" t="s">
        <v>4181</v>
      </c>
      <c r="Y165" s="328" t="s">
        <v>4182</v>
      </c>
      <c r="Z165" s="328"/>
      <c r="AA165" s="328" t="s">
        <v>4175</v>
      </c>
      <c r="AB165" s="328" t="s">
        <v>4181</v>
      </c>
      <c r="AC165" s="328" t="s">
        <v>4181</v>
      </c>
      <c r="AD165" s="327" t="s">
        <v>4183</v>
      </c>
      <c r="AE165" s="327" t="s">
        <v>4184</v>
      </c>
      <c r="AF165" s="327" t="s">
        <v>4185</v>
      </c>
      <c r="AG165" s="327" t="s">
        <v>55</v>
      </c>
      <c r="AH165" s="327" t="e">
        <f t="shared" si="32"/>
        <v>#N/A</v>
      </c>
      <c r="AI165" s="330" t="s">
        <v>4186</v>
      </c>
      <c r="AJ165" s="330" t="s">
        <v>4201</v>
      </c>
      <c r="AK165" s="330" t="s">
        <v>4185</v>
      </c>
      <c r="AL165" s="330" t="s">
        <v>4202</v>
      </c>
      <c r="AM165" s="330" t="e">
        <f t="shared" si="33"/>
        <v>#REF!</v>
      </c>
      <c r="AN165" s="327" t="s">
        <v>4188</v>
      </c>
      <c r="AO165" s="327" t="s">
        <v>4191</v>
      </c>
      <c r="AP165" s="327" t="s">
        <v>4185</v>
      </c>
      <c r="AQ165" s="327" t="s">
        <v>55</v>
      </c>
      <c r="AR165" s="327" t="e">
        <f t="shared" si="34"/>
        <v>#N/A</v>
      </c>
      <c r="AS165" s="330" t="s">
        <v>4189</v>
      </c>
      <c r="AT165" s="330" t="s">
        <v>4203</v>
      </c>
      <c r="AU165" s="330" t="s">
        <v>4185</v>
      </c>
      <c r="AV165" s="330" t="s">
        <v>4202</v>
      </c>
      <c r="AW165" s="330" t="e">
        <f t="shared" si="35"/>
        <v>#REF!</v>
      </c>
      <c r="AX165" s="353"/>
      <c r="AY165" s="353"/>
      <c r="AZ165" s="353"/>
      <c r="BA165" s="353"/>
      <c r="BB165" s="353"/>
      <c r="BC165" s="353"/>
      <c r="BD165" s="353"/>
      <c r="BE165" s="353"/>
      <c r="BF165" s="353"/>
      <c r="BG165" s="353"/>
      <c r="BH165" s="353"/>
      <c r="BI165" s="353"/>
      <c r="BJ165" s="353"/>
      <c r="BK165" s="353"/>
      <c r="BL165" s="353"/>
      <c r="BM165" s="353"/>
      <c r="BN165" s="353"/>
      <c r="BO165" s="353"/>
      <c r="BP165" s="353"/>
      <c r="BQ165" s="353"/>
      <c r="BS165" s="28"/>
      <c r="BT165" s="28"/>
      <c r="BU165" s="28"/>
      <c r="BV165" s="28"/>
      <c r="BW165" s="28"/>
      <c r="BX165" s="28"/>
      <c r="BY165" s="28"/>
      <c r="BZ165" s="28"/>
    </row>
    <row r="166" spans="2:78" hidden="1">
      <c r="B166" s="95" t="s">
        <v>688</v>
      </c>
      <c r="C166" s="33" t="e">
        <f t="shared" si="26"/>
        <v>#N/A</v>
      </c>
      <c r="D166" s="472" t="e">
        <f t="shared" si="27"/>
        <v>#N/A</v>
      </c>
      <c r="E166" s="33" t="e">
        <f t="shared" si="28"/>
        <v>#N/A</v>
      </c>
      <c r="F166" s="35" t="s">
        <v>4174</v>
      </c>
      <c r="G166" s="35" t="s">
        <v>4175</v>
      </c>
      <c r="H166" s="35" t="s">
        <v>52</v>
      </c>
      <c r="I166" s="35" t="e">
        <f t="shared" si="29"/>
        <v>#N/A</v>
      </c>
      <c r="J166" s="38" t="s">
        <v>4176</v>
      </c>
      <c r="K166" s="38" t="s">
        <v>4177</v>
      </c>
      <c r="L166" s="38" t="s">
        <v>4175</v>
      </c>
      <c r="M166" s="38" t="s">
        <v>53</v>
      </c>
      <c r="N166" s="38" t="e">
        <f t="shared" si="30"/>
        <v>#N/A</v>
      </c>
      <c r="O166" s="38" t="s">
        <v>4178</v>
      </c>
      <c r="P166" s="38" t="s">
        <v>4179</v>
      </c>
      <c r="Q166" s="38" t="s">
        <v>4175</v>
      </c>
      <c r="R166" s="38" t="s">
        <v>53</v>
      </c>
      <c r="S166" s="38" t="e">
        <f t="shared" si="31"/>
        <v>#N/A</v>
      </c>
      <c r="T166" s="328" t="s">
        <v>4180</v>
      </c>
      <c r="U166" s="328"/>
      <c r="V166" s="328" t="s">
        <v>4175</v>
      </c>
      <c r="W166" s="328" t="s">
        <v>4181</v>
      </c>
      <c r="X166" s="328" t="s">
        <v>4181</v>
      </c>
      <c r="Y166" s="328" t="s">
        <v>4182</v>
      </c>
      <c r="Z166" s="328"/>
      <c r="AA166" s="328" t="s">
        <v>4175</v>
      </c>
      <c r="AB166" s="328" t="s">
        <v>4181</v>
      </c>
      <c r="AC166" s="328" t="s">
        <v>4181</v>
      </c>
      <c r="AD166" s="327" t="s">
        <v>4183</v>
      </c>
      <c r="AE166" s="327" t="s">
        <v>4184</v>
      </c>
      <c r="AF166" s="327" t="s">
        <v>4185</v>
      </c>
      <c r="AG166" s="327" t="s">
        <v>55</v>
      </c>
      <c r="AH166" s="327" t="e">
        <f t="shared" si="32"/>
        <v>#N/A</v>
      </c>
      <c r="AI166" s="330" t="s">
        <v>4186</v>
      </c>
      <c r="AJ166" s="330" t="s">
        <v>4201</v>
      </c>
      <c r="AK166" s="330" t="s">
        <v>4185</v>
      </c>
      <c r="AL166" s="330" t="s">
        <v>4202</v>
      </c>
      <c r="AM166" s="330" t="e">
        <f t="shared" si="33"/>
        <v>#REF!</v>
      </c>
      <c r="AN166" s="327" t="s">
        <v>4188</v>
      </c>
      <c r="AO166" s="327" t="s">
        <v>4191</v>
      </c>
      <c r="AP166" s="327" t="s">
        <v>4185</v>
      </c>
      <c r="AQ166" s="327" t="s">
        <v>55</v>
      </c>
      <c r="AR166" s="327" t="e">
        <f t="shared" si="34"/>
        <v>#N/A</v>
      </c>
      <c r="AS166" s="330" t="s">
        <v>4189</v>
      </c>
      <c r="AT166" s="330" t="s">
        <v>4203</v>
      </c>
      <c r="AU166" s="330" t="s">
        <v>4185</v>
      </c>
      <c r="AV166" s="330" t="s">
        <v>4202</v>
      </c>
      <c r="AW166" s="330" t="e">
        <f t="shared" si="35"/>
        <v>#REF!</v>
      </c>
      <c r="AX166" s="353"/>
      <c r="AY166" s="353"/>
      <c r="AZ166" s="353"/>
      <c r="BA166" s="353"/>
      <c r="BB166" s="353"/>
      <c r="BC166" s="353"/>
      <c r="BD166" s="353"/>
      <c r="BE166" s="353"/>
      <c r="BF166" s="353"/>
      <c r="BG166" s="353"/>
      <c r="BH166" s="353"/>
      <c r="BI166" s="353"/>
      <c r="BJ166" s="353"/>
      <c r="BK166" s="353"/>
      <c r="BL166" s="353"/>
      <c r="BM166" s="353"/>
      <c r="BN166" s="353"/>
      <c r="BO166" s="353"/>
      <c r="BP166" s="353"/>
      <c r="BQ166" s="353"/>
      <c r="BS166" s="28"/>
      <c r="BT166" s="28"/>
      <c r="BU166" s="28"/>
      <c r="BV166" s="28"/>
      <c r="BW166" s="28"/>
      <c r="BX166" s="28"/>
      <c r="BY166" s="28"/>
      <c r="BZ166" s="28"/>
    </row>
    <row r="167" spans="2:78" hidden="1">
      <c r="B167" s="95" t="s">
        <v>689</v>
      </c>
      <c r="C167" s="33" t="e">
        <f t="shared" si="26"/>
        <v>#N/A</v>
      </c>
      <c r="D167" s="472" t="e">
        <f t="shared" si="27"/>
        <v>#N/A</v>
      </c>
      <c r="E167" s="33" t="e">
        <f t="shared" si="28"/>
        <v>#N/A</v>
      </c>
      <c r="F167" s="35" t="s">
        <v>4174</v>
      </c>
      <c r="G167" s="35" t="s">
        <v>4175</v>
      </c>
      <c r="H167" s="35" t="s">
        <v>52</v>
      </c>
      <c r="I167" s="35" t="e">
        <f t="shared" si="29"/>
        <v>#N/A</v>
      </c>
      <c r="J167" s="38" t="s">
        <v>4176</v>
      </c>
      <c r="K167" s="38" t="s">
        <v>4177</v>
      </c>
      <c r="L167" s="38" t="s">
        <v>4175</v>
      </c>
      <c r="M167" s="38" t="s">
        <v>53</v>
      </c>
      <c r="N167" s="38" t="e">
        <f t="shared" si="30"/>
        <v>#N/A</v>
      </c>
      <c r="O167" s="38" t="s">
        <v>4178</v>
      </c>
      <c r="P167" s="38" t="s">
        <v>4179</v>
      </c>
      <c r="Q167" s="38" t="s">
        <v>4175</v>
      </c>
      <c r="R167" s="38" t="s">
        <v>53</v>
      </c>
      <c r="S167" s="38" t="e">
        <f t="shared" si="31"/>
        <v>#N/A</v>
      </c>
      <c r="T167" s="328" t="s">
        <v>4180</v>
      </c>
      <c r="U167" s="328"/>
      <c r="V167" s="328" t="s">
        <v>4175</v>
      </c>
      <c r="W167" s="328" t="s">
        <v>4181</v>
      </c>
      <c r="X167" s="328" t="s">
        <v>4181</v>
      </c>
      <c r="Y167" s="328" t="s">
        <v>4182</v>
      </c>
      <c r="Z167" s="328"/>
      <c r="AA167" s="328" t="s">
        <v>4175</v>
      </c>
      <c r="AB167" s="328" t="s">
        <v>4181</v>
      </c>
      <c r="AC167" s="328" t="s">
        <v>4181</v>
      </c>
      <c r="AD167" s="327" t="s">
        <v>4183</v>
      </c>
      <c r="AE167" s="327" t="s">
        <v>4184</v>
      </c>
      <c r="AF167" s="327" t="s">
        <v>4185</v>
      </c>
      <c r="AG167" s="327" t="s">
        <v>55</v>
      </c>
      <c r="AH167" s="327" t="e">
        <f t="shared" si="32"/>
        <v>#N/A</v>
      </c>
      <c r="AI167" s="330" t="s">
        <v>4186</v>
      </c>
      <c r="AJ167" s="330" t="s">
        <v>4201</v>
      </c>
      <c r="AK167" s="330" t="s">
        <v>4185</v>
      </c>
      <c r="AL167" s="330" t="s">
        <v>4202</v>
      </c>
      <c r="AM167" s="330" t="e">
        <f t="shared" si="33"/>
        <v>#REF!</v>
      </c>
      <c r="AN167" s="327" t="s">
        <v>4188</v>
      </c>
      <c r="AO167" s="327" t="s">
        <v>4191</v>
      </c>
      <c r="AP167" s="327" t="s">
        <v>4185</v>
      </c>
      <c r="AQ167" s="327" t="s">
        <v>55</v>
      </c>
      <c r="AR167" s="327" t="e">
        <f t="shared" si="34"/>
        <v>#N/A</v>
      </c>
      <c r="AS167" s="330" t="s">
        <v>4189</v>
      </c>
      <c r="AT167" s="330" t="s">
        <v>4203</v>
      </c>
      <c r="AU167" s="330" t="s">
        <v>4185</v>
      </c>
      <c r="AV167" s="330" t="s">
        <v>4202</v>
      </c>
      <c r="AW167" s="330" t="e">
        <f t="shared" si="35"/>
        <v>#REF!</v>
      </c>
      <c r="AX167" s="353"/>
      <c r="AY167" s="353"/>
      <c r="AZ167" s="353"/>
      <c r="BA167" s="353"/>
      <c r="BB167" s="353"/>
      <c r="BC167" s="353"/>
      <c r="BD167" s="353"/>
      <c r="BE167" s="353"/>
      <c r="BF167" s="353"/>
      <c r="BG167" s="353"/>
      <c r="BH167" s="353"/>
      <c r="BI167" s="353"/>
      <c r="BJ167" s="353"/>
      <c r="BK167" s="353"/>
      <c r="BL167" s="353"/>
      <c r="BM167" s="353"/>
      <c r="BN167" s="353"/>
      <c r="BO167" s="353"/>
      <c r="BP167" s="353"/>
      <c r="BQ167" s="353"/>
      <c r="BS167" s="28"/>
      <c r="BT167" s="28"/>
      <c r="BU167" s="28"/>
      <c r="BV167" s="28"/>
      <c r="BW167" s="28"/>
      <c r="BX167" s="28"/>
      <c r="BY167" s="28"/>
      <c r="BZ167" s="28"/>
    </row>
    <row r="168" spans="2:78" hidden="1">
      <c r="B168" s="95" t="s">
        <v>690</v>
      </c>
      <c r="C168" s="33" t="e">
        <f t="shared" si="26"/>
        <v>#N/A</v>
      </c>
      <c r="D168" s="472" t="e">
        <f t="shared" si="27"/>
        <v>#N/A</v>
      </c>
      <c r="E168" s="33" t="e">
        <f t="shared" si="28"/>
        <v>#N/A</v>
      </c>
      <c r="F168" s="35" t="s">
        <v>4174</v>
      </c>
      <c r="G168" s="35" t="s">
        <v>4175</v>
      </c>
      <c r="H168" s="35" t="s">
        <v>52</v>
      </c>
      <c r="I168" s="35" t="e">
        <f t="shared" si="29"/>
        <v>#N/A</v>
      </c>
      <c r="J168" s="38" t="s">
        <v>4176</v>
      </c>
      <c r="K168" s="38" t="s">
        <v>4177</v>
      </c>
      <c r="L168" s="38" t="s">
        <v>4175</v>
      </c>
      <c r="M168" s="38" t="s">
        <v>53</v>
      </c>
      <c r="N168" s="38" t="e">
        <f t="shared" si="30"/>
        <v>#N/A</v>
      </c>
      <c r="O168" s="38" t="s">
        <v>4178</v>
      </c>
      <c r="P168" s="38" t="s">
        <v>4179</v>
      </c>
      <c r="Q168" s="38" t="s">
        <v>4175</v>
      </c>
      <c r="R168" s="38" t="s">
        <v>53</v>
      </c>
      <c r="S168" s="38" t="e">
        <f t="shared" si="31"/>
        <v>#N/A</v>
      </c>
      <c r="T168" s="328" t="s">
        <v>4180</v>
      </c>
      <c r="U168" s="328"/>
      <c r="V168" s="328" t="s">
        <v>4175</v>
      </c>
      <c r="W168" s="328" t="s">
        <v>4181</v>
      </c>
      <c r="X168" s="328" t="s">
        <v>4181</v>
      </c>
      <c r="Y168" s="328" t="s">
        <v>4182</v>
      </c>
      <c r="Z168" s="328"/>
      <c r="AA168" s="328" t="s">
        <v>4175</v>
      </c>
      <c r="AB168" s="328" t="s">
        <v>4181</v>
      </c>
      <c r="AC168" s="328" t="s">
        <v>4181</v>
      </c>
      <c r="AD168" s="327" t="s">
        <v>4183</v>
      </c>
      <c r="AE168" s="327" t="s">
        <v>4184</v>
      </c>
      <c r="AF168" s="327" t="s">
        <v>4185</v>
      </c>
      <c r="AG168" s="327" t="s">
        <v>55</v>
      </c>
      <c r="AH168" s="327" t="e">
        <f t="shared" si="32"/>
        <v>#N/A</v>
      </c>
      <c r="AI168" s="330" t="s">
        <v>4186</v>
      </c>
      <c r="AJ168" s="330" t="s">
        <v>4201</v>
      </c>
      <c r="AK168" s="330" t="s">
        <v>4185</v>
      </c>
      <c r="AL168" s="330" t="s">
        <v>4202</v>
      </c>
      <c r="AM168" s="330" t="e">
        <f t="shared" si="33"/>
        <v>#REF!</v>
      </c>
      <c r="AN168" s="327" t="s">
        <v>4188</v>
      </c>
      <c r="AO168" s="327" t="s">
        <v>4191</v>
      </c>
      <c r="AP168" s="327" t="s">
        <v>4185</v>
      </c>
      <c r="AQ168" s="327" t="s">
        <v>55</v>
      </c>
      <c r="AR168" s="327" t="e">
        <f t="shared" si="34"/>
        <v>#N/A</v>
      </c>
      <c r="AS168" s="330" t="s">
        <v>4189</v>
      </c>
      <c r="AT168" s="330" t="s">
        <v>4203</v>
      </c>
      <c r="AU168" s="330" t="s">
        <v>4185</v>
      </c>
      <c r="AV168" s="330" t="s">
        <v>4202</v>
      </c>
      <c r="AW168" s="330" t="e">
        <f t="shared" si="35"/>
        <v>#REF!</v>
      </c>
      <c r="AX168" s="353"/>
      <c r="AY168" s="353"/>
      <c r="AZ168" s="353"/>
      <c r="BA168" s="353"/>
      <c r="BB168" s="353"/>
      <c r="BC168" s="353"/>
      <c r="BD168" s="353"/>
      <c r="BE168" s="353"/>
      <c r="BF168" s="353"/>
      <c r="BG168" s="353"/>
      <c r="BH168" s="353"/>
      <c r="BI168" s="353"/>
      <c r="BJ168" s="353"/>
      <c r="BK168" s="353"/>
      <c r="BL168" s="353"/>
      <c r="BM168" s="353"/>
      <c r="BN168" s="353"/>
      <c r="BO168" s="353"/>
      <c r="BP168" s="353"/>
      <c r="BQ168" s="353"/>
      <c r="BS168" s="28"/>
      <c r="BT168" s="28"/>
      <c r="BU168" s="28"/>
      <c r="BV168" s="28"/>
      <c r="BW168" s="28"/>
      <c r="BX168" s="28"/>
      <c r="BY168" s="28"/>
      <c r="BZ168" s="28"/>
    </row>
    <row r="169" spans="2:78" hidden="1">
      <c r="B169" s="95" t="s">
        <v>691</v>
      </c>
      <c r="C169" s="33" t="e">
        <f t="shared" si="26"/>
        <v>#N/A</v>
      </c>
      <c r="D169" s="472" t="e">
        <f t="shared" si="27"/>
        <v>#N/A</v>
      </c>
      <c r="E169" s="33" t="e">
        <f t="shared" si="28"/>
        <v>#N/A</v>
      </c>
      <c r="F169" s="35" t="s">
        <v>4174</v>
      </c>
      <c r="G169" s="35" t="s">
        <v>4175</v>
      </c>
      <c r="H169" s="35" t="s">
        <v>52</v>
      </c>
      <c r="I169" s="35" t="e">
        <f t="shared" si="29"/>
        <v>#N/A</v>
      </c>
      <c r="J169" s="38" t="s">
        <v>4176</v>
      </c>
      <c r="K169" s="38" t="s">
        <v>4177</v>
      </c>
      <c r="L169" s="38" t="s">
        <v>4175</v>
      </c>
      <c r="M169" s="38" t="s">
        <v>53</v>
      </c>
      <c r="N169" s="38" t="e">
        <f t="shared" si="30"/>
        <v>#N/A</v>
      </c>
      <c r="O169" s="38" t="s">
        <v>4178</v>
      </c>
      <c r="P169" s="38" t="s">
        <v>4179</v>
      </c>
      <c r="Q169" s="38" t="s">
        <v>4175</v>
      </c>
      <c r="R169" s="38" t="s">
        <v>53</v>
      </c>
      <c r="S169" s="38" t="e">
        <f t="shared" si="31"/>
        <v>#N/A</v>
      </c>
      <c r="T169" s="328" t="s">
        <v>4180</v>
      </c>
      <c r="U169" s="328"/>
      <c r="V169" s="328" t="s">
        <v>4175</v>
      </c>
      <c r="W169" s="328" t="s">
        <v>4181</v>
      </c>
      <c r="X169" s="328" t="s">
        <v>4181</v>
      </c>
      <c r="Y169" s="328" t="s">
        <v>4182</v>
      </c>
      <c r="Z169" s="328"/>
      <c r="AA169" s="328" t="s">
        <v>4175</v>
      </c>
      <c r="AB169" s="328" t="s">
        <v>4181</v>
      </c>
      <c r="AC169" s="328" t="s">
        <v>4181</v>
      </c>
      <c r="AD169" s="327" t="s">
        <v>4183</v>
      </c>
      <c r="AE169" s="327" t="s">
        <v>4184</v>
      </c>
      <c r="AF169" s="327" t="s">
        <v>4185</v>
      </c>
      <c r="AG169" s="327" t="s">
        <v>55</v>
      </c>
      <c r="AH169" s="327" t="e">
        <f t="shared" si="32"/>
        <v>#N/A</v>
      </c>
      <c r="AI169" s="330" t="s">
        <v>4186</v>
      </c>
      <c r="AJ169" s="330" t="s">
        <v>4201</v>
      </c>
      <c r="AK169" s="330" t="s">
        <v>4185</v>
      </c>
      <c r="AL169" s="330" t="s">
        <v>4202</v>
      </c>
      <c r="AM169" s="330" t="e">
        <f t="shared" si="33"/>
        <v>#REF!</v>
      </c>
      <c r="AN169" s="327" t="s">
        <v>4188</v>
      </c>
      <c r="AO169" s="327" t="s">
        <v>4191</v>
      </c>
      <c r="AP169" s="327" t="s">
        <v>4185</v>
      </c>
      <c r="AQ169" s="327" t="s">
        <v>55</v>
      </c>
      <c r="AR169" s="327" t="e">
        <f t="shared" si="34"/>
        <v>#N/A</v>
      </c>
      <c r="AS169" s="330" t="s">
        <v>4189</v>
      </c>
      <c r="AT169" s="330" t="s">
        <v>4203</v>
      </c>
      <c r="AU169" s="330" t="s">
        <v>4185</v>
      </c>
      <c r="AV169" s="330" t="s">
        <v>4202</v>
      </c>
      <c r="AW169" s="330" t="e">
        <f t="shared" si="35"/>
        <v>#REF!</v>
      </c>
      <c r="AX169" s="353"/>
      <c r="AY169" s="353"/>
      <c r="AZ169" s="353"/>
      <c r="BA169" s="353"/>
      <c r="BB169" s="353"/>
      <c r="BC169" s="353"/>
      <c r="BD169" s="353"/>
      <c r="BE169" s="353"/>
      <c r="BF169" s="353"/>
      <c r="BG169" s="353"/>
      <c r="BH169" s="353"/>
      <c r="BI169" s="353"/>
      <c r="BJ169" s="353"/>
      <c r="BK169" s="353"/>
      <c r="BL169" s="353"/>
      <c r="BM169" s="353"/>
      <c r="BN169" s="353"/>
      <c r="BO169" s="353"/>
      <c r="BP169" s="353"/>
      <c r="BQ169" s="353"/>
      <c r="BS169" s="28"/>
      <c r="BT169" s="28"/>
      <c r="BU169" s="28"/>
      <c r="BV169" s="28"/>
      <c r="BW169" s="28"/>
      <c r="BX169" s="28"/>
      <c r="BY169" s="28"/>
      <c r="BZ169" s="28"/>
    </row>
    <row r="170" spans="2:78" hidden="1">
      <c r="B170" s="95" t="s">
        <v>692</v>
      </c>
      <c r="C170" s="33" t="e">
        <f t="shared" si="26"/>
        <v>#N/A</v>
      </c>
      <c r="D170" s="472" t="e">
        <f t="shared" si="27"/>
        <v>#N/A</v>
      </c>
      <c r="E170" s="33" t="e">
        <f t="shared" si="28"/>
        <v>#N/A</v>
      </c>
      <c r="F170" s="35" t="s">
        <v>4174</v>
      </c>
      <c r="G170" s="35" t="s">
        <v>4175</v>
      </c>
      <c r="H170" s="35" t="s">
        <v>52</v>
      </c>
      <c r="I170" s="35" t="e">
        <f t="shared" si="29"/>
        <v>#N/A</v>
      </c>
      <c r="J170" s="38" t="s">
        <v>4176</v>
      </c>
      <c r="K170" s="38" t="s">
        <v>4177</v>
      </c>
      <c r="L170" s="38" t="s">
        <v>4175</v>
      </c>
      <c r="M170" s="38" t="s">
        <v>53</v>
      </c>
      <c r="N170" s="38" t="e">
        <f t="shared" si="30"/>
        <v>#N/A</v>
      </c>
      <c r="O170" s="38" t="s">
        <v>4178</v>
      </c>
      <c r="P170" s="38" t="s">
        <v>4179</v>
      </c>
      <c r="Q170" s="38" t="s">
        <v>4175</v>
      </c>
      <c r="R170" s="38" t="s">
        <v>53</v>
      </c>
      <c r="S170" s="38" t="e">
        <f t="shared" si="31"/>
        <v>#N/A</v>
      </c>
      <c r="T170" s="328" t="s">
        <v>4180</v>
      </c>
      <c r="U170" s="328"/>
      <c r="V170" s="328" t="s">
        <v>4175</v>
      </c>
      <c r="W170" s="328" t="s">
        <v>4181</v>
      </c>
      <c r="X170" s="328" t="s">
        <v>4181</v>
      </c>
      <c r="Y170" s="328" t="s">
        <v>4182</v>
      </c>
      <c r="Z170" s="328"/>
      <c r="AA170" s="328" t="s">
        <v>4175</v>
      </c>
      <c r="AB170" s="328" t="s">
        <v>4181</v>
      </c>
      <c r="AC170" s="328" t="s">
        <v>4181</v>
      </c>
      <c r="AD170" s="327" t="s">
        <v>4183</v>
      </c>
      <c r="AE170" s="327" t="s">
        <v>4184</v>
      </c>
      <c r="AF170" s="327" t="s">
        <v>4185</v>
      </c>
      <c r="AG170" s="327" t="s">
        <v>55</v>
      </c>
      <c r="AH170" s="327" t="e">
        <f t="shared" si="32"/>
        <v>#N/A</v>
      </c>
      <c r="AI170" s="330" t="s">
        <v>4186</v>
      </c>
      <c r="AJ170" s="330" t="s">
        <v>4201</v>
      </c>
      <c r="AK170" s="330" t="s">
        <v>4185</v>
      </c>
      <c r="AL170" s="330" t="s">
        <v>4202</v>
      </c>
      <c r="AM170" s="330" t="e">
        <f t="shared" si="33"/>
        <v>#REF!</v>
      </c>
      <c r="AN170" s="327" t="s">
        <v>4188</v>
      </c>
      <c r="AO170" s="327" t="s">
        <v>4191</v>
      </c>
      <c r="AP170" s="327" t="s">
        <v>4185</v>
      </c>
      <c r="AQ170" s="327" t="s">
        <v>55</v>
      </c>
      <c r="AR170" s="327" t="e">
        <f t="shared" si="34"/>
        <v>#N/A</v>
      </c>
      <c r="AS170" s="330" t="s">
        <v>4189</v>
      </c>
      <c r="AT170" s="330" t="s">
        <v>4203</v>
      </c>
      <c r="AU170" s="330" t="s">
        <v>4185</v>
      </c>
      <c r="AV170" s="330" t="s">
        <v>4202</v>
      </c>
      <c r="AW170" s="330" t="e">
        <f t="shared" si="35"/>
        <v>#REF!</v>
      </c>
      <c r="AX170" s="353"/>
      <c r="AY170" s="353"/>
      <c r="AZ170" s="353"/>
      <c r="BA170" s="353"/>
      <c r="BB170" s="353"/>
      <c r="BC170" s="353"/>
      <c r="BD170" s="353"/>
      <c r="BE170" s="353"/>
      <c r="BF170" s="353"/>
      <c r="BG170" s="353"/>
      <c r="BH170" s="353"/>
      <c r="BI170" s="353"/>
      <c r="BJ170" s="353"/>
      <c r="BK170" s="353"/>
      <c r="BL170" s="353"/>
      <c r="BM170" s="353"/>
      <c r="BN170" s="353"/>
      <c r="BO170" s="353"/>
      <c r="BP170" s="353"/>
      <c r="BQ170" s="353"/>
      <c r="BS170" s="28"/>
      <c r="BT170" s="28"/>
      <c r="BU170" s="28"/>
      <c r="BV170" s="28"/>
      <c r="BW170" s="28"/>
      <c r="BX170" s="28"/>
      <c r="BY170" s="28"/>
      <c r="BZ170" s="28"/>
    </row>
    <row r="171" spans="2:78" hidden="1">
      <c r="B171" s="95" t="s">
        <v>693</v>
      </c>
      <c r="C171" s="33" t="e">
        <f t="shared" si="26"/>
        <v>#N/A</v>
      </c>
      <c r="D171" s="472" t="e">
        <f t="shared" si="27"/>
        <v>#N/A</v>
      </c>
      <c r="E171" s="33" t="e">
        <f t="shared" si="28"/>
        <v>#N/A</v>
      </c>
      <c r="F171" s="35" t="s">
        <v>4174</v>
      </c>
      <c r="G171" s="35" t="s">
        <v>4175</v>
      </c>
      <c r="H171" s="35" t="s">
        <v>52</v>
      </c>
      <c r="I171" s="35" t="e">
        <f t="shared" si="29"/>
        <v>#N/A</v>
      </c>
      <c r="J171" s="38" t="s">
        <v>4176</v>
      </c>
      <c r="K171" s="38" t="s">
        <v>4177</v>
      </c>
      <c r="L171" s="38" t="s">
        <v>4175</v>
      </c>
      <c r="M171" s="38" t="s">
        <v>53</v>
      </c>
      <c r="N171" s="38" t="e">
        <f t="shared" si="30"/>
        <v>#N/A</v>
      </c>
      <c r="O171" s="38" t="s">
        <v>4178</v>
      </c>
      <c r="P171" s="38" t="s">
        <v>4179</v>
      </c>
      <c r="Q171" s="38" t="s">
        <v>4175</v>
      </c>
      <c r="R171" s="38" t="s">
        <v>53</v>
      </c>
      <c r="S171" s="38" t="e">
        <f t="shared" si="31"/>
        <v>#N/A</v>
      </c>
      <c r="T171" s="328" t="s">
        <v>4180</v>
      </c>
      <c r="U171" s="328"/>
      <c r="V171" s="328" t="s">
        <v>4175</v>
      </c>
      <c r="W171" s="328" t="s">
        <v>4181</v>
      </c>
      <c r="X171" s="328" t="s">
        <v>4181</v>
      </c>
      <c r="Y171" s="328" t="s">
        <v>4182</v>
      </c>
      <c r="Z171" s="328"/>
      <c r="AA171" s="328" t="s">
        <v>4175</v>
      </c>
      <c r="AB171" s="328" t="s">
        <v>4181</v>
      </c>
      <c r="AC171" s="328" t="s">
        <v>4181</v>
      </c>
      <c r="AD171" s="327" t="s">
        <v>4183</v>
      </c>
      <c r="AE171" s="327" t="s">
        <v>4184</v>
      </c>
      <c r="AF171" s="327" t="s">
        <v>4185</v>
      </c>
      <c r="AG171" s="327" t="s">
        <v>55</v>
      </c>
      <c r="AH171" s="327" t="e">
        <f t="shared" si="32"/>
        <v>#N/A</v>
      </c>
      <c r="AI171" s="330" t="s">
        <v>4186</v>
      </c>
      <c r="AJ171" s="330" t="s">
        <v>4201</v>
      </c>
      <c r="AK171" s="330" t="s">
        <v>4185</v>
      </c>
      <c r="AL171" s="330" t="s">
        <v>4202</v>
      </c>
      <c r="AM171" s="330" t="e">
        <f t="shared" si="33"/>
        <v>#REF!</v>
      </c>
      <c r="AN171" s="327" t="s">
        <v>4188</v>
      </c>
      <c r="AO171" s="327" t="s">
        <v>4191</v>
      </c>
      <c r="AP171" s="327" t="s">
        <v>4185</v>
      </c>
      <c r="AQ171" s="327" t="s">
        <v>55</v>
      </c>
      <c r="AR171" s="327" t="e">
        <f t="shared" si="34"/>
        <v>#N/A</v>
      </c>
      <c r="AS171" s="330" t="s">
        <v>4189</v>
      </c>
      <c r="AT171" s="330" t="s">
        <v>4203</v>
      </c>
      <c r="AU171" s="330" t="s">
        <v>4185</v>
      </c>
      <c r="AV171" s="330" t="s">
        <v>4202</v>
      </c>
      <c r="AW171" s="330" t="e">
        <f t="shared" si="35"/>
        <v>#REF!</v>
      </c>
      <c r="AX171" s="353"/>
      <c r="AY171" s="353"/>
      <c r="AZ171" s="353"/>
      <c r="BA171" s="353"/>
      <c r="BB171" s="353"/>
      <c r="BC171" s="353"/>
      <c r="BD171" s="353"/>
      <c r="BE171" s="353"/>
      <c r="BF171" s="353"/>
      <c r="BG171" s="353"/>
      <c r="BH171" s="353"/>
      <c r="BI171" s="353"/>
      <c r="BJ171" s="353"/>
      <c r="BK171" s="353"/>
      <c r="BL171" s="353"/>
      <c r="BM171" s="353"/>
      <c r="BN171" s="353"/>
      <c r="BO171" s="353"/>
      <c r="BP171" s="353"/>
      <c r="BQ171" s="353"/>
      <c r="BS171" s="28"/>
      <c r="BT171" s="28"/>
      <c r="BU171" s="28"/>
      <c r="BV171" s="28"/>
      <c r="BW171" s="28"/>
      <c r="BX171" s="28"/>
      <c r="BY171" s="28"/>
      <c r="BZ171" s="28"/>
    </row>
    <row r="172" spans="2:78" hidden="1">
      <c r="B172" s="95" t="s">
        <v>694</v>
      </c>
      <c r="C172" s="33" t="e">
        <f t="shared" si="26"/>
        <v>#N/A</v>
      </c>
      <c r="D172" s="472" t="e">
        <f t="shared" si="27"/>
        <v>#N/A</v>
      </c>
      <c r="E172" s="33" t="e">
        <f t="shared" si="28"/>
        <v>#N/A</v>
      </c>
      <c r="F172" s="35" t="s">
        <v>4174</v>
      </c>
      <c r="G172" s="35" t="s">
        <v>4175</v>
      </c>
      <c r="H172" s="35" t="s">
        <v>52</v>
      </c>
      <c r="I172" s="35" t="e">
        <f t="shared" si="29"/>
        <v>#N/A</v>
      </c>
      <c r="J172" s="38" t="s">
        <v>4176</v>
      </c>
      <c r="K172" s="38" t="s">
        <v>4177</v>
      </c>
      <c r="L172" s="38" t="s">
        <v>4175</v>
      </c>
      <c r="M172" s="38" t="s">
        <v>53</v>
      </c>
      <c r="N172" s="38" t="e">
        <f t="shared" si="30"/>
        <v>#N/A</v>
      </c>
      <c r="O172" s="38" t="s">
        <v>4178</v>
      </c>
      <c r="P172" s="38" t="s">
        <v>4179</v>
      </c>
      <c r="Q172" s="38" t="s">
        <v>4175</v>
      </c>
      <c r="R172" s="38" t="s">
        <v>53</v>
      </c>
      <c r="S172" s="38" t="e">
        <f t="shared" si="31"/>
        <v>#N/A</v>
      </c>
      <c r="T172" s="328" t="s">
        <v>4180</v>
      </c>
      <c r="U172" s="328"/>
      <c r="V172" s="328" t="s">
        <v>4175</v>
      </c>
      <c r="W172" s="328" t="s">
        <v>4181</v>
      </c>
      <c r="X172" s="328" t="s">
        <v>4181</v>
      </c>
      <c r="Y172" s="328" t="s">
        <v>4182</v>
      </c>
      <c r="Z172" s="328"/>
      <c r="AA172" s="328" t="s">
        <v>4175</v>
      </c>
      <c r="AB172" s="328" t="s">
        <v>4181</v>
      </c>
      <c r="AC172" s="328" t="s">
        <v>4181</v>
      </c>
      <c r="AD172" s="327" t="s">
        <v>4183</v>
      </c>
      <c r="AE172" s="327" t="s">
        <v>4184</v>
      </c>
      <c r="AF172" s="327" t="s">
        <v>4185</v>
      </c>
      <c r="AG172" s="327" t="s">
        <v>55</v>
      </c>
      <c r="AH172" s="327" t="e">
        <f t="shared" si="32"/>
        <v>#N/A</v>
      </c>
      <c r="AI172" s="330" t="s">
        <v>4186</v>
      </c>
      <c r="AJ172" s="330" t="s">
        <v>4201</v>
      </c>
      <c r="AK172" s="330" t="s">
        <v>4185</v>
      </c>
      <c r="AL172" s="330" t="s">
        <v>4202</v>
      </c>
      <c r="AM172" s="330" t="e">
        <f t="shared" si="33"/>
        <v>#REF!</v>
      </c>
      <c r="AN172" s="327" t="s">
        <v>4188</v>
      </c>
      <c r="AO172" s="327" t="s">
        <v>4191</v>
      </c>
      <c r="AP172" s="327" t="s">
        <v>4185</v>
      </c>
      <c r="AQ172" s="327" t="s">
        <v>55</v>
      </c>
      <c r="AR172" s="327" t="e">
        <f t="shared" si="34"/>
        <v>#N/A</v>
      </c>
      <c r="AS172" s="330" t="s">
        <v>4189</v>
      </c>
      <c r="AT172" s="330" t="s">
        <v>4203</v>
      </c>
      <c r="AU172" s="330" t="s">
        <v>4185</v>
      </c>
      <c r="AV172" s="330" t="s">
        <v>4202</v>
      </c>
      <c r="AW172" s="330" t="e">
        <f t="shared" si="35"/>
        <v>#REF!</v>
      </c>
      <c r="AX172" s="353"/>
      <c r="AY172" s="353"/>
      <c r="AZ172" s="353"/>
      <c r="BA172" s="353"/>
      <c r="BB172" s="353"/>
      <c r="BC172" s="353"/>
      <c r="BD172" s="353"/>
      <c r="BE172" s="353"/>
      <c r="BF172" s="353"/>
      <c r="BG172" s="353"/>
      <c r="BH172" s="353"/>
      <c r="BI172" s="353"/>
      <c r="BJ172" s="353"/>
      <c r="BK172" s="353"/>
      <c r="BL172" s="353"/>
      <c r="BM172" s="353"/>
      <c r="BN172" s="353"/>
      <c r="BO172" s="353"/>
      <c r="BP172" s="353"/>
      <c r="BQ172" s="353"/>
      <c r="BS172" s="28"/>
      <c r="BT172" s="28"/>
      <c r="BU172" s="28"/>
      <c r="BV172" s="28"/>
      <c r="BW172" s="28"/>
      <c r="BX172" s="28"/>
      <c r="BY172" s="28"/>
      <c r="BZ172" s="28"/>
    </row>
    <row r="173" spans="2:78" hidden="1">
      <c r="B173" s="95" t="s">
        <v>695</v>
      </c>
      <c r="C173" s="33" t="e">
        <f t="shared" si="26"/>
        <v>#N/A</v>
      </c>
      <c r="D173" s="472" t="e">
        <f t="shared" si="27"/>
        <v>#N/A</v>
      </c>
      <c r="E173" s="33" t="e">
        <f t="shared" si="28"/>
        <v>#N/A</v>
      </c>
      <c r="F173" s="35" t="s">
        <v>4174</v>
      </c>
      <c r="G173" s="35" t="s">
        <v>4175</v>
      </c>
      <c r="H173" s="35" t="s">
        <v>52</v>
      </c>
      <c r="I173" s="35" t="e">
        <f t="shared" si="29"/>
        <v>#N/A</v>
      </c>
      <c r="J173" s="38" t="s">
        <v>4176</v>
      </c>
      <c r="K173" s="38" t="s">
        <v>4177</v>
      </c>
      <c r="L173" s="38" t="s">
        <v>4175</v>
      </c>
      <c r="M173" s="38" t="s">
        <v>53</v>
      </c>
      <c r="N173" s="38" t="e">
        <f t="shared" si="30"/>
        <v>#N/A</v>
      </c>
      <c r="O173" s="38" t="s">
        <v>4178</v>
      </c>
      <c r="P173" s="38" t="s">
        <v>4179</v>
      </c>
      <c r="Q173" s="38" t="s">
        <v>4175</v>
      </c>
      <c r="R173" s="38" t="s">
        <v>53</v>
      </c>
      <c r="S173" s="38" t="e">
        <f t="shared" ref="S173:S210" si="36">INDEX(Master_Full_OM_IP,MATCH(P2P_Full_Short_Hostname,Master_Full_Short_Hostname,0))</f>
        <v>#N/A</v>
      </c>
      <c r="T173" s="328" t="s">
        <v>4180</v>
      </c>
      <c r="U173" s="328"/>
      <c r="V173" s="328" t="s">
        <v>4175</v>
      </c>
      <c r="W173" s="328" t="s">
        <v>4181</v>
      </c>
      <c r="X173" s="328" t="s">
        <v>4181</v>
      </c>
      <c r="Y173" s="328" t="s">
        <v>4182</v>
      </c>
      <c r="Z173" s="328"/>
      <c r="AA173" s="328" t="s">
        <v>4175</v>
      </c>
      <c r="AB173" s="328" t="s">
        <v>4181</v>
      </c>
      <c r="AC173" s="328" t="s">
        <v>4181</v>
      </c>
      <c r="AD173" s="327" t="s">
        <v>4183</v>
      </c>
      <c r="AE173" s="327" t="s">
        <v>4184</v>
      </c>
      <c r="AF173" s="327" t="s">
        <v>4185</v>
      </c>
      <c r="AG173" s="327" t="s">
        <v>55</v>
      </c>
      <c r="AH173" s="327" t="e">
        <f t="shared" ref="AH173:AH210" si="37">INDEX(Master_Full_Product_IP,MATCH(P2P_Full_Short_Hostname,Master_Full_Short_Hostname,0))</f>
        <v>#N/A</v>
      </c>
      <c r="AI173" s="330" t="s">
        <v>4186</v>
      </c>
      <c r="AJ173" s="330" t="s">
        <v>4201</v>
      </c>
      <c r="AK173" s="330" t="s">
        <v>4185</v>
      </c>
      <c r="AL173" s="330" t="s">
        <v>4202</v>
      </c>
      <c r="AM173" s="330" t="e">
        <f t="shared" si="33"/>
        <v>#REF!</v>
      </c>
      <c r="AN173" s="327" t="s">
        <v>4188</v>
      </c>
      <c r="AO173" s="327" t="s">
        <v>4191</v>
      </c>
      <c r="AP173" s="327" t="s">
        <v>4185</v>
      </c>
      <c r="AQ173" s="327" t="s">
        <v>55</v>
      </c>
      <c r="AR173" s="327" t="e">
        <f t="shared" si="34"/>
        <v>#N/A</v>
      </c>
      <c r="AS173" s="330" t="s">
        <v>4189</v>
      </c>
      <c r="AT173" s="330" t="s">
        <v>4203</v>
      </c>
      <c r="AU173" s="330" t="s">
        <v>4185</v>
      </c>
      <c r="AV173" s="330" t="s">
        <v>4202</v>
      </c>
      <c r="AW173" s="330" t="e">
        <f t="shared" si="35"/>
        <v>#REF!</v>
      </c>
      <c r="AX173" s="353"/>
      <c r="AY173" s="353"/>
      <c r="AZ173" s="353"/>
      <c r="BA173" s="353"/>
      <c r="BB173" s="353"/>
      <c r="BC173" s="353"/>
      <c r="BD173" s="353"/>
      <c r="BE173" s="353"/>
      <c r="BF173" s="353"/>
      <c r="BG173" s="353"/>
      <c r="BH173" s="353"/>
      <c r="BI173" s="353"/>
      <c r="BJ173" s="353"/>
      <c r="BK173" s="353"/>
      <c r="BL173" s="353"/>
      <c r="BM173" s="353"/>
      <c r="BN173" s="353"/>
      <c r="BO173" s="353"/>
      <c r="BP173" s="353"/>
      <c r="BQ173" s="353"/>
      <c r="BS173" s="28"/>
      <c r="BT173" s="28"/>
      <c r="BU173" s="28"/>
      <c r="BV173" s="28"/>
      <c r="BW173" s="28"/>
      <c r="BX173" s="28"/>
      <c r="BY173" s="28"/>
      <c r="BZ173" s="28"/>
    </row>
    <row r="174" spans="2:78" hidden="1">
      <c r="B174" s="95" t="s">
        <v>696</v>
      </c>
      <c r="C174" s="33" t="e">
        <f t="shared" si="26"/>
        <v>#N/A</v>
      </c>
      <c r="D174" s="472" t="e">
        <f t="shared" si="27"/>
        <v>#N/A</v>
      </c>
      <c r="E174" s="33" t="e">
        <f t="shared" si="28"/>
        <v>#N/A</v>
      </c>
      <c r="F174" s="35" t="s">
        <v>4174</v>
      </c>
      <c r="G174" s="35" t="s">
        <v>4175</v>
      </c>
      <c r="H174" s="35" t="s">
        <v>52</v>
      </c>
      <c r="I174" s="35" t="e">
        <f t="shared" si="29"/>
        <v>#N/A</v>
      </c>
      <c r="J174" s="38" t="s">
        <v>4176</v>
      </c>
      <c r="K174" s="38" t="s">
        <v>4177</v>
      </c>
      <c r="L174" s="38" t="s">
        <v>4175</v>
      </c>
      <c r="M174" s="38" t="s">
        <v>53</v>
      </c>
      <c r="N174" s="38" t="e">
        <f t="shared" si="30"/>
        <v>#N/A</v>
      </c>
      <c r="O174" s="38" t="s">
        <v>4178</v>
      </c>
      <c r="P174" s="38" t="s">
        <v>4179</v>
      </c>
      <c r="Q174" s="38" t="s">
        <v>4175</v>
      </c>
      <c r="R174" s="38" t="s">
        <v>53</v>
      </c>
      <c r="S174" s="38" t="e">
        <f t="shared" si="36"/>
        <v>#N/A</v>
      </c>
      <c r="T174" s="328" t="s">
        <v>4180</v>
      </c>
      <c r="U174" s="328"/>
      <c r="V174" s="328" t="s">
        <v>4175</v>
      </c>
      <c r="W174" s="328" t="s">
        <v>4181</v>
      </c>
      <c r="X174" s="328" t="s">
        <v>4181</v>
      </c>
      <c r="Y174" s="328" t="s">
        <v>4182</v>
      </c>
      <c r="Z174" s="328"/>
      <c r="AA174" s="328" t="s">
        <v>4175</v>
      </c>
      <c r="AB174" s="328" t="s">
        <v>4181</v>
      </c>
      <c r="AC174" s="328" t="s">
        <v>4181</v>
      </c>
      <c r="AD174" s="327" t="s">
        <v>4183</v>
      </c>
      <c r="AE174" s="327" t="s">
        <v>4184</v>
      </c>
      <c r="AF174" s="327" t="s">
        <v>4185</v>
      </c>
      <c r="AG174" s="327" t="s">
        <v>55</v>
      </c>
      <c r="AH174" s="327" t="e">
        <f t="shared" si="37"/>
        <v>#N/A</v>
      </c>
      <c r="AI174" s="330" t="s">
        <v>4186</v>
      </c>
      <c r="AJ174" s="330" t="s">
        <v>4201</v>
      </c>
      <c r="AK174" s="330" t="s">
        <v>4185</v>
      </c>
      <c r="AL174" s="330" t="s">
        <v>4202</v>
      </c>
      <c r="AM174" s="330" t="e">
        <f t="shared" si="33"/>
        <v>#REF!</v>
      </c>
      <c r="AN174" s="327" t="s">
        <v>4188</v>
      </c>
      <c r="AO174" s="327" t="s">
        <v>4191</v>
      </c>
      <c r="AP174" s="327" t="s">
        <v>4185</v>
      </c>
      <c r="AQ174" s="327" t="s">
        <v>55</v>
      </c>
      <c r="AR174" s="327" t="e">
        <f t="shared" si="34"/>
        <v>#N/A</v>
      </c>
      <c r="AS174" s="330" t="s">
        <v>4189</v>
      </c>
      <c r="AT174" s="330" t="s">
        <v>4203</v>
      </c>
      <c r="AU174" s="330" t="s">
        <v>4185</v>
      </c>
      <c r="AV174" s="330" t="s">
        <v>4202</v>
      </c>
      <c r="AW174" s="330" t="e">
        <f t="shared" si="35"/>
        <v>#REF!</v>
      </c>
      <c r="AX174" s="353"/>
      <c r="AY174" s="353"/>
      <c r="AZ174" s="353"/>
      <c r="BA174" s="353"/>
      <c r="BB174" s="353"/>
      <c r="BC174" s="353"/>
      <c r="BD174" s="353"/>
      <c r="BE174" s="353"/>
      <c r="BF174" s="353"/>
      <c r="BG174" s="353"/>
      <c r="BH174" s="353"/>
      <c r="BI174" s="353"/>
      <c r="BJ174" s="353"/>
      <c r="BK174" s="353"/>
      <c r="BL174" s="353"/>
      <c r="BM174" s="353"/>
      <c r="BN174" s="353"/>
      <c r="BO174" s="353"/>
      <c r="BP174" s="353"/>
      <c r="BQ174" s="353"/>
      <c r="BS174" s="28"/>
      <c r="BT174" s="28"/>
      <c r="BU174" s="28"/>
      <c r="BV174" s="28"/>
      <c r="BW174" s="28"/>
      <c r="BX174" s="28"/>
      <c r="BY174" s="28"/>
      <c r="BZ174" s="28"/>
    </row>
    <row r="175" spans="2:78" hidden="1">
      <c r="B175" s="95" t="s">
        <v>697</v>
      </c>
      <c r="C175" s="33" t="e">
        <f t="shared" si="26"/>
        <v>#N/A</v>
      </c>
      <c r="D175" s="472" t="e">
        <f t="shared" si="27"/>
        <v>#N/A</v>
      </c>
      <c r="E175" s="33" t="e">
        <f t="shared" si="28"/>
        <v>#N/A</v>
      </c>
      <c r="F175" s="35" t="s">
        <v>4174</v>
      </c>
      <c r="G175" s="35" t="s">
        <v>4175</v>
      </c>
      <c r="H175" s="35" t="s">
        <v>52</v>
      </c>
      <c r="I175" s="35" t="e">
        <f t="shared" si="29"/>
        <v>#N/A</v>
      </c>
      <c r="J175" s="38" t="s">
        <v>4176</v>
      </c>
      <c r="K175" s="38" t="s">
        <v>4177</v>
      </c>
      <c r="L175" s="38" t="s">
        <v>4175</v>
      </c>
      <c r="M175" s="38" t="s">
        <v>53</v>
      </c>
      <c r="N175" s="38" t="e">
        <f t="shared" si="30"/>
        <v>#N/A</v>
      </c>
      <c r="O175" s="38" t="s">
        <v>4178</v>
      </c>
      <c r="P175" s="38" t="s">
        <v>4179</v>
      </c>
      <c r="Q175" s="38" t="s">
        <v>4175</v>
      </c>
      <c r="R175" s="38" t="s">
        <v>53</v>
      </c>
      <c r="S175" s="38" t="e">
        <f t="shared" si="36"/>
        <v>#N/A</v>
      </c>
      <c r="T175" s="328" t="s">
        <v>4180</v>
      </c>
      <c r="U175" s="328"/>
      <c r="V175" s="328" t="s">
        <v>4175</v>
      </c>
      <c r="W175" s="328" t="s">
        <v>4181</v>
      </c>
      <c r="X175" s="328" t="s">
        <v>4181</v>
      </c>
      <c r="Y175" s="328" t="s">
        <v>4182</v>
      </c>
      <c r="Z175" s="328"/>
      <c r="AA175" s="328" t="s">
        <v>4175</v>
      </c>
      <c r="AB175" s="328" t="s">
        <v>4181</v>
      </c>
      <c r="AC175" s="328" t="s">
        <v>4181</v>
      </c>
      <c r="AD175" s="327" t="s">
        <v>4183</v>
      </c>
      <c r="AE175" s="327" t="s">
        <v>4184</v>
      </c>
      <c r="AF175" s="327" t="s">
        <v>4185</v>
      </c>
      <c r="AG175" s="327" t="s">
        <v>55</v>
      </c>
      <c r="AH175" s="327" t="e">
        <f t="shared" si="37"/>
        <v>#N/A</v>
      </c>
      <c r="AI175" s="330" t="s">
        <v>4186</v>
      </c>
      <c r="AJ175" s="330" t="s">
        <v>4201</v>
      </c>
      <c r="AK175" s="330" t="s">
        <v>4185</v>
      </c>
      <c r="AL175" s="330" t="s">
        <v>4202</v>
      </c>
      <c r="AM175" s="330" t="e">
        <f t="shared" si="33"/>
        <v>#REF!</v>
      </c>
      <c r="AN175" s="327" t="s">
        <v>4188</v>
      </c>
      <c r="AO175" s="327" t="s">
        <v>4191</v>
      </c>
      <c r="AP175" s="327" t="s">
        <v>4185</v>
      </c>
      <c r="AQ175" s="327" t="s">
        <v>55</v>
      </c>
      <c r="AR175" s="327" t="e">
        <f t="shared" si="34"/>
        <v>#N/A</v>
      </c>
      <c r="AS175" s="330" t="s">
        <v>4189</v>
      </c>
      <c r="AT175" s="330" t="s">
        <v>4203</v>
      </c>
      <c r="AU175" s="330" t="s">
        <v>4185</v>
      </c>
      <c r="AV175" s="330" t="s">
        <v>4202</v>
      </c>
      <c r="AW175" s="330" t="e">
        <f t="shared" si="35"/>
        <v>#REF!</v>
      </c>
      <c r="AX175" s="353"/>
      <c r="AY175" s="353"/>
      <c r="AZ175" s="353"/>
      <c r="BA175" s="353"/>
      <c r="BB175" s="353"/>
      <c r="BC175" s="353"/>
      <c r="BD175" s="353"/>
      <c r="BE175" s="353"/>
      <c r="BF175" s="353"/>
      <c r="BG175" s="353"/>
      <c r="BH175" s="353"/>
      <c r="BI175" s="353"/>
      <c r="BJ175" s="353"/>
      <c r="BK175" s="353"/>
      <c r="BL175" s="353"/>
      <c r="BM175" s="353"/>
      <c r="BN175" s="353"/>
      <c r="BO175" s="353"/>
      <c r="BP175" s="353"/>
      <c r="BQ175" s="353"/>
      <c r="BS175" s="28"/>
      <c r="BT175" s="28"/>
      <c r="BU175" s="28"/>
      <c r="BV175" s="28"/>
      <c r="BW175" s="28"/>
      <c r="BX175" s="28"/>
      <c r="BY175" s="28"/>
      <c r="BZ175" s="28"/>
    </row>
    <row r="176" spans="2:78" hidden="1">
      <c r="B176" s="95" t="s">
        <v>698</v>
      </c>
      <c r="C176" s="33" t="e">
        <f t="shared" si="26"/>
        <v>#N/A</v>
      </c>
      <c r="D176" s="472" t="e">
        <f t="shared" si="27"/>
        <v>#N/A</v>
      </c>
      <c r="E176" s="33" t="e">
        <f t="shared" si="28"/>
        <v>#N/A</v>
      </c>
      <c r="F176" s="35" t="s">
        <v>4174</v>
      </c>
      <c r="G176" s="35" t="s">
        <v>4175</v>
      </c>
      <c r="H176" s="35" t="s">
        <v>52</v>
      </c>
      <c r="I176" s="35" t="e">
        <f t="shared" si="29"/>
        <v>#N/A</v>
      </c>
      <c r="J176" s="38" t="s">
        <v>4176</v>
      </c>
      <c r="K176" s="38" t="s">
        <v>4177</v>
      </c>
      <c r="L176" s="38" t="s">
        <v>4175</v>
      </c>
      <c r="M176" s="38" t="s">
        <v>53</v>
      </c>
      <c r="N176" s="38" t="e">
        <f t="shared" si="30"/>
        <v>#N/A</v>
      </c>
      <c r="O176" s="38" t="s">
        <v>4178</v>
      </c>
      <c r="P176" s="38" t="s">
        <v>4179</v>
      </c>
      <c r="Q176" s="38" t="s">
        <v>4175</v>
      </c>
      <c r="R176" s="38" t="s">
        <v>53</v>
      </c>
      <c r="S176" s="38" t="e">
        <f t="shared" si="36"/>
        <v>#N/A</v>
      </c>
      <c r="T176" s="328" t="s">
        <v>4180</v>
      </c>
      <c r="U176" s="328"/>
      <c r="V176" s="328" t="s">
        <v>4175</v>
      </c>
      <c r="W176" s="328" t="s">
        <v>4181</v>
      </c>
      <c r="X176" s="328" t="s">
        <v>4181</v>
      </c>
      <c r="Y176" s="328" t="s">
        <v>4182</v>
      </c>
      <c r="Z176" s="328"/>
      <c r="AA176" s="328" t="s">
        <v>4175</v>
      </c>
      <c r="AB176" s="328" t="s">
        <v>4181</v>
      </c>
      <c r="AC176" s="328" t="s">
        <v>4181</v>
      </c>
      <c r="AD176" s="327" t="s">
        <v>4183</v>
      </c>
      <c r="AE176" s="327" t="s">
        <v>4184</v>
      </c>
      <c r="AF176" s="327" t="s">
        <v>4185</v>
      </c>
      <c r="AG176" s="327" t="s">
        <v>55</v>
      </c>
      <c r="AH176" s="327" t="e">
        <f t="shared" si="37"/>
        <v>#N/A</v>
      </c>
      <c r="AI176" s="330" t="s">
        <v>4186</v>
      </c>
      <c r="AJ176" s="330" t="s">
        <v>4201</v>
      </c>
      <c r="AK176" s="330" t="s">
        <v>4185</v>
      </c>
      <c r="AL176" s="330" t="s">
        <v>4202</v>
      </c>
      <c r="AM176" s="330" t="e">
        <f t="shared" si="33"/>
        <v>#REF!</v>
      </c>
      <c r="AN176" s="327" t="s">
        <v>4188</v>
      </c>
      <c r="AO176" s="327" t="s">
        <v>4191</v>
      </c>
      <c r="AP176" s="327" t="s">
        <v>4185</v>
      </c>
      <c r="AQ176" s="327" t="s">
        <v>55</v>
      </c>
      <c r="AR176" s="327" t="e">
        <f t="shared" si="34"/>
        <v>#N/A</v>
      </c>
      <c r="AS176" s="330" t="s">
        <v>4189</v>
      </c>
      <c r="AT176" s="330" t="s">
        <v>4203</v>
      </c>
      <c r="AU176" s="330" t="s">
        <v>4185</v>
      </c>
      <c r="AV176" s="330" t="s">
        <v>4202</v>
      </c>
      <c r="AW176" s="330" t="e">
        <f t="shared" si="35"/>
        <v>#REF!</v>
      </c>
      <c r="AX176" s="353"/>
      <c r="AY176" s="353"/>
      <c r="AZ176" s="353"/>
      <c r="BA176" s="353"/>
      <c r="BB176" s="353"/>
      <c r="BC176" s="353"/>
      <c r="BD176" s="353"/>
      <c r="BE176" s="353"/>
      <c r="BF176" s="353"/>
      <c r="BG176" s="353"/>
      <c r="BH176" s="353"/>
      <c r="BI176" s="353"/>
      <c r="BJ176" s="353"/>
      <c r="BK176" s="353"/>
      <c r="BL176" s="353"/>
      <c r="BM176" s="353"/>
      <c r="BN176" s="353"/>
      <c r="BO176" s="353"/>
      <c r="BP176" s="353"/>
      <c r="BQ176" s="353"/>
      <c r="BS176" s="28"/>
      <c r="BT176" s="28"/>
      <c r="BU176" s="28"/>
      <c r="BV176" s="28"/>
      <c r="BW176" s="28"/>
      <c r="BX176" s="28"/>
      <c r="BY176" s="28"/>
      <c r="BZ176" s="28"/>
    </row>
    <row r="177" spans="2:78" hidden="1">
      <c r="B177" s="95" t="s">
        <v>699</v>
      </c>
      <c r="C177" s="33" t="e">
        <f t="shared" si="26"/>
        <v>#N/A</v>
      </c>
      <c r="D177" s="472" t="e">
        <f t="shared" si="27"/>
        <v>#N/A</v>
      </c>
      <c r="E177" s="33" t="e">
        <f t="shared" si="28"/>
        <v>#N/A</v>
      </c>
      <c r="F177" s="35" t="s">
        <v>4174</v>
      </c>
      <c r="G177" s="35" t="s">
        <v>4175</v>
      </c>
      <c r="H177" s="35" t="s">
        <v>52</v>
      </c>
      <c r="I177" s="35" t="e">
        <f t="shared" si="29"/>
        <v>#N/A</v>
      </c>
      <c r="J177" s="38" t="s">
        <v>4176</v>
      </c>
      <c r="K177" s="38" t="s">
        <v>4177</v>
      </c>
      <c r="L177" s="38" t="s">
        <v>4175</v>
      </c>
      <c r="M177" s="38" t="s">
        <v>53</v>
      </c>
      <c r="N177" s="38" t="e">
        <f t="shared" si="30"/>
        <v>#N/A</v>
      </c>
      <c r="O177" s="38" t="s">
        <v>4178</v>
      </c>
      <c r="P177" s="38" t="s">
        <v>4179</v>
      </c>
      <c r="Q177" s="38" t="s">
        <v>4175</v>
      </c>
      <c r="R177" s="38" t="s">
        <v>53</v>
      </c>
      <c r="S177" s="38" t="e">
        <f t="shared" si="36"/>
        <v>#N/A</v>
      </c>
      <c r="T177" s="328" t="s">
        <v>4180</v>
      </c>
      <c r="U177" s="328"/>
      <c r="V177" s="328" t="s">
        <v>4175</v>
      </c>
      <c r="W177" s="328" t="s">
        <v>4181</v>
      </c>
      <c r="X177" s="328" t="s">
        <v>4181</v>
      </c>
      <c r="Y177" s="328" t="s">
        <v>4182</v>
      </c>
      <c r="Z177" s="328"/>
      <c r="AA177" s="328" t="s">
        <v>4175</v>
      </c>
      <c r="AB177" s="328" t="s">
        <v>4181</v>
      </c>
      <c r="AC177" s="328" t="s">
        <v>4181</v>
      </c>
      <c r="AD177" s="327" t="s">
        <v>4183</v>
      </c>
      <c r="AE177" s="327" t="s">
        <v>4184</v>
      </c>
      <c r="AF177" s="327" t="s">
        <v>4185</v>
      </c>
      <c r="AG177" s="327" t="s">
        <v>55</v>
      </c>
      <c r="AH177" s="327" t="e">
        <f t="shared" si="37"/>
        <v>#N/A</v>
      </c>
      <c r="AI177" s="330" t="s">
        <v>4186</v>
      </c>
      <c r="AJ177" s="330" t="s">
        <v>4201</v>
      </c>
      <c r="AK177" s="330" t="s">
        <v>4185</v>
      </c>
      <c r="AL177" s="330" t="s">
        <v>4202</v>
      </c>
      <c r="AM177" s="330" t="e">
        <f t="shared" si="33"/>
        <v>#REF!</v>
      </c>
      <c r="AN177" s="327" t="s">
        <v>4188</v>
      </c>
      <c r="AO177" s="327" t="s">
        <v>4191</v>
      </c>
      <c r="AP177" s="327" t="s">
        <v>4185</v>
      </c>
      <c r="AQ177" s="327" t="s">
        <v>55</v>
      </c>
      <c r="AR177" s="327" t="e">
        <f t="shared" si="34"/>
        <v>#N/A</v>
      </c>
      <c r="AS177" s="330" t="s">
        <v>4189</v>
      </c>
      <c r="AT177" s="330" t="s">
        <v>4203</v>
      </c>
      <c r="AU177" s="330" t="s">
        <v>4185</v>
      </c>
      <c r="AV177" s="330" t="s">
        <v>4202</v>
      </c>
      <c r="AW177" s="330" t="e">
        <f t="shared" si="35"/>
        <v>#REF!</v>
      </c>
      <c r="AX177" s="353"/>
      <c r="AY177" s="353"/>
      <c r="AZ177" s="353"/>
      <c r="BA177" s="353"/>
      <c r="BB177" s="353"/>
      <c r="BC177" s="353"/>
      <c r="BD177" s="353"/>
      <c r="BE177" s="353"/>
      <c r="BF177" s="353"/>
      <c r="BG177" s="353"/>
      <c r="BH177" s="353"/>
      <c r="BI177" s="353"/>
      <c r="BJ177" s="353"/>
      <c r="BK177" s="353"/>
      <c r="BL177" s="353"/>
      <c r="BM177" s="353"/>
      <c r="BN177" s="353"/>
      <c r="BO177" s="353"/>
      <c r="BP177" s="353"/>
      <c r="BQ177" s="353"/>
      <c r="BS177" s="28"/>
      <c r="BT177" s="28"/>
      <c r="BU177" s="28"/>
      <c r="BV177" s="28"/>
      <c r="BW177" s="28"/>
      <c r="BX177" s="28"/>
      <c r="BY177" s="28"/>
      <c r="BZ177" s="28"/>
    </row>
    <row r="178" spans="2:78" hidden="1">
      <c r="B178" s="95" t="s">
        <v>700</v>
      </c>
      <c r="C178" s="33" t="e">
        <f t="shared" si="26"/>
        <v>#N/A</v>
      </c>
      <c r="D178" s="472" t="e">
        <f t="shared" si="27"/>
        <v>#N/A</v>
      </c>
      <c r="E178" s="33" t="e">
        <f t="shared" si="28"/>
        <v>#N/A</v>
      </c>
      <c r="F178" s="35" t="s">
        <v>4174</v>
      </c>
      <c r="G178" s="35" t="s">
        <v>4175</v>
      </c>
      <c r="H178" s="35" t="s">
        <v>52</v>
      </c>
      <c r="I178" s="35" t="e">
        <f t="shared" si="29"/>
        <v>#N/A</v>
      </c>
      <c r="J178" s="38" t="s">
        <v>4176</v>
      </c>
      <c r="K178" s="38" t="s">
        <v>4177</v>
      </c>
      <c r="L178" s="38" t="s">
        <v>4175</v>
      </c>
      <c r="M178" s="38" t="s">
        <v>53</v>
      </c>
      <c r="N178" s="38" t="e">
        <f t="shared" si="30"/>
        <v>#N/A</v>
      </c>
      <c r="O178" s="38" t="s">
        <v>4178</v>
      </c>
      <c r="P178" s="38" t="s">
        <v>4179</v>
      </c>
      <c r="Q178" s="38" t="s">
        <v>4175</v>
      </c>
      <c r="R178" s="38" t="s">
        <v>53</v>
      </c>
      <c r="S178" s="38" t="e">
        <f t="shared" si="36"/>
        <v>#N/A</v>
      </c>
      <c r="T178" s="328" t="s">
        <v>4180</v>
      </c>
      <c r="U178" s="328"/>
      <c r="V178" s="328" t="s">
        <v>4175</v>
      </c>
      <c r="W178" s="328" t="s">
        <v>4181</v>
      </c>
      <c r="X178" s="328" t="s">
        <v>4181</v>
      </c>
      <c r="Y178" s="328" t="s">
        <v>4182</v>
      </c>
      <c r="Z178" s="328"/>
      <c r="AA178" s="328" t="s">
        <v>4175</v>
      </c>
      <c r="AB178" s="328" t="s">
        <v>4181</v>
      </c>
      <c r="AC178" s="328" t="s">
        <v>4181</v>
      </c>
      <c r="AD178" s="327" t="s">
        <v>4183</v>
      </c>
      <c r="AE178" s="327" t="s">
        <v>4184</v>
      </c>
      <c r="AF178" s="327" t="s">
        <v>4185</v>
      </c>
      <c r="AG178" s="327" t="s">
        <v>55</v>
      </c>
      <c r="AH178" s="327" t="e">
        <f t="shared" si="37"/>
        <v>#N/A</v>
      </c>
      <c r="AI178" s="330" t="s">
        <v>4186</v>
      </c>
      <c r="AJ178" s="330" t="s">
        <v>4201</v>
      </c>
      <c r="AK178" s="330" t="s">
        <v>4185</v>
      </c>
      <c r="AL178" s="330" t="s">
        <v>4202</v>
      </c>
      <c r="AM178" s="330" t="e">
        <f t="shared" si="33"/>
        <v>#REF!</v>
      </c>
      <c r="AN178" s="327" t="s">
        <v>4188</v>
      </c>
      <c r="AO178" s="327" t="s">
        <v>4191</v>
      </c>
      <c r="AP178" s="327" t="s">
        <v>4185</v>
      </c>
      <c r="AQ178" s="327" t="s">
        <v>55</v>
      </c>
      <c r="AR178" s="327" t="e">
        <f t="shared" si="34"/>
        <v>#N/A</v>
      </c>
      <c r="AS178" s="330" t="s">
        <v>4189</v>
      </c>
      <c r="AT178" s="330" t="s">
        <v>4203</v>
      </c>
      <c r="AU178" s="330" t="s">
        <v>4185</v>
      </c>
      <c r="AV178" s="330" t="s">
        <v>4202</v>
      </c>
      <c r="AW178" s="330" t="e">
        <f t="shared" si="35"/>
        <v>#REF!</v>
      </c>
      <c r="AX178" s="353"/>
      <c r="AY178" s="353"/>
      <c r="AZ178" s="353"/>
      <c r="BA178" s="353"/>
      <c r="BB178" s="353"/>
      <c r="BC178" s="353"/>
      <c r="BD178" s="353"/>
      <c r="BE178" s="353"/>
      <c r="BF178" s="353"/>
      <c r="BG178" s="353"/>
      <c r="BH178" s="353"/>
      <c r="BI178" s="353"/>
      <c r="BJ178" s="353"/>
      <c r="BK178" s="353"/>
      <c r="BL178" s="353"/>
      <c r="BM178" s="353"/>
      <c r="BN178" s="353"/>
      <c r="BO178" s="353"/>
      <c r="BP178" s="353"/>
      <c r="BQ178" s="353"/>
      <c r="BS178" s="28"/>
      <c r="BT178" s="28"/>
      <c r="BU178" s="28"/>
      <c r="BV178" s="28"/>
      <c r="BW178" s="28"/>
      <c r="BX178" s="28"/>
      <c r="BY178" s="28"/>
      <c r="BZ178" s="28"/>
    </row>
    <row r="179" spans="2:78" hidden="1">
      <c r="B179" s="95" t="s">
        <v>701</v>
      </c>
      <c r="C179" s="33" t="e">
        <f t="shared" si="26"/>
        <v>#N/A</v>
      </c>
      <c r="D179" s="472" t="e">
        <f t="shared" si="27"/>
        <v>#N/A</v>
      </c>
      <c r="E179" s="33" t="e">
        <f t="shared" si="28"/>
        <v>#N/A</v>
      </c>
      <c r="F179" s="35" t="s">
        <v>4174</v>
      </c>
      <c r="G179" s="35" t="s">
        <v>4175</v>
      </c>
      <c r="H179" s="35" t="s">
        <v>52</v>
      </c>
      <c r="I179" s="35" t="e">
        <f t="shared" si="29"/>
        <v>#N/A</v>
      </c>
      <c r="J179" s="38" t="s">
        <v>4176</v>
      </c>
      <c r="K179" s="38" t="s">
        <v>4177</v>
      </c>
      <c r="L179" s="38" t="s">
        <v>4175</v>
      </c>
      <c r="M179" s="38" t="s">
        <v>53</v>
      </c>
      <c r="N179" s="38" t="e">
        <f t="shared" si="30"/>
        <v>#N/A</v>
      </c>
      <c r="O179" s="38" t="s">
        <v>4178</v>
      </c>
      <c r="P179" s="38" t="s">
        <v>4179</v>
      </c>
      <c r="Q179" s="38" t="s">
        <v>4175</v>
      </c>
      <c r="R179" s="38" t="s">
        <v>53</v>
      </c>
      <c r="S179" s="38" t="e">
        <f t="shared" si="36"/>
        <v>#N/A</v>
      </c>
      <c r="T179" s="328" t="s">
        <v>4180</v>
      </c>
      <c r="U179" s="328"/>
      <c r="V179" s="328" t="s">
        <v>4175</v>
      </c>
      <c r="W179" s="328" t="s">
        <v>4181</v>
      </c>
      <c r="X179" s="328" t="s">
        <v>4181</v>
      </c>
      <c r="Y179" s="328" t="s">
        <v>4182</v>
      </c>
      <c r="Z179" s="328"/>
      <c r="AA179" s="328" t="s">
        <v>4175</v>
      </c>
      <c r="AB179" s="328" t="s">
        <v>4181</v>
      </c>
      <c r="AC179" s="328" t="s">
        <v>4181</v>
      </c>
      <c r="AD179" s="327" t="s">
        <v>4183</v>
      </c>
      <c r="AE179" s="327" t="s">
        <v>4184</v>
      </c>
      <c r="AF179" s="327" t="s">
        <v>4185</v>
      </c>
      <c r="AG179" s="327" t="s">
        <v>55</v>
      </c>
      <c r="AH179" s="327" t="e">
        <f t="shared" si="37"/>
        <v>#N/A</v>
      </c>
      <c r="AI179" s="330" t="s">
        <v>4186</v>
      </c>
      <c r="AJ179" s="330" t="s">
        <v>4201</v>
      </c>
      <c r="AK179" s="330" t="s">
        <v>4185</v>
      </c>
      <c r="AL179" s="330" t="s">
        <v>4202</v>
      </c>
      <c r="AM179" s="330" t="e">
        <f t="shared" si="33"/>
        <v>#REF!</v>
      </c>
      <c r="AN179" s="327" t="s">
        <v>4188</v>
      </c>
      <c r="AO179" s="327" t="s">
        <v>4191</v>
      </c>
      <c r="AP179" s="327" t="s">
        <v>4185</v>
      </c>
      <c r="AQ179" s="327" t="s">
        <v>55</v>
      </c>
      <c r="AR179" s="327" t="e">
        <f t="shared" si="34"/>
        <v>#N/A</v>
      </c>
      <c r="AS179" s="330" t="s">
        <v>4189</v>
      </c>
      <c r="AT179" s="330" t="s">
        <v>4203</v>
      </c>
      <c r="AU179" s="330" t="s">
        <v>4185</v>
      </c>
      <c r="AV179" s="330" t="s">
        <v>4202</v>
      </c>
      <c r="AW179" s="330" t="e">
        <f t="shared" si="35"/>
        <v>#REF!</v>
      </c>
      <c r="AX179" s="353"/>
      <c r="AY179" s="353"/>
      <c r="AZ179" s="353"/>
      <c r="BA179" s="353"/>
      <c r="BB179" s="353"/>
      <c r="BC179" s="353"/>
      <c r="BD179" s="353"/>
      <c r="BE179" s="353"/>
      <c r="BF179" s="353"/>
      <c r="BG179" s="353"/>
      <c r="BH179" s="353"/>
      <c r="BI179" s="353"/>
      <c r="BJ179" s="353"/>
      <c r="BK179" s="353"/>
      <c r="BL179" s="353"/>
      <c r="BM179" s="353"/>
      <c r="BN179" s="353"/>
      <c r="BO179" s="353"/>
      <c r="BP179" s="353"/>
      <c r="BQ179" s="353"/>
      <c r="BS179" s="28"/>
      <c r="BT179" s="28"/>
      <c r="BU179" s="28"/>
      <c r="BV179" s="28"/>
      <c r="BW179" s="28"/>
      <c r="BX179" s="28"/>
      <c r="BY179" s="28"/>
      <c r="BZ179" s="28"/>
    </row>
    <row r="180" spans="2:78" hidden="1">
      <c r="B180" s="95" t="s">
        <v>702</v>
      </c>
      <c r="C180" s="33" t="e">
        <f t="shared" si="26"/>
        <v>#N/A</v>
      </c>
      <c r="D180" s="472" t="e">
        <f t="shared" si="27"/>
        <v>#N/A</v>
      </c>
      <c r="E180" s="33" t="e">
        <f t="shared" si="28"/>
        <v>#N/A</v>
      </c>
      <c r="F180" s="35" t="s">
        <v>4174</v>
      </c>
      <c r="G180" s="35" t="s">
        <v>4175</v>
      </c>
      <c r="H180" s="35" t="s">
        <v>52</v>
      </c>
      <c r="I180" s="35" t="e">
        <f t="shared" si="29"/>
        <v>#N/A</v>
      </c>
      <c r="J180" s="38" t="s">
        <v>4176</v>
      </c>
      <c r="K180" s="38" t="s">
        <v>4177</v>
      </c>
      <c r="L180" s="38" t="s">
        <v>4175</v>
      </c>
      <c r="M180" s="38" t="s">
        <v>53</v>
      </c>
      <c r="N180" s="38" t="e">
        <f t="shared" si="30"/>
        <v>#N/A</v>
      </c>
      <c r="O180" s="38" t="s">
        <v>4178</v>
      </c>
      <c r="P180" s="38" t="s">
        <v>4179</v>
      </c>
      <c r="Q180" s="38" t="s">
        <v>4175</v>
      </c>
      <c r="R180" s="38" t="s">
        <v>53</v>
      </c>
      <c r="S180" s="38" t="e">
        <f t="shared" si="36"/>
        <v>#N/A</v>
      </c>
      <c r="T180" s="328" t="s">
        <v>4180</v>
      </c>
      <c r="U180" s="328"/>
      <c r="V180" s="328" t="s">
        <v>4175</v>
      </c>
      <c r="W180" s="328" t="s">
        <v>4181</v>
      </c>
      <c r="X180" s="328" t="s">
        <v>4181</v>
      </c>
      <c r="Y180" s="328" t="s">
        <v>4182</v>
      </c>
      <c r="Z180" s="328"/>
      <c r="AA180" s="328" t="s">
        <v>4175</v>
      </c>
      <c r="AB180" s="328" t="s">
        <v>4181</v>
      </c>
      <c r="AC180" s="328" t="s">
        <v>4181</v>
      </c>
      <c r="AD180" s="327" t="s">
        <v>4183</v>
      </c>
      <c r="AE180" s="327" t="s">
        <v>4184</v>
      </c>
      <c r="AF180" s="327" t="s">
        <v>4185</v>
      </c>
      <c r="AG180" s="327" t="s">
        <v>55</v>
      </c>
      <c r="AH180" s="327" t="e">
        <f t="shared" si="37"/>
        <v>#N/A</v>
      </c>
      <c r="AI180" s="330" t="s">
        <v>4186</v>
      </c>
      <c r="AJ180" s="330" t="s">
        <v>4201</v>
      </c>
      <c r="AK180" s="330" t="s">
        <v>4185</v>
      </c>
      <c r="AL180" s="330" t="s">
        <v>4202</v>
      </c>
      <c r="AM180" s="330" t="e">
        <f t="shared" si="33"/>
        <v>#REF!</v>
      </c>
      <c r="AN180" s="327" t="s">
        <v>4188</v>
      </c>
      <c r="AO180" s="327" t="s">
        <v>4191</v>
      </c>
      <c r="AP180" s="327" t="s">
        <v>4185</v>
      </c>
      <c r="AQ180" s="327" t="s">
        <v>55</v>
      </c>
      <c r="AR180" s="327" t="e">
        <f t="shared" si="34"/>
        <v>#N/A</v>
      </c>
      <c r="AS180" s="330" t="s">
        <v>4189</v>
      </c>
      <c r="AT180" s="330" t="s">
        <v>4203</v>
      </c>
      <c r="AU180" s="330" t="s">
        <v>4185</v>
      </c>
      <c r="AV180" s="330" t="s">
        <v>4202</v>
      </c>
      <c r="AW180" s="330" t="e">
        <f t="shared" si="35"/>
        <v>#REF!</v>
      </c>
      <c r="AX180" s="353"/>
      <c r="AY180" s="353"/>
      <c r="AZ180" s="353"/>
      <c r="BA180" s="353"/>
      <c r="BB180" s="353"/>
      <c r="BC180" s="353"/>
      <c r="BD180" s="353"/>
      <c r="BE180" s="353"/>
      <c r="BF180" s="353"/>
      <c r="BG180" s="353"/>
      <c r="BH180" s="353"/>
      <c r="BI180" s="353"/>
      <c r="BJ180" s="353"/>
      <c r="BK180" s="353"/>
      <c r="BL180" s="353"/>
      <c r="BM180" s="353"/>
      <c r="BN180" s="353"/>
      <c r="BO180" s="353"/>
      <c r="BP180" s="353"/>
      <c r="BQ180" s="353"/>
      <c r="BS180" s="28"/>
      <c r="BT180" s="28"/>
      <c r="BU180" s="28"/>
      <c r="BV180" s="28"/>
      <c r="BW180" s="28"/>
      <c r="BX180" s="28"/>
      <c r="BY180" s="28"/>
      <c r="BZ180" s="28"/>
    </row>
    <row r="181" spans="2:78" hidden="1">
      <c r="B181" s="95" t="s">
        <v>703</v>
      </c>
      <c r="C181" s="33" t="e">
        <f t="shared" si="26"/>
        <v>#N/A</v>
      </c>
      <c r="D181" s="472" t="e">
        <f t="shared" si="27"/>
        <v>#N/A</v>
      </c>
      <c r="E181" s="33" t="e">
        <f t="shared" si="28"/>
        <v>#N/A</v>
      </c>
      <c r="F181" s="35" t="s">
        <v>4174</v>
      </c>
      <c r="G181" s="35" t="s">
        <v>4175</v>
      </c>
      <c r="H181" s="35" t="s">
        <v>52</v>
      </c>
      <c r="I181" s="35" t="e">
        <f t="shared" si="29"/>
        <v>#N/A</v>
      </c>
      <c r="J181" s="38" t="s">
        <v>4176</v>
      </c>
      <c r="K181" s="38" t="s">
        <v>4177</v>
      </c>
      <c r="L181" s="38" t="s">
        <v>4175</v>
      </c>
      <c r="M181" s="38" t="s">
        <v>53</v>
      </c>
      <c r="N181" s="38" t="e">
        <f t="shared" si="30"/>
        <v>#N/A</v>
      </c>
      <c r="O181" s="38" t="s">
        <v>4178</v>
      </c>
      <c r="P181" s="38" t="s">
        <v>4179</v>
      </c>
      <c r="Q181" s="38" t="s">
        <v>4175</v>
      </c>
      <c r="R181" s="38" t="s">
        <v>53</v>
      </c>
      <c r="S181" s="38" t="e">
        <f t="shared" si="36"/>
        <v>#N/A</v>
      </c>
      <c r="T181" s="328" t="s">
        <v>4180</v>
      </c>
      <c r="U181" s="328"/>
      <c r="V181" s="328" t="s">
        <v>4175</v>
      </c>
      <c r="W181" s="328" t="s">
        <v>4181</v>
      </c>
      <c r="X181" s="328" t="s">
        <v>4181</v>
      </c>
      <c r="Y181" s="328" t="s">
        <v>4182</v>
      </c>
      <c r="Z181" s="328"/>
      <c r="AA181" s="328" t="s">
        <v>4175</v>
      </c>
      <c r="AB181" s="328" t="s">
        <v>4181</v>
      </c>
      <c r="AC181" s="328" t="s">
        <v>4181</v>
      </c>
      <c r="AD181" s="327" t="s">
        <v>4183</v>
      </c>
      <c r="AE181" s="327" t="s">
        <v>4184</v>
      </c>
      <c r="AF181" s="327" t="s">
        <v>4185</v>
      </c>
      <c r="AG181" s="327" t="s">
        <v>55</v>
      </c>
      <c r="AH181" s="327" t="e">
        <f t="shared" si="37"/>
        <v>#N/A</v>
      </c>
      <c r="AI181" s="330" t="s">
        <v>4186</v>
      </c>
      <c r="AJ181" s="330" t="s">
        <v>4201</v>
      </c>
      <c r="AK181" s="330" t="s">
        <v>4185</v>
      </c>
      <c r="AL181" s="330" t="s">
        <v>4202</v>
      </c>
      <c r="AM181" s="330" t="e">
        <f t="shared" si="33"/>
        <v>#REF!</v>
      </c>
      <c r="AN181" s="327" t="s">
        <v>4188</v>
      </c>
      <c r="AO181" s="327" t="s">
        <v>4191</v>
      </c>
      <c r="AP181" s="327" t="s">
        <v>4185</v>
      </c>
      <c r="AQ181" s="327" t="s">
        <v>55</v>
      </c>
      <c r="AR181" s="327" t="e">
        <f t="shared" si="34"/>
        <v>#N/A</v>
      </c>
      <c r="AS181" s="330" t="s">
        <v>4189</v>
      </c>
      <c r="AT181" s="330" t="s">
        <v>4203</v>
      </c>
      <c r="AU181" s="330" t="s">
        <v>4185</v>
      </c>
      <c r="AV181" s="330" t="s">
        <v>4202</v>
      </c>
      <c r="AW181" s="330" t="e">
        <f t="shared" si="35"/>
        <v>#REF!</v>
      </c>
      <c r="AX181" s="353"/>
      <c r="AY181" s="353"/>
      <c r="AZ181" s="353"/>
      <c r="BA181" s="353"/>
      <c r="BB181" s="353"/>
      <c r="BC181" s="353"/>
      <c r="BD181" s="353"/>
      <c r="BE181" s="353"/>
      <c r="BF181" s="353"/>
      <c r="BG181" s="353"/>
      <c r="BH181" s="353"/>
      <c r="BI181" s="353"/>
      <c r="BJ181" s="353"/>
      <c r="BK181" s="353"/>
      <c r="BL181" s="353"/>
      <c r="BM181" s="353"/>
      <c r="BN181" s="353"/>
      <c r="BO181" s="353"/>
      <c r="BP181" s="353"/>
      <c r="BQ181" s="353"/>
      <c r="BS181" s="28"/>
      <c r="BT181" s="28"/>
      <c r="BU181" s="28"/>
      <c r="BV181" s="28"/>
      <c r="BW181" s="28"/>
      <c r="BX181" s="28"/>
      <c r="BY181" s="28"/>
      <c r="BZ181" s="28"/>
    </row>
    <row r="182" spans="2:78" hidden="1">
      <c r="B182" s="95" t="s">
        <v>704</v>
      </c>
      <c r="C182" s="33" t="e">
        <f t="shared" si="26"/>
        <v>#N/A</v>
      </c>
      <c r="D182" s="472" t="e">
        <f t="shared" si="27"/>
        <v>#N/A</v>
      </c>
      <c r="E182" s="33" t="e">
        <f t="shared" si="28"/>
        <v>#N/A</v>
      </c>
      <c r="F182" s="35" t="s">
        <v>4174</v>
      </c>
      <c r="G182" s="35" t="s">
        <v>4175</v>
      </c>
      <c r="H182" s="35" t="s">
        <v>52</v>
      </c>
      <c r="I182" s="35" t="e">
        <f t="shared" si="29"/>
        <v>#N/A</v>
      </c>
      <c r="J182" s="38" t="s">
        <v>4176</v>
      </c>
      <c r="K182" s="38" t="s">
        <v>4177</v>
      </c>
      <c r="L182" s="38" t="s">
        <v>4175</v>
      </c>
      <c r="M182" s="38" t="s">
        <v>53</v>
      </c>
      <c r="N182" s="38" t="e">
        <f t="shared" si="30"/>
        <v>#N/A</v>
      </c>
      <c r="O182" s="38" t="s">
        <v>4178</v>
      </c>
      <c r="P182" s="38" t="s">
        <v>4179</v>
      </c>
      <c r="Q182" s="38" t="s">
        <v>4175</v>
      </c>
      <c r="R182" s="38" t="s">
        <v>53</v>
      </c>
      <c r="S182" s="38" t="e">
        <f t="shared" si="36"/>
        <v>#N/A</v>
      </c>
      <c r="T182" s="328" t="s">
        <v>4180</v>
      </c>
      <c r="U182" s="328"/>
      <c r="V182" s="328" t="s">
        <v>4175</v>
      </c>
      <c r="W182" s="328" t="s">
        <v>4181</v>
      </c>
      <c r="X182" s="328" t="s">
        <v>4181</v>
      </c>
      <c r="Y182" s="328" t="s">
        <v>4182</v>
      </c>
      <c r="Z182" s="328"/>
      <c r="AA182" s="328" t="s">
        <v>4175</v>
      </c>
      <c r="AB182" s="328" t="s">
        <v>4181</v>
      </c>
      <c r="AC182" s="328" t="s">
        <v>4181</v>
      </c>
      <c r="AD182" s="327" t="s">
        <v>4183</v>
      </c>
      <c r="AE182" s="327" t="s">
        <v>4184</v>
      </c>
      <c r="AF182" s="327" t="s">
        <v>4185</v>
      </c>
      <c r="AG182" s="327" t="s">
        <v>55</v>
      </c>
      <c r="AH182" s="327" t="e">
        <f t="shared" si="37"/>
        <v>#N/A</v>
      </c>
      <c r="AI182" s="330" t="s">
        <v>4186</v>
      </c>
      <c r="AJ182" s="330" t="s">
        <v>4201</v>
      </c>
      <c r="AK182" s="330" t="s">
        <v>4185</v>
      </c>
      <c r="AL182" s="330" t="s">
        <v>4202</v>
      </c>
      <c r="AM182" s="330" t="e">
        <f t="shared" si="33"/>
        <v>#REF!</v>
      </c>
      <c r="AN182" s="327" t="s">
        <v>4188</v>
      </c>
      <c r="AO182" s="327" t="s">
        <v>4191</v>
      </c>
      <c r="AP182" s="327" t="s">
        <v>4185</v>
      </c>
      <c r="AQ182" s="327" t="s">
        <v>55</v>
      </c>
      <c r="AR182" s="327" t="e">
        <f t="shared" si="34"/>
        <v>#N/A</v>
      </c>
      <c r="AS182" s="330" t="s">
        <v>4189</v>
      </c>
      <c r="AT182" s="330" t="s">
        <v>4203</v>
      </c>
      <c r="AU182" s="330" t="s">
        <v>4185</v>
      </c>
      <c r="AV182" s="330" t="s">
        <v>4202</v>
      </c>
      <c r="AW182" s="330" t="e">
        <f t="shared" si="35"/>
        <v>#REF!</v>
      </c>
      <c r="AX182" s="353"/>
      <c r="AY182" s="353"/>
      <c r="AZ182" s="353"/>
      <c r="BA182" s="353"/>
      <c r="BB182" s="353"/>
      <c r="BC182" s="353"/>
      <c r="BD182" s="353"/>
      <c r="BE182" s="353"/>
      <c r="BF182" s="353"/>
      <c r="BG182" s="353"/>
      <c r="BH182" s="353"/>
      <c r="BI182" s="353"/>
      <c r="BJ182" s="353"/>
      <c r="BK182" s="353"/>
      <c r="BL182" s="353"/>
      <c r="BM182" s="353"/>
      <c r="BN182" s="353"/>
      <c r="BO182" s="353"/>
      <c r="BP182" s="353"/>
      <c r="BQ182" s="353"/>
      <c r="BS182" s="28"/>
      <c r="BT182" s="28"/>
      <c r="BU182" s="28"/>
      <c r="BV182" s="28"/>
      <c r="BW182" s="28"/>
      <c r="BX182" s="28"/>
      <c r="BY182" s="28"/>
      <c r="BZ182" s="28"/>
    </row>
    <row r="183" spans="2:78" hidden="1">
      <c r="B183" s="95" t="s">
        <v>4204</v>
      </c>
      <c r="C183" s="33" t="e">
        <f t="shared" si="26"/>
        <v>#N/A</v>
      </c>
      <c r="D183" s="472" t="e">
        <f t="shared" si="27"/>
        <v>#N/A</v>
      </c>
      <c r="E183" s="33" t="e">
        <f t="shared" si="28"/>
        <v>#N/A</v>
      </c>
      <c r="F183" s="35" t="s">
        <v>4174</v>
      </c>
      <c r="G183" s="35" t="s">
        <v>4175</v>
      </c>
      <c r="H183" s="35" t="s">
        <v>52</v>
      </c>
      <c r="I183" s="35" t="e">
        <f t="shared" si="29"/>
        <v>#N/A</v>
      </c>
      <c r="J183" s="38" t="s">
        <v>4176</v>
      </c>
      <c r="K183" s="38" t="s">
        <v>4177</v>
      </c>
      <c r="L183" s="38" t="s">
        <v>4175</v>
      </c>
      <c r="M183" s="38" t="s">
        <v>53</v>
      </c>
      <c r="N183" s="38" t="e">
        <f t="shared" si="30"/>
        <v>#N/A</v>
      </c>
      <c r="O183" s="38" t="s">
        <v>4178</v>
      </c>
      <c r="P183" s="38" t="s">
        <v>4179</v>
      </c>
      <c r="Q183" s="38" t="s">
        <v>4175</v>
      </c>
      <c r="R183" s="38" t="s">
        <v>53</v>
      </c>
      <c r="S183" s="38" t="e">
        <f t="shared" si="36"/>
        <v>#N/A</v>
      </c>
      <c r="T183" s="328" t="s">
        <v>4180</v>
      </c>
      <c r="U183" s="328"/>
      <c r="V183" s="328" t="s">
        <v>4175</v>
      </c>
      <c r="W183" s="328" t="s">
        <v>4181</v>
      </c>
      <c r="X183" s="328" t="s">
        <v>4181</v>
      </c>
      <c r="Y183" s="328" t="s">
        <v>4182</v>
      </c>
      <c r="Z183" s="328"/>
      <c r="AA183" s="328" t="s">
        <v>4175</v>
      </c>
      <c r="AB183" s="328" t="s">
        <v>4181</v>
      </c>
      <c r="AC183" s="328" t="s">
        <v>4181</v>
      </c>
      <c r="AD183" s="327" t="s">
        <v>4183</v>
      </c>
      <c r="AE183" s="327" t="s">
        <v>4184</v>
      </c>
      <c r="AF183" s="327" t="s">
        <v>4185</v>
      </c>
      <c r="AG183" s="327" t="s">
        <v>55</v>
      </c>
      <c r="AH183" s="327" t="e">
        <f t="shared" si="37"/>
        <v>#N/A</v>
      </c>
      <c r="AI183" s="330" t="s">
        <v>4186</v>
      </c>
      <c r="AJ183" s="330" t="s">
        <v>4201</v>
      </c>
      <c r="AK183" s="330" t="s">
        <v>4185</v>
      </c>
      <c r="AL183" s="330" t="s">
        <v>4202</v>
      </c>
      <c r="AM183" s="330" t="e">
        <f t="shared" si="33"/>
        <v>#REF!</v>
      </c>
      <c r="AN183" s="327" t="s">
        <v>4188</v>
      </c>
      <c r="AO183" s="327" t="s">
        <v>4191</v>
      </c>
      <c r="AP183" s="327" t="s">
        <v>4185</v>
      </c>
      <c r="AQ183" s="327" t="s">
        <v>55</v>
      </c>
      <c r="AR183" s="327" t="e">
        <f t="shared" ref="AR183:AR210" si="38">INDEX(Master_Full_Product_IP,MATCH(P2P_Full_Short_Hostname,Master_Full_Short_Hostname,0))</f>
        <v>#N/A</v>
      </c>
      <c r="AS183" s="330" t="s">
        <v>4189</v>
      </c>
      <c r="AT183" s="330" t="s">
        <v>4203</v>
      </c>
      <c r="AU183" s="330" t="s">
        <v>4185</v>
      </c>
      <c r="AV183" s="330" t="s">
        <v>4202</v>
      </c>
      <c r="AW183" s="330" t="e">
        <f t="shared" si="35"/>
        <v>#REF!</v>
      </c>
      <c r="AX183" s="353"/>
      <c r="AY183" s="353"/>
      <c r="AZ183" s="353"/>
      <c r="BA183" s="353"/>
      <c r="BB183" s="353"/>
      <c r="BC183" s="353"/>
      <c r="BD183" s="353"/>
      <c r="BE183" s="353"/>
      <c r="BF183" s="353"/>
      <c r="BG183" s="353"/>
      <c r="BH183" s="353"/>
      <c r="BI183" s="353"/>
      <c r="BJ183" s="353"/>
      <c r="BK183" s="353"/>
      <c r="BL183" s="353"/>
      <c r="BM183" s="353"/>
      <c r="BN183" s="353"/>
      <c r="BO183" s="353"/>
      <c r="BP183" s="353"/>
      <c r="BQ183" s="353"/>
      <c r="BS183" s="28"/>
      <c r="BT183" s="28"/>
      <c r="BU183" s="28"/>
      <c r="BV183" s="28"/>
      <c r="BW183" s="28"/>
      <c r="BX183" s="28"/>
      <c r="BY183" s="28"/>
      <c r="BZ183" s="28"/>
    </row>
    <row r="184" spans="2:78" hidden="1">
      <c r="B184" s="95" t="s">
        <v>4205</v>
      </c>
      <c r="C184" s="33" t="e">
        <f t="shared" si="26"/>
        <v>#N/A</v>
      </c>
      <c r="D184" s="472" t="e">
        <f t="shared" si="27"/>
        <v>#N/A</v>
      </c>
      <c r="E184" s="33" t="e">
        <f t="shared" si="28"/>
        <v>#N/A</v>
      </c>
      <c r="F184" s="35" t="s">
        <v>4174</v>
      </c>
      <c r="G184" s="35" t="s">
        <v>4175</v>
      </c>
      <c r="H184" s="35" t="s">
        <v>52</v>
      </c>
      <c r="I184" s="35" t="e">
        <f t="shared" si="29"/>
        <v>#N/A</v>
      </c>
      <c r="J184" s="38" t="s">
        <v>4176</v>
      </c>
      <c r="K184" s="38" t="s">
        <v>4177</v>
      </c>
      <c r="L184" s="38" t="s">
        <v>4175</v>
      </c>
      <c r="M184" s="38" t="s">
        <v>53</v>
      </c>
      <c r="N184" s="38" t="e">
        <f t="shared" si="30"/>
        <v>#N/A</v>
      </c>
      <c r="O184" s="38" t="s">
        <v>4178</v>
      </c>
      <c r="P184" s="38" t="s">
        <v>4179</v>
      </c>
      <c r="Q184" s="38" t="s">
        <v>4175</v>
      </c>
      <c r="R184" s="38" t="s">
        <v>53</v>
      </c>
      <c r="S184" s="38" t="e">
        <f t="shared" si="36"/>
        <v>#N/A</v>
      </c>
      <c r="T184" s="328" t="s">
        <v>4180</v>
      </c>
      <c r="U184" s="328"/>
      <c r="V184" s="328" t="s">
        <v>4175</v>
      </c>
      <c r="W184" s="328" t="s">
        <v>4181</v>
      </c>
      <c r="X184" s="328" t="s">
        <v>4181</v>
      </c>
      <c r="Y184" s="328" t="s">
        <v>4182</v>
      </c>
      <c r="Z184" s="328"/>
      <c r="AA184" s="328" t="s">
        <v>4175</v>
      </c>
      <c r="AB184" s="328" t="s">
        <v>4181</v>
      </c>
      <c r="AC184" s="328" t="s">
        <v>4181</v>
      </c>
      <c r="AD184" s="327" t="s">
        <v>4183</v>
      </c>
      <c r="AE184" s="327" t="s">
        <v>4184</v>
      </c>
      <c r="AF184" s="327" t="s">
        <v>4185</v>
      </c>
      <c r="AG184" s="327" t="s">
        <v>55</v>
      </c>
      <c r="AH184" s="327" t="e">
        <f t="shared" si="37"/>
        <v>#N/A</v>
      </c>
      <c r="AI184" s="330" t="s">
        <v>4186</v>
      </c>
      <c r="AJ184" s="330" t="s">
        <v>4201</v>
      </c>
      <c r="AK184" s="330" t="s">
        <v>4185</v>
      </c>
      <c r="AL184" s="330" t="s">
        <v>4202</v>
      </c>
      <c r="AM184" s="330" t="e">
        <f t="shared" si="33"/>
        <v>#REF!</v>
      </c>
      <c r="AN184" s="327" t="s">
        <v>4188</v>
      </c>
      <c r="AO184" s="327" t="s">
        <v>4191</v>
      </c>
      <c r="AP184" s="327" t="s">
        <v>4185</v>
      </c>
      <c r="AQ184" s="327" t="s">
        <v>55</v>
      </c>
      <c r="AR184" s="327" t="e">
        <f t="shared" si="38"/>
        <v>#N/A</v>
      </c>
      <c r="AS184" s="330" t="s">
        <v>4189</v>
      </c>
      <c r="AT184" s="330" t="s">
        <v>4203</v>
      </c>
      <c r="AU184" s="330" t="s">
        <v>4185</v>
      </c>
      <c r="AV184" s="330" t="s">
        <v>4202</v>
      </c>
      <c r="AW184" s="330" t="e">
        <f t="shared" si="35"/>
        <v>#REF!</v>
      </c>
      <c r="AX184" s="353"/>
      <c r="AY184" s="353"/>
      <c r="AZ184" s="353"/>
      <c r="BA184" s="353"/>
      <c r="BB184" s="353"/>
      <c r="BC184" s="353"/>
      <c r="BD184" s="353"/>
      <c r="BE184" s="353"/>
      <c r="BF184" s="353"/>
      <c r="BG184" s="353"/>
      <c r="BH184" s="353"/>
      <c r="BI184" s="353"/>
      <c r="BJ184" s="353"/>
      <c r="BK184" s="353"/>
      <c r="BL184" s="353"/>
      <c r="BM184" s="353"/>
      <c r="BN184" s="353"/>
      <c r="BO184" s="353"/>
      <c r="BP184" s="353"/>
      <c r="BQ184" s="353"/>
      <c r="BS184" s="28"/>
      <c r="BT184" s="28"/>
      <c r="BU184" s="28"/>
      <c r="BV184" s="28"/>
      <c r="BW184" s="28"/>
      <c r="BX184" s="28"/>
      <c r="BY184" s="28"/>
      <c r="BZ184" s="28"/>
    </row>
    <row r="185" spans="2:78" hidden="1">
      <c r="B185" s="95" t="s">
        <v>4206</v>
      </c>
      <c r="C185" s="33" t="e">
        <f t="shared" si="26"/>
        <v>#N/A</v>
      </c>
      <c r="D185" s="472" t="e">
        <f t="shared" si="27"/>
        <v>#N/A</v>
      </c>
      <c r="E185" s="33" t="e">
        <f t="shared" si="28"/>
        <v>#N/A</v>
      </c>
      <c r="F185" s="35" t="s">
        <v>4174</v>
      </c>
      <c r="G185" s="35" t="s">
        <v>4175</v>
      </c>
      <c r="H185" s="35" t="s">
        <v>52</v>
      </c>
      <c r="I185" s="35" t="e">
        <f t="shared" si="29"/>
        <v>#N/A</v>
      </c>
      <c r="J185" s="38" t="s">
        <v>4176</v>
      </c>
      <c r="K185" s="38" t="s">
        <v>4177</v>
      </c>
      <c r="L185" s="38" t="s">
        <v>4175</v>
      </c>
      <c r="M185" s="38" t="s">
        <v>53</v>
      </c>
      <c r="N185" s="38" t="e">
        <f t="shared" si="30"/>
        <v>#N/A</v>
      </c>
      <c r="O185" s="38" t="s">
        <v>4178</v>
      </c>
      <c r="P185" s="38" t="s">
        <v>4179</v>
      </c>
      <c r="Q185" s="38" t="s">
        <v>4175</v>
      </c>
      <c r="R185" s="38" t="s">
        <v>53</v>
      </c>
      <c r="S185" s="38" t="e">
        <f t="shared" si="36"/>
        <v>#N/A</v>
      </c>
      <c r="T185" s="328" t="s">
        <v>4180</v>
      </c>
      <c r="U185" s="328"/>
      <c r="V185" s="328" t="s">
        <v>4175</v>
      </c>
      <c r="W185" s="328" t="s">
        <v>4181</v>
      </c>
      <c r="X185" s="328" t="s">
        <v>4181</v>
      </c>
      <c r="Y185" s="328" t="s">
        <v>4182</v>
      </c>
      <c r="Z185" s="328"/>
      <c r="AA185" s="328" t="s">
        <v>4175</v>
      </c>
      <c r="AB185" s="328" t="s">
        <v>4181</v>
      </c>
      <c r="AC185" s="328" t="s">
        <v>4181</v>
      </c>
      <c r="AD185" s="327" t="s">
        <v>4183</v>
      </c>
      <c r="AE185" s="327" t="s">
        <v>4184</v>
      </c>
      <c r="AF185" s="327" t="s">
        <v>4185</v>
      </c>
      <c r="AG185" s="327" t="s">
        <v>55</v>
      </c>
      <c r="AH185" s="327" t="e">
        <f t="shared" si="37"/>
        <v>#N/A</v>
      </c>
      <c r="AI185" s="330" t="s">
        <v>4186</v>
      </c>
      <c r="AJ185" s="330" t="s">
        <v>4201</v>
      </c>
      <c r="AK185" s="330" t="s">
        <v>4185</v>
      </c>
      <c r="AL185" s="330" t="s">
        <v>4202</v>
      </c>
      <c r="AM185" s="330" t="e">
        <f t="shared" si="33"/>
        <v>#REF!</v>
      </c>
      <c r="AN185" s="327" t="s">
        <v>4188</v>
      </c>
      <c r="AO185" s="327" t="s">
        <v>4191</v>
      </c>
      <c r="AP185" s="327" t="s">
        <v>4185</v>
      </c>
      <c r="AQ185" s="327" t="s">
        <v>55</v>
      </c>
      <c r="AR185" s="327" t="e">
        <f t="shared" si="38"/>
        <v>#N/A</v>
      </c>
      <c r="AS185" s="330" t="s">
        <v>4189</v>
      </c>
      <c r="AT185" s="330" t="s">
        <v>4203</v>
      </c>
      <c r="AU185" s="330" t="s">
        <v>4185</v>
      </c>
      <c r="AV185" s="330" t="s">
        <v>4202</v>
      </c>
      <c r="AW185" s="330" t="e">
        <f t="shared" si="35"/>
        <v>#REF!</v>
      </c>
      <c r="AX185" s="353"/>
      <c r="AY185" s="353"/>
      <c r="AZ185" s="353"/>
      <c r="BA185" s="353"/>
      <c r="BB185" s="353"/>
      <c r="BC185" s="353"/>
      <c r="BD185" s="353"/>
      <c r="BE185" s="353"/>
      <c r="BF185" s="353"/>
      <c r="BG185" s="353"/>
      <c r="BH185" s="353"/>
      <c r="BI185" s="353"/>
      <c r="BJ185" s="353"/>
      <c r="BK185" s="353"/>
      <c r="BL185" s="353"/>
      <c r="BM185" s="353"/>
      <c r="BN185" s="353"/>
      <c r="BO185" s="353"/>
      <c r="BP185" s="353"/>
      <c r="BQ185" s="353"/>
      <c r="BS185" s="28"/>
      <c r="BT185" s="28"/>
      <c r="BU185" s="28"/>
      <c r="BV185" s="28"/>
      <c r="BW185" s="28"/>
      <c r="BX185" s="28"/>
      <c r="BY185" s="28"/>
      <c r="BZ185" s="28"/>
    </row>
    <row r="186" spans="2:78" hidden="1">
      <c r="B186" s="95" t="s">
        <v>4207</v>
      </c>
      <c r="C186" s="33" t="e">
        <f t="shared" si="26"/>
        <v>#N/A</v>
      </c>
      <c r="D186" s="472" t="e">
        <f t="shared" si="27"/>
        <v>#N/A</v>
      </c>
      <c r="E186" s="33" t="e">
        <f t="shared" si="28"/>
        <v>#N/A</v>
      </c>
      <c r="F186" s="35" t="s">
        <v>4174</v>
      </c>
      <c r="G186" s="35" t="s">
        <v>4175</v>
      </c>
      <c r="H186" s="35" t="s">
        <v>52</v>
      </c>
      <c r="I186" s="35" t="e">
        <f t="shared" si="29"/>
        <v>#N/A</v>
      </c>
      <c r="J186" s="38" t="s">
        <v>4176</v>
      </c>
      <c r="K186" s="38" t="s">
        <v>4177</v>
      </c>
      <c r="L186" s="38" t="s">
        <v>4175</v>
      </c>
      <c r="M186" s="38" t="s">
        <v>53</v>
      </c>
      <c r="N186" s="38" t="e">
        <f t="shared" si="30"/>
        <v>#N/A</v>
      </c>
      <c r="O186" s="38" t="s">
        <v>4178</v>
      </c>
      <c r="P186" s="38" t="s">
        <v>4179</v>
      </c>
      <c r="Q186" s="38" t="s">
        <v>4175</v>
      </c>
      <c r="R186" s="38" t="s">
        <v>53</v>
      </c>
      <c r="S186" s="38" t="e">
        <f t="shared" si="36"/>
        <v>#N/A</v>
      </c>
      <c r="T186" s="328" t="s">
        <v>4180</v>
      </c>
      <c r="U186" s="328"/>
      <c r="V186" s="328" t="s">
        <v>4175</v>
      </c>
      <c r="W186" s="328" t="s">
        <v>4181</v>
      </c>
      <c r="X186" s="328" t="s">
        <v>4181</v>
      </c>
      <c r="Y186" s="328" t="s">
        <v>4182</v>
      </c>
      <c r="Z186" s="328"/>
      <c r="AA186" s="328" t="s">
        <v>4175</v>
      </c>
      <c r="AB186" s="328" t="s">
        <v>4181</v>
      </c>
      <c r="AC186" s="328" t="s">
        <v>4181</v>
      </c>
      <c r="AD186" s="327" t="s">
        <v>4183</v>
      </c>
      <c r="AE186" s="327" t="s">
        <v>4184</v>
      </c>
      <c r="AF186" s="327" t="s">
        <v>4185</v>
      </c>
      <c r="AG186" s="327" t="s">
        <v>55</v>
      </c>
      <c r="AH186" s="327" t="e">
        <f t="shared" si="37"/>
        <v>#N/A</v>
      </c>
      <c r="AI186" s="330" t="s">
        <v>4186</v>
      </c>
      <c r="AJ186" s="330" t="s">
        <v>4201</v>
      </c>
      <c r="AK186" s="330" t="s">
        <v>4185</v>
      </c>
      <c r="AL186" s="330" t="s">
        <v>4202</v>
      </c>
      <c r="AM186" s="330" t="e">
        <f t="shared" si="33"/>
        <v>#REF!</v>
      </c>
      <c r="AN186" s="327" t="s">
        <v>4188</v>
      </c>
      <c r="AO186" s="327" t="s">
        <v>4191</v>
      </c>
      <c r="AP186" s="327" t="s">
        <v>4185</v>
      </c>
      <c r="AQ186" s="327" t="s">
        <v>55</v>
      </c>
      <c r="AR186" s="327" t="e">
        <f t="shared" si="38"/>
        <v>#N/A</v>
      </c>
      <c r="AS186" s="330" t="s">
        <v>4189</v>
      </c>
      <c r="AT186" s="330" t="s">
        <v>4203</v>
      </c>
      <c r="AU186" s="330" t="s">
        <v>4185</v>
      </c>
      <c r="AV186" s="330" t="s">
        <v>4202</v>
      </c>
      <c r="AW186" s="330" t="e">
        <f t="shared" si="35"/>
        <v>#REF!</v>
      </c>
      <c r="AX186" s="353"/>
      <c r="AY186" s="353"/>
      <c r="AZ186" s="353"/>
      <c r="BA186" s="353"/>
      <c r="BB186" s="353"/>
      <c r="BC186" s="353"/>
      <c r="BD186" s="353"/>
      <c r="BE186" s="353"/>
      <c r="BF186" s="353"/>
      <c r="BG186" s="353"/>
      <c r="BH186" s="353"/>
      <c r="BI186" s="353"/>
      <c r="BJ186" s="353"/>
      <c r="BK186" s="353"/>
      <c r="BL186" s="353"/>
      <c r="BM186" s="353"/>
      <c r="BN186" s="353"/>
      <c r="BO186" s="353"/>
      <c r="BP186" s="353"/>
      <c r="BQ186" s="353"/>
      <c r="BS186" s="28"/>
      <c r="BT186" s="28"/>
      <c r="BU186" s="28"/>
      <c r="BV186" s="28"/>
      <c r="BW186" s="28"/>
      <c r="BX186" s="28"/>
      <c r="BY186" s="28"/>
      <c r="BZ186" s="28"/>
    </row>
    <row r="187" spans="2:78" hidden="1">
      <c r="B187" s="95" t="s">
        <v>4208</v>
      </c>
      <c r="C187" s="33" t="e">
        <f t="shared" si="26"/>
        <v>#N/A</v>
      </c>
      <c r="D187" s="472" t="e">
        <f t="shared" si="27"/>
        <v>#N/A</v>
      </c>
      <c r="E187" s="33" t="e">
        <f t="shared" si="28"/>
        <v>#N/A</v>
      </c>
      <c r="F187" s="35" t="s">
        <v>4174</v>
      </c>
      <c r="G187" s="35" t="s">
        <v>4175</v>
      </c>
      <c r="H187" s="35" t="s">
        <v>52</v>
      </c>
      <c r="I187" s="35" t="e">
        <f t="shared" si="29"/>
        <v>#N/A</v>
      </c>
      <c r="J187" s="38" t="s">
        <v>4176</v>
      </c>
      <c r="K187" s="38" t="s">
        <v>4177</v>
      </c>
      <c r="L187" s="38" t="s">
        <v>4175</v>
      </c>
      <c r="M187" s="38" t="s">
        <v>53</v>
      </c>
      <c r="N187" s="38" t="e">
        <f t="shared" si="30"/>
        <v>#N/A</v>
      </c>
      <c r="O187" s="38" t="s">
        <v>4178</v>
      </c>
      <c r="P187" s="38" t="s">
        <v>4179</v>
      </c>
      <c r="Q187" s="38" t="s">
        <v>4175</v>
      </c>
      <c r="R187" s="38" t="s">
        <v>53</v>
      </c>
      <c r="S187" s="38" t="e">
        <f t="shared" si="36"/>
        <v>#N/A</v>
      </c>
      <c r="T187" s="328" t="s">
        <v>4180</v>
      </c>
      <c r="U187" s="328"/>
      <c r="V187" s="328" t="s">
        <v>4175</v>
      </c>
      <c r="W187" s="328" t="s">
        <v>4181</v>
      </c>
      <c r="X187" s="328" t="s">
        <v>4181</v>
      </c>
      <c r="Y187" s="328" t="s">
        <v>4182</v>
      </c>
      <c r="Z187" s="328"/>
      <c r="AA187" s="328" t="s">
        <v>4175</v>
      </c>
      <c r="AB187" s="328" t="s">
        <v>4181</v>
      </c>
      <c r="AC187" s="328" t="s">
        <v>4181</v>
      </c>
      <c r="AD187" s="327" t="s">
        <v>4183</v>
      </c>
      <c r="AE187" s="327" t="s">
        <v>4184</v>
      </c>
      <c r="AF187" s="327" t="s">
        <v>4185</v>
      </c>
      <c r="AG187" s="327" t="s">
        <v>55</v>
      </c>
      <c r="AH187" s="327" t="e">
        <f t="shared" si="37"/>
        <v>#N/A</v>
      </c>
      <c r="AI187" s="330" t="s">
        <v>4186</v>
      </c>
      <c r="AJ187" s="330" t="s">
        <v>4201</v>
      </c>
      <c r="AK187" s="330" t="s">
        <v>4185</v>
      </c>
      <c r="AL187" s="330" t="s">
        <v>4202</v>
      </c>
      <c r="AM187" s="330" t="e">
        <f t="shared" si="33"/>
        <v>#REF!</v>
      </c>
      <c r="AN187" s="327" t="s">
        <v>4188</v>
      </c>
      <c r="AO187" s="327" t="s">
        <v>4191</v>
      </c>
      <c r="AP187" s="327" t="s">
        <v>4185</v>
      </c>
      <c r="AQ187" s="327" t="s">
        <v>55</v>
      </c>
      <c r="AR187" s="327" t="e">
        <f t="shared" si="38"/>
        <v>#N/A</v>
      </c>
      <c r="AS187" s="330" t="s">
        <v>4189</v>
      </c>
      <c r="AT187" s="330" t="s">
        <v>4203</v>
      </c>
      <c r="AU187" s="330" t="s">
        <v>4185</v>
      </c>
      <c r="AV187" s="330" t="s">
        <v>4202</v>
      </c>
      <c r="AW187" s="330" t="e">
        <f t="shared" si="35"/>
        <v>#REF!</v>
      </c>
      <c r="AX187" s="353"/>
      <c r="AY187" s="353"/>
      <c r="AZ187" s="353"/>
      <c r="BA187" s="353"/>
      <c r="BB187" s="353"/>
      <c r="BC187" s="353"/>
      <c r="BD187" s="353"/>
      <c r="BE187" s="353"/>
      <c r="BF187" s="353"/>
      <c r="BG187" s="353"/>
      <c r="BH187" s="353"/>
      <c r="BI187" s="353"/>
      <c r="BJ187" s="353"/>
      <c r="BK187" s="353"/>
      <c r="BL187" s="353"/>
      <c r="BM187" s="353"/>
      <c r="BN187" s="353"/>
      <c r="BO187" s="353"/>
      <c r="BP187" s="353"/>
      <c r="BQ187" s="353"/>
      <c r="BS187" s="28"/>
      <c r="BT187" s="28"/>
      <c r="BU187" s="28"/>
      <c r="BV187" s="28"/>
      <c r="BW187" s="28"/>
      <c r="BX187" s="28"/>
      <c r="BY187" s="28"/>
      <c r="BZ187" s="28"/>
    </row>
    <row r="188" spans="2:78" hidden="1">
      <c r="B188" s="95" t="s">
        <v>4209</v>
      </c>
      <c r="C188" s="33" t="e">
        <f t="shared" si="26"/>
        <v>#N/A</v>
      </c>
      <c r="D188" s="472" t="e">
        <f t="shared" si="27"/>
        <v>#N/A</v>
      </c>
      <c r="E188" s="33" t="e">
        <f t="shared" si="28"/>
        <v>#N/A</v>
      </c>
      <c r="F188" s="35" t="s">
        <v>4174</v>
      </c>
      <c r="G188" s="35" t="s">
        <v>4175</v>
      </c>
      <c r="H188" s="35" t="s">
        <v>52</v>
      </c>
      <c r="I188" s="35" t="e">
        <f t="shared" si="29"/>
        <v>#N/A</v>
      </c>
      <c r="J188" s="38" t="s">
        <v>4176</v>
      </c>
      <c r="K188" s="38" t="s">
        <v>4177</v>
      </c>
      <c r="L188" s="38" t="s">
        <v>4175</v>
      </c>
      <c r="M188" s="38" t="s">
        <v>53</v>
      </c>
      <c r="N188" s="38" t="e">
        <f t="shared" si="30"/>
        <v>#N/A</v>
      </c>
      <c r="O188" s="38" t="s">
        <v>4178</v>
      </c>
      <c r="P188" s="38" t="s">
        <v>4179</v>
      </c>
      <c r="Q188" s="38" t="s">
        <v>4175</v>
      </c>
      <c r="R188" s="38" t="s">
        <v>53</v>
      </c>
      <c r="S188" s="38" t="e">
        <f t="shared" si="36"/>
        <v>#N/A</v>
      </c>
      <c r="T188" s="328" t="s">
        <v>4180</v>
      </c>
      <c r="U188" s="328"/>
      <c r="V188" s="328" t="s">
        <v>4175</v>
      </c>
      <c r="W188" s="328" t="s">
        <v>4181</v>
      </c>
      <c r="X188" s="328" t="s">
        <v>4181</v>
      </c>
      <c r="Y188" s="328" t="s">
        <v>4182</v>
      </c>
      <c r="Z188" s="328"/>
      <c r="AA188" s="328" t="s">
        <v>4175</v>
      </c>
      <c r="AB188" s="328" t="s">
        <v>4181</v>
      </c>
      <c r="AC188" s="328" t="s">
        <v>4181</v>
      </c>
      <c r="AD188" s="327" t="s">
        <v>4183</v>
      </c>
      <c r="AE188" s="327" t="s">
        <v>4184</v>
      </c>
      <c r="AF188" s="327" t="s">
        <v>4185</v>
      </c>
      <c r="AG188" s="327" t="s">
        <v>55</v>
      </c>
      <c r="AH188" s="327" t="e">
        <f t="shared" si="37"/>
        <v>#N/A</v>
      </c>
      <c r="AI188" s="330" t="s">
        <v>4186</v>
      </c>
      <c r="AJ188" s="330" t="s">
        <v>4201</v>
      </c>
      <c r="AK188" s="330" t="s">
        <v>4185</v>
      </c>
      <c r="AL188" s="330" t="s">
        <v>4202</v>
      </c>
      <c r="AM188" s="330" t="e">
        <f t="shared" si="33"/>
        <v>#REF!</v>
      </c>
      <c r="AN188" s="327" t="s">
        <v>4188</v>
      </c>
      <c r="AO188" s="327" t="s">
        <v>4191</v>
      </c>
      <c r="AP188" s="327" t="s">
        <v>4185</v>
      </c>
      <c r="AQ188" s="327" t="s">
        <v>55</v>
      </c>
      <c r="AR188" s="327" t="e">
        <f t="shared" si="38"/>
        <v>#N/A</v>
      </c>
      <c r="AS188" s="330" t="s">
        <v>4189</v>
      </c>
      <c r="AT188" s="330" t="s">
        <v>4203</v>
      </c>
      <c r="AU188" s="330" t="s">
        <v>4185</v>
      </c>
      <c r="AV188" s="330" t="s">
        <v>4202</v>
      </c>
      <c r="AW188" s="330" t="e">
        <f t="shared" si="35"/>
        <v>#REF!</v>
      </c>
      <c r="AX188" s="353"/>
      <c r="AY188" s="353"/>
      <c r="AZ188" s="353"/>
      <c r="BA188" s="353"/>
      <c r="BB188" s="353"/>
      <c r="BC188" s="353"/>
      <c r="BD188" s="353"/>
      <c r="BE188" s="353"/>
      <c r="BF188" s="353"/>
      <c r="BG188" s="353"/>
      <c r="BH188" s="353"/>
      <c r="BI188" s="353"/>
      <c r="BJ188" s="353"/>
      <c r="BK188" s="353"/>
      <c r="BL188" s="353"/>
      <c r="BM188" s="353"/>
      <c r="BN188" s="353"/>
      <c r="BO188" s="353"/>
      <c r="BP188" s="353"/>
      <c r="BQ188" s="353"/>
      <c r="BS188" s="28"/>
      <c r="BT188" s="28"/>
      <c r="BU188" s="28"/>
      <c r="BV188" s="28"/>
      <c r="BW188" s="28"/>
      <c r="BX188" s="28"/>
      <c r="BY188" s="28"/>
      <c r="BZ188" s="28"/>
    </row>
    <row r="189" spans="2:78" hidden="1">
      <c r="B189" s="95" t="s">
        <v>4210</v>
      </c>
      <c r="C189" s="33" t="e">
        <f t="shared" si="26"/>
        <v>#N/A</v>
      </c>
      <c r="D189" s="472" t="e">
        <f t="shared" si="27"/>
        <v>#N/A</v>
      </c>
      <c r="E189" s="33" t="e">
        <f t="shared" si="28"/>
        <v>#N/A</v>
      </c>
      <c r="F189" s="35" t="s">
        <v>4174</v>
      </c>
      <c r="G189" s="35" t="s">
        <v>4175</v>
      </c>
      <c r="H189" s="35" t="s">
        <v>52</v>
      </c>
      <c r="I189" s="35" t="e">
        <f t="shared" si="29"/>
        <v>#N/A</v>
      </c>
      <c r="J189" s="38" t="s">
        <v>4176</v>
      </c>
      <c r="K189" s="38" t="s">
        <v>4177</v>
      </c>
      <c r="L189" s="38" t="s">
        <v>4175</v>
      </c>
      <c r="M189" s="38" t="s">
        <v>53</v>
      </c>
      <c r="N189" s="38" t="e">
        <f t="shared" si="30"/>
        <v>#N/A</v>
      </c>
      <c r="O189" s="38" t="s">
        <v>4178</v>
      </c>
      <c r="P189" s="38" t="s">
        <v>4179</v>
      </c>
      <c r="Q189" s="38" t="s">
        <v>4175</v>
      </c>
      <c r="R189" s="38" t="s">
        <v>53</v>
      </c>
      <c r="S189" s="38" t="e">
        <f t="shared" si="36"/>
        <v>#N/A</v>
      </c>
      <c r="T189" s="328" t="s">
        <v>4180</v>
      </c>
      <c r="U189" s="328"/>
      <c r="V189" s="328" t="s">
        <v>4175</v>
      </c>
      <c r="W189" s="328" t="s">
        <v>4181</v>
      </c>
      <c r="X189" s="328" t="s">
        <v>4181</v>
      </c>
      <c r="Y189" s="328" t="s">
        <v>4182</v>
      </c>
      <c r="Z189" s="328"/>
      <c r="AA189" s="328" t="s">
        <v>4175</v>
      </c>
      <c r="AB189" s="328" t="s">
        <v>4181</v>
      </c>
      <c r="AC189" s="328" t="s">
        <v>4181</v>
      </c>
      <c r="AD189" s="327" t="s">
        <v>4183</v>
      </c>
      <c r="AE189" s="327" t="s">
        <v>4184</v>
      </c>
      <c r="AF189" s="327" t="s">
        <v>4185</v>
      </c>
      <c r="AG189" s="327" t="s">
        <v>55</v>
      </c>
      <c r="AH189" s="327" t="e">
        <f t="shared" si="37"/>
        <v>#N/A</v>
      </c>
      <c r="AI189" s="330" t="s">
        <v>4186</v>
      </c>
      <c r="AJ189" s="330" t="s">
        <v>4201</v>
      </c>
      <c r="AK189" s="330" t="s">
        <v>4185</v>
      </c>
      <c r="AL189" s="330" t="s">
        <v>4202</v>
      </c>
      <c r="AM189" s="330" t="e">
        <f t="shared" si="33"/>
        <v>#REF!</v>
      </c>
      <c r="AN189" s="327" t="s">
        <v>4188</v>
      </c>
      <c r="AO189" s="327" t="s">
        <v>4191</v>
      </c>
      <c r="AP189" s="327" t="s">
        <v>4185</v>
      </c>
      <c r="AQ189" s="327" t="s">
        <v>55</v>
      </c>
      <c r="AR189" s="327" t="e">
        <f t="shared" si="38"/>
        <v>#N/A</v>
      </c>
      <c r="AS189" s="330" t="s">
        <v>4189</v>
      </c>
      <c r="AT189" s="330" t="s">
        <v>4203</v>
      </c>
      <c r="AU189" s="330" t="s">
        <v>4185</v>
      </c>
      <c r="AV189" s="330" t="s">
        <v>4202</v>
      </c>
      <c r="AW189" s="330" t="e">
        <f t="shared" si="35"/>
        <v>#REF!</v>
      </c>
      <c r="AX189" s="353"/>
      <c r="AY189" s="353"/>
      <c r="AZ189" s="353"/>
      <c r="BA189" s="353"/>
      <c r="BB189" s="353"/>
      <c r="BC189" s="353"/>
      <c r="BD189" s="353"/>
      <c r="BE189" s="353"/>
      <c r="BF189" s="353"/>
      <c r="BG189" s="353"/>
      <c r="BH189" s="353"/>
      <c r="BI189" s="353"/>
      <c r="BJ189" s="353"/>
      <c r="BK189" s="353"/>
      <c r="BL189" s="353"/>
      <c r="BM189" s="353"/>
      <c r="BN189" s="353"/>
      <c r="BO189" s="353"/>
      <c r="BP189" s="353"/>
      <c r="BQ189" s="353"/>
      <c r="BS189" s="28"/>
      <c r="BT189" s="28"/>
      <c r="BU189" s="28"/>
      <c r="BV189" s="28"/>
      <c r="BW189" s="28"/>
      <c r="BX189" s="28"/>
      <c r="BY189" s="28"/>
      <c r="BZ189" s="28"/>
    </row>
    <row r="190" spans="2:78" hidden="1">
      <c r="B190" s="95" t="s">
        <v>4211</v>
      </c>
      <c r="C190" s="33" t="e">
        <f t="shared" si="26"/>
        <v>#N/A</v>
      </c>
      <c r="D190" s="472" t="e">
        <f t="shared" si="27"/>
        <v>#N/A</v>
      </c>
      <c r="E190" s="33" t="e">
        <f t="shared" si="28"/>
        <v>#N/A</v>
      </c>
      <c r="F190" s="35" t="s">
        <v>4174</v>
      </c>
      <c r="G190" s="35" t="s">
        <v>4175</v>
      </c>
      <c r="H190" s="35" t="s">
        <v>52</v>
      </c>
      <c r="I190" s="35" t="e">
        <f t="shared" si="29"/>
        <v>#N/A</v>
      </c>
      <c r="J190" s="38" t="s">
        <v>4176</v>
      </c>
      <c r="K190" s="38" t="s">
        <v>4177</v>
      </c>
      <c r="L190" s="38" t="s">
        <v>4175</v>
      </c>
      <c r="M190" s="38" t="s">
        <v>53</v>
      </c>
      <c r="N190" s="38" t="e">
        <f t="shared" si="30"/>
        <v>#N/A</v>
      </c>
      <c r="O190" s="38" t="s">
        <v>4178</v>
      </c>
      <c r="P190" s="38" t="s">
        <v>4179</v>
      </c>
      <c r="Q190" s="38" t="s">
        <v>4175</v>
      </c>
      <c r="R190" s="38" t="s">
        <v>53</v>
      </c>
      <c r="S190" s="38" t="e">
        <f t="shared" si="36"/>
        <v>#N/A</v>
      </c>
      <c r="T190" s="328" t="s">
        <v>4180</v>
      </c>
      <c r="U190" s="328"/>
      <c r="V190" s="328" t="s">
        <v>4175</v>
      </c>
      <c r="W190" s="328" t="s">
        <v>4181</v>
      </c>
      <c r="X190" s="328" t="s">
        <v>4181</v>
      </c>
      <c r="Y190" s="328" t="s">
        <v>4182</v>
      </c>
      <c r="Z190" s="328"/>
      <c r="AA190" s="328" t="s">
        <v>4175</v>
      </c>
      <c r="AB190" s="328" t="s">
        <v>4181</v>
      </c>
      <c r="AC190" s="328" t="s">
        <v>4181</v>
      </c>
      <c r="AD190" s="327" t="s">
        <v>4183</v>
      </c>
      <c r="AE190" s="327" t="s">
        <v>4184</v>
      </c>
      <c r="AF190" s="327" t="s">
        <v>4185</v>
      </c>
      <c r="AG190" s="327" t="s">
        <v>55</v>
      </c>
      <c r="AH190" s="327" t="e">
        <f t="shared" si="37"/>
        <v>#N/A</v>
      </c>
      <c r="AI190" s="330" t="s">
        <v>4186</v>
      </c>
      <c r="AJ190" s="330" t="s">
        <v>4201</v>
      </c>
      <c r="AK190" s="330" t="s">
        <v>4185</v>
      </c>
      <c r="AL190" s="330" t="s">
        <v>4202</v>
      </c>
      <c r="AM190" s="330" t="e">
        <f t="shared" si="33"/>
        <v>#REF!</v>
      </c>
      <c r="AN190" s="327" t="s">
        <v>4188</v>
      </c>
      <c r="AO190" s="327" t="s">
        <v>4191</v>
      </c>
      <c r="AP190" s="327" t="s">
        <v>4185</v>
      </c>
      <c r="AQ190" s="327" t="s">
        <v>55</v>
      </c>
      <c r="AR190" s="327" t="e">
        <f t="shared" si="38"/>
        <v>#N/A</v>
      </c>
      <c r="AS190" s="330" t="s">
        <v>4189</v>
      </c>
      <c r="AT190" s="330" t="s">
        <v>4203</v>
      </c>
      <c r="AU190" s="330" t="s">
        <v>4185</v>
      </c>
      <c r="AV190" s="330" t="s">
        <v>4202</v>
      </c>
      <c r="AW190" s="330" t="e">
        <f t="shared" si="35"/>
        <v>#REF!</v>
      </c>
      <c r="AX190" s="353"/>
      <c r="AY190" s="353"/>
      <c r="AZ190" s="353"/>
      <c r="BA190" s="353"/>
      <c r="BB190" s="353"/>
      <c r="BC190" s="353"/>
      <c r="BD190" s="353"/>
      <c r="BE190" s="353"/>
      <c r="BF190" s="353"/>
      <c r="BG190" s="353"/>
      <c r="BH190" s="353"/>
      <c r="BI190" s="353"/>
      <c r="BJ190" s="353"/>
      <c r="BK190" s="353"/>
      <c r="BL190" s="353"/>
      <c r="BM190" s="353"/>
      <c r="BN190" s="353"/>
      <c r="BO190" s="353"/>
      <c r="BP190" s="353"/>
      <c r="BQ190" s="353"/>
      <c r="BS190" s="28"/>
      <c r="BT190" s="28"/>
      <c r="BU190" s="28"/>
      <c r="BV190" s="28"/>
      <c r="BW190" s="28"/>
      <c r="BX190" s="28"/>
      <c r="BY190" s="28"/>
      <c r="BZ190" s="28"/>
    </row>
    <row r="191" spans="2:78">
      <c r="B191" s="95" t="s">
        <v>713</v>
      </c>
      <c r="C191" s="33" t="str">
        <f t="shared" si="26"/>
        <v>BT Reigate</v>
      </c>
      <c r="D191" s="472" t="str">
        <f t="shared" si="27"/>
        <v>Impala server</v>
      </c>
      <c r="E191" s="33" t="str">
        <f t="shared" si="28"/>
        <v>YE2022</v>
      </c>
      <c r="F191" s="35" t="s">
        <v>4174</v>
      </c>
      <c r="G191" s="35" t="s">
        <v>4175</v>
      </c>
      <c r="H191" s="35" t="s">
        <v>52</v>
      </c>
      <c r="I191" s="35" t="str">
        <f t="shared" si="29"/>
        <v>10.36.42.153</v>
      </c>
      <c r="J191" s="484" t="s">
        <v>4176</v>
      </c>
      <c r="K191" s="484" t="s">
        <v>4194</v>
      </c>
      <c r="L191" s="484" t="s">
        <v>4175</v>
      </c>
      <c r="M191" s="484" t="s">
        <v>53</v>
      </c>
      <c r="N191" s="484" t="str">
        <f t="shared" si="30"/>
        <v>10.45.90.153</v>
      </c>
      <c r="O191" s="484" t="s">
        <v>4178</v>
      </c>
      <c r="P191" s="484" t="s">
        <v>4195</v>
      </c>
      <c r="Q191" s="484" t="s">
        <v>4175</v>
      </c>
      <c r="R191" s="484" t="s">
        <v>53</v>
      </c>
      <c r="S191" s="484" t="str">
        <f t="shared" si="36"/>
        <v>10.45.90.153</v>
      </c>
      <c r="T191" s="328" t="s">
        <v>4180</v>
      </c>
      <c r="U191" s="328"/>
      <c r="V191" s="328" t="s">
        <v>4175</v>
      </c>
      <c r="W191" s="328" t="s">
        <v>4181</v>
      </c>
      <c r="X191" s="328" t="s">
        <v>4181</v>
      </c>
      <c r="Y191" s="328" t="s">
        <v>4182</v>
      </c>
      <c r="Z191" s="328"/>
      <c r="AA191" s="328" t="s">
        <v>4175</v>
      </c>
      <c r="AB191" s="328" t="s">
        <v>4181</v>
      </c>
      <c r="AC191" s="328" t="s">
        <v>4181</v>
      </c>
      <c r="AD191" s="637" t="s">
        <v>4183</v>
      </c>
      <c r="AE191" s="637" t="s">
        <v>4184</v>
      </c>
      <c r="AF191" s="637" t="s">
        <v>4185</v>
      </c>
      <c r="AG191" s="637" t="s">
        <v>55</v>
      </c>
      <c r="AH191" s="637" t="str">
        <f t="shared" si="37"/>
        <v>10.45.88.153</v>
      </c>
      <c r="AI191" s="637" t="s">
        <v>4186</v>
      </c>
      <c r="AJ191" s="637" t="s">
        <v>4192</v>
      </c>
      <c r="AK191" s="637" t="s">
        <v>4185</v>
      </c>
      <c r="AL191" s="637" t="s">
        <v>55</v>
      </c>
      <c r="AM191" s="637" t="str">
        <f t="shared" ref="AM191:AM200" si="39">INDEX(Master_Full_Product_IP,MATCH(P2P_Full_Short_Hostname,Master_Full_Short_Hostname,0))</f>
        <v>10.45.88.153</v>
      </c>
      <c r="AN191" s="637" t="s">
        <v>4188</v>
      </c>
      <c r="AO191" s="637" t="s">
        <v>4191</v>
      </c>
      <c r="AP191" s="637" t="s">
        <v>4185</v>
      </c>
      <c r="AQ191" s="637" t="s">
        <v>55</v>
      </c>
      <c r="AR191" s="637" t="str">
        <f t="shared" si="38"/>
        <v>10.45.88.153</v>
      </c>
      <c r="AS191" s="637" t="s">
        <v>4189</v>
      </c>
      <c r="AT191" s="637" t="s">
        <v>4193</v>
      </c>
      <c r="AU191" s="637" t="s">
        <v>4185</v>
      </c>
      <c r="AV191" s="637" t="s">
        <v>55</v>
      </c>
      <c r="AW191" s="637" t="str">
        <f t="shared" ref="AW191:AW200" si="40">INDEX(Master_Full_Product_IP,MATCH(P2P_Full_Short_Hostname,Master_Full_Short_Hostname,0))</f>
        <v>10.45.88.153</v>
      </c>
      <c r="AX191" s="353"/>
      <c r="AY191" s="353"/>
      <c r="AZ191" s="353"/>
      <c r="BA191" s="353"/>
      <c r="BB191" s="353"/>
      <c r="BC191" s="353"/>
      <c r="BD191" s="353"/>
      <c r="BE191" s="353"/>
      <c r="BF191" s="353"/>
      <c r="BG191" s="353"/>
      <c r="BH191" s="353"/>
      <c r="BI191" s="353"/>
      <c r="BJ191" s="353"/>
      <c r="BK191" s="353"/>
      <c r="BL191" s="353"/>
      <c r="BM191" s="353"/>
      <c r="BN191" s="353"/>
      <c r="BO191" s="353"/>
      <c r="BP191" s="353"/>
      <c r="BQ191" s="353"/>
      <c r="BS191" s="28"/>
      <c r="BT191" s="28"/>
      <c r="BU191" s="28"/>
      <c r="BV191" s="28"/>
      <c r="BW191" s="28"/>
      <c r="BX191" s="28"/>
      <c r="BY191" s="28"/>
      <c r="BZ191" s="28"/>
    </row>
    <row r="192" spans="2:78">
      <c r="B192" s="95" t="s">
        <v>714</v>
      </c>
      <c r="C192" s="33" t="str">
        <f t="shared" si="26"/>
        <v>BT Reigate</v>
      </c>
      <c r="D192" s="33" t="str">
        <f t="shared" si="27"/>
        <v>Impala server</v>
      </c>
      <c r="E192" s="33" t="str">
        <f t="shared" si="28"/>
        <v>YE2022</v>
      </c>
      <c r="F192" s="35" t="s">
        <v>4174</v>
      </c>
      <c r="G192" s="35" t="s">
        <v>4175</v>
      </c>
      <c r="H192" s="35" t="s">
        <v>52</v>
      </c>
      <c r="I192" s="35" t="str">
        <f t="shared" si="29"/>
        <v>10.36.42.154</v>
      </c>
      <c r="J192" s="484" t="s">
        <v>4176</v>
      </c>
      <c r="K192" s="484" t="s">
        <v>4194</v>
      </c>
      <c r="L192" s="484" t="s">
        <v>4175</v>
      </c>
      <c r="M192" s="484" t="s">
        <v>53</v>
      </c>
      <c r="N192" s="484" t="str">
        <f t="shared" si="30"/>
        <v>10.45.90.154</v>
      </c>
      <c r="O192" s="484" t="s">
        <v>4178</v>
      </c>
      <c r="P192" s="484" t="s">
        <v>4195</v>
      </c>
      <c r="Q192" s="484" t="s">
        <v>4175</v>
      </c>
      <c r="R192" s="484" t="s">
        <v>53</v>
      </c>
      <c r="S192" s="484" t="str">
        <f t="shared" si="36"/>
        <v>10.45.90.154</v>
      </c>
      <c r="T192" s="328" t="s">
        <v>4180</v>
      </c>
      <c r="U192" s="328"/>
      <c r="V192" s="328" t="s">
        <v>4175</v>
      </c>
      <c r="W192" s="328" t="s">
        <v>4181</v>
      </c>
      <c r="X192" s="328" t="s">
        <v>4181</v>
      </c>
      <c r="Y192" s="328" t="s">
        <v>4182</v>
      </c>
      <c r="Z192" s="328"/>
      <c r="AA192" s="328" t="s">
        <v>4175</v>
      </c>
      <c r="AB192" s="328" t="s">
        <v>4181</v>
      </c>
      <c r="AC192" s="328" t="s">
        <v>4181</v>
      </c>
      <c r="AD192" s="637" t="s">
        <v>4183</v>
      </c>
      <c r="AE192" s="637" t="s">
        <v>4184</v>
      </c>
      <c r="AF192" s="637" t="s">
        <v>4185</v>
      </c>
      <c r="AG192" s="637" t="s">
        <v>55</v>
      </c>
      <c r="AH192" s="637" t="str">
        <f t="shared" si="37"/>
        <v>10.45.88.154</v>
      </c>
      <c r="AI192" s="637" t="s">
        <v>4186</v>
      </c>
      <c r="AJ192" s="637" t="s">
        <v>4192</v>
      </c>
      <c r="AK192" s="637" t="s">
        <v>4185</v>
      </c>
      <c r="AL192" s="637" t="s">
        <v>55</v>
      </c>
      <c r="AM192" s="637" t="str">
        <f t="shared" si="39"/>
        <v>10.45.88.154</v>
      </c>
      <c r="AN192" s="637" t="s">
        <v>4188</v>
      </c>
      <c r="AO192" s="637" t="s">
        <v>4191</v>
      </c>
      <c r="AP192" s="637" t="s">
        <v>4185</v>
      </c>
      <c r="AQ192" s="637" t="s">
        <v>55</v>
      </c>
      <c r="AR192" s="637" t="str">
        <f t="shared" si="38"/>
        <v>10.45.88.154</v>
      </c>
      <c r="AS192" s="637" t="s">
        <v>4189</v>
      </c>
      <c r="AT192" s="637" t="s">
        <v>4193</v>
      </c>
      <c r="AU192" s="637" t="s">
        <v>4185</v>
      </c>
      <c r="AV192" s="637" t="s">
        <v>55</v>
      </c>
      <c r="AW192" s="637" t="str">
        <f t="shared" si="40"/>
        <v>10.45.88.154</v>
      </c>
      <c r="AX192" s="353"/>
      <c r="AY192" s="353"/>
      <c r="AZ192" s="353"/>
      <c r="BA192" s="353"/>
      <c r="BB192" s="353"/>
      <c r="BC192" s="353"/>
      <c r="BD192" s="353"/>
      <c r="BE192" s="353"/>
      <c r="BF192" s="353"/>
      <c r="BG192" s="353"/>
      <c r="BH192" s="353"/>
      <c r="BI192" s="353"/>
      <c r="BJ192" s="353"/>
      <c r="BK192" s="353"/>
      <c r="BL192" s="353"/>
      <c r="BM192" s="353"/>
      <c r="BN192" s="353"/>
      <c r="BO192" s="353"/>
      <c r="BP192" s="353"/>
      <c r="BQ192" s="353"/>
      <c r="BS192" s="28"/>
      <c r="BT192" s="28"/>
      <c r="BU192" s="28"/>
      <c r="BV192" s="28"/>
      <c r="BW192" s="28"/>
      <c r="BX192" s="28"/>
      <c r="BY192" s="28"/>
      <c r="BZ192" s="28"/>
    </row>
    <row r="193" spans="2:78">
      <c r="B193" s="95" t="s">
        <v>715</v>
      </c>
      <c r="C193" s="33" t="str">
        <f t="shared" si="26"/>
        <v>BT Reigate</v>
      </c>
      <c r="D193" s="33" t="str">
        <f t="shared" si="27"/>
        <v>Impala server</v>
      </c>
      <c r="E193" s="33" t="str">
        <f t="shared" si="28"/>
        <v>YE2022</v>
      </c>
      <c r="F193" s="35" t="s">
        <v>4174</v>
      </c>
      <c r="G193" s="35" t="s">
        <v>4175</v>
      </c>
      <c r="H193" s="35" t="s">
        <v>52</v>
      </c>
      <c r="I193" s="35" t="str">
        <f t="shared" si="29"/>
        <v>10.36.42.155</v>
      </c>
      <c r="J193" s="484" t="s">
        <v>4176</v>
      </c>
      <c r="K193" s="484" t="s">
        <v>4194</v>
      </c>
      <c r="L193" s="484" t="s">
        <v>4175</v>
      </c>
      <c r="M193" s="484" t="s">
        <v>53</v>
      </c>
      <c r="N193" s="484" t="str">
        <f t="shared" si="30"/>
        <v>10.45.90.155</v>
      </c>
      <c r="O193" s="484" t="s">
        <v>4178</v>
      </c>
      <c r="P193" s="484" t="s">
        <v>4195</v>
      </c>
      <c r="Q193" s="484" t="s">
        <v>4175</v>
      </c>
      <c r="R193" s="484" t="s">
        <v>53</v>
      </c>
      <c r="S193" s="484" t="str">
        <f t="shared" si="36"/>
        <v>10.45.90.155</v>
      </c>
      <c r="T193" s="328" t="s">
        <v>4180</v>
      </c>
      <c r="U193" s="328"/>
      <c r="V193" s="328" t="s">
        <v>4175</v>
      </c>
      <c r="W193" s="328" t="s">
        <v>4181</v>
      </c>
      <c r="X193" s="328" t="s">
        <v>4181</v>
      </c>
      <c r="Y193" s="328" t="s">
        <v>4182</v>
      </c>
      <c r="Z193" s="328"/>
      <c r="AA193" s="328" t="s">
        <v>4175</v>
      </c>
      <c r="AB193" s="328" t="s">
        <v>4181</v>
      </c>
      <c r="AC193" s="328" t="s">
        <v>4181</v>
      </c>
      <c r="AD193" s="637" t="s">
        <v>4183</v>
      </c>
      <c r="AE193" s="637" t="s">
        <v>4184</v>
      </c>
      <c r="AF193" s="637" t="s">
        <v>4185</v>
      </c>
      <c r="AG193" s="637" t="s">
        <v>55</v>
      </c>
      <c r="AH193" s="637" t="str">
        <f t="shared" si="37"/>
        <v>10.45.88.155</v>
      </c>
      <c r="AI193" s="637" t="s">
        <v>4186</v>
      </c>
      <c r="AJ193" s="637" t="s">
        <v>4192</v>
      </c>
      <c r="AK193" s="637" t="s">
        <v>4185</v>
      </c>
      <c r="AL193" s="637" t="s">
        <v>55</v>
      </c>
      <c r="AM193" s="637" t="str">
        <f t="shared" si="39"/>
        <v>10.45.88.155</v>
      </c>
      <c r="AN193" s="637" t="s">
        <v>4188</v>
      </c>
      <c r="AO193" s="637" t="s">
        <v>4191</v>
      </c>
      <c r="AP193" s="637" t="s">
        <v>4185</v>
      </c>
      <c r="AQ193" s="637" t="s">
        <v>55</v>
      </c>
      <c r="AR193" s="637" t="str">
        <f t="shared" si="38"/>
        <v>10.45.88.155</v>
      </c>
      <c r="AS193" s="637" t="s">
        <v>4189</v>
      </c>
      <c r="AT193" s="637" t="s">
        <v>4193</v>
      </c>
      <c r="AU193" s="637" t="s">
        <v>4185</v>
      </c>
      <c r="AV193" s="637" t="s">
        <v>55</v>
      </c>
      <c r="AW193" s="637" t="str">
        <f t="shared" si="40"/>
        <v>10.45.88.155</v>
      </c>
      <c r="AX193" s="353"/>
      <c r="AY193" s="353"/>
      <c r="AZ193" s="353"/>
      <c r="BA193" s="353"/>
      <c r="BB193" s="353"/>
      <c r="BC193" s="353"/>
      <c r="BD193" s="353"/>
      <c r="BE193" s="353"/>
      <c r="BF193" s="353"/>
      <c r="BG193" s="353"/>
      <c r="BH193" s="353"/>
      <c r="BI193" s="353"/>
      <c r="BJ193" s="353"/>
      <c r="BK193" s="353"/>
      <c r="BL193" s="353"/>
      <c r="BM193" s="353"/>
      <c r="BN193" s="353"/>
      <c r="BO193" s="353"/>
      <c r="BP193" s="353"/>
      <c r="BQ193" s="353"/>
      <c r="BS193" s="28"/>
      <c r="BT193" s="28"/>
      <c r="BU193" s="28"/>
      <c r="BV193" s="28"/>
      <c r="BW193" s="28"/>
      <c r="BX193" s="28"/>
      <c r="BY193" s="28"/>
      <c r="BZ193" s="28"/>
    </row>
    <row r="194" spans="2:78">
      <c r="B194" s="95" t="s">
        <v>716</v>
      </c>
      <c r="C194" s="33" t="str">
        <f t="shared" si="26"/>
        <v>BT Reigate</v>
      </c>
      <c r="D194" s="33" t="str">
        <f t="shared" si="27"/>
        <v>Impala server</v>
      </c>
      <c r="E194" s="33" t="str">
        <f t="shared" si="28"/>
        <v>YE2022</v>
      </c>
      <c r="F194" s="35" t="s">
        <v>4174</v>
      </c>
      <c r="G194" s="35" t="s">
        <v>4175</v>
      </c>
      <c r="H194" s="35" t="s">
        <v>52</v>
      </c>
      <c r="I194" s="35" t="str">
        <f t="shared" si="29"/>
        <v>10.36.42.156</v>
      </c>
      <c r="J194" s="484" t="s">
        <v>4176</v>
      </c>
      <c r="K194" s="484" t="s">
        <v>4194</v>
      </c>
      <c r="L194" s="484" t="s">
        <v>4175</v>
      </c>
      <c r="M194" s="484" t="s">
        <v>53</v>
      </c>
      <c r="N194" s="484" t="str">
        <f t="shared" si="30"/>
        <v>10.45.90.156</v>
      </c>
      <c r="O194" s="484" t="s">
        <v>4178</v>
      </c>
      <c r="P194" s="484" t="s">
        <v>4195</v>
      </c>
      <c r="Q194" s="484" t="s">
        <v>4175</v>
      </c>
      <c r="R194" s="484" t="s">
        <v>53</v>
      </c>
      <c r="S194" s="484" t="str">
        <f t="shared" si="36"/>
        <v>10.45.90.156</v>
      </c>
      <c r="T194" s="328" t="s">
        <v>4180</v>
      </c>
      <c r="U194" s="328"/>
      <c r="V194" s="328" t="s">
        <v>4175</v>
      </c>
      <c r="W194" s="328" t="s">
        <v>4181</v>
      </c>
      <c r="X194" s="328" t="s">
        <v>4181</v>
      </c>
      <c r="Y194" s="328" t="s">
        <v>4182</v>
      </c>
      <c r="Z194" s="328"/>
      <c r="AA194" s="328" t="s">
        <v>4175</v>
      </c>
      <c r="AB194" s="328" t="s">
        <v>4181</v>
      </c>
      <c r="AC194" s="328" t="s">
        <v>4181</v>
      </c>
      <c r="AD194" s="637" t="s">
        <v>4183</v>
      </c>
      <c r="AE194" s="637" t="s">
        <v>4184</v>
      </c>
      <c r="AF194" s="637" t="s">
        <v>4185</v>
      </c>
      <c r="AG194" s="637" t="s">
        <v>55</v>
      </c>
      <c r="AH194" s="637" t="str">
        <f t="shared" si="37"/>
        <v>10.45.88.156</v>
      </c>
      <c r="AI194" s="637" t="s">
        <v>4186</v>
      </c>
      <c r="AJ194" s="637" t="s">
        <v>4192</v>
      </c>
      <c r="AK194" s="637" t="s">
        <v>4185</v>
      </c>
      <c r="AL194" s="637" t="s">
        <v>55</v>
      </c>
      <c r="AM194" s="637" t="str">
        <f t="shared" si="39"/>
        <v>10.45.88.156</v>
      </c>
      <c r="AN194" s="637" t="s">
        <v>4188</v>
      </c>
      <c r="AO194" s="637" t="s">
        <v>4191</v>
      </c>
      <c r="AP194" s="637" t="s">
        <v>4185</v>
      </c>
      <c r="AQ194" s="637" t="s">
        <v>55</v>
      </c>
      <c r="AR194" s="637" t="str">
        <f t="shared" si="38"/>
        <v>10.45.88.156</v>
      </c>
      <c r="AS194" s="637" t="s">
        <v>4189</v>
      </c>
      <c r="AT194" s="637" t="s">
        <v>4193</v>
      </c>
      <c r="AU194" s="637" t="s">
        <v>4185</v>
      </c>
      <c r="AV194" s="637" t="s">
        <v>55</v>
      </c>
      <c r="AW194" s="637" t="str">
        <f t="shared" si="40"/>
        <v>10.45.88.156</v>
      </c>
      <c r="AX194" s="353"/>
      <c r="AY194" s="353"/>
      <c r="AZ194" s="353"/>
      <c r="BA194" s="353"/>
      <c r="BB194" s="353"/>
      <c r="BC194" s="353"/>
      <c r="BD194" s="353"/>
      <c r="BE194" s="353"/>
      <c r="BF194" s="353"/>
      <c r="BG194" s="353"/>
      <c r="BH194" s="353"/>
      <c r="BI194" s="353"/>
      <c r="BJ194" s="353"/>
      <c r="BK194" s="353"/>
      <c r="BL194" s="353"/>
      <c r="BM194" s="353"/>
      <c r="BN194" s="353"/>
      <c r="BO194" s="353"/>
      <c r="BP194" s="353"/>
      <c r="BQ194" s="353"/>
      <c r="BS194" s="28"/>
      <c r="BT194" s="28"/>
      <c r="BU194" s="28"/>
      <c r="BV194" s="28"/>
      <c r="BW194" s="28"/>
      <c r="BX194" s="28"/>
      <c r="BY194" s="28"/>
      <c r="BZ194" s="28"/>
    </row>
    <row r="195" spans="2:78">
      <c r="B195" s="95" t="s">
        <v>717</v>
      </c>
      <c r="C195" s="33" t="str">
        <f t="shared" si="26"/>
        <v>BT Reigate</v>
      </c>
      <c r="D195" s="33" t="str">
        <f t="shared" si="27"/>
        <v>Impala server</v>
      </c>
      <c r="E195" s="33" t="str">
        <f t="shared" si="28"/>
        <v>YE2022</v>
      </c>
      <c r="F195" s="35" t="s">
        <v>4174</v>
      </c>
      <c r="G195" s="35" t="s">
        <v>4175</v>
      </c>
      <c r="H195" s="35" t="s">
        <v>52</v>
      </c>
      <c r="I195" s="35" t="str">
        <f t="shared" si="29"/>
        <v>10.36.42.157</v>
      </c>
      <c r="J195" s="484" t="s">
        <v>4176</v>
      </c>
      <c r="K195" s="484" t="s">
        <v>4194</v>
      </c>
      <c r="L195" s="484" t="s">
        <v>4175</v>
      </c>
      <c r="M195" s="484" t="s">
        <v>53</v>
      </c>
      <c r="N195" s="484" t="str">
        <f t="shared" si="30"/>
        <v>10.45.90.157</v>
      </c>
      <c r="O195" s="484" t="s">
        <v>4178</v>
      </c>
      <c r="P195" s="484" t="s">
        <v>4195</v>
      </c>
      <c r="Q195" s="484" t="s">
        <v>4175</v>
      </c>
      <c r="R195" s="484" t="s">
        <v>53</v>
      </c>
      <c r="S195" s="484" t="str">
        <f>INDEX(Master_Full_OM_IP,MATCH(P2P_Full_Short_Hostname,Master_Full_Short_Hostname,0))</f>
        <v>10.45.90.157</v>
      </c>
      <c r="T195" s="328" t="s">
        <v>4180</v>
      </c>
      <c r="U195" s="328"/>
      <c r="V195" s="328" t="s">
        <v>4175</v>
      </c>
      <c r="W195" s="328" t="s">
        <v>4181</v>
      </c>
      <c r="X195" s="328" t="s">
        <v>4181</v>
      </c>
      <c r="Y195" s="328" t="s">
        <v>4182</v>
      </c>
      <c r="Z195" s="328"/>
      <c r="AA195" s="328" t="s">
        <v>4175</v>
      </c>
      <c r="AB195" s="328" t="s">
        <v>4181</v>
      </c>
      <c r="AC195" s="328" t="s">
        <v>4181</v>
      </c>
      <c r="AD195" s="637" t="s">
        <v>4183</v>
      </c>
      <c r="AE195" s="637" t="s">
        <v>4184</v>
      </c>
      <c r="AF195" s="637" t="s">
        <v>4185</v>
      </c>
      <c r="AG195" s="637" t="s">
        <v>55</v>
      </c>
      <c r="AH195" s="637" t="str">
        <f t="shared" si="37"/>
        <v>10.45.88.157</v>
      </c>
      <c r="AI195" s="637" t="s">
        <v>4186</v>
      </c>
      <c r="AJ195" s="637" t="s">
        <v>4192</v>
      </c>
      <c r="AK195" s="637" t="s">
        <v>4185</v>
      </c>
      <c r="AL195" s="637" t="s">
        <v>55</v>
      </c>
      <c r="AM195" s="637" t="str">
        <f t="shared" si="39"/>
        <v>10.45.88.157</v>
      </c>
      <c r="AN195" s="637" t="s">
        <v>4188</v>
      </c>
      <c r="AO195" s="637" t="s">
        <v>4191</v>
      </c>
      <c r="AP195" s="637" t="s">
        <v>4185</v>
      </c>
      <c r="AQ195" s="637" t="s">
        <v>55</v>
      </c>
      <c r="AR195" s="637" t="str">
        <f t="shared" si="38"/>
        <v>10.45.88.157</v>
      </c>
      <c r="AS195" s="637" t="s">
        <v>4189</v>
      </c>
      <c r="AT195" s="637" t="s">
        <v>4193</v>
      </c>
      <c r="AU195" s="637" t="s">
        <v>4185</v>
      </c>
      <c r="AV195" s="637" t="s">
        <v>55</v>
      </c>
      <c r="AW195" s="637" t="str">
        <f t="shared" si="40"/>
        <v>10.45.88.157</v>
      </c>
      <c r="AX195" s="353"/>
      <c r="AY195" s="353"/>
      <c r="AZ195" s="353"/>
      <c r="BA195" s="353"/>
      <c r="BB195" s="353"/>
      <c r="BC195" s="353"/>
      <c r="BD195" s="353"/>
      <c r="BE195" s="353"/>
      <c r="BF195" s="353"/>
      <c r="BG195" s="353"/>
      <c r="BH195" s="353"/>
      <c r="BI195" s="353"/>
      <c r="BJ195" s="353"/>
      <c r="BK195" s="353"/>
      <c r="BL195" s="353"/>
      <c r="BM195" s="353"/>
      <c r="BN195" s="353"/>
      <c r="BO195" s="353"/>
      <c r="BP195" s="353"/>
      <c r="BQ195" s="353"/>
      <c r="BS195" s="28"/>
      <c r="BT195" s="28"/>
      <c r="BU195" s="28"/>
      <c r="BV195" s="28"/>
      <c r="BW195" s="28"/>
      <c r="BX195" s="28"/>
      <c r="BY195" s="28"/>
      <c r="BZ195" s="28"/>
    </row>
    <row r="196" spans="2:78">
      <c r="B196" s="95" t="s">
        <v>718</v>
      </c>
      <c r="C196" s="33" t="str">
        <f t="shared" si="26"/>
        <v>BT Reigate</v>
      </c>
      <c r="D196" s="33" t="str">
        <f t="shared" si="27"/>
        <v>Impala server</v>
      </c>
      <c r="E196" s="33" t="str">
        <f t="shared" si="28"/>
        <v>YE2022</v>
      </c>
      <c r="F196" s="35" t="s">
        <v>4174</v>
      </c>
      <c r="G196" s="35" t="s">
        <v>4175</v>
      </c>
      <c r="H196" s="35" t="s">
        <v>52</v>
      </c>
      <c r="I196" s="35" t="str">
        <f t="shared" si="29"/>
        <v>10.36.42.158</v>
      </c>
      <c r="J196" s="484" t="s">
        <v>4176</v>
      </c>
      <c r="K196" s="484" t="s">
        <v>4194</v>
      </c>
      <c r="L196" s="484" t="s">
        <v>4175</v>
      </c>
      <c r="M196" s="484" t="s">
        <v>53</v>
      </c>
      <c r="N196" s="484" t="str">
        <f t="shared" si="30"/>
        <v>10.45.90.158</v>
      </c>
      <c r="O196" s="484" t="s">
        <v>4178</v>
      </c>
      <c r="P196" s="484" t="s">
        <v>4195</v>
      </c>
      <c r="Q196" s="484" t="s">
        <v>4175</v>
      </c>
      <c r="R196" s="484" t="s">
        <v>53</v>
      </c>
      <c r="S196" s="484" t="str">
        <f t="shared" si="36"/>
        <v>10.45.90.158</v>
      </c>
      <c r="T196" s="328" t="s">
        <v>4180</v>
      </c>
      <c r="U196" s="328"/>
      <c r="V196" s="328" t="s">
        <v>4175</v>
      </c>
      <c r="W196" s="328" t="s">
        <v>4181</v>
      </c>
      <c r="X196" s="328" t="s">
        <v>4181</v>
      </c>
      <c r="Y196" s="328" t="s">
        <v>4182</v>
      </c>
      <c r="Z196" s="328"/>
      <c r="AA196" s="328" t="s">
        <v>4175</v>
      </c>
      <c r="AB196" s="328" t="s">
        <v>4181</v>
      </c>
      <c r="AC196" s="328" t="s">
        <v>4181</v>
      </c>
      <c r="AD196" s="637" t="s">
        <v>4183</v>
      </c>
      <c r="AE196" s="637" t="s">
        <v>4184</v>
      </c>
      <c r="AF196" s="637" t="s">
        <v>4185</v>
      </c>
      <c r="AG196" s="637" t="s">
        <v>55</v>
      </c>
      <c r="AH196" s="637" t="str">
        <f t="shared" si="37"/>
        <v>10.45.88.158</v>
      </c>
      <c r="AI196" s="637" t="s">
        <v>4186</v>
      </c>
      <c r="AJ196" s="637" t="s">
        <v>4192</v>
      </c>
      <c r="AK196" s="637" t="s">
        <v>4185</v>
      </c>
      <c r="AL196" s="637" t="s">
        <v>55</v>
      </c>
      <c r="AM196" s="637" t="str">
        <f t="shared" si="39"/>
        <v>10.45.88.158</v>
      </c>
      <c r="AN196" s="637" t="s">
        <v>4188</v>
      </c>
      <c r="AO196" s="637" t="s">
        <v>4191</v>
      </c>
      <c r="AP196" s="637" t="s">
        <v>4185</v>
      </c>
      <c r="AQ196" s="637" t="s">
        <v>55</v>
      </c>
      <c r="AR196" s="637" t="str">
        <f>INDEX(Master_Full_Product_IP,MATCH(P2P_Full_Short_Hostname,Master_Full_Short_Hostname,0))</f>
        <v>10.45.88.158</v>
      </c>
      <c r="AS196" s="637" t="s">
        <v>4189</v>
      </c>
      <c r="AT196" s="637" t="s">
        <v>4193</v>
      </c>
      <c r="AU196" s="637" t="s">
        <v>4185</v>
      </c>
      <c r="AV196" s="637" t="s">
        <v>55</v>
      </c>
      <c r="AW196" s="637" t="str">
        <f t="shared" si="40"/>
        <v>10.45.88.158</v>
      </c>
      <c r="AX196" s="353"/>
      <c r="AY196" s="353"/>
      <c r="AZ196" s="353"/>
      <c r="BA196" s="353"/>
      <c r="BB196" s="353"/>
      <c r="BC196" s="353"/>
      <c r="BD196" s="353"/>
      <c r="BE196" s="353"/>
      <c r="BF196" s="353"/>
      <c r="BG196" s="353"/>
      <c r="BH196" s="353"/>
      <c r="BI196" s="353"/>
      <c r="BJ196" s="353"/>
      <c r="BK196" s="353"/>
      <c r="BL196" s="353"/>
      <c r="BM196" s="353"/>
      <c r="BN196" s="353"/>
      <c r="BO196" s="353"/>
      <c r="BP196" s="353"/>
      <c r="BQ196" s="353"/>
      <c r="BS196" s="28"/>
      <c r="BT196" s="28"/>
      <c r="BU196" s="28"/>
      <c r="BV196" s="28"/>
      <c r="BW196" s="28"/>
      <c r="BX196" s="28"/>
      <c r="BY196" s="28"/>
      <c r="BZ196" s="28"/>
    </row>
    <row r="197" spans="2:78">
      <c r="B197" s="95" t="s">
        <v>719</v>
      </c>
      <c r="C197" s="33" t="str">
        <f t="shared" si="26"/>
        <v>BT Reigate</v>
      </c>
      <c r="D197" s="33" t="str">
        <f t="shared" si="27"/>
        <v>Impala server</v>
      </c>
      <c r="E197" s="33" t="str">
        <f t="shared" si="28"/>
        <v>YE2022</v>
      </c>
      <c r="F197" s="35" t="s">
        <v>4174</v>
      </c>
      <c r="G197" s="35" t="s">
        <v>4175</v>
      </c>
      <c r="H197" s="35" t="s">
        <v>52</v>
      </c>
      <c r="I197" s="35" t="str">
        <f t="shared" si="29"/>
        <v>10.36.42.159</v>
      </c>
      <c r="J197" s="484" t="s">
        <v>4176</v>
      </c>
      <c r="K197" s="484" t="s">
        <v>4194</v>
      </c>
      <c r="L197" s="484" t="s">
        <v>4175</v>
      </c>
      <c r="M197" s="484" t="s">
        <v>53</v>
      </c>
      <c r="N197" s="484" t="str">
        <f t="shared" si="30"/>
        <v>10.45.90.159</v>
      </c>
      <c r="O197" s="484" t="s">
        <v>4178</v>
      </c>
      <c r="P197" s="484" t="s">
        <v>4195</v>
      </c>
      <c r="Q197" s="484" t="s">
        <v>4175</v>
      </c>
      <c r="R197" s="484" t="s">
        <v>53</v>
      </c>
      <c r="S197" s="484" t="str">
        <f t="shared" si="36"/>
        <v>10.45.90.159</v>
      </c>
      <c r="T197" s="328" t="s">
        <v>4180</v>
      </c>
      <c r="U197" s="328"/>
      <c r="V197" s="328" t="s">
        <v>4175</v>
      </c>
      <c r="W197" s="328" t="s">
        <v>4181</v>
      </c>
      <c r="X197" s="328" t="s">
        <v>4181</v>
      </c>
      <c r="Y197" s="328" t="s">
        <v>4182</v>
      </c>
      <c r="Z197" s="328"/>
      <c r="AA197" s="328" t="s">
        <v>4175</v>
      </c>
      <c r="AB197" s="328" t="s">
        <v>4181</v>
      </c>
      <c r="AC197" s="328" t="s">
        <v>4181</v>
      </c>
      <c r="AD197" s="637" t="s">
        <v>4183</v>
      </c>
      <c r="AE197" s="637" t="s">
        <v>4184</v>
      </c>
      <c r="AF197" s="637" t="s">
        <v>4185</v>
      </c>
      <c r="AG197" s="637" t="s">
        <v>55</v>
      </c>
      <c r="AH197" s="637" t="str">
        <f t="shared" si="37"/>
        <v>10.45.88.159</v>
      </c>
      <c r="AI197" s="637" t="s">
        <v>4186</v>
      </c>
      <c r="AJ197" s="637" t="s">
        <v>4192</v>
      </c>
      <c r="AK197" s="637" t="s">
        <v>4185</v>
      </c>
      <c r="AL197" s="637" t="s">
        <v>55</v>
      </c>
      <c r="AM197" s="637" t="str">
        <f t="shared" si="39"/>
        <v>10.45.88.159</v>
      </c>
      <c r="AN197" s="637" t="s">
        <v>4188</v>
      </c>
      <c r="AO197" s="637" t="s">
        <v>4191</v>
      </c>
      <c r="AP197" s="637" t="s">
        <v>4185</v>
      </c>
      <c r="AQ197" s="637" t="s">
        <v>55</v>
      </c>
      <c r="AR197" s="637" t="str">
        <f t="shared" si="38"/>
        <v>10.45.88.159</v>
      </c>
      <c r="AS197" s="637" t="s">
        <v>4189</v>
      </c>
      <c r="AT197" s="637" t="s">
        <v>4193</v>
      </c>
      <c r="AU197" s="637" t="s">
        <v>4185</v>
      </c>
      <c r="AV197" s="637" t="s">
        <v>55</v>
      </c>
      <c r="AW197" s="637" t="str">
        <f t="shared" si="40"/>
        <v>10.45.88.159</v>
      </c>
      <c r="AX197" s="353"/>
      <c r="AY197" s="353"/>
      <c r="AZ197" s="353"/>
      <c r="BA197" s="353"/>
      <c r="BB197" s="353"/>
      <c r="BC197" s="353"/>
      <c r="BD197" s="353"/>
      <c r="BE197" s="353"/>
      <c r="BF197" s="353"/>
      <c r="BG197" s="353"/>
      <c r="BH197" s="353"/>
      <c r="BI197" s="353"/>
      <c r="BJ197" s="353"/>
      <c r="BK197" s="353"/>
      <c r="BL197" s="353"/>
      <c r="BM197" s="353"/>
      <c r="BN197" s="353"/>
      <c r="BO197" s="353"/>
      <c r="BP197" s="353"/>
      <c r="BQ197" s="353"/>
      <c r="BS197" s="28"/>
      <c r="BT197" s="28"/>
      <c r="BU197" s="28"/>
      <c r="BV197" s="28"/>
      <c r="BW197" s="28"/>
      <c r="BX197" s="28"/>
      <c r="BY197" s="28"/>
      <c r="BZ197" s="28"/>
    </row>
    <row r="198" spans="2:78">
      <c r="B198" s="95" t="s">
        <v>720</v>
      </c>
      <c r="C198" s="33" t="str">
        <f t="shared" si="26"/>
        <v>BT Reigate</v>
      </c>
      <c r="D198" s="33" t="str">
        <f t="shared" si="27"/>
        <v>Impala server</v>
      </c>
      <c r="E198" s="33" t="str">
        <f t="shared" si="28"/>
        <v>YE2022</v>
      </c>
      <c r="F198" s="35" t="s">
        <v>4174</v>
      </c>
      <c r="G198" s="35" t="s">
        <v>4175</v>
      </c>
      <c r="H198" s="35" t="s">
        <v>52</v>
      </c>
      <c r="I198" s="35" t="str">
        <f t="shared" si="29"/>
        <v>10.36.42.160</v>
      </c>
      <c r="J198" s="484" t="s">
        <v>4176</v>
      </c>
      <c r="K198" s="484" t="s">
        <v>4194</v>
      </c>
      <c r="L198" s="484" t="s">
        <v>4175</v>
      </c>
      <c r="M198" s="484" t="s">
        <v>53</v>
      </c>
      <c r="N198" s="484" t="str">
        <f t="shared" si="30"/>
        <v>10.45.90.160</v>
      </c>
      <c r="O198" s="484" t="s">
        <v>4178</v>
      </c>
      <c r="P198" s="484" t="s">
        <v>4195</v>
      </c>
      <c r="Q198" s="484" t="s">
        <v>4175</v>
      </c>
      <c r="R198" s="484" t="s">
        <v>53</v>
      </c>
      <c r="S198" s="484" t="str">
        <f t="shared" si="36"/>
        <v>10.45.90.160</v>
      </c>
      <c r="T198" s="328" t="s">
        <v>4180</v>
      </c>
      <c r="U198" s="328"/>
      <c r="V198" s="328" t="s">
        <v>4175</v>
      </c>
      <c r="W198" s="328" t="s">
        <v>4181</v>
      </c>
      <c r="X198" s="328" t="s">
        <v>4181</v>
      </c>
      <c r="Y198" s="328" t="s">
        <v>4182</v>
      </c>
      <c r="Z198" s="328"/>
      <c r="AA198" s="328" t="s">
        <v>4175</v>
      </c>
      <c r="AB198" s="328" t="s">
        <v>4181</v>
      </c>
      <c r="AC198" s="328" t="s">
        <v>4181</v>
      </c>
      <c r="AD198" s="637" t="s">
        <v>4183</v>
      </c>
      <c r="AE198" s="637" t="s">
        <v>4184</v>
      </c>
      <c r="AF198" s="637" t="s">
        <v>4185</v>
      </c>
      <c r="AG198" s="637" t="s">
        <v>55</v>
      </c>
      <c r="AH198" s="637" t="str">
        <f t="shared" si="37"/>
        <v>10.45.88.160</v>
      </c>
      <c r="AI198" s="637" t="s">
        <v>4186</v>
      </c>
      <c r="AJ198" s="637" t="s">
        <v>4192</v>
      </c>
      <c r="AK198" s="637" t="s">
        <v>4185</v>
      </c>
      <c r="AL198" s="637" t="s">
        <v>55</v>
      </c>
      <c r="AM198" s="637" t="str">
        <f t="shared" si="39"/>
        <v>10.45.88.160</v>
      </c>
      <c r="AN198" s="637" t="s">
        <v>4188</v>
      </c>
      <c r="AO198" s="637" t="s">
        <v>4191</v>
      </c>
      <c r="AP198" s="637" t="s">
        <v>4185</v>
      </c>
      <c r="AQ198" s="637" t="s">
        <v>55</v>
      </c>
      <c r="AR198" s="637" t="str">
        <f t="shared" si="38"/>
        <v>10.45.88.160</v>
      </c>
      <c r="AS198" s="637" t="s">
        <v>4189</v>
      </c>
      <c r="AT198" s="637" t="s">
        <v>4193</v>
      </c>
      <c r="AU198" s="637" t="s">
        <v>4185</v>
      </c>
      <c r="AV198" s="637" t="s">
        <v>55</v>
      </c>
      <c r="AW198" s="637" t="str">
        <f t="shared" si="40"/>
        <v>10.45.88.160</v>
      </c>
      <c r="AX198" s="353"/>
      <c r="AY198" s="353"/>
      <c r="AZ198" s="353"/>
      <c r="BA198" s="353"/>
      <c r="BB198" s="353"/>
      <c r="BC198" s="353"/>
      <c r="BD198" s="353"/>
      <c r="BE198" s="353"/>
      <c r="BF198" s="353"/>
      <c r="BG198" s="353"/>
      <c r="BH198" s="353"/>
      <c r="BI198" s="353"/>
      <c r="BJ198" s="353"/>
      <c r="BK198" s="353"/>
      <c r="BL198" s="353"/>
      <c r="BM198" s="353"/>
      <c r="BN198" s="353"/>
      <c r="BO198" s="353"/>
      <c r="BP198" s="353"/>
      <c r="BQ198" s="353"/>
      <c r="BS198" s="28"/>
      <c r="BT198" s="28"/>
      <c r="BU198" s="28"/>
      <c r="BV198" s="28"/>
      <c r="BW198" s="28"/>
      <c r="BX198" s="28"/>
      <c r="BY198" s="28"/>
      <c r="BZ198" s="28"/>
    </row>
    <row r="199" spans="2:78">
      <c r="B199" s="95" t="s">
        <v>721</v>
      </c>
      <c r="C199" s="33" t="str">
        <f t="shared" si="26"/>
        <v>BT Reigate</v>
      </c>
      <c r="D199" s="33" t="str">
        <f t="shared" si="27"/>
        <v>Impala server</v>
      </c>
      <c r="E199" s="33" t="str">
        <f t="shared" si="28"/>
        <v>YE2022</v>
      </c>
      <c r="F199" s="35" t="s">
        <v>4174</v>
      </c>
      <c r="G199" s="35" t="s">
        <v>4175</v>
      </c>
      <c r="H199" s="35" t="s">
        <v>52</v>
      </c>
      <c r="I199" s="35" t="str">
        <f t="shared" si="29"/>
        <v>10.36.42.161</v>
      </c>
      <c r="J199" s="484" t="s">
        <v>4176</v>
      </c>
      <c r="K199" s="484" t="s">
        <v>4194</v>
      </c>
      <c r="L199" s="484" t="s">
        <v>4175</v>
      </c>
      <c r="M199" s="484" t="s">
        <v>53</v>
      </c>
      <c r="N199" s="484" t="str">
        <f t="shared" si="30"/>
        <v>10.45.90.161</v>
      </c>
      <c r="O199" s="484" t="s">
        <v>4178</v>
      </c>
      <c r="P199" s="484" t="s">
        <v>4195</v>
      </c>
      <c r="Q199" s="484" t="s">
        <v>4175</v>
      </c>
      <c r="R199" s="484" t="s">
        <v>53</v>
      </c>
      <c r="S199" s="484" t="str">
        <f t="shared" si="36"/>
        <v>10.45.90.161</v>
      </c>
      <c r="T199" s="328" t="s">
        <v>4180</v>
      </c>
      <c r="U199" s="328"/>
      <c r="V199" s="328" t="s">
        <v>4175</v>
      </c>
      <c r="W199" s="328" t="s">
        <v>4181</v>
      </c>
      <c r="X199" s="328" t="s">
        <v>4181</v>
      </c>
      <c r="Y199" s="328" t="s">
        <v>4182</v>
      </c>
      <c r="Z199" s="328"/>
      <c r="AA199" s="328" t="s">
        <v>4175</v>
      </c>
      <c r="AB199" s="328" t="s">
        <v>4181</v>
      </c>
      <c r="AC199" s="328" t="s">
        <v>4181</v>
      </c>
      <c r="AD199" s="637" t="s">
        <v>4183</v>
      </c>
      <c r="AE199" s="637" t="s">
        <v>4184</v>
      </c>
      <c r="AF199" s="637" t="s">
        <v>4185</v>
      </c>
      <c r="AG199" s="637" t="s">
        <v>55</v>
      </c>
      <c r="AH199" s="637" t="str">
        <f t="shared" si="37"/>
        <v>10.45.88.161</v>
      </c>
      <c r="AI199" s="637" t="s">
        <v>4186</v>
      </c>
      <c r="AJ199" s="637" t="s">
        <v>4192</v>
      </c>
      <c r="AK199" s="637" t="s">
        <v>4185</v>
      </c>
      <c r="AL199" s="637" t="s">
        <v>55</v>
      </c>
      <c r="AM199" s="637" t="str">
        <f t="shared" si="39"/>
        <v>10.45.88.161</v>
      </c>
      <c r="AN199" s="637" t="s">
        <v>4188</v>
      </c>
      <c r="AO199" s="637" t="s">
        <v>4191</v>
      </c>
      <c r="AP199" s="637" t="s">
        <v>4185</v>
      </c>
      <c r="AQ199" s="637" t="s">
        <v>55</v>
      </c>
      <c r="AR199" s="637" t="str">
        <f t="shared" si="38"/>
        <v>10.45.88.161</v>
      </c>
      <c r="AS199" s="637" t="s">
        <v>4189</v>
      </c>
      <c r="AT199" s="637" t="s">
        <v>4193</v>
      </c>
      <c r="AU199" s="637" t="s">
        <v>4185</v>
      </c>
      <c r="AV199" s="637" t="s">
        <v>55</v>
      </c>
      <c r="AW199" s="637" t="str">
        <f t="shared" si="40"/>
        <v>10.45.88.161</v>
      </c>
      <c r="AX199" s="353"/>
      <c r="AY199" s="353"/>
      <c r="AZ199" s="353"/>
      <c r="BA199" s="353"/>
      <c r="BB199" s="353"/>
      <c r="BC199" s="353"/>
      <c r="BD199" s="353"/>
      <c r="BE199" s="353"/>
      <c r="BF199" s="353"/>
      <c r="BG199" s="353"/>
      <c r="BH199" s="353"/>
      <c r="BI199" s="353"/>
      <c r="BJ199" s="353"/>
      <c r="BK199" s="353"/>
      <c r="BL199" s="353"/>
      <c r="BM199" s="353"/>
      <c r="BN199" s="353"/>
      <c r="BO199" s="353"/>
      <c r="BP199" s="353"/>
      <c r="BQ199" s="353"/>
      <c r="BS199" s="28"/>
      <c r="BT199" s="28"/>
      <c r="BU199" s="28"/>
      <c r="BV199" s="28"/>
      <c r="BW199" s="28"/>
      <c r="BX199" s="28"/>
      <c r="BY199" s="28"/>
      <c r="BZ199" s="28"/>
    </row>
    <row r="200" spans="2:78">
      <c r="B200" s="95" t="s">
        <v>722</v>
      </c>
      <c r="C200" s="33" t="str">
        <f t="shared" si="26"/>
        <v>BT Reigate</v>
      </c>
      <c r="D200" s="33" t="str">
        <f t="shared" si="27"/>
        <v>Impala server</v>
      </c>
      <c r="E200" s="33" t="str">
        <f t="shared" si="28"/>
        <v>YE2022</v>
      </c>
      <c r="F200" s="35" t="s">
        <v>4174</v>
      </c>
      <c r="G200" s="35" t="s">
        <v>4175</v>
      </c>
      <c r="H200" s="35" t="s">
        <v>52</v>
      </c>
      <c r="I200" s="35" t="str">
        <f t="shared" si="29"/>
        <v>10.36.42.162</v>
      </c>
      <c r="J200" s="484" t="s">
        <v>4176</v>
      </c>
      <c r="K200" s="484" t="s">
        <v>4194</v>
      </c>
      <c r="L200" s="484" t="s">
        <v>4175</v>
      </c>
      <c r="M200" s="484" t="s">
        <v>53</v>
      </c>
      <c r="N200" s="484" t="str">
        <f t="shared" si="30"/>
        <v>10.45.90.162</v>
      </c>
      <c r="O200" s="484" t="s">
        <v>4178</v>
      </c>
      <c r="P200" s="484" t="s">
        <v>4195</v>
      </c>
      <c r="Q200" s="484" t="s">
        <v>4175</v>
      </c>
      <c r="R200" s="484" t="s">
        <v>53</v>
      </c>
      <c r="S200" s="484" t="str">
        <f t="shared" si="36"/>
        <v>10.45.90.162</v>
      </c>
      <c r="T200" s="328" t="s">
        <v>4180</v>
      </c>
      <c r="U200" s="328"/>
      <c r="V200" s="328" t="s">
        <v>4175</v>
      </c>
      <c r="W200" s="328" t="s">
        <v>4181</v>
      </c>
      <c r="X200" s="328" t="s">
        <v>4181</v>
      </c>
      <c r="Y200" s="328" t="s">
        <v>4182</v>
      </c>
      <c r="Z200" s="328"/>
      <c r="AA200" s="328" t="s">
        <v>4175</v>
      </c>
      <c r="AB200" s="328" t="s">
        <v>4181</v>
      </c>
      <c r="AC200" s="328" t="s">
        <v>4181</v>
      </c>
      <c r="AD200" s="637" t="s">
        <v>4183</v>
      </c>
      <c r="AE200" s="637" t="s">
        <v>4184</v>
      </c>
      <c r="AF200" s="637" t="s">
        <v>4185</v>
      </c>
      <c r="AG200" s="637" t="s">
        <v>55</v>
      </c>
      <c r="AH200" s="637" t="str">
        <f t="shared" si="37"/>
        <v>10.45.88.162</v>
      </c>
      <c r="AI200" s="637" t="s">
        <v>4186</v>
      </c>
      <c r="AJ200" s="637" t="s">
        <v>4192</v>
      </c>
      <c r="AK200" s="637" t="s">
        <v>4185</v>
      </c>
      <c r="AL200" s="637" t="s">
        <v>55</v>
      </c>
      <c r="AM200" s="637" t="str">
        <f t="shared" si="39"/>
        <v>10.45.88.162</v>
      </c>
      <c r="AN200" s="637" t="s">
        <v>4188</v>
      </c>
      <c r="AO200" s="637" t="s">
        <v>4191</v>
      </c>
      <c r="AP200" s="637" t="s">
        <v>4185</v>
      </c>
      <c r="AQ200" s="637" t="s">
        <v>55</v>
      </c>
      <c r="AR200" s="637" t="str">
        <f t="shared" si="38"/>
        <v>10.45.88.162</v>
      </c>
      <c r="AS200" s="637" t="s">
        <v>4189</v>
      </c>
      <c r="AT200" s="637" t="s">
        <v>4193</v>
      </c>
      <c r="AU200" s="637" t="s">
        <v>4185</v>
      </c>
      <c r="AV200" s="637" t="s">
        <v>55</v>
      </c>
      <c r="AW200" s="637" t="str">
        <f t="shared" si="40"/>
        <v>10.45.88.162</v>
      </c>
      <c r="AX200" s="353"/>
      <c r="AY200" s="353"/>
      <c r="AZ200" s="353"/>
      <c r="BA200" s="353"/>
      <c r="BB200" s="353"/>
      <c r="BC200" s="353"/>
      <c r="BD200" s="353"/>
      <c r="BE200" s="353"/>
      <c r="BF200" s="353"/>
      <c r="BG200" s="353"/>
      <c r="BH200" s="353"/>
      <c r="BI200" s="353"/>
      <c r="BJ200" s="353"/>
      <c r="BK200" s="353"/>
      <c r="BL200" s="353"/>
      <c r="BM200" s="353"/>
      <c r="BN200" s="353"/>
      <c r="BO200" s="353"/>
      <c r="BP200" s="353"/>
      <c r="BQ200" s="353"/>
      <c r="BS200" s="28"/>
      <c r="BT200" s="28"/>
      <c r="BU200" s="28"/>
      <c r="BV200" s="28"/>
      <c r="BW200" s="28"/>
      <c r="BX200" s="28"/>
      <c r="BY200" s="28"/>
      <c r="BZ200" s="28"/>
    </row>
    <row r="201" spans="2:78" hidden="1">
      <c r="B201" s="95" t="s">
        <v>723</v>
      </c>
      <c r="C201" s="33" t="str">
        <f t="shared" si="26"/>
        <v>BT Reigate</v>
      </c>
      <c r="D201" s="472" t="str">
        <f t="shared" si="27"/>
        <v>Impala server</v>
      </c>
      <c r="E201" s="33" t="str">
        <f t="shared" si="28"/>
        <v>YE2021</v>
      </c>
      <c r="F201" s="35" t="s">
        <v>4174</v>
      </c>
      <c r="G201" s="35" t="s">
        <v>4175</v>
      </c>
      <c r="H201" s="35" t="s">
        <v>52</v>
      </c>
      <c r="I201" s="35" t="str">
        <f t="shared" si="29"/>
        <v>10.36.42.55</v>
      </c>
      <c r="J201" s="38" t="s">
        <v>4176</v>
      </c>
      <c r="K201" s="38" t="s">
        <v>4177</v>
      </c>
      <c r="L201" s="38" t="s">
        <v>4175</v>
      </c>
      <c r="M201" s="38" t="s">
        <v>53</v>
      </c>
      <c r="N201" s="38" t="str">
        <f t="shared" si="30"/>
        <v>10.45.90.55</v>
      </c>
      <c r="O201" s="38" t="s">
        <v>4178</v>
      </c>
      <c r="P201" s="38" t="s">
        <v>4179</v>
      </c>
      <c r="Q201" s="38" t="s">
        <v>4175</v>
      </c>
      <c r="R201" s="38" t="s">
        <v>53</v>
      </c>
      <c r="S201" s="38" t="str">
        <f t="shared" si="36"/>
        <v>10.45.90.55</v>
      </c>
      <c r="T201" s="328" t="s">
        <v>4180</v>
      </c>
      <c r="U201" s="328"/>
      <c r="V201" s="328" t="s">
        <v>4175</v>
      </c>
      <c r="W201" s="328" t="s">
        <v>4181</v>
      </c>
      <c r="X201" s="328" t="s">
        <v>4181</v>
      </c>
      <c r="Y201" s="328" t="s">
        <v>4182</v>
      </c>
      <c r="Z201" s="328"/>
      <c r="AA201" s="328" t="s">
        <v>4175</v>
      </c>
      <c r="AB201" s="328" t="s">
        <v>4181</v>
      </c>
      <c r="AC201" s="328" t="s">
        <v>4181</v>
      </c>
      <c r="AD201" s="327" t="s">
        <v>4183</v>
      </c>
      <c r="AE201" s="327" t="s">
        <v>4184</v>
      </c>
      <c r="AF201" s="327" t="s">
        <v>4185</v>
      </c>
      <c r="AG201" s="327" t="s">
        <v>55</v>
      </c>
      <c r="AH201" s="327" t="str">
        <f t="shared" si="37"/>
        <v>10.45.88.55</v>
      </c>
      <c r="AI201" s="330" t="s">
        <v>4186</v>
      </c>
      <c r="AJ201" s="330" t="s">
        <v>4201</v>
      </c>
      <c r="AK201" s="330" t="s">
        <v>4185</v>
      </c>
      <c r="AL201" s="330" t="s">
        <v>4202</v>
      </c>
      <c r="AM201" s="330" t="e">
        <f t="shared" si="33"/>
        <v>#REF!</v>
      </c>
      <c r="AN201" s="327" t="s">
        <v>4188</v>
      </c>
      <c r="AO201" s="327" t="s">
        <v>4191</v>
      </c>
      <c r="AP201" s="327" t="s">
        <v>4185</v>
      </c>
      <c r="AQ201" s="327" t="s">
        <v>55</v>
      </c>
      <c r="AR201" s="327" t="str">
        <f>INDEX(Master_Full_Product_IP,MATCH(P2P_Full_Short_Hostname,Master_Full_Short_Hostname,0))</f>
        <v>10.45.88.55</v>
      </c>
      <c r="AS201" s="330" t="s">
        <v>4189</v>
      </c>
      <c r="AT201" s="330" t="s">
        <v>4203</v>
      </c>
      <c r="AU201" s="330" t="s">
        <v>4185</v>
      </c>
      <c r="AV201" s="330" t="s">
        <v>4202</v>
      </c>
      <c r="AW201" s="330" t="e">
        <f t="shared" si="35"/>
        <v>#REF!</v>
      </c>
      <c r="AX201" s="353"/>
      <c r="AY201" s="353"/>
      <c r="AZ201" s="353"/>
      <c r="BA201" s="353"/>
      <c r="BB201" s="353"/>
      <c r="BC201" s="353"/>
      <c r="BD201" s="353"/>
      <c r="BE201" s="353"/>
      <c r="BF201" s="353"/>
      <c r="BG201" s="353"/>
      <c r="BH201" s="353"/>
      <c r="BI201" s="353"/>
      <c r="BJ201" s="353"/>
      <c r="BK201" s="353"/>
      <c r="BL201" s="353"/>
      <c r="BM201" s="353"/>
      <c r="BN201" s="353"/>
      <c r="BO201" s="353"/>
      <c r="BP201" s="353"/>
      <c r="BQ201" s="353"/>
      <c r="BS201" s="28"/>
      <c r="BT201" s="28"/>
      <c r="BU201" s="28"/>
      <c r="BV201" s="28"/>
      <c r="BW201" s="28"/>
      <c r="BX201" s="28"/>
      <c r="BY201" s="28"/>
      <c r="BZ201" s="28"/>
    </row>
    <row r="202" spans="2:78" hidden="1">
      <c r="B202" s="95" t="s">
        <v>724</v>
      </c>
      <c r="C202" s="33" t="str">
        <f t="shared" si="26"/>
        <v>BT Reigate</v>
      </c>
      <c r="D202" s="472" t="str">
        <f t="shared" si="27"/>
        <v>Impala server</v>
      </c>
      <c r="E202" s="33" t="str">
        <f t="shared" si="28"/>
        <v>YE2021</v>
      </c>
      <c r="F202" s="35" t="s">
        <v>4174</v>
      </c>
      <c r="G202" s="35" t="s">
        <v>4175</v>
      </c>
      <c r="H202" s="35" t="s">
        <v>52</v>
      </c>
      <c r="I202" s="35" t="str">
        <f t="shared" si="29"/>
        <v>10.36.42.56</v>
      </c>
      <c r="J202" s="38" t="s">
        <v>4176</v>
      </c>
      <c r="K202" s="38" t="s">
        <v>4177</v>
      </c>
      <c r="L202" s="38" t="s">
        <v>4175</v>
      </c>
      <c r="M202" s="38" t="s">
        <v>53</v>
      </c>
      <c r="N202" s="38" t="str">
        <f t="shared" si="30"/>
        <v>10.45.90.56</v>
      </c>
      <c r="O202" s="38" t="s">
        <v>4178</v>
      </c>
      <c r="P202" s="38" t="s">
        <v>4179</v>
      </c>
      <c r="Q202" s="38" t="s">
        <v>4175</v>
      </c>
      <c r="R202" s="38" t="s">
        <v>53</v>
      </c>
      <c r="S202" s="38" t="str">
        <f t="shared" si="36"/>
        <v>10.45.90.56</v>
      </c>
      <c r="T202" s="328" t="s">
        <v>4180</v>
      </c>
      <c r="U202" s="328"/>
      <c r="V202" s="328" t="s">
        <v>4175</v>
      </c>
      <c r="W202" s="328" t="s">
        <v>4181</v>
      </c>
      <c r="X202" s="328" t="s">
        <v>4181</v>
      </c>
      <c r="Y202" s="328" t="s">
        <v>4182</v>
      </c>
      <c r="Z202" s="328"/>
      <c r="AA202" s="328" t="s">
        <v>4175</v>
      </c>
      <c r="AB202" s="328" t="s">
        <v>4181</v>
      </c>
      <c r="AC202" s="328" t="s">
        <v>4181</v>
      </c>
      <c r="AD202" s="327" t="s">
        <v>4183</v>
      </c>
      <c r="AE202" s="327" t="s">
        <v>4184</v>
      </c>
      <c r="AF202" s="327" t="s">
        <v>4185</v>
      </c>
      <c r="AG202" s="327" t="s">
        <v>55</v>
      </c>
      <c r="AH202" s="327" t="str">
        <f t="shared" si="37"/>
        <v>10.45.88.56</v>
      </c>
      <c r="AI202" s="330" t="s">
        <v>4186</v>
      </c>
      <c r="AJ202" s="330" t="s">
        <v>4201</v>
      </c>
      <c r="AK202" s="330" t="s">
        <v>4185</v>
      </c>
      <c r="AL202" s="330" t="s">
        <v>4202</v>
      </c>
      <c r="AM202" s="330" t="e">
        <f t="shared" si="33"/>
        <v>#REF!</v>
      </c>
      <c r="AN202" s="327" t="s">
        <v>4188</v>
      </c>
      <c r="AO202" s="327" t="s">
        <v>4191</v>
      </c>
      <c r="AP202" s="327" t="s">
        <v>4185</v>
      </c>
      <c r="AQ202" s="327" t="s">
        <v>55</v>
      </c>
      <c r="AR202" s="327" t="str">
        <f t="shared" si="38"/>
        <v>10.45.88.56</v>
      </c>
      <c r="AS202" s="330" t="s">
        <v>4189</v>
      </c>
      <c r="AT202" s="330" t="s">
        <v>4203</v>
      </c>
      <c r="AU202" s="330" t="s">
        <v>4185</v>
      </c>
      <c r="AV202" s="330" t="s">
        <v>4202</v>
      </c>
      <c r="AW202" s="330" t="e">
        <f t="shared" si="35"/>
        <v>#REF!</v>
      </c>
      <c r="AX202" s="353"/>
      <c r="AY202" s="353"/>
      <c r="AZ202" s="353"/>
      <c r="BA202" s="353"/>
      <c r="BB202" s="353"/>
      <c r="BC202" s="353"/>
      <c r="BD202" s="353"/>
      <c r="BE202" s="353"/>
      <c r="BF202" s="353"/>
      <c r="BG202" s="353"/>
      <c r="BH202" s="353"/>
      <c r="BI202" s="353"/>
      <c r="BJ202" s="353"/>
      <c r="BK202" s="353"/>
      <c r="BL202" s="353"/>
      <c r="BM202" s="353"/>
      <c r="BN202" s="353"/>
      <c r="BO202" s="353"/>
      <c r="BP202" s="353"/>
      <c r="BQ202" s="353"/>
      <c r="BS202" s="28"/>
      <c r="BT202" s="28"/>
      <c r="BU202" s="28"/>
      <c r="BV202" s="28"/>
      <c r="BW202" s="28"/>
      <c r="BX202" s="28"/>
      <c r="BY202" s="28"/>
      <c r="BZ202" s="28"/>
    </row>
    <row r="203" spans="2:78" hidden="1">
      <c r="B203" s="95" t="s">
        <v>725</v>
      </c>
      <c r="C203" s="33" t="str">
        <f t="shared" si="26"/>
        <v>BT Reigate</v>
      </c>
      <c r="D203" s="33" t="str">
        <f t="shared" si="27"/>
        <v>Correlator</v>
      </c>
      <c r="E203" s="33" t="str">
        <f t="shared" si="28"/>
        <v>Ph1</v>
      </c>
      <c r="F203" s="35" t="s">
        <v>4174</v>
      </c>
      <c r="G203" s="35" t="s">
        <v>4175</v>
      </c>
      <c r="H203" s="35" t="s">
        <v>52</v>
      </c>
      <c r="I203" s="35" t="str">
        <f t="shared" si="29"/>
        <v>10.36.42.10</v>
      </c>
      <c r="J203" s="38" t="s">
        <v>4176</v>
      </c>
      <c r="K203" s="38" t="s">
        <v>4177</v>
      </c>
      <c r="L203" s="38" t="s">
        <v>4175</v>
      </c>
      <c r="M203" s="38" t="s">
        <v>53</v>
      </c>
      <c r="N203" s="38" t="str">
        <f t="shared" si="30"/>
        <v>10.45.90.10</v>
      </c>
      <c r="O203" s="38" t="s">
        <v>4178</v>
      </c>
      <c r="P203" s="38" t="s">
        <v>4179</v>
      </c>
      <c r="Q203" s="38" t="s">
        <v>4175</v>
      </c>
      <c r="R203" s="38" t="s">
        <v>53</v>
      </c>
      <c r="S203" s="38" t="str">
        <f t="shared" si="36"/>
        <v>10.45.90.10</v>
      </c>
      <c r="T203" s="328" t="s">
        <v>4180</v>
      </c>
      <c r="U203" s="328"/>
      <c r="V203" s="328" t="s">
        <v>4175</v>
      </c>
      <c r="W203" s="328" t="s">
        <v>4181</v>
      </c>
      <c r="X203" s="328" t="s">
        <v>4181</v>
      </c>
      <c r="Y203" s="328" t="s">
        <v>4182</v>
      </c>
      <c r="Z203" s="328"/>
      <c r="AA203" s="328" t="s">
        <v>4175</v>
      </c>
      <c r="AB203" s="328" t="s">
        <v>4181</v>
      </c>
      <c r="AC203" s="328" t="s">
        <v>4181</v>
      </c>
      <c r="AD203" s="327" t="s">
        <v>4183</v>
      </c>
      <c r="AE203" s="327" t="s">
        <v>4184</v>
      </c>
      <c r="AF203" s="327" t="s">
        <v>4185</v>
      </c>
      <c r="AG203" s="327" t="s">
        <v>55</v>
      </c>
      <c r="AH203" s="327" t="str">
        <f t="shared" si="37"/>
        <v>10.45.88.10</v>
      </c>
      <c r="AI203" s="197" t="s">
        <v>4186</v>
      </c>
      <c r="AJ203" s="197" t="s">
        <v>4212</v>
      </c>
      <c r="AK203" s="197" t="s">
        <v>4185</v>
      </c>
      <c r="AL203" s="197" t="s">
        <v>56</v>
      </c>
      <c r="AM203" s="331" t="e">
        <f t="shared" ref="AM203:AM210" si="41">INDEX(Master_Full_BESR_IP,MATCH(P2P_Full_Short_Hostname,Master_Full_Short_Hostname,0))</f>
        <v>#REF!</v>
      </c>
      <c r="AN203" s="327" t="s">
        <v>4188</v>
      </c>
      <c r="AO203" s="327" t="s">
        <v>4191</v>
      </c>
      <c r="AP203" s="327" t="s">
        <v>4185</v>
      </c>
      <c r="AQ203" s="327" t="s">
        <v>55</v>
      </c>
      <c r="AR203" s="327" t="str">
        <f t="shared" si="38"/>
        <v>10.45.88.10</v>
      </c>
      <c r="AS203" s="197" t="s">
        <v>4189</v>
      </c>
      <c r="AT203" s="197" t="s">
        <v>4213</v>
      </c>
      <c r="AU203" s="197" t="s">
        <v>4185</v>
      </c>
      <c r="AV203" s="197" t="s">
        <v>56</v>
      </c>
      <c r="AW203" s="331" t="e">
        <f t="shared" ref="AW203:AW210" si="42">INDEX(Master_Full_BESR_IP,MATCH(P2P_Full_Short_Hostname,Master_Full_Short_Hostname,0))</f>
        <v>#REF!</v>
      </c>
      <c r="AX203" s="353"/>
      <c r="AY203" s="353"/>
      <c r="AZ203" s="353"/>
      <c r="BA203" s="353"/>
      <c r="BB203" s="353"/>
      <c r="BC203" s="353"/>
      <c r="BD203" s="353"/>
      <c r="BE203" s="353"/>
      <c r="BF203" s="353"/>
      <c r="BG203" s="353"/>
      <c r="BH203" s="353"/>
      <c r="BI203" s="353"/>
      <c r="BJ203" s="353"/>
      <c r="BK203" s="353"/>
      <c r="BL203" s="353"/>
      <c r="BM203" s="353"/>
      <c r="BN203" s="353"/>
      <c r="BO203" s="353"/>
      <c r="BP203" s="353"/>
      <c r="BQ203" s="353"/>
      <c r="BS203" s="28"/>
      <c r="BT203" s="28"/>
      <c r="BU203" s="28"/>
      <c r="BV203" s="28"/>
      <c r="BW203" s="28"/>
      <c r="BX203" s="28"/>
      <c r="BY203" s="28"/>
      <c r="BZ203" s="28"/>
    </row>
    <row r="204" spans="2:78" hidden="1">
      <c r="B204" s="95" t="s">
        <v>726</v>
      </c>
      <c r="C204" s="33" t="str">
        <f t="shared" si="26"/>
        <v>BT Reigate</v>
      </c>
      <c r="D204" s="33" t="str">
        <f t="shared" si="27"/>
        <v>Correlator</v>
      </c>
      <c r="E204" s="33" t="str">
        <f t="shared" si="28"/>
        <v>Ph1</v>
      </c>
      <c r="F204" s="35" t="s">
        <v>4174</v>
      </c>
      <c r="G204" s="35" t="s">
        <v>4175</v>
      </c>
      <c r="H204" s="35" t="s">
        <v>52</v>
      </c>
      <c r="I204" s="35" t="str">
        <f t="shared" si="29"/>
        <v>10.36.42.11</v>
      </c>
      <c r="J204" s="38" t="s">
        <v>4176</v>
      </c>
      <c r="K204" s="38" t="s">
        <v>4177</v>
      </c>
      <c r="L204" s="38" t="s">
        <v>4175</v>
      </c>
      <c r="M204" s="38" t="s">
        <v>53</v>
      </c>
      <c r="N204" s="38" t="str">
        <f t="shared" si="30"/>
        <v>10.45.90.11</v>
      </c>
      <c r="O204" s="38" t="s">
        <v>4178</v>
      </c>
      <c r="P204" s="38" t="s">
        <v>4179</v>
      </c>
      <c r="Q204" s="38" t="s">
        <v>4175</v>
      </c>
      <c r="R204" s="38" t="s">
        <v>53</v>
      </c>
      <c r="S204" s="38" t="str">
        <f t="shared" si="36"/>
        <v>10.45.90.11</v>
      </c>
      <c r="T204" s="328" t="s">
        <v>4180</v>
      </c>
      <c r="U204" s="328"/>
      <c r="V204" s="328" t="s">
        <v>4175</v>
      </c>
      <c r="W204" s="328" t="s">
        <v>4181</v>
      </c>
      <c r="X204" s="328" t="s">
        <v>4181</v>
      </c>
      <c r="Y204" s="328" t="s">
        <v>4182</v>
      </c>
      <c r="Z204" s="328"/>
      <c r="AA204" s="328" t="s">
        <v>4175</v>
      </c>
      <c r="AB204" s="328" t="s">
        <v>4181</v>
      </c>
      <c r="AC204" s="328" t="s">
        <v>4181</v>
      </c>
      <c r="AD204" s="327" t="s">
        <v>4183</v>
      </c>
      <c r="AE204" s="327" t="s">
        <v>4184</v>
      </c>
      <c r="AF204" s="327" t="s">
        <v>4185</v>
      </c>
      <c r="AG204" s="327" t="s">
        <v>55</v>
      </c>
      <c r="AH204" s="327" t="str">
        <f t="shared" si="37"/>
        <v>10.45.88.11</v>
      </c>
      <c r="AI204" s="197" t="s">
        <v>4186</v>
      </c>
      <c r="AJ204" s="197" t="s">
        <v>4212</v>
      </c>
      <c r="AK204" s="197" t="s">
        <v>4185</v>
      </c>
      <c r="AL204" s="197" t="s">
        <v>56</v>
      </c>
      <c r="AM204" s="331" t="e">
        <f t="shared" si="41"/>
        <v>#REF!</v>
      </c>
      <c r="AN204" s="327" t="s">
        <v>4188</v>
      </c>
      <c r="AO204" s="327" t="s">
        <v>4191</v>
      </c>
      <c r="AP204" s="327" t="s">
        <v>4185</v>
      </c>
      <c r="AQ204" s="327" t="s">
        <v>55</v>
      </c>
      <c r="AR204" s="327" t="str">
        <f t="shared" si="38"/>
        <v>10.45.88.11</v>
      </c>
      <c r="AS204" s="197" t="s">
        <v>4189</v>
      </c>
      <c r="AT204" s="197" t="s">
        <v>4213</v>
      </c>
      <c r="AU204" s="197" t="s">
        <v>4185</v>
      </c>
      <c r="AV204" s="197" t="s">
        <v>56</v>
      </c>
      <c r="AW204" s="331" t="e">
        <f t="shared" si="42"/>
        <v>#REF!</v>
      </c>
      <c r="AX204" s="353"/>
      <c r="AY204" s="353"/>
      <c r="AZ204" s="353"/>
      <c r="BA204" s="353"/>
      <c r="BB204" s="353"/>
      <c r="BC204" s="353"/>
      <c r="BD204" s="353"/>
      <c r="BE204" s="353"/>
      <c r="BF204" s="353"/>
      <c r="BG204" s="353"/>
      <c r="BH204" s="353"/>
      <c r="BI204" s="353"/>
      <c r="BJ204" s="353"/>
      <c r="BK204" s="353"/>
      <c r="BL204" s="353"/>
      <c r="BM204" s="353"/>
      <c r="BN204" s="353"/>
      <c r="BO204" s="353"/>
      <c r="BP204" s="353"/>
      <c r="BQ204" s="353"/>
      <c r="BS204" s="28"/>
      <c r="BT204" s="28"/>
      <c r="BU204" s="28"/>
      <c r="BV204" s="28"/>
      <c r="BW204" s="28"/>
      <c r="BX204" s="28"/>
      <c r="BY204" s="28"/>
      <c r="BZ204" s="28"/>
    </row>
    <row r="205" spans="2:78" hidden="1">
      <c r="B205" s="95" t="s">
        <v>727</v>
      </c>
      <c r="C205" s="33" t="str">
        <f t="shared" si="26"/>
        <v>BT Reigate</v>
      </c>
      <c r="D205" s="33" t="str">
        <f t="shared" si="27"/>
        <v>Correlator</v>
      </c>
      <c r="E205" s="33" t="str">
        <f t="shared" si="28"/>
        <v>Ph1</v>
      </c>
      <c r="F205" s="35" t="s">
        <v>4174</v>
      </c>
      <c r="G205" s="35" t="s">
        <v>4175</v>
      </c>
      <c r="H205" s="35" t="s">
        <v>52</v>
      </c>
      <c r="I205" s="35" t="str">
        <f t="shared" si="29"/>
        <v>10.36.42.12</v>
      </c>
      <c r="J205" s="38" t="s">
        <v>4176</v>
      </c>
      <c r="K205" s="38" t="s">
        <v>4177</v>
      </c>
      <c r="L205" s="38" t="s">
        <v>4175</v>
      </c>
      <c r="M205" s="38" t="s">
        <v>53</v>
      </c>
      <c r="N205" s="38" t="str">
        <f t="shared" si="30"/>
        <v>10.45.90.12</v>
      </c>
      <c r="O205" s="38" t="s">
        <v>4178</v>
      </c>
      <c r="P205" s="38" t="s">
        <v>4179</v>
      </c>
      <c r="Q205" s="38" t="s">
        <v>4175</v>
      </c>
      <c r="R205" s="38" t="s">
        <v>53</v>
      </c>
      <c r="S205" s="38" t="str">
        <f t="shared" si="36"/>
        <v>10.45.90.12</v>
      </c>
      <c r="T205" s="328" t="s">
        <v>4180</v>
      </c>
      <c r="U205" s="328"/>
      <c r="V205" s="328" t="s">
        <v>4175</v>
      </c>
      <c r="W205" s="328" t="s">
        <v>4181</v>
      </c>
      <c r="X205" s="328" t="s">
        <v>4181</v>
      </c>
      <c r="Y205" s="328" t="s">
        <v>4182</v>
      </c>
      <c r="Z205" s="328"/>
      <c r="AA205" s="328" t="s">
        <v>4175</v>
      </c>
      <c r="AB205" s="328" t="s">
        <v>4181</v>
      </c>
      <c r="AC205" s="328" t="s">
        <v>4181</v>
      </c>
      <c r="AD205" s="327" t="s">
        <v>4183</v>
      </c>
      <c r="AE205" s="327" t="s">
        <v>4184</v>
      </c>
      <c r="AF205" s="327" t="s">
        <v>4185</v>
      </c>
      <c r="AG205" s="327" t="s">
        <v>55</v>
      </c>
      <c r="AH205" s="327" t="str">
        <f t="shared" si="37"/>
        <v>10.45.88.12</v>
      </c>
      <c r="AI205" s="197" t="s">
        <v>4186</v>
      </c>
      <c r="AJ205" s="197" t="s">
        <v>4212</v>
      </c>
      <c r="AK205" s="197" t="s">
        <v>4185</v>
      </c>
      <c r="AL205" s="197" t="s">
        <v>56</v>
      </c>
      <c r="AM205" s="331" t="e">
        <f t="shared" si="41"/>
        <v>#REF!</v>
      </c>
      <c r="AN205" s="327" t="s">
        <v>4188</v>
      </c>
      <c r="AO205" s="327" t="s">
        <v>4191</v>
      </c>
      <c r="AP205" s="327" t="s">
        <v>4185</v>
      </c>
      <c r="AQ205" s="327" t="s">
        <v>55</v>
      </c>
      <c r="AR205" s="327" t="str">
        <f t="shared" si="38"/>
        <v>10.45.88.12</v>
      </c>
      <c r="AS205" s="197" t="s">
        <v>4189</v>
      </c>
      <c r="AT205" s="197" t="s">
        <v>4213</v>
      </c>
      <c r="AU205" s="197" t="s">
        <v>4185</v>
      </c>
      <c r="AV205" s="197" t="s">
        <v>56</v>
      </c>
      <c r="AW205" s="331" t="e">
        <f t="shared" si="42"/>
        <v>#REF!</v>
      </c>
      <c r="AX205" s="353"/>
      <c r="AY205" s="353"/>
      <c r="AZ205" s="353"/>
      <c r="BA205" s="353"/>
      <c r="BB205" s="353"/>
      <c r="BC205" s="353"/>
      <c r="BD205" s="353"/>
      <c r="BE205" s="353"/>
      <c r="BF205" s="353"/>
      <c r="BG205" s="353"/>
      <c r="BH205" s="353"/>
      <c r="BI205" s="353"/>
      <c r="BJ205" s="353"/>
      <c r="BK205" s="353"/>
      <c r="BL205" s="353"/>
      <c r="BM205" s="353"/>
      <c r="BN205" s="353"/>
      <c r="BO205" s="353"/>
      <c r="BP205" s="353"/>
      <c r="BQ205" s="353"/>
      <c r="BS205" s="28"/>
      <c r="BT205" s="28"/>
      <c r="BU205" s="28"/>
      <c r="BV205" s="28"/>
      <c r="BW205" s="28"/>
      <c r="BX205" s="28"/>
      <c r="BY205" s="28"/>
      <c r="BZ205" s="28"/>
    </row>
    <row r="206" spans="2:78" hidden="1">
      <c r="B206" s="95" t="s">
        <v>728</v>
      </c>
      <c r="C206" s="33" t="str">
        <f t="shared" si="26"/>
        <v>BT Reigate</v>
      </c>
      <c r="D206" s="33" t="str">
        <f t="shared" si="27"/>
        <v>Correlator</v>
      </c>
      <c r="E206" s="33" t="str">
        <f t="shared" si="28"/>
        <v>Ph1</v>
      </c>
      <c r="F206" s="35" t="s">
        <v>4174</v>
      </c>
      <c r="G206" s="35" t="s">
        <v>4175</v>
      </c>
      <c r="H206" s="35" t="s">
        <v>52</v>
      </c>
      <c r="I206" s="35" t="str">
        <f t="shared" si="29"/>
        <v>10.36.42.13</v>
      </c>
      <c r="J206" s="38" t="s">
        <v>4176</v>
      </c>
      <c r="K206" s="38" t="s">
        <v>4177</v>
      </c>
      <c r="L206" s="38" t="s">
        <v>4175</v>
      </c>
      <c r="M206" s="38" t="s">
        <v>53</v>
      </c>
      <c r="N206" s="38" t="str">
        <f t="shared" si="30"/>
        <v>10.45.90.13</v>
      </c>
      <c r="O206" s="38" t="s">
        <v>4178</v>
      </c>
      <c r="P206" s="38" t="s">
        <v>4179</v>
      </c>
      <c r="Q206" s="38" t="s">
        <v>4175</v>
      </c>
      <c r="R206" s="38" t="s">
        <v>53</v>
      </c>
      <c r="S206" s="38" t="str">
        <f t="shared" si="36"/>
        <v>10.45.90.13</v>
      </c>
      <c r="T206" s="328" t="s">
        <v>4180</v>
      </c>
      <c r="U206" s="328"/>
      <c r="V206" s="328" t="s">
        <v>4175</v>
      </c>
      <c r="W206" s="328" t="s">
        <v>4181</v>
      </c>
      <c r="X206" s="328" t="s">
        <v>4181</v>
      </c>
      <c r="Y206" s="328" t="s">
        <v>4182</v>
      </c>
      <c r="Z206" s="328"/>
      <c r="AA206" s="328" t="s">
        <v>4175</v>
      </c>
      <c r="AB206" s="328" t="s">
        <v>4181</v>
      </c>
      <c r="AC206" s="328" t="s">
        <v>4181</v>
      </c>
      <c r="AD206" s="327" t="s">
        <v>4183</v>
      </c>
      <c r="AE206" s="327" t="s">
        <v>4184</v>
      </c>
      <c r="AF206" s="327" t="s">
        <v>4185</v>
      </c>
      <c r="AG206" s="327" t="s">
        <v>55</v>
      </c>
      <c r="AH206" s="327" t="str">
        <f t="shared" si="37"/>
        <v>10.45.88.13</v>
      </c>
      <c r="AI206" s="197" t="s">
        <v>4186</v>
      </c>
      <c r="AJ206" s="197" t="s">
        <v>4212</v>
      </c>
      <c r="AK206" s="197" t="s">
        <v>4185</v>
      </c>
      <c r="AL206" s="197" t="s">
        <v>56</v>
      </c>
      <c r="AM206" s="331" t="e">
        <f t="shared" si="41"/>
        <v>#REF!</v>
      </c>
      <c r="AN206" s="327" t="s">
        <v>4188</v>
      </c>
      <c r="AO206" s="327" t="s">
        <v>4191</v>
      </c>
      <c r="AP206" s="327" t="s">
        <v>4185</v>
      </c>
      <c r="AQ206" s="327" t="s">
        <v>55</v>
      </c>
      <c r="AR206" s="327" t="str">
        <f t="shared" si="38"/>
        <v>10.45.88.13</v>
      </c>
      <c r="AS206" s="197" t="s">
        <v>4189</v>
      </c>
      <c r="AT206" s="197" t="s">
        <v>4213</v>
      </c>
      <c r="AU206" s="197" t="s">
        <v>4185</v>
      </c>
      <c r="AV206" s="197" t="s">
        <v>56</v>
      </c>
      <c r="AW206" s="331" t="e">
        <f t="shared" si="42"/>
        <v>#REF!</v>
      </c>
      <c r="AX206" s="353"/>
      <c r="AY206" s="353"/>
      <c r="AZ206" s="353"/>
      <c r="BA206" s="353"/>
      <c r="BB206" s="353"/>
      <c r="BC206" s="353"/>
      <c r="BD206" s="353"/>
      <c r="BE206" s="353"/>
      <c r="BF206" s="353"/>
      <c r="BG206" s="353"/>
      <c r="BH206" s="353"/>
      <c r="BI206" s="353"/>
      <c r="BJ206" s="353"/>
      <c r="BK206" s="353"/>
      <c r="BL206" s="353"/>
      <c r="BM206" s="353"/>
      <c r="BN206" s="353"/>
      <c r="BO206" s="353"/>
      <c r="BP206" s="353"/>
      <c r="BQ206" s="353"/>
      <c r="BS206" s="28"/>
      <c r="BT206" s="28"/>
      <c r="BU206" s="28"/>
      <c r="BV206" s="28"/>
      <c r="BW206" s="28"/>
      <c r="BX206" s="28"/>
      <c r="BY206" s="28"/>
      <c r="BZ206" s="28"/>
    </row>
    <row r="207" spans="2:78" hidden="1">
      <c r="B207" s="95" t="s">
        <v>729</v>
      </c>
      <c r="C207" s="33" t="str">
        <f t="shared" si="26"/>
        <v>BT Reigate</v>
      </c>
      <c r="D207" s="33" t="str">
        <f t="shared" si="27"/>
        <v>Correlator</v>
      </c>
      <c r="E207" s="33" t="str">
        <f t="shared" si="28"/>
        <v>Ph1</v>
      </c>
      <c r="F207" s="35" t="s">
        <v>4174</v>
      </c>
      <c r="G207" s="35" t="s">
        <v>4175</v>
      </c>
      <c r="H207" s="35" t="s">
        <v>52</v>
      </c>
      <c r="I207" s="35" t="str">
        <f t="shared" si="29"/>
        <v>10.36.42.14</v>
      </c>
      <c r="J207" s="38" t="s">
        <v>4176</v>
      </c>
      <c r="K207" s="38" t="s">
        <v>4177</v>
      </c>
      <c r="L207" s="38" t="s">
        <v>4175</v>
      </c>
      <c r="M207" s="38" t="s">
        <v>53</v>
      </c>
      <c r="N207" s="38" t="str">
        <f t="shared" si="30"/>
        <v>10.45.90.14</v>
      </c>
      <c r="O207" s="38" t="s">
        <v>4178</v>
      </c>
      <c r="P207" s="38" t="s">
        <v>4179</v>
      </c>
      <c r="Q207" s="38" t="s">
        <v>4175</v>
      </c>
      <c r="R207" s="38" t="s">
        <v>53</v>
      </c>
      <c r="S207" s="38" t="str">
        <f t="shared" si="36"/>
        <v>10.45.90.14</v>
      </c>
      <c r="T207" s="328" t="s">
        <v>4180</v>
      </c>
      <c r="U207" s="328"/>
      <c r="V207" s="328" t="s">
        <v>4175</v>
      </c>
      <c r="W207" s="328" t="s">
        <v>4181</v>
      </c>
      <c r="X207" s="328" t="s">
        <v>4181</v>
      </c>
      <c r="Y207" s="328" t="s">
        <v>4182</v>
      </c>
      <c r="Z207" s="328"/>
      <c r="AA207" s="328" t="s">
        <v>4175</v>
      </c>
      <c r="AB207" s="328" t="s">
        <v>4181</v>
      </c>
      <c r="AC207" s="328" t="s">
        <v>4181</v>
      </c>
      <c r="AD207" s="327" t="s">
        <v>4183</v>
      </c>
      <c r="AE207" s="327" t="s">
        <v>4184</v>
      </c>
      <c r="AF207" s="327" t="s">
        <v>4185</v>
      </c>
      <c r="AG207" s="327" t="s">
        <v>55</v>
      </c>
      <c r="AH207" s="327" t="str">
        <f t="shared" si="37"/>
        <v>10.45.88.14</v>
      </c>
      <c r="AI207" s="197" t="s">
        <v>4186</v>
      </c>
      <c r="AJ207" s="197" t="s">
        <v>4212</v>
      </c>
      <c r="AK207" s="197" t="s">
        <v>4185</v>
      </c>
      <c r="AL207" s="197" t="s">
        <v>56</v>
      </c>
      <c r="AM207" s="331" t="e">
        <f t="shared" si="41"/>
        <v>#REF!</v>
      </c>
      <c r="AN207" s="327" t="s">
        <v>4188</v>
      </c>
      <c r="AO207" s="327" t="s">
        <v>4191</v>
      </c>
      <c r="AP207" s="327" t="s">
        <v>4185</v>
      </c>
      <c r="AQ207" s="327" t="s">
        <v>55</v>
      </c>
      <c r="AR207" s="327" t="str">
        <f t="shared" si="38"/>
        <v>10.45.88.14</v>
      </c>
      <c r="AS207" s="197" t="s">
        <v>4189</v>
      </c>
      <c r="AT207" s="197" t="s">
        <v>4213</v>
      </c>
      <c r="AU207" s="197" t="s">
        <v>4185</v>
      </c>
      <c r="AV207" s="197" t="s">
        <v>56</v>
      </c>
      <c r="AW207" s="331" t="e">
        <f t="shared" si="42"/>
        <v>#REF!</v>
      </c>
      <c r="AX207" s="353"/>
      <c r="AY207" s="353"/>
      <c r="AZ207" s="353"/>
      <c r="BA207" s="353"/>
      <c r="BB207" s="353"/>
      <c r="BC207" s="353"/>
      <c r="BD207" s="353"/>
      <c r="BE207" s="353"/>
      <c r="BF207" s="353"/>
      <c r="BG207" s="353"/>
      <c r="BH207" s="353"/>
      <c r="BI207" s="353"/>
      <c r="BJ207" s="353"/>
      <c r="BK207" s="353"/>
      <c r="BL207" s="353"/>
      <c r="BM207" s="353"/>
      <c r="BN207" s="353"/>
      <c r="BO207" s="353"/>
      <c r="BP207" s="353"/>
      <c r="BQ207" s="353"/>
      <c r="BS207" s="28"/>
      <c r="BT207" s="28"/>
      <c r="BU207" s="28"/>
      <c r="BV207" s="28"/>
      <c r="BW207" s="28"/>
      <c r="BX207" s="28"/>
      <c r="BY207" s="28"/>
      <c r="BZ207" s="28"/>
    </row>
    <row r="208" spans="2:78" hidden="1">
      <c r="B208" s="95" t="s">
        <v>730</v>
      </c>
      <c r="C208" s="33" t="str">
        <f t="shared" si="26"/>
        <v>BT Reigate</v>
      </c>
      <c r="D208" s="33" t="str">
        <f t="shared" si="27"/>
        <v>Correlator</v>
      </c>
      <c r="E208" s="33" t="str">
        <f t="shared" si="28"/>
        <v>Ph1</v>
      </c>
      <c r="F208" s="35" t="s">
        <v>4174</v>
      </c>
      <c r="G208" s="35" t="s">
        <v>4175</v>
      </c>
      <c r="H208" s="35" t="s">
        <v>52</v>
      </c>
      <c r="I208" s="35" t="str">
        <f t="shared" si="29"/>
        <v>10.36.42.15</v>
      </c>
      <c r="J208" s="38" t="s">
        <v>4176</v>
      </c>
      <c r="K208" s="38" t="s">
        <v>4177</v>
      </c>
      <c r="L208" s="38" t="s">
        <v>4175</v>
      </c>
      <c r="M208" s="38" t="s">
        <v>53</v>
      </c>
      <c r="N208" s="38" t="str">
        <f t="shared" si="30"/>
        <v>10.45.90.15</v>
      </c>
      <c r="O208" s="38" t="s">
        <v>4178</v>
      </c>
      <c r="P208" s="38" t="s">
        <v>4179</v>
      </c>
      <c r="Q208" s="38" t="s">
        <v>4175</v>
      </c>
      <c r="R208" s="38" t="s">
        <v>53</v>
      </c>
      <c r="S208" s="38" t="str">
        <f t="shared" si="36"/>
        <v>10.45.90.15</v>
      </c>
      <c r="T208" s="328" t="s">
        <v>4180</v>
      </c>
      <c r="U208" s="328"/>
      <c r="V208" s="328" t="s">
        <v>4175</v>
      </c>
      <c r="W208" s="328" t="s">
        <v>4181</v>
      </c>
      <c r="X208" s="328" t="s">
        <v>4181</v>
      </c>
      <c r="Y208" s="328" t="s">
        <v>4182</v>
      </c>
      <c r="Z208" s="328"/>
      <c r="AA208" s="328" t="s">
        <v>4175</v>
      </c>
      <c r="AB208" s="328" t="s">
        <v>4181</v>
      </c>
      <c r="AC208" s="328" t="s">
        <v>4181</v>
      </c>
      <c r="AD208" s="327" t="s">
        <v>4183</v>
      </c>
      <c r="AE208" s="327" t="s">
        <v>4184</v>
      </c>
      <c r="AF208" s="327" t="s">
        <v>4185</v>
      </c>
      <c r="AG208" s="327" t="s">
        <v>55</v>
      </c>
      <c r="AH208" s="327" t="str">
        <f t="shared" si="37"/>
        <v>10.45.88.15</v>
      </c>
      <c r="AI208" s="197" t="s">
        <v>4186</v>
      </c>
      <c r="AJ208" s="197" t="s">
        <v>4212</v>
      </c>
      <c r="AK208" s="197" t="s">
        <v>4185</v>
      </c>
      <c r="AL208" s="197" t="s">
        <v>56</v>
      </c>
      <c r="AM208" s="331" t="e">
        <f t="shared" si="41"/>
        <v>#REF!</v>
      </c>
      <c r="AN208" s="327" t="s">
        <v>4188</v>
      </c>
      <c r="AO208" s="327" t="s">
        <v>4191</v>
      </c>
      <c r="AP208" s="327" t="s">
        <v>4185</v>
      </c>
      <c r="AQ208" s="327" t="s">
        <v>55</v>
      </c>
      <c r="AR208" s="327" t="str">
        <f t="shared" si="38"/>
        <v>10.45.88.15</v>
      </c>
      <c r="AS208" s="197" t="s">
        <v>4189</v>
      </c>
      <c r="AT208" s="197" t="s">
        <v>4213</v>
      </c>
      <c r="AU208" s="197" t="s">
        <v>4185</v>
      </c>
      <c r="AV208" s="197" t="s">
        <v>56</v>
      </c>
      <c r="AW208" s="331" t="e">
        <f t="shared" si="42"/>
        <v>#REF!</v>
      </c>
      <c r="AX208" s="353"/>
      <c r="AY208" s="353"/>
      <c r="AZ208" s="353"/>
      <c r="BA208" s="353"/>
      <c r="BB208" s="353"/>
      <c r="BC208" s="353"/>
      <c r="BD208" s="353"/>
      <c r="BE208" s="353"/>
      <c r="BF208" s="353"/>
      <c r="BG208" s="353"/>
      <c r="BH208" s="353"/>
      <c r="BI208" s="353"/>
      <c r="BJ208" s="353"/>
      <c r="BK208" s="353"/>
      <c r="BL208" s="353"/>
      <c r="BM208" s="353"/>
      <c r="BN208" s="353"/>
      <c r="BO208" s="353"/>
      <c r="BP208" s="353"/>
      <c r="BQ208" s="353"/>
      <c r="BS208" s="28"/>
      <c r="BT208" s="28"/>
      <c r="BU208" s="28"/>
      <c r="BV208" s="28"/>
      <c r="BW208" s="28"/>
      <c r="BX208" s="28"/>
      <c r="BY208" s="28"/>
      <c r="BZ208" s="28"/>
    </row>
    <row r="209" spans="2:78" hidden="1">
      <c r="B209" s="95" t="s">
        <v>731</v>
      </c>
      <c r="C209" s="33" t="str">
        <f t="shared" si="26"/>
        <v>BT Reigate</v>
      </c>
      <c r="D209" s="33" t="str">
        <f t="shared" si="27"/>
        <v>Correlator</v>
      </c>
      <c r="E209" s="33" t="str">
        <f t="shared" si="28"/>
        <v>Ph1</v>
      </c>
      <c r="F209" s="35" t="s">
        <v>4174</v>
      </c>
      <c r="G209" s="35" t="s">
        <v>4175</v>
      </c>
      <c r="H209" s="35" t="s">
        <v>52</v>
      </c>
      <c r="I209" s="35" t="str">
        <f t="shared" si="29"/>
        <v>10.36.42.16</v>
      </c>
      <c r="J209" s="38" t="s">
        <v>4176</v>
      </c>
      <c r="K209" s="38" t="s">
        <v>4177</v>
      </c>
      <c r="L209" s="38" t="s">
        <v>4175</v>
      </c>
      <c r="M209" s="38" t="s">
        <v>53</v>
      </c>
      <c r="N209" s="38" t="str">
        <f t="shared" si="30"/>
        <v>10.45.90.16</v>
      </c>
      <c r="O209" s="38" t="s">
        <v>4178</v>
      </c>
      <c r="P209" s="38" t="s">
        <v>4179</v>
      </c>
      <c r="Q209" s="38" t="s">
        <v>4175</v>
      </c>
      <c r="R209" s="38" t="s">
        <v>53</v>
      </c>
      <c r="S209" s="38" t="str">
        <f t="shared" si="36"/>
        <v>10.45.90.16</v>
      </c>
      <c r="T209" s="328" t="s">
        <v>4180</v>
      </c>
      <c r="U209" s="328"/>
      <c r="V209" s="328" t="s">
        <v>4175</v>
      </c>
      <c r="W209" s="328" t="s">
        <v>4181</v>
      </c>
      <c r="X209" s="328" t="s">
        <v>4181</v>
      </c>
      <c r="Y209" s="328" t="s">
        <v>4182</v>
      </c>
      <c r="Z209" s="328"/>
      <c r="AA209" s="328" t="s">
        <v>4175</v>
      </c>
      <c r="AB209" s="328" t="s">
        <v>4181</v>
      </c>
      <c r="AC209" s="328" t="s">
        <v>4181</v>
      </c>
      <c r="AD209" s="327" t="s">
        <v>4183</v>
      </c>
      <c r="AE209" s="327" t="s">
        <v>4184</v>
      </c>
      <c r="AF209" s="327" t="s">
        <v>4185</v>
      </c>
      <c r="AG209" s="327" t="s">
        <v>55</v>
      </c>
      <c r="AH209" s="327" t="str">
        <f t="shared" si="37"/>
        <v>10.45.88.16</v>
      </c>
      <c r="AI209" s="197" t="s">
        <v>4186</v>
      </c>
      <c r="AJ209" s="197" t="s">
        <v>4212</v>
      </c>
      <c r="AK209" s="197" t="s">
        <v>4185</v>
      </c>
      <c r="AL209" s="197" t="s">
        <v>56</v>
      </c>
      <c r="AM209" s="331" t="e">
        <f t="shared" si="41"/>
        <v>#REF!</v>
      </c>
      <c r="AN209" s="327" t="s">
        <v>4188</v>
      </c>
      <c r="AO209" s="327" t="s">
        <v>4191</v>
      </c>
      <c r="AP209" s="327" t="s">
        <v>4185</v>
      </c>
      <c r="AQ209" s="327" t="s">
        <v>55</v>
      </c>
      <c r="AR209" s="327" t="str">
        <f t="shared" si="38"/>
        <v>10.45.88.16</v>
      </c>
      <c r="AS209" s="197" t="s">
        <v>4189</v>
      </c>
      <c r="AT209" s="197" t="s">
        <v>4213</v>
      </c>
      <c r="AU209" s="197" t="s">
        <v>4185</v>
      </c>
      <c r="AV209" s="197" t="s">
        <v>56</v>
      </c>
      <c r="AW209" s="331" t="e">
        <f t="shared" si="42"/>
        <v>#REF!</v>
      </c>
      <c r="AX209" s="353"/>
      <c r="AY209" s="353"/>
      <c r="AZ209" s="353"/>
      <c r="BA209" s="353"/>
      <c r="BB209" s="353"/>
      <c r="BC209" s="353"/>
      <c r="BD209" s="353"/>
      <c r="BE209" s="353"/>
      <c r="BF209" s="353"/>
      <c r="BG209" s="353"/>
      <c r="BH209" s="353"/>
      <c r="BI209" s="353"/>
      <c r="BJ209" s="353"/>
      <c r="BK209" s="353"/>
      <c r="BL209" s="353"/>
      <c r="BM209" s="353"/>
      <c r="BN209" s="353"/>
      <c r="BO209" s="353"/>
      <c r="BP209" s="353"/>
      <c r="BQ209" s="353"/>
      <c r="BS209" s="28"/>
      <c r="BT209" s="28"/>
      <c r="BU209" s="28"/>
      <c r="BV209" s="28"/>
      <c r="BW209" s="28"/>
      <c r="BX209" s="28"/>
      <c r="BY209" s="28"/>
      <c r="BZ209" s="28"/>
    </row>
    <row r="210" spans="2:78" ht="13.5" hidden="1" thickBot="1">
      <c r="B210" s="349" t="s">
        <v>732</v>
      </c>
      <c r="C210" s="270" t="str">
        <f t="shared" si="26"/>
        <v>BT Reigate</v>
      </c>
      <c r="D210" s="270" t="str">
        <f t="shared" si="27"/>
        <v>Correlator</v>
      </c>
      <c r="E210" s="270" t="str">
        <f t="shared" si="28"/>
        <v>Ph2 - YE2019</v>
      </c>
      <c r="F210" s="272" t="s">
        <v>4174</v>
      </c>
      <c r="G210" s="272" t="s">
        <v>4175</v>
      </c>
      <c r="H210" s="272" t="s">
        <v>52</v>
      </c>
      <c r="I210" s="272" t="str">
        <f t="shared" si="29"/>
        <v>10.36.42.198</v>
      </c>
      <c r="J210" s="276" t="s">
        <v>4176</v>
      </c>
      <c r="K210" s="276" t="s">
        <v>4177</v>
      </c>
      <c r="L210" s="276" t="s">
        <v>4175</v>
      </c>
      <c r="M210" s="276" t="s">
        <v>53</v>
      </c>
      <c r="N210" s="276" t="str">
        <f t="shared" si="30"/>
        <v>10.45.90.200</v>
      </c>
      <c r="O210" s="276" t="s">
        <v>4178</v>
      </c>
      <c r="P210" s="276" t="s">
        <v>4179</v>
      </c>
      <c r="Q210" s="276" t="s">
        <v>4175</v>
      </c>
      <c r="R210" s="276" t="s">
        <v>53</v>
      </c>
      <c r="S210" s="276" t="str">
        <f t="shared" si="36"/>
        <v>10.45.90.200</v>
      </c>
      <c r="T210" s="383" t="s">
        <v>4180</v>
      </c>
      <c r="U210" s="383"/>
      <c r="V210" s="383" t="s">
        <v>4175</v>
      </c>
      <c r="W210" s="383" t="s">
        <v>4181</v>
      </c>
      <c r="X210" s="383" t="s">
        <v>4181</v>
      </c>
      <c r="Y210" s="383" t="s">
        <v>4182</v>
      </c>
      <c r="Z210" s="383"/>
      <c r="AA210" s="383" t="s">
        <v>4175</v>
      </c>
      <c r="AB210" s="383" t="s">
        <v>4181</v>
      </c>
      <c r="AC210" s="383" t="s">
        <v>4181</v>
      </c>
      <c r="AD210" s="384" t="s">
        <v>4183</v>
      </c>
      <c r="AE210" s="384" t="s">
        <v>4184</v>
      </c>
      <c r="AF210" s="384" t="s">
        <v>4185</v>
      </c>
      <c r="AG210" s="384" t="s">
        <v>55</v>
      </c>
      <c r="AH210" s="384" t="str">
        <f t="shared" si="37"/>
        <v>10.45.88.200</v>
      </c>
      <c r="AI210" s="385" t="s">
        <v>4186</v>
      </c>
      <c r="AJ210" s="385" t="s">
        <v>4212</v>
      </c>
      <c r="AK210" s="385" t="s">
        <v>4185</v>
      </c>
      <c r="AL210" s="385" t="s">
        <v>56</v>
      </c>
      <c r="AM210" s="386" t="e">
        <f t="shared" si="41"/>
        <v>#REF!</v>
      </c>
      <c r="AN210" s="384" t="s">
        <v>4188</v>
      </c>
      <c r="AO210" s="384" t="s">
        <v>4191</v>
      </c>
      <c r="AP210" s="384" t="s">
        <v>4185</v>
      </c>
      <c r="AQ210" s="384" t="s">
        <v>55</v>
      </c>
      <c r="AR210" s="384" t="str">
        <f t="shared" si="38"/>
        <v>10.45.88.200</v>
      </c>
      <c r="AS210" s="385" t="s">
        <v>4189</v>
      </c>
      <c r="AT210" s="385" t="s">
        <v>4213</v>
      </c>
      <c r="AU210" s="385" t="s">
        <v>4185</v>
      </c>
      <c r="AV210" s="385" t="s">
        <v>56</v>
      </c>
      <c r="AW210" s="386" t="e">
        <f t="shared" si="42"/>
        <v>#REF!</v>
      </c>
      <c r="AX210" s="387"/>
      <c r="AY210" s="387"/>
      <c r="AZ210" s="387"/>
      <c r="BA210" s="387"/>
      <c r="BB210" s="387"/>
      <c r="BC210" s="387"/>
      <c r="BD210" s="387"/>
      <c r="BE210" s="387"/>
      <c r="BF210" s="387"/>
      <c r="BG210" s="387"/>
      <c r="BH210" s="387"/>
      <c r="BI210" s="387"/>
      <c r="BJ210" s="387"/>
      <c r="BK210" s="387"/>
      <c r="BL210" s="387"/>
      <c r="BM210" s="387"/>
      <c r="BN210" s="387"/>
      <c r="BO210" s="387"/>
      <c r="BP210" s="387"/>
      <c r="BQ210" s="387"/>
      <c r="BS210" s="28"/>
      <c r="BT210" s="28"/>
      <c r="BU210" s="28"/>
      <c r="BV210" s="28"/>
      <c r="BW210" s="28"/>
      <c r="BX210" s="28"/>
      <c r="BY210" s="28"/>
      <c r="BZ210" s="28"/>
    </row>
    <row r="211" spans="2:78" hidden="1">
      <c r="B211" s="373" t="s">
        <v>842</v>
      </c>
      <c r="C211" s="125" t="str">
        <f t="shared" si="26"/>
        <v>Beckton</v>
      </c>
      <c r="D211" s="125" t="str">
        <f t="shared" si="27"/>
        <v>Admin/SUF</v>
      </c>
      <c r="E211" s="125" t="str">
        <f t="shared" si="28"/>
        <v>Ph1</v>
      </c>
      <c r="F211" s="374" t="s">
        <v>4174</v>
      </c>
      <c r="G211" s="374" t="s">
        <v>4175</v>
      </c>
      <c r="H211" s="374" t="s">
        <v>52</v>
      </c>
      <c r="I211" s="374" t="str">
        <f t="shared" si="29"/>
        <v>10.244.55.222</v>
      </c>
      <c r="J211" s="375" t="s">
        <v>4176</v>
      </c>
      <c r="K211" s="375" t="s">
        <v>4177</v>
      </c>
      <c r="L211" s="375" t="s">
        <v>4175</v>
      </c>
      <c r="M211" s="375" t="s">
        <v>53</v>
      </c>
      <c r="N211" s="375" t="str">
        <f t="shared" si="30"/>
        <v>10.244.55.190</v>
      </c>
      <c r="O211" s="549" t="s">
        <v>4178</v>
      </c>
      <c r="P211" s="549" t="s">
        <v>4179</v>
      </c>
      <c r="Q211" s="328" t="s">
        <v>4175</v>
      </c>
      <c r="R211" s="328" t="s">
        <v>4181</v>
      </c>
      <c r="S211" s="328" t="s">
        <v>4181</v>
      </c>
      <c r="T211" s="328" t="s">
        <v>4180</v>
      </c>
      <c r="U211" s="328"/>
      <c r="V211" s="328" t="s">
        <v>4175</v>
      </c>
      <c r="W211" s="328" t="s">
        <v>4181</v>
      </c>
      <c r="X211" s="328" t="s">
        <v>4181</v>
      </c>
      <c r="Y211" s="379" t="s">
        <v>4182</v>
      </c>
      <c r="Z211" s="379"/>
      <c r="AA211" s="379" t="s">
        <v>4175</v>
      </c>
      <c r="AB211" s="379" t="s">
        <v>4181</v>
      </c>
      <c r="AC211" s="379" t="s">
        <v>4181</v>
      </c>
      <c r="AD211" s="77" t="s">
        <v>4183</v>
      </c>
      <c r="AE211" s="77"/>
      <c r="AF211" s="379" t="s">
        <v>4181</v>
      </c>
      <c r="AG211" s="379" t="s">
        <v>4181</v>
      </c>
      <c r="AH211" s="379" t="s">
        <v>4181</v>
      </c>
      <c r="AI211" s="77" t="s">
        <v>4186</v>
      </c>
      <c r="AJ211" s="77"/>
      <c r="AK211" s="379" t="s">
        <v>4181</v>
      </c>
      <c r="AL211" s="379" t="s">
        <v>4181</v>
      </c>
      <c r="AM211" s="379" t="s">
        <v>4181</v>
      </c>
      <c r="AN211" s="380" t="s">
        <v>4188</v>
      </c>
      <c r="AO211" s="380"/>
      <c r="AP211" s="379" t="s">
        <v>4181</v>
      </c>
      <c r="AQ211" s="379" t="s">
        <v>4181</v>
      </c>
      <c r="AR211" s="379" t="s">
        <v>4181</v>
      </c>
      <c r="AS211" s="549" t="s">
        <v>4189</v>
      </c>
      <c r="AT211" s="77"/>
      <c r="AU211" s="379" t="s">
        <v>4181</v>
      </c>
      <c r="AV211" s="379" t="s">
        <v>4181</v>
      </c>
      <c r="AW211" s="379" t="s">
        <v>4181</v>
      </c>
      <c r="AX211" s="381"/>
      <c r="AY211" s="381"/>
      <c r="AZ211" s="381"/>
      <c r="BA211" s="381"/>
      <c r="BB211" s="381"/>
      <c r="BC211" s="381"/>
      <c r="BD211" s="381"/>
      <c r="BE211" s="381"/>
      <c r="BF211" s="381"/>
      <c r="BG211" s="381"/>
      <c r="BH211" s="382"/>
      <c r="BI211" s="382"/>
      <c r="BJ211" s="381"/>
      <c r="BK211" s="381"/>
      <c r="BL211" s="381"/>
      <c r="BM211" s="381"/>
      <c r="BN211" s="381"/>
      <c r="BO211" s="382"/>
      <c r="BP211" s="382"/>
      <c r="BQ211" s="382"/>
      <c r="BS211" s="35" t="e">
        <f>INDEX(#REF!,MATCH(P2P_Full_Short_Hostname,#REF!,0))</f>
        <v>#REF!</v>
      </c>
      <c r="BT211" s="35" t="e">
        <f>INDEX(#REF!,MATCH(P2P_Full_Short_Hostname,#REF!,0))</f>
        <v>#REF!</v>
      </c>
      <c r="BU211" s="38" t="e">
        <f>INDEX(#REF!,MATCH(P2P_Full_Short_Hostname,#REF!,0))</f>
        <v>#REF!</v>
      </c>
      <c r="BV211" s="38" t="e">
        <f>INDEX(#REF!,MATCH(P2P_Full_Short_Hostname,#REF!,0))</f>
        <v>#REF!</v>
      </c>
      <c r="BW211" s="332" t="e">
        <f>INDEX(#REF!,MATCH(P2P_Full_Short_Hostname,#REF!,0))</f>
        <v>#REF!</v>
      </c>
      <c r="BX211" s="332" t="e">
        <f>INDEX(#REF!,MATCH(P2P_Full_Short_Hostname,#REF!,0))</f>
        <v>#REF!</v>
      </c>
      <c r="BY211" s="28"/>
      <c r="BZ211" s="28"/>
    </row>
    <row r="212" spans="2:78" hidden="1">
      <c r="B212" s="95" t="s">
        <v>735</v>
      </c>
      <c r="C212" s="33" t="str">
        <f t="shared" si="26"/>
        <v>WarwickPlace</v>
      </c>
      <c r="D212" s="33" t="str">
        <f t="shared" si="27"/>
        <v>GTPU + GTPC Probe</v>
      </c>
      <c r="E212" s="33" t="str">
        <f t="shared" si="28"/>
        <v>Ph1</v>
      </c>
      <c r="F212" s="35" t="s">
        <v>4174</v>
      </c>
      <c r="G212" s="35" t="s">
        <v>4175</v>
      </c>
      <c r="H212" s="35" t="s">
        <v>52</v>
      </c>
      <c r="I212" s="35" t="str">
        <f t="shared" si="29"/>
        <v>10.250.65.148</v>
      </c>
      <c r="J212" s="38" t="s">
        <v>4176</v>
      </c>
      <c r="K212" s="38" t="s">
        <v>4177</v>
      </c>
      <c r="L212" s="38" t="s">
        <v>4175</v>
      </c>
      <c r="M212" s="38" t="s">
        <v>53</v>
      </c>
      <c r="N212" s="38" t="str">
        <f>INDEX(Master_Full_OM_IP,MATCH(P2P_Full_Short_Hostname,Master_Full_Short_Hostname,0))</f>
        <v>10.250.65.149</v>
      </c>
      <c r="O212" s="376" t="s">
        <v>4178</v>
      </c>
      <c r="P212" s="376" t="s">
        <v>4214</v>
      </c>
      <c r="Q212" s="377" t="s">
        <v>4185</v>
      </c>
      <c r="R212" s="377" t="s">
        <v>56</v>
      </c>
      <c r="S212" s="376" t="e">
        <f>INDEX(Master_Full_BESR_IP,MATCH(P2P_Full_Short_Hostname,Master_Full_Short_Hostname,0))</f>
        <v>#REF!</v>
      </c>
      <c r="T212" s="378" t="s">
        <v>4180</v>
      </c>
      <c r="U212" s="378" t="s">
        <v>4215</v>
      </c>
      <c r="V212" s="377" t="s">
        <v>4185</v>
      </c>
      <c r="W212" s="377" t="s">
        <v>56</v>
      </c>
      <c r="X212" s="376" t="e">
        <f>INDEX(Master_Full_BESR_IP,MATCH(P2P_Full_Short_Hostname,Master_Full_Short_Hostname,0))</f>
        <v>#REF!</v>
      </c>
      <c r="Y212" s="328" t="s">
        <v>4182</v>
      </c>
      <c r="Z212" s="328"/>
      <c r="AA212" s="328" t="s">
        <v>4175</v>
      </c>
      <c r="AB212" s="328" t="s">
        <v>4181</v>
      </c>
      <c r="AC212" s="328" t="s">
        <v>4181</v>
      </c>
      <c r="AD212" s="549" t="s">
        <v>4183</v>
      </c>
      <c r="AE212" s="549"/>
      <c r="AF212" s="328" t="s">
        <v>4181</v>
      </c>
      <c r="AG212" s="328" t="s">
        <v>4181</v>
      </c>
      <c r="AH212" s="328" t="s">
        <v>4181</v>
      </c>
      <c r="AI212" s="328" t="s">
        <v>4186</v>
      </c>
      <c r="AJ212" s="328"/>
      <c r="AK212" s="328" t="s">
        <v>4181</v>
      </c>
      <c r="AL212" s="328" t="s">
        <v>4181</v>
      </c>
      <c r="AM212" s="328" t="s">
        <v>4181</v>
      </c>
      <c r="AN212" s="328" t="s">
        <v>4188</v>
      </c>
      <c r="AO212" s="328"/>
      <c r="AP212" s="328" t="s">
        <v>4181</v>
      </c>
      <c r="AQ212" s="328" t="s">
        <v>4181</v>
      </c>
      <c r="AR212" s="328" t="s">
        <v>4181</v>
      </c>
      <c r="AS212" s="549" t="s">
        <v>4189</v>
      </c>
      <c r="AT212" s="28"/>
      <c r="AU212" s="328" t="s">
        <v>4181</v>
      </c>
      <c r="AV212" s="328" t="s">
        <v>4181</v>
      </c>
      <c r="AW212" s="328" t="s">
        <v>4181</v>
      </c>
      <c r="AX212" s="353"/>
      <c r="AY212" s="353"/>
      <c r="AZ212" s="353"/>
      <c r="BA212" s="353"/>
      <c r="BB212" s="353"/>
      <c r="BC212" s="353"/>
      <c r="BD212" s="353"/>
      <c r="BE212" s="353"/>
      <c r="BF212" s="353"/>
      <c r="BG212" s="353"/>
      <c r="BH212" s="354"/>
      <c r="BI212" s="354"/>
      <c r="BJ212" s="354"/>
      <c r="BK212" s="354"/>
      <c r="BL212" s="354"/>
      <c r="BM212" s="354"/>
      <c r="BN212" s="354"/>
      <c r="BO212" s="354"/>
      <c r="BP212" s="354"/>
      <c r="BQ212" s="354"/>
      <c r="BS212" s="35" t="e">
        <f>INDEX(#REF!,MATCH(P2P_Full_Short_Hostname,#REF!,0))</f>
        <v>#REF!</v>
      </c>
      <c r="BT212" s="35" t="e">
        <f>INDEX(#REF!,MATCH(P2P_Full_Short_Hostname,#REF!,0))</f>
        <v>#REF!</v>
      </c>
      <c r="BU212" s="38" t="e">
        <f>INDEX(#REF!,MATCH(P2P_Full_Short_Hostname,#REF!,0))</f>
        <v>#REF!</v>
      </c>
      <c r="BV212" s="38" t="e">
        <f>INDEX(#REF!,MATCH(P2P_Full_Short_Hostname,#REF!,0))</f>
        <v>#REF!</v>
      </c>
      <c r="BW212" s="332" t="e">
        <f>INDEX(#REF!,MATCH(P2P_Full_Short_Hostname,#REF!,0))</f>
        <v>#REF!</v>
      </c>
      <c r="BX212" s="332" t="e">
        <f>INDEX(#REF!,MATCH(P2P_Full_Short_Hostname,#REF!,0))</f>
        <v>#REF!</v>
      </c>
      <c r="BY212" s="28"/>
      <c r="BZ212" s="28"/>
    </row>
    <row r="213" spans="2:78" hidden="1">
      <c r="B213" s="95" t="s">
        <v>4216</v>
      </c>
      <c r="C213" s="33" t="e">
        <f t="shared" si="26"/>
        <v>#N/A</v>
      </c>
      <c r="D213" s="33" t="e">
        <f t="shared" si="27"/>
        <v>#N/A</v>
      </c>
      <c r="E213" s="33" t="e">
        <f t="shared" si="28"/>
        <v>#N/A</v>
      </c>
      <c r="F213" s="35" t="s">
        <v>4174</v>
      </c>
      <c r="G213" s="35" t="s">
        <v>4175</v>
      </c>
      <c r="H213" s="35" t="s">
        <v>52</v>
      </c>
      <c r="I213" s="35" t="e">
        <f t="shared" si="29"/>
        <v>#N/A</v>
      </c>
      <c r="J213" s="38" t="s">
        <v>4176</v>
      </c>
      <c r="K213" s="38" t="s">
        <v>4177</v>
      </c>
      <c r="L213" s="38" t="s">
        <v>4175</v>
      </c>
      <c r="M213" s="38" t="s">
        <v>53</v>
      </c>
      <c r="N213" s="38" t="e">
        <f t="shared" si="30"/>
        <v>#N/A</v>
      </c>
      <c r="O213" s="549" t="s">
        <v>4178</v>
      </c>
      <c r="P213" s="328"/>
      <c r="Q213" s="328" t="s">
        <v>4175</v>
      </c>
      <c r="R213" s="328" t="s">
        <v>4181</v>
      </c>
      <c r="S213" s="328" t="s">
        <v>4181</v>
      </c>
      <c r="T213" s="328" t="s">
        <v>4180</v>
      </c>
      <c r="U213" s="328"/>
      <c r="V213" s="328" t="s">
        <v>4175</v>
      </c>
      <c r="W213" s="328" t="s">
        <v>4181</v>
      </c>
      <c r="X213" s="328" t="s">
        <v>4181</v>
      </c>
      <c r="Y213" s="328" t="s">
        <v>4182</v>
      </c>
      <c r="Z213" s="328"/>
      <c r="AA213" s="328" t="s">
        <v>4175</v>
      </c>
      <c r="AB213" s="328" t="s">
        <v>4181</v>
      </c>
      <c r="AC213" s="328" t="s">
        <v>4181</v>
      </c>
      <c r="AD213" s="549" t="s">
        <v>4183</v>
      </c>
      <c r="AE213" s="549"/>
      <c r="AF213" s="328" t="s">
        <v>4181</v>
      </c>
      <c r="AG213" s="328" t="s">
        <v>4181</v>
      </c>
      <c r="AH213" s="328" t="s">
        <v>4181</v>
      </c>
      <c r="AI213" s="328" t="s">
        <v>4186</v>
      </c>
      <c r="AJ213" s="328"/>
      <c r="AK213" s="328" t="s">
        <v>4181</v>
      </c>
      <c r="AL213" s="328" t="s">
        <v>4181</v>
      </c>
      <c r="AM213" s="328" t="s">
        <v>4181</v>
      </c>
      <c r="AN213" s="328" t="s">
        <v>4188</v>
      </c>
      <c r="AO213" s="328"/>
      <c r="AP213" s="328" t="s">
        <v>4181</v>
      </c>
      <c r="AQ213" s="328" t="s">
        <v>4181</v>
      </c>
      <c r="AR213" s="328" t="s">
        <v>4181</v>
      </c>
      <c r="AS213" s="549" t="s">
        <v>4189</v>
      </c>
      <c r="AT213" s="28"/>
      <c r="AU213" s="328" t="s">
        <v>4181</v>
      </c>
      <c r="AV213" s="328" t="s">
        <v>4181</v>
      </c>
      <c r="AW213" s="328" t="s">
        <v>4181</v>
      </c>
      <c r="AX213" s="353"/>
      <c r="AY213" s="353"/>
      <c r="AZ213" s="353"/>
      <c r="BA213" s="353"/>
      <c r="BB213" s="353"/>
      <c r="BC213" s="353"/>
      <c r="BD213" s="353"/>
      <c r="BE213" s="353"/>
      <c r="BF213" s="353"/>
      <c r="BG213" s="353"/>
      <c r="BH213" s="354"/>
      <c r="BI213" s="354"/>
      <c r="BJ213" s="354"/>
      <c r="BK213" s="354"/>
      <c r="BL213" s="354"/>
      <c r="BM213" s="354"/>
      <c r="BN213" s="354"/>
      <c r="BO213" s="354"/>
      <c r="BP213" s="354"/>
      <c r="BQ213" s="354"/>
      <c r="BS213" s="35" t="e">
        <f>INDEX(#REF!,MATCH(P2P_Full_Short_Hostname,#REF!,0))</f>
        <v>#REF!</v>
      </c>
      <c r="BT213" s="35" t="e">
        <f>INDEX(#REF!,MATCH(P2P_Full_Short_Hostname,#REF!,0))</f>
        <v>#REF!</v>
      </c>
      <c r="BU213" s="38" t="e">
        <f>INDEX(#REF!,MATCH(P2P_Full_Short_Hostname,#REF!,0))</f>
        <v>#REF!</v>
      </c>
      <c r="BV213" s="38" t="e">
        <f>INDEX(#REF!,MATCH(P2P_Full_Short_Hostname,#REF!,0))</f>
        <v>#REF!</v>
      </c>
      <c r="BW213" s="332" t="e">
        <f>INDEX(#REF!,MATCH(P2P_Full_Short_Hostname,#REF!,0))</f>
        <v>#REF!</v>
      </c>
      <c r="BX213" s="332" t="e">
        <f>INDEX(#REF!,MATCH(P2P_Full_Short_Hostname,#REF!,0))</f>
        <v>#REF!</v>
      </c>
      <c r="BY213" s="28"/>
      <c r="BZ213" s="28"/>
    </row>
    <row r="214" spans="2:78" hidden="1">
      <c r="B214" s="95" t="s">
        <v>760</v>
      </c>
      <c r="C214" s="33" t="e">
        <f t="shared" si="26"/>
        <v>#N/A</v>
      </c>
      <c r="D214" s="33" t="e">
        <f t="shared" si="27"/>
        <v>#N/A</v>
      </c>
      <c r="E214" s="33" t="e">
        <f t="shared" si="28"/>
        <v>#N/A</v>
      </c>
      <c r="F214" s="35" t="s">
        <v>4174</v>
      </c>
      <c r="G214" s="35" t="s">
        <v>4175</v>
      </c>
      <c r="H214" s="35" t="s">
        <v>52</v>
      </c>
      <c r="I214" s="35" t="e">
        <f t="shared" si="29"/>
        <v>#N/A</v>
      </c>
      <c r="J214" s="38" t="s">
        <v>4176</v>
      </c>
      <c r="K214" s="38" t="s">
        <v>4177</v>
      </c>
      <c r="L214" s="38" t="s">
        <v>4175</v>
      </c>
      <c r="M214" s="38" t="s">
        <v>53</v>
      </c>
      <c r="N214" s="38" t="e">
        <f t="shared" si="30"/>
        <v>#N/A</v>
      </c>
      <c r="O214" s="549" t="s">
        <v>4178</v>
      </c>
      <c r="P214" s="328"/>
      <c r="Q214" s="328" t="s">
        <v>4175</v>
      </c>
      <c r="R214" s="328" t="s">
        <v>4181</v>
      </c>
      <c r="S214" s="328" t="s">
        <v>4181</v>
      </c>
      <c r="T214" s="328" t="s">
        <v>4180</v>
      </c>
      <c r="U214" s="328"/>
      <c r="V214" s="328" t="s">
        <v>4175</v>
      </c>
      <c r="W214" s="328" t="s">
        <v>4181</v>
      </c>
      <c r="X214" s="328" t="s">
        <v>4181</v>
      </c>
      <c r="Y214" s="328" t="s">
        <v>4182</v>
      </c>
      <c r="Z214" s="328"/>
      <c r="AA214" s="328" t="s">
        <v>4175</v>
      </c>
      <c r="AB214" s="328" t="s">
        <v>4181</v>
      </c>
      <c r="AC214" s="328" t="s">
        <v>4181</v>
      </c>
      <c r="AD214" s="549" t="s">
        <v>4183</v>
      </c>
      <c r="AE214" s="549"/>
      <c r="AF214" s="328" t="s">
        <v>4181</v>
      </c>
      <c r="AG214" s="328" t="s">
        <v>4181</v>
      </c>
      <c r="AH214" s="328" t="s">
        <v>4181</v>
      </c>
      <c r="AI214" s="328" t="s">
        <v>4186</v>
      </c>
      <c r="AJ214" s="328"/>
      <c r="AK214" s="328" t="s">
        <v>4181</v>
      </c>
      <c r="AL214" s="328" t="s">
        <v>4181</v>
      </c>
      <c r="AM214" s="328" t="s">
        <v>4181</v>
      </c>
      <c r="AN214" s="328" t="s">
        <v>4188</v>
      </c>
      <c r="AO214" s="328"/>
      <c r="AP214" s="328" t="s">
        <v>4181</v>
      </c>
      <c r="AQ214" s="328" t="s">
        <v>4181</v>
      </c>
      <c r="AR214" s="328" t="s">
        <v>4181</v>
      </c>
      <c r="AS214" s="549" t="s">
        <v>4189</v>
      </c>
      <c r="AT214" s="28"/>
      <c r="AU214" s="328" t="s">
        <v>4181</v>
      </c>
      <c r="AV214" s="328" t="s">
        <v>4181</v>
      </c>
      <c r="AW214" s="328" t="s">
        <v>4181</v>
      </c>
      <c r="AX214" s="353"/>
      <c r="AY214" s="353"/>
      <c r="AZ214" s="353"/>
      <c r="BA214" s="353"/>
      <c r="BB214" s="353"/>
      <c r="BC214" s="353"/>
      <c r="BD214" s="353"/>
      <c r="BE214" s="353"/>
      <c r="BF214" s="353"/>
      <c r="BG214" s="353"/>
      <c r="BH214" s="354"/>
      <c r="BI214" s="354"/>
      <c r="BJ214" s="354"/>
      <c r="BK214" s="354"/>
      <c r="BL214" s="354"/>
      <c r="BM214" s="354"/>
      <c r="BN214" s="354"/>
      <c r="BO214" s="354"/>
      <c r="BP214" s="354"/>
      <c r="BQ214" s="354"/>
      <c r="BS214" s="35" t="e">
        <f>INDEX(#REF!,MATCH(P2P_Full_Short_Hostname,#REF!,0))</f>
        <v>#REF!</v>
      </c>
      <c r="BT214" s="35" t="e">
        <f>INDEX(#REF!,MATCH(P2P_Full_Short_Hostname,#REF!,0))</f>
        <v>#REF!</v>
      </c>
      <c r="BU214" s="38" t="e">
        <f>INDEX(#REF!,MATCH(P2P_Full_Short_Hostname,#REF!,0))</f>
        <v>#REF!</v>
      </c>
      <c r="BV214" s="38" t="e">
        <f>INDEX(#REF!,MATCH(P2P_Full_Short_Hostname,#REF!,0))</f>
        <v>#REF!</v>
      </c>
      <c r="BW214" s="332" t="e">
        <f>INDEX(#REF!,MATCH(P2P_Full_Short_Hostname,#REF!,0))</f>
        <v>#REF!</v>
      </c>
      <c r="BX214" s="332" t="e">
        <f>INDEX(#REF!,MATCH(P2P_Full_Short_Hostname,#REF!,0))</f>
        <v>#REF!</v>
      </c>
      <c r="BY214" s="28"/>
      <c r="BZ214" s="28"/>
    </row>
    <row r="215" spans="2:78" hidden="1">
      <c r="B215" s="95" t="s">
        <v>761</v>
      </c>
      <c r="C215" s="33" t="e">
        <f t="shared" si="26"/>
        <v>#N/A</v>
      </c>
      <c r="D215" s="33" t="e">
        <f t="shared" si="27"/>
        <v>#N/A</v>
      </c>
      <c r="E215" s="33" t="e">
        <f t="shared" si="28"/>
        <v>#N/A</v>
      </c>
      <c r="F215" s="35" t="s">
        <v>4174</v>
      </c>
      <c r="G215" s="35" t="s">
        <v>4175</v>
      </c>
      <c r="H215" s="35" t="s">
        <v>52</v>
      </c>
      <c r="I215" s="35" t="e">
        <f t="shared" si="29"/>
        <v>#N/A</v>
      </c>
      <c r="J215" s="38" t="s">
        <v>4176</v>
      </c>
      <c r="K215" s="38" t="s">
        <v>4177</v>
      </c>
      <c r="L215" s="38" t="s">
        <v>4175</v>
      </c>
      <c r="M215" s="38" t="s">
        <v>53</v>
      </c>
      <c r="N215" s="38" t="e">
        <f t="shared" si="30"/>
        <v>#N/A</v>
      </c>
      <c r="O215" s="549" t="s">
        <v>4178</v>
      </c>
      <c r="P215" s="328"/>
      <c r="Q215" s="328" t="s">
        <v>4175</v>
      </c>
      <c r="R215" s="328" t="s">
        <v>4181</v>
      </c>
      <c r="S215" s="328" t="s">
        <v>4181</v>
      </c>
      <c r="T215" s="328" t="s">
        <v>4180</v>
      </c>
      <c r="U215" s="328"/>
      <c r="V215" s="328" t="s">
        <v>4175</v>
      </c>
      <c r="W215" s="328" t="s">
        <v>4181</v>
      </c>
      <c r="X215" s="328" t="s">
        <v>4181</v>
      </c>
      <c r="Y215" s="328" t="s">
        <v>4182</v>
      </c>
      <c r="Z215" s="328"/>
      <c r="AA215" s="328" t="s">
        <v>4175</v>
      </c>
      <c r="AB215" s="328" t="s">
        <v>4181</v>
      </c>
      <c r="AC215" s="328" t="s">
        <v>4181</v>
      </c>
      <c r="AD215" s="549" t="s">
        <v>4183</v>
      </c>
      <c r="AE215" s="549"/>
      <c r="AF215" s="328" t="s">
        <v>4181</v>
      </c>
      <c r="AG215" s="328" t="s">
        <v>4181</v>
      </c>
      <c r="AH215" s="328" t="s">
        <v>4181</v>
      </c>
      <c r="AI215" s="328" t="s">
        <v>4186</v>
      </c>
      <c r="AJ215" s="328"/>
      <c r="AK215" s="328" t="s">
        <v>4181</v>
      </c>
      <c r="AL215" s="328" t="s">
        <v>4181</v>
      </c>
      <c r="AM215" s="328" t="s">
        <v>4181</v>
      </c>
      <c r="AN215" s="328" t="s">
        <v>4188</v>
      </c>
      <c r="AO215" s="328"/>
      <c r="AP215" s="328" t="s">
        <v>4181</v>
      </c>
      <c r="AQ215" s="328" t="s">
        <v>4181</v>
      </c>
      <c r="AR215" s="328" t="s">
        <v>4181</v>
      </c>
      <c r="AS215" s="549" t="s">
        <v>4189</v>
      </c>
      <c r="AT215" s="28"/>
      <c r="AU215" s="328" t="s">
        <v>4181</v>
      </c>
      <c r="AV215" s="328" t="s">
        <v>4181</v>
      </c>
      <c r="AW215" s="328" t="s">
        <v>4181</v>
      </c>
      <c r="AX215" s="353"/>
      <c r="AY215" s="353"/>
      <c r="AZ215" s="353"/>
      <c r="BA215" s="353"/>
      <c r="BB215" s="353"/>
      <c r="BC215" s="353"/>
      <c r="BD215" s="353"/>
      <c r="BE215" s="353"/>
      <c r="BF215" s="353"/>
      <c r="BG215" s="353"/>
      <c r="BH215" s="354"/>
      <c r="BI215" s="354"/>
      <c r="BJ215" s="354"/>
      <c r="BK215" s="354"/>
      <c r="BL215" s="354"/>
      <c r="BM215" s="354"/>
      <c r="BN215" s="354"/>
      <c r="BO215" s="354"/>
      <c r="BP215" s="354"/>
      <c r="BQ215" s="354"/>
      <c r="BS215" s="35" t="e">
        <f>INDEX(#REF!,MATCH(P2P_Full_Short_Hostname,#REF!,0))</f>
        <v>#REF!</v>
      </c>
      <c r="BT215" s="35" t="e">
        <f>INDEX(#REF!,MATCH(P2P_Full_Short_Hostname,#REF!,0))</f>
        <v>#REF!</v>
      </c>
      <c r="BU215" s="38" t="e">
        <f>INDEX(#REF!,MATCH(P2P_Full_Short_Hostname,#REF!,0))</f>
        <v>#REF!</v>
      </c>
      <c r="BV215" s="38" t="e">
        <f>INDEX(#REF!,MATCH(P2P_Full_Short_Hostname,#REF!,0))</f>
        <v>#REF!</v>
      </c>
      <c r="BW215" s="332" t="e">
        <f>INDEX(#REF!,MATCH(P2P_Full_Short_Hostname,#REF!,0))</f>
        <v>#REF!</v>
      </c>
      <c r="BX215" s="332" t="e">
        <f>INDEX(#REF!,MATCH(P2P_Full_Short_Hostname,#REF!,0))</f>
        <v>#REF!</v>
      </c>
      <c r="BY215" s="28"/>
      <c r="BZ215" s="28"/>
    </row>
    <row r="216" spans="2:78" hidden="1">
      <c r="B216" s="95" t="s">
        <v>762</v>
      </c>
      <c r="C216" s="33" t="e">
        <f t="shared" si="26"/>
        <v>#N/A</v>
      </c>
      <c r="D216" s="33" t="e">
        <f t="shared" si="27"/>
        <v>#N/A</v>
      </c>
      <c r="E216" s="33" t="e">
        <f t="shared" si="28"/>
        <v>#N/A</v>
      </c>
      <c r="F216" s="35" t="s">
        <v>4174</v>
      </c>
      <c r="G216" s="35" t="s">
        <v>4175</v>
      </c>
      <c r="H216" s="35" t="s">
        <v>52</v>
      </c>
      <c r="I216" s="35" t="e">
        <f t="shared" si="29"/>
        <v>#N/A</v>
      </c>
      <c r="J216" s="38" t="s">
        <v>4176</v>
      </c>
      <c r="K216" s="38" t="s">
        <v>4177</v>
      </c>
      <c r="L216" s="38" t="s">
        <v>4175</v>
      </c>
      <c r="M216" s="38" t="s">
        <v>53</v>
      </c>
      <c r="N216" s="38" t="e">
        <f t="shared" si="30"/>
        <v>#N/A</v>
      </c>
      <c r="O216" s="549" t="s">
        <v>4178</v>
      </c>
      <c r="P216" s="328"/>
      <c r="Q216" s="328" t="s">
        <v>4175</v>
      </c>
      <c r="R216" s="328" t="s">
        <v>4181</v>
      </c>
      <c r="S216" s="328" t="s">
        <v>4181</v>
      </c>
      <c r="T216" s="328" t="s">
        <v>4180</v>
      </c>
      <c r="U216" s="328"/>
      <c r="V216" s="328" t="s">
        <v>4175</v>
      </c>
      <c r="W216" s="328" t="s">
        <v>4181</v>
      </c>
      <c r="X216" s="328" t="s">
        <v>4181</v>
      </c>
      <c r="Y216" s="328" t="s">
        <v>4182</v>
      </c>
      <c r="Z216" s="328"/>
      <c r="AA216" s="328" t="s">
        <v>4175</v>
      </c>
      <c r="AB216" s="328" t="s">
        <v>4181</v>
      </c>
      <c r="AC216" s="328" t="s">
        <v>4181</v>
      </c>
      <c r="AD216" s="549" t="s">
        <v>4183</v>
      </c>
      <c r="AE216" s="549"/>
      <c r="AF216" s="328" t="s">
        <v>4181</v>
      </c>
      <c r="AG216" s="328" t="s">
        <v>4181</v>
      </c>
      <c r="AH216" s="328" t="s">
        <v>4181</v>
      </c>
      <c r="AI216" s="328" t="s">
        <v>4186</v>
      </c>
      <c r="AJ216" s="328"/>
      <c r="AK216" s="328" t="s">
        <v>4181</v>
      </c>
      <c r="AL216" s="328" t="s">
        <v>4181</v>
      </c>
      <c r="AM216" s="328" t="s">
        <v>4181</v>
      </c>
      <c r="AN216" s="328" t="s">
        <v>4188</v>
      </c>
      <c r="AO216" s="328"/>
      <c r="AP216" s="328" t="s">
        <v>4181</v>
      </c>
      <c r="AQ216" s="328" t="s">
        <v>4181</v>
      </c>
      <c r="AR216" s="328" t="s">
        <v>4181</v>
      </c>
      <c r="AS216" s="549" t="s">
        <v>4189</v>
      </c>
      <c r="AT216" s="28"/>
      <c r="AU216" s="328" t="s">
        <v>4181</v>
      </c>
      <c r="AV216" s="328" t="s">
        <v>4181</v>
      </c>
      <c r="AW216" s="328" t="s">
        <v>4181</v>
      </c>
      <c r="AX216" s="353"/>
      <c r="AY216" s="353"/>
      <c r="AZ216" s="353"/>
      <c r="BA216" s="353"/>
      <c r="BB216" s="353"/>
      <c r="BC216" s="353"/>
      <c r="BD216" s="353"/>
      <c r="BE216" s="353"/>
      <c r="BF216" s="353"/>
      <c r="BG216" s="353"/>
      <c r="BH216" s="354"/>
      <c r="BI216" s="354"/>
      <c r="BJ216" s="354"/>
      <c r="BK216" s="354"/>
      <c r="BL216" s="354"/>
      <c r="BM216" s="354"/>
      <c r="BN216" s="354"/>
      <c r="BO216" s="354"/>
      <c r="BP216" s="354"/>
      <c r="BQ216" s="354"/>
      <c r="BS216" s="35" t="e">
        <f>INDEX(#REF!,MATCH(P2P_Full_Short_Hostname,#REF!,0))</f>
        <v>#REF!</v>
      </c>
      <c r="BT216" s="35" t="e">
        <f>INDEX(#REF!,MATCH(P2P_Full_Short_Hostname,#REF!,0))</f>
        <v>#REF!</v>
      </c>
      <c r="BU216" s="38" t="e">
        <f>INDEX(#REF!,MATCH(P2P_Full_Short_Hostname,#REF!,0))</f>
        <v>#REF!</v>
      </c>
      <c r="BV216" s="38" t="e">
        <f>INDEX(#REF!,MATCH(P2P_Full_Short_Hostname,#REF!,0))</f>
        <v>#REF!</v>
      </c>
      <c r="BW216" s="332" t="e">
        <f>INDEX(#REF!,MATCH(P2P_Full_Short_Hostname,#REF!,0))</f>
        <v>#REF!</v>
      </c>
      <c r="BX216" s="332" t="e">
        <f>INDEX(#REF!,MATCH(P2P_Full_Short_Hostname,#REF!,0))</f>
        <v>#REF!</v>
      </c>
      <c r="BY216" s="28"/>
      <c r="BZ216" s="28"/>
    </row>
    <row r="217" spans="2:78" hidden="1">
      <c r="B217" s="95" t="s">
        <v>763</v>
      </c>
      <c r="C217" s="33" t="e">
        <f t="shared" ref="C217:C280" si="43">INDEX(Master_Full_Site_Name,MATCH(P2P_Full_Short_Hostname,Master_Full_Short_Hostname,0))</f>
        <v>#N/A</v>
      </c>
      <c r="D217" s="33" t="e">
        <f t="shared" ref="D217:D280" si="44">INDEX(Master_Full_Server_Type,MATCH(P2P_Full_Short_Hostname,Master_Full_Short_Hostname,0))</f>
        <v>#N/A</v>
      </c>
      <c r="E217" s="33" t="e">
        <f t="shared" ref="E217:E280" si="45">INDEX(Master_Full_Deployment,MATCH(P2P_Full_Short_Hostname,Master_Full_Short_Hostname,0))</f>
        <v>#N/A</v>
      </c>
      <c r="F217" s="35" t="s">
        <v>4174</v>
      </c>
      <c r="G217" s="35" t="s">
        <v>4175</v>
      </c>
      <c r="H217" s="35" t="s">
        <v>52</v>
      </c>
      <c r="I217" s="35" t="e">
        <f t="shared" ref="I217:I280" si="46">INDEX(Master_Full_ILO_IP,MATCH(P2P_Full_Short_Hostname,Master_Full_Short_Hostname,0))</f>
        <v>#N/A</v>
      </c>
      <c r="J217" s="38" t="s">
        <v>4176</v>
      </c>
      <c r="K217" s="38" t="s">
        <v>4177</v>
      </c>
      <c r="L217" s="38" t="s">
        <v>4175</v>
      </c>
      <c r="M217" s="38" t="s">
        <v>53</v>
      </c>
      <c r="N217" s="38" t="e">
        <f t="shared" ref="N217:N280" si="47">INDEX(Master_Full_OM_IP,MATCH(P2P_Full_Short_Hostname,Master_Full_Short_Hostname,0))</f>
        <v>#N/A</v>
      </c>
      <c r="O217" s="549" t="s">
        <v>4178</v>
      </c>
      <c r="P217" s="328"/>
      <c r="Q217" s="328" t="s">
        <v>4175</v>
      </c>
      <c r="R217" s="328" t="s">
        <v>4181</v>
      </c>
      <c r="S217" s="328" t="s">
        <v>4181</v>
      </c>
      <c r="T217" s="328" t="s">
        <v>4180</v>
      </c>
      <c r="U217" s="328"/>
      <c r="V217" s="328" t="s">
        <v>4175</v>
      </c>
      <c r="W217" s="328" t="s">
        <v>4181</v>
      </c>
      <c r="X217" s="328" t="s">
        <v>4181</v>
      </c>
      <c r="Y217" s="328" t="s">
        <v>4182</v>
      </c>
      <c r="Z217" s="328"/>
      <c r="AA217" s="328" t="s">
        <v>4175</v>
      </c>
      <c r="AB217" s="328" t="s">
        <v>4181</v>
      </c>
      <c r="AC217" s="328" t="s">
        <v>4181</v>
      </c>
      <c r="AD217" s="549" t="s">
        <v>4183</v>
      </c>
      <c r="AE217" s="549"/>
      <c r="AF217" s="328" t="s">
        <v>4181</v>
      </c>
      <c r="AG217" s="328" t="s">
        <v>4181</v>
      </c>
      <c r="AH217" s="328" t="s">
        <v>4181</v>
      </c>
      <c r="AI217" s="328" t="s">
        <v>4186</v>
      </c>
      <c r="AJ217" s="328"/>
      <c r="AK217" s="328" t="s">
        <v>4181</v>
      </c>
      <c r="AL217" s="328" t="s">
        <v>4181</v>
      </c>
      <c r="AM217" s="328" t="s">
        <v>4181</v>
      </c>
      <c r="AN217" s="328" t="s">
        <v>4188</v>
      </c>
      <c r="AO217" s="328"/>
      <c r="AP217" s="328" t="s">
        <v>4181</v>
      </c>
      <c r="AQ217" s="328" t="s">
        <v>4181</v>
      </c>
      <c r="AR217" s="328" t="s">
        <v>4181</v>
      </c>
      <c r="AS217" s="549" t="s">
        <v>4189</v>
      </c>
      <c r="AT217" s="28"/>
      <c r="AU217" s="328" t="s">
        <v>4181</v>
      </c>
      <c r="AV217" s="328" t="s">
        <v>4181</v>
      </c>
      <c r="AW217" s="328" t="s">
        <v>4181</v>
      </c>
      <c r="AX217" s="353"/>
      <c r="AY217" s="353"/>
      <c r="AZ217" s="353"/>
      <c r="BA217" s="353"/>
      <c r="BB217" s="353"/>
      <c r="BC217" s="353"/>
      <c r="BD217" s="353"/>
      <c r="BE217" s="353"/>
      <c r="BF217" s="353"/>
      <c r="BG217" s="353"/>
      <c r="BH217" s="354"/>
      <c r="BI217" s="354"/>
      <c r="BJ217" s="354"/>
      <c r="BK217" s="354"/>
      <c r="BL217" s="354"/>
      <c r="BM217" s="354"/>
      <c r="BN217" s="354"/>
      <c r="BO217" s="354"/>
      <c r="BP217" s="354"/>
      <c r="BQ217" s="354"/>
      <c r="BS217" s="35" t="e">
        <f>INDEX(#REF!,MATCH(P2P_Full_Short_Hostname,#REF!,0))</f>
        <v>#REF!</v>
      </c>
      <c r="BT217" s="35" t="e">
        <f>INDEX(#REF!,MATCH(P2P_Full_Short_Hostname,#REF!,0))</f>
        <v>#REF!</v>
      </c>
      <c r="BU217" s="38" t="e">
        <f>INDEX(#REF!,MATCH(P2P_Full_Short_Hostname,#REF!,0))</f>
        <v>#REF!</v>
      </c>
      <c r="BV217" s="38" t="e">
        <f>INDEX(#REF!,MATCH(P2P_Full_Short_Hostname,#REF!,0))</f>
        <v>#REF!</v>
      </c>
      <c r="BW217" s="332" t="e">
        <f>INDEX(#REF!,MATCH(P2P_Full_Short_Hostname,#REF!,0))</f>
        <v>#REF!</v>
      </c>
      <c r="BX217" s="332" t="e">
        <f>INDEX(#REF!,MATCH(P2P_Full_Short_Hostname,#REF!,0))</f>
        <v>#REF!</v>
      </c>
      <c r="BY217" s="28"/>
      <c r="BZ217" s="28"/>
    </row>
    <row r="218" spans="2:78" hidden="1">
      <c r="B218" s="95" t="s">
        <v>764</v>
      </c>
      <c r="C218" s="33" t="e">
        <f t="shared" si="43"/>
        <v>#N/A</v>
      </c>
      <c r="D218" s="33" t="e">
        <f t="shared" si="44"/>
        <v>#N/A</v>
      </c>
      <c r="E218" s="33" t="e">
        <f t="shared" si="45"/>
        <v>#N/A</v>
      </c>
      <c r="F218" s="35" t="s">
        <v>4174</v>
      </c>
      <c r="G218" s="35" t="s">
        <v>4175</v>
      </c>
      <c r="H218" s="35" t="s">
        <v>52</v>
      </c>
      <c r="I218" s="35" t="e">
        <f t="shared" si="46"/>
        <v>#N/A</v>
      </c>
      <c r="J218" s="38" t="s">
        <v>4176</v>
      </c>
      <c r="K218" s="38" t="s">
        <v>4177</v>
      </c>
      <c r="L218" s="38" t="s">
        <v>4175</v>
      </c>
      <c r="M218" s="38" t="s">
        <v>53</v>
      </c>
      <c r="N218" s="38" t="e">
        <f t="shared" si="47"/>
        <v>#N/A</v>
      </c>
      <c r="O218" s="549" t="s">
        <v>4178</v>
      </c>
      <c r="P218" s="328"/>
      <c r="Q218" s="328" t="s">
        <v>4175</v>
      </c>
      <c r="R218" s="328" t="s">
        <v>4181</v>
      </c>
      <c r="S218" s="328" t="s">
        <v>4181</v>
      </c>
      <c r="T218" s="328" t="s">
        <v>4180</v>
      </c>
      <c r="U218" s="328"/>
      <c r="V218" s="328" t="s">
        <v>4175</v>
      </c>
      <c r="W218" s="328" t="s">
        <v>4181</v>
      </c>
      <c r="X218" s="328" t="s">
        <v>4181</v>
      </c>
      <c r="Y218" s="328" t="s">
        <v>4182</v>
      </c>
      <c r="Z218" s="328"/>
      <c r="AA218" s="328" t="s">
        <v>4175</v>
      </c>
      <c r="AB218" s="328" t="s">
        <v>4181</v>
      </c>
      <c r="AC218" s="328" t="s">
        <v>4181</v>
      </c>
      <c r="AD218" s="549" t="s">
        <v>4183</v>
      </c>
      <c r="AE218" s="549"/>
      <c r="AF218" s="328" t="s">
        <v>4181</v>
      </c>
      <c r="AG218" s="328" t="s">
        <v>4181</v>
      </c>
      <c r="AH218" s="328" t="s">
        <v>4181</v>
      </c>
      <c r="AI218" s="328" t="s">
        <v>4186</v>
      </c>
      <c r="AJ218" s="328"/>
      <c r="AK218" s="328" t="s">
        <v>4181</v>
      </c>
      <c r="AL218" s="328" t="s">
        <v>4181</v>
      </c>
      <c r="AM218" s="328" t="s">
        <v>4181</v>
      </c>
      <c r="AN218" s="328" t="s">
        <v>4188</v>
      </c>
      <c r="AO218" s="328"/>
      <c r="AP218" s="328" t="s">
        <v>4181</v>
      </c>
      <c r="AQ218" s="328" t="s">
        <v>4181</v>
      </c>
      <c r="AR218" s="328" t="s">
        <v>4181</v>
      </c>
      <c r="AS218" s="549" t="s">
        <v>4189</v>
      </c>
      <c r="AT218" s="28"/>
      <c r="AU218" s="328" t="s">
        <v>4181</v>
      </c>
      <c r="AV218" s="328" t="s">
        <v>4181</v>
      </c>
      <c r="AW218" s="328" t="s">
        <v>4181</v>
      </c>
      <c r="AX218" s="353"/>
      <c r="AY218" s="353"/>
      <c r="AZ218" s="353"/>
      <c r="BA218" s="353"/>
      <c r="BB218" s="353"/>
      <c r="BC218" s="353"/>
      <c r="BD218" s="353"/>
      <c r="BE218" s="353"/>
      <c r="BF218" s="353"/>
      <c r="BG218" s="353"/>
      <c r="BH218" s="354"/>
      <c r="BI218" s="354"/>
      <c r="BJ218" s="354"/>
      <c r="BK218" s="354"/>
      <c r="BL218" s="354"/>
      <c r="BM218" s="354"/>
      <c r="BN218" s="354"/>
      <c r="BO218" s="354"/>
      <c r="BP218" s="354"/>
      <c r="BQ218" s="354"/>
      <c r="BS218" s="35" t="e">
        <f>INDEX(#REF!,MATCH(P2P_Full_Short_Hostname,#REF!,0))</f>
        <v>#REF!</v>
      </c>
      <c r="BT218" s="35" t="e">
        <f>INDEX(#REF!,MATCH(P2P_Full_Short_Hostname,#REF!,0))</f>
        <v>#REF!</v>
      </c>
      <c r="BU218" s="38" t="e">
        <f>INDEX(#REF!,MATCH(P2P_Full_Short_Hostname,#REF!,0))</f>
        <v>#REF!</v>
      </c>
      <c r="BV218" s="38" t="e">
        <f>INDEX(#REF!,MATCH(P2P_Full_Short_Hostname,#REF!,0))</f>
        <v>#REF!</v>
      </c>
      <c r="BW218" s="332" t="e">
        <f>INDEX(#REF!,MATCH(P2P_Full_Short_Hostname,#REF!,0))</f>
        <v>#REF!</v>
      </c>
      <c r="BX218" s="332" t="e">
        <f>INDEX(#REF!,MATCH(P2P_Full_Short_Hostname,#REF!,0))</f>
        <v>#REF!</v>
      </c>
      <c r="BY218" s="28"/>
      <c r="BZ218" s="28"/>
    </row>
    <row r="219" spans="2:78" hidden="1">
      <c r="B219" s="95" t="s">
        <v>765</v>
      </c>
      <c r="C219" s="33" t="e">
        <f t="shared" si="43"/>
        <v>#N/A</v>
      </c>
      <c r="D219" s="33" t="e">
        <f t="shared" si="44"/>
        <v>#N/A</v>
      </c>
      <c r="E219" s="33" t="e">
        <f t="shared" si="45"/>
        <v>#N/A</v>
      </c>
      <c r="F219" s="35" t="s">
        <v>4174</v>
      </c>
      <c r="G219" s="35" t="s">
        <v>4175</v>
      </c>
      <c r="H219" s="35" t="s">
        <v>52</v>
      </c>
      <c r="I219" s="35" t="e">
        <f t="shared" si="46"/>
        <v>#N/A</v>
      </c>
      <c r="J219" s="38" t="s">
        <v>4176</v>
      </c>
      <c r="K219" s="38" t="s">
        <v>4177</v>
      </c>
      <c r="L219" s="38" t="s">
        <v>4175</v>
      </c>
      <c r="M219" s="38" t="s">
        <v>53</v>
      </c>
      <c r="N219" s="38" t="e">
        <f t="shared" si="47"/>
        <v>#N/A</v>
      </c>
      <c r="O219" s="549" t="s">
        <v>4178</v>
      </c>
      <c r="P219" s="328"/>
      <c r="Q219" s="328" t="s">
        <v>4175</v>
      </c>
      <c r="R219" s="328" t="s">
        <v>4181</v>
      </c>
      <c r="S219" s="328" t="s">
        <v>4181</v>
      </c>
      <c r="T219" s="328" t="s">
        <v>4180</v>
      </c>
      <c r="U219" s="328"/>
      <c r="V219" s="328" t="s">
        <v>4175</v>
      </c>
      <c r="W219" s="328" t="s">
        <v>4181</v>
      </c>
      <c r="X219" s="328" t="s">
        <v>4181</v>
      </c>
      <c r="Y219" s="328" t="s">
        <v>4182</v>
      </c>
      <c r="Z219" s="328"/>
      <c r="AA219" s="328" t="s">
        <v>4175</v>
      </c>
      <c r="AB219" s="328" t="s">
        <v>4181</v>
      </c>
      <c r="AC219" s="328" t="s">
        <v>4181</v>
      </c>
      <c r="AD219" s="549" t="s">
        <v>4183</v>
      </c>
      <c r="AE219" s="549"/>
      <c r="AF219" s="328" t="s">
        <v>4181</v>
      </c>
      <c r="AG219" s="328" t="s">
        <v>4181</v>
      </c>
      <c r="AH219" s="328" t="s">
        <v>4181</v>
      </c>
      <c r="AI219" s="328" t="s">
        <v>4186</v>
      </c>
      <c r="AJ219" s="328"/>
      <c r="AK219" s="328" t="s">
        <v>4181</v>
      </c>
      <c r="AL219" s="328" t="s">
        <v>4181</v>
      </c>
      <c r="AM219" s="328" t="s">
        <v>4181</v>
      </c>
      <c r="AN219" s="328" t="s">
        <v>4188</v>
      </c>
      <c r="AO219" s="328"/>
      <c r="AP219" s="328" t="s">
        <v>4181</v>
      </c>
      <c r="AQ219" s="328" t="s">
        <v>4181</v>
      </c>
      <c r="AR219" s="328" t="s">
        <v>4181</v>
      </c>
      <c r="AS219" s="549" t="s">
        <v>4189</v>
      </c>
      <c r="AT219" s="28"/>
      <c r="AU219" s="328" t="s">
        <v>4181</v>
      </c>
      <c r="AV219" s="328" t="s">
        <v>4181</v>
      </c>
      <c r="AW219" s="328" t="s">
        <v>4181</v>
      </c>
      <c r="AX219" s="353"/>
      <c r="AY219" s="353"/>
      <c r="AZ219" s="353"/>
      <c r="BA219" s="353"/>
      <c r="BB219" s="353"/>
      <c r="BC219" s="353"/>
      <c r="BD219" s="353"/>
      <c r="BE219" s="353"/>
      <c r="BF219" s="353"/>
      <c r="BG219" s="353"/>
      <c r="BH219" s="354"/>
      <c r="BI219" s="354"/>
      <c r="BJ219" s="354"/>
      <c r="BK219" s="354"/>
      <c r="BL219" s="354"/>
      <c r="BM219" s="354"/>
      <c r="BN219" s="354"/>
      <c r="BO219" s="354"/>
      <c r="BP219" s="354"/>
      <c r="BQ219" s="354"/>
      <c r="BS219" s="35" t="e">
        <f>INDEX(#REF!,MATCH(P2P_Full_Short_Hostname,#REF!,0))</f>
        <v>#REF!</v>
      </c>
      <c r="BT219" s="35" t="e">
        <f>INDEX(#REF!,MATCH(P2P_Full_Short_Hostname,#REF!,0))</f>
        <v>#REF!</v>
      </c>
      <c r="BU219" s="38" t="e">
        <f>INDEX(#REF!,MATCH(P2P_Full_Short_Hostname,#REF!,0))</f>
        <v>#REF!</v>
      </c>
      <c r="BV219" s="38" t="e">
        <f>INDEX(#REF!,MATCH(P2P_Full_Short_Hostname,#REF!,0))</f>
        <v>#REF!</v>
      </c>
      <c r="BW219" s="332" t="e">
        <f>INDEX(#REF!,MATCH(P2P_Full_Short_Hostname,#REF!,0))</f>
        <v>#REF!</v>
      </c>
      <c r="BX219" s="332" t="e">
        <f>INDEX(#REF!,MATCH(P2P_Full_Short_Hostname,#REF!,0))</f>
        <v>#REF!</v>
      </c>
      <c r="BY219" s="28"/>
      <c r="BZ219" s="28"/>
    </row>
    <row r="220" spans="2:78" hidden="1">
      <c r="B220" s="95" t="s">
        <v>766</v>
      </c>
      <c r="C220" s="33" t="e">
        <f t="shared" si="43"/>
        <v>#N/A</v>
      </c>
      <c r="D220" s="33" t="e">
        <f t="shared" si="44"/>
        <v>#N/A</v>
      </c>
      <c r="E220" s="33" t="e">
        <f t="shared" si="45"/>
        <v>#N/A</v>
      </c>
      <c r="F220" s="35" t="s">
        <v>4174</v>
      </c>
      <c r="G220" s="35" t="s">
        <v>4175</v>
      </c>
      <c r="H220" s="35" t="s">
        <v>52</v>
      </c>
      <c r="I220" s="35" t="e">
        <f t="shared" si="46"/>
        <v>#N/A</v>
      </c>
      <c r="J220" s="38" t="s">
        <v>4176</v>
      </c>
      <c r="K220" s="38" t="s">
        <v>4177</v>
      </c>
      <c r="L220" s="38" t="s">
        <v>4175</v>
      </c>
      <c r="M220" s="38" t="s">
        <v>53</v>
      </c>
      <c r="N220" s="38" t="e">
        <f t="shared" si="47"/>
        <v>#N/A</v>
      </c>
      <c r="O220" s="549" t="s">
        <v>4178</v>
      </c>
      <c r="P220" s="328"/>
      <c r="Q220" s="328" t="s">
        <v>4175</v>
      </c>
      <c r="R220" s="328" t="s">
        <v>4181</v>
      </c>
      <c r="S220" s="328" t="s">
        <v>4181</v>
      </c>
      <c r="T220" s="328" t="s">
        <v>4180</v>
      </c>
      <c r="U220" s="328"/>
      <c r="V220" s="328" t="s">
        <v>4175</v>
      </c>
      <c r="W220" s="328" t="s">
        <v>4181</v>
      </c>
      <c r="X220" s="328" t="s">
        <v>4181</v>
      </c>
      <c r="Y220" s="328" t="s">
        <v>4182</v>
      </c>
      <c r="Z220" s="328"/>
      <c r="AA220" s="328" t="s">
        <v>4175</v>
      </c>
      <c r="AB220" s="328" t="s">
        <v>4181</v>
      </c>
      <c r="AC220" s="328" t="s">
        <v>4181</v>
      </c>
      <c r="AD220" s="549" t="s">
        <v>4183</v>
      </c>
      <c r="AE220" s="549"/>
      <c r="AF220" s="328" t="s">
        <v>4181</v>
      </c>
      <c r="AG220" s="328" t="s">
        <v>4181</v>
      </c>
      <c r="AH220" s="328" t="s">
        <v>4181</v>
      </c>
      <c r="AI220" s="328" t="s">
        <v>4186</v>
      </c>
      <c r="AJ220" s="328"/>
      <c r="AK220" s="328" t="s">
        <v>4181</v>
      </c>
      <c r="AL220" s="328" t="s">
        <v>4181</v>
      </c>
      <c r="AM220" s="328" t="s">
        <v>4181</v>
      </c>
      <c r="AN220" s="328" t="s">
        <v>4188</v>
      </c>
      <c r="AO220" s="328"/>
      <c r="AP220" s="328" t="s">
        <v>4181</v>
      </c>
      <c r="AQ220" s="328" t="s">
        <v>4181</v>
      </c>
      <c r="AR220" s="328" t="s">
        <v>4181</v>
      </c>
      <c r="AS220" s="549" t="s">
        <v>4189</v>
      </c>
      <c r="AT220" s="28"/>
      <c r="AU220" s="328" t="s">
        <v>4181</v>
      </c>
      <c r="AV220" s="328" t="s">
        <v>4181</v>
      </c>
      <c r="AW220" s="328" t="s">
        <v>4181</v>
      </c>
      <c r="AX220" s="353"/>
      <c r="AY220" s="353"/>
      <c r="AZ220" s="353"/>
      <c r="BA220" s="353"/>
      <c r="BB220" s="353"/>
      <c r="BC220" s="353"/>
      <c r="BD220" s="353"/>
      <c r="BE220" s="353"/>
      <c r="BF220" s="353"/>
      <c r="BG220" s="353"/>
      <c r="BH220" s="354"/>
      <c r="BI220" s="354"/>
      <c r="BJ220" s="354"/>
      <c r="BK220" s="354"/>
      <c r="BL220" s="354"/>
      <c r="BM220" s="354"/>
      <c r="BN220" s="354"/>
      <c r="BO220" s="354"/>
      <c r="BP220" s="354"/>
      <c r="BQ220" s="354"/>
      <c r="BS220" s="35" t="e">
        <f>INDEX(#REF!,MATCH(P2P_Full_Short_Hostname,#REF!,0))</f>
        <v>#REF!</v>
      </c>
      <c r="BT220" s="35" t="e">
        <f>INDEX(#REF!,MATCH(P2P_Full_Short_Hostname,#REF!,0))</f>
        <v>#REF!</v>
      </c>
      <c r="BU220" s="38" t="e">
        <f>INDEX(#REF!,MATCH(P2P_Full_Short_Hostname,#REF!,0))</f>
        <v>#REF!</v>
      </c>
      <c r="BV220" s="38" t="e">
        <f>INDEX(#REF!,MATCH(P2P_Full_Short_Hostname,#REF!,0))</f>
        <v>#REF!</v>
      </c>
      <c r="BW220" s="332" t="e">
        <f>INDEX(#REF!,MATCH(P2P_Full_Short_Hostname,#REF!,0))</f>
        <v>#REF!</v>
      </c>
      <c r="BX220" s="332" t="e">
        <f>INDEX(#REF!,MATCH(P2P_Full_Short_Hostname,#REF!,0))</f>
        <v>#REF!</v>
      </c>
      <c r="BY220" s="337"/>
      <c r="BZ220" s="337"/>
    </row>
    <row r="221" spans="2:78" hidden="1">
      <c r="B221" s="95" t="s">
        <v>767</v>
      </c>
      <c r="C221" s="33" t="e">
        <f t="shared" si="43"/>
        <v>#N/A</v>
      </c>
      <c r="D221" s="33" t="e">
        <f t="shared" si="44"/>
        <v>#N/A</v>
      </c>
      <c r="E221" s="33" t="e">
        <f t="shared" si="45"/>
        <v>#N/A</v>
      </c>
      <c r="F221" s="35" t="s">
        <v>4174</v>
      </c>
      <c r="G221" s="35" t="s">
        <v>4175</v>
      </c>
      <c r="H221" s="35" t="s">
        <v>52</v>
      </c>
      <c r="I221" s="35" t="e">
        <f t="shared" si="46"/>
        <v>#N/A</v>
      </c>
      <c r="J221" s="38" t="s">
        <v>4176</v>
      </c>
      <c r="K221" s="38" t="s">
        <v>4177</v>
      </c>
      <c r="L221" s="38" t="s">
        <v>4175</v>
      </c>
      <c r="M221" s="38" t="s">
        <v>53</v>
      </c>
      <c r="N221" s="38" t="e">
        <f t="shared" si="47"/>
        <v>#N/A</v>
      </c>
      <c r="O221" s="549" t="s">
        <v>4178</v>
      </c>
      <c r="P221" s="328"/>
      <c r="Q221" s="328" t="s">
        <v>4175</v>
      </c>
      <c r="R221" s="328" t="s">
        <v>4181</v>
      </c>
      <c r="S221" s="328" t="s">
        <v>4181</v>
      </c>
      <c r="T221" s="328" t="s">
        <v>4180</v>
      </c>
      <c r="U221" s="328"/>
      <c r="V221" s="328" t="s">
        <v>4175</v>
      </c>
      <c r="W221" s="328" t="s">
        <v>4181</v>
      </c>
      <c r="X221" s="328" t="s">
        <v>4181</v>
      </c>
      <c r="Y221" s="328" t="s">
        <v>4182</v>
      </c>
      <c r="Z221" s="328"/>
      <c r="AA221" s="328" t="s">
        <v>4175</v>
      </c>
      <c r="AB221" s="328" t="s">
        <v>4181</v>
      </c>
      <c r="AC221" s="328" t="s">
        <v>4181</v>
      </c>
      <c r="AD221" s="549" t="s">
        <v>4183</v>
      </c>
      <c r="AE221" s="549"/>
      <c r="AF221" s="328" t="s">
        <v>4181</v>
      </c>
      <c r="AG221" s="328" t="s">
        <v>4181</v>
      </c>
      <c r="AH221" s="328" t="s">
        <v>4181</v>
      </c>
      <c r="AI221" s="328" t="s">
        <v>4186</v>
      </c>
      <c r="AJ221" s="328"/>
      <c r="AK221" s="328" t="s">
        <v>4181</v>
      </c>
      <c r="AL221" s="328" t="s">
        <v>4181</v>
      </c>
      <c r="AM221" s="328" t="s">
        <v>4181</v>
      </c>
      <c r="AN221" s="328" t="s">
        <v>4188</v>
      </c>
      <c r="AO221" s="328"/>
      <c r="AP221" s="328" t="s">
        <v>4181</v>
      </c>
      <c r="AQ221" s="328" t="s">
        <v>4181</v>
      </c>
      <c r="AR221" s="328" t="s">
        <v>4181</v>
      </c>
      <c r="AS221" s="549" t="s">
        <v>4189</v>
      </c>
      <c r="AT221" s="28"/>
      <c r="AU221" s="328" t="s">
        <v>4181</v>
      </c>
      <c r="AV221" s="328" t="s">
        <v>4181</v>
      </c>
      <c r="AW221" s="328" t="s">
        <v>4181</v>
      </c>
      <c r="AX221" s="353"/>
      <c r="AY221" s="353"/>
      <c r="AZ221" s="353"/>
      <c r="BA221" s="353"/>
      <c r="BB221" s="353"/>
      <c r="BC221" s="353"/>
      <c r="BD221" s="353"/>
      <c r="BE221" s="353"/>
      <c r="BF221" s="353"/>
      <c r="BG221" s="353"/>
      <c r="BH221" s="354"/>
      <c r="BI221" s="354"/>
      <c r="BJ221" s="354"/>
      <c r="BK221" s="354"/>
      <c r="BL221" s="354"/>
      <c r="BM221" s="354"/>
      <c r="BN221" s="354"/>
      <c r="BO221" s="354"/>
      <c r="BP221" s="354"/>
      <c r="BQ221" s="354"/>
      <c r="BS221" s="35" t="e">
        <f>INDEX(#REF!,MATCH(P2P_Full_Short_Hostname,#REF!,0))</f>
        <v>#REF!</v>
      </c>
      <c r="BT221" s="35" t="e">
        <f>INDEX(#REF!,MATCH(P2P_Full_Short_Hostname,#REF!,0))</f>
        <v>#REF!</v>
      </c>
      <c r="BU221" s="38" t="e">
        <f>INDEX(#REF!,MATCH(P2P_Full_Short_Hostname,#REF!,0))</f>
        <v>#REF!</v>
      </c>
      <c r="BV221" s="38" t="e">
        <f>INDEX(#REF!,MATCH(P2P_Full_Short_Hostname,#REF!,0))</f>
        <v>#REF!</v>
      </c>
      <c r="BW221" s="332" t="e">
        <f>INDEX(#REF!,MATCH(P2P_Full_Short_Hostname,#REF!,0))</f>
        <v>#REF!</v>
      </c>
      <c r="BX221" s="332" t="e">
        <f>INDEX(#REF!,MATCH(P2P_Full_Short_Hostname,#REF!,0))</f>
        <v>#REF!</v>
      </c>
      <c r="BY221" s="28"/>
      <c r="BZ221" s="28"/>
    </row>
    <row r="222" spans="2:78" hidden="1">
      <c r="B222" s="95" t="s">
        <v>768</v>
      </c>
      <c r="C222" s="33" t="e">
        <f t="shared" si="43"/>
        <v>#N/A</v>
      </c>
      <c r="D222" s="33" t="e">
        <f t="shared" si="44"/>
        <v>#N/A</v>
      </c>
      <c r="E222" s="33" t="e">
        <f t="shared" si="45"/>
        <v>#N/A</v>
      </c>
      <c r="F222" s="35" t="s">
        <v>4174</v>
      </c>
      <c r="G222" s="35" t="s">
        <v>4175</v>
      </c>
      <c r="H222" s="35" t="s">
        <v>52</v>
      </c>
      <c r="I222" s="35" t="e">
        <f t="shared" si="46"/>
        <v>#N/A</v>
      </c>
      <c r="J222" s="38" t="s">
        <v>4176</v>
      </c>
      <c r="K222" s="38" t="s">
        <v>4177</v>
      </c>
      <c r="L222" s="38" t="s">
        <v>4175</v>
      </c>
      <c r="M222" s="38" t="s">
        <v>53</v>
      </c>
      <c r="N222" s="38" t="e">
        <f t="shared" si="47"/>
        <v>#N/A</v>
      </c>
      <c r="O222" s="549" t="s">
        <v>4178</v>
      </c>
      <c r="P222" s="328"/>
      <c r="Q222" s="328" t="s">
        <v>4175</v>
      </c>
      <c r="R222" s="328" t="s">
        <v>4181</v>
      </c>
      <c r="S222" s="328" t="s">
        <v>4181</v>
      </c>
      <c r="T222" s="328" t="s">
        <v>4180</v>
      </c>
      <c r="U222" s="328"/>
      <c r="V222" s="328" t="s">
        <v>4175</v>
      </c>
      <c r="W222" s="328" t="s">
        <v>4181</v>
      </c>
      <c r="X222" s="328" t="s">
        <v>4181</v>
      </c>
      <c r="Y222" s="328" t="s">
        <v>4182</v>
      </c>
      <c r="Z222" s="328"/>
      <c r="AA222" s="328" t="s">
        <v>4175</v>
      </c>
      <c r="AB222" s="328" t="s">
        <v>4181</v>
      </c>
      <c r="AC222" s="328" t="s">
        <v>4181</v>
      </c>
      <c r="AD222" s="549" t="s">
        <v>4183</v>
      </c>
      <c r="AE222" s="549"/>
      <c r="AF222" s="328" t="s">
        <v>4181</v>
      </c>
      <c r="AG222" s="328" t="s">
        <v>4181</v>
      </c>
      <c r="AH222" s="328" t="s">
        <v>4181</v>
      </c>
      <c r="AI222" s="328" t="s">
        <v>4186</v>
      </c>
      <c r="AJ222" s="328"/>
      <c r="AK222" s="328" t="s">
        <v>4181</v>
      </c>
      <c r="AL222" s="328" t="s">
        <v>4181</v>
      </c>
      <c r="AM222" s="328" t="s">
        <v>4181</v>
      </c>
      <c r="AN222" s="328" t="s">
        <v>4188</v>
      </c>
      <c r="AO222" s="328"/>
      <c r="AP222" s="328" t="s">
        <v>4181</v>
      </c>
      <c r="AQ222" s="328" t="s">
        <v>4181</v>
      </c>
      <c r="AR222" s="328" t="s">
        <v>4181</v>
      </c>
      <c r="AS222" s="549" t="s">
        <v>4189</v>
      </c>
      <c r="AT222" s="28"/>
      <c r="AU222" s="328" t="s">
        <v>4181</v>
      </c>
      <c r="AV222" s="328" t="s">
        <v>4181</v>
      </c>
      <c r="AW222" s="328" t="s">
        <v>4181</v>
      </c>
      <c r="AX222" s="353"/>
      <c r="AY222" s="353"/>
      <c r="AZ222" s="353"/>
      <c r="BA222" s="353"/>
      <c r="BB222" s="353"/>
      <c r="BC222" s="353"/>
      <c r="BD222" s="353"/>
      <c r="BE222" s="353"/>
      <c r="BF222" s="353"/>
      <c r="BG222" s="353"/>
      <c r="BH222" s="354"/>
      <c r="BI222" s="354"/>
      <c r="BJ222" s="354"/>
      <c r="BK222" s="354"/>
      <c r="BL222" s="354"/>
      <c r="BM222" s="354"/>
      <c r="BN222" s="354"/>
      <c r="BO222" s="354"/>
      <c r="BP222" s="354"/>
      <c r="BQ222" s="354"/>
      <c r="BS222" s="35" t="e">
        <f>INDEX(#REF!,MATCH(P2P_Full_Short_Hostname,#REF!,0))</f>
        <v>#REF!</v>
      </c>
      <c r="BT222" s="35" t="e">
        <f>INDEX(#REF!,MATCH(P2P_Full_Short_Hostname,#REF!,0))</f>
        <v>#REF!</v>
      </c>
      <c r="BU222" s="38" t="e">
        <f>INDEX(#REF!,MATCH(P2P_Full_Short_Hostname,#REF!,0))</f>
        <v>#REF!</v>
      </c>
      <c r="BV222" s="38" t="e">
        <f>INDEX(#REF!,MATCH(P2P_Full_Short_Hostname,#REF!,0))</f>
        <v>#REF!</v>
      </c>
      <c r="BW222" s="332" t="e">
        <f>INDEX(#REF!,MATCH(P2P_Full_Short_Hostname,#REF!,0))</f>
        <v>#REF!</v>
      </c>
      <c r="BX222" s="332" t="e">
        <f>INDEX(#REF!,MATCH(P2P_Full_Short_Hostname,#REF!,0))</f>
        <v>#REF!</v>
      </c>
      <c r="BY222" s="28"/>
      <c r="BZ222" s="28"/>
    </row>
    <row r="223" spans="2:78" hidden="1">
      <c r="B223" s="95" t="s">
        <v>769</v>
      </c>
      <c r="C223" s="33" t="e">
        <f t="shared" si="43"/>
        <v>#N/A</v>
      </c>
      <c r="D223" s="33" t="e">
        <f t="shared" si="44"/>
        <v>#N/A</v>
      </c>
      <c r="E223" s="33" t="e">
        <f t="shared" si="45"/>
        <v>#N/A</v>
      </c>
      <c r="F223" s="35" t="s">
        <v>4174</v>
      </c>
      <c r="G223" s="35" t="s">
        <v>4175</v>
      </c>
      <c r="H223" s="35" t="s">
        <v>52</v>
      </c>
      <c r="I223" s="35" t="e">
        <f t="shared" si="46"/>
        <v>#N/A</v>
      </c>
      <c r="J223" s="38" t="s">
        <v>4176</v>
      </c>
      <c r="K223" s="38" t="s">
        <v>4177</v>
      </c>
      <c r="L223" s="38" t="s">
        <v>4175</v>
      </c>
      <c r="M223" s="38" t="s">
        <v>53</v>
      </c>
      <c r="N223" s="38" t="e">
        <f t="shared" si="47"/>
        <v>#N/A</v>
      </c>
      <c r="O223" s="549" t="s">
        <v>4178</v>
      </c>
      <c r="P223" s="328"/>
      <c r="Q223" s="328" t="s">
        <v>4175</v>
      </c>
      <c r="R223" s="328" t="s">
        <v>4181</v>
      </c>
      <c r="S223" s="328" t="s">
        <v>4181</v>
      </c>
      <c r="T223" s="328" t="s">
        <v>4180</v>
      </c>
      <c r="U223" s="328"/>
      <c r="V223" s="328" t="s">
        <v>4175</v>
      </c>
      <c r="W223" s="328" t="s">
        <v>4181</v>
      </c>
      <c r="X223" s="328" t="s">
        <v>4181</v>
      </c>
      <c r="Y223" s="328" t="s">
        <v>4182</v>
      </c>
      <c r="Z223" s="328"/>
      <c r="AA223" s="328" t="s">
        <v>4175</v>
      </c>
      <c r="AB223" s="328" t="s">
        <v>4181</v>
      </c>
      <c r="AC223" s="328" t="s">
        <v>4181</v>
      </c>
      <c r="AD223" s="549" t="s">
        <v>4183</v>
      </c>
      <c r="AE223" s="549"/>
      <c r="AF223" s="328" t="s">
        <v>4181</v>
      </c>
      <c r="AG223" s="328" t="s">
        <v>4181</v>
      </c>
      <c r="AH223" s="328" t="s">
        <v>4181</v>
      </c>
      <c r="AI223" s="328" t="s">
        <v>4186</v>
      </c>
      <c r="AJ223" s="328"/>
      <c r="AK223" s="328" t="s">
        <v>4181</v>
      </c>
      <c r="AL223" s="328" t="s">
        <v>4181</v>
      </c>
      <c r="AM223" s="328" t="s">
        <v>4181</v>
      </c>
      <c r="AN223" s="328" t="s">
        <v>4188</v>
      </c>
      <c r="AO223" s="328"/>
      <c r="AP223" s="328" t="s">
        <v>4181</v>
      </c>
      <c r="AQ223" s="328" t="s">
        <v>4181</v>
      </c>
      <c r="AR223" s="328" t="s">
        <v>4181</v>
      </c>
      <c r="AS223" s="549" t="s">
        <v>4189</v>
      </c>
      <c r="AT223" s="28"/>
      <c r="AU223" s="328" t="s">
        <v>4181</v>
      </c>
      <c r="AV223" s="328" t="s">
        <v>4181</v>
      </c>
      <c r="AW223" s="328" t="s">
        <v>4181</v>
      </c>
      <c r="AX223" s="353"/>
      <c r="AY223" s="353"/>
      <c r="AZ223" s="353"/>
      <c r="BA223" s="353"/>
      <c r="BB223" s="353"/>
      <c r="BC223" s="353"/>
      <c r="BD223" s="353"/>
      <c r="BE223" s="353"/>
      <c r="BF223" s="353"/>
      <c r="BG223" s="353"/>
      <c r="BH223" s="354"/>
      <c r="BI223" s="354"/>
      <c r="BJ223" s="354"/>
      <c r="BK223" s="354"/>
      <c r="BL223" s="354"/>
      <c r="BM223" s="354"/>
      <c r="BN223" s="354"/>
      <c r="BO223" s="354"/>
      <c r="BP223" s="354"/>
      <c r="BQ223" s="354"/>
      <c r="BS223" s="35" t="e">
        <f>INDEX(#REF!,MATCH(P2P_Full_Short_Hostname,#REF!,0))</f>
        <v>#REF!</v>
      </c>
      <c r="BT223" s="35" t="e">
        <f>INDEX(#REF!,MATCH(P2P_Full_Short_Hostname,#REF!,0))</f>
        <v>#REF!</v>
      </c>
      <c r="BU223" s="38" t="e">
        <f>INDEX(#REF!,MATCH(P2P_Full_Short_Hostname,#REF!,0))</f>
        <v>#REF!</v>
      </c>
      <c r="BV223" s="38" t="e">
        <f>INDEX(#REF!,MATCH(P2P_Full_Short_Hostname,#REF!,0))</f>
        <v>#REF!</v>
      </c>
      <c r="BW223" s="332" t="e">
        <f>INDEX(#REF!,MATCH(P2P_Full_Short_Hostname,#REF!,0))</f>
        <v>#REF!</v>
      </c>
      <c r="BX223" s="332" t="e">
        <f>INDEX(#REF!,MATCH(P2P_Full_Short_Hostname,#REF!,0))</f>
        <v>#REF!</v>
      </c>
      <c r="BY223" s="28"/>
      <c r="BZ223" s="28"/>
    </row>
    <row r="224" spans="2:78" hidden="1">
      <c r="B224" s="95" t="s">
        <v>770</v>
      </c>
      <c r="C224" s="33" t="e">
        <f t="shared" si="43"/>
        <v>#N/A</v>
      </c>
      <c r="D224" s="33" t="e">
        <f t="shared" si="44"/>
        <v>#N/A</v>
      </c>
      <c r="E224" s="33" t="e">
        <f t="shared" si="45"/>
        <v>#N/A</v>
      </c>
      <c r="F224" s="35" t="s">
        <v>4174</v>
      </c>
      <c r="G224" s="35" t="s">
        <v>4175</v>
      </c>
      <c r="H224" s="35" t="s">
        <v>52</v>
      </c>
      <c r="I224" s="35" t="e">
        <f t="shared" si="46"/>
        <v>#N/A</v>
      </c>
      <c r="J224" s="38" t="s">
        <v>4176</v>
      </c>
      <c r="K224" s="38" t="s">
        <v>4177</v>
      </c>
      <c r="L224" s="38" t="s">
        <v>4175</v>
      </c>
      <c r="M224" s="38" t="s">
        <v>53</v>
      </c>
      <c r="N224" s="38" t="e">
        <f t="shared" si="47"/>
        <v>#N/A</v>
      </c>
      <c r="O224" s="549" t="s">
        <v>4178</v>
      </c>
      <c r="P224" s="328"/>
      <c r="Q224" s="328" t="s">
        <v>4175</v>
      </c>
      <c r="R224" s="328" t="s">
        <v>4181</v>
      </c>
      <c r="S224" s="328" t="s">
        <v>4181</v>
      </c>
      <c r="T224" s="328" t="s">
        <v>4180</v>
      </c>
      <c r="U224" s="328"/>
      <c r="V224" s="328" t="s">
        <v>4175</v>
      </c>
      <c r="W224" s="328" t="s">
        <v>4181</v>
      </c>
      <c r="X224" s="328" t="s">
        <v>4181</v>
      </c>
      <c r="Y224" s="328" t="s">
        <v>4182</v>
      </c>
      <c r="Z224" s="328"/>
      <c r="AA224" s="328" t="s">
        <v>4175</v>
      </c>
      <c r="AB224" s="328" t="s">
        <v>4181</v>
      </c>
      <c r="AC224" s="328" t="s">
        <v>4181</v>
      </c>
      <c r="AD224" s="549" t="s">
        <v>4183</v>
      </c>
      <c r="AE224" s="549"/>
      <c r="AF224" s="328" t="s">
        <v>4181</v>
      </c>
      <c r="AG224" s="328" t="s">
        <v>4181</v>
      </c>
      <c r="AH224" s="328" t="s">
        <v>4181</v>
      </c>
      <c r="AI224" s="328" t="s">
        <v>4186</v>
      </c>
      <c r="AJ224" s="328"/>
      <c r="AK224" s="328" t="s">
        <v>4181</v>
      </c>
      <c r="AL224" s="328" t="s">
        <v>4181</v>
      </c>
      <c r="AM224" s="328" t="s">
        <v>4181</v>
      </c>
      <c r="AN224" s="328" t="s">
        <v>4188</v>
      </c>
      <c r="AO224" s="328"/>
      <c r="AP224" s="328" t="s">
        <v>4181</v>
      </c>
      <c r="AQ224" s="328" t="s">
        <v>4181</v>
      </c>
      <c r="AR224" s="328" t="s">
        <v>4181</v>
      </c>
      <c r="AS224" s="549" t="s">
        <v>4189</v>
      </c>
      <c r="AT224" s="28"/>
      <c r="AU224" s="328" t="s">
        <v>4181</v>
      </c>
      <c r="AV224" s="328" t="s">
        <v>4181</v>
      </c>
      <c r="AW224" s="328" t="s">
        <v>4181</v>
      </c>
      <c r="AX224" s="353"/>
      <c r="AY224" s="353"/>
      <c r="AZ224" s="353"/>
      <c r="BA224" s="353"/>
      <c r="BB224" s="353"/>
      <c r="BC224" s="353"/>
      <c r="BD224" s="353"/>
      <c r="BE224" s="353"/>
      <c r="BF224" s="353"/>
      <c r="BG224" s="353"/>
      <c r="BH224" s="354"/>
      <c r="BI224" s="354"/>
      <c r="BJ224" s="354"/>
      <c r="BK224" s="354"/>
      <c r="BL224" s="354"/>
      <c r="BM224" s="354"/>
      <c r="BN224" s="354"/>
      <c r="BO224" s="354"/>
      <c r="BP224" s="354"/>
      <c r="BQ224" s="354"/>
      <c r="BS224" s="35" t="e">
        <f>INDEX(#REF!,MATCH(P2P_Full_Short_Hostname,#REF!,0))</f>
        <v>#REF!</v>
      </c>
      <c r="BT224" s="35" t="e">
        <f>INDEX(#REF!,MATCH(P2P_Full_Short_Hostname,#REF!,0))</f>
        <v>#REF!</v>
      </c>
      <c r="BU224" s="38" t="e">
        <f>INDEX(#REF!,MATCH(P2P_Full_Short_Hostname,#REF!,0))</f>
        <v>#REF!</v>
      </c>
      <c r="BV224" s="38" t="e">
        <f>INDEX(#REF!,MATCH(P2P_Full_Short_Hostname,#REF!,0))</f>
        <v>#REF!</v>
      </c>
      <c r="BW224" s="332" t="e">
        <f>INDEX(#REF!,MATCH(P2P_Full_Short_Hostname,#REF!,0))</f>
        <v>#REF!</v>
      </c>
      <c r="BX224" s="332" t="e">
        <f>INDEX(#REF!,MATCH(P2P_Full_Short_Hostname,#REF!,0))</f>
        <v>#REF!</v>
      </c>
      <c r="BY224" s="28"/>
      <c r="BZ224" s="28"/>
    </row>
    <row r="225" spans="2:78" hidden="1">
      <c r="B225" s="95" t="s">
        <v>771</v>
      </c>
      <c r="C225" s="33" t="e">
        <f t="shared" si="43"/>
        <v>#N/A</v>
      </c>
      <c r="D225" s="33" t="e">
        <f t="shared" si="44"/>
        <v>#N/A</v>
      </c>
      <c r="E225" s="33" t="e">
        <f t="shared" si="45"/>
        <v>#N/A</v>
      </c>
      <c r="F225" s="35" t="s">
        <v>4174</v>
      </c>
      <c r="G225" s="35" t="s">
        <v>4175</v>
      </c>
      <c r="H225" s="35" t="s">
        <v>52</v>
      </c>
      <c r="I225" s="35" t="e">
        <f t="shared" si="46"/>
        <v>#N/A</v>
      </c>
      <c r="J225" s="38" t="s">
        <v>4176</v>
      </c>
      <c r="K225" s="38" t="s">
        <v>4177</v>
      </c>
      <c r="L225" s="38" t="s">
        <v>4175</v>
      </c>
      <c r="M225" s="38" t="s">
        <v>53</v>
      </c>
      <c r="N225" s="38" t="e">
        <f t="shared" si="47"/>
        <v>#N/A</v>
      </c>
      <c r="O225" s="549" t="s">
        <v>4178</v>
      </c>
      <c r="P225" s="328"/>
      <c r="Q225" s="328" t="s">
        <v>4175</v>
      </c>
      <c r="R225" s="328" t="s">
        <v>4181</v>
      </c>
      <c r="S225" s="328" t="s">
        <v>4181</v>
      </c>
      <c r="T225" s="328" t="s">
        <v>4180</v>
      </c>
      <c r="U225" s="328"/>
      <c r="V225" s="328" t="s">
        <v>4175</v>
      </c>
      <c r="W225" s="328" t="s">
        <v>4181</v>
      </c>
      <c r="X225" s="328" t="s">
        <v>4181</v>
      </c>
      <c r="Y225" s="328" t="s">
        <v>4182</v>
      </c>
      <c r="Z225" s="328"/>
      <c r="AA225" s="328" t="s">
        <v>4175</v>
      </c>
      <c r="AB225" s="328" t="s">
        <v>4181</v>
      </c>
      <c r="AC225" s="328" t="s">
        <v>4181</v>
      </c>
      <c r="AD225" s="549" t="s">
        <v>4183</v>
      </c>
      <c r="AE225" s="549"/>
      <c r="AF225" s="328" t="s">
        <v>4181</v>
      </c>
      <c r="AG225" s="328" t="s">
        <v>4181</v>
      </c>
      <c r="AH225" s="328" t="s">
        <v>4181</v>
      </c>
      <c r="AI225" s="328" t="s">
        <v>4186</v>
      </c>
      <c r="AJ225" s="328"/>
      <c r="AK225" s="328" t="s">
        <v>4181</v>
      </c>
      <c r="AL225" s="328" t="s">
        <v>4181</v>
      </c>
      <c r="AM225" s="328" t="s">
        <v>4181</v>
      </c>
      <c r="AN225" s="328" t="s">
        <v>4188</v>
      </c>
      <c r="AO225" s="328"/>
      <c r="AP225" s="328" t="s">
        <v>4181</v>
      </c>
      <c r="AQ225" s="328" t="s">
        <v>4181</v>
      </c>
      <c r="AR225" s="328" t="s">
        <v>4181</v>
      </c>
      <c r="AS225" s="549" t="s">
        <v>4189</v>
      </c>
      <c r="AT225" s="28"/>
      <c r="AU225" s="328" t="s">
        <v>4181</v>
      </c>
      <c r="AV225" s="328" t="s">
        <v>4181</v>
      </c>
      <c r="AW225" s="328" t="s">
        <v>4181</v>
      </c>
      <c r="AX225" s="353"/>
      <c r="AY225" s="353"/>
      <c r="AZ225" s="353"/>
      <c r="BA225" s="353"/>
      <c r="BB225" s="353"/>
      <c r="BC225" s="353"/>
      <c r="BD225" s="353"/>
      <c r="BE225" s="353"/>
      <c r="BF225" s="353"/>
      <c r="BG225" s="353"/>
      <c r="BH225" s="354"/>
      <c r="BI225" s="354"/>
      <c r="BJ225" s="354"/>
      <c r="BK225" s="354"/>
      <c r="BL225" s="354"/>
      <c r="BM225" s="354"/>
      <c r="BN225" s="354"/>
      <c r="BO225" s="354"/>
      <c r="BP225" s="354"/>
      <c r="BQ225" s="354"/>
      <c r="BS225" s="35" t="e">
        <f>INDEX(#REF!,MATCH(P2P_Full_Short_Hostname,#REF!,0))</f>
        <v>#REF!</v>
      </c>
      <c r="BT225" s="35" t="e">
        <f>INDEX(#REF!,MATCH(P2P_Full_Short_Hostname,#REF!,0))</f>
        <v>#REF!</v>
      </c>
      <c r="BU225" s="38" t="e">
        <f>INDEX(#REF!,MATCH(P2P_Full_Short_Hostname,#REF!,0))</f>
        <v>#REF!</v>
      </c>
      <c r="BV225" s="38" t="e">
        <f>INDEX(#REF!,MATCH(P2P_Full_Short_Hostname,#REF!,0))</f>
        <v>#REF!</v>
      </c>
      <c r="BW225" s="332" t="e">
        <f>INDEX(#REF!,MATCH(P2P_Full_Short_Hostname,#REF!,0))</f>
        <v>#REF!</v>
      </c>
      <c r="BX225" s="332" t="e">
        <f>INDEX(#REF!,MATCH(P2P_Full_Short_Hostname,#REF!,0))</f>
        <v>#REF!</v>
      </c>
      <c r="BY225" s="335"/>
      <c r="BZ225" s="335"/>
    </row>
    <row r="226" spans="2:78" hidden="1">
      <c r="B226" s="95" t="s">
        <v>898</v>
      </c>
      <c r="C226" s="33" t="str">
        <f t="shared" si="43"/>
        <v>Beckton</v>
      </c>
      <c r="D226" s="33" t="str">
        <f t="shared" si="44"/>
        <v>Flow Balancer</v>
      </c>
      <c r="E226" s="33" t="str">
        <f t="shared" si="45"/>
        <v>Ph1</v>
      </c>
      <c r="F226" s="35" t="s">
        <v>4174</v>
      </c>
      <c r="G226" s="35" t="s">
        <v>4175</v>
      </c>
      <c r="H226" s="35" t="s">
        <v>52</v>
      </c>
      <c r="I226" s="35" t="e">
        <f>INDEX(Master_Full_ILO_IP,MATCH(_xlfn.SINGLE(G1),Master_Full_Short_Hostname,0))</f>
        <v>#N/A</v>
      </c>
      <c r="J226" s="38" t="s">
        <v>4176</v>
      </c>
      <c r="K226" s="38" t="s">
        <v>4177</v>
      </c>
      <c r="L226" s="38" t="s">
        <v>4175</v>
      </c>
      <c r="M226" s="38" t="s">
        <v>53</v>
      </c>
      <c r="N226" s="38" t="str">
        <f>INDEX(Master_Full_OM_IP,MATCH(P2P_Full_Short_Hostname,Master_Full_Short_Hostname,0))</f>
        <v>10.244.55.174</v>
      </c>
      <c r="O226" s="331" t="s">
        <v>4178</v>
      </c>
      <c r="P226" s="331" t="s">
        <v>4214</v>
      </c>
      <c r="Q226" s="197" t="s">
        <v>4185</v>
      </c>
      <c r="R226" s="197" t="s">
        <v>56</v>
      </c>
      <c r="S226" s="331" t="e">
        <f t="shared" ref="S226:S243" si="48">INDEX(Master_Full_BESR_IP,MATCH(P2P_Full_Short_Hostname,Master_Full_Short_Hostname,0))</f>
        <v>#REF!</v>
      </c>
      <c r="T226" s="357" t="s">
        <v>4180</v>
      </c>
      <c r="U226" s="357" t="s">
        <v>4215</v>
      </c>
      <c r="V226" s="197" t="s">
        <v>4185</v>
      </c>
      <c r="W226" s="197" t="s">
        <v>56</v>
      </c>
      <c r="X226" s="331" t="e">
        <f t="shared" ref="X226:X243" si="49">INDEX(Master_Full_BESR_IP,MATCH(P2P_Full_Short_Hostname,Master_Full_Short_Hostname,0))</f>
        <v>#REF!</v>
      </c>
      <c r="Y226" s="328" t="s">
        <v>4182</v>
      </c>
      <c r="Z226" s="328"/>
      <c r="AA226" s="328" t="s">
        <v>4175</v>
      </c>
      <c r="AB226" s="328" t="s">
        <v>4181</v>
      </c>
      <c r="AC226" s="328" t="s">
        <v>4181</v>
      </c>
      <c r="AD226" s="333" t="s">
        <v>4217</v>
      </c>
      <c r="AE226" s="333"/>
      <c r="AF226" s="333" t="s">
        <v>4185</v>
      </c>
      <c r="AG226" s="333" t="s">
        <v>4218</v>
      </c>
      <c r="AH226" s="333" t="s">
        <v>4219</v>
      </c>
      <c r="AI226" s="333" t="s">
        <v>4220</v>
      </c>
      <c r="AJ226" s="333"/>
      <c r="AK226" s="333" t="s">
        <v>4185</v>
      </c>
      <c r="AL226" s="333" t="s">
        <v>4218</v>
      </c>
      <c r="AM226" s="333" t="s">
        <v>4219</v>
      </c>
      <c r="AN226" s="333" t="s">
        <v>4221</v>
      </c>
      <c r="AO226" s="333"/>
      <c r="AP226" s="333" t="s">
        <v>4185</v>
      </c>
      <c r="AQ226" s="333" t="s">
        <v>4218</v>
      </c>
      <c r="AR226" s="333" t="s">
        <v>4219</v>
      </c>
      <c r="AS226" s="333" t="s">
        <v>4222</v>
      </c>
      <c r="AT226" s="333"/>
      <c r="AU226" s="333" t="s">
        <v>4185</v>
      </c>
      <c r="AV226" s="333" t="s">
        <v>4218</v>
      </c>
      <c r="AW226" s="333" t="s">
        <v>4219</v>
      </c>
      <c r="AX226" s="333" t="s">
        <v>4223</v>
      </c>
      <c r="AY226" s="333"/>
      <c r="AZ226" s="333" t="s">
        <v>4185</v>
      </c>
      <c r="BA226" s="333" t="s">
        <v>4218</v>
      </c>
      <c r="BB226" s="333" t="s">
        <v>4219</v>
      </c>
      <c r="BC226" s="333" t="s">
        <v>4224</v>
      </c>
      <c r="BD226" s="333"/>
      <c r="BE226" s="333" t="s">
        <v>4185</v>
      </c>
      <c r="BF226" s="333" t="s">
        <v>4218</v>
      </c>
      <c r="BG226" s="333" t="s">
        <v>4219</v>
      </c>
      <c r="BH226" s="333" t="s">
        <v>4225</v>
      </c>
      <c r="BI226" s="333"/>
      <c r="BJ226" s="333" t="s">
        <v>4185</v>
      </c>
      <c r="BK226" s="333" t="s">
        <v>4218</v>
      </c>
      <c r="BL226" s="333" t="s">
        <v>4219</v>
      </c>
      <c r="BM226" s="333" t="s">
        <v>4226</v>
      </c>
      <c r="BN226" s="333"/>
      <c r="BO226" s="333" t="s">
        <v>4185</v>
      </c>
      <c r="BP226" s="333" t="s">
        <v>4218</v>
      </c>
      <c r="BQ226" s="333" t="s">
        <v>4219</v>
      </c>
      <c r="BS226" s="35" t="e">
        <f>INDEX(#REF!,MATCH(P2P_Full_Short_Hostname,#REF!,0))</f>
        <v>#REF!</v>
      </c>
      <c r="BT226" s="35" t="e">
        <f>INDEX(#REF!,MATCH(P2P_Full_Short_Hostname,#REF!,0))</f>
        <v>#REF!</v>
      </c>
      <c r="BU226" s="38" t="e">
        <f>INDEX(#REF!,MATCH(P2P_Full_Short_Hostname,#REF!,0))</f>
        <v>#REF!</v>
      </c>
      <c r="BV226" s="38" t="e">
        <f>INDEX(#REF!,MATCH(P2P_Full_Short_Hostname,#REF!,0))</f>
        <v>#REF!</v>
      </c>
      <c r="BW226" s="28"/>
      <c r="BX226" s="28"/>
      <c r="BY226" s="333" t="e">
        <f>INDEX(#REF!,MATCH(P2P_Full_Short_Hostname,#REF!,0))</f>
        <v>#REF!</v>
      </c>
      <c r="BZ226" s="333" t="e">
        <f>INDEX(#REF!,MATCH(P2P_Full_Short_Hostname,#REF!,0))</f>
        <v>#REF!</v>
      </c>
    </row>
    <row r="227" spans="2:78" hidden="1">
      <c r="B227" s="95" t="s">
        <v>901</v>
      </c>
      <c r="C227" s="33" t="str">
        <f t="shared" si="43"/>
        <v>Croydon</v>
      </c>
      <c r="D227" s="33" t="str">
        <f t="shared" si="44"/>
        <v>Flow Balancer</v>
      </c>
      <c r="E227" s="33" t="str">
        <f t="shared" si="45"/>
        <v>Ph1</v>
      </c>
      <c r="F227" s="35" t="s">
        <v>4174</v>
      </c>
      <c r="G227" s="35" t="s">
        <v>4175</v>
      </c>
      <c r="H227" s="35" t="s">
        <v>52</v>
      </c>
      <c r="I227" s="35" t="str">
        <f t="shared" si="46"/>
        <v>10.244.57.142</v>
      </c>
      <c r="J227" s="38" t="s">
        <v>4176</v>
      </c>
      <c r="K227" s="38" t="s">
        <v>4177</v>
      </c>
      <c r="L227" s="38" t="s">
        <v>4175</v>
      </c>
      <c r="M227" s="38" t="s">
        <v>53</v>
      </c>
      <c r="N227" s="38" t="str">
        <f t="shared" si="47"/>
        <v>10.244.55.238</v>
      </c>
      <c r="O227" s="331" t="s">
        <v>4178</v>
      </c>
      <c r="P227" s="331" t="s">
        <v>4214</v>
      </c>
      <c r="Q227" s="197" t="s">
        <v>4185</v>
      </c>
      <c r="R227" s="197" t="s">
        <v>56</v>
      </c>
      <c r="S227" s="331" t="e">
        <f t="shared" si="48"/>
        <v>#REF!</v>
      </c>
      <c r="T227" s="357" t="s">
        <v>4180</v>
      </c>
      <c r="U227" s="357" t="s">
        <v>4215</v>
      </c>
      <c r="V227" s="197" t="s">
        <v>4185</v>
      </c>
      <c r="W227" s="197" t="s">
        <v>56</v>
      </c>
      <c r="X227" s="331" t="e">
        <f t="shared" si="49"/>
        <v>#REF!</v>
      </c>
      <c r="Y227" s="328" t="s">
        <v>4182</v>
      </c>
      <c r="Z227" s="328"/>
      <c r="AA227" s="328" t="s">
        <v>4175</v>
      </c>
      <c r="AB227" s="328" t="s">
        <v>4181</v>
      </c>
      <c r="AC227" s="328" t="s">
        <v>4181</v>
      </c>
      <c r="AD227" s="333" t="s">
        <v>4217</v>
      </c>
      <c r="AE227" s="333"/>
      <c r="AF227" s="333" t="s">
        <v>4185</v>
      </c>
      <c r="AG227" s="333" t="s">
        <v>4218</v>
      </c>
      <c r="AH227" s="333" t="s">
        <v>4219</v>
      </c>
      <c r="AI227" s="333" t="s">
        <v>4220</v>
      </c>
      <c r="AJ227" s="333"/>
      <c r="AK227" s="333" t="s">
        <v>4185</v>
      </c>
      <c r="AL227" s="333" t="s">
        <v>4218</v>
      </c>
      <c r="AM227" s="333" t="s">
        <v>4219</v>
      </c>
      <c r="AN227" s="333" t="s">
        <v>4221</v>
      </c>
      <c r="AO227" s="333"/>
      <c r="AP227" s="333" t="s">
        <v>4185</v>
      </c>
      <c r="AQ227" s="333" t="s">
        <v>4218</v>
      </c>
      <c r="AR227" s="333" t="s">
        <v>4219</v>
      </c>
      <c r="AS227" s="333" t="s">
        <v>4222</v>
      </c>
      <c r="AT227" s="333"/>
      <c r="AU227" s="333" t="s">
        <v>4185</v>
      </c>
      <c r="AV227" s="333" t="s">
        <v>4218</v>
      </c>
      <c r="AW227" s="333" t="s">
        <v>4219</v>
      </c>
      <c r="AX227" s="333" t="s">
        <v>4223</v>
      </c>
      <c r="AY227" s="333"/>
      <c r="AZ227" s="333" t="s">
        <v>4185</v>
      </c>
      <c r="BA227" s="333" t="s">
        <v>4218</v>
      </c>
      <c r="BB227" s="333" t="s">
        <v>4219</v>
      </c>
      <c r="BC227" s="333" t="s">
        <v>4224</v>
      </c>
      <c r="BD227" s="333"/>
      <c r="BE227" s="333" t="s">
        <v>4185</v>
      </c>
      <c r="BF227" s="333" t="s">
        <v>4218</v>
      </c>
      <c r="BG227" s="333" t="s">
        <v>4219</v>
      </c>
      <c r="BH227" s="333" t="s">
        <v>4225</v>
      </c>
      <c r="BI227" s="333"/>
      <c r="BJ227" s="333" t="s">
        <v>4185</v>
      </c>
      <c r="BK227" s="333" t="s">
        <v>4218</v>
      </c>
      <c r="BL227" s="333" t="s">
        <v>4219</v>
      </c>
      <c r="BM227" s="333" t="s">
        <v>4226</v>
      </c>
      <c r="BN227" s="333"/>
      <c r="BO227" s="333" t="s">
        <v>4185</v>
      </c>
      <c r="BP227" s="333" t="s">
        <v>4218</v>
      </c>
      <c r="BQ227" s="333" t="s">
        <v>4219</v>
      </c>
      <c r="BS227" s="35" t="e">
        <f>INDEX(#REF!,MATCH(P2P_Full_Short_Hostname,#REF!,0))</f>
        <v>#REF!</v>
      </c>
      <c r="BT227" s="35" t="e">
        <f>INDEX(#REF!,MATCH(P2P_Full_Short_Hostname,#REF!,0))</f>
        <v>#REF!</v>
      </c>
      <c r="BU227" s="38" t="e">
        <f>INDEX(#REF!,MATCH(P2P_Full_Short_Hostname,#REF!,0))</f>
        <v>#REF!</v>
      </c>
      <c r="BV227" s="38" t="e">
        <f>INDEX(#REF!,MATCH(P2P_Full_Short_Hostname,#REF!,0))</f>
        <v>#REF!</v>
      </c>
      <c r="BW227" s="28"/>
      <c r="BX227" s="28"/>
      <c r="BY227" s="333" t="e">
        <f>INDEX(#REF!,MATCH(P2P_Full_Short_Hostname,#REF!,0))</f>
        <v>#REF!</v>
      </c>
      <c r="BZ227" s="333" t="e">
        <f>INDEX(#REF!,MATCH(P2P_Full_Short_Hostname,#REF!,0))</f>
        <v>#REF!</v>
      </c>
    </row>
    <row r="228" spans="2:78" hidden="1">
      <c r="B228" s="95" t="s">
        <v>889</v>
      </c>
      <c r="C228" s="33" t="str">
        <f t="shared" si="43"/>
        <v>Leeds</v>
      </c>
      <c r="D228" s="33" t="str">
        <f t="shared" si="44"/>
        <v>Flow Balancer</v>
      </c>
      <c r="E228" s="33" t="str">
        <f t="shared" si="45"/>
        <v>Ph1</v>
      </c>
      <c r="F228" s="35" t="s">
        <v>4174</v>
      </c>
      <c r="G228" s="35" t="s">
        <v>4175</v>
      </c>
      <c r="H228" s="35" t="s">
        <v>52</v>
      </c>
      <c r="I228" s="35" t="str">
        <f t="shared" si="46"/>
        <v>10.244.53.46</v>
      </c>
      <c r="J228" s="38" t="s">
        <v>4176</v>
      </c>
      <c r="K228" s="38" t="s">
        <v>4177</v>
      </c>
      <c r="L228" s="38" t="s">
        <v>4175</v>
      </c>
      <c r="M228" s="38" t="s">
        <v>53</v>
      </c>
      <c r="N228" s="38" t="str">
        <f t="shared" si="47"/>
        <v>10.244.53.14</v>
      </c>
      <c r="O228" s="331" t="s">
        <v>4178</v>
      </c>
      <c r="P228" s="331" t="s">
        <v>4214</v>
      </c>
      <c r="Q228" s="197" t="s">
        <v>4185</v>
      </c>
      <c r="R228" s="197" t="s">
        <v>56</v>
      </c>
      <c r="S228" s="331" t="e">
        <f t="shared" si="48"/>
        <v>#REF!</v>
      </c>
      <c r="T228" s="357" t="s">
        <v>4180</v>
      </c>
      <c r="U228" s="357" t="s">
        <v>4215</v>
      </c>
      <c r="V228" s="197" t="s">
        <v>4185</v>
      </c>
      <c r="W228" s="197" t="s">
        <v>56</v>
      </c>
      <c r="X228" s="331" t="e">
        <f t="shared" si="49"/>
        <v>#REF!</v>
      </c>
      <c r="Y228" s="328" t="s">
        <v>4182</v>
      </c>
      <c r="Z228" s="328"/>
      <c r="AA228" s="328" t="s">
        <v>4175</v>
      </c>
      <c r="AB228" s="328" t="s">
        <v>4181</v>
      </c>
      <c r="AC228" s="328" t="s">
        <v>4181</v>
      </c>
      <c r="AD228" s="333" t="s">
        <v>4217</v>
      </c>
      <c r="AE228" s="333"/>
      <c r="AF228" s="333" t="s">
        <v>4185</v>
      </c>
      <c r="AG228" s="333" t="s">
        <v>4218</v>
      </c>
      <c r="AH228" s="333" t="s">
        <v>4219</v>
      </c>
      <c r="AI228" s="333" t="s">
        <v>4220</v>
      </c>
      <c r="AJ228" s="333"/>
      <c r="AK228" s="333" t="s">
        <v>4185</v>
      </c>
      <c r="AL228" s="333" t="s">
        <v>4218</v>
      </c>
      <c r="AM228" s="333" t="s">
        <v>4219</v>
      </c>
      <c r="AN228" s="333" t="s">
        <v>4221</v>
      </c>
      <c r="AO228" s="333"/>
      <c r="AP228" s="333" t="s">
        <v>4185</v>
      </c>
      <c r="AQ228" s="333" t="s">
        <v>4218</v>
      </c>
      <c r="AR228" s="333" t="s">
        <v>4219</v>
      </c>
      <c r="AS228" s="333" t="s">
        <v>4222</v>
      </c>
      <c r="AT228" s="333"/>
      <c r="AU228" s="333" t="s">
        <v>4185</v>
      </c>
      <c r="AV228" s="333" t="s">
        <v>4218</v>
      </c>
      <c r="AW228" s="333" t="s">
        <v>4219</v>
      </c>
      <c r="AX228" s="333" t="s">
        <v>4223</v>
      </c>
      <c r="AY228" s="333"/>
      <c r="AZ228" s="333" t="s">
        <v>4185</v>
      </c>
      <c r="BA228" s="333" t="s">
        <v>4218</v>
      </c>
      <c r="BB228" s="333" t="s">
        <v>4219</v>
      </c>
      <c r="BC228" s="333" t="s">
        <v>4224</v>
      </c>
      <c r="BD228" s="333"/>
      <c r="BE228" s="333" t="s">
        <v>4185</v>
      </c>
      <c r="BF228" s="333" t="s">
        <v>4218</v>
      </c>
      <c r="BG228" s="333" t="s">
        <v>4219</v>
      </c>
      <c r="BH228" s="333" t="s">
        <v>4225</v>
      </c>
      <c r="BI228" s="333"/>
      <c r="BJ228" s="333" t="s">
        <v>4185</v>
      </c>
      <c r="BK228" s="333" t="s">
        <v>4218</v>
      </c>
      <c r="BL228" s="333" t="s">
        <v>4219</v>
      </c>
      <c r="BM228" s="333" t="s">
        <v>4226</v>
      </c>
      <c r="BN228" s="333"/>
      <c r="BO228" s="333" t="s">
        <v>4185</v>
      </c>
      <c r="BP228" s="333" t="s">
        <v>4218</v>
      </c>
      <c r="BQ228" s="333" t="s">
        <v>4219</v>
      </c>
      <c r="BS228" s="35" t="e">
        <f>INDEX(#REF!,MATCH(P2P_Full_Short_Hostname,#REF!,0))</f>
        <v>#REF!</v>
      </c>
      <c r="BT228" s="35" t="e">
        <f>INDEX(#REF!,MATCH(P2P_Full_Short_Hostname,#REF!,0))</f>
        <v>#REF!</v>
      </c>
      <c r="BU228" s="38" t="e">
        <f>INDEX(#REF!,MATCH(P2P_Full_Short_Hostname,#REF!,0))</f>
        <v>#REF!</v>
      </c>
      <c r="BV228" s="38" t="e">
        <f>INDEX(#REF!,MATCH(P2P_Full_Short_Hostname,#REF!,0))</f>
        <v>#REF!</v>
      </c>
      <c r="BW228" s="28"/>
      <c r="BX228" s="28"/>
      <c r="BY228" s="333" t="e">
        <f>INDEX(#REF!,MATCH(P2P_Full_Short_Hostname,#REF!,0))</f>
        <v>#REF!</v>
      </c>
      <c r="BZ228" s="333" t="e">
        <f>INDEX(#REF!,MATCH(P2P_Full_Short_Hostname,#REF!,0))</f>
        <v>#REF!</v>
      </c>
    </row>
    <row r="229" spans="2:78" hidden="1">
      <c r="B229" s="95" t="s">
        <v>886</v>
      </c>
      <c r="C229" s="33" t="str">
        <f t="shared" si="43"/>
        <v>Luton</v>
      </c>
      <c r="D229" s="33" t="str">
        <f t="shared" si="44"/>
        <v>Flow Balancer</v>
      </c>
      <c r="E229" s="33" t="str">
        <f t="shared" si="45"/>
        <v>Ph1</v>
      </c>
      <c r="F229" s="35" t="s">
        <v>4174</v>
      </c>
      <c r="G229" s="35" t="s">
        <v>4175</v>
      </c>
      <c r="H229" s="35" t="s">
        <v>52</v>
      </c>
      <c r="I229" s="35" t="str">
        <f t="shared" si="46"/>
        <v>10.244.58.238</v>
      </c>
      <c r="J229" s="38" t="s">
        <v>4176</v>
      </c>
      <c r="K229" s="38" t="s">
        <v>4177</v>
      </c>
      <c r="L229" s="38" t="s">
        <v>4175</v>
      </c>
      <c r="M229" s="38" t="s">
        <v>53</v>
      </c>
      <c r="N229" s="38" t="str">
        <f t="shared" si="47"/>
        <v>10.244.58.174</v>
      </c>
      <c r="O229" s="331" t="s">
        <v>4178</v>
      </c>
      <c r="P229" s="331" t="s">
        <v>4214</v>
      </c>
      <c r="Q229" s="197" t="s">
        <v>4185</v>
      </c>
      <c r="R229" s="197" t="s">
        <v>56</v>
      </c>
      <c r="S229" s="331" t="e">
        <f t="shared" si="48"/>
        <v>#REF!</v>
      </c>
      <c r="T229" s="357" t="s">
        <v>4180</v>
      </c>
      <c r="U229" s="357" t="s">
        <v>4215</v>
      </c>
      <c r="V229" s="197" t="s">
        <v>4185</v>
      </c>
      <c r="W229" s="197" t="s">
        <v>56</v>
      </c>
      <c r="X229" s="331" t="e">
        <f t="shared" si="49"/>
        <v>#REF!</v>
      </c>
      <c r="Y229" s="328" t="s">
        <v>4182</v>
      </c>
      <c r="Z229" s="328"/>
      <c r="AA229" s="328" t="s">
        <v>4175</v>
      </c>
      <c r="AB229" s="328" t="s">
        <v>4181</v>
      </c>
      <c r="AC229" s="328" t="s">
        <v>4181</v>
      </c>
      <c r="AD229" s="333" t="s">
        <v>4217</v>
      </c>
      <c r="AE229" s="333"/>
      <c r="AF229" s="333" t="s">
        <v>4185</v>
      </c>
      <c r="AG229" s="333" t="s">
        <v>4218</v>
      </c>
      <c r="AH229" s="333" t="s">
        <v>4219</v>
      </c>
      <c r="AI229" s="333" t="s">
        <v>4220</v>
      </c>
      <c r="AJ229" s="333"/>
      <c r="AK229" s="333" t="s">
        <v>4185</v>
      </c>
      <c r="AL229" s="333" t="s">
        <v>4218</v>
      </c>
      <c r="AM229" s="333" t="s">
        <v>4219</v>
      </c>
      <c r="AN229" s="333" t="s">
        <v>4221</v>
      </c>
      <c r="AO229" s="333"/>
      <c r="AP229" s="333" t="s">
        <v>4185</v>
      </c>
      <c r="AQ229" s="333" t="s">
        <v>4218</v>
      </c>
      <c r="AR229" s="333" t="s">
        <v>4219</v>
      </c>
      <c r="AS229" s="333" t="s">
        <v>4222</v>
      </c>
      <c r="AT229" s="333"/>
      <c r="AU229" s="333" t="s">
        <v>4185</v>
      </c>
      <c r="AV229" s="333" t="s">
        <v>4218</v>
      </c>
      <c r="AW229" s="333" t="s">
        <v>4219</v>
      </c>
      <c r="AX229" s="333" t="s">
        <v>4223</v>
      </c>
      <c r="AY229" s="333"/>
      <c r="AZ229" s="333" t="s">
        <v>4185</v>
      </c>
      <c r="BA229" s="333" t="s">
        <v>4218</v>
      </c>
      <c r="BB229" s="333" t="s">
        <v>4219</v>
      </c>
      <c r="BC229" s="333" t="s">
        <v>4224</v>
      </c>
      <c r="BD229" s="333"/>
      <c r="BE229" s="333" t="s">
        <v>4185</v>
      </c>
      <c r="BF229" s="333" t="s">
        <v>4218</v>
      </c>
      <c r="BG229" s="333" t="s">
        <v>4219</v>
      </c>
      <c r="BH229" s="333" t="s">
        <v>4225</v>
      </c>
      <c r="BI229" s="333"/>
      <c r="BJ229" s="333" t="s">
        <v>4185</v>
      </c>
      <c r="BK229" s="333" t="s">
        <v>4218</v>
      </c>
      <c r="BL229" s="333" t="s">
        <v>4219</v>
      </c>
      <c r="BM229" s="333" t="s">
        <v>4226</v>
      </c>
      <c r="BN229" s="333"/>
      <c r="BO229" s="333" t="s">
        <v>4185</v>
      </c>
      <c r="BP229" s="333" t="s">
        <v>4218</v>
      </c>
      <c r="BQ229" s="333" t="s">
        <v>4219</v>
      </c>
      <c r="BS229" s="35" t="e">
        <f>INDEX(#REF!,MATCH(P2P_Full_Short_Hostname,#REF!,0))</f>
        <v>#REF!</v>
      </c>
      <c r="BT229" s="35" t="e">
        <f>INDEX(#REF!,MATCH(P2P_Full_Short_Hostname,#REF!,0))</f>
        <v>#REF!</v>
      </c>
      <c r="BU229" s="38" t="e">
        <f>INDEX(#REF!,MATCH(P2P_Full_Short_Hostname,#REF!,0))</f>
        <v>#REF!</v>
      </c>
      <c r="BV229" s="38" t="e">
        <f>INDEX(#REF!,MATCH(P2P_Full_Short_Hostname,#REF!,0))</f>
        <v>#REF!</v>
      </c>
      <c r="BW229" s="28"/>
      <c r="BX229" s="28"/>
      <c r="BY229" s="333" t="e">
        <f>INDEX(#REF!,MATCH(P2P_Full_Short_Hostname,#REF!,0))</f>
        <v>#REF!</v>
      </c>
      <c r="BZ229" s="333" t="e">
        <f>INDEX(#REF!,MATCH(P2P_Full_Short_Hostname,#REF!,0))</f>
        <v>#REF!</v>
      </c>
    </row>
    <row r="230" spans="2:78" hidden="1">
      <c r="B230" s="95" t="s">
        <v>892</v>
      </c>
      <c r="C230" s="33" t="str">
        <f t="shared" si="43"/>
        <v>Mansfield</v>
      </c>
      <c r="D230" s="33" t="str">
        <f t="shared" si="44"/>
        <v>Flow Balancer</v>
      </c>
      <c r="E230" s="33" t="str">
        <f t="shared" si="45"/>
        <v>Ph1</v>
      </c>
      <c r="F230" s="35" t="s">
        <v>4174</v>
      </c>
      <c r="G230" s="35" t="s">
        <v>4175</v>
      </c>
      <c r="H230" s="35" t="s">
        <v>52</v>
      </c>
      <c r="I230" s="35" t="str">
        <f t="shared" si="46"/>
        <v>10.244.57.206</v>
      </c>
      <c r="J230" s="38" t="s">
        <v>4176</v>
      </c>
      <c r="K230" s="38" t="s">
        <v>4177</v>
      </c>
      <c r="L230" s="38" t="s">
        <v>4175</v>
      </c>
      <c r="M230" s="38" t="s">
        <v>53</v>
      </c>
      <c r="N230" s="38" t="str">
        <f t="shared" si="47"/>
        <v>10.244.57.174</v>
      </c>
      <c r="O230" s="331" t="s">
        <v>4178</v>
      </c>
      <c r="P230" s="331" t="s">
        <v>4214</v>
      </c>
      <c r="Q230" s="197" t="s">
        <v>4185</v>
      </c>
      <c r="R230" s="197" t="s">
        <v>56</v>
      </c>
      <c r="S230" s="331" t="e">
        <f t="shared" si="48"/>
        <v>#REF!</v>
      </c>
      <c r="T230" s="357" t="s">
        <v>4180</v>
      </c>
      <c r="U230" s="357" t="s">
        <v>4215</v>
      </c>
      <c r="V230" s="197" t="s">
        <v>4185</v>
      </c>
      <c r="W230" s="197" t="s">
        <v>56</v>
      </c>
      <c r="X230" s="331" t="e">
        <f t="shared" si="49"/>
        <v>#REF!</v>
      </c>
      <c r="Y230" s="328" t="s">
        <v>4182</v>
      </c>
      <c r="Z230" s="328"/>
      <c r="AA230" s="328" t="s">
        <v>4175</v>
      </c>
      <c r="AB230" s="328" t="s">
        <v>4181</v>
      </c>
      <c r="AC230" s="328" t="s">
        <v>4181</v>
      </c>
      <c r="AD230" s="333" t="s">
        <v>4217</v>
      </c>
      <c r="AE230" s="333"/>
      <c r="AF230" s="333" t="s">
        <v>4185</v>
      </c>
      <c r="AG230" s="333" t="s">
        <v>4218</v>
      </c>
      <c r="AH230" s="333" t="s">
        <v>4219</v>
      </c>
      <c r="AI230" s="333" t="s">
        <v>4220</v>
      </c>
      <c r="AJ230" s="333"/>
      <c r="AK230" s="333" t="s">
        <v>4185</v>
      </c>
      <c r="AL230" s="333" t="s">
        <v>4218</v>
      </c>
      <c r="AM230" s="333" t="s">
        <v>4219</v>
      </c>
      <c r="AN230" s="333" t="s">
        <v>4221</v>
      </c>
      <c r="AO230" s="333"/>
      <c r="AP230" s="333" t="s">
        <v>4185</v>
      </c>
      <c r="AQ230" s="333" t="s">
        <v>4218</v>
      </c>
      <c r="AR230" s="333" t="s">
        <v>4219</v>
      </c>
      <c r="AS230" s="333" t="s">
        <v>4222</v>
      </c>
      <c r="AT230" s="333"/>
      <c r="AU230" s="333" t="s">
        <v>4185</v>
      </c>
      <c r="AV230" s="333" t="s">
        <v>4218</v>
      </c>
      <c r="AW230" s="333" t="s">
        <v>4219</v>
      </c>
      <c r="AX230" s="333" t="s">
        <v>4223</v>
      </c>
      <c r="AY230" s="333"/>
      <c r="AZ230" s="333" t="s">
        <v>4185</v>
      </c>
      <c r="BA230" s="333" t="s">
        <v>4218</v>
      </c>
      <c r="BB230" s="333" t="s">
        <v>4219</v>
      </c>
      <c r="BC230" s="333" t="s">
        <v>4224</v>
      </c>
      <c r="BD230" s="333"/>
      <c r="BE230" s="333" t="s">
        <v>4185</v>
      </c>
      <c r="BF230" s="333" t="s">
        <v>4218</v>
      </c>
      <c r="BG230" s="333" t="s">
        <v>4219</v>
      </c>
      <c r="BH230" s="333" t="s">
        <v>4225</v>
      </c>
      <c r="BI230" s="333"/>
      <c r="BJ230" s="333" t="s">
        <v>4185</v>
      </c>
      <c r="BK230" s="333" t="s">
        <v>4218</v>
      </c>
      <c r="BL230" s="333" t="s">
        <v>4219</v>
      </c>
      <c r="BM230" s="333" t="s">
        <v>4226</v>
      </c>
      <c r="BN230" s="333"/>
      <c r="BO230" s="333" t="s">
        <v>4185</v>
      </c>
      <c r="BP230" s="333" t="s">
        <v>4218</v>
      </c>
      <c r="BQ230" s="333" t="s">
        <v>4219</v>
      </c>
      <c r="BS230" s="35" t="e">
        <f>INDEX(#REF!,MATCH(P2P_Full_Short_Hostname,#REF!,0))</f>
        <v>#REF!</v>
      </c>
      <c r="BT230" s="35" t="e">
        <f>INDEX(#REF!,MATCH(P2P_Full_Short_Hostname,#REF!,0))</f>
        <v>#REF!</v>
      </c>
      <c r="BU230" s="38" t="e">
        <f>INDEX(#REF!,MATCH(P2P_Full_Short_Hostname,#REF!,0))</f>
        <v>#REF!</v>
      </c>
      <c r="BV230" s="38" t="e">
        <f>INDEX(#REF!,MATCH(P2P_Full_Short_Hostname,#REF!,0))</f>
        <v>#REF!</v>
      </c>
      <c r="BW230" s="28"/>
      <c r="BX230" s="28"/>
      <c r="BY230" s="333" t="e">
        <f>INDEX(#REF!,MATCH(P2P_Full_Short_Hostname,#REF!,0))</f>
        <v>#REF!</v>
      </c>
      <c r="BZ230" s="333" t="e">
        <f>INDEX(#REF!,MATCH(P2P_Full_Short_Hostname,#REF!,0))</f>
        <v>#REF!</v>
      </c>
    </row>
    <row r="231" spans="2:78" hidden="1">
      <c r="B231" s="95" t="s">
        <v>895</v>
      </c>
      <c r="C231" s="33" t="str">
        <f t="shared" si="43"/>
        <v>West Brom</v>
      </c>
      <c r="D231" s="33" t="str">
        <f t="shared" si="44"/>
        <v>Flow Balancer</v>
      </c>
      <c r="E231" s="33" t="str">
        <f t="shared" si="45"/>
        <v>Ph1</v>
      </c>
      <c r="F231" s="35" t="s">
        <v>4174</v>
      </c>
      <c r="G231" s="35" t="s">
        <v>4175</v>
      </c>
      <c r="H231" s="35" t="s">
        <v>52</v>
      </c>
      <c r="I231" s="35" t="str">
        <f t="shared" si="46"/>
        <v>10.244.55.142</v>
      </c>
      <c r="J231" s="38" t="s">
        <v>4176</v>
      </c>
      <c r="K231" s="38" t="s">
        <v>4177</v>
      </c>
      <c r="L231" s="38" t="s">
        <v>4175</v>
      </c>
      <c r="M231" s="38" t="s">
        <v>53</v>
      </c>
      <c r="N231" s="38" t="str">
        <f t="shared" si="47"/>
        <v>10.244.55.110</v>
      </c>
      <c r="O231" s="331" t="s">
        <v>4178</v>
      </c>
      <c r="P231" s="331" t="s">
        <v>4214</v>
      </c>
      <c r="Q231" s="197" t="s">
        <v>4185</v>
      </c>
      <c r="R231" s="197" t="s">
        <v>56</v>
      </c>
      <c r="S231" s="331" t="e">
        <f t="shared" si="48"/>
        <v>#REF!</v>
      </c>
      <c r="T231" s="357" t="s">
        <v>4180</v>
      </c>
      <c r="U231" s="357" t="s">
        <v>4215</v>
      </c>
      <c r="V231" s="197" t="s">
        <v>4185</v>
      </c>
      <c r="W231" s="197" t="s">
        <v>56</v>
      </c>
      <c r="X231" s="331" t="e">
        <f t="shared" si="49"/>
        <v>#REF!</v>
      </c>
      <c r="Y231" s="328" t="s">
        <v>4182</v>
      </c>
      <c r="Z231" s="328"/>
      <c r="AA231" s="328" t="s">
        <v>4175</v>
      </c>
      <c r="AB231" s="328" t="s">
        <v>4181</v>
      </c>
      <c r="AC231" s="328" t="s">
        <v>4181</v>
      </c>
      <c r="AD231" s="333" t="s">
        <v>4217</v>
      </c>
      <c r="AE231" s="333"/>
      <c r="AF231" s="333" t="s">
        <v>4185</v>
      </c>
      <c r="AG231" s="333" t="s">
        <v>4218</v>
      </c>
      <c r="AH231" s="333" t="s">
        <v>4219</v>
      </c>
      <c r="AI231" s="333" t="s">
        <v>4220</v>
      </c>
      <c r="AJ231" s="333"/>
      <c r="AK231" s="333" t="s">
        <v>4185</v>
      </c>
      <c r="AL231" s="333" t="s">
        <v>4218</v>
      </c>
      <c r="AM231" s="333" t="s">
        <v>4219</v>
      </c>
      <c r="AN231" s="333" t="s">
        <v>4221</v>
      </c>
      <c r="AO231" s="333"/>
      <c r="AP231" s="333" t="s">
        <v>4185</v>
      </c>
      <c r="AQ231" s="333" t="s">
        <v>4218</v>
      </c>
      <c r="AR231" s="333" t="s">
        <v>4219</v>
      </c>
      <c r="AS231" s="333" t="s">
        <v>4222</v>
      </c>
      <c r="AT231" s="333"/>
      <c r="AU231" s="333" t="s">
        <v>4185</v>
      </c>
      <c r="AV231" s="333" t="s">
        <v>4218</v>
      </c>
      <c r="AW231" s="333" t="s">
        <v>4219</v>
      </c>
      <c r="AX231" s="333" t="s">
        <v>4223</v>
      </c>
      <c r="AY231" s="333"/>
      <c r="AZ231" s="333" t="s">
        <v>4185</v>
      </c>
      <c r="BA231" s="333" t="s">
        <v>4218</v>
      </c>
      <c r="BB231" s="333" t="s">
        <v>4219</v>
      </c>
      <c r="BC231" s="333" t="s">
        <v>4224</v>
      </c>
      <c r="BD231" s="333"/>
      <c r="BE231" s="333" t="s">
        <v>4185</v>
      </c>
      <c r="BF231" s="333" t="s">
        <v>4218</v>
      </c>
      <c r="BG231" s="333" t="s">
        <v>4219</v>
      </c>
      <c r="BH231" s="333" t="s">
        <v>4225</v>
      </c>
      <c r="BI231" s="333"/>
      <c r="BJ231" s="333" t="s">
        <v>4185</v>
      </c>
      <c r="BK231" s="333" t="s">
        <v>4218</v>
      </c>
      <c r="BL231" s="333" t="s">
        <v>4219</v>
      </c>
      <c r="BM231" s="333" t="s">
        <v>4226</v>
      </c>
      <c r="BN231" s="333"/>
      <c r="BO231" s="333" t="s">
        <v>4185</v>
      </c>
      <c r="BP231" s="333" t="s">
        <v>4218</v>
      </c>
      <c r="BQ231" s="333" t="s">
        <v>4219</v>
      </c>
      <c r="BS231" s="35" t="e">
        <f>INDEX(#REF!,MATCH(P2P_Full_Short_Hostname,#REF!,0))</f>
        <v>#REF!</v>
      </c>
      <c r="BT231" s="35" t="e">
        <f>INDEX(#REF!,MATCH(P2P_Full_Short_Hostname,#REF!,0))</f>
        <v>#REF!</v>
      </c>
      <c r="BU231" s="38" t="e">
        <f>INDEX(#REF!,MATCH(P2P_Full_Short_Hostname,#REF!,0))</f>
        <v>#REF!</v>
      </c>
      <c r="BV231" s="38" t="e">
        <f>INDEX(#REF!,MATCH(P2P_Full_Short_Hostname,#REF!,0))</f>
        <v>#REF!</v>
      </c>
      <c r="BW231" s="28"/>
      <c r="BX231" s="28"/>
      <c r="BY231" s="333" t="e">
        <f>INDEX(#REF!,MATCH(P2P_Full_Short_Hostname,#REF!,0))</f>
        <v>#REF!</v>
      </c>
      <c r="BZ231" s="333" t="e">
        <f>INDEX(#REF!,MATCH(P2P_Full_Short_Hostname,#REF!,0))</f>
        <v>#REF!</v>
      </c>
    </row>
    <row r="232" spans="2:78" hidden="1">
      <c r="B232" s="95" t="s">
        <v>899</v>
      </c>
      <c r="C232" s="33" t="str">
        <f t="shared" si="43"/>
        <v>Beckton</v>
      </c>
      <c r="D232" s="33" t="str">
        <f t="shared" si="44"/>
        <v>Flow Balancer</v>
      </c>
      <c r="E232" s="33" t="str">
        <f t="shared" si="45"/>
        <v>Ph1</v>
      </c>
      <c r="F232" s="35" t="s">
        <v>4174</v>
      </c>
      <c r="G232" s="35" t="s">
        <v>4175</v>
      </c>
      <c r="H232" s="35" t="s">
        <v>52</v>
      </c>
      <c r="I232" s="35" t="str">
        <f t="shared" si="46"/>
        <v>10.244.55.207</v>
      </c>
      <c r="J232" s="38" t="s">
        <v>4176</v>
      </c>
      <c r="K232" s="38" t="s">
        <v>4177</v>
      </c>
      <c r="L232" s="38" t="s">
        <v>4175</v>
      </c>
      <c r="M232" s="38" t="s">
        <v>53</v>
      </c>
      <c r="N232" s="38" t="str">
        <f t="shared" si="47"/>
        <v>10.244.55.175</v>
      </c>
      <c r="O232" s="331" t="s">
        <v>4178</v>
      </c>
      <c r="P232" s="331" t="s">
        <v>4214</v>
      </c>
      <c r="Q232" s="197" t="s">
        <v>4185</v>
      </c>
      <c r="R232" s="197" t="s">
        <v>56</v>
      </c>
      <c r="S232" s="331" t="e">
        <f t="shared" si="48"/>
        <v>#REF!</v>
      </c>
      <c r="T232" s="357" t="s">
        <v>4180</v>
      </c>
      <c r="U232" s="357" t="s">
        <v>4215</v>
      </c>
      <c r="V232" s="197" t="s">
        <v>4185</v>
      </c>
      <c r="W232" s="197" t="s">
        <v>56</v>
      </c>
      <c r="X232" s="331" t="e">
        <f t="shared" si="49"/>
        <v>#REF!</v>
      </c>
      <c r="Y232" s="328" t="s">
        <v>4182</v>
      </c>
      <c r="Z232" s="328"/>
      <c r="AA232" s="328" t="s">
        <v>4175</v>
      </c>
      <c r="AB232" s="328" t="s">
        <v>4181</v>
      </c>
      <c r="AC232" s="328" t="s">
        <v>4181</v>
      </c>
      <c r="AD232" s="333" t="s">
        <v>4217</v>
      </c>
      <c r="AE232" s="333"/>
      <c r="AF232" s="333" t="s">
        <v>4185</v>
      </c>
      <c r="AG232" s="333" t="s">
        <v>4218</v>
      </c>
      <c r="AH232" s="333" t="s">
        <v>4219</v>
      </c>
      <c r="AI232" s="333" t="s">
        <v>4220</v>
      </c>
      <c r="AJ232" s="333"/>
      <c r="AK232" s="333" t="s">
        <v>4185</v>
      </c>
      <c r="AL232" s="333" t="s">
        <v>4218</v>
      </c>
      <c r="AM232" s="333" t="s">
        <v>4219</v>
      </c>
      <c r="AN232" s="333" t="s">
        <v>4221</v>
      </c>
      <c r="AO232" s="333"/>
      <c r="AP232" s="333" t="s">
        <v>4185</v>
      </c>
      <c r="AQ232" s="333" t="s">
        <v>4218</v>
      </c>
      <c r="AR232" s="333" t="s">
        <v>4219</v>
      </c>
      <c r="AS232" s="333" t="s">
        <v>4222</v>
      </c>
      <c r="AT232" s="333"/>
      <c r="AU232" s="333" t="s">
        <v>4185</v>
      </c>
      <c r="AV232" s="333" t="s">
        <v>4218</v>
      </c>
      <c r="AW232" s="333" t="s">
        <v>4219</v>
      </c>
      <c r="AX232" s="333" t="s">
        <v>4223</v>
      </c>
      <c r="AY232" s="333"/>
      <c r="AZ232" s="333" t="s">
        <v>4185</v>
      </c>
      <c r="BA232" s="333" t="s">
        <v>4218</v>
      </c>
      <c r="BB232" s="333" t="s">
        <v>4219</v>
      </c>
      <c r="BC232" s="333" t="s">
        <v>4224</v>
      </c>
      <c r="BD232" s="333"/>
      <c r="BE232" s="333" t="s">
        <v>4185</v>
      </c>
      <c r="BF232" s="333" t="s">
        <v>4218</v>
      </c>
      <c r="BG232" s="333" t="s">
        <v>4219</v>
      </c>
      <c r="BH232" s="333" t="s">
        <v>4225</v>
      </c>
      <c r="BI232" s="333"/>
      <c r="BJ232" s="333" t="s">
        <v>4185</v>
      </c>
      <c r="BK232" s="333" t="s">
        <v>4218</v>
      </c>
      <c r="BL232" s="333" t="s">
        <v>4219</v>
      </c>
      <c r="BM232" s="333" t="s">
        <v>4226</v>
      </c>
      <c r="BN232" s="333"/>
      <c r="BO232" s="333" t="s">
        <v>4185</v>
      </c>
      <c r="BP232" s="333" t="s">
        <v>4218</v>
      </c>
      <c r="BQ232" s="333" t="s">
        <v>4219</v>
      </c>
      <c r="BS232" s="35" t="e">
        <f>INDEX(#REF!,MATCH(P2P_Full_Short_Hostname,#REF!,0))</f>
        <v>#REF!</v>
      </c>
      <c r="BT232" s="35" t="e">
        <f>INDEX(#REF!,MATCH(P2P_Full_Short_Hostname,#REF!,0))</f>
        <v>#REF!</v>
      </c>
      <c r="BU232" s="38" t="e">
        <f>INDEX(#REF!,MATCH(P2P_Full_Short_Hostname,#REF!,0))</f>
        <v>#REF!</v>
      </c>
      <c r="BV232" s="38" t="e">
        <f>INDEX(#REF!,MATCH(P2P_Full_Short_Hostname,#REF!,0))</f>
        <v>#REF!</v>
      </c>
      <c r="BW232" s="28"/>
      <c r="BX232" s="28"/>
      <c r="BY232" s="333" t="e">
        <f>INDEX(#REF!,MATCH(P2P_Full_Short_Hostname,#REF!,0))</f>
        <v>#REF!</v>
      </c>
      <c r="BZ232" s="333" t="e">
        <f>INDEX(#REF!,MATCH(P2P_Full_Short_Hostname,#REF!,0))</f>
        <v>#REF!</v>
      </c>
    </row>
    <row r="233" spans="2:78" hidden="1">
      <c r="B233" s="95" t="s">
        <v>902</v>
      </c>
      <c r="C233" s="33" t="str">
        <f t="shared" si="43"/>
        <v>Croydon</v>
      </c>
      <c r="D233" s="33" t="str">
        <f t="shared" si="44"/>
        <v>Flow Balancer</v>
      </c>
      <c r="E233" s="33" t="str">
        <f t="shared" si="45"/>
        <v>Ph1</v>
      </c>
      <c r="F233" s="35" t="s">
        <v>4174</v>
      </c>
      <c r="G233" s="35" t="s">
        <v>4175</v>
      </c>
      <c r="H233" s="35" t="s">
        <v>52</v>
      </c>
      <c r="I233" s="35" t="str">
        <f t="shared" si="46"/>
        <v>10.244.57.143</v>
      </c>
      <c r="J233" s="38" t="s">
        <v>4176</v>
      </c>
      <c r="K233" s="38" t="s">
        <v>4177</v>
      </c>
      <c r="L233" s="38" t="s">
        <v>4175</v>
      </c>
      <c r="M233" s="38" t="s">
        <v>53</v>
      </c>
      <c r="N233" s="38" t="str">
        <f t="shared" si="47"/>
        <v>10.244.55.239</v>
      </c>
      <c r="O233" s="331" t="s">
        <v>4178</v>
      </c>
      <c r="P233" s="331" t="s">
        <v>4214</v>
      </c>
      <c r="Q233" s="197" t="s">
        <v>4185</v>
      </c>
      <c r="R233" s="197" t="s">
        <v>56</v>
      </c>
      <c r="S233" s="331" t="e">
        <f t="shared" si="48"/>
        <v>#REF!</v>
      </c>
      <c r="T233" s="357" t="s">
        <v>4180</v>
      </c>
      <c r="U233" s="357" t="s">
        <v>4215</v>
      </c>
      <c r="V233" s="197" t="s">
        <v>4185</v>
      </c>
      <c r="W233" s="197" t="s">
        <v>56</v>
      </c>
      <c r="X233" s="331" t="e">
        <f t="shared" si="49"/>
        <v>#REF!</v>
      </c>
      <c r="Y233" s="328" t="s">
        <v>4182</v>
      </c>
      <c r="Z233" s="328"/>
      <c r="AA233" s="328" t="s">
        <v>4175</v>
      </c>
      <c r="AB233" s="328" t="s">
        <v>4181</v>
      </c>
      <c r="AC233" s="328" t="s">
        <v>4181</v>
      </c>
      <c r="AD233" s="333" t="s">
        <v>4217</v>
      </c>
      <c r="AE233" s="333"/>
      <c r="AF233" s="333" t="s">
        <v>4185</v>
      </c>
      <c r="AG233" s="333" t="s">
        <v>4218</v>
      </c>
      <c r="AH233" s="333" t="s">
        <v>4219</v>
      </c>
      <c r="AI233" s="333" t="s">
        <v>4220</v>
      </c>
      <c r="AJ233" s="333"/>
      <c r="AK233" s="333" t="s">
        <v>4185</v>
      </c>
      <c r="AL233" s="333" t="s">
        <v>4218</v>
      </c>
      <c r="AM233" s="333" t="s">
        <v>4219</v>
      </c>
      <c r="AN233" s="333" t="s">
        <v>4221</v>
      </c>
      <c r="AO233" s="333"/>
      <c r="AP233" s="333" t="s">
        <v>4185</v>
      </c>
      <c r="AQ233" s="333" t="s">
        <v>4218</v>
      </c>
      <c r="AR233" s="333" t="s">
        <v>4219</v>
      </c>
      <c r="AS233" s="333" t="s">
        <v>4222</v>
      </c>
      <c r="AT233" s="333"/>
      <c r="AU233" s="333" t="s">
        <v>4185</v>
      </c>
      <c r="AV233" s="333" t="s">
        <v>4218</v>
      </c>
      <c r="AW233" s="333" t="s">
        <v>4219</v>
      </c>
      <c r="AX233" s="333" t="s">
        <v>4223</v>
      </c>
      <c r="AY233" s="333"/>
      <c r="AZ233" s="333" t="s">
        <v>4185</v>
      </c>
      <c r="BA233" s="333" t="s">
        <v>4218</v>
      </c>
      <c r="BB233" s="333" t="s">
        <v>4219</v>
      </c>
      <c r="BC233" s="333" t="s">
        <v>4224</v>
      </c>
      <c r="BD233" s="333"/>
      <c r="BE233" s="333" t="s">
        <v>4185</v>
      </c>
      <c r="BF233" s="333" t="s">
        <v>4218</v>
      </c>
      <c r="BG233" s="333" t="s">
        <v>4219</v>
      </c>
      <c r="BH233" s="333" t="s">
        <v>4225</v>
      </c>
      <c r="BI233" s="333"/>
      <c r="BJ233" s="333" t="s">
        <v>4185</v>
      </c>
      <c r="BK233" s="333" t="s">
        <v>4218</v>
      </c>
      <c r="BL233" s="333" t="s">
        <v>4219</v>
      </c>
      <c r="BM233" s="333" t="s">
        <v>4226</v>
      </c>
      <c r="BN233" s="333"/>
      <c r="BO233" s="333" t="s">
        <v>4185</v>
      </c>
      <c r="BP233" s="333" t="s">
        <v>4218</v>
      </c>
      <c r="BQ233" s="333" t="s">
        <v>4219</v>
      </c>
      <c r="BS233" s="35" t="e">
        <f>INDEX(#REF!,MATCH(P2P_Full_Short_Hostname,#REF!,0))</f>
        <v>#REF!</v>
      </c>
      <c r="BT233" s="35" t="e">
        <f>INDEX(#REF!,MATCH(P2P_Full_Short_Hostname,#REF!,0))</f>
        <v>#REF!</v>
      </c>
      <c r="BU233" s="38" t="e">
        <f>INDEX(#REF!,MATCH(P2P_Full_Short_Hostname,#REF!,0))</f>
        <v>#REF!</v>
      </c>
      <c r="BV233" s="38" t="e">
        <f>INDEX(#REF!,MATCH(P2P_Full_Short_Hostname,#REF!,0))</f>
        <v>#REF!</v>
      </c>
      <c r="BW233" s="28"/>
      <c r="BX233" s="28"/>
      <c r="BY233" s="333" t="e">
        <f>INDEX(#REF!,MATCH(P2P_Full_Short_Hostname,#REF!,0))</f>
        <v>#REF!</v>
      </c>
      <c r="BZ233" s="333" t="e">
        <f>INDEX(#REF!,MATCH(P2P_Full_Short_Hostname,#REF!,0))</f>
        <v>#REF!</v>
      </c>
    </row>
    <row r="234" spans="2:78" hidden="1">
      <c r="B234" s="95" t="s">
        <v>890</v>
      </c>
      <c r="C234" s="33" t="str">
        <f t="shared" si="43"/>
        <v>Leeds</v>
      </c>
      <c r="D234" s="33" t="str">
        <f t="shared" si="44"/>
        <v>Flow Balancer</v>
      </c>
      <c r="E234" s="33" t="str">
        <f t="shared" si="45"/>
        <v>Ph1</v>
      </c>
      <c r="F234" s="35" t="s">
        <v>4174</v>
      </c>
      <c r="G234" s="35" t="s">
        <v>4175</v>
      </c>
      <c r="H234" s="35" t="s">
        <v>52</v>
      </c>
      <c r="I234" s="35" t="str">
        <f t="shared" si="46"/>
        <v>10.244.53.47</v>
      </c>
      <c r="J234" s="38" t="s">
        <v>4176</v>
      </c>
      <c r="K234" s="38" t="s">
        <v>4177</v>
      </c>
      <c r="L234" s="38" t="s">
        <v>4175</v>
      </c>
      <c r="M234" s="38" t="s">
        <v>53</v>
      </c>
      <c r="N234" s="38" t="str">
        <f t="shared" si="47"/>
        <v>10.244.53.15</v>
      </c>
      <c r="O234" s="331" t="s">
        <v>4178</v>
      </c>
      <c r="P234" s="331" t="s">
        <v>4214</v>
      </c>
      <c r="Q234" s="197" t="s">
        <v>4185</v>
      </c>
      <c r="R234" s="197" t="s">
        <v>56</v>
      </c>
      <c r="S234" s="331" t="e">
        <f t="shared" si="48"/>
        <v>#REF!</v>
      </c>
      <c r="T234" s="357" t="s">
        <v>4180</v>
      </c>
      <c r="U234" s="357" t="s">
        <v>4215</v>
      </c>
      <c r="V234" s="197" t="s">
        <v>4185</v>
      </c>
      <c r="W234" s="197" t="s">
        <v>56</v>
      </c>
      <c r="X234" s="331" t="e">
        <f t="shared" si="49"/>
        <v>#REF!</v>
      </c>
      <c r="Y234" s="328" t="s">
        <v>4182</v>
      </c>
      <c r="Z234" s="328"/>
      <c r="AA234" s="328" t="s">
        <v>4175</v>
      </c>
      <c r="AB234" s="328" t="s">
        <v>4181</v>
      </c>
      <c r="AC234" s="328" t="s">
        <v>4181</v>
      </c>
      <c r="AD234" s="333" t="s">
        <v>4217</v>
      </c>
      <c r="AE234" s="333"/>
      <c r="AF234" s="333" t="s">
        <v>4185</v>
      </c>
      <c r="AG234" s="333" t="s">
        <v>4218</v>
      </c>
      <c r="AH234" s="333" t="s">
        <v>4219</v>
      </c>
      <c r="AI234" s="333" t="s">
        <v>4220</v>
      </c>
      <c r="AJ234" s="333"/>
      <c r="AK234" s="333" t="s">
        <v>4185</v>
      </c>
      <c r="AL234" s="333" t="s">
        <v>4218</v>
      </c>
      <c r="AM234" s="333" t="s">
        <v>4219</v>
      </c>
      <c r="AN234" s="333" t="s">
        <v>4221</v>
      </c>
      <c r="AO234" s="333"/>
      <c r="AP234" s="333" t="s">
        <v>4185</v>
      </c>
      <c r="AQ234" s="333" t="s">
        <v>4218</v>
      </c>
      <c r="AR234" s="333" t="s">
        <v>4219</v>
      </c>
      <c r="AS234" s="333" t="s">
        <v>4222</v>
      </c>
      <c r="AT234" s="333"/>
      <c r="AU234" s="333" t="s">
        <v>4185</v>
      </c>
      <c r="AV234" s="333" t="s">
        <v>4218</v>
      </c>
      <c r="AW234" s="333" t="s">
        <v>4219</v>
      </c>
      <c r="AX234" s="333" t="s">
        <v>4223</v>
      </c>
      <c r="AY234" s="333"/>
      <c r="AZ234" s="333" t="s">
        <v>4185</v>
      </c>
      <c r="BA234" s="333" t="s">
        <v>4218</v>
      </c>
      <c r="BB234" s="333" t="s">
        <v>4219</v>
      </c>
      <c r="BC234" s="333" t="s">
        <v>4224</v>
      </c>
      <c r="BD234" s="333"/>
      <c r="BE234" s="333" t="s">
        <v>4185</v>
      </c>
      <c r="BF234" s="333" t="s">
        <v>4218</v>
      </c>
      <c r="BG234" s="333" t="s">
        <v>4219</v>
      </c>
      <c r="BH234" s="333" t="s">
        <v>4225</v>
      </c>
      <c r="BI234" s="333"/>
      <c r="BJ234" s="333" t="s">
        <v>4185</v>
      </c>
      <c r="BK234" s="333" t="s">
        <v>4218</v>
      </c>
      <c r="BL234" s="333" t="s">
        <v>4219</v>
      </c>
      <c r="BM234" s="333" t="s">
        <v>4226</v>
      </c>
      <c r="BN234" s="333"/>
      <c r="BO234" s="333" t="s">
        <v>4185</v>
      </c>
      <c r="BP234" s="333" t="s">
        <v>4218</v>
      </c>
      <c r="BQ234" s="333" t="s">
        <v>4219</v>
      </c>
      <c r="BS234" s="35" t="e">
        <f>INDEX(#REF!,MATCH(P2P_Full_Short_Hostname,#REF!,0))</f>
        <v>#REF!</v>
      </c>
      <c r="BT234" s="35" t="e">
        <f>INDEX(#REF!,MATCH(P2P_Full_Short_Hostname,#REF!,0))</f>
        <v>#REF!</v>
      </c>
      <c r="BU234" s="38" t="e">
        <f>INDEX(#REF!,MATCH(P2P_Full_Short_Hostname,#REF!,0))</f>
        <v>#REF!</v>
      </c>
      <c r="BV234" s="38" t="e">
        <f>INDEX(#REF!,MATCH(P2P_Full_Short_Hostname,#REF!,0))</f>
        <v>#REF!</v>
      </c>
      <c r="BW234" s="28"/>
      <c r="BX234" s="28"/>
      <c r="BY234" s="333" t="e">
        <f>INDEX(#REF!,MATCH(P2P_Full_Short_Hostname,#REF!,0))</f>
        <v>#REF!</v>
      </c>
      <c r="BZ234" s="333" t="e">
        <f>INDEX(#REF!,MATCH(P2P_Full_Short_Hostname,#REF!,0))</f>
        <v>#REF!</v>
      </c>
    </row>
    <row r="235" spans="2:78" hidden="1">
      <c r="B235" s="95" t="s">
        <v>887</v>
      </c>
      <c r="C235" s="33" t="str">
        <f t="shared" si="43"/>
        <v>Luton</v>
      </c>
      <c r="D235" s="33" t="str">
        <f t="shared" si="44"/>
        <v>Flow Balancer</v>
      </c>
      <c r="E235" s="33" t="str">
        <f t="shared" si="45"/>
        <v>Ph1</v>
      </c>
      <c r="F235" s="35" t="s">
        <v>4174</v>
      </c>
      <c r="G235" s="35" t="s">
        <v>4175</v>
      </c>
      <c r="H235" s="35" t="s">
        <v>52</v>
      </c>
      <c r="I235" s="35" t="str">
        <f t="shared" si="46"/>
        <v>10.244.58.239</v>
      </c>
      <c r="J235" s="38" t="s">
        <v>4176</v>
      </c>
      <c r="K235" s="38" t="s">
        <v>4177</v>
      </c>
      <c r="L235" s="38" t="s">
        <v>4175</v>
      </c>
      <c r="M235" s="38" t="s">
        <v>53</v>
      </c>
      <c r="N235" s="38" t="str">
        <f t="shared" si="47"/>
        <v>10.244.58.175</v>
      </c>
      <c r="O235" s="331" t="s">
        <v>4178</v>
      </c>
      <c r="P235" s="331" t="s">
        <v>4214</v>
      </c>
      <c r="Q235" s="197" t="s">
        <v>4185</v>
      </c>
      <c r="R235" s="197" t="s">
        <v>56</v>
      </c>
      <c r="S235" s="331" t="e">
        <f t="shared" si="48"/>
        <v>#REF!</v>
      </c>
      <c r="T235" s="357" t="s">
        <v>4180</v>
      </c>
      <c r="U235" s="357" t="s">
        <v>4215</v>
      </c>
      <c r="V235" s="197" t="s">
        <v>4185</v>
      </c>
      <c r="W235" s="197" t="s">
        <v>56</v>
      </c>
      <c r="X235" s="331" t="e">
        <f t="shared" si="49"/>
        <v>#REF!</v>
      </c>
      <c r="Y235" s="328" t="s">
        <v>4182</v>
      </c>
      <c r="Z235" s="328"/>
      <c r="AA235" s="328" t="s">
        <v>4175</v>
      </c>
      <c r="AB235" s="328" t="s">
        <v>4181</v>
      </c>
      <c r="AC235" s="328" t="s">
        <v>4181</v>
      </c>
      <c r="AD235" s="333" t="s">
        <v>4217</v>
      </c>
      <c r="AE235" s="333"/>
      <c r="AF235" s="333" t="s">
        <v>4185</v>
      </c>
      <c r="AG235" s="333" t="s">
        <v>4218</v>
      </c>
      <c r="AH235" s="333" t="s">
        <v>4219</v>
      </c>
      <c r="AI235" s="333" t="s">
        <v>4220</v>
      </c>
      <c r="AJ235" s="333"/>
      <c r="AK235" s="333" t="s">
        <v>4185</v>
      </c>
      <c r="AL235" s="333" t="s">
        <v>4218</v>
      </c>
      <c r="AM235" s="333" t="s">
        <v>4219</v>
      </c>
      <c r="AN235" s="333" t="s">
        <v>4221</v>
      </c>
      <c r="AO235" s="333"/>
      <c r="AP235" s="333" t="s">
        <v>4185</v>
      </c>
      <c r="AQ235" s="333" t="s">
        <v>4218</v>
      </c>
      <c r="AR235" s="333" t="s">
        <v>4219</v>
      </c>
      <c r="AS235" s="333" t="s">
        <v>4222</v>
      </c>
      <c r="AT235" s="333"/>
      <c r="AU235" s="333" t="s">
        <v>4185</v>
      </c>
      <c r="AV235" s="333" t="s">
        <v>4218</v>
      </c>
      <c r="AW235" s="333" t="s">
        <v>4219</v>
      </c>
      <c r="AX235" s="333" t="s">
        <v>4223</v>
      </c>
      <c r="AY235" s="333"/>
      <c r="AZ235" s="333" t="s">
        <v>4185</v>
      </c>
      <c r="BA235" s="333" t="s">
        <v>4218</v>
      </c>
      <c r="BB235" s="333" t="s">
        <v>4219</v>
      </c>
      <c r="BC235" s="333" t="s">
        <v>4224</v>
      </c>
      <c r="BD235" s="333"/>
      <c r="BE235" s="333" t="s">
        <v>4185</v>
      </c>
      <c r="BF235" s="333" t="s">
        <v>4218</v>
      </c>
      <c r="BG235" s="333" t="s">
        <v>4219</v>
      </c>
      <c r="BH235" s="333" t="s">
        <v>4225</v>
      </c>
      <c r="BI235" s="333"/>
      <c r="BJ235" s="333" t="s">
        <v>4185</v>
      </c>
      <c r="BK235" s="333" t="s">
        <v>4218</v>
      </c>
      <c r="BL235" s="333" t="s">
        <v>4219</v>
      </c>
      <c r="BM235" s="333" t="s">
        <v>4226</v>
      </c>
      <c r="BN235" s="333"/>
      <c r="BO235" s="333" t="s">
        <v>4185</v>
      </c>
      <c r="BP235" s="333" t="s">
        <v>4218</v>
      </c>
      <c r="BQ235" s="333" t="s">
        <v>4219</v>
      </c>
      <c r="BS235" s="35" t="e">
        <f>INDEX(#REF!,MATCH(P2P_Full_Short_Hostname,#REF!,0))</f>
        <v>#REF!</v>
      </c>
      <c r="BT235" s="35" t="e">
        <f>INDEX(#REF!,MATCH(P2P_Full_Short_Hostname,#REF!,0))</f>
        <v>#REF!</v>
      </c>
      <c r="BU235" s="38" t="e">
        <f>INDEX(#REF!,MATCH(P2P_Full_Short_Hostname,#REF!,0))</f>
        <v>#REF!</v>
      </c>
      <c r="BV235" s="38" t="e">
        <f>INDEX(#REF!,MATCH(P2P_Full_Short_Hostname,#REF!,0))</f>
        <v>#REF!</v>
      </c>
      <c r="BW235" s="28"/>
      <c r="BX235" s="28"/>
      <c r="BY235" s="333" t="e">
        <f>INDEX(#REF!,MATCH(P2P_Full_Short_Hostname,#REF!,0))</f>
        <v>#REF!</v>
      </c>
      <c r="BZ235" s="333" t="e">
        <f>INDEX(#REF!,MATCH(P2P_Full_Short_Hostname,#REF!,0))</f>
        <v>#REF!</v>
      </c>
    </row>
    <row r="236" spans="2:78" hidden="1">
      <c r="B236" s="95" t="s">
        <v>893</v>
      </c>
      <c r="C236" s="33" t="str">
        <f t="shared" si="43"/>
        <v>Mansfield</v>
      </c>
      <c r="D236" s="33" t="str">
        <f t="shared" si="44"/>
        <v>Flow Balancer</v>
      </c>
      <c r="E236" s="33" t="str">
        <f t="shared" si="45"/>
        <v>Ph1</v>
      </c>
      <c r="F236" s="35" t="s">
        <v>4174</v>
      </c>
      <c r="G236" s="35" t="s">
        <v>4175</v>
      </c>
      <c r="H236" s="35" t="s">
        <v>52</v>
      </c>
      <c r="I236" s="35" t="str">
        <f t="shared" si="46"/>
        <v>10.244.57.207</v>
      </c>
      <c r="J236" s="38" t="s">
        <v>4176</v>
      </c>
      <c r="K236" s="38" t="s">
        <v>4177</v>
      </c>
      <c r="L236" s="38" t="s">
        <v>4175</v>
      </c>
      <c r="M236" s="38" t="s">
        <v>53</v>
      </c>
      <c r="N236" s="38" t="str">
        <f t="shared" si="47"/>
        <v>10.244.57.175</v>
      </c>
      <c r="O236" s="331" t="s">
        <v>4178</v>
      </c>
      <c r="P236" s="331" t="s">
        <v>4214</v>
      </c>
      <c r="Q236" s="197" t="s">
        <v>4185</v>
      </c>
      <c r="R236" s="197" t="s">
        <v>56</v>
      </c>
      <c r="S236" s="331" t="e">
        <f t="shared" si="48"/>
        <v>#REF!</v>
      </c>
      <c r="T236" s="357" t="s">
        <v>4180</v>
      </c>
      <c r="U236" s="357" t="s">
        <v>4215</v>
      </c>
      <c r="V236" s="197" t="s">
        <v>4185</v>
      </c>
      <c r="W236" s="197" t="s">
        <v>56</v>
      </c>
      <c r="X236" s="331" t="e">
        <f t="shared" si="49"/>
        <v>#REF!</v>
      </c>
      <c r="Y236" s="328" t="s">
        <v>4182</v>
      </c>
      <c r="Z236" s="328"/>
      <c r="AA236" s="328" t="s">
        <v>4175</v>
      </c>
      <c r="AB236" s="328" t="s">
        <v>4181</v>
      </c>
      <c r="AC236" s="328" t="s">
        <v>4181</v>
      </c>
      <c r="AD236" s="333" t="s">
        <v>4217</v>
      </c>
      <c r="AE236" s="333"/>
      <c r="AF236" s="333" t="s">
        <v>4185</v>
      </c>
      <c r="AG236" s="333" t="s">
        <v>4218</v>
      </c>
      <c r="AH236" s="333" t="s">
        <v>4219</v>
      </c>
      <c r="AI236" s="333" t="s">
        <v>4220</v>
      </c>
      <c r="AJ236" s="333"/>
      <c r="AK236" s="333" t="s">
        <v>4185</v>
      </c>
      <c r="AL236" s="333" t="s">
        <v>4218</v>
      </c>
      <c r="AM236" s="333" t="s">
        <v>4219</v>
      </c>
      <c r="AN236" s="333" t="s">
        <v>4221</v>
      </c>
      <c r="AO236" s="333"/>
      <c r="AP236" s="333" t="s">
        <v>4185</v>
      </c>
      <c r="AQ236" s="333" t="s">
        <v>4218</v>
      </c>
      <c r="AR236" s="333" t="s">
        <v>4219</v>
      </c>
      <c r="AS236" s="333" t="s">
        <v>4222</v>
      </c>
      <c r="AT236" s="333"/>
      <c r="AU236" s="333" t="s">
        <v>4185</v>
      </c>
      <c r="AV236" s="333" t="s">
        <v>4218</v>
      </c>
      <c r="AW236" s="333" t="s">
        <v>4219</v>
      </c>
      <c r="AX236" s="333" t="s">
        <v>4223</v>
      </c>
      <c r="AY236" s="333"/>
      <c r="AZ236" s="333" t="s">
        <v>4185</v>
      </c>
      <c r="BA236" s="333" t="s">
        <v>4218</v>
      </c>
      <c r="BB236" s="333" t="s">
        <v>4219</v>
      </c>
      <c r="BC236" s="333" t="s">
        <v>4224</v>
      </c>
      <c r="BD236" s="333"/>
      <c r="BE236" s="333" t="s">
        <v>4185</v>
      </c>
      <c r="BF236" s="333" t="s">
        <v>4218</v>
      </c>
      <c r="BG236" s="333" t="s">
        <v>4219</v>
      </c>
      <c r="BH236" s="333" t="s">
        <v>4225</v>
      </c>
      <c r="BI236" s="333"/>
      <c r="BJ236" s="333" t="s">
        <v>4185</v>
      </c>
      <c r="BK236" s="333" t="s">
        <v>4218</v>
      </c>
      <c r="BL236" s="333" t="s">
        <v>4219</v>
      </c>
      <c r="BM236" s="333" t="s">
        <v>4226</v>
      </c>
      <c r="BN236" s="333"/>
      <c r="BO236" s="333" t="s">
        <v>4185</v>
      </c>
      <c r="BP236" s="333" t="s">
        <v>4218</v>
      </c>
      <c r="BQ236" s="333" t="s">
        <v>4219</v>
      </c>
      <c r="BS236" s="35" t="e">
        <f>INDEX(#REF!,MATCH(P2P_Full_Short_Hostname,#REF!,0))</f>
        <v>#REF!</v>
      </c>
      <c r="BT236" s="35" t="e">
        <f>INDEX(#REF!,MATCH(P2P_Full_Short_Hostname,#REF!,0))</f>
        <v>#REF!</v>
      </c>
      <c r="BU236" s="38" t="e">
        <f>INDEX(#REF!,MATCH(P2P_Full_Short_Hostname,#REF!,0))</f>
        <v>#REF!</v>
      </c>
      <c r="BV236" s="38" t="e">
        <f>INDEX(#REF!,MATCH(P2P_Full_Short_Hostname,#REF!,0))</f>
        <v>#REF!</v>
      </c>
      <c r="BW236" s="28"/>
      <c r="BX236" s="28"/>
      <c r="BY236" s="333" t="e">
        <f>INDEX(#REF!,MATCH(P2P_Full_Short_Hostname,#REF!,0))</f>
        <v>#REF!</v>
      </c>
      <c r="BZ236" s="333" t="e">
        <f>INDEX(#REF!,MATCH(P2P_Full_Short_Hostname,#REF!,0))</f>
        <v>#REF!</v>
      </c>
    </row>
    <row r="237" spans="2:78" hidden="1">
      <c r="B237" s="95" t="s">
        <v>896</v>
      </c>
      <c r="C237" s="33" t="str">
        <f t="shared" si="43"/>
        <v>West Brom</v>
      </c>
      <c r="D237" s="33" t="str">
        <f t="shared" si="44"/>
        <v>Flow Balancer</v>
      </c>
      <c r="E237" s="33" t="str">
        <f t="shared" si="45"/>
        <v>Ph1</v>
      </c>
      <c r="F237" s="35" t="s">
        <v>4174</v>
      </c>
      <c r="G237" s="35" t="s">
        <v>4175</v>
      </c>
      <c r="H237" s="35" t="s">
        <v>52</v>
      </c>
      <c r="I237" s="35" t="str">
        <f t="shared" si="46"/>
        <v>10.244.55.143</v>
      </c>
      <c r="J237" s="38" t="s">
        <v>4176</v>
      </c>
      <c r="K237" s="38" t="s">
        <v>4177</v>
      </c>
      <c r="L237" s="38" t="s">
        <v>4175</v>
      </c>
      <c r="M237" s="38" t="s">
        <v>53</v>
      </c>
      <c r="N237" s="38" t="str">
        <f t="shared" si="47"/>
        <v>10.244.55.111</v>
      </c>
      <c r="O237" s="331" t="s">
        <v>4178</v>
      </c>
      <c r="P237" s="331" t="s">
        <v>4214</v>
      </c>
      <c r="Q237" s="197" t="s">
        <v>4185</v>
      </c>
      <c r="R237" s="197" t="s">
        <v>56</v>
      </c>
      <c r="S237" s="331" t="e">
        <f t="shared" si="48"/>
        <v>#REF!</v>
      </c>
      <c r="T237" s="357" t="s">
        <v>4180</v>
      </c>
      <c r="U237" s="357" t="s">
        <v>4215</v>
      </c>
      <c r="V237" s="197" t="s">
        <v>4185</v>
      </c>
      <c r="W237" s="197" t="s">
        <v>56</v>
      </c>
      <c r="X237" s="331" t="e">
        <f t="shared" si="49"/>
        <v>#REF!</v>
      </c>
      <c r="Y237" s="328" t="s">
        <v>4182</v>
      </c>
      <c r="Z237" s="328"/>
      <c r="AA237" s="328" t="s">
        <v>4175</v>
      </c>
      <c r="AB237" s="328" t="s">
        <v>4181</v>
      </c>
      <c r="AC237" s="328" t="s">
        <v>4181</v>
      </c>
      <c r="AD237" s="333" t="s">
        <v>4217</v>
      </c>
      <c r="AE237" s="333"/>
      <c r="AF237" s="333" t="s">
        <v>4185</v>
      </c>
      <c r="AG237" s="333" t="s">
        <v>4218</v>
      </c>
      <c r="AH237" s="333" t="s">
        <v>4219</v>
      </c>
      <c r="AI237" s="333" t="s">
        <v>4220</v>
      </c>
      <c r="AJ237" s="333"/>
      <c r="AK237" s="333" t="s">
        <v>4185</v>
      </c>
      <c r="AL237" s="333" t="s">
        <v>4218</v>
      </c>
      <c r="AM237" s="333" t="s">
        <v>4219</v>
      </c>
      <c r="AN237" s="333" t="s">
        <v>4221</v>
      </c>
      <c r="AO237" s="333"/>
      <c r="AP237" s="333" t="s">
        <v>4185</v>
      </c>
      <c r="AQ237" s="333" t="s">
        <v>4218</v>
      </c>
      <c r="AR237" s="333" t="s">
        <v>4219</v>
      </c>
      <c r="AS237" s="333" t="s">
        <v>4222</v>
      </c>
      <c r="AT237" s="333"/>
      <c r="AU237" s="333" t="s">
        <v>4185</v>
      </c>
      <c r="AV237" s="333" t="s">
        <v>4218</v>
      </c>
      <c r="AW237" s="333" t="s">
        <v>4219</v>
      </c>
      <c r="AX237" s="333" t="s">
        <v>4223</v>
      </c>
      <c r="AY237" s="333"/>
      <c r="AZ237" s="333" t="s">
        <v>4185</v>
      </c>
      <c r="BA237" s="333" t="s">
        <v>4218</v>
      </c>
      <c r="BB237" s="333" t="s">
        <v>4219</v>
      </c>
      <c r="BC237" s="333" t="s">
        <v>4224</v>
      </c>
      <c r="BD237" s="333"/>
      <c r="BE237" s="333" t="s">
        <v>4185</v>
      </c>
      <c r="BF237" s="333" t="s">
        <v>4218</v>
      </c>
      <c r="BG237" s="333" t="s">
        <v>4219</v>
      </c>
      <c r="BH237" s="333" t="s">
        <v>4225</v>
      </c>
      <c r="BI237" s="333"/>
      <c r="BJ237" s="333" t="s">
        <v>4185</v>
      </c>
      <c r="BK237" s="333" t="s">
        <v>4218</v>
      </c>
      <c r="BL237" s="333" t="s">
        <v>4219</v>
      </c>
      <c r="BM237" s="333" t="s">
        <v>4226</v>
      </c>
      <c r="BN237" s="333"/>
      <c r="BO237" s="333" t="s">
        <v>4185</v>
      </c>
      <c r="BP237" s="333" t="s">
        <v>4218</v>
      </c>
      <c r="BQ237" s="333" t="s">
        <v>4219</v>
      </c>
      <c r="BS237" s="35" t="e">
        <f>INDEX(#REF!,MATCH(P2P_Full_Short_Hostname,#REF!,0))</f>
        <v>#REF!</v>
      </c>
      <c r="BT237" s="35" t="e">
        <f>INDEX(#REF!,MATCH(P2P_Full_Short_Hostname,#REF!,0))</f>
        <v>#REF!</v>
      </c>
      <c r="BU237" s="38" t="e">
        <f>INDEX(#REF!,MATCH(P2P_Full_Short_Hostname,#REF!,0))</f>
        <v>#REF!</v>
      </c>
      <c r="BV237" s="38" t="e">
        <f>INDEX(#REF!,MATCH(P2P_Full_Short_Hostname,#REF!,0))</f>
        <v>#REF!</v>
      </c>
      <c r="BW237" s="28"/>
      <c r="BX237" s="28"/>
      <c r="BY237" s="333" t="e">
        <f>INDEX(#REF!,MATCH(P2P_Full_Short_Hostname,#REF!,0))</f>
        <v>#REF!</v>
      </c>
      <c r="BZ237" s="333" t="e">
        <f>INDEX(#REF!,MATCH(P2P_Full_Short_Hostname,#REF!,0))</f>
        <v>#REF!</v>
      </c>
    </row>
    <row r="238" spans="2:78" hidden="1">
      <c r="B238" s="95" t="s">
        <v>900</v>
      </c>
      <c r="C238" s="33" t="str">
        <f t="shared" si="43"/>
        <v>Beckton</v>
      </c>
      <c r="D238" s="33" t="str">
        <f t="shared" si="44"/>
        <v>Flow Balancer</v>
      </c>
      <c r="E238" s="33" t="str">
        <f t="shared" si="45"/>
        <v>Ph1</v>
      </c>
      <c r="F238" s="35" t="s">
        <v>4174</v>
      </c>
      <c r="G238" s="35" t="s">
        <v>4175</v>
      </c>
      <c r="H238" s="35" t="s">
        <v>52</v>
      </c>
      <c r="I238" s="35" t="str">
        <f t="shared" si="46"/>
        <v>10.244.55.208</v>
      </c>
      <c r="J238" s="38" t="s">
        <v>4176</v>
      </c>
      <c r="K238" s="38" t="s">
        <v>4177</v>
      </c>
      <c r="L238" s="38" t="s">
        <v>4175</v>
      </c>
      <c r="M238" s="38" t="s">
        <v>53</v>
      </c>
      <c r="N238" s="38" t="str">
        <f t="shared" si="47"/>
        <v>10.244.55.176</v>
      </c>
      <c r="O238" s="331" t="s">
        <v>4178</v>
      </c>
      <c r="P238" s="331" t="s">
        <v>4214</v>
      </c>
      <c r="Q238" s="197" t="s">
        <v>4185</v>
      </c>
      <c r="R238" s="197" t="s">
        <v>56</v>
      </c>
      <c r="S238" s="331" t="e">
        <f t="shared" si="48"/>
        <v>#REF!</v>
      </c>
      <c r="T238" s="357" t="s">
        <v>4180</v>
      </c>
      <c r="U238" s="357" t="s">
        <v>4215</v>
      </c>
      <c r="V238" s="197" t="s">
        <v>4185</v>
      </c>
      <c r="W238" s="197" t="s">
        <v>56</v>
      </c>
      <c r="X238" s="331" t="e">
        <f t="shared" si="49"/>
        <v>#REF!</v>
      </c>
      <c r="Y238" s="328" t="s">
        <v>4182</v>
      </c>
      <c r="Z238" s="328"/>
      <c r="AA238" s="328" t="s">
        <v>4175</v>
      </c>
      <c r="AB238" s="328" t="s">
        <v>4181</v>
      </c>
      <c r="AC238" s="328" t="s">
        <v>4181</v>
      </c>
      <c r="AD238" s="333" t="s">
        <v>4217</v>
      </c>
      <c r="AE238" s="333"/>
      <c r="AF238" s="333" t="s">
        <v>4185</v>
      </c>
      <c r="AG238" s="333" t="s">
        <v>4218</v>
      </c>
      <c r="AH238" s="333" t="s">
        <v>4219</v>
      </c>
      <c r="AI238" s="333" t="s">
        <v>4220</v>
      </c>
      <c r="AJ238" s="333"/>
      <c r="AK238" s="333" t="s">
        <v>4185</v>
      </c>
      <c r="AL238" s="333" t="s">
        <v>4218</v>
      </c>
      <c r="AM238" s="333" t="s">
        <v>4219</v>
      </c>
      <c r="AN238" s="333" t="s">
        <v>4221</v>
      </c>
      <c r="AO238" s="333"/>
      <c r="AP238" s="333" t="s">
        <v>4185</v>
      </c>
      <c r="AQ238" s="333" t="s">
        <v>4218</v>
      </c>
      <c r="AR238" s="333" t="s">
        <v>4219</v>
      </c>
      <c r="AS238" s="333" t="s">
        <v>4222</v>
      </c>
      <c r="AT238" s="333"/>
      <c r="AU238" s="333" t="s">
        <v>4185</v>
      </c>
      <c r="AV238" s="333" t="s">
        <v>4218</v>
      </c>
      <c r="AW238" s="333" t="s">
        <v>4219</v>
      </c>
      <c r="AX238" s="333" t="s">
        <v>4223</v>
      </c>
      <c r="AY238" s="333"/>
      <c r="AZ238" s="333" t="s">
        <v>4185</v>
      </c>
      <c r="BA238" s="333" t="s">
        <v>4218</v>
      </c>
      <c r="BB238" s="333" t="s">
        <v>4219</v>
      </c>
      <c r="BC238" s="333" t="s">
        <v>4224</v>
      </c>
      <c r="BD238" s="333"/>
      <c r="BE238" s="333" t="s">
        <v>4185</v>
      </c>
      <c r="BF238" s="333" t="s">
        <v>4218</v>
      </c>
      <c r="BG238" s="333" t="s">
        <v>4219</v>
      </c>
      <c r="BH238" s="333" t="s">
        <v>4225</v>
      </c>
      <c r="BI238" s="333"/>
      <c r="BJ238" s="333" t="s">
        <v>4185</v>
      </c>
      <c r="BK238" s="333" t="s">
        <v>4218</v>
      </c>
      <c r="BL238" s="333" t="s">
        <v>4219</v>
      </c>
      <c r="BM238" s="333" t="s">
        <v>4226</v>
      </c>
      <c r="BN238" s="333"/>
      <c r="BO238" s="333" t="s">
        <v>4185</v>
      </c>
      <c r="BP238" s="333" t="s">
        <v>4218</v>
      </c>
      <c r="BQ238" s="333" t="s">
        <v>4219</v>
      </c>
      <c r="BS238" s="35" t="e">
        <f>INDEX(#REF!,MATCH(P2P_Full_Short_Hostname,#REF!,0))</f>
        <v>#REF!</v>
      </c>
      <c r="BT238" s="35" t="e">
        <f>INDEX(#REF!,MATCH(P2P_Full_Short_Hostname,#REF!,0))</f>
        <v>#REF!</v>
      </c>
      <c r="BU238" s="38" t="e">
        <f>INDEX(#REF!,MATCH(P2P_Full_Short_Hostname,#REF!,0))</f>
        <v>#REF!</v>
      </c>
      <c r="BV238" s="38" t="e">
        <f>INDEX(#REF!,MATCH(P2P_Full_Short_Hostname,#REF!,0))</f>
        <v>#REF!</v>
      </c>
      <c r="BW238" s="28"/>
      <c r="BX238" s="28"/>
      <c r="BY238" s="333" t="e">
        <f>INDEX(#REF!,MATCH(P2P_Full_Short_Hostname,#REF!,0))</f>
        <v>#REF!</v>
      </c>
      <c r="BZ238" s="333" t="e">
        <f>INDEX(#REF!,MATCH(P2P_Full_Short_Hostname,#REF!,0))</f>
        <v>#REF!</v>
      </c>
    </row>
    <row r="239" spans="2:78" hidden="1">
      <c r="B239" s="95" t="s">
        <v>903</v>
      </c>
      <c r="C239" s="33" t="str">
        <f t="shared" si="43"/>
        <v>Croydon</v>
      </c>
      <c r="D239" s="33" t="str">
        <f t="shared" si="44"/>
        <v>Flow Balancer</v>
      </c>
      <c r="E239" s="33" t="str">
        <f t="shared" si="45"/>
        <v>Ph1</v>
      </c>
      <c r="F239" s="35" t="s">
        <v>4174</v>
      </c>
      <c r="G239" s="35" t="s">
        <v>4175</v>
      </c>
      <c r="H239" s="35" t="s">
        <v>52</v>
      </c>
      <c r="I239" s="35" t="str">
        <f t="shared" si="46"/>
        <v>10.244.57.144</v>
      </c>
      <c r="J239" s="38" t="s">
        <v>4176</v>
      </c>
      <c r="K239" s="38" t="s">
        <v>4177</v>
      </c>
      <c r="L239" s="38" t="s">
        <v>4175</v>
      </c>
      <c r="M239" s="38" t="s">
        <v>53</v>
      </c>
      <c r="N239" s="38" t="str">
        <f t="shared" si="47"/>
        <v>10.244.55.240</v>
      </c>
      <c r="O239" s="331" t="s">
        <v>4178</v>
      </c>
      <c r="P239" s="331" t="s">
        <v>4214</v>
      </c>
      <c r="Q239" s="197" t="s">
        <v>4185</v>
      </c>
      <c r="R239" s="197" t="s">
        <v>56</v>
      </c>
      <c r="S239" s="331" t="e">
        <f t="shared" si="48"/>
        <v>#REF!</v>
      </c>
      <c r="T239" s="357" t="s">
        <v>4180</v>
      </c>
      <c r="U239" s="357" t="s">
        <v>4215</v>
      </c>
      <c r="V239" s="197" t="s">
        <v>4185</v>
      </c>
      <c r="W239" s="197" t="s">
        <v>56</v>
      </c>
      <c r="X239" s="331" t="e">
        <f t="shared" si="49"/>
        <v>#REF!</v>
      </c>
      <c r="Y239" s="328" t="s">
        <v>4182</v>
      </c>
      <c r="Z239" s="328"/>
      <c r="AA239" s="328" t="s">
        <v>4175</v>
      </c>
      <c r="AB239" s="328" t="s">
        <v>4181</v>
      </c>
      <c r="AC239" s="328" t="s">
        <v>4181</v>
      </c>
      <c r="AD239" s="333" t="s">
        <v>4217</v>
      </c>
      <c r="AE239" s="333"/>
      <c r="AF239" s="333" t="s">
        <v>4185</v>
      </c>
      <c r="AG239" s="333" t="s">
        <v>4218</v>
      </c>
      <c r="AH239" s="333" t="s">
        <v>4219</v>
      </c>
      <c r="AI239" s="333" t="s">
        <v>4220</v>
      </c>
      <c r="AJ239" s="333"/>
      <c r="AK239" s="333" t="s">
        <v>4185</v>
      </c>
      <c r="AL239" s="333" t="s">
        <v>4218</v>
      </c>
      <c r="AM239" s="333" t="s">
        <v>4219</v>
      </c>
      <c r="AN239" s="333" t="s">
        <v>4221</v>
      </c>
      <c r="AO239" s="333"/>
      <c r="AP239" s="333" t="s">
        <v>4185</v>
      </c>
      <c r="AQ239" s="333" t="s">
        <v>4218</v>
      </c>
      <c r="AR239" s="333" t="s">
        <v>4219</v>
      </c>
      <c r="AS239" s="333" t="s">
        <v>4222</v>
      </c>
      <c r="AT239" s="333"/>
      <c r="AU239" s="333" t="s">
        <v>4185</v>
      </c>
      <c r="AV239" s="333" t="s">
        <v>4218</v>
      </c>
      <c r="AW239" s="333" t="s">
        <v>4219</v>
      </c>
      <c r="AX239" s="333" t="s">
        <v>4223</v>
      </c>
      <c r="AY239" s="333"/>
      <c r="AZ239" s="333" t="s">
        <v>4185</v>
      </c>
      <c r="BA239" s="333" t="s">
        <v>4218</v>
      </c>
      <c r="BB239" s="333" t="s">
        <v>4219</v>
      </c>
      <c r="BC239" s="333" t="s">
        <v>4224</v>
      </c>
      <c r="BD239" s="333"/>
      <c r="BE239" s="333" t="s">
        <v>4185</v>
      </c>
      <c r="BF239" s="333" t="s">
        <v>4218</v>
      </c>
      <c r="BG239" s="333" t="s">
        <v>4219</v>
      </c>
      <c r="BH239" s="333" t="s">
        <v>4225</v>
      </c>
      <c r="BI239" s="333"/>
      <c r="BJ239" s="333" t="s">
        <v>4185</v>
      </c>
      <c r="BK239" s="333" t="s">
        <v>4218</v>
      </c>
      <c r="BL239" s="333" t="s">
        <v>4219</v>
      </c>
      <c r="BM239" s="333" t="s">
        <v>4226</v>
      </c>
      <c r="BN239" s="333"/>
      <c r="BO239" s="333" t="s">
        <v>4185</v>
      </c>
      <c r="BP239" s="333" t="s">
        <v>4218</v>
      </c>
      <c r="BQ239" s="333" t="s">
        <v>4219</v>
      </c>
      <c r="BS239" s="35" t="e">
        <f>INDEX(#REF!,MATCH(P2P_Full_Short_Hostname,#REF!,0))</f>
        <v>#REF!</v>
      </c>
      <c r="BT239" s="35" t="e">
        <f>INDEX(#REF!,MATCH(P2P_Full_Short_Hostname,#REF!,0))</f>
        <v>#REF!</v>
      </c>
      <c r="BU239" s="38" t="e">
        <f>INDEX(#REF!,MATCH(P2P_Full_Short_Hostname,#REF!,0))</f>
        <v>#REF!</v>
      </c>
      <c r="BV239" s="38" t="e">
        <f>INDEX(#REF!,MATCH(P2P_Full_Short_Hostname,#REF!,0))</f>
        <v>#REF!</v>
      </c>
      <c r="BW239" s="28"/>
      <c r="BX239" s="28"/>
      <c r="BY239" s="333" t="e">
        <f>INDEX(#REF!,MATCH(P2P_Full_Short_Hostname,#REF!,0))</f>
        <v>#REF!</v>
      </c>
      <c r="BZ239" s="333" t="e">
        <f>INDEX(#REF!,MATCH(P2P_Full_Short_Hostname,#REF!,0))</f>
        <v>#REF!</v>
      </c>
    </row>
    <row r="240" spans="2:78" hidden="1">
      <c r="B240" s="95" t="s">
        <v>891</v>
      </c>
      <c r="C240" s="33" t="str">
        <f t="shared" si="43"/>
        <v>Leeds</v>
      </c>
      <c r="D240" s="33" t="str">
        <f t="shared" si="44"/>
        <v>Flow Balancer</v>
      </c>
      <c r="E240" s="33" t="str">
        <f t="shared" si="45"/>
        <v>Ph1</v>
      </c>
      <c r="F240" s="35" t="s">
        <v>4174</v>
      </c>
      <c r="G240" s="35" t="s">
        <v>4175</v>
      </c>
      <c r="H240" s="35" t="s">
        <v>52</v>
      </c>
      <c r="I240" s="35" t="str">
        <f t="shared" si="46"/>
        <v>10.244.53.48</v>
      </c>
      <c r="J240" s="38" t="s">
        <v>4176</v>
      </c>
      <c r="K240" s="38" t="s">
        <v>4177</v>
      </c>
      <c r="L240" s="38" t="s">
        <v>4175</v>
      </c>
      <c r="M240" s="38" t="s">
        <v>53</v>
      </c>
      <c r="N240" s="38" t="str">
        <f t="shared" si="47"/>
        <v>10.244.53.16</v>
      </c>
      <c r="O240" s="331" t="s">
        <v>4178</v>
      </c>
      <c r="P240" s="331" t="s">
        <v>4214</v>
      </c>
      <c r="Q240" s="197" t="s">
        <v>4185</v>
      </c>
      <c r="R240" s="197" t="s">
        <v>56</v>
      </c>
      <c r="S240" s="331" t="e">
        <f t="shared" si="48"/>
        <v>#REF!</v>
      </c>
      <c r="T240" s="357" t="s">
        <v>4180</v>
      </c>
      <c r="U240" s="357" t="s">
        <v>4215</v>
      </c>
      <c r="V240" s="197" t="s">
        <v>4185</v>
      </c>
      <c r="W240" s="197" t="s">
        <v>56</v>
      </c>
      <c r="X240" s="331" t="e">
        <f t="shared" si="49"/>
        <v>#REF!</v>
      </c>
      <c r="Y240" s="328" t="s">
        <v>4182</v>
      </c>
      <c r="Z240" s="328"/>
      <c r="AA240" s="328" t="s">
        <v>4175</v>
      </c>
      <c r="AB240" s="328" t="s">
        <v>4181</v>
      </c>
      <c r="AC240" s="328" t="s">
        <v>4181</v>
      </c>
      <c r="AD240" s="333" t="s">
        <v>4217</v>
      </c>
      <c r="AE240" s="333"/>
      <c r="AF240" s="333" t="s">
        <v>4185</v>
      </c>
      <c r="AG240" s="333" t="s">
        <v>4218</v>
      </c>
      <c r="AH240" s="333" t="s">
        <v>4219</v>
      </c>
      <c r="AI240" s="333" t="s">
        <v>4220</v>
      </c>
      <c r="AJ240" s="333"/>
      <c r="AK240" s="333" t="s">
        <v>4185</v>
      </c>
      <c r="AL240" s="333" t="s">
        <v>4218</v>
      </c>
      <c r="AM240" s="333" t="s">
        <v>4219</v>
      </c>
      <c r="AN240" s="333" t="s">
        <v>4221</v>
      </c>
      <c r="AO240" s="333"/>
      <c r="AP240" s="333" t="s">
        <v>4185</v>
      </c>
      <c r="AQ240" s="333" t="s">
        <v>4218</v>
      </c>
      <c r="AR240" s="333" t="s">
        <v>4219</v>
      </c>
      <c r="AS240" s="333" t="s">
        <v>4222</v>
      </c>
      <c r="AT240" s="333"/>
      <c r="AU240" s="333" t="s">
        <v>4185</v>
      </c>
      <c r="AV240" s="333" t="s">
        <v>4218</v>
      </c>
      <c r="AW240" s="333" t="s">
        <v>4219</v>
      </c>
      <c r="AX240" s="333" t="s">
        <v>4223</v>
      </c>
      <c r="AY240" s="333"/>
      <c r="AZ240" s="333" t="s">
        <v>4185</v>
      </c>
      <c r="BA240" s="333" t="s">
        <v>4218</v>
      </c>
      <c r="BB240" s="333" t="s">
        <v>4219</v>
      </c>
      <c r="BC240" s="333" t="s">
        <v>4224</v>
      </c>
      <c r="BD240" s="333"/>
      <c r="BE240" s="333" t="s">
        <v>4185</v>
      </c>
      <c r="BF240" s="333" t="s">
        <v>4218</v>
      </c>
      <c r="BG240" s="333" t="s">
        <v>4219</v>
      </c>
      <c r="BH240" s="333" t="s">
        <v>4225</v>
      </c>
      <c r="BI240" s="333"/>
      <c r="BJ240" s="333" t="s">
        <v>4185</v>
      </c>
      <c r="BK240" s="333" t="s">
        <v>4218</v>
      </c>
      <c r="BL240" s="333" t="s">
        <v>4219</v>
      </c>
      <c r="BM240" s="333" t="s">
        <v>4226</v>
      </c>
      <c r="BN240" s="333"/>
      <c r="BO240" s="333" t="s">
        <v>4185</v>
      </c>
      <c r="BP240" s="333" t="s">
        <v>4218</v>
      </c>
      <c r="BQ240" s="333" t="s">
        <v>4219</v>
      </c>
      <c r="BS240" s="35" t="e">
        <f>INDEX(#REF!,MATCH(P2P_Full_Short_Hostname,#REF!,0))</f>
        <v>#REF!</v>
      </c>
      <c r="BT240" s="35" t="e">
        <f>INDEX(#REF!,MATCH(P2P_Full_Short_Hostname,#REF!,0))</f>
        <v>#REF!</v>
      </c>
      <c r="BU240" s="38" t="e">
        <f>INDEX(#REF!,MATCH(P2P_Full_Short_Hostname,#REF!,0))</f>
        <v>#REF!</v>
      </c>
      <c r="BV240" s="38" t="e">
        <f>INDEX(#REF!,MATCH(P2P_Full_Short_Hostname,#REF!,0))</f>
        <v>#REF!</v>
      </c>
      <c r="BW240" s="28"/>
      <c r="BX240" s="28"/>
      <c r="BY240" s="333" t="e">
        <f>INDEX(#REF!,MATCH(P2P_Full_Short_Hostname,#REF!,0))</f>
        <v>#REF!</v>
      </c>
      <c r="BZ240" s="333" t="e">
        <f>INDEX(#REF!,MATCH(P2P_Full_Short_Hostname,#REF!,0))</f>
        <v>#REF!</v>
      </c>
    </row>
    <row r="241" spans="2:78" hidden="1">
      <c r="B241" s="95" t="s">
        <v>888</v>
      </c>
      <c r="C241" s="33" t="str">
        <f t="shared" si="43"/>
        <v>Luton</v>
      </c>
      <c r="D241" s="33" t="str">
        <f t="shared" si="44"/>
        <v>Flow Balancer</v>
      </c>
      <c r="E241" s="33" t="str">
        <f t="shared" si="45"/>
        <v>Ph1</v>
      </c>
      <c r="F241" s="35" t="s">
        <v>4174</v>
      </c>
      <c r="G241" s="35" t="s">
        <v>4175</v>
      </c>
      <c r="H241" s="35" t="s">
        <v>52</v>
      </c>
      <c r="I241" s="35" t="str">
        <f t="shared" si="46"/>
        <v>10.244.58.240</v>
      </c>
      <c r="J241" s="38" t="s">
        <v>4176</v>
      </c>
      <c r="K241" s="38" t="s">
        <v>4177</v>
      </c>
      <c r="L241" s="38" t="s">
        <v>4175</v>
      </c>
      <c r="M241" s="38" t="s">
        <v>53</v>
      </c>
      <c r="N241" s="38" t="str">
        <f t="shared" si="47"/>
        <v>10.244.58.176</v>
      </c>
      <c r="O241" s="331" t="s">
        <v>4178</v>
      </c>
      <c r="P241" s="331" t="s">
        <v>4214</v>
      </c>
      <c r="Q241" s="197" t="s">
        <v>4185</v>
      </c>
      <c r="R241" s="197" t="s">
        <v>56</v>
      </c>
      <c r="S241" s="331" t="e">
        <f t="shared" si="48"/>
        <v>#REF!</v>
      </c>
      <c r="T241" s="357" t="s">
        <v>4180</v>
      </c>
      <c r="U241" s="357" t="s">
        <v>4215</v>
      </c>
      <c r="V241" s="197" t="s">
        <v>4185</v>
      </c>
      <c r="W241" s="197" t="s">
        <v>56</v>
      </c>
      <c r="X241" s="331" t="e">
        <f t="shared" si="49"/>
        <v>#REF!</v>
      </c>
      <c r="Y241" s="328" t="s">
        <v>4182</v>
      </c>
      <c r="Z241" s="328"/>
      <c r="AA241" s="328" t="s">
        <v>4175</v>
      </c>
      <c r="AB241" s="328" t="s">
        <v>4181</v>
      </c>
      <c r="AC241" s="328" t="s">
        <v>4181</v>
      </c>
      <c r="AD241" s="333" t="s">
        <v>4217</v>
      </c>
      <c r="AE241" s="333"/>
      <c r="AF241" s="333" t="s">
        <v>4185</v>
      </c>
      <c r="AG241" s="333" t="s">
        <v>4218</v>
      </c>
      <c r="AH241" s="333" t="s">
        <v>4219</v>
      </c>
      <c r="AI241" s="333" t="s">
        <v>4220</v>
      </c>
      <c r="AJ241" s="333"/>
      <c r="AK241" s="333" t="s">
        <v>4185</v>
      </c>
      <c r="AL241" s="333" t="s">
        <v>4218</v>
      </c>
      <c r="AM241" s="333" t="s">
        <v>4219</v>
      </c>
      <c r="AN241" s="333" t="s">
        <v>4221</v>
      </c>
      <c r="AO241" s="333"/>
      <c r="AP241" s="333" t="s">
        <v>4185</v>
      </c>
      <c r="AQ241" s="333" t="s">
        <v>4218</v>
      </c>
      <c r="AR241" s="333" t="s">
        <v>4219</v>
      </c>
      <c r="AS241" s="333" t="s">
        <v>4222</v>
      </c>
      <c r="AT241" s="333"/>
      <c r="AU241" s="333" t="s">
        <v>4185</v>
      </c>
      <c r="AV241" s="333" t="s">
        <v>4218</v>
      </c>
      <c r="AW241" s="333" t="s">
        <v>4219</v>
      </c>
      <c r="AX241" s="333" t="s">
        <v>4223</v>
      </c>
      <c r="AY241" s="333"/>
      <c r="AZ241" s="333" t="s">
        <v>4185</v>
      </c>
      <c r="BA241" s="333" t="s">
        <v>4218</v>
      </c>
      <c r="BB241" s="333" t="s">
        <v>4219</v>
      </c>
      <c r="BC241" s="333" t="s">
        <v>4224</v>
      </c>
      <c r="BD241" s="333"/>
      <c r="BE241" s="333" t="s">
        <v>4185</v>
      </c>
      <c r="BF241" s="333" t="s">
        <v>4218</v>
      </c>
      <c r="BG241" s="333" t="s">
        <v>4219</v>
      </c>
      <c r="BH241" s="333" t="s">
        <v>4225</v>
      </c>
      <c r="BI241" s="333"/>
      <c r="BJ241" s="333" t="s">
        <v>4185</v>
      </c>
      <c r="BK241" s="333" t="s">
        <v>4218</v>
      </c>
      <c r="BL241" s="333" t="s">
        <v>4219</v>
      </c>
      <c r="BM241" s="333" t="s">
        <v>4226</v>
      </c>
      <c r="BN241" s="333"/>
      <c r="BO241" s="333" t="s">
        <v>4185</v>
      </c>
      <c r="BP241" s="333" t="s">
        <v>4218</v>
      </c>
      <c r="BQ241" s="333" t="s">
        <v>4219</v>
      </c>
      <c r="BS241" s="35" t="e">
        <f>INDEX(#REF!,MATCH(P2P_Full_Short_Hostname,#REF!,0))</f>
        <v>#REF!</v>
      </c>
      <c r="BT241" s="35" t="e">
        <f>INDEX(#REF!,MATCH(P2P_Full_Short_Hostname,#REF!,0))</f>
        <v>#REF!</v>
      </c>
      <c r="BU241" s="38" t="e">
        <f>INDEX(#REF!,MATCH(P2P_Full_Short_Hostname,#REF!,0))</f>
        <v>#REF!</v>
      </c>
      <c r="BV241" s="38" t="e">
        <f>INDEX(#REF!,MATCH(P2P_Full_Short_Hostname,#REF!,0))</f>
        <v>#REF!</v>
      </c>
      <c r="BW241" s="28"/>
      <c r="BX241" s="28"/>
      <c r="BY241" s="333" t="e">
        <f>INDEX(#REF!,MATCH(P2P_Full_Short_Hostname,#REF!,0))</f>
        <v>#REF!</v>
      </c>
      <c r="BZ241" s="333" t="e">
        <f>INDEX(#REF!,MATCH(P2P_Full_Short_Hostname,#REF!,0))</f>
        <v>#REF!</v>
      </c>
    </row>
    <row r="242" spans="2:78" hidden="1">
      <c r="B242" s="95" t="s">
        <v>894</v>
      </c>
      <c r="C242" s="33" t="str">
        <f t="shared" si="43"/>
        <v>Mansfield</v>
      </c>
      <c r="D242" s="33" t="str">
        <f t="shared" si="44"/>
        <v>Flow Balancer</v>
      </c>
      <c r="E242" s="33" t="str">
        <f t="shared" si="45"/>
        <v>Ph1</v>
      </c>
      <c r="F242" s="35" t="s">
        <v>4174</v>
      </c>
      <c r="G242" s="35" t="s">
        <v>4175</v>
      </c>
      <c r="H242" s="35" t="s">
        <v>52</v>
      </c>
      <c r="I242" s="35" t="str">
        <f t="shared" si="46"/>
        <v>10.244.57.208</v>
      </c>
      <c r="J242" s="38" t="s">
        <v>4176</v>
      </c>
      <c r="K242" s="38" t="s">
        <v>4177</v>
      </c>
      <c r="L242" s="38" t="s">
        <v>4175</v>
      </c>
      <c r="M242" s="38" t="s">
        <v>53</v>
      </c>
      <c r="N242" s="38" t="str">
        <f t="shared" si="47"/>
        <v>10.244.57.176</v>
      </c>
      <c r="O242" s="331" t="s">
        <v>4178</v>
      </c>
      <c r="P242" s="331" t="s">
        <v>4214</v>
      </c>
      <c r="Q242" s="197" t="s">
        <v>4185</v>
      </c>
      <c r="R242" s="197" t="s">
        <v>56</v>
      </c>
      <c r="S242" s="331" t="e">
        <f t="shared" si="48"/>
        <v>#REF!</v>
      </c>
      <c r="T242" s="357" t="s">
        <v>4180</v>
      </c>
      <c r="U242" s="357" t="s">
        <v>4215</v>
      </c>
      <c r="V242" s="197" t="s">
        <v>4185</v>
      </c>
      <c r="W242" s="197" t="s">
        <v>56</v>
      </c>
      <c r="X242" s="331" t="e">
        <f t="shared" si="49"/>
        <v>#REF!</v>
      </c>
      <c r="Y242" s="328" t="s">
        <v>4182</v>
      </c>
      <c r="Z242" s="328"/>
      <c r="AA242" s="328" t="s">
        <v>4175</v>
      </c>
      <c r="AB242" s="328" t="s">
        <v>4181</v>
      </c>
      <c r="AC242" s="328" t="s">
        <v>4181</v>
      </c>
      <c r="AD242" s="333" t="s">
        <v>4217</v>
      </c>
      <c r="AE242" s="333"/>
      <c r="AF242" s="333" t="s">
        <v>4185</v>
      </c>
      <c r="AG242" s="333" t="s">
        <v>4218</v>
      </c>
      <c r="AH242" s="333" t="s">
        <v>4219</v>
      </c>
      <c r="AI242" s="333" t="s">
        <v>4220</v>
      </c>
      <c r="AJ242" s="333"/>
      <c r="AK242" s="333" t="s">
        <v>4185</v>
      </c>
      <c r="AL242" s="333" t="s">
        <v>4218</v>
      </c>
      <c r="AM242" s="333" t="s">
        <v>4219</v>
      </c>
      <c r="AN242" s="333" t="s">
        <v>4221</v>
      </c>
      <c r="AO242" s="333"/>
      <c r="AP242" s="333" t="s">
        <v>4185</v>
      </c>
      <c r="AQ242" s="333" t="s">
        <v>4218</v>
      </c>
      <c r="AR242" s="333" t="s">
        <v>4219</v>
      </c>
      <c r="AS242" s="333" t="s">
        <v>4222</v>
      </c>
      <c r="AT242" s="333"/>
      <c r="AU242" s="333" t="s">
        <v>4185</v>
      </c>
      <c r="AV242" s="333" t="s">
        <v>4218</v>
      </c>
      <c r="AW242" s="333" t="s">
        <v>4219</v>
      </c>
      <c r="AX242" s="333" t="s">
        <v>4223</v>
      </c>
      <c r="AY242" s="333"/>
      <c r="AZ242" s="333" t="s">
        <v>4185</v>
      </c>
      <c r="BA242" s="333" t="s">
        <v>4218</v>
      </c>
      <c r="BB242" s="333" t="s">
        <v>4219</v>
      </c>
      <c r="BC242" s="333" t="s">
        <v>4224</v>
      </c>
      <c r="BD242" s="333"/>
      <c r="BE242" s="333" t="s">
        <v>4185</v>
      </c>
      <c r="BF242" s="333" t="s">
        <v>4218</v>
      </c>
      <c r="BG242" s="333" t="s">
        <v>4219</v>
      </c>
      <c r="BH242" s="333" t="s">
        <v>4225</v>
      </c>
      <c r="BI242" s="333"/>
      <c r="BJ242" s="333" t="s">
        <v>4185</v>
      </c>
      <c r="BK242" s="333" t="s">
        <v>4218</v>
      </c>
      <c r="BL242" s="333" t="s">
        <v>4219</v>
      </c>
      <c r="BM242" s="333" t="s">
        <v>4226</v>
      </c>
      <c r="BN242" s="333"/>
      <c r="BO242" s="333" t="s">
        <v>4185</v>
      </c>
      <c r="BP242" s="333" t="s">
        <v>4218</v>
      </c>
      <c r="BQ242" s="333" t="s">
        <v>4219</v>
      </c>
      <c r="BS242" s="35" t="e">
        <f>INDEX(#REF!,MATCH(P2P_Full_Short_Hostname,#REF!,0))</f>
        <v>#REF!</v>
      </c>
      <c r="BT242" s="35" t="e">
        <f>INDEX(#REF!,MATCH(P2P_Full_Short_Hostname,#REF!,0))</f>
        <v>#REF!</v>
      </c>
      <c r="BU242" s="38" t="e">
        <f>INDEX(#REF!,MATCH(P2P_Full_Short_Hostname,#REF!,0))</f>
        <v>#REF!</v>
      </c>
      <c r="BV242" s="38" t="e">
        <f>INDEX(#REF!,MATCH(P2P_Full_Short_Hostname,#REF!,0))</f>
        <v>#REF!</v>
      </c>
      <c r="BW242" s="28"/>
      <c r="BX242" s="28"/>
      <c r="BY242" s="333" t="e">
        <f>INDEX(#REF!,MATCH(P2P_Full_Short_Hostname,#REF!,0))</f>
        <v>#REF!</v>
      </c>
      <c r="BZ242" s="333" t="e">
        <f>INDEX(#REF!,MATCH(P2P_Full_Short_Hostname,#REF!,0))</f>
        <v>#REF!</v>
      </c>
    </row>
    <row r="243" spans="2:78" hidden="1">
      <c r="B243" s="95" t="s">
        <v>897</v>
      </c>
      <c r="C243" s="33" t="str">
        <f t="shared" si="43"/>
        <v>West Brom</v>
      </c>
      <c r="D243" s="33" t="str">
        <f t="shared" si="44"/>
        <v>Flow Balancer</v>
      </c>
      <c r="E243" s="33" t="str">
        <f t="shared" si="45"/>
        <v>Ph1</v>
      </c>
      <c r="F243" s="35" t="s">
        <v>4174</v>
      </c>
      <c r="G243" s="35" t="s">
        <v>4175</v>
      </c>
      <c r="H243" s="35" t="s">
        <v>52</v>
      </c>
      <c r="I243" s="35" t="str">
        <f>INDEX(Master_Full_ILO_IP,MATCH(P2P_Full_Short_Hostname,Master_Full_Short_Hostname,0))</f>
        <v>10.244.55.144</v>
      </c>
      <c r="J243" s="38" t="s">
        <v>4176</v>
      </c>
      <c r="K243" s="38" t="s">
        <v>4177</v>
      </c>
      <c r="L243" s="38" t="s">
        <v>4175</v>
      </c>
      <c r="M243" s="38" t="s">
        <v>53</v>
      </c>
      <c r="N243" s="38" t="str">
        <f t="shared" si="47"/>
        <v>10.244.55.112</v>
      </c>
      <c r="O243" s="331" t="s">
        <v>4178</v>
      </c>
      <c r="P243" s="331" t="s">
        <v>4214</v>
      </c>
      <c r="Q243" s="197" t="s">
        <v>4185</v>
      </c>
      <c r="R243" s="197" t="s">
        <v>56</v>
      </c>
      <c r="S243" s="331" t="e">
        <f t="shared" si="48"/>
        <v>#REF!</v>
      </c>
      <c r="T243" s="357" t="s">
        <v>4180</v>
      </c>
      <c r="U243" s="357" t="s">
        <v>4215</v>
      </c>
      <c r="V243" s="197" t="s">
        <v>4185</v>
      </c>
      <c r="W243" s="197" t="s">
        <v>56</v>
      </c>
      <c r="X243" s="331" t="e">
        <f t="shared" si="49"/>
        <v>#REF!</v>
      </c>
      <c r="Y243" s="328" t="s">
        <v>4182</v>
      </c>
      <c r="Z243" s="328"/>
      <c r="AA243" s="328" t="s">
        <v>4175</v>
      </c>
      <c r="AB243" s="328" t="s">
        <v>4181</v>
      </c>
      <c r="AC243" s="328" t="s">
        <v>4181</v>
      </c>
      <c r="AD243" s="333" t="s">
        <v>4217</v>
      </c>
      <c r="AE243" s="333"/>
      <c r="AF243" s="333" t="s">
        <v>4185</v>
      </c>
      <c r="AG243" s="333" t="s">
        <v>4218</v>
      </c>
      <c r="AH243" s="333" t="s">
        <v>4219</v>
      </c>
      <c r="AI243" s="333" t="s">
        <v>4220</v>
      </c>
      <c r="AJ243" s="333"/>
      <c r="AK243" s="333" t="s">
        <v>4185</v>
      </c>
      <c r="AL243" s="333" t="s">
        <v>4218</v>
      </c>
      <c r="AM243" s="333" t="s">
        <v>4219</v>
      </c>
      <c r="AN243" s="333" t="s">
        <v>4221</v>
      </c>
      <c r="AO243" s="333"/>
      <c r="AP243" s="333" t="s">
        <v>4185</v>
      </c>
      <c r="AQ243" s="333" t="s">
        <v>4218</v>
      </c>
      <c r="AR243" s="333" t="s">
        <v>4219</v>
      </c>
      <c r="AS243" s="333" t="s">
        <v>4222</v>
      </c>
      <c r="AT243" s="333"/>
      <c r="AU243" s="333" t="s">
        <v>4185</v>
      </c>
      <c r="AV243" s="333" t="s">
        <v>4218</v>
      </c>
      <c r="AW243" s="333" t="s">
        <v>4219</v>
      </c>
      <c r="AX243" s="333" t="s">
        <v>4223</v>
      </c>
      <c r="AY243" s="333"/>
      <c r="AZ243" s="333" t="s">
        <v>4185</v>
      </c>
      <c r="BA243" s="333" t="s">
        <v>4218</v>
      </c>
      <c r="BB243" s="333" t="s">
        <v>4219</v>
      </c>
      <c r="BC243" s="333" t="s">
        <v>4224</v>
      </c>
      <c r="BD243" s="333"/>
      <c r="BE243" s="333" t="s">
        <v>4185</v>
      </c>
      <c r="BF243" s="333" t="s">
        <v>4218</v>
      </c>
      <c r="BG243" s="333" t="s">
        <v>4219</v>
      </c>
      <c r="BH243" s="333" t="s">
        <v>4225</v>
      </c>
      <c r="BI243" s="333"/>
      <c r="BJ243" s="333" t="s">
        <v>4185</v>
      </c>
      <c r="BK243" s="333" t="s">
        <v>4218</v>
      </c>
      <c r="BL243" s="333" t="s">
        <v>4219</v>
      </c>
      <c r="BM243" s="333" t="s">
        <v>4226</v>
      </c>
      <c r="BN243" s="333"/>
      <c r="BO243" s="333" t="s">
        <v>4185</v>
      </c>
      <c r="BP243" s="333" t="s">
        <v>4218</v>
      </c>
      <c r="BQ243" s="333" t="s">
        <v>4219</v>
      </c>
      <c r="BS243" s="35" t="e">
        <f>INDEX(#REF!,MATCH(P2P_Full_Short_Hostname,#REF!,0))</f>
        <v>#REF!</v>
      </c>
      <c r="BT243" s="35" t="e">
        <f>INDEX(#REF!,MATCH(P2P_Full_Short_Hostname,#REF!,0))</f>
        <v>#REF!</v>
      </c>
      <c r="BU243" s="38" t="e">
        <f>INDEX(#REF!,MATCH(P2P_Full_Short_Hostname,#REF!,0))</f>
        <v>#REF!</v>
      </c>
      <c r="BV243" s="38" t="e">
        <f>INDEX(#REF!,MATCH(P2P_Full_Short_Hostname,#REF!,0))</f>
        <v>#REF!</v>
      </c>
      <c r="BW243" s="28"/>
      <c r="BX243" s="28"/>
      <c r="BY243" s="333" t="e">
        <f>INDEX(#REF!,MATCH(P2P_Full_Short_Hostname,#REF!,0))</f>
        <v>#REF!</v>
      </c>
      <c r="BZ243" s="333" t="e">
        <f>INDEX(#REF!,MATCH(P2P_Full_Short_Hostname,#REF!,0))</f>
        <v>#REF!</v>
      </c>
    </row>
    <row r="244" spans="2:78" hidden="1">
      <c r="B244" s="95" t="s">
        <v>884</v>
      </c>
      <c r="C244" s="33" t="str">
        <f t="shared" si="43"/>
        <v>Croydon</v>
      </c>
      <c r="D244" s="33" t="str">
        <f t="shared" si="44"/>
        <v>IMS Probe</v>
      </c>
      <c r="E244" s="33" t="str">
        <f t="shared" si="45"/>
        <v>Ph2 - YE2019</v>
      </c>
      <c r="F244" s="35" t="s">
        <v>4174</v>
      </c>
      <c r="G244" s="35" t="s">
        <v>4175</v>
      </c>
      <c r="H244" s="35" t="s">
        <v>52</v>
      </c>
      <c r="I244" s="35" t="str">
        <f t="shared" si="46"/>
        <v>10.244.57.145</v>
      </c>
      <c r="J244" s="38" t="s">
        <v>4176</v>
      </c>
      <c r="K244" s="38" t="s">
        <v>4177</v>
      </c>
      <c r="L244" s="38" t="s">
        <v>4175</v>
      </c>
      <c r="M244" s="38" t="s">
        <v>53</v>
      </c>
      <c r="N244" s="38" t="str">
        <f t="shared" si="47"/>
        <v>10.244.55.243</v>
      </c>
      <c r="O244" s="549" t="s">
        <v>4178</v>
      </c>
      <c r="P244" s="549"/>
      <c r="Q244" s="549"/>
      <c r="R244" s="549"/>
      <c r="S244" s="549"/>
      <c r="T244" s="328" t="s">
        <v>4180</v>
      </c>
      <c r="U244" s="328"/>
      <c r="V244" s="358" t="s">
        <v>4227</v>
      </c>
      <c r="W244" s="358" t="s">
        <v>56</v>
      </c>
      <c r="X244" s="549" t="e">
        <f t="shared" ref="X244:X251" si="50">INDEX(Master_Full_BESR_IP,MATCH(P2P_Full_Short_Hostname,Master_Full_Short_Hostname,0))</f>
        <v>#REF!</v>
      </c>
      <c r="Y244" s="549" t="s">
        <v>4182</v>
      </c>
      <c r="Z244" s="549"/>
      <c r="AA244" s="358" t="s">
        <v>4227</v>
      </c>
      <c r="AB244" s="358" t="s">
        <v>56</v>
      </c>
      <c r="AC244" s="549" t="e">
        <f t="shared" ref="AC244:AC251" si="51">INDEX(Master_Full_BESR_IP,MATCH(P2P_Full_Short_Hostname,Master_Full_Short_Hostname,0))</f>
        <v>#REF!</v>
      </c>
      <c r="AD244" s="549" t="s">
        <v>4217</v>
      </c>
      <c r="AE244" s="549"/>
      <c r="AF244" s="28"/>
      <c r="AG244" s="28"/>
      <c r="AH244" s="28"/>
      <c r="AI244" s="28" t="s">
        <v>4220</v>
      </c>
      <c r="AJ244" s="28"/>
      <c r="AK244" s="28"/>
      <c r="AL244" s="28"/>
      <c r="AM244" s="28"/>
      <c r="AN244" s="549" t="s">
        <v>4221</v>
      </c>
      <c r="AO244" s="549"/>
      <c r="AP244" s="28"/>
      <c r="AQ244" s="28"/>
      <c r="AR244" s="28"/>
      <c r="AS244" s="549" t="s">
        <v>4222</v>
      </c>
      <c r="AT244" s="28"/>
      <c r="AU244" s="28"/>
      <c r="AV244" s="28"/>
      <c r="AW244" s="28"/>
      <c r="AX244" s="353"/>
      <c r="AY244" s="353"/>
      <c r="AZ244" s="353"/>
      <c r="BA244" s="353"/>
      <c r="BB244" s="353"/>
      <c r="BC244" s="353"/>
      <c r="BD244" s="353"/>
      <c r="BE244" s="353"/>
      <c r="BF244" s="353"/>
      <c r="BG244" s="353"/>
      <c r="BH244" s="354"/>
      <c r="BI244" s="354"/>
      <c r="BJ244" s="354"/>
      <c r="BK244" s="354"/>
      <c r="BL244" s="354"/>
      <c r="BM244" s="354"/>
      <c r="BN244" s="354"/>
      <c r="BO244" s="354"/>
      <c r="BP244" s="354"/>
      <c r="BQ244" s="354"/>
      <c r="BS244" s="35" t="e">
        <f>INDEX(#REF!,MATCH(P2P_Full_Short_Hostname,#REF!,0))</f>
        <v>#REF!</v>
      </c>
      <c r="BT244" s="35" t="e">
        <f>INDEX(#REF!,MATCH(P2P_Full_Short_Hostname,#REF!,0))</f>
        <v>#REF!</v>
      </c>
      <c r="BU244" s="28"/>
      <c r="BV244" s="28"/>
      <c r="BW244" s="28"/>
      <c r="BX244" s="28"/>
      <c r="BY244" s="28"/>
      <c r="BZ244" s="28"/>
    </row>
    <row r="245" spans="2:78" hidden="1">
      <c r="B245" s="95" t="s">
        <v>756</v>
      </c>
      <c r="C245" s="33" t="str">
        <f t="shared" si="43"/>
        <v>Luton</v>
      </c>
      <c r="D245" s="33" t="str">
        <f t="shared" si="44"/>
        <v>IMS Probe</v>
      </c>
      <c r="E245" s="33" t="str">
        <f t="shared" si="45"/>
        <v>Ph2 - YE2019</v>
      </c>
      <c r="F245" s="35" t="s">
        <v>4174</v>
      </c>
      <c r="G245" s="35" t="s">
        <v>4175</v>
      </c>
      <c r="H245" s="35" t="s">
        <v>52</v>
      </c>
      <c r="I245" s="35" t="str">
        <f t="shared" si="46"/>
        <v>10.244.58.241</v>
      </c>
      <c r="J245" s="38" t="s">
        <v>4176</v>
      </c>
      <c r="K245" s="38" t="s">
        <v>4177</v>
      </c>
      <c r="L245" s="38" t="s">
        <v>4175</v>
      </c>
      <c r="M245" s="38" t="s">
        <v>53</v>
      </c>
      <c r="N245" s="38" t="str">
        <f t="shared" si="47"/>
        <v>10.244.58.179</v>
      </c>
      <c r="O245" s="549" t="s">
        <v>4178</v>
      </c>
      <c r="P245" s="549"/>
      <c r="Q245" s="549"/>
      <c r="R245" s="549"/>
      <c r="S245" s="549"/>
      <c r="T245" s="328" t="s">
        <v>4180</v>
      </c>
      <c r="U245" s="328"/>
      <c r="V245" s="358" t="s">
        <v>4227</v>
      </c>
      <c r="W245" s="358" t="s">
        <v>56</v>
      </c>
      <c r="X245" s="549" t="e">
        <f t="shared" si="50"/>
        <v>#REF!</v>
      </c>
      <c r="Y245" s="549" t="s">
        <v>4182</v>
      </c>
      <c r="Z245" s="549"/>
      <c r="AA245" s="358" t="s">
        <v>4227</v>
      </c>
      <c r="AB245" s="358" t="s">
        <v>56</v>
      </c>
      <c r="AC245" s="549" t="e">
        <f t="shared" si="51"/>
        <v>#REF!</v>
      </c>
      <c r="AD245" s="549" t="s">
        <v>4217</v>
      </c>
      <c r="AE245" s="549"/>
      <c r="AF245" s="328"/>
      <c r="AG245" s="328"/>
      <c r="AH245" s="328"/>
      <c r="AI245" s="328" t="s">
        <v>4220</v>
      </c>
      <c r="AJ245" s="328"/>
      <c r="AK245" s="328"/>
      <c r="AL245" s="328"/>
      <c r="AM245" s="328"/>
      <c r="AN245" s="328" t="s">
        <v>4221</v>
      </c>
      <c r="AO245" s="328"/>
      <c r="AP245" s="28"/>
      <c r="AQ245" s="28"/>
      <c r="AR245" s="28"/>
      <c r="AS245" s="549" t="s">
        <v>4222</v>
      </c>
      <c r="AT245" s="28"/>
      <c r="AU245" s="28"/>
      <c r="AV245" s="28"/>
      <c r="AW245" s="28"/>
      <c r="AX245" s="353"/>
      <c r="AY245" s="353"/>
      <c r="AZ245" s="353"/>
      <c r="BA245" s="353"/>
      <c r="BB245" s="353"/>
      <c r="BC245" s="353"/>
      <c r="BD245" s="353"/>
      <c r="BE245" s="353"/>
      <c r="BF245" s="353"/>
      <c r="BG245" s="353"/>
      <c r="BH245" s="354"/>
      <c r="BI245" s="354"/>
      <c r="BJ245" s="354"/>
      <c r="BK245" s="354"/>
      <c r="BL245" s="354"/>
      <c r="BM245" s="354"/>
      <c r="BN245" s="354"/>
      <c r="BO245" s="354"/>
      <c r="BP245" s="354"/>
      <c r="BQ245" s="354"/>
      <c r="BS245" s="35" t="e">
        <f>INDEX(#REF!,MATCH(P2P_Full_Short_Hostname,#REF!,0))</f>
        <v>#REF!</v>
      </c>
      <c r="BT245" s="35" t="e">
        <f>INDEX(#REF!,MATCH(P2P_Full_Short_Hostname,#REF!,0))</f>
        <v>#REF!</v>
      </c>
      <c r="BU245" s="28"/>
      <c r="BV245" s="28"/>
      <c r="BW245" s="28"/>
      <c r="BX245" s="28"/>
      <c r="BY245" s="28"/>
      <c r="BZ245" s="28"/>
    </row>
    <row r="246" spans="2:78" hidden="1">
      <c r="B246" s="95" t="s">
        <v>816</v>
      </c>
      <c r="C246" s="33" t="str">
        <f t="shared" si="43"/>
        <v>Mansfield</v>
      </c>
      <c r="D246" s="33" t="str">
        <f t="shared" si="44"/>
        <v>IMS Probe</v>
      </c>
      <c r="E246" s="33" t="str">
        <f t="shared" si="45"/>
        <v>Ph2 - YE2019</v>
      </c>
      <c r="F246" s="35" t="s">
        <v>4174</v>
      </c>
      <c r="G246" s="35" t="s">
        <v>4175</v>
      </c>
      <c r="H246" s="35" t="s">
        <v>52</v>
      </c>
      <c r="I246" s="35" t="str">
        <f>INDEX(Master_Full_ILO_IP,MATCH(P2P_Full_Short_Hostname,Master_Full_Short_Hostname,0))</f>
        <v>10.244.57.209</v>
      </c>
      <c r="J246" s="38" t="s">
        <v>4176</v>
      </c>
      <c r="K246" s="38" t="s">
        <v>4177</v>
      </c>
      <c r="L246" s="38" t="s">
        <v>4175</v>
      </c>
      <c r="M246" s="38" t="s">
        <v>53</v>
      </c>
      <c r="N246" s="38" t="str">
        <f t="shared" si="47"/>
        <v>10.244.57.179</v>
      </c>
      <c r="O246" s="549" t="s">
        <v>4178</v>
      </c>
      <c r="P246" s="549"/>
      <c r="Q246" s="549"/>
      <c r="R246" s="549"/>
      <c r="S246" s="549"/>
      <c r="T246" s="328" t="s">
        <v>4180</v>
      </c>
      <c r="U246" s="328"/>
      <c r="V246" s="358" t="s">
        <v>4227</v>
      </c>
      <c r="W246" s="358" t="s">
        <v>56</v>
      </c>
      <c r="X246" s="549" t="e">
        <f t="shared" si="50"/>
        <v>#REF!</v>
      </c>
      <c r="Y246" s="549" t="s">
        <v>4182</v>
      </c>
      <c r="Z246" s="549"/>
      <c r="AA246" s="358" t="s">
        <v>4227</v>
      </c>
      <c r="AB246" s="358" t="s">
        <v>56</v>
      </c>
      <c r="AC246" s="549" t="e">
        <f t="shared" si="51"/>
        <v>#REF!</v>
      </c>
      <c r="AD246" s="549" t="s">
        <v>4217</v>
      </c>
      <c r="AE246" s="549"/>
      <c r="AF246" s="328"/>
      <c r="AG246" s="328"/>
      <c r="AH246" s="328"/>
      <c r="AI246" s="328" t="s">
        <v>4220</v>
      </c>
      <c r="AJ246" s="328"/>
      <c r="AK246" s="328"/>
      <c r="AL246" s="328"/>
      <c r="AM246" s="328"/>
      <c r="AN246" s="328" t="s">
        <v>4221</v>
      </c>
      <c r="AO246" s="328"/>
      <c r="AP246" s="28"/>
      <c r="AQ246" s="28"/>
      <c r="AR246" s="28"/>
      <c r="AS246" s="549" t="s">
        <v>4222</v>
      </c>
      <c r="AT246" s="28"/>
      <c r="AU246" s="28"/>
      <c r="AV246" s="28"/>
      <c r="AW246" s="28"/>
      <c r="AX246" s="353"/>
      <c r="AY246" s="353"/>
      <c r="AZ246" s="353"/>
      <c r="BA246" s="353"/>
      <c r="BB246" s="353"/>
      <c r="BC246" s="353"/>
      <c r="BD246" s="353"/>
      <c r="BE246" s="353"/>
      <c r="BF246" s="353"/>
      <c r="BG246" s="353"/>
      <c r="BH246" s="354"/>
      <c r="BI246" s="354"/>
      <c r="BJ246" s="354"/>
      <c r="BK246" s="354"/>
      <c r="BL246" s="354"/>
      <c r="BM246" s="354"/>
      <c r="BN246" s="354"/>
      <c r="BO246" s="354"/>
      <c r="BP246" s="354"/>
      <c r="BQ246" s="354"/>
      <c r="BS246" s="35" t="e">
        <f>INDEX(#REF!,MATCH(P2P_Full_Short_Hostname,#REF!,0))</f>
        <v>#REF!</v>
      </c>
      <c r="BT246" s="35" t="e">
        <f>INDEX(#REF!,MATCH(P2P_Full_Short_Hostname,#REF!,0))</f>
        <v>#REF!</v>
      </c>
      <c r="BU246" s="28"/>
      <c r="BV246" s="28"/>
      <c r="BW246" s="28"/>
      <c r="BX246" s="28"/>
      <c r="BY246" s="28"/>
      <c r="BZ246" s="28"/>
    </row>
    <row r="247" spans="2:78" hidden="1">
      <c r="B247" s="95" t="s">
        <v>840</v>
      </c>
      <c r="C247" s="33" t="str">
        <f t="shared" si="43"/>
        <v>West Brom</v>
      </c>
      <c r="D247" s="33" t="str">
        <f t="shared" si="44"/>
        <v>IMS Probe</v>
      </c>
      <c r="E247" s="33" t="str">
        <f t="shared" si="45"/>
        <v>Ph2 - YE2019</v>
      </c>
      <c r="F247" s="35" t="s">
        <v>4174</v>
      </c>
      <c r="G247" s="35" t="s">
        <v>4175</v>
      </c>
      <c r="H247" s="35" t="s">
        <v>52</v>
      </c>
      <c r="I247" s="35" t="str">
        <f t="shared" si="46"/>
        <v>10.244.55.145</v>
      </c>
      <c r="J247" s="38" t="s">
        <v>4176</v>
      </c>
      <c r="K247" s="38" t="s">
        <v>4177</v>
      </c>
      <c r="L247" s="38" t="s">
        <v>4175</v>
      </c>
      <c r="M247" s="38" t="s">
        <v>53</v>
      </c>
      <c r="N247" s="38" t="str">
        <f t="shared" si="47"/>
        <v>10.244.55.115</v>
      </c>
      <c r="O247" s="549" t="s">
        <v>4178</v>
      </c>
      <c r="P247" s="549"/>
      <c r="Q247" s="549"/>
      <c r="R247" s="549"/>
      <c r="S247" s="549"/>
      <c r="T247" s="328" t="s">
        <v>4180</v>
      </c>
      <c r="U247" s="328"/>
      <c r="V247" s="358" t="s">
        <v>4227</v>
      </c>
      <c r="W247" s="358" t="s">
        <v>56</v>
      </c>
      <c r="X247" s="549" t="e">
        <f t="shared" si="50"/>
        <v>#REF!</v>
      </c>
      <c r="Y247" s="549" t="s">
        <v>4182</v>
      </c>
      <c r="Z247" s="549"/>
      <c r="AA247" s="358" t="s">
        <v>4227</v>
      </c>
      <c r="AB247" s="358" t="s">
        <v>56</v>
      </c>
      <c r="AC247" s="549" t="e">
        <f t="shared" si="51"/>
        <v>#REF!</v>
      </c>
      <c r="AD247" s="549" t="s">
        <v>4217</v>
      </c>
      <c r="AE247" s="549"/>
      <c r="AF247" s="328"/>
      <c r="AG247" s="328"/>
      <c r="AH247" s="328"/>
      <c r="AI247" s="328" t="s">
        <v>4220</v>
      </c>
      <c r="AJ247" s="328"/>
      <c r="AK247" s="328"/>
      <c r="AL247" s="328"/>
      <c r="AM247" s="328"/>
      <c r="AN247" s="328" t="s">
        <v>4221</v>
      </c>
      <c r="AO247" s="328"/>
      <c r="AP247" s="28"/>
      <c r="AQ247" s="28"/>
      <c r="AR247" s="28"/>
      <c r="AS247" s="549" t="s">
        <v>4222</v>
      </c>
      <c r="AT247" s="28"/>
      <c r="AU247" s="28"/>
      <c r="AV247" s="28"/>
      <c r="AW247" s="28"/>
      <c r="AX247" s="353"/>
      <c r="AY247" s="353"/>
      <c r="AZ247" s="353"/>
      <c r="BA247" s="353"/>
      <c r="BB247" s="353"/>
      <c r="BC247" s="353"/>
      <c r="BD247" s="353"/>
      <c r="BE247" s="353"/>
      <c r="BF247" s="353"/>
      <c r="BG247" s="353"/>
      <c r="BH247" s="354"/>
      <c r="BI247" s="354"/>
      <c r="BJ247" s="354"/>
      <c r="BK247" s="354"/>
      <c r="BL247" s="354"/>
      <c r="BM247" s="354"/>
      <c r="BN247" s="354"/>
      <c r="BO247" s="354"/>
      <c r="BP247" s="354"/>
      <c r="BQ247" s="354"/>
      <c r="BS247" s="35" t="e">
        <f>INDEX(#REF!,MATCH(P2P_Full_Short_Hostname,#REF!,0))</f>
        <v>#REF!</v>
      </c>
      <c r="BT247" s="35" t="e">
        <f>INDEX(#REF!,MATCH(P2P_Full_Short_Hostname,#REF!,0))</f>
        <v>#REF!</v>
      </c>
      <c r="BU247" s="28"/>
      <c r="BV247" s="28"/>
      <c r="BW247" s="28"/>
      <c r="BX247" s="28"/>
      <c r="BY247" s="28"/>
      <c r="BZ247" s="28"/>
    </row>
    <row r="248" spans="2:78" hidden="1">
      <c r="B248" s="95" t="s">
        <v>885</v>
      </c>
      <c r="C248" s="33" t="str">
        <f t="shared" si="43"/>
        <v>Croydon</v>
      </c>
      <c r="D248" s="33" t="str">
        <f t="shared" si="44"/>
        <v>IMS Probe</v>
      </c>
      <c r="E248" s="33" t="str">
        <f t="shared" si="45"/>
        <v>Ph2 - YE2019</v>
      </c>
      <c r="F248" s="35" t="s">
        <v>4174</v>
      </c>
      <c r="G248" s="35" t="s">
        <v>4175</v>
      </c>
      <c r="H248" s="35" t="s">
        <v>52</v>
      </c>
      <c r="I248" s="35" t="str">
        <f t="shared" si="46"/>
        <v>10.244.57.146</v>
      </c>
      <c r="J248" s="38" t="s">
        <v>4176</v>
      </c>
      <c r="K248" s="38" t="s">
        <v>4177</v>
      </c>
      <c r="L248" s="38" t="s">
        <v>4175</v>
      </c>
      <c r="M248" s="38" t="s">
        <v>53</v>
      </c>
      <c r="N248" s="38" t="str">
        <f t="shared" si="47"/>
        <v>10.244.55.244</v>
      </c>
      <c r="O248" s="549" t="s">
        <v>4178</v>
      </c>
      <c r="P248" s="549"/>
      <c r="Q248" s="549"/>
      <c r="R248" s="549"/>
      <c r="S248" s="549"/>
      <c r="T248" s="328" t="s">
        <v>4180</v>
      </c>
      <c r="U248" s="328"/>
      <c r="V248" s="358" t="s">
        <v>4227</v>
      </c>
      <c r="W248" s="358" t="s">
        <v>56</v>
      </c>
      <c r="X248" s="549" t="e">
        <f t="shared" si="50"/>
        <v>#REF!</v>
      </c>
      <c r="Y248" s="549" t="s">
        <v>4182</v>
      </c>
      <c r="Z248" s="549"/>
      <c r="AA248" s="358" t="s">
        <v>4227</v>
      </c>
      <c r="AB248" s="358" t="s">
        <v>56</v>
      </c>
      <c r="AC248" s="549" t="e">
        <f t="shared" si="51"/>
        <v>#REF!</v>
      </c>
      <c r="AD248" s="549" t="s">
        <v>4217</v>
      </c>
      <c r="AE248" s="549"/>
      <c r="AF248" s="28"/>
      <c r="AG248" s="28"/>
      <c r="AH248" s="28"/>
      <c r="AI248" s="28" t="s">
        <v>4220</v>
      </c>
      <c r="AJ248" s="28"/>
      <c r="AK248" s="28"/>
      <c r="AL248" s="28"/>
      <c r="AM248" s="28"/>
      <c r="AN248" s="549" t="s">
        <v>4221</v>
      </c>
      <c r="AO248" s="549"/>
      <c r="AP248" s="28"/>
      <c r="AQ248" s="28"/>
      <c r="AR248" s="28"/>
      <c r="AS248" s="549" t="s">
        <v>4222</v>
      </c>
      <c r="AT248" s="28"/>
      <c r="AU248" s="28"/>
      <c r="AV248" s="28"/>
      <c r="AW248" s="28"/>
      <c r="AX248" s="353"/>
      <c r="AY248" s="353"/>
      <c r="AZ248" s="353"/>
      <c r="BA248" s="353"/>
      <c r="BB248" s="353"/>
      <c r="BC248" s="353"/>
      <c r="BD248" s="353"/>
      <c r="BE248" s="353"/>
      <c r="BF248" s="353"/>
      <c r="BG248" s="353"/>
      <c r="BH248" s="354"/>
      <c r="BI248" s="354"/>
      <c r="BJ248" s="354"/>
      <c r="BK248" s="354"/>
      <c r="BL248" s="354"/>
      <c r="BM248" s="354"/>
      <c r="BN248" s="354"/>
      <c r="BO248" s="354"/>
      <c r="BP248" s="354"/>
      <c r="BQ248" s="354"/>
      <c r="BS248" s="35" t="e">
        <f>INDEX(#REF!,MATCH(P2P_Full_Short_Hostname,#REF!,0))</f>
        <v>#REF!</v>
      </c>
      <c r="BT248" s="35" t="e">
        <f>INDEX(#REF!,MATCH(P2P_Full_Short_Hostname,#REF!,0))</f>
        <v>#REF!</v>
      </c>
      <c r="BU248" s="28"/>
      <c r="BV248" s="28"/>
      <c r="BW248" s="28"/>
      <c r="BX248" s="28"/>
      <c r="BY248" s="28"/>
      <c r="BZ248" s="28"/>
    </row>
    <row r="249" spans="2:78" hidden="1">
      <c r="B249" s="95" t="s">
        <v>757</v>
      </c>
      <c r="C249" s="33" t="str">
        <f t="shared" si="43"/>
        <v>Luton</v>
      </c>
      <c r="D249" s="33" t="str">
        <f t="shared" si="44"/>
        <v>IMS Probe</v>
      </c>
      <c r="E249" s="33" t="str">
        <f t="shared" si="45"/>
        <v>Ph2 - YE2019</v>
      </c>
      <c r="F249" s="35" t="s">
        <v>4174</v>
      </c>
      <c r="G249" s="35" t="s">
        <v>4175</v>
      </c>
      <c r="H249" s="35" t="s">
        <v>52</v>
      </c>
      <c r="I249" s="35" t="str">
        <f t="shared" si="46"/>
        <v>10.244.58.242</v>
      </c>
      <c r="J249" s="38" t="s">
        <v>4176</v>
      </c>
      <c r="K249" s="38" t="s">
        <v>4177</v>
      </c>
      <c r="L249" s="38" t="s">
        <v>4175</v>
      </c>
      <c r="M249" s="38" t="s">
        <v>53</v>
      </c>
      <c r="N249" s="38" t="str">
        <f t="shared" si="47"/>
        <v>10.244.58.180</v>
      </c>
      <c r="O249" s="549" t="s">
        <v>4178</v>
      </c>
      <c r="P249" s="549"/>
      <c r="Q249" s="549"/>
      <c r="R249" s="549"/>
      <c r="S249" s="549"/>
      <c r="T249" s="328" t="s">
        <v>4180</v>
      </c>
      <c r="U249" s="328"/>
      <c r="V249" s="358" t="s">
        <v>4227</v>
      </c>
      <c r="W249" s="358" t="s">
        <v>56</v>
      </c>
      <c r="X249" s="549" t="e">
        <f t="shared" si="50"/>
        <v>#REF!</v>
      </c>
      <c r="Y249" s="549" t="s">
        <v>4182</v>
      </c>
      <c r="Z249" s="549"/>
      <c r="AA249" s="358" t="s">
        <v>4227</v>
      </c>
      <c r="AB249" s="358" t="s">
        <v>56</v>
      </c>
      <c r="AC249" s="549" t="e">
        <f t="shared" si="51"/>
        <v>#REF!</v>
      </c>
      <c r="AD249" s="549" t="s">
        <v>4217</v>
      </c>
      <c r="AE249" s="549"/>
      <c r="AF249" s="328"/>
      <c r="AG249" s="328"/>
      <c r="AH249" s="328"/>
      <c r="AI249" s="328" t="s">
        <v>4220</v>
      </c>
      <c r="AJ249" s="328"/>
      <c r="AK249" s="328"/>
      <c r="AL249" s="328"/>
      <c r="AM249" s="328"/>
      <c r="AN249" s="328" t="s">
        <v>4221</v>
      </c>
      <c r="AO249" s="328"/>
      <c r="AP249" s="28"/>
      <c r="AQ249" s="28"/>
      <c r="AR249" s="28"/>
      <c r="AS249" s="549" t="s">
        <v>4222</v>
      </c>
      <c r="AT249" s="28"/>
      <c r="AU249" s="28"/>
      <c r="AV249" s="28"/>
      <c r="AW249" s="28"/>
      <c r="AX249" s="353"/>
      <c r="AY249" s="353"/>
      <c r="AZ249" s="353"/>
      <c r="BA249" s="353"/>
      <c r="BB249" s="353"/>
      <c r="BC249" s="353"/>
      <c r="BD249" s="353"/>
      <c r="BE249" s="353"/>
      <c r="BF249" s="353"/>
      <c r="BG249" s="353"/>
      <c r="BH249" s="354"/>
      <c r="BI249" s="354"/>
      <c r="BJ249" s="354"/>
      <c r="BK249" s="354"/>
      <c r="BL249" s="354"/>
      <c r="BM249" s="354"/>
      <c r="BN249" s="354"/>
      <c r="BO249" s="354"/>
      <c r="BP249" s="354"/>
      <c r="BQ249" s="354"/>
      <c r="BS249" s="35" t="e">
        <f>INDEX(#REF!,MATCH(P2P_Full_Short_Hostname,#REF!,0))</f>
        <v>#REF!</v>
      </c>
      <c r="BT249" s="35" t="e">
        <f>INDEX(#REF!,MATCH(P2P_Full_Short_Hostname,#REF!,0))</f>
        <v>#REF!</v>
      </c>
      <c r="BU249" s="28"/>
      <c r="BV249" s="28"/>
      <c r="BW249" s="28"/>
      <c r="BX249" s="28"/>
      <c r="BY249" s="28"/>
      <c r="BZ249" s="28"/>
    </row>
    <row r="250" spans="2:78" hidden="1">
      <c r="B250" s="95" t="s">
        <v>817</v>
      </c>
      <c r="C250" s="33" t="str">
        <f t="shared" si="43"/>
        <v>Mansfield</v>
      </c>
      <c r="D250" s="33" t="str">
        <f t="shared" si="44"/>
        <v>IMS Probe</v>
      </c>
      <c r="E250" s="33" t="str">
        <f t="shared" si="45"/>
        <v>Ph2 - YE2019</v>
      </c>
      <c r="F250" s="35" t="s">
        <v>4174</v>
      </c>
      <c r="G250" s="35" t="s">
        <v>4175</v>
      </c>
      <c r="H250" s="35" t="s">
        <v>52</v>
      </c>
      <c r="I250" s="35" t="str">
        <f t="shared" si="46"/>
        <v>10.244.57.210</v>
      </c>
      <c r="J250" s="38" t="s">
        <v>4176</v>
      </c>
      <c r="K250" s="38" t="s">
        <v>4177</v>
      </c>
      <c r="L250" s="38" t="s">
        <v>4175</v>
      </c>
      <c r="M250" s="38" t="s">
        <v>53</v>
      </c>
      <c r="N250" s="38" t="str">
        <f t="shared" si="47"/>
        <v>10.244.57.180</v>
      </c>
      <c r="O250" s="549" t="s">
        <v>4178</v>
      </c>
      <c r="P250" s="549"/>
      <c r="Q250" s="549"/>
      <c r="R250" s="549"/>
      <c r="S250" s="549"/>
      <c r="T250" s="328" t="s">
        <v>4180</v>
      </c>
      <c r="U250" s="328"/>
      <c r="V250" s="358" t="s">
        <v>4227</v>
      </c>
      <c r="W250" s="358" t="s">
        <v>56</v>
      </c>
      <c r="X250" s="549" t="e">
        <f t="shared" si="50"/>
        <v>#REF!</v>
      </c>
      <c r="Y250" s="549" t="s">
        <v>4182</v>
      </c>
      <c r="Z250" s="549"/>
      <c r="AA250" s="358" t="s">
        <v>4227</v>
      </c>
      <c r="AB250" s="358" t="s">
        <v>56</v>
      </c>
      <c r="AC250" s="549" t="e">
        <f t="shared" si="51"/>
        <v>#REF!</v>
      </c>
      <c r="AD250" s="549" t="s">
        <v>4217</v>
      </c>
      <c r="AE250" s="549"/>
      <c r="AF250" s="328"/>
      <c r="AG250" s="328"/>
      <c r="AH250" s="328"/>
      <c r="AI250" s="328" t="s">
        <v>4220</v>
      </c>
      <c r="AJ250" s="328"/>
      <c r="AK250" s="328"/>
      <c r="AL250" s="328"/>
      <c r="AM250" s="328"/>
      <c r="AN250" s="328" t="s">
        <v>4221</v>
      </c>
      <c r="AO250" s="328"/>
      <c r="AP250" s="28"/>
      <c r="AQ250" s="28"/>
      <c r="AR250" s="28"/>
      <c r="AS250" s="549" t="s">
        <v>4222</v>
      </c>
      <c r="AT250" s="28"/>
      <c r="AU250" s="28"/>
      <c r="AV250" s="28"/>
      <c r="AW250" s="28"/>
      <c r="AX250" s="353"/>
      <c r="AY250" s="353"/>
      <c r="AZ250" s="353"/>
      <c r="BA250" s="353"/>
      <c r="BB250" s="353"/>
      <c r="BC250" s="353"/>
      <c r="BD250" s="353"/>
      <c r="BE250" s="353"/>
      <c r="BF250" s="353"/>
      <c r="BG250" s="353"/>
      <c r="BH250" s="354"/>
      <c r="BI250" s="354"/>
      <c r="BJ250" s="354"/>
      <c r="BK250" s="354"/>
      <c r="BL250" s="354"/>
      <c r="BM250" s="354"/>
      <c r="BN250" s="354"/>
      <c r="BO250" s="354"/>
      <c r="BP250" s="354"/>
      <c r="BQ250" s="354"/>
      <c r="BS250" s="35" t="e">
        <f>INDEX(#REF!,MATCH(P2P_Full_Short_Hostname,#REF!,0))</f>
        <v>#REF!</v>
      </c>
      <c r="BT250" s="35" t="e">
        <f>INDEX(#REF!,MATCH(P2P_Full_Short_Hostname,#REF!,0))</f>
        <v>#REF!</v>
      </c>
      <c r="BU250" s="28"/>
      <c r="BV250" s="28"/>
      <c r="BW250" s="28"/>
      <c r="BX250" s="28"/>
      <c r="BY250" s="28"/>
      <c r="BZ250" s="28"/>
    </row>
    <row r="251" spans="2:78" hidden="1">
      <c r="B251" s="95" t="s">
        <v>841</v>
      </c>
      <c r="C251" s="33" t="str">
        <f t="shared" si="43"/>
        <v>West Brom</v>
      </c>
      <c r="D251" s="33" t="str">
        <f t="shared" si="44"/>
        <v>IMS Probe</v>
      </c>
      <c r="E251" s="33" t="str">
        <f t="shared" si="45"/>
        <v>Ph2 - YE2019</v>
      </c>
      <c r="F251" s="35" t="s">
        <v>4174</v>
      </c>
      <c r="G251" s="35" t="s">
        <v>4175</v>
      </c>
      <c r="H251" s="35" t="s">
        <v>52</v>
      </c>
      <c r="I251" s="35" t="str">
        <f t="shared" si="46"/>
        <v>10.244.55.146</v>
      </c>
      <c r="J251" s="38" t="s">
        <v>4176</v>
      </c>
      <c r="K251" s="38" t="s">
        <v>4177</v>
      </c>
      <c r="L251" s="38" t="s">
        <v>4175</v>
      </c>
      <c r="M251" s="38" t="s">
        <v>53</v>
      </c>
      <c r="N251" s="38" t="str">
        <f t="shared" si="47"/>
        <v>10.244.55.116</v>
      </c>
      <c r="O251" s="549" t="s">
        <v>4178</v>
      </c>
      <c r="P251" s="549"/>
      <c r="Q251" s="549"/>
      <c r="R251" s="549"/>
      <c r="S251" s="549"/>
      <c r="T251" s="328" t="s">
        <v>4180</v>
      </c>
      <c r="U251" s="328"/>
      <c r="V251" s="358" t="s">
        <v>4227</v>
      </c>
      <c r="W251" s="358" t="s">
        <v>56</v>
      </c>
      <c r="X251" s="549" t="e">
        <f t="shared" si="50"/>
        <v>#REF!</v>
      </c>
      <c r="Y251" s="549" t="s">
        <v>4182</v>
      </c>
      <c r="Z251" s="549"/>
      <c r="AA251" s="358" t="s">
        <v>4227</v>
      </c>
      <c r="AB251" s="358" t="s">
        <v>56</v>
      </c>
      <c r="AC251" s="549" t="e">
        <f t="shared" si="51"/>
        <v>#REF!</v>
      </c>
      <c r="AD251" s="549" t="s">
        <v>4217</v>
      </c>
      <c r="AE251" s="549"/>
      <c r="AF251" s="328"/>
      <c r="AG251" s="328"/>
      <c r="AH251" s="328"/>
      <c r="AI251" s="328" t="s">
        <v>4220</v>
      </c>
      <c r="AJ251" s="328"/>
      <c r="AK251" s="328"/>
      <c r="AL251" s="328"/>
      <c r="AM251" s="328"/>
      <c r="AN251" s="328" t="s">
        <v>4221</v>
      </c>
      <c r="AO251" s="328"/>
      <c r="AP251" s="28"/>
      <c r="AQ251" s="28"/>
      <c r="AR251" s="28"/>
      <c r="AS251" s="549" t="s">
        <v>4222</v>
      </c>
      <c r="AT251" s="28"/>
      <c r="AU251" s="28"/>
      <c r="AV251" s="28"/>
      <c r="AW251" s="28"/>
      <c r="AX251" s="353"/>
      <c r="AY251" s="353"/>
      <c r="AZ251" s="353"/>
      <c r="BA251" s="353"/>
      <c r="BB251" s="353"/>
      <c r="BC251" s="353"/>
      <c r="BD251" s="353"/>
      <c r="BE251" s="353"/>
      <c r="BF251" s="353"/>
      <c r="BG251" s="353"/>
      <c r="BH251" s="354"/>
      <c r="BI251" s="354"/>
      <c r="BJ251" s="354"/>
      <c r="BK251" s="354"/>
      <c r="BL251" s="354"/>
      <c r="BM251" s="354"/>
      <c r="BN251" s="354"/>
      <c r="BO251" s="354"/>
      <c r="BP251" s="354"/>
      <c r="BQ251" s="354"/>
      <c r="BS251" s="35" t="e">
        <f>INDEX(#REF!,MATCH(P2P_Full_Short_Hostname,#REF!,0))</f>
        <v>#REF!</v>
      </c>
      <c r="BT251" s="35" t="e">
        <f>INDEX(#REF!,MATCH(P2P_Full_Short_Hostname,#REF!,0))</f>
        <v>#REF!</v>
      </c>
      <c r="BU251" s="28"/>
      <c r="BV251" s="28"/>
      <c r="BW251" s="28"/>
      <c r="BX251" s="28"/>
      <c r="BY251" s="28"/>
      <c r="BZ251" s="28"/>
    </row>
    <row r="252" spans="2:78" hidden="1">
      <c r="B252" s="95" t="s">
        <v>843</v>
      </c>
      <c r="C252" s="33" t="str">
        <f t="shared" si="43"/>
        <v>Beckton</v>
      </c>
      <c r="D252" s="33" t="str">
        <f t="shared" si="44"/>
        <v>GTPU Probe</v>
      </c>
      <c r="E252" s="33" t="str">
        <f t="shared" si="45"/>
        <v>Ph1</v>
      </c>
      <c r="F252" s="35" t="s">
        <v>4174</v>
      </c>
      <c r="G252" s="35" t="s">
        <v>4175</v>
      </c>
      <c r="H252" s="35" t="s">
        <v>52</v>
      </c>
      <c r="I252" s="35" t="str">
        <f t="shared" si="46"/>
        <v>10.244.55.196</v>
      </c>
      <c r="J252" s="38" t="s">
        <v>4176</v>
      </c>
      <c r="K252" s="38" t="s">
        <v>4177</v>
      </c>
      <c r="L252" s="38" t="s">
        <v>4175</v>
      </c>
      <c r="M252" s="38" t="s">
        <v>53</v>
      </c>
      <c r="N252" s="38" t="str">
        <f t="shared" si="47"/>
        <v>10.244.55.164</v>
      </c>
      <c r="O252" s="331" t="s">
        <v>4178</v>
      </c>
      <c r="P252" s="331" t="s">
        <v>4214</v>
      </c>
      <c r="Q252" s="197" t="s">
        <v>4227</v>
      </c>
      <c r="R252" s="197" t="s">
        <v>56</v>
      </c>
      <c r="S252" s="331" t="e">
        <f t="shared" ref="S252:S283" si="52">INDEX(Master_Full_BESR_IP,MATCH(P2P_Full_Short_Hostname,Master_Full_Short_Hostname,0))</f>
        <v>#REF!</v>
      </c>
      <c r="T252" s="357" t="s">
        <v>4180</v>
      </c>
      <c r="U252" s="357" t="s">
        <v>4215</v>
      </c>
      <c r="V252" s="197" t="s">
        <v>4227</v>
      </c>
      <c r="W252" s="197" t="s">
        <v>56</v>
      </c>
      <c r="X252" s="331" t="e">
        <f t="shared" ref="X252:X283" si="53">INDEX(Master_Full_BESR_IP,MATCH(P2P_Full_Short_Hostname,Master_Full_Short_Hostname,0))</f>
        <v>#REF!</v>
      </c>
      <c r="Y252" s="328" t="s">
        <v>4182</v>
      </c>
      <c r="Z252" s="328"/>
      <c r="AA252" s="328" t="s">
        <v>4175</v>
      </c>
      <c r="AB252" s="328" t="s">
        <v>4181</v>
      </c>
      <c r="AC252" s="328" t="s">
        <v>4181</v>
      </c>
      <c r="AD252" s="333" t="s">
        <v>4228</v>
      </c>
      <c r="AE252" s="333"/>
      <c r="AF252" s="333" t="s">
        <v>4185</v>
      </c>
      <c r="AG252" s="333" t="s">
        <v>4218</v>
      </c>
      <c r="AH252" s="333" t="s">
        <v>4219</v>
      </c>
      <c r="AI252" s="549" t="s">
        <v>4220</v>
      </c>
      <c r="AJ252" s="549"/>
      <c r="AK252" s="328" t="s">
        <v>4181</v>
      </c>
      <c r="AL252" s="328" t="s">
        <v>4181</v>
      </c>
      <c r="AM252" s="328" t="s">
        <v>4181</v>
      </c>
      <c r="AN252" s="356" t="s">
        <v>4229</v>
      </c>
      <c r="AO252" s="356"/>
      <c r="AP252" s="333" t="s">
        <v>4185</v>
      </c>
      <c r="AQ252" s="333" t="s">
        <v>4218</v>
      </c>
      <c r="AR252" s="333" t="s">
        <v>4219</v>
      </c>
      <c r="AS252" s="549" t="s">
        <v>4222</v>
      </c>
      <c r="AT252" s="549"/>
      <c r="AU252" s="328" t="s">
        <v>4181</v>
      </c>
      <c r="AV252" s="328" t="s">
        <v>4181</v>
      </c>
      <c r="AW252" s="328" t="s">
        <v>4181</v>
      </c>
      <c r="AX252" s="353"/>
      <c r="AY252" s="353"/>
      <c r="AZ252" s="353"/>
      <c r="BA252" s="353"/>
      <c r="BB252" s="353"/>
      <c r="BC252" s="353"/>
      <c r="BD252" s="353"/>
      <c r="BE252" s="353"/>
      <c r="BF252" s="353"/>
      <c r="BG252" s="353"/>
      <c r="BH252" s="355"/>
      <c r="BI252" s="355"/>
      <c r="BJ252" s="353"/>
      <c r="BK252" s="353"/>
      <c r="BL252" s="353"/>
      <c r="BM252" s="353"/>
      <c r="BN252" s="353"/>
      <c r="BO252" s="355"/>
      <c r="BP252" s="355"/>
      <c r="BQ252" s="355"/>
      <c r="BS252" s="35" t="e">
        <f>INDEX(#REF!,MATCH(P2P_Full_Short_Hostname,#REF!,0))</f>
        <v>#REF!</v>
      </c>
      <c r="BT252" s="35" t="e">
        <f>INDEX(#REF!,MATCH(P2P_Full_Short_Hostname,#REF!,0))</f>
        <v>#REF!</v>
      </c>
      <c r="BU252" s="38" t="e">
        <f>INDEX(#REF!,MATCH(P2P_Full_Short_Hostname,#REF!,0))</f>
        <v>#REF!</v>
      </c>
      <c r="BV252" s="38" t="e">
        <f>INDEX(#REF!,MATCH(P2P_Full_Short_Hostname,#REF!,0))</f>
        <v>#REF!</v>
      </c>
      <c r="BW252" s="332" t="e">
        <f>INDEX(#REF!,MATCH(P2P_Full_Short_Hostname,#REF!,0))</f>
        <v>#REF!</v>
      </c>
      <c r="BX252" s="332" t="e">
        <f>INDEX(#REF!,MATCH(P2P_Full_Short_Hostname,#REF!,0))</f>
        <v>#REF!</v>
      </c>
      <c r="BY252" s="333" t="e">
        <f>INDEX(#REF!,MATCH(P2P_Full_Short_Hostname,#REF!,0))</f>
        <v>#REF!</v>
      </c>
      <c r="BZ252" s="333" t="e">
        <f>INDEX(#REF!,MATCH(P2P_Full_Short_Hostname,#REF!,0))</f>
        <v>#REF!</v>
      </c>
    </row>
    <row r="253" spans="2:78" hidden="1">
      <c r="B253" s="95" t="s">
        <v>864</v>
      </c>
      <c r="C253" s="33" t="str">
        <f t="shared" si="43"/>
        <v>Croydon</v>
      </c>
      <c r="D253" s="33" t="str">
        <f t="shared" si="44"/>
        <v>GTPU Probe</v>
      </c>
      <c r="E253" s="33" t="str">
        <f t="shared" si="45"/>
        <v>Ph1</v>
      </c>
      <c r="F253" s="35" t="s">
        <v>4174</v>
      </c>
      <c r="G253" s="35" t="s">
        <v>4175</v>
      </c>
      <c r="H253" s="35" t="s">
        <v>52</v>
      </c>
      <c r="I253" s="35" t="str">
        <f t="shared" si="46"/>
        <v>10.244.57.132</v>
      </c>
      <c r="J253" s="38" t="s">
        <v>4176</v>
      </c>
      <c r="K253" s="38" t="s">
        <v>4177</v>
      </c>
      <c r="L253" s="38" t="s">
        <v>4175</v>
      </c>
      <c r="M253" s="38" t="s">
        <v>53</v>
      </c>
      <c r="N253" s="38" t="str">
        <f t="shared" si="47"/>
        <v>10.244.55.228</v>
      </c>
      <c r="O253" s="331" t="s">
        <v>4178</v>
      </c>
      <c r="P253" s="331" t="s">
        <v>4214</v>
      </c>
      <c r="Q253" s="197" t="s">
        <v>4227</v>
      </c>
      <c r="R253" s="197" t="s">
        <v>56</v>
      </c>
      <c r="S253" s="331" t="e">
        <f t="shared" si="52"/>
        <v>#REF!</v>
      </c>
      <c r="T253" s="357" t="s">
        <v>4180</v>
      </c>
      <c r="U253" s="357" t="s">
        <v>4215</v>
      </c>
      <c r="V253" s="197" t="s">
        <v>4227</v>
      </c>
      <c r="W253" s="197" t="s">
        <v>56</v>
      </c>
      <c r="X253" s="331" t="e">
        <f t="shared" si="53"/>
        <v>#REF!</v>
      </c>
      <c r="Y253" s="328" t="s">
        <v>4182</v>
      </c>
      <c r="Z253" s="328"/>
      <c r="AA253" s="328" t="s">
        <v>4175</v>
      </c>
      <c r="AB253" s="328" t="s">
        <v>4181</v>
      </c>
      <c r="AC253" s="328" t="s">
        <v>4181</v>
      </c>
      <c r="AD253" s="333" t="s">
        <v>4228</v>
      </c>
      <c r="AE253" s="333"/>
      <c r="AF253" s="333" t="s">
        <v>4185</v>
      </c>
      <c r="AG253" s="333" t="s">
        <v>4218</v>
      </c>
      <c r="AH253" s="333" t="s">
        <v>4219</v>
      </c>
      <c r="AI253" s="549" t="s">
        <v>4220</v>
      </c>
      <c r="AJ253" s="549"/>
      <c r="AK253" s="328" t="s">
        <v>4181</v>
      </c>
      <c r="AL253" s="328" t="s">
        <v>4181</v>
      </c>
      <c r="AM253" s="328" t="s">
        <v>4181</v>
      </c>
      <c r="AN253" s="356" t="s">
        <v>4229</v>
      </c>
      <c r="AO253" s="356"/>
      <c r="AP253" s="333" t="s">
        <v>4185</v>
      </c>
      <c r="AQ253" s="333" t="s">
        <v>4218</v>
      </c>
      <c r="AR253" s="333" t="s">
        <v>4219</v>
      </c>
      <c r="AS253" s="549" t="s">
        <v>4222</v>
      </c>
      <c r="AT253" s="549"/>
      <c r="AU253" s="328" t="s">
        <v>4181</v>
      </c>
      <c r="AV253" s="328" t="s">
        <v>4181</v>
      </c>
      <c r="AW253" s="328" t="s">
        <v>4181</v>
      </c>
      <c r="AX253" s="353"/>
      <c r="AY253" s="353"/>
      <c r="AZ253" s="353"/>
      <c r="BA253" s="353"/>
      <c r="BB253" s="353"/>
      <c r="BC253" s="353"/>
      <c r="BD253" s="353"/>
      <c r="BE253" s="353"/>
      <c r="BF253" s="353"/>
      <c r="BG253" s="353"/>
      <c r="BH253" s="355"/>
      <c r="BI253" s="355"/>
      <c r="BJ253" s="353"/>
      <c r="BK253" s="353"/>
      <c r="BL253" s="353"/>
      <c r="BM253" s="353"/>
      <c r="BN253" s="353"/>
      <c r="BO253" s="355"/>
      <c r="BP253" s="355"/>
      <c r="BQ253" s="355"/>
      <c r="BS253" s="35" t="e">
        <f>INDEX(#REF!,MATCH(P2P_Full_Short_Hostname,#REF!,0))</f>
        <v>#REF!</v>
      </c>
      <c r="BT253" s="35" t="e">
        <f>INDEX(#REF!,MATCH(P2P_Full_Short_Hostname,#REF!,0))</f>
        <v>#REF!</v>
      </c>
      <c r="BU253" s="38" t="e">
        <f>INDEX(#REF!,MATCH(P2P_Full_Short_Hostname,#REF!,0))</f>
        <v>#REF!</v>
      </c>
      <c r="BV253" s="38" t="e">
        <f>INDEX(#REF!,MATCH(P2P_Full_Short_Hostname,#REF!,0))</f>
        <v>#REF!</v>
      </c>
      <c r="BW253" s="332" t="e">
        <f>INDEX(#REF!,MATCH(P2P_Full_Short_Hostname,#REF!,0))</f>
        <v>#REF!</v>
      </c>
      <c r="BX253" s="332" t="e">
        <f>INDEX(#REF!,MATCH(P2P_Full_Short_Hostname,#REF!,0))</f>
        <v>#REF!</v>
      </c>
      <c r="BY253" s="333" t="e">
        <f>INDEX(#REF!,MATCH(P2P_Full_Short_Hostname,#REF!,0))</f>
        <v>#REF!</v>
      </c>
      <c r="BZ253" s="333" t="e">
        <f>INDEX(#REF!,MATCH(P2P_Full_Short_Hostname,#REF!,0))</f>
        <v>#REF!</v>
      </c>
    </row>
    <row r="254" spans="2:78" hidden="1">
      <c r="B254" s="95" t="s">
        <v>772</v>
      </c>
      <c r="C254" s="33" t="str">
        <f t="shared" si="43"/>
        <v>Leeds</v>
      </c>
      <c r="D254" s="33" t="str">
        <f t="shared" si="44"/>
        <v>GTPU Probe</v>
      </c>
      <c r="E254" s="33" t="str">
        <f t="shared" si="45"/>
        <v>Ph1</v>
      </c>
      <c r="F254" s="35" t="s">
        <v>4174</v>
      </c>
      <c r="G254" s="35" t="s">
        <v>4175</v>
      </c>
      <c r="H254" s="35" t="s">
        <v>52</v>
      </c>
      <c r="I254" s="35" t="str">
        <f t="shared" si="46"/>
        <v>10.244.53.36</v>
      </c>
      <c r="J254" s="38" t="s">
        <v>4176</v>
      </c>
      <c r="K254" s="38" t="s">
        <v>4177</v>
      </c>
      <c r="L254" s="38" t="s">
        <v>4175</v>
      </c>
      <c r="M254" s="38" t="s">
        <v>53</v>
      </c>
      <c r="N254" s="38" t="str">
        <f t="shared" si="47"/>
        <v>10.244.53.4</v>
      </c>
      <c r="O254" s="331" t="s">
        <v>4178</v>
      </c>
      <c r="P254" s="331" t="s">
        <v>4214</v>
      </c>
      <c r="Q254" s="197" t="s">
        <v>4227</v>
      </c>
      <c r="R254" s="197" t="s">
        <v>56</v>
      </c>
      <c r="S254" s="331" t="e">
        <f t="shared" si="52"/>
        <v>#REF!</v>
      </c>
      <c r="T254" s="357" t="s">
        <v>4180</v>
      </c>
      <c r="U254" s="357" t="s">
        <v>4215</v>
      </c>
      <c r="V254" s="197" t="s">
        <v>4227</v>
      </c>
      <c r="W254" s="197" t="s">
        <v>56</v>
      </c>
      <c r="X254" s="331" t="e">
        <f t="shared" si="53"/>
        <v>#REF!</v>
      </c>
      <c r="Y254" s="328" t="s">
        <v>4182</v>
      </c>
      <c r="Z254" s="328"/>
      <c r="AA254" s="328" t="s">
        <v>4175</v>
      </c>
      <c r="AB254" s="328" t="s">
        <v>4181</v>
      </c>
      <c r="AC254" s="328" t="s">
        <v>4181</v>
      </c>
      <c r="AD254" s="333" t="s">
        <v>4228</v>
      </c>
      <c r="AE254" s="333"/>
      <c r="AF254" s="333" t="s">
        <v>4185</v>
      </c>
      <c r="AG254" s="333" t="s">
        <v>4218</v>
      </c>
      <c r="AH254" s="333" t="s">
        <v>4219</v>
      </c>
      <c r="AI254" s="549" t="s">
        <v>4220</v>
      </c>
      <c r="AJ254" s="549"/>
      <c r="AK254" s="328" t="s">
        <v>4181</v>
      </c>
      <c r="AL254" s="328" t="s">
        <v>4181</v>
      </c>
      <c r="AM254" s="328" t="s">
        <v>4181</v>
      </c>
      <c r="AN254" s="356" t="s">
        <v>4229</v>
      </c>
      <c r="AO254" s="356"/>
      <c r="AP254" s="333" t="s">
        <v>4185</v>
      </c>
      <c r="AQ254" s="333" t="s">
        <v>4218</v>
      </c>
      <c r="AR254" s="333" t="s">
        <v>4219</v>
      </c>
      <c r="AS254" s="549" t="s">
        <v>4222</v>
      </c>
      <c r="AT254" s="549"/>
      <c r="AU254" s="328" t="s">
        <v>4181</v>
      </c>
      <c r="AV254" s="328" t="s">
        <v>4181</v>
      </c>
      <c r="AW254" s="328" t="s">
        <v>4181</v>
      </c>
      <c r="AX254" s="353"/>
      <c r="AY254" s="353"/>
      <c r="AZ254" s="353"/>
      <c r="BA254" s="353"/>
      <c r="BB254" s="353"/>
      <c r="BC254" s="353"/>
      <c r="BD254" s="353"/>
      <c r="BE254" s="353"/>
      <c r="BF254" s="353"/>
      <c r="BG254" s="353"/>
      <c r="BH254" s="355"/>
      <c r="BI254" s="355"/>
      <c r="BJ254" s="353"/>
      <c r="BK254" s="353"/>
      <c r="BL254" s="353"/>
      <c r="BM254" s="353"/>
      <c r="BN254" s="353"/>
      <c r="BO254" s="355"/>
      <c r="BP254" s="355"/>
      <c r="BQ254" s="355"/>
      <c r="BS254" s="35" t="e">
        <f>INDEX(#REF!,MATCH(P2P_Full_Short_Hostname,#REF!,0))</f>
        <v>#REF!</v>
      </c>
      <c r="BT254" s="35" t="e">
        <f>INDEX(#REF!,MATCH(P2P_Full_Short_Hostname,#REF!,0))</f>
        <v>#REF!</v>
      </c>
      <c r="BU254" s="38" t="e">
        <f>INDEX(#REF!,MATCH(P2P_Full_Short_Hostname,#REF!,0))</f>
        <v>#REF!</v>
      </c>
      <c r="BV254" s="38" t="e">
        <f>INDEX(#REF!,MATCH(P2P_Full_Short_Hostname,#REF!,0))</f>
        <v>#REF!</v>
      </c>
      <c r="BW254" s="332" t="e">
        <f>INDEX(#REF!,MATCH(P2P_Full_Short_Hostname,#REF!,0))</f>
        <v>#REF!</v>
      </c>
      <c r="BX254" s="332" t="e">
        <f>INDEX(#REF!,MATCH(P2P_Full_Short_Hostname,#REF!,0))</f>
        <v>#REF!</v>
      </c>
      <c r="BY254" s="333" t="e">
        <f>INDEX(#REF!,MATCH(P2P_Full_Short_Hostname,#REF!,0))</f>
        <v>#REF!</v>
      </c>
      <c r="BZ254" s="333" t="e">
        <f>INDEX(#REF!,MATCH(P2P_Full_Short_Hostname,#REF!,0))</f>
        <v>#REF!</v>
      </c>
    </row>
    <row r="255" spans="2:78" hidden="1">
      <c r="B255" s="95" t="s">
        <v>736</v>
      </c>
      <c r="C255" s="33" t="str">
        <f t="shared" si="43"/>
        <v>Luton</v>
      </c>
      <c r="D255" s="33" t="str">
        <f t="shared" si="44"/>
        <v>GTPU Probe</v>
      </c>
      <c r="E255" s="33" t="str">
        <f t="shared" si="45"/>
        <v>Ph1</v>
      </c>
      <c r="F255" s="35" t="s">
        <v>4174</v>
      </c>
      <c r="G255" s="35" t="s">
        <v>4175</v>
      </c>
      <c r="H255" s="35" t="s">
        <v>52</v>
      </c>
      <c r="I255" s="35" t="str">
        <f t="shared" si="46"/>
        <v>10.244.58.228</v>
      </c>
      <c r="J255" s="38" t="s">
        <v>4176</v>
      </c>
      <c r="K255" s="38" t="s">
        <v>4177</v>
      </c>
      <c r="L255" s="38" t="s">
        <v>4175</v>
      </c>
      <c r="M255" s="38" t="s">
        <v>53</v>
      </c>
      <c r="N255" s="38" t="str">
        <f t="shared" si="47"/>
        <v>10.244.58.164</v>
      </c>
      <c r="O255" s="331" t="s">
        <v>4178</v>
      </c>
      <c r="P255" s="331" t="s">
        <v>4214</v>
      </c>
      <c r="Q255" s="197" t="s">
        <v>4227</v>
      </c>
      <c r="R255" s="197" t="s">
        <v>56</v>
      </c>
      <c r="S255" s="331" t="e">
        <f t="shared" si="52"/>
        <v>#REF!</v>
      </c>
      <c r="T255" s="357" t="s">
        <v>4180</v>
      </c>
      <c r="U255" s="357" t="s">
        <v>4215</v>
      </c>
      <c r="V255" s="197" t="s">
        <v>4227</v>
      </c>
      <c r="W255" s="197" t="s">
        <v>56</v>
      </c>
      <c r="X255" s="331" t="e">
        <f t="shared" si="53"/>
        <v>#REF!</v>
      </c>
      <c r="Y255" s="328" t="s">
        <v>4182</v>
      </c>
      <c r="Z255" s="328"/>
      <c r="AA255" s="328" t="s">
        <v>4175</v>
      </c>
      <c r="AB255" s="328" t="s">
        <v>4181</v>
      </c>
      <c r="AC255" s="328" t="s">
        <v>4181</v>
      </c>
      <c r="AD255" s="333" t="s">
        <v>4228</v>
      </c>
      <c r="AE255" s="333"/>
      <c r="AF255" s="333" t="s">
        <v>4185</v>
      </c>
      <c r="AG255" s="333" t="s">
        <v>4218</v>
      </c>
      <c r="AH255" s="333" t="s">
        <v>4219</v>
      </c>
      <c r="AI255" s="549" t="s">
        <v>4220</v>
      </c>
      <c r="AJ255" s="549"/>
      <c r="AK255" s="328" t="s">
        <v>4181</v>
      </c>
      <c r="AL255" s="328" t="s">
        <v>4181</v>
      </c>
      <c r="AM255" s="328" t="s">
        <v>4181</v>
      </c>
      <c r="AN255" s="356" t="s">
        <v>4229</v>
      </c>
      <c r="AO255" s="356"/>
      <c r="AP255" s="333" t="s">
        <v>4185</v>
      </c>
      <c r="AQ255" s="333" t="s">
        <v>4218</v>
      </c>
      <c r="AR255" s="333" t="s">
        <v>4219</v>
      </c>
      <c r="AS255" s="549" t="s">
        <v>4222</v>
      </c>
      <c r="AT255" s="549"/>
      <c r="AU255" s="328" t="s">
        <v>4181</v>
      </c>
      <c r="AV255" s="328" t="s">
        <v>4181</v>
      </c>
      <c r="AW255" s="328" t="s">
        <v>4181</v>
      </c>
      <c r="AX255" s="353"/>
      <c r="AY255" s="353"/>
      <c r="AZ255" s="353"/>
      <c r="BA255" s="353"/>
      <c r="BB255" s="353"/>
      <c r="BC255" s="353"/>
      <c r="BD255" s="353"/>
      <c r="BE255" s="353"/>
      <c r="BF255" s="353"/>
      <c r="BG255" s="353"/>
      <c r="BH255" s="355"/>
      <c r="BI255" s="355"/>
      <c r="BJ255" s="353"/>
      <c r="BK255" s="353"/>
      <c r="BL255" s="353"/>
      <c r="BM255" s="353"/>
      <c r="BN255" s="353"/>
      <c r="BO255" s="355"/>
      <c r="BP255" s="355"/>
      <c r="BQ255" s="355"/>
      <c r="BS255" s="35" t="e">
        <f>INDEX(#REF!,MATCH(P2P_Full_Short_Hostname,#REF!,0))</f>
        <v>#REF!</v>
      </c>
      <c r="BT255" s="35" t="e">
        <f>INDEX(#REF!,MATCH(P2P_Full_Short_Hostname,#REF!,0))</f>
        <v>#REF!</v>
      </c>
      <c r="BU255" s="38" t="e">
        <f>INDEX(#REF!,MATCH(P2P_Full_Short_Hostname,#REF!,0))</f>
        <v>#REF!</v>
      </c>
      <c r="BV255" s="38" t="e">
        <f>INDEX(#REF!,MATCH(P2P_Full_Short_Hostname,#REF!,0))</f>
        <v>#REF!</v>
      </c>
      <c r="BW255" s="332" t="e">
        <f>INDEX(#REF!,MATCH(P2P_Full_Short_Hostname,#REF!,0))</f>
        <v>#REF!</v>
      </c>
      <c r="BX255" s="332" t="e">
        <f>INDEX(#REF!,MATCH(P2P_Full_Short_Hostname,#REF!,0))</f>
        <v>#REF!</v>
      </c>
      <c r="BY255" s="333" t="e">
        <f>INDEX(#REF!,MATCH(P2P_Full_Short_Hostname,#REF!,0))</f>
        <v>#REF!</v>
      </c>
      <c r="BZ255" s="333" t="e">
        <f>INDEX(#REF!,MATCH(P2P_Full_Short_Hostname,#REF!,0))</f>
        <v>#REF!</v>
      </c>
    </row>
    <row r="256" spans="2:78" hidden="1">
      <c r="B256" s="95" t="s">
        <v>794</v>
      </c>
      <c r="C256" s="33" t="str">
        <f t="shared" si="43"/>
        <v>Mansfield</v>
      </c>
      <c r="D256" s="33" t="str">
        <f t="shared" si="44"/>
        <v>GTPU Probe</v>
      </c>
      <c r="E256" s="33" t="str">
        <f t="shared" si="45"/>
        <v>Ph1</v>
      </c>
      <c r="F256" s="35" t="s">
        <v>4174</v>
      </c>
      <c r="G256" s="35" t="s">
        <v>4175</v>
      </c>
      <c r="H256" s="35" t="s">
        <v>52</v>
      </c>
      <c r="I256" s="35" t="str">
        <f t="shared" si="46"/>
        <v>10.244.57.196</v>
      </c>
      <c r="J256" s="38" t="s">
        <v>4176</v>
      </c>
      <c r="K256" s="38" t="s">
        <v>4177</v>
      </c>
      <c r="L256" s="38" t="s">
        <v>4175</v>
      </c>
      <c r="M256" s="38" t="s">
        <v>53</v>
      </c>
      <c r="N256" s="38" t="str">
        <f t="shared" si="47"/>
        <v>10.244.57.164</v>
      </c>
      <c r="O256" s="331" t="s">
        <v>4178</v>
      </c>
      <c r="P256" s="331" t="s">
        <v>4214</v>
      </c>
      <c r="Q256" s="197" t="s">
        <v>4227</v>
      </c>
      <c r="R256" s="197" t="s">
        <v>56</v>
      </c>
      <c r="S256" s="331" t="e">
        <f t="shared" si="52"/>
        <v>#REF!</v>
      </c>
      <c r="T256" s="357" t="s">
        <v>4180</v>
      </c>
      <c r="U256" s="357" t="s">
        <v>4215</v>
      </c>
      <c r="V256" s="197" t="s">
        <v>4227</v>
      </c>
      <c r="W256" s="197" t="s">
        <v>56</v>
      </c>
      <c r="X256" s="331" t="e">
        <f t="shared" si="53"/>
        <v>#REF!</v>
      </c>
      <c r="Y256" s="328" t="s">
        <v>4182</v>
      </c>
      <c r="Z256" s="328"/>
      <c r="AA256" s="328" t="s">
        <v>4175</v>
      </c>
      <c r="AB256" s="328" t="s">
        <v>4181</v>
      </c>
      <c r="AC256" s="328" t="s">
        <v>4181</v>
      </c>
      <c r="AD256" s="333" t="s">
        <v>4228</v>
      </c>
      <c r="AE256" s="333"/>
      <c r="AF256" s="333" t="s">
        <v>4185</v>
      </c>
      <c r="AG256" s="333" t="s">
        <v>4218</v>
      </c>
      <c r="AH256" s="333" t="s">
        <v>4219</v>
      </c>
      <c r="AI256" s="549" t="s">
        <v>4220</v>
      </c>
      <c r="AJ256" s="549"/>
      <c r="AK256" s="328" t="s">
        <v>4181</v>
      </c>
      <c r="AL256" s="328" t="s">
        <v>4181</v>
      </c>
      <c r="AM256" s="328" t="s">
        <v>4181</v>
      </c>
      <c r="AN256" s="356" t="s">
        <v>4229</v>
      </c>
      <c r="AO256" s="356"/>
      <c r="AP256" s="333" t="s">
        <v>4185</v>
      </c>
      <c r="AQ256" s="333" t="s">
        <v>4218</v>
      </c>
      <c r="AR256" s="333" t="s">
        <v>4219</v>
      </c>
      <c r="AS256" s="549" t="s">
        <v>4222</v>
      </c>
      <c r="AT256" s="549"/>
      <c r="AU256" s="328" t="s">
        <v>4181</v>
      </c>
      <c r="AV256" s="328" t="s">
        <v>4181</v>
      </c>
      <c r="AW256" s="328" t="s">
        <v>4181</v>
      </c>
      <c r="AX256" s="353"/>
      <c r="AY256" s="353"/>
      <c r="AZ256" s="353"/>
      <c r="BA256" s="353"/>
      <c r="BB256" s="353"/>
      <c r="BC256" s="353"/>
      <c r="BD256" s="353"/>
      <c r="BE256" s="353"/>
      <c r="BF256" s="353"/>
      <c r="BG256" s="353"/>
      <c r="BH256" s="355"/>
      <c r="BI256" s="355"/>
      <c r="BJ256" s="353"/>
      <c r="BK256" s="353"/>
      <c r="BL256" s="353"/>
      <c r="BM256" s="353"/>
      <c r="BN256" s="353"/>
      <c r="BO256" s="355"/>
      <c r="BP256" s="355"/>
      <c r="BQ256" s="355"/>
      <c r="BS256" s="35" t="e">
        <f>INDEX(#REF!,MATCH(P2P_Full_Short_Hostname,#REF!,0))</f>
        <v>#REF!</v>
      </c>
      <c r="BT256" s="35" t="e">
        <f>INDEX(#REF!,MATCH(P2P_Full_Short_Hostname,#REF!,0))</f>
        <v>#REF!</v>
      </c>
      <c r="BU256" s="38" t="e">
        <f>INDEX(#REF!,MATCH(P2P_Full_Short_Hostname,#REF!,0))</f>
        <v>#REF!</v>
      </c>
      <c r="BV256" s="38" t="e">
        <f>INDEX(#REF!,MATCH(P2P_Full_Short_Hostname,#REF!,0))</f>
        <v>#REF!</v>
      </c>
      <c r="BW256" s="332" t="e">
        <f>INDEX(#REF!,MATCH(P2P_Full_Short_Hostname,#REF!,0))</f>
        <v>#REF!</v>
      </c>
      <c r="BX256" s="332" t="e">
        <f>INDEX(#REF!,MATCH(P2P_Full_Short_Hostname,#REF!,0))</f>
        <v>#REF!</v>
      </c>
      <c r="BY256" s="333" t="e">
        <f>INDEX(#REF!,MATCH(P2P_Full_Short_Hostname,#REF!,0))</f>
        <v>#REF!</v>
      </c>
      <c r="BZ256" s="333" t="e">
        <f>INDEX(#REF!,MATCH(P2P_Full_Short_Hostname,#REF!,0))</f>
        <v>#REF!</v>
      </c>
    </row>
    <row r="257" spans="2:78" hidden="1">
      <c r="B257" s="95" t="s">
        <v>818</v>
      </c>
      <c r="C257" s="33" t="str">
        <f t="shared" si="43"/>
        <v>West Brom</v>
      </c>
      <c r="D257" s="33" t="str">
        <f t="shared" si="44"/>
        <v>GTPU Probe</v>
      </c>
      <c r="E257" s="33" t="str">
        <f t="shared" si="45"/>
        <v>Ph1</v>
      </c>
      <c r="F257" s="35" t="s">
        <v>4174</v>
      </c>
      <c r="G257" s="35" t="s">
        <v>4175</v>
      </c>
      <c r="H257" s="35" t="s">
        <v>52</v>
      </c>
      <c r="I257" s="35" t="str">
        <f t="shared" si="46"/>
        <v>10.244.55.132</v>
      </c>
      <c r="J257" s="38" t="s">
        <v>4176</v>
      </c>
      <c r="K257" s="38" t="s">
        <v>4177</v>
      </c>
      <c r="L257" s="38" t="s">
        <v>4175</v>
      </c>
      <c r="M257" s="38" t="s">
        <v>53</v>
      </c>
      <c r="N257" s="38" t="str">
        <f t="shared" si="47"/>
        <v>10.244.55.100</v>
      </c>
      <c r="O257" s="331" t="s">
        <v>4178</v>
      </c>
      <c r="P257" s="331" t="s">
        <v>4214</v>
      </c>
      <c r="Q257" s="197" t="s">
        <v>4227</v>
      </c>
      <c r="R257" s="197" t="s">
        <v>56</v>
      </c>
      <c r="S257" s="331" t="e">
        <f t="shared" si="52"/>
        <v>#REF!</v>
      </c>
      <c r="T257" s="357" t="s">
        <v>4180</v>
      </c>
      <c r="U257" s="357" t="s">
        <v>4215</v>
      </c>
      <c r="V257" s="197" t="s">
        <v>4227</v>
      </c>
      <c r="W257" s="197" t="s">
        <v>56</v>
      </c>
      <c r="X257" s="331" t="e">
        <f t="shared" si="53"/>
        <v>#REF!</v>
      </c>
      <c r="Y257" s="328" t="s">
        <v>4182</v>
      </c>
      <c r="Z257" s="328"/>
      <c r="AA257" s="328" t="s">
        <v>4175</v>
      </c>
      <c r="AB257" s="328" t="s">
        <v>4181</v>
      </c>
      <c r="AC257" s="328" t="s">
        <v>4181</v>
      </c>
      <c r="AD257" s="333" t="s">
        <v>4228</v>
      </c>
      <c r="AE257" s="333"/>
      <c r="AF257" s="333" t="s">
        <v>4185</v>
      </c>
      <c r="AG257" s="333" t="s">
        <v>4218</v>
      </c>
      <c r="AH257" s="333" t="s">
        <v>4219</v>
      </c>
      <c r="AI257" s="549" t="s">
        <v>4220</v>
      </c>
      <c r="AJ257" s="549"/>
      <c r="AK257" s="328" t="s">
        <v>4181</v>
      </c>
      <c r="AL257" s="328" t="s">
        <v>4181</v>
      </c>
      <c r="AM257" s="328" t="s">
        <v>4181</v>
      </c>
      <c r="AN257" s="356" t="s">
        <v>4229</v>
      </c>
      <c r="AO257" s="356"/>
      <c r="AP257" s="333" t="s">
        <v>4185</v>
      </c>
      <c r="AQ257" s="333" t="s">
        <v>4218</v>
      </c>
      <c r="AR257" s="333" t="s">
        <v>4219</v>
      </c>
      <c r="AS257" s="549" t="s">
        <v>4222</v>
      </c>
      <c r="AT257" s="549"/>
      <c r="AU257" s="328" t="s">
        <v>4181</v>
      </c>
      <c r="AV257" s="328" t="s">
        <v>4181</v>
      </c>
      <c r="AW257" s="328" t="s">
        <v>4181</v>
      </c>
      <c r="AX257" s="353"/>
      <c r="AY257" s="353"/>
      <c r="AZ257" s="353"/>
      <c r="BA257" s="353"/>
      <c r="BB257" s="353"/>
      <c r="BC257" s="353"/>
      <c r="BD257" s="353"/>
      <c r="BE257" s="353"/>
      <c r="BF257" s="353"/>
      <c r="BG257" s="353"/>
      <c r="BH257" s="355"/>
      <c r="BI257" s="355"/>
      <c r="BJ257" s="353"/>
      <c r="BK257" s="353"/>
      <c r="BL257" s="353"/>
      <c r="BM257" s="353"/>
      <c r="BN257" s="353"/>
      <c r="BO257" s="355"/>
      <c r="BP257" s="355"/>
      <c r="BQ257" s="355"/>
      <c r="BS257" s="35" t="e">
        <f>INDEX(#REF!,MATCH(P2P_Full_Short_Hostname,#REF!,0))</f>
        <v>#REF!</v>
      </c>
      <c r="BT257" s="35" t="e">
        <f>INDEX(#REF!,MATCH(P2P_Full_Short_Hostname,#REF!,0))</f>
        <v>#REF!</v>
      </c>
      <c r="BU257" s="38" t="e">
        <f>INDEX(#REF!,MATCH(P2P_Full_Short_Hostname,#REF!,0))</f>
        <v>#REF!</v>
      </c>
      <c r="BV257" s="38" t="e">
        <f>INDEX(#REF!,MATCH(P2P_Full_Short_Hostname,#REF!,0))</f>
        <v>#REF!</v>
      </c>
      <c r="BW257" s="332" t="e">
        <f>INDEX(#REF!,MATCH(P2P_Full_Short_Hostname,#REF!,0))</f>
        <v>#REF!</v>
      </c>
      <c r="BX257" s="332" t="e">
        <f>INDEX(#REF!,MATCH(P2P_Full_Short_Hostname,#REF!,0))</f>
        <v>#REF!</v>
      </c>
      <c r="BY257" s="333" t="e">
        <f>INDEX(#REF!,MATCH(P2P_Full_Short_Hostname,#REF!,0))</f>
        <v>#REF!</v>
      </c>
      <c r="BZ257" s="333" t="e">
        <f>INDEX(#REF!,MATCH(P2P_Full_Short_Hostname,#REF!,0))</f>
        <v>#REF!</v>
      </c>
    </row>
    <row r="258" spans="2:78" hidden="1">
      <c r="B258" s="95" t="s">
        <v>844</v>
      </c>
      <c r="C258" s="33" t="str">
        <f t="shared" si="43"/>
        <v>Beckton</v>
      </c>
      <c r="D258" s="33" t="str">
        <f t="shared" si="44"/>
        <v>GTPU Probe</v>
      </c>
      <c r="E258" s="33" t="str">
        <f t="shared" si="45"/>
        <v>Ph1</v>
      </c>
      <c r="F258" s="35" t="s">
        <v>4174</v>
      </c>
      <c r="G258" s="35" t="s">
        <v>4175</v>
      </c>
      <c r="H258" s="35" t="s">
        <v>52</v>
      </c>
      <c r="I258" s="35" t="str">
        <f t="shared" si="46"/>
        <v>10.244.55.197</v>
      </c>
      <c r="J258" s="38" t="s">
        <v>4176</v>
      </c>
      <c r="K258" s="38" t="s">
        <v>4177</v>
      </c>
      <c r="L258" s="38" t="s">
        <v>4175</v>
      </c>
      <c r="M258" s="38" t="s">
        <v>53</v>
      </c>
      <c r="N258" s="38" t="str">
        <f t="shared" si="47"/>
        <v>10.244.55.165</v>
      </c>
      <c r="O258" s="331" t="s">
        <v>4178</v>
      </c>
      <c r="P258" s="331" t="s">
        <v>4214</v>
      </c>
      <c r="Q258" s="197" t="s">
        <v>4227</v>
      </c>
      <c r="R258" s="197" t="s">
        <v>56</v>
      </c>
      <c r="S258" s="331" t="e">
        <f t="shared" si="52"/>
        <v>#REF!</v>
      </c>
      <c r="T258" s="357" t="s">
        <v>4180</v>
      </c>
      <c r="U258" s="357" t="s">
        <v>4215</v>
      </c>
      <c r="V258" s="197" t="s">
        <v>4227</v>
      </c>
      <c r="W258" s="197" t="s">
        <v>56</v>
      </c>
      <c r="X258" s="331" t="e">
        <f t="shared" si="53"/>
        <v>#REF!</v>
      </c>
      <c r="Y258" s="328" t="s">
        <v>4182</v>
      </c>
      <c r="Z258" s="328"/>
      <c r="AA258" s="328" t="s">
        <v>4175</v>
      </c>
      <c r="AB258" s="328" t="s">
        <v>4181</v>
      </c>
      <c r="AC258" s="328" t="s">
        <v>4181</v>
      </c>
      <c r="AD258" s="333" t="s">
        <v>4228</v>
      </c>
      <c r="AE258" s="333"/>
      <c r="AF258" s="333" t="s">
        <v>4185</v>
      </c>
      <c r="AG258" s="333" t="s">
        <v>4218</v>
      </c>
      <c r="AH258" s="333" t="s">
        <v>4219</v>
      </c>
      <c r="AI258" s="549" t="s">
        <v>4220</v>
      </c>
      <c r="AJ258" s="549"/>
      <c r="AK258" s="328" t="s">
        <v>4181</v>
      </c>
      <c r="AL258" s="328" t="s">
        <v>4181</v>
      </c>
      <c r="AM258" s="328" t="s">
        <v>4181</v>
      </c>
      <c r="AN258" s="356" t="s">
        <v>4229</v>
      </c>
      <c r="AO258" s="356"/>
      <c r="AP258" s="333" t="s">
        <v>4185</v>
      </c>
      <c r="AQ258" s="333" t="s">
        <v>4218</v>
      </c>
      <c r="AR258" s="333" t="s">
        <v>4219</v>
      </c>
      <c r="AS258" s="549" t="s">
        <v>4222</v>
      </c>
      <c r="AT258" s="549"/>
      <c r="AU258" s="328" t="s">
        <v>4181</v>
      </c>
      <c r="AV258" s="328" t="s">
        <v>4181</v>
      </c>
      <c r="AW258" s="328" t="s">
        <v>4181</v>
      </c>
      <c r="AX258" s="353"/>
      <c r="AY258" s="353"/>
      <c r="AZ258" s="353"/>
      <c r="BA258" s="353"/>
      <c r="BB258" s="353"/>
      <c r="BC258" s="353"/>
      <c r="BD258" s="353"/>
      <c r="BE258" s="353"/>
      <c r="BF258" s="353"/>
      <c r="BG258" s="353"/>
      <c r="BH258" s="355"/>
      <c r="BI258" s="355"/>
      <c r="BJ258" s="353"/>
      <c r="BK258" s="353"/>
      <c r="BL258" s="353"/>
      <c r="BM258" s="353"/>
      <c r="BN258" s="353"/>
      <c r="BO258" s="355"/>
      <c r="BP258" s="355"/>
      <c r="BQ258" s="355"/>
      <c r="BS258" s="35" t="e">
        <f>INDEX(#REF!,MATCH(P2P_Full_Short_Hostname,#REF!,0))</f>
        <v>#REF!</v>
      </c>
      <c r="BT258" s="35" t="e">
        <f>INDEX(#REF!,MATCH(P2P_Full_Short_Hostname,#REF!,0))</f>
        <v>#REF!</v>
      </c>
      <c r="BU258" s="38" t="e">
        <f>INDEX(#REF!,MATCH(P2P_Full_Short_Hostname,#REF!,0))</f>
        <v>#REF!</v>
      </c>
      <c r="BV258" s="38" t="e">
        <f>INDEX(#REF!,MATCH(P2P_Full_Short_Hostname,#REF!,0))</f>
        <v>#REF!</v>
      </c>
      <c r="BW258" s="332" t="e">
        <f>INDEX(#REF!,MATCH(P2P_Full_Short_Hostname,#REF!,0))</f>
        <v>#REF!</v>
      </c>
      <c r="BX258" s="332" t="e">
        <f>INDEX(#REF!,MATCH(P2P_Full_Short_Hostname,#REF!,0))</f>
        <v>#REF!</v>
      </c>
      <c r="BY258" s="333" t="e">
        <f>INDEX(#REF!,MATCH(P2P_Full_Short_Hostname,#REF!,0))</f>
        <v>#REF!</v>
      </c>
      <c r="BZ258" s="333" t="e">
        <f>INDEX(#REF!,MATCH(P2P_Full_Short_Hostname,#REF!,0))</f>
        <v>#REF!</v>
      </c>
    </row>
    <row r="259" spans="2:78" hidden="1">
      <c r="B259" s="95" t="s">
        <v>865</v>
      </c>
      <c r="C259" s="33" t="str">
        <f t="shared" si="43"/>
        <v>Croydon</v>
      </c>
      <c r="D259" s="33" t="str">
        <f t="shared" si="44"/>
        <v>GTPU Probe</v>
      </c>
      <c r="E259" s="33" t="str">
        <f t="shared" si="45"/>
        <v>Ph1</v>
      </c>
      <c r="F259" s="35" t="s">
        <v>4174</v>
      </c>
      <c r="G259" s="35" t="s">
        <v>4175</v>
      </c>
      <c r="H259" s="35" t="s">
        <v>52</v>
      </c>
      <c r="I259" s="35" t="str">
        <f t="shared" si="46"/>
        <v>10.244.57.133</v>
      </c>
      <c r="J259" s="38" t="s">
        <v>4176</v>
      </c>
      <c r="K259" s="38" t="s">
        <v>4177</v>
      </c>
      <c r="L259" s="38" t="s">
        <v>4175</v>
      </c>
      <c r="M259" s="38" t="s">
        <v>53</v>
      </c>
      <c r="N259" s="38" t="str">
        <f t="shared" si="47"/>
        <v>10.244.55.229</v>
      </c>
      <c r="O259" s="331" t="s">
        <v>4178</v>
      </c>
      <c r="P259" s="331" t="s">
        <v>4214</v>
      </c>
      <c r="Q259" s="197" t="s">
        <v>4227</v>
      </c>
      <c r="R259" s="197" t="s">
        <v>56</v>
      </c>
      <c r="S259" s="331" t="e">
        <f t="shared" si="52"/>
        <v>#REF!</v>
      </c>
      <c r="T259" s="357" t="s">
        <v>4180</v>
      </c>
      <c r="U259" s="357" t="s">
        <v>4215</v>
      </c>
      <c r="V259" s="197" t="s">
        <v>4227</v>
      </c>
      <c r="W259" s="197" t="s">
        <v>56</v>
      </c>
      <c r="X259" s="331" t="e">
        <f t="shared" si="53"/>
        <v>#REF!</v>
      </c>
      <c r="Y259" s="328" t="s">
        <v>4182</v>
      </c>
      <c r="Z259" s="328"/>
      <c r="AA259" s="328" t="s">
        <v>4175</v>
      </c>
      <c r="AB259" s="328" t="s">
        <v>4181</v>
      </c>
      <c r="AC259" s="328" t="s">
        <v>4181</v>
      </c>
      <c r="AD259" s="333" t="s">
        <v>4228</v>
      </c>
      <c r="AE259" s="333"/>
      <c r="AF259" s="333" t="s">
        <v>4185</v>
      </c>
      <c r="AG259" s="333" t="s">
        <v>4218</v>
      </c>
      <c r="AH259" s="333" t="s">
        <v>4219</v>
      </c>
      <c r="AI259" s="549" t="s">
        <v>4220</v>
      </c>
      <c r="AJ259" s="549"/>
      <c r="AK259" s="328" t="s">
        <v>4181</v>
      </c>
      <c r="AL259" s="328" t="s">
        <v>4181</v>
      </c>
      <c r="AM259" s="328" t="s">
        <v>4181</v>
      </c>
      <c r="AN259" s="356" t="s">
        <v>4229</v>
      </c>
      <c r="AO259" s="356"/>
      <c r="AP259" s="333" t="s">
        <v>4185</v>
      </c>
      <c r="AQ259" s="333" t="s">
        <v>4218</v>
      </c>
      <c r="AR259" s="333" t="s">
        <v>4219</v>
      </c>
      <c r="AS259" s="549" t="s">
        <v>4222</v>
      </c>
      <c r="AT259" s="549"/>
      <c r="AU259" s="328" t="s">
        <v>4181</v>
      </c>
      <c r="AV259" s="328" t="s">
        <v>4181</v>
      </c>
      <c r="AW259" s="328" t="s">
        <v>4181</v>
      </c>
      <c r="AX259" s="353"/>
      <c r="AY259" s="353"/>
      <c r="AZ259" s="353"/>
      <c r="BA259" s="353"/>
      <c r="BB259" s="353"/>
      <c r="BC259" s="353"/>
      <c r="BD259" s="353"/>
      <c r="BE259" s="353"/>
      <c r="BF259" s="353"/>
      <c r="BG259" s="353"/>
      <c r="BH259" s="355"/>
      <c r="BI259" s="355"/>
      <c r="BJ259" s="353"/>
      <c r="BK259" s="353"/>
      <c r="BL259" s="353"/>
      <c r="BM259" s="353"/>
      <c r="BN259" s="353"/>
      <c r="BO259" s="355"/>
      <c r="BP259" s="355"/>
      <c r="BQ259" s="355"/>
      <c r="BS259" s="35" t="e">
        <f>INDEX(#REF!,MATCH(P2P_Full_Short_Hostname,#REF!,0))</f>
        <v>#REF!</v>
      </c>
      <c r="BT259" s="35" t="e">
        <f>INDEX(#REF!,MATCH(P2P_Full_Short_Hostname,#REF!,0))</f>
        <v>#REF!</v>
      </c>
      <c r="BU259" s="38" t="e">
        <f>INDEX(#REF!,MATCH(P2P_Full_Short_Hostname,#REF!,0))</f>
        <v>#REF!</v>
      </c>
      <c r="BV259" s="38" t="e">
        <f>INDEX(#REF!,MATCH(P2P_Full_Short_Hostname,#REF!,0))</f>
        <v>#REF!</v>
      </c>
      <c r="BW259" s="332" t="e">
        <f>INDEX(#REF!,MATCH(P2P_Full_Short_Hostname,#REF!,0))</f>
        <v>#REF!</v>
      </c>
      <c r="BX259" s="332" t="e">
        <f>INDEX(#REF!,MATCH(P2P_Full_Short_Hostname,#REF!,0))</f>
        <v>#REF!</v>
      </c>
      <c r="BY259" s="333" t="e">
        <f>INDEX(#REF!,MATCH(P2P_Full_Short_Hostname,#REF!,0))</f>
        <v>#REF!</v>
      </c>
      <c r="BZ259" s="333" t="e">
        <f>INDEX(#REF!,MATCH(P2P_Full_Short_Hostname,#REF!,0))</f>
        <v>#REF!</v>
      </c>
    </row>
    <row r="260" spans="2:78" hidden="1">
      <c r="B260" s="95" t="s">
        <v>773</v>
      </c>
      <c r="C260" s="33" t="str">
        <f t="shared" si="43"/>
        <v>Leeds</v>
      </c>
      <c r="D260" s="33" t="str">
        <f t="shared" si="44"/>
        <v>GTPU Probe</v>
      </c>
      <c r="E260" s="33" t="str">
        <f t="shared" si="45"/>
        <v>Ph1</v>
      </c>
      <c r="F260" s="35" t="s">
        <v>4174</v>
      </c>
      <c r="G260" s="35" t="s">
        <v>4175</v>
      </c>
      <c r="H260" s="35" t="s">
        <v>52</v>
      </c>
      <c r="I260" s="35" t="str">
        <f t="shared" si="46"/>
        <v>10.244.53.37</v>
      </c>
      <c r="J260" s="38" t="s">
        <v>4176</v>
      </c>
      <c r="K260" s="38" t="s">
        <v>4177</v>
      </c>
      <c r="L260" s="38" t="s">
        <v>4175</v>
      </c>
      <c r="M260" s="38" t="s">
        <v>53</v>
      </c>
      <c r="N260" s="38" t="str">
        <f t="shared" si="47"/>
        <v>10.244.53.5</v>
      </c>
      <c r="O260" s="331" t="s">
        <v>4178</v>
      </c>
      <c r="P260" s="331" t="s">
        <v>4214</v>
      </c>
      <c r="Q260" s="197" t="s">
        <v>4227</v>
      </c>
      <c r="R260" s="197" t="s">
        <v>56</v>
      </c>
      <c r="S260" s="331" t="e">
        <f t="shared" si="52"/>
        <v>#REF!</v>
      </c>
      <c r="T260" s="357" t="s">
        <v>4180</v>
      </c>
      <c r="U260" s="357" t="s">
        <v>4215</v>
      </c>
      <c r="V260" s="197" t="s">
        <v>4227</v>
      </c>
      <c r="W260" s="197" t="s">
        <v>56</v>
      </c>
      <c r="X260" s="331" t="e">
        <f t="shared" si="53"/>
        <v>#REF!</v>
      </c>
      <c r="Y260" s="328" t="s">
        <v>4182</v>
      </c>
      <c r="Z260" s="328"/>
      <c r="AA260" s="328" t="s">
        <v>4175</v>
      </c>
      <c r="AB260" s="328" t="s">
        <v>4181</v>
      </c>
      <c r="AC260" s="328" t="s">
        <v>4181</v>
      </c>
      <c r="AD260" s="333" t="s">
        <v>4228</v>
      </c>
      <c r="AE260" s="333"/>
      <c r="AF260" s="333" t="s">
        <v>4185</v>
      </c>
      <c r="AG260" s="333" t="s">
        <v>4218</v>
      </c>
      <c r="AH260" s="333" t="s">
        <v>4219</v>
      </c>
      <c r="AI260" s="549" t="s">
        <v>4220</v>
      </c>
      <c r="AJ260" s="549"/>
      <c r="AK260" s="328" t="s">
        <v>4181</v>
      </c>
      <c r="AL260" s="328" t="s">
        <v>4181</v>
      </c>
      <c r="AM260" s="328" t="s">
        <v>4181</v>
      </c>
      <c r="AN260" s="356" t="s">
        <v>4229</v>
      </c>
      <c r="AO260" s="356"/>
      <c r="AP260" s="333" t="s">
        <v>4185</v>
      </c>
      <c r="AQ260" s="333" t="s">
        <v>4218</v>
      </c>
      <c r="AR260" s="333" t="s">
        <v>4219</v>
      </c>
      <c r="AS260" s="549" t="s">
        <v>4222</v>
      </c>
      <c r="AT260" s="549"/>
      <c r="AU260" s="328" t="s">
        <v>4181</v>
      </c>
      <c r="AV260" s="328" t="s">
        <v>4181</v>
      </c>
      <c r="AW260" s="328" t="s">
        <v>4181</v>
      </c>
      <c r="AX260" s="353"/>
      <c r="AY260" s="353"/>
      <c r="AZ260" s="353"/>
      <c r="BA260" s="353"/>
      <c r="BB260" s="353"/>
      <c r="BC260" s="353"/>
      <c r="BD260" s="353"/>
      <c r="BE260" s="353"/>
      <c r="BF260" s="353"/>
      <c r="BG260" s="353"/>
      <c r="BH260" s="355"/>
      <c r="BI260" s="355"/>
      <c r="BJ260" s="353"/>
      <c r="BK260" s="353"/>
      <c r="BL260" s="353"/>
      <c r="BM260" s="353"/>
      <c r="BN260" s="353"/>
      <c r="BO260" s="355"/>
      <c r="BP260" s="355"/>
      <c r="BQ260" s="355"/>
      <c r="BS260" s="35" t="e">
        <f>INDEX(#REF!,MATCH(P2P_Full_Short_Hostname,#REF!,0))</f>
        <v>#REF!</v>
      </c>
      <c r="BT260" s="35" t="e">
        <f>INDEX(#REF!,MATCH(P2P_Full_Short_Hostname,#REF!,0))</f>
        <v>#REF!</v>
      </c>
      <c r="BU260" s="38" t="e">
        <f>INDEX(#REF!,MATCH(P2P_Full_Short_Hostname,#REF!,0))</f>
        <v>#REF!</v>
      </c>
      <c r="BV260" s="38" t="e">
        <f>INDEX(#REF!,MATCH(P2P_Full_Short_Hostname,#REF!,0))</f>
        <v>#REF!</v>
      </c>
      <c r="BW260" s="332" t="e">
        <f>INDEX(#REF!,MATCH(P2P_Full_Short_Hostname,#REF!,0))</f>
        <v>#REF!</v>
      </c>
      <c r="BX260" s="332" t="e">
        <f>INDEX(#REF!,MATCH(P2P_Full_Short_Hostname,#REF!,0))</f>
        <v>#REF!</v>
      </c>
      <c r="BY260" s="333" t="e">
        <f>INDEX(#REF!,MATCH(P2P_Full_Short_Hostname,#REF!,0))</f>
        <v>#REF!</v>
      </c>
      <c r="BZ260" s="333" t="e">
        <f>INDEX(#REF!,MATCH(P2P_Full_Short_Hostname,#REF!,0))</f>
        <v>#REF!</v>
      </c>
    </row>
    <row r="261" spans="2:78" hidden="1">
      <c r="B261" s="95" t="s">
        <v>737</v>
      </c>
      <c r="C261" s="33" t="str">
        <f t="shared" si="43"/>
        <v>Luton</v>
      </c>
      <c r="D261" s="33" t="str">
        <f t="shared" si="44"/>
        <v>GTPU Probe</v>
      </c>
      <c r="E261" s="33" t="str">
        <f t="shared" si="45"/>
        <v>Ph1</v>
      </c>
      <c r="F261" s="35" t="s">
        <v>4174</v>
      </c>
      <c r="G261" s="35" t="s">
        <v>4175</v>
      </c>
      <c r="H261" s="35" t="s">
        <v>52</v>
      </c>
      <c r="I261" s="35" t="str">
        <f t="shared" si="46"/>
        <v>10.244.58.229</v>
      </c>
      <c r="J261" s="38" t="s">
        <v>4176</v>
      </c>
      <c r="K261" s="38" t="s">
        <v>4177</v>
      </c>
      <c r="L261" s="38" t="s">
        <v>4175</v>
      </c>
      <c r="M261" s="38" t="s">
        <v>53</v>
      </c>
      <c r="N261" s="38" t="str">
        <f t="shared" si="47"/>
        <v>10.244.58.165</v>
      </c>
      <c r="O261" s="331" t="s">
        <v>4178</v>
      </c>
      <c r="P261" s="331" t="s">
        <v>4214</v>
      </c>
      <c r="Q261" s="197" t="s">
        <v>4227</v>
      </c>
      <c r="R261" s="197" t="s">
        <v>56</v>
      </c>
      <c r="S261" s="331" t="e">
        <f t="shared" si="52"/>
        <v>#REF!</v>
      </c>
      <c r="T261" s="357" t="s">
        <v>4180</v>
      </c>
      <c r="U261" s="357" t="s">
        <v>4215</v>
      </c>
      <c r="V261" s="197" t="s">
        <v>4227</v>
      </c>
      <c r="W261" s="197" t="s">
        <v>56</v>
      </c>
      <c r="X261" s="331" t="e">
        <f t="shared" si="53"/>
        <v>#REF!</v>
      </c>
      <c r="Y261" s="328" t="s">
        <v>4182</v>
      </c>
      <c r="Z261" s="328"/>
      <c r="AA261" s="328" t="s">
        <v>4175</v>
      </c>
      <c r="AB261" s="328" t="s">
        <v>4181</v>
      </c>
      <c r="AC261" s="328" t="s">
        <v>4181</v>
      </c>
      <c r="AD261" s="333" t="s">
        <v>4228</v>
      </c>
      <c r="AE261" s="333"/>
      <c r="AF261" s="333" t="s">
        <v>4185</v>
      </c>
      <c r="AG261" s="333" t="s">
        <v>4218</v>
      </c>
      <c r="AH261" s="333" t="s">
        <v>4219</v>
      </c>
      <c r="AI261" s="549" t="s">
        <v>4220</v>
      </c>
      <c r="AJ261" s="549"/>
      <c r="AK261" s="328" t="s">
        <v>4181</v>
      </c>
      <c r="AL261" s="328" t="s">
        <v>4181</v>
      </c>
      <c r="AM261" s="328" t="s">
        <v>4181</v>
      </c>
      <c r="AN261" s="356" t="s">
        <v>4229</v>
      </c>
      <c r="AO261" s="356"/>
      <c r="AP261" s="333" t="s">
        <v>4185</v>
      </c>
      <c r="AQ261" s="333" t="s">
        <v>4218</v>
      </c>
      <c r="AR261" s="333" t="s">
        <v>4219</v>
      </c>
      <c r="AS261" s="549" t="s">
        <v>4222</v>
      </c>
      <c r="AT261" s="549"/>
      <c r="AU261" s="328" t="s">
        <v>4181</v>
      </c>
      <c r="AV261" s="328" t="s">
        <v>4181</v>
      </c>
      <c r="AW261" s="328" t="s">
        <v>4181</v>
      </c>
      <c r="AX261" s="353"/>
      <c r="AY261" s="353"/>
      <c r="AZ261" s="353"/>
      <c r="BA261" s="353"/>
      <c r="BB261" s="353"/>
      <c r="BC261" s="353"/>
      <c r="BD261" s="353"/>
      <c r="BE261" s="353"/>
      <c r="BF261" s="353"/>
      <c r="BG261" s="353"/>
      <c r="BH261" s="355"/>
      <c r="BI261" s="355"/>
      <c r="BJ261" s="353"/>
      <c r="BK261" s="353"/>
      <c r="BL261" s="353"/>
      <c r="BM261" s="353"/>
      <c r="BN261" s="353"/>
      <c r="BO261" s="355"/>
      <c r="BP261" s="355"/>
      <c r="BQ261" s="355"/>
      <c r="BS261" s="35" t="e">
        <f>INDEX(#REF!,MATCH(P2P_Full_Short_Hostname,#REF!,0))</f>
        <v>#REF!</v>
      </c>
      <c r="BT261" s="35" t="e">
        <f>INDEX(#REF!,MATCH(P2P_Full_Short_Hostname,#REF!,0))</f>
        <v>#REF!</v>
      </c>
      <c r="BU261" s="38" t="e">
        <f>INDEX(#REF!,MATCH(P2P_Full_Short_Hostname,#REF!,0))</f>
        <v>#REF!</v>
      </c>
      <c r="BV261" s="38" t="e">
        <f>INDEX(#REF!,MATCH(P2P_Full_Short_Hostname,#REF!,0))</f>
        <v>#REF!</v>
      </c>
      <c r="BW261" s="332" t="e">
        <f>INDEX(#REF!,MATCH(P2P_Full_Short_Hostname,#REF!,0))</f>
        <v>#REF!</v>
      </c>
      <c r="BX261" s="332" t="e">
        <f>INDEX(#REF!,MATCH(P2P_Full_Short_Hostname,#REF!,0))</f>
        <v>#REF!</v>
      </c>
      <c r="BY261" s="333" t="e">
        <f>INDEX(#REF!,MATCH(P2P_Full_Short_Hostname,#REF!,0))</f>
        <v>#REF!</v>
      </c>
      <c r="BZ261" s="333" t="e">
        <f>INDEX(#REF!,MATCH(P2P_Full_Short_Hostname,#REF!,0))</f>
        <v>#REF!</v>
      </c>
    </row>
    <row r="262" spans="2:78" hidden="1">
      <c r="B262" s="95" t="s">
        <v>795</v>
      </c>
      <c r="C262" s="33" t="str">
        <f t="shared" si="43"/>
        <v>Mansfield</v>
      </c>
      <c r="D262" s="33" t="str">
        <f t="shared" si="44"/>
        <v>GTPU Probe</v>
      </c>
      <c r="E262" s="33" t="str">
        <f t="shared" si="45"/>
        <v>Ph1</v>
      </c>
      <c r="F262" s="35" t="s">
        <v>4174</v>
      </c>
      <c r="G262" s="35" t="s">
        <v>4175</v>
      </c>
      <c r="H262" s="35" t="s">
        <v>52</v>
      </c>
      <c r="I262" s="35" t="str">
        <f t="shared" si="46"/>
        <v>10.244.57.197</v>
      </c>
      <c r="J262" s="38" t="s">
        <v>4176</v>
      </c>
      <c r="K262" s="38" t="s">
        <v>4177</v>
      </c>
      <c r="L262" s="38" t="s">
        <v>4175</v>
      </c>
      <c r="M262" s="38" t="s">
        <v>53</v>
      </c>
      <c r="N262" s="38" t="str">
        <f t="shared" si="47"/>
        <v>10.244.57.165</v>
      </c>
      <c r="O262" s="331" t="s">
        <v>4178</v>
      </c>
      <c r="P262" s="331" t="s">
        <v>4214</v>
      </c>
      <c r="Q262" s="197" t="s">
        <v>4227</v>
      </c>
      <c r="R262" s="197" t="s">
        <v>56</v>
      </c>
      <c r="S262" s="331" t="e">
        <f t="shared" si="52"/>
        <v>#REF!</v>
      </c>
      <c r="T262" s="357" t="s">
        <v>4180</v>
      </c>
      <c r="U262" s="357" t="s">
        <v>4215</v>
      </c>
      <c r="V262" s="197" t="s">
        <v>4227</v>
      </c>
      <c r="W262" s="197" t="s">
        <v>56</v>
      </c>
      <c r="X262" s="331" t="e">
        <f t="shared" si="53"/>
        <v>#REF!</v>
      </c>
      <c r="Y262" s="328" t="s">
        <v>4182</v>
      </c>
      <c r="Z262" s="328"/>
      <c r="AA262" s="328" t="s">
        <v>4175</v>
      </c>
      <c r="AB262" s="328" t="s">
        <v>4181</v>
      </c>
      <c r="AC262" s="328" t="s">
        <v>4181</v>
      </c>
      <c r="AD262" s="333" t="s">
        <v>4228</v>
      </c>
      <c r="AE262" s="333"/>
      <c r="AF262" s="333" t="s">
        <v>4185</v>
      </c>
      <c r="AG262" s="333" t="s">
        <v>4218</v>
      </c>
      <c r="AH262" s="333" t="s">
        <v>4219</v>
      </c>
      <c r="AI262" s="549" t="s">
        <v>4220</v>
      </c>
      <c r="AJ262" s="549"/>
      <c r="AK262" s="328" t="s">
        <v>4181</v>
      </c>
      <c r="AL262" s="328" t="s">
        <v>4181</v>
      </c>
      <c r="AM262" s="328" t="s">
        <v>4181</v>
      </c>
      <c r="AN262" s="356" t="s">
        <v>4229</v>
      </c>
      <c r="AO262" s="356"/>
      <c r="AP262" s="333" t="s">
        <v>4185</v>
      </c>
      <c r="AQ262" s="333" t="s">
        <v>4218</v>
      </c>
      <c r="AR262" s="333" t="s">
        <v>4219</v>
      </c>
      <c r="AS262" s="549" t="s">
        <v>4222</v>
      </c>
      <c r="AT262" s="549"/>
      <c r="AU262" s="328" t="s">
        <v>4181</v>
      </c>
      <c r="AV262" s="328" t="s">
        <v>4181</v>
      </c>
      <c r="AW262" s="328" t="s">
        <v>4181</v>
      </c>
      <c r="AX262" s="353"/>
      <c r="AY262" s="353"/>
      <c r="AZ262" s="353"/>
      <c r="BA262" s="353"/>
      <c r="BB262" s="353"/>
      <c r="BC262" s="353"/>
      <c r="BD262" s="353"/>
      <c r="BE262" s="353"/>
      <c r="BF262" s="353"/>
      <c r="BG262" s="353"/>
      <c r="BH262" s="355"/>
      <c r="BI262" s="355"/>
      <c r="BJ262" s="353"/>
      <c r="BK262" s="353"/>
      <c r="BL262" s="353"/>
      <c r="BM262" s="353"/>
      <c r="BN262" s="353"/>
      <c r="BO262" s="355"/>
      <c r="BP262" s="355"/>
      <c r="BQ262" s="355"/>
      <c r="BS262" s="35" t="e">
        <f>INDEX(#REF!,MATCH(P2P_Full_Short_Hostname,#REF!,0))</f>
        <v>#REF!</v>
      </c>
      <c r="BT262" s="35" t="e">
        <f>INDEX(#REF!,MATCH(P2P_Full_Short_Hostname,#REF!,0))</f>
        <v>#REF!</v>
      </c>
      <c r="BU262" s="38" t="e">
        <f>INDEX(#REF!,MATCH(P2P_Full_Short_Hostname,#REF!,0))</f>
        <v>#REF!</v>
      </c>
      <c r="BV262" s="38" t="e">
        <f>INDEX(#REF!,MATCH(P2P_Full_Short_Hostname,#REF!,0))</f>
        <v>#REF!</v>
      </c>
      <c r="BW262" s="332" t="e">
        <f>INDEX(#REF!,MATCH(P2P_Full_Short_Hostname,#REF!,0))</f>
        <v>#REF!</v>
      </c>
      <c r="BX262" s="332" t="e">
        <f>INDEX(#REF!,MATCH(P2P_Full_Short_Hostname,#REF!,0))</f>
        <v>#REF!</v>
      </c>
      <c r="BY262" s="333" t="e">
        <f>INDEX(#REF!,MATCH(P2P_Full_Short_Hostname,#REF!,0))</f>
        <v>#REF!</v>
      </c>
      <c r="BZ262" s="333" t="e">
        <f>INDEX(#REF!,MATCH(P2P_Full_Short_Hostname,#REF!,0))</f>
        <v>#REF!</v>
      </c>
    </row>
    <row r="263" spans="2:78" hidden="1">
      <c r="B263" s="95" t="s">
        <v>819</v>
      </c>
      <c r="C263" s="33" t="str">
        <f t="shared" si="43"/>
        <v>West Brom</v>
      </c>
      <c r="D263" s="33" t="str">
        <f t="shared" si="44"/>
        <v>GTPU Probe</v>
      </c>
      <c r="E263" s="33" t="str">
        <f t="shared" si="45"/>
        <v>Ph1</v>
      </c>
      <c r="F263" s="35" t="s">
        <v>4174</v>
      </c>
      <c r="G263" s="35" t="s">
        <v>4175</v>
      </c>
      <c r="H263" s="35" t="s">
        <v>52</v>
      </c>
      <c r="I263" s="35" t="str">
        <f t="shared" si="46"/>
        <v>10.244.55.133</v>
      </c>
      <c r="J263" s="38" t="s">
        <v>4176</v>
      </c>
      <c r="K263" s="38" t="s">
        <v>4177</v>
      </c>
      <c r="L263" s="38" t="s">
        <v>4175</v>
      </c>
      <c r="M263" s="38" t="s">
        <v>53</v>
      </c>
      <c r="N263" s="38" t="str">
        <f t="shared" si="47"/>
        <v>10.244.55.101</v>
      </c>
      <c r="O263" s="331" t="s">
        <v>4178</v>
      </c>
      <c r="P263" s="331" t="s">
        <v>4214</v>
      </c>
      <c r="Q263" s="197" t="s">
        <v>4227</v>
      </c>
      <c r="R263" s="197" t="s">
        <v>56</v>
      </c>
      <c r="S263" s="331" t="e">
        <f t="shared" si="52"/>
        <v>#REF!</v>
      </c>
      <c r="T263" s="357" t="s">
        <v>4180</v>
      </c>
      <c r="U263" s="357" t="s">
        <v>4215</v>
      </c>
      <c r="V263" s="197" t="s">
        <v>4227</v>
      </c>
      <c r="W263" s="197" t="s">
        <v>56</v>
      </c>
      <c r="X263" s="331" t="e">
        <f t="shared" si="53"/>
        <v>#REF!</v>
      </c>
      <c r="Y263" s="328" t="s">
        <v>4182</v>
      </c>
      <c r="Z263" s="328"/>
      <c r="AA263" s="328" t="s">
        <v>4175</v>
      </c>
      <c r="AB263" s="328" t="s">
        <v>4181</v>
      </c>
      <c r="AC263" s="328" t="s">
        <v>4181</v>
      </c>
      <c r="AD263" s="333" t="s">
        <v>4228</v>
      </c>
      <c r="AE263" s="333"/>
      <c r="AF263" s="333" t="s">
        <v>4185</v>
      </c>
      <c r="AG263" s="333" t="s">
        <v>4218</v>
      </c>
      <c r="AH263" s="333" t="s">
        <v>4219</v>
      </c>
      <c r="AI263" s="549" t="s">
        <v>4220</v>
      </c>
      <c r="AJ263" s="549"/>
      <c r="AK263" s="328" t="s">
        <v>4181</v>
      </c>
      <c r="AL263" s="328" t="s">
        <v>4181</v>
      </c>
      <c r="AM263" s="328" t="s">
        <v>4181</v>
      </c>
      <c r="AN263" s="356" t="s">
        <v>4229</v>
      </c>
      <c r="AO263" s="356"/>
      <c r="AP263" s="333" t="s">
        <v>4185</v>
      </c>
      <c r="AQ263" s="333" t="s">
        <v>4218</v>
      </c>
      <c r="AR263" s="333" t="s">
        <v>4219</v>
      </c>
      <c r="AS263" s="549" t="s">
        <v>4222</v>
      </c>
      <c r="AT263" s="549"/>
      <c r="AU263" s="328" t="s">
        <v>4181</v>
      </c>
      <c r="AV263" s="328" t="s">
        <v>4181</v>
      </c>
      <c r="AW263" s="328" t="s">
        <v>4181</v>
      </c>
      <c r="AX263" s="353"/>
      <c r="AY263" s="353"/>
      <c r="AZ263" s="353"/>
      <c r="BA263" s="353"/>
      <c r="BB263" s="353"/>
      <c r="BC263" s="353"/>
      <c r="BD263" s="353"/>
      <c r="BE263" s="353"/>
      <c r="BF263" s="353"/>
      <c r="BG263" s="353"/>
      <c r="BH263" s="355"/>
      <c r="BI263" s="355"/>
      <c r="BJ263" s="353"/>
      <c r="BK263" s="353"/>
      <c r="BL263" s="353"/>
      <c r="BM263" s="353"/>
      <c r="BN263" s="353"/>
      <c r="BO263" s="355"/>
      <c r="BP263" s="355"/>
      <c r="BQ263" s="355"/>
      <c r="BS263" s="35" t="e">
        <f>INDEX(#REF!,MATCH(P2P_Full_Short_Hostname,#REF!,0))</f>
        <v>#REF!</v>
      </c>
      <c r="BT263" s="35" t="e">
        <f>INDEX(#REF!,MATCH(P2P_Full_Short_Hostname,#REF!,0))</f>
        <v>#REF!</v>
      </c>
      <c r="BU263" s="38" t="e">
        <f>INDEX(#REF!,MATCH(P2P_Full_Short_Hostname,#REF!,0))</f>
        <v>#REF!</v>
      </c>
      <c r="BV263" s="38" t="e">
        <f>INDEX(#REF!,MATCH(P2P_Full_Short_Hostname,#REF!,0))</f>
        <v>#REF!</v>
      </c>
      <c r="BW263" s="332" t="e">
        <f>INDEX(#REF!,MATCH(P2P_Full_Short_Hostname,#REF!,0))</f>
        <v>#REF!</v>
      </c>
      <c r="BX263" s="332" t="e">
        <f>INDEX(#REF!,MATCH(P2P_Full_Short_Hostname,#REF!,0))</f>
        <v>#REF!</v>
      </c>
      <c r="BY263" s="333" t="e">
        <f>INDEX(#REF!,MATCH(P2P_Full_Short_Hostname,#REF!,0))</f>
        <v>#REF!</v>
      </c>
      <c r="BZ263" s="333" t="e">
        <f>INDEX(#REF!,MATCH(P2P_Full_Short_Hostname,#REF!,0))</f>
        <v>#REF!</v>
      </c>
    </row>
    <row r="264" spans="2:78" hidden="1">
      <c r="B264" s="95" t="s">
        <v>845</v>
      </c>
      <c r="C264" s="33" t="str">
        <f t="shared" si="43"/>
        <v>Beckton</v>
      </c>
      <c r="D264" s="33" t="str">
        <f t="shared" si="44"/>
        <v>GTPU Probe</v>
      </c>
      <c r="E264" s="33" t="str">
        <f t="shared" si="45"/>
        <v>Ph1</v>
      </c>
      <c r="F264" s="35" t="s">
        <v>4174</v>
      </c>
      <c r="G264" s="35" t="s">
        <v>4175</v>
      </c>
      <c r="H264" s="35" t="s">
        <v>52</v>
      </c>
      <c r="I264" s="35" t="str">
        <f t="shared" si="46"/>
        <v>10.244.55.198</v>
      </c>
      <c r="J264" s="38" t="s">
        <v>4176</v>
      </c>
      <c r="K264" s="38" t="s">
        <v>4177</v>
      </c>
      <c r="L264" s="38" t="s">
        <v>4175</v>
      </c>
      <c r="M264" s="38" t="s">
        <v>53</v>
      </c>
      <c r="N264" s="38" t="str">
        <f t="shared" si="47"/>
        <v>10.244.55.166</v>
      </c>
      <c r="O264" s="331" t="s">
        <v>4178</v>
      </c>
      <c r="P264" s="331" t="s">
        <v>4214</v>
      </c>
      <c r="Q264" s="197" t="s">
        <v>4227</v>
      </c>
      <c r="R264" s="197" t="s">
        <v>56</v>
      </c>
      <c r="S264" s="331" t="e">
        <f t="shared" si="52"/>
        <v>#REF!</v>
      </c>
      <c r="T264" s="357" t="s">
        <v>4180</v>
      </c>
      <c r="U264" s="357" t="s">
        <v>4215</v>
      </c>
      <c r="V264" s="197" t="s">
        <v>4227</v>
      </c>
      <c r="W264" s="197" t="s">
        <v>56</v>
      </c>
      <c r="X264" s="331" t="e">
        <f t="shared" si="53"/>
        <v>#REF!</v>
      </c>
      <c r="Y264" s="328" t="s">
        <v>4182</v>
      </c>
      <c r="Z264" s="328"/>
      <c r="AA264" s="328" t="s">
        <v>4175</v>
      </c>
      <c r="AB264" s="328" t="s">
        <v>4181</v>
      </c>
      <c r="AC264" s="328" t="s">
        <v>4181</v>
      </c>
      <c r="AD264" s="333" t="s">
        <v>4228</v>
      </c>
      <c r="AE264" s="333"/>
      <c r="AF264" s="333" t="s">
        <v>4185</v>
      </c>
      <c r="AG264" s="333" t="s">
        <v>4218</v>
      </c>
      <c r="AH264" s="333" t="s">
        <v>4219</v>
      </c>
      <c r="AI264" s="549" t="s">
        <v>4220</v>
      </c>
      <c r="AJ264" s="549"/>
      <c r="AK264" s="328" t="s">
        <v>4181</v>
      </c>
      <c r="AL264" s="328" t="s">
        <v>4181</v>
      </c>
      <c r="AM264" s="328" t="s">
        <v>4181</v>
      </c>
      <c r="AN264" s="356" t="s">
        <v>4229</v>
      </c>
      <c r="AO264" s="356"/>
      <c r="AP264" s="333" t="s">
        <v>4185</v>
      </c>
      <c r="AQ264" s="333" t="s">
        <v>4218</v>
      </c>
      <c r="AR264" s="333" t="s">
        <v>4219</v>
      </c>
      <c r="AS264" s="549" t="s">
        <v>4222</v>
      </c>
      <c r="AT264" s="549"/>
      <c r="AU264" s="328" t="s">
        <v>4181</v>
      </c>
      <c r="AV264" s="328" t="s">
        <v>4181</v>
      </c>
      <c r="AW264" s="328" t="s">
        <v>4181</v>
      </c>
      <c r="AX264" s="353"/>
      <c r="AY264" s="353"/>
      <c r="AZ264" s="353"/>
      <c r="BA264" s="353"/>
      <c r="BB264" s="353"/>
      <c r="BC264" s="353"/>
      <c r="BD264" s="353"/>
      <c r="BE264" s="353"/>
      <c r="BF264" s="353"/>
      <c r="BG264" s="353"/>
      <c r="BH264" s="355"/>
      <c r="BI264" s="355"/>
      <c r="BJ264" s="353"/>
      <c r="BK264" s="353"/>
      <c r="BL264" s="353"/>
      <c r="BM264" s="353"/>
      <c r="BN264" s="353"/>
      <c r="BO264" s="355"/>
      <c r="BP264" s="355"/>
      <c r="BQ264" s="355"/>
      <c r="BS264" s="35" t="e">
        <f>INDEX(#REF!,MATCH(P2P_Full_Short_Hostname,#REF!,0))</f>
        <v>#REF!</v>
      </c>
      <c r="BT264" s="35" t="e">
        <f>INDEX(#REF!,MATCH(P2P_Full_Short_Hostname,#REF!,0))</f>
        <v>#REF!</v>
      </c>
      <c r="BU264" s="38" t="e">
        <f>INDEX(#REF!,MATCH(P2P_Full_Short_Hostname,#REF!,0))</f>
        <v>#REF!</v>
      </c>
      <c r="BV264" s="38" t="e">
        <f>INDEX(#REF!,MATCH(P2P_Full_Short_Hostname,#REF!,0))</f>
        <v>#REF!</v>
      </c>
      <c r="BW264" s="332" t="e">
        <f>INDEX(#REF!,MATCH(P2P_Full_Short_Hostname,#REF!,0))</f>
        <v>#REF!</v>
      </c>
      <c r="BX264" s="332" t="e">
        <f>INDEX(#REF!,MATCH(P2P_Full_Short_Hostname,#REF!,0))</f>
        <v>#REF!</v>
      </c>
      <c r="BY264" s="333" t="e">
        <f>INDEX(#REF!,MATCH(P2P_Full_Short_Hostname,#REF!,0))</f>
        <v>#REF!</v>
      </c>
      <c r="BZ264" s="333" t="e">
        <f>INDEX(#REF!,MATCH(P2P_Full_Short_Hostname,#REF!,0))</f>
        <v>#REF!</v>
      </c>
    </row>
    <row r="265" spans="2:78" hidden="1">
      <c r="B265" s="95" t="s">
        <v>866</v>
      </c>
      <c r="C265" s="33" t="str">
        <f t="shared" si="43"/>
        <v>Croydon</v>
      </c>
      <c r="D265" s="33" t="str">
        <f t="shared" si="44"/>
        <v>GTPU Probe</v>
      </c>
      <c r="E265" s="33" t="str">
        <f t="shared" si="45"/>
        <v>Ph1</v>
      </c>
      <c r="F265" s="35" t="s">
        <v>4174</v>
      </c>
      <c r="G265" s="35" t="s">
        <v>4175</v>
      </c>
      <c r="H265" s="35" t="s">
        <v>52</v>
      </c>
      <c r="I265" s="35" t="str">
        <f t="shared" si="46"/>
        <v>10.244.57.134</v>
      </c>
      <c r="J265" s="38" t="s">
        <v>4176</v>
      </c>
      <c r="K265" s="38" t="s">
        <v>4177</v>
      </c>
      <c r="L265" s="38" t="s">
        <v>4175</v>
      </c>
      <c r="M265" s="38" t="s">
        <v>53</v>
      </c>
      <c r="N265" s="38" t="str">
        <f t="shared" si="47"/>
        <v>10.244.55.230</v>
      </c>
      <c r="O265" s="331" t="s">
        <v>4178</v>
      </c>
      <c r="P265" s="331" t="s">
        <v>4214</v>
      </c>
      <c r="Q265" s="197" t="s">
        <v>4227</v>
      </c>
      <c r="R265" s="197" t="s">
        <v>56</v>
      </c>
      <c r="S265" s="331" t="e">
        <f t="shared" si="52"/>
        <v>#REF!</v>
      </c>
      <c r="T265" s="357" t="s">
        <v>4180</v>
      </c>
      <c r="U265" s="357" t="s">
        <v>4215</v>
      </c>
      <c r="V265" s="197" t="s">
        <v>4227</v>
      </c>
      <c r="W265" s="197" t="s">
        <v>56</v>
      </c>
      <c r="X265" s="331" t="e">
        <f t="shared" si="53"/>
        <v>#REF!</v>
      </c>
      <c r="Y265" s="328" t="s">
        <v>4182</v>
      </c>
      <c r="Z265" s="328"/>
      <c r="AA265" s="328" t="s">
        <v>4175</v>
      </c>
      <c r="AB265" s="328" t="s">
        <v>4181</v>
      </c>
      <c r="AC265" s="328" t="s">
        <v>4181</v>
      </c>
      <c r="AD265" s="333" t="s">
        <v>4228</v>
      </c>
      <c r="AE265" s="333"/>
      <c r="AF265" s="333" t="s">
        <v>4185</v>
      </c>
      <c r="AG265" s="333" t="s">
        <v>4218</v>
      </c>
      <c r="AH265" s="333" t="s">
        <v>4219</v>
      </c>
      <c r="AI265" s="549" t="s">
        <v>4220</v>
      </c>
      <c r="AJ265" s="549"/>
      <c r="AK265" s="328" t="s">
        <v>4181</v>
      </c>
      <c r="AL265" s="328" t="s">
        <v>4181</v>
      </c>
      <c r="AM265" s="328" t="s">
        <v>4181</v>
      </c>
      <c r="AN265" s="356" t="s">
        <v>4229</v>
      </c>
      <c r="AO265" s="356"/>
      <c r="AP265" s="333" t="s">
        <v>4185</v>
      </c>
      <c r="AQ265" s="333" t="s">
        <v>4218</v>
      </c>
      <c r="AR265" s="333" t="s">
        <v>4219</v>
      </c>
      <c r="AS265" s="549" t="s">
        <v>4222</v>
      </c>
      <c r="AT265" s="549"/>
      <c r="AU265" s="328" t="s">
        <v>4181</v>
      </c>
      <c r="AV265" s="328" t="s">
        <v>4181</v>
      </c>
      <c r="AW265" s="328" t="s">
        <v>4181</v>
      </c>
      <c r="AX265" s="353"/>
      <c r="AY265" s="353"/>
      <c r="AZ265" s="353"/>
      <c r="BA265" s="353"/>
      <c r="BB265" s="353"/>
      <c r="BC265" s="353"/>
      <c r="BD265" s="353"/>
      <c r="BE265" s="353"/>
      <c r="BF265" s="353"/>
      <c r="BG265" s="353"/>
      <c r="BH265" s="355"/>
      <c r="BI265" s="355"/>
      <c r="BJ265" s="353"/>
      <c r="BK265" s="353"/>
      <c r="BL265" s="353"/>
      <c r="BM265" s="353"/>
      <c r="BN265" s="353"/>
      <c r="BO265" s="355"/>
      <c r="BP265" s="355"/>
      <c r="BQ265" s="355"/>
      <c r="BS265" s="35" t="e">
        <f>INDEX(#REF!,MATCH(P2P_Full_Short_Hostname,#REF!,0))</f>
        <v>#REF!</v>
      </c>
      <c r="BT265" s="35" t="e">
        <f>INDEX(#REF!,MATCH(P2P_Full_Short_Hostname,#REF!,0))</f>
        <v>#REF!</v>
      </c>
      <c r="BU265" s="38" t="e">
        <f>INDEX(#REF!,MATCH(P2P_Full_Short_Hostname,#REF!,0))</f>
        <v>#REF!</v>
      </c>
      <c r="BV265" s="38" t="e">
        <f>INDEX(#REF!,MATCH(P2P_Full_Short_Hostname,#REF!,0))</f>
        <v>#REF!</v>
      </c>
      <c r="BW265" s="332" t="e">
        <f>INDEX(#REF!,MATCH(P2P_Full_Short_Hostname,#REF!,0))</f>
        <v>#REF!</v>
      </c>
      <c r="BX265" s="332" t="e">
        <f>INDEX(#REF!,MATCH(P2P_Full_Short_Hostname,#REF!,0))</f>
        <v>#REF!</v>
      </c>
      <c r="BY265" s="333" t="e">
        <f>INDEX(#REF!,MATCH(P2P_Full_Short_Hostname,#REF!,0))</f>
        <v>#REF!</v>
      </c>
      <c r="BZ265" s="333" t="e">
        <f>INDEX(#REF!,MATCH(P2P_Full_Short_Hostname,#REF!,0))</f>
        <v>#REF!</v>
      </c>
    </row>
    <row r="266" spans="2:78" hidden="1">
      <c r="B266" s="95" t="s">
        <v>774</v>
      </c>
      <c r="C266" s="33" t="str">
        <f t="shared" si="43"/>
        <v>Leeds</v>
      </c>
      <c r="D266" s="33" t="str">
        <f t="shared" si="44"/>
        <v>GTPU Probe</v>
      </c>
      <c r="E266" s="33" t="str">
        <f t="shared" si="45"/>
        <v>Ph1</v>
      </c>
      <c r="F266" s="35" t="s">
        <v>4174</v>
      </c>
      <c r="G266" s="35" t="s">
        <v>4175</v>
      </c>
      <c r="H266" s="35" t="s">
        <v>52</v>
      </c>
      <c r="I266" s="35" t="str">
        <f t="shared" si="46"/>
        <v>10.244.53.38</v>
      </c>
      <c r="J266" s="38" t="s">
        <v>4176</v>
      </c>
      <c r="K266" s="38" t="s">
        <v>4177</v>
      </c>
      <c r="L266" s="38" t="s">
        <v>4175</v>
      </c>
      <c r="M266" s="38" t="s">
        <v>53</v>
      </c>
      <c r="N266" s="38" t="str">
        <f t="shared" si="47"/>
        <v>10.244.53.6</v>
      </c>
      <c r="O266" s="331" t="s">
        <v>4178</v>
      </c>
      <c r="P266" s="331" t="s">
        <v>4214</v>
      </c>
      <c r="Q266" s="197" t="s">
        <v>4227</v>
      </c>
      <c r="R266" s="197" t="s">
        <v>56</v>
      </c>
      <c r="S266" s="331" t="e">
        <f t="shared" si="52"/>
        <v>#REF!</v>
      </c>
      <c r="T266" s="357" t="s">
        <v>4180</v>
      </c>
      <c r="U266" s="357" t="s">
        <v>4215</v>
      </c>
      <c r="V266" s="197" t="s">
        <v>4227</v>
      </c>
      <c r="W266" s="197" t="s">
        <v>56</v>
      </c>
      <c r="X266" s="331" t="e">
        <f t="shared" si="53"/>
        <v>#REF!</v>
      </c>
      <c r="Y266" s="328" t="s">
        <v>4182</v>
      </c>
      <c r="Z266" s="328"/>
      <c r="AA266" s="328" t="s">
        <v>4175</v>
      </c>
      <c r="AB266" s="328" t="s">
        <v>4181</v>
      </c>
      <c r="AC266" s="328" t="s">
        <v>4181</v>
      </c>
      <c r="AD266" s="333" t="s">
        <v>4228</v>
      </c>
      <c r="AE266" s="333"/>
      <c r="AF266" s="333" t="s">
        <v>4185</v>
      </c>
      <c r="AG266" s="333" t="s">
        <v>4218</v>
      </c>
      <c r="AH266" s="333" t="s">
        <v>4219</v>
      </c>
      <c r="AI266" s="549" t="s">
        <v>4220</v>
      </c>
      <c r="AJ266" s="549"/>
      <c r="AK266" s="328" t="s">
        <v>4181</v>
      </c>
      <c r="AL266" s="328" t="s">
        <v>4181</v>
      </c>
      <c r="AM266" s="328" t="s">
        <v>4181</v>
      </c>
      <c r="AN266" s="356" t="s">
        <v>4229</v>
      </c>
      <c r="AO266" s="356"/>
      <c r="AP266" s="333" t="s">
        <v>4185</v>
      </c>
      <c r="AQ266" s="333" t="s">
        <v>4218</v>
      </c>
      <c r="AR266" s="333" t="s">
        <v>4219</v>
      </c>
      <c r="AS266" s="549" t="s">
        <v>4222</v>
      </c>
      <c r="AT266" s="549"/>
      <c r="AU266" s="328" t="s">
        <v>4181</v>
      </c>
      <c r="AV266" s="328" t="s">
        <v>4181</v>
      </c>
      <c r="AW266" s="328" t="s">
        <v>4181</v>
      </c>
      <c r="AX266" s="353"/>
      <c r="AY266" s="353"/>
      <c r="AZ266" s="353"/>
      <c r="BA266" s="353"/>
      <c r="BB266" s="353"/>
      <c r="BC266" s="353"/>
      <c r="BD266" s="353"/>
      <c r="BE266" s="353"/>
      <c r="BF266" s="353"/>
      <c r="BG266" s="353"/>
      <c r="BH266" s="355"/>
      <c r="BI266" s="355"/>
      <c r="BJ266" s="353"/>
      <c r="BK266" s="353"/>
      <c r="BL266" s="353"/>
      <c r="BM266" s="353"/>
      <c r="BN266" s="353"/>
      <c r="BO266" s="355"/>
      <c r="BP266" s="355"/>
      <c r="BQ266" s="355"/>
      <c r="BS266" s="35" t="e">
        <f>INDEX(#REF!,MATCH(P2P_Full_Short_Hostname,#REF!,0))</f>
        <v>#REF!</v>
      </c>
      <c r="BT266" s="35" t="e">
        <f>INDEX(#REF!,MATCH(P2P_Full_Short_Hostname,#REF!,0))</f>
        <v>#REF!</v>
      </c>
      <c r="BU266" s="38" t="e">
        <f>INDEX(#REF!,MATCH(P2P_Full_Short_Hostname,#REF!,0))</f>
        <v>#REF!</v>
      </c>
      <c r="BV266" s="38" t="e">
        <f>INDEX(#REF!,MATCH(P2P_Full_Short_Hostname,#REF!,0))</f>
        <v>#REF!</v>
      </c>
      <c r="BW266" s="332" t="e">
        <f>INDEX(#REF!,MATCH(P2P_Full_Short_Hostname,#REF!,0))</f>
        <v>#REF!</v>
      </c>
      <c r="BX266" s="332" t="e">
        <f>INDEX(#REF!,MATCH(P2P_Full_Short_Hostname,#REF!,0))</f>
        <v>#REF!</v>
      </c>
      <c r="BY266" s="333" t="e">
        <f>INDEX(#REF!,MATCH(P2P_Full_Short_Hostname,#REF!,0))</f>
        <v>#REF!</v>
      </c>
      <c r="BZ266" s="333" t="e">
        <f>INDEX(#REF!,MATCH(P2P_Full_Short_Hostname,#REF!,0))</f>
        <v>#REF!</v>
      </c>
    </row>
    <row r="267" spans="2:78" hidden="1">
      <c r="B267" s="95" t="s">
        <v>738</v>
      </c>
      <c r="C267" s="33" t="str">
        <f t="shared" si="43"/>
        <v>Luton</v>
      </c>
      <c r="D267" s="33" t="str">
        <f t="shared" si="44"/>
        <v>GTPU Probe</v>
      </c>
      <c r="E267" s="33" t="str">
        <f t="shared" si="45"/>
        <v>Ph1</v>
      </c>
      <c r="F267" s="35" t="s">
        <v>4174</v>
      </c>
      <c r="G267" s="35" t="s">
        <v>4175</v>
      </c>
      <c r="H267" s="35" t="s">
        <v>52</v>
      </c>
      <c r="I267" s="35" t="str">
        <f t="shared" si="46"/>
        <v>10.244.58.230</v>
      </c>
      <c r="J267" s="38" t="s">
        <v>4176</v>
      </c>
      <c r="K267" s="38" t="s">
        <v>4177</v>
      </c>
      <c r="L267" s="38" t="s">
        <v>4175</v>
      </c>
      <c r="M267" s="38" t="s">
        <v>53</v>
      </c>
      <c r="N267" s="38" t="str">
        <f t="shared" si="47"/>
        <v>10.244.58.166</v>
      </c>
      <c r="O267" s="331" t="s">
        <v>4178</v>
      </c>
      <c r="P267" s="331" t="s">
        <v>4214</v>
      </c>
      <c r="Q267" s="197" t="s">
        <v>4227</v>
      </c>
      <c r="R267" s="197" t="s">
        <v>56</v>
      </c>
      <c r="S267" s="331" t="e">
        <f t="shared" si="52"/>
        <v>#REF!</v>
      </c>
      <c r="T267" s="357" t="s">
        <v>4180</v>
      </c>
      <c r="U267" s="357" t="s">
        <v>4215</v>
      </c>
      <c r="V267" s="197" t="s">
        <v>4227</v>
      </c>
      <c r="W267" s="197" t="s">
        <v>56</v>
      </c>
      <c r="X267" s="331" t="e">
        <f t="shared" si="53"/>
        <v>#REF!</v>
      </c>
      <c r="Y267" s="328" t="s">
        <v>4182</v>
      </c>
      <c r="Z267" s="328"/>
      <c r="AA267" s="328" t="s">
        <v>4175</v>
      </c>
      <c r="AB267" s="328" t="s">
        <v>4181</v>
      </c>
      <c r="AC267" s="328" t="s">
        <v>4181</v>
      </c>
      <c r="AD267" s="333" t="s">
        <v>4228</v>
      </c>
      <c r="AE267" s="333"/>
      <c r="AF267" s="333" t="s">
        <v>4185</v>
      </c>
      <c r="AG267" s="333" t="s">
        <v>4218</v>
      </c>
      <c r="AH267" s="333" t="s">
        <v>4219</v>
      </c>
      <c r="AI267" s="549" t="s">
        <v>4220</v>
      </c>
      <c r="AJ267" s="549"/>
      <c r="AK267" s="328" t="s">
        <v>4181</v>
      </c>
      <c r="AL267" s="328" t="s">
        <v>4181</v>
      </c>
      <c r="AM267" s="328" t="s">
        <v>4181</v>
      </c>
      <c r="AN267" s="356" t="s">
        <v>4229</v>
      </c>
      <c r="AO267" s="356"/>
      <c r="AP267" s="333" t="s">
        <v>4185</v>
      </c>
      <c r="AQ267" s="333" t="s">
        <v>4218</v>
      </c>
      <c r="AR267" s="333" t="s">
        <v>4219</v>
      </c>
      <c r="AS267" s="549" t="s">
        <v>4222</v>
      </c>
      <c r="AT267" s="549"/>
      <c r="AU267" s="328" t="s">
        <v>4181</v>
      </c>
      <c r="AV267" s="328" t="s">
        <v>4181</v>
      </c>
      <c r="AW267" s="328" t="s">
        <v>4181</v>
      </c>
      <c r="AX267" s="353"/>
      <c r="AY267" s="353"/>
      <c r="AZ267" s="353"/>
      <c r="BA267" s="353"/>
      <c r="BB267" s="353"/>
      <c r="BC267" s="353"/>
      <c r="BD267" s="353"/>
      <c r="BE267" s="353"/>
      <c r="BF267" s="353"/>
      <c r="BG267" s="353"/>
      <c r="BH267" s="355"/>
      <c r="BI267" s="355"/>
      <c r="BJ267" s="353"/>
      <c r="BK267" s="353"/>
      <c r="BL267" s="353"/>
      <c r="BM267" s="353"/>
      <c r="BN267" s="353"/>
      <c r="BO267" s="355"/>
      <c r="BP267" s="355"/>
      <c r="BQ267" s="355"/>
      <c r="BS267" s="35" t="e">
        <f>INDEX(#REF!,MATCH(P2P_Full_Short_Hostname,#REF!,0))</f>
        <v>#REF!</v>
      </c>
      <c r="BT267" s="35" t="e">
        <f>INDEX(#REF!,MATCH(P2P_Full_Short_Hostname,#REF!,0))</f>
        <v>#REF!</v>
      </c>
      <c r="BU267" s="38" t="e">
        <f>INDEX(#REF!,MATCH(P2P_Full_Short_Hostname,#REF!,0))</f>
        <v>#REF!</v>
      </c>
      <c r="BV267" s="38" t="e">
        <f>INDEX(#REF!,MATCH(P2P_Full_Short_Hostname,#REF!,0))</f>
        <v>#REF!</v>
      </c>
      <c r="BW267" s="332" t="e">
        <f>INDEX(#REF!,MATCH(P2P_Full_Short_Hostname,#REF!,0))</f>
        <v>#REF!</v>
      </c>
      <c r="BX267" s="332" t="e">
        <f>INDEX(#REF!,MATCH(P2P_Full_Short_Hostname,#REF!,0))</f>
        <v>#REF!</v>
      </c>
      <c r="BY267" s="333" t="e">
        <f>INDEX(#REF!,MATCH(P2P_Full_Short_Hostname,#REF!,0))</f>
        <v>#REF!</v>
      </c>
      <c r="BZ267" s="333" t="e">
        <f>INDEX(#REF!,MATCH(P2P_Full_Short_Hostname,#REF!,0))</f>
        <v>#REF!</v>
      </c>
    </row>
    <row r="268" spans="2:78" hidden="1">
      <c r="B268" s="95" t="s">
        <v>796</v>
      </c>
      <c r="C268" s="33" t="str">
        <f t="shared" si="43"/>
        <v>Mansfield</v>
      </c>
      <c r="D268" s="33" t="str">
        <f t="shared" si="44"/>
        <v>GTPU Probe</v>
      </c>
      <c r="E268" s="33" t="str">
        <f t="shared" si="45"/>
        <v>Ph1</v>
      </c>
      <c r="F268" s="35" t="s">
        <v>4174</v>
      </c>
      <c r="G268" s="35" t="s">
        <v>4175</v>
      </c>
      <c r="H268" s="35" t="s">
        <v>52</v>
      </c>
      <c r="I268" s="35" t="str">
        <f t="shared" si="46"/>
        <v>10.244.57.198</v>
      </c>
      <c r="J268" s="38" t="s">
        <v>4176</v>
      </c>
      <c r="K268" s="38" t="s">
        <v>4177</v>
      </c>
      <c r="L268" s="38" t="s">
        <v>4175</v>
      </c>
      <c r="M268" s="38" t="s">
        <v>53</v>
      </c>
      <c r="N268" s="38" t="str">
        <f t="shared" si="47"/>
        <v>10.244.57.166</v>
      </c>
      <c r="O268" s="331" t="s">
        <v>4178</v>
      </c>
      <c r="P268" s="331" t="s">
        <v>4214</v>
      </c>
      <c r="Q268" s="197" t="s">
        <v>4227</v>
      </c>
      <c r="R268" s="197" t="s">
        <v>56</v>
      </c>
      <c r="S268" s="331" t="e">
        <f t="shared" si="52"/>
        <v>#REF!</v>
      </c>
      <c r="T268" s="357" t="s">
        <v>4180</v>
      </c>
      <c r="U268" s="357" t="s">
        <v>4215</v>
      </c>
      <c r="V268" s="197" t="s">
        <v>4227</v>
      </c>
      <c r="W268" s="197" t="s">
        <v>56</v>
      </c>
      <c r="X268" s="331" t="e">
        <f t="shared" si="53"/>
        <v>#REF!</v>
      </c>
      <c r="Y268" s="328" t="s">
        <v>4182</v>
      </c>
      <c r="Z268" s="328"/>
      <c r="AA268" s="328" t="s">
        <v>4175</v>
      </c>
      <c r="AB268" s="328" t="s">
        <v>4181</v>
      </c>
      <c r="AC268" s="328" t="s">
        <v>4181</v>
      </c>
      <c r="AD268" s="333" t="s">
        <v>4228</v>
      </c>
      <c r="AE268" s="333"/>
      <c r="AF268" s="333" t="s">
        <v>4185</v>
      </c>
      <c r="AG268" s="333" t="s">
        <v>4218</v>
      </c>
      <c r="AH268" s="333" t="s">
        <v>4219</v>
      </c>
      <c r="AI268" s="549" t="s">
        <v>4220</v>
      </c>
      <c r="AJ268" s="549"/>
      <c r="AK268" s="328" t="s">
        <v>4181</v>
      </c>
      <c r="AL268" s="328" t="s">
        <v>4181</v>
      </c>
      <c r="AM268" s="328" t="s">
        <v>4181</v>
      </c>
      <c r="AN268" s="356" t="s">
        <v>4229</v>
      </c>
      <c r="AO268" s="356"/>
      <c r="AP268" s="333" t="s">
        <v>4185</v>
      </c>
      <c r="AQ268" s="333" t="s">
        <v>4218</v>
      </c>
      <c r="AR268" s="333" t="s">
        <v>4219</v>
      </c>
      <c r="AS268" s="549" t="s">
        <v>4222</v>
      </c>
      <c r="AT268" s="549"/>
      <c r="AU268" s="328" t="s">
        <v>4181</v>
      </c>
      <c r="AV268" s="328" t="s">
        <v>4181</v>
      </c>
      <c r="AW268" s="328" t="s">
        <v>4181</v>
      </c>
      <c r="AX268" s="353"/>
      <c r="AY268" s="353"/>
      <c r="AZ268" s="353"/>
      <c r="BA268" s="353"/>
      <c r="BB268" s="353"/>
      <c r="BC268" s="353"/>
      <c r="BD268" s="353"/>
      <c r="BE268" s="353"/>
      <c r="BF268" s="353"/>
      <c r="BG268" s="353"/>
      <c r="BH268" s="355"/>
      <c r="BI268" s="355"/>
      <c r="BJ268" s="353"/>
      <c r="BK268" s="353"/>
      <c r="BL268" s="353"/>
      <c r="BM268" s="353"/>
      <c r="BN268" s="353"/>
      <c r="BO268" s="355"/>
      <c r="BP268" s="355"/>
      <c r="BQ268" s="355"/>
      <c r="BS268" s="35" t="e">
        <f>INDEX(#REF!,MATCH(P2P_Full_Short_Hostname,#REF!,0))</f>
        <v>#REF!</v>
      </c>
      <c r="BT268" s="35" t="e">
        <f>INDEX(#REF!,MATCH(P2P_Full_Short_Hostname,#REF!,0))</f>
        <v>#REF!</v>
      </c>
      <c r="BU268" s="38" t="e">
        <f>INDEX(#REF!,MATCH(P2P_Full_Short_Hostname,#REF!,0))</f>
        <v>#REF!</v>
      </c>
      <c r="BV268" s="38" t="e">
        <f>INDEX(#REF!,MATCH(P2P_Full_Short_Hostname,#REF!,0))</f>
        <v>#REF!</v>
      </c>
      <c r="BW268" s="332" t="e">
        <f>INDEX(#REF!,MATCH(P2P_Full_Short_Hostname,#REF!,0))</f>
        <v>#REF!</v>
      </c>
      <c r="BX268" s="332" t="e">
        <f>INDEX(#REF!,MATCH(P2P_Full_Short_Hostname,#REF!,0))</f>
        <v>#REF!</v>
      </c>
      <c r="BY268" s="333" t="e">
        <f>INDEX(#REF!,MATCH(P2P_Full_Short_Hostname,#REF!,0))</f>
        <v>#REF!</v>
      </c>
      <c r="BZ268" s="333" t="e">
        <f>INDEX(#REF!,MATCH(P2P_Full_Short_Hostname,#REF!,0))</f>
        <v>#REF!</v>
      </c>
    </row>
    <row r="269" spans="2:78" hidden="1">
      <c r="B269" s="95" t="s">
        <v>820</v>
      </c>
      <c r="C269" s="33" t="str">
        <f t="shared" si="43"/>
        <v>West Brom</v>
      </c>
      <c r="D269" s="33" t="str">
        <f t="shared" si="44"/>
        <v>GTPU Probe</v>
      </c>
      <c r="E269" s="33" t="str">
        <f t="shared" si="45"/>
        <v>Ph1</v>
      </c>
      <c r="F269" s="35" t="s">
        <v>4174</v>
      </c>
      <c r="G269" s="35" t="s">
        <v>4175</v>
      </c>
      <c r="H269" s="35" t="s">
        <v>52</v>
      </c>
      <c r="I269" s="35" t="str">
        <f t="shared" si="46"/>
        <v>10.244.55.134</v>
      </c>
      <c r="J269" s="38" t="s">
        <v>4176</v>
      </c>
      <c r="K269" s="38" t="s">
        <v>4177</v>
      </c>
      <c r="L269" s="38" t="s">
        <v>4175</v>
      </c>
      <c r="M269" s="38" t="s">
        <v>53</v>
      </c>
      <c r="N269" s="38" t="str">
        <f t="shared" si="47"/>
        <v>10.244.55.102</v>
      </c>
      <c r="O269" s="331" t="s">
        <v>4178</v>
      </c>
      <c r="P269" s="331" t="s">
        <v>4214</v>
      </c>
      <c r="Q269" s="197" t="s">
        <v>4227</v>
      </c>
      <c r="R269" s="197" t="s">
        <v>56</v>
      </c>
      <c r="S269" s="331" t="e">
        <f t="shared" si="52"/>
        <v>#REF!</v>
      </c>
      <c r="T269" s="357" t="s">
        <v>4180</v>
      </c>
      <c r="U269" s="357" t="s">
        <v>4215</v>
      </c>
      <c r="V269" s="197" t="s">
        <v>4227</v>
      </c>
      <c r="W269" s="197" t="s">
        <v>56</v>
      </c>
      <c r="X269" s="331" t="e">
        <f t="shared" si="53"/>
        <v>#REF!</v>
      </c>
      <c r="Y269" s="328" t="s">
        <v>4182</v>
      </c>
      <c r="Z269" s="328"/>
      <c r="AA269" s="328" t="s">
        <v>4175</v>
      </c>
      <c r="AB269" s="328" t="s">
        <v>4181</v>
      </c>
      <c r="AC269" s="328" t="s">
        <v>4181</v>
      </c>
      <c r="AD269" s="333" t="s">
        <v>4228</v>
      </c>
      <c r="AE269" s="333"/>
      <c r="AF269" s="333" t="s">
        <v>4185</v>
      </c>
      <c r="AG269" s="333" t="s">
        <v>4218</v>
      </c>
      <c r="AH269" s="333" t="s">
        <v>4219</v>
      </c>
      <c r="AI269" s="549" t="s">
        <v>4220</v>
      </c>
      <c r="AJ269" s="549"/>
      <c r="AK269" s="328" t="s">
        <v>4181</v>
      </c>
      <c r="AL269" s="328" t="s">
        <v>4181</v>
      </c>
      <c r="AM269" s="328" t="s">
        <v>4181</v>
      </c>
      <c r="AN269" s="356" t="s">
        <v>4229</v>
      </c>
      <c r="AO269" s="356"/>
      <c r="AP269" s="333" t="s">
        <v>4185</v>
      </c>
      <c r="AQ269" s="333" t="s">
        <v>4218</v>
      </c>
      <c r="AR269" s="333" t="s">
        <v>4219</v>
      </c>
      <c r="AS269" s="549" t="s">
        <v>4222</v>
      </c>
      <c r="AT269" s="549"/>
      <c r="AU269" s="328" t="s">
        <v>4181</v>
      </c>
      <c r="AV269" s="328" t="s">
        <v>4181</v>
      </c>
      <c r="AW269" s="328" t="s">
        <v>4181</v>
      </c>
      <c r="AX269" s="353"/>
      <c r="AY269" s="353"/>
      <c r="AZ269" s="353"/>
      <c r="BA269" s="353"/>
      <c r="BB269" s="353"/>
      <c r="BC269" s="353"/>
      <c r="BD269" s="353"/>
      <c r="BE269" s="353"/>
      <c r="BF269" s="353"/>
      <c r="BG269" s="353"/>
      <c r="BH269" s="355"/>
      <c r="BI269" s="355"/>
      <c r="BJ269" s="353"/>
      <c r="BK269" s="353"/>
      <c r="BL269" s="353"/>
      <c r="BM269" s="353"/>
      <c r="BN269" s="353"/>
      <c r="BO269" s="355"/>
      <c r="BP269" s="355"/>
      <c r="BQ269" s="355"/>
      <c r="BS269" s="35" t="e">
        <f>INDEX(#REF!,MATCH(P2P_Full_Short_Hostname,#REF!,0))</f>
        <v>#REF!</v>
      </c>
      <c r="BT269" s="35" t="e">
        <f>INDEX(#REF!,MATCH(P2P_Full_Short_Hostname,#REF!,0))</f>
        <v>#REF!</v>
      </c>
      <c r="BU269" s="38" t="e">
        <f>INDEX(#REF!,MATCH(P2P_Full_Short_Hostname,#REF!,0))</f>
        <v>#REF!</v>
      </c>
      <c r="BV269" s="38" t="e">
        <f>INDEX(#REF!,MATCH(P2P_Full_Short_Hostname,#REF!,0))</f>
        <v>#REF!</v>
      </c>
      <c r="BW269" s="332" t="e">
        <f>INDEX(#REF!,MATCH(P2P_Full_Short_Hostname,#REF!,0))</f>
        <v>#REF!</v>
      </c>
      <c r="BX269" s="332" t="e">
        <f>INDEX(#REF!,MATCH(P2P_Full_Short_Hostname,#REF!,0))</f>
        <v>#REF!</v>
      </c>
      <c r="BY269" s="333" t="e">
        <f>INDEX(#REF!,MATCH(P2P_Full_Short_Hostname,#REF!,0))</f>
        <v>#REF!</v>
      </c>
      <c r="BZ269" s="333" t="e">
        <f>INDEX(#REF!,MATCH(P2P_Full_Short_Hostname,#REF!,0))</f>
        <v>#REF!</v>
      </c>
    </row>
    <row r="270" spans="2:78" hidden="1">
      <c r="B270" s="95" t="s">
        <v>846</v>
      </c>
      <c r="C270" s="33" t="str">
        <f t="shared" si="43"/>
        <v>Beckton</v>
      </c>
      <c r="D270" s="33" t="str">
        <f t="shared" si="44"/>
        <v>GTPU Probe</v>
      </c>
      <c r="E270" s="33" t="str">
        <f t="shared" si="45"/>
        <v>Ph1</v>
      </c>
      <c r="F270" s="35" t="s">
        <v>4174</v>
      </c>
      <c r="G270" s="35" t="s">
        <v>4175</v>
      </c>
      <c r="H270" s="35" t="s">
        <v>52</v>
      </c>
      <c r="I270" s="35" t="str">
        <f t="shared" si="46"/>
        <v>10.244.55.199</v>
      </c>
      <c r="J270" s="38" t="s">
        <v>4176</v>
      </c>
      <c r="K270" s="38" t="s">
        <v>4177</v>
      </c>
      <c r="L270" s="38" t="s">
        <v>4175</v>
      </c>
      <c r="M270" s="38" t="s">
        <v>53</v>
      </c>
      <c r="N270" s="38" t="str">
        <f t="shared" si="47"/>
        <v>10.244.55.167</v>
      </c>
      <c r="O270" s="331" t="s">
        <v>4178</v>
      </c>
      <c r="P270" s="331" t="s">
        <v>4214</v>
      </c>
      <c r="Q270" s="197" t="s">
        <v>4227</v>
      </c>
      <c r="R270" s="197" t="s">
        <v>56</v>
      </c>
      <c r="S270" s="331" t="e">
        <f t="shared" si="52"/>
        <v>#REF!</v>
      </c>
      <c r="T270" s="357" t="s">
        <v>4180</v>
      </c>
      <c r="U270" s="357" t="s">
        <v>4215</v>
      </c>
      <c r="V270" s="197" t="s">
        <v>4227</v>
      </c>
      <c r="W270" s="197" t="s">
        <v>56</v>
      </c>
      <c r="X270" s="331" t="e">
        <f t="shared" si="53"/>
        <v>#REF!</v>
      </c>
      <c r="Y270" s="328" t="s">
        <v>4182</v>
      </c>
      <c r="Z270" s="328"/>
      <c r="AA270" s="328" t="s">
        <v>4175</v>
      </c>
      <c r="AB270" s="328" t="s">
        <v>4181</v>
      </c>
      <c r="AC270" s="328" t="s">
        <v>4181</v>
      </c>
      <c r="AD270" s="333" t="s">
        <v>4228</v>
      </c>
      <c r="AE270" s="333"/>
      <c r="AF270" s="333" t="s">
        <v>4185</v>
      </c>
      <c r="AG270" s="333" t="s">
        <v>4218</v>
      </c>
      <c r="AH270" s="333" t="s">
        <v>4219</v>
      </c>
      <c r="AI270" s="549" t="s">
        <v>4220</v>
      </c>
      <c r="AJ270" s="549"/>
      <c r="AK270" s="328" t="s">
        <v>4181</v>
      </c>
      <c r="AL270" s="328" t="s">
        <v>4181</v>
      </c>
      <c r="AM270" s="328" t="s">
        <v>4181</v>
      </c>
      <c r="AN270" s="356" t="s">
        <v>4229</v>
      </c>
      <c r="AO270" s="356"/>
      <c r="AP270" s="333" t="s">
        <v>4185</v>
      </c>
      <c r="AQ270" s="333" t="s">
        <v>4218</v>
      </c>
      <c r="AR270" s="333" t="s">
        <v>4219</v>
      </c>
      <c r="AS270" s="549" t="s">
        <v>4222</v>
      </c>
      <c r="AT270" s="549"/>
      <c r="AU270" s="328" t="s">
        <v>4181</v>
      </c>
      <c r="AV270" s="328" t="s">
        <v>4181</v>
      </c>
      <c r="AW270" s="328" t="s">
        <v>4181</v>
      </c>
      <c r="AX270" s="353"/>
      <c r="AY270" s="353"/>
      <c r="AZ270" s="353"/>
      <c r="BA270" s="353"/>
      <c r="BB270" s="353"/>
      <c r="BC270" s="353"/>
      <c r="BD270" s="353"/>
      <c r="BE270" s="353"/>
      <c r="BF270" s="353"/>
      <c r="BG270" s="353"/>
      <c r="BH270" s="355"/>
      <c r="BI270" s="355"/>
      <c r="BJ270" s="353"/>
      <c r="BK270" s="353"/>
      <c r="BL270" s="353"/>
      <c r="BM270" s="353"/>
      <c r="BN270" s="353"/>
      <c r="BO270" s="355"/>
      <c r="BP270" s="355"/>
      <c r="BQ270" s="355"/>
      <c r="BS270" s="35" t="e">
        <f>INDEX(#REF!,MATCH(P2P_Full_Short_Hostname,#REF!,0))</f>
        <v>#REF!</v>
      </c>
      <c r="BT270" s="35" t="e">
        <f>INDEX(#REF!,MATCH(P2P_Full_Short_Hostname,#REF!,0))</f>
        <v>#REF!</v>
      </c>
      <c r="BU270" s="38" t="e">
        <f>INDEX(#REF!,MATCH(P2P_Full_Short_Hostname,#REF!,0))</f>
        <v>#REF!</v>
      </c>
      <c r="BV270" s="38" t="e">
        <f>INDEX(#REF!,MATCH(P2P_Full_Short_Hostname,#REF!,0))</f>
        <v>#REF!</v>
      </c>
      <c r="BW270" s="332" t="e">
        <f>INDEX(#REF!,MATCH(P2P_Full_Short_Hostname,#REF!,0))</f>
        <v>#REF!</v>
      </c>
      <c r="BX270" s="332" t="e">
        <f>INDEX(#REF!,MATCH(P2P_Full_Short_Hostname,#REF!,0))</f>
        <v>#REF!</v>
      </c>
      <c r="BY270" s="333" t="e">
        <f>INDEX(#REF!,MATCH(P2P_Full_Short_Hostname,#REF!,0))</f>
        <v>#REF!</v>
      </c>
      <c r="BZ270" s="333" t="e">
        <f>INDEX(#REF!,MATCH(P2P_Full_Short_Hostname,#REF!,0))</f>
        <v>#REF!</v>
      </c>
    </row>
    <row r="271" spans="2:78" hidden="1">
      <c r="B271" s="95" t="s">
        <v>867</v>
      </c>
      <c r="C271" s="33" t="str">
        <f t="shared" si="43"/>
        <v>Croydon</v>
      </c>
      <c r="D271" s="33" t="str">
        <f t="shared" si="44"/>
        <v>GTPU Probe</v>
      </c>
      <c r="E271" s="33" t="str">
        <f t="shared" si="45"/>
        <v>Ph1</v>
      </c>
      <c r="F271" s="35" t="s">
        <v>4174</v>
      </c>
      <c r="G271" s="35" t="s">
        <v>4175</v>
      </c>
      <c r="H271" s="35" t="s">
        <v>52</v>
      </c>
      <c r="I271" s="35" t="str">
        <f t="shared" si="46"/>
        <v>10.244.57.135</v>
      </c>
      <c r="J271" s="38" t="s">
        <v>4176</v>
      </c>
      <c r="K271" s="38" t="s">
        <v>4177</v>
      </c>
      <c r="L271" s="38" t="s">
        <v>4175</v>
      </c>
      <c r="M271" s="38" t="s">
        <v>53</v>
      </c>
      <c r="N271" s="38" t="str">
        <f t="shared" si="47"/>
        <v>10.244.55.231</v>
      </c>
      <c r="O271" s="331" t="s">
        <v>4178</v>
      </c>
      <c r="P271" s="331" t="s">
        <v>4214</v>
      </c>
      <c r="Q271" s="197" t="s">
        <v>4227</v>
      </c>
      <c r="R271" s="197" t="s">
        <v>56</v>
      </c>
      <c r="S271" s="331" t="e">
        <f t="shared" si="52"/>
        <v>#REF!</v>
      </c>
      <c r="T271" s="357" t="s">
        <v>4180</v>
      </c>
      <c r="U271" s="357" t="s">
        <v>4215</v>
      </c>
      <c r="V271" s="197" t="s">
        <v>4227</v>
      </c>
      <c r="W271" s="197" t="s">
        <v>56</v>
      </c>
      <c r="X271" s="331" t="e">
        <f t="shared" si="53"/>
        <v>#REF!</v>
      </c>
      <c r="Y271" s="328" t="s">
        <v>4182</v>
      </c>
      <c r="Z271" s="328"/>
      <c r="AA271" s="328" t="s">
        <v>4175</v>
      </c>
      <c r="AB271" s="328" t="s">
        <v>4181</v>
      </c>
      <c r="AC271" s="328" t="s">
        <v>4181</v>
      </c>
      <c r="AD271" s="333" t="s">
        <v>4228</v>
      </c>
      <c r="AE271" s="333"/>
      <c r="AF271" s="333" t="s">
        <v>4185</v>
      </c>
      <c r="AG271" s="333" t="s">
        <v>4218</v>
      </c>
      <c r="AH271" s="333" t="s">
        <v>4219</v>
      </c>
      <c r="AI271" s="549" t="s">
        <v>4220</v>
      </c>
      <c r="AJ271" s="549"/>
      <c r="AK271" s="328" t="s">
        <v>4181</v>
      </c>
      <c r="AL271" s="328" t="s">
        <v>4181</v>
      </c>
      <c r="AM271" s="328" t="s">
        <v>4181</v>
      </c>
      <c r="AN271" s="356" t="s">
        <v>4229</v>
      </c>
      <c r="AO271" s="356"/>
      <c r="AP271" s="333" t="s">
        <v>4185</v>
      </c>
      <c r="AQ271" s="333" t="s">
        <v>4218</v>
      </c>
      <c r="AR271" s="333" t="s">
        <v>4219</v>
      </c>
      <c r="AS271" s="549" t="s">
        <v>4222</v>
      </c>
      <c r="AT271" s="549"/>
      <c r="AU271" s="328" t="s">
        <v>4181</v>
      </c>
      <c r="AV271" s="328" t="s">
        <v>4181</v>
      </c>
      <c r="AW271" s="328" t="s">
        <v>4181</v>
      </c>
      <c r="AX271" s="353"/>
      <c r="AY271" s="353"/>
      <c r="AZ271" s="353"/>
      <c r="BA271" s="353"/>
      <c r="BB271" s="353"/>
      <c r="BC271" s="353"/>
      <c r="BD271" s="353"/>
      <c r="BE271" s="353"/>
      <c r="BF271" s="353"/>
      <c r="BG271" s="353"/>
      <c r="BH271" s="355"/>
      <c r="BI271" s="355"/>
      <c r="BJ271" s="353"/>
      <c r="BK271" s="353"/>
      <c r="BL271" s="353"/>
      <c r="BM271" s="353"/>
      <c r="BN271" s="353"/>
      <c r="BO271" s="355"/>
      <c r="BP271" s="355"/>
      <c r="BQ271" s="355"/>
      <c r="BS271" s="35" t="e">
        <f>INDEX(#REF!,MATCH(P2P_Full_Short_Hostname,#REF!,0))</f>
        <v>#REF!</v>
      </c>
      <c r="BT271" s="35" t="e">
        <f>INDEX(#REF!,MATCH(P2P_Full_Short_Hostname,#REF!,0))</f>
        <v>#REF!</v>
      </c>
      <c r="BU271" s="38" t="e">
        <f>INDEX(#REF!,MATCH(P2P_Full_Short_Hostname,#REF!,0))</f>
        <v>#REF!</v>
      </c>
      <c r="BV271" s="38" t="e">
        <f>INDEX(#REF!,MATCH(P2P_Full_Short_Hostname,#REF!,0))</f>
        <v>#REF!</v>
      </c>
      <c r="BW271" s="332" t="e">
        <f>INDEX(#REF!,MATCH(P2P_Full_Short_Hostname,#REF!,0))</f>
        <v>#REF!</v>
      </c>
      <c r="BX271" s="332" t="e">
        <f>INDEX(#REF!,MATCH(P2P_Full_Short_Hostname,#REF!,0))</f>
        <v>#REF!</v>
      </c>
      <c r="BY271" s="333" t="e">
        <f>INDEX(#REF!,MATCH(P2P_Full_Short_Hostname,#REF!,0))</f>
        <v>#REF!</v>
      </c>
      <c r="BZ271" s="333" t="e">
        <f>INDEX(#REF!,MATCH(P2P_Full_Short_Hostname,#REF!,0))</f>
        <v>#REF!</v>
      </c>
    </row>
    <row r="272" spans="2:78" hidden="1">
      <c r="B272" s="95" t="s">
        <v>775</v>
      </c>
      <c r="C272" s="33" t="str">
        <f t="shared" si="43"/>
        <v>Leeds</v>
      </c>
      <c r="D272" s="33" t="str">
        <f t="shared" si="44"/>
        <v>GTPU Probe</v>
      </c>
      <c r="E272" s="33" t="str">
        <f t="shared" si="45"/>
        <v>Ph1</v>
      </c>
      <c r="F272" s="35" t="s">
        <v>4174</v>
      </c>
      <c r="G272" s="35" t="s">
        <v>4175</v>
      </c>
      <c r="H272" s="35" t="s">
        <v>52</v>
      </c>
      <c r="I272" s="35" t="str">
        <f t="shared" si="46"/>
        <v>10.244.53.39</v>
      </c>
      <c r="J272" s="38" t="s">
        <v>4176</v>
      </c>
      <c r="K272" s="38" t="s">
        <v>4177</v>
      </c>
      <c r="L272" s="38" t="s">
        <v>4175</v>
      </c>
      <c r="M272" s="38" t="s">
        <v>53</v>
      </c>
      <c r="N272" s="38" t="str">
        <f t="shared" si="47"/>
        <v>10.244.53.7</v>
      </c>
      <c r="O272" s="331" t="s">
        <v>4178</v>
      </c>
      <c r="P272" s="331" t="s">
        <v>4214</v>
      </c>
      <c r="Q272" s="197" t="s">
        <v>4227</v>
      </c>
      <c r="R272" s="197" t="s">
        <v>56</v>
      </c>
      <c r="S272" s="331" t="e">
        <f t="shared" si="52"/>
        <v>#REF!</v>
      </c>
      <c r="T272" s="357" t="s">
        <v>4180</v>
      </c>
      <c r="U272" s="357" t="s">
        <v>4215</v>
      </c>
      <c r="V272" s="197" t="s">
        <v>4227</v>
      </c>
      <c r="W272" s="197" t="s">
        <v>56</v>
      </c>
      <c r="X272" s="331" t="e">
        <f t="shared" si="53"/>
        <v>#REF!</v>
      </c>
      <c r="Y272" s="328" t="s">
        <v>4182</v>
      </c>
      <c r="Z272" s="328"/>
      <c r="AA272" s="328" t="s">
        <v>4175</v>
      </c>
      <c r="AB272" s="328" t="s">
        <v>4181</v>
      </c>
      <c r="AC272" s="328" t="s">
        <v>4181</v>
      </c>
      <c r="AD272" s="333" t="s">
        <v>4228</v>
      </c>
      <c r="AE272" s="333"/>
      <c r="AF272" s="333" t="s">
        <v>4185</v>
      </c>
      <c r="AG272" s="333" t="s">
        <v>4218</v>
      </c>
      <c r="AH272" s="333" t="s">
        <v>4219</v>
      </c>
      <c r="AI272" s="549" t="s">
        <v>4220</v>
      </c>
      <c r="AJ272" s="549"/>
      <c r="AK272" s="328" t="s">
        <v>4181</v>
      </c>
      <c r="AL272" s="328" t="s">
        <v>4181</v>
      </c>
      <c r="AM272" s="328" t="s">
        <v>4181</v>
      </c>
      <c r="AN272" s="356" t="s">
        <v>4229</v>
      </c>
      <c r="AO272" s="356"/>
      <c r="AP272" s="333" t="s">
        <v>4185</v>
      </c>
      <c r="AQ272" s="333" t="s">
        <v>4218</v>
      </c>
      <c r="AR272" s="333" t="s">
        <v>4219</v>
      </c>
      <c r="AS272" s="549" t="s">
        <v>4222</v>
      </c>
      <c r="AT272" s="549"/>
      <c r="AU272" s="328" t="s">
        <v>4181</v>
      </c>
      <c r="AV272" s="328" t="s">
        <v>4181</v>
      </c>
      <c r="AW272" s="328" t="s">
        <v>4181</v>
      </c>
      <c r="AX272" s="353"/>
      <c r="AY272" s="353"/>
      <c r="AZ272" s="353"/>
      <c r="BA272" s="353"/>
      <c r="BB272" s="353"/>
      <c r="BC272" s="353"/>
      <c r="BD272" s="353"/>
      <c r="BE272" s="353"/>
      <c r="BF272" s="353"/>
      <c r="BG272" s="353"/>
      <c r="BH272" s="355"/>
      <c r="BI272" s="355"/>
      <c r="BJ272" s="353"/>
      <c r="BK272" s="353"/>
      <c r="BL272" s="353"/>
      <c r="BM272" s="353"/>
      <c r="BN272" s="353"/>
      <c r="BO272" s="355"/>
      <c r="BP272" s="355"/>
      <c r="BQ272" s="355"/>
      <c r="BS272" s="35" t="e">
        <f>INDEX(#REF!,MATCH(P2P_Full_Short_Hostname,#REF!,0))</f>
        <v>#REF!</v>
      </c>
      <c r="BT272" s="35" t="e">
        <f>INDEX(#REF!,MATCH(P2P_Full_Short_Hostname,#REF!,0))</f>
        <v>#REF!</v>
      </c>
      <c r="BU272" s="38" t="e">
        <f>INDEX(#REF!,MATCH(P2P_Full_Short_Hostname,#REF!,0))</f>
        <v>#REF!</v>
      </c>
      <c r="BV272" s="38" t="e">
        <f>INDEX(#REF!,MATCH(P2P_Full_Short_Hostname,#REF!,0))</f>
        <v>#REF!</v>
      </c>
      <c r="BW272" s="332" t="e">
        <f>INDEX(#REF!,MATCH(P2P_Full_Short_Hostname,#REF!,0))</f>
        <v>#REF!</v>
      </c>
      <c r="BX272" s="332" t="e">
        <f>INDEX(#REF!,MATCH(P2P_Full_Short_Hostname,#REF!,0))</f>
        <v>#REF!</v>
      </c>
      <c r="BY272" s="333" t="e">
        <f>INDEX(#REF!,MATCH(P2P_Full_Short_Hostname,#REF!,0))</f>
        <v>#REF!</v>
      </c>
      <c r="BZ272" s="333" t="e">
        <f>INDEX(#REF!,MATCH(P2P_Full_Short_Hostname,#REF!,0))</f>
        <v>#REF!</v>
      </c>
    </row>
    <row r="273" spans="2:78" hidden="1">
      <c r="B273" s="95" t="s">
        <v>739</v>
      </c>
      <c r="C273" s="33" t="str">
        <f t="shared" si="43"/>
        <v>Luton</v>
      </c>
      <c r="D273" s="33" t="str">
        <f t="shared" si="44"/>
        <v>GTPU Probe</v>
      </c>
      <c r="E273" s="33" t="str">
        <f t="shared" si="45"/>
        <v>Ph1</v>
      </c>
      <c r="F273" s="35" t="s">
        <v>4174</v>
      </c>
      <c r="G273" s="35" t="s">
        <v>4175</v>
      </c>
      <c r="H273" s="35" t="s">
        <v>52</v>
      </c>
      <c r="I273" s="35" t="str">
        <f t="shared" si="46"/>
        <v>10.244.58.231</v>
      </c>
      <c r="J273" s="38" t="s">
        <v>4176</v>
      </c>
      <c r="K273" s="38" t="s">
        <v>4177</v>
      </c>
      <c r="L273" s="38" t="s">
        <v>4175</v>
      </c>
      <c r="M273" s="38" t="s">
        <v>53</v>
      </c>
      <c r="N273" s="38" t="str">
        <f t="shared" si="47"/>
        <v>10.244.58.167</v>
      </c>
      <c r="O273" s="331" t="s">
        <v>4178</v>
      </c>
      <c r="P273" s="331" t="s">
        <v>4214</v>
      </c>
      <c r="Q273" s="197" t="s">
        <v>4227</v>
      </c>
      <c r="R273" s="197" t="s">
        <v>56</v>
      </c>
      <c r="S273" s="331" t="e">
        <f t="shared" si="52"/>
        <v>#REF!</v>
      </c>
      <c r="T273" s="357" t="s">
        <v>4180</v>
      </c>
      <c r="U273" s="357" t="s">
        <v>4215</v>
      </c>
      <c r="V273" s="197" t="s">
        <v>4227</v>
      </c>
      <c r="W273" s="197" t="s">
        <v>56</v>
      </c>
      <c r="X273" s="331" t="e">
        <f t="shared" si="53"/>
        <v>#REF!</v>
      </c>
      <c r="Y273" s="328" t="s">
        <v>4182</v>
      </c>
      <c r="Z273" s="328"/>
      <c r="AA273" s="328" t="s">
        <v>4175</v>
      </c>
      <c r="AB273" s="328" t="s">
        <v>4181</v>
      </c>
      <c r="AC273" s="328" t="s">
        <v>4181</v>
      </c>
      <c r="AD273" s="333" t="s">
        <v>4228</v>
      </c>
      <c r="AE273" s="333"/>
      <c r="AF273" s="333" t="s">
        <v>4185</v>
      </c>
      <c r="AG273" s="333" t="s">
        <v>4218</v>
      </c>
      <c r="AH273" s="333" t="s">
        <v>4219</v>
      </c>
      <c r="AI273" s="549" t="s">
        <v>4220</v>
      </c>
      <c r="AJ273" s="549"/>
      <c r="AK273" s="328" t="s">
        <v>4181</v>
      </c>
      <c r="AL273" s="328" t="s">
        <v>4181</v>
      </c>
      <c r="AM273" s="328" t="s">
        <v>4181</v>
      </c>
      <c r="AN273" s="356" t="s">
        <v>4229</v>
      </c>
      <c r="AO273" s="356"/>
      <c r="AP273" s="333" t="s">
        <v>4185</v>
      </c>
      <c r="AQ273" s="333" t="s">
        <v>4218</v>
      </c>
      <c r="AR273" s="333" t="s">
        <v>4219</v>
      </c>
      <c r="AS273" s="549" t="s">
        <v>4222</v>
      </c>
      <c r="AT273" s="549"/>
      <c r="AU273" s="328" t="s">
        <v>4181</v>
      </c>
      <c r="AV273" s="328" t="s">
        <v>4181</v>
      </c>
      <c r="AW273" s="328" t="s">
        <v>4181</v>
      </c>
      <c r="AX273" s="353"/>
      <c r="AY273" s="353"/>
      <c r="AZ273" s="353"/>
      <c r="BA273" s="353"/>
      <c r="BB273" s="353"/>
      <c r="BC273" s="353"/>
      <c r="BD273" s="353"/>
      <c r="BE273" s="353"/>
      <c r="BF273" s="353"/>
      <c r="BG273" s="353"/>
      <c r="BH273" s="355"/>
      <c r="BI273" s="355"/>
      <c r="BJ273" s="353"/>
      <c r="BK273" s="353"/>
      <c r="BL273" s="353"/>
      <c r="BM273" s="353"/>
      <c r="BN273" s="353"/>
      <c r="BO273" s="355"/>
      <c r="BP273" s="355"/>
      <c r="BQ273" s="355"/>
      <c r="BS273" s="35" t="e">
        <f>INDEX(#REF!,MATCH(P2P_Full_Short_Hostname,#REF!,0))</f>
        <v>#REF!</v>
      </c>
      <c r="BT273" s="35" t="e">
        <f>INDEX(#REF!,MATCH(P2P_Full_Short_Hostname,#REF!,0))</f>
        <v>#REF!</v>
      </c>
      <c r="BU273" s="38" t="e">
        <f>INDEX(#REF!,MATCH(P2P_Full_Short_Hostname,#REF!,0))</f>
        <v>#REF!</v>
      </c>
      <c r="BV273" s="38" t="e">
        <f>INDEX(#REF!,MATCH(P2P_Full_Short_Hostname,#REF!,0))</f>
        <v>#REF!</v>
      </c>
      <c r="BW273" s="332" t="e">
        <f>INDEX(#REF!,MATCH(P2P_Full_Short_Hostname,#REF!,0))</f>
        <v>#REF!</v>
      </c>
      <c r="BX273" s="332" t="e">
        <f>INDEX(#REF!,MATCH(P2P_Full_Short_Hostname,#REF!,0))</f>
        <v>#REF!</v>
      </c>
      <c r="BY273" s="333" t="e">
        <f>INDEX(#REF!,MATCH(P2P_Full_Short_Hostname,#REF!,0))</f>
        <v>#REF!</v>
      </c>
      <c r="BZ273" s="333" t="e">
        <f>INDEX(#REF!,MATCH(P2P_Full_Short_Hostname,#REF!,0))</f>
        <v>#REF!</v>
      </c>
    </row>
    <row r="274" spans="2:78" hidden="1">
      <c r="B274" s="95" t="s">
        <v>797</v>
      </c>
      <c r="C274" s="33" t="str">
        <f t="shared" si="43"/>
        <v>Mansfield</v>
      </c>
      <c r="D274" s="33" t="str">
        <f t="shared" si="44"/>
        <v>GTPU Probe</v>
      </c>
      <c r="E274" s="33" t="str">
        <f t="shared" si="45"/>
        <v>Ph1</v>
      </c>
      <c r="F274" s="35" t="s">
        <v>4174</v>
      </c>
      <c r="G274" s="35" t="s">
        <v>4175</v>
      </c>
      <c r="H274" s="35" t="s">
        <v>52</v>
      </c>
      <c r="I274" s="35" t="str">
        <f t="shared" si="46"/>
        <v>10.244.57.199</v>
      </c>
      <c r="J274" s="38" t="s">
        <v>4176</v>
      </c>
      <c r="K274" s="38" t="s">
        <v>4177</v>
      </c>
      <c r="L274" s="38" t="s">
        <v>4175</v>
      </c>
      <c r="M274" s="38" t="s">
        <v>53</v>
      </c>
      <c r="N274" s="38" t="str">
        <f t="shared" si="47"/>
        <v>10.244.57.167</v>
      </c>
      <c r="O274" s="331" t="s">
        <v>4178</v>
      </c>
      <c r="P274" s="331" t="s">
        <v>4214</v>
      </c>
      <c r="Q274" s="197" t="s">
        <v>4227</v>
      </c>
      <c r="R274" s="197" t="s">
        <v>56</v>
      </c>
      <c r="S274" s="331" t="e">
        <f t="shared" si="52"/>
        <v>#REF!</v>
      </c>
      <c r="T274" s="357" t="s">
        <v>4180</v>
      </c>
      <c r="U274" s="357" t="s">
        <v>4215</v>
      </c>
      <c r="V274" s="197" t="s">
        <v>4227</v>
      </c>
      <c r="W274" s="197" t="s">
        <v>56</v>
      </c>
      <c r="X274" s="331" t="e">
        <f t="shared" si="53"/>
        <v>#REF!</v>
      </c>
      <c r="Y274" s="328" t="s">
        <v>4182</v>
      </c>
      <c r="Z274" s="328"/>
      <c r="AA274" s="328" t="s">
        <v>4175</v>
      </c>
      <c r="AB274" s="328" t="s">
        <v>4181</v>
      </c>
      <c r="AC274" s="328" t="s">
        <v>4181</v>
      </c>
      <c r="AD274" s="333" t="s">
        <v>4228</v>
      </c>
      <c r="AE274" s="333"/>
      <c r="AF274" s="333" t="s">
        <v>4185</v>
      </c>
      <c r="AG274" s="333" t="s">
        <v>4218</v>
      </c>
      <c r="AH274" s="333" t="s">
        <v>4219</v>
      </c>
      <c r="AI274" s="549" t="s">
        <v>4220</v>
      </c>
      <c r="AJ274" s="549"/>
      <c r="AK274" s="328" t="s">
        <v>4181</v>
      </c>
      <c r="AL274" s="328" t="s">
        <v>4181</v>
      </c>
      <c r="AM274" s="328" t="s">
        <v>4181</v>
      </c>
      <c r="AN274" s="356" t="s">
        <v>4229</v>
      </c>
      <c r="AO274" s="356"/>
      <c r="AP274" s="333" t="s">
        <v>4185</v>
      </c>
      <c r="AQ274" s="333" t="s">
        <v>4218</v>
      </c>
      <c r="AR274" s="333" t="s">
        <v>4219</v>
      </c>
      <c r="AS274" s="549" t="s">
        <v>4222</v>
      </c>
      <c r="AT274" s="549"/>
      <c r="AU274" s="328" t="s">
        <v>4181</v>
      </c>
      <c r="AV274" s="328" t="s">
        <v>4181</v>
      </c>
      <c r="AW274" s="328" t="s">
        <v>4181</v>
      </c>
      <c r="AX274" s="353"/>
      <c r="AY274" s="353"/>
      <c r="AZ274" s="353"/>
      <c r="BA274" s="353"/>
      <c r="BB274" s="353"/>
      <c r="BC274" s="353"/>
      <c r="BD274" s="353"/>
      <c r="BE274" s="353"/>
      <c r="BF274" s="353"/>
      <c r="BG274" s="353"/>
      <c r="BH274" s="355"/>
      <c r="BI274" s="355"/>
      <c r="BJ274" s="353"/>
      <c r="BK274" s="353"/>
      <c r="BL274" s="353"/>
      <c r="BM274" s="353"/>
      <c r="BN274" s="353"/>
      <c r="BO274" s="355"/>
      <c r="BP274" s="355"/>
      <c r="BQ274" s="355"/>
      <c r="BS274" s="35" t="e">
        <f>INDEX(#REF!,MATCH(P2P_Full_Short_Hostname,#REF!,0))</f>
        <v>#REF!</v>
      </c>
      <c r="BT274" s="35" t="e">
        <f>INDEX(#REF!,MATCH(P2P_Full_Short_Hostname,#REF!,0))</f>
        <v>#REF!</v>
      </c>
      <c r="BU274" s="38" t="e">
        <f>INDEX(#REF!,MATCH(P2P_Full_Short_Hostname,#REF!,0))</f>
        <v>#REF!</v>
      </c>
      <c r="BV274" s="38" t="e">
        <f>INDEX(#REF!,MATCH(P2P_Full_Short_Hostname,#REF!,0))</f>
        <v>#REF!</v>
      </c>
      <c r="BW274" s="332" t="e">
        <f>INDEX(#REF!,MATCH(P2P_Full_Short_Hostname,#REF!,0))</f>
        <v>#REF!</v>
      </c>
      <c r="BX274" s="332" t="e">
        <f>INDEX(#REF!,MATCH(P2P_Full_Short_Hostname,#REF!,0))</f>
        <v>#REF!</v>
      </c>
      <c r="BY274" s="333" t="e">
        <f>INDEX(#REF!,MATCH(P2P_Full_Short_Hostname,#REF!,0))</f>
        <v>#REF!</v>
      </c>
      <c r="BZ274" s="333" t="e">
        <f>INDEX(#REF!,MATCH(P2P_Full_Short_Hostname,#REF!,0))</f>
        <v>#REF!</v>
      </c>
    </row>
    <row r="275" spans="2:78" hidden="1">
      <c r="B275" s="95" t="s">
        <v>821</v>
      </c>
      <c r="C275" s="33" t="str">
        <f t="shared" si="43"/>
        <v>West Brom</v>
      </c>
      <c r="D275" s="33" t="str">
        <f t="shared" si="44"/>
        <v>GTPU Probe</v>
      </c>
      <c r="E275" s="33" t="str">
        <f t="shared" si="45"/>
        <v>Ph1</v>
      </c>
      <c r="F275" s="35" t="s">
        <v>4174</v>
      </c>
      <c r="G275" s="35" t="s">
        <v>4175</v>
      </c>
      <c r="H275" s="35" t="s">
        <v>52</v>
      </c>
      <c r="I275" s="35" t="str">
        <f t="shared" si="46"/>
        <v>10.244.55.135</v>
      </c>
      <c r="J275" s="38" t="s">
        <v>4176</v>
      </c>
      <c r="K275" s="38" t="s">
        <v>4177</v>
      </c>
      <c r="L275" s="38" t="s">
        <v>4175</v>
      </c>
      <c r="M275" s="38" t="s">
        <v>53</v>
      </c>
      <c r="N275" s="38" t="str">
        <f t="shared" si="47"/>
        <v>10.244.55.103</v>
      </c>
      <c r="O275" s="331" t="s">
        <v>4178</v>
      </c>
      <c r="P275" s="331" t="s">
        <v>4214</v>
      </c>
      <c r="Q275" s="197" t="s">
        <v>4227</v>
      </c>
      <c r="R275" s="197" t="s">
        <v>56</v>
      </c>
      <c r="S275" s="331" t="e">
        <f t="shared" si="52"/>
        <v>#REF!</v>
      </c>
      <c r="T275" s="357" t="s">
        <v>4180</v>
      </c>
      <c r="U275" s="357" t="s">
        <v>4215</v>
      </c>
      <c r="V275" s="197" t="s">
        <v>4227</v>
      </c>
      <c r="W275" s="197" t="s">
        <v>56</v>
      </c>
      <c r="X275" s="331" t="e">
        <f t="shared" si="53"/>
        <v>#REF!</v>
      </c>
      <c r="Y275" s="328" t="s">
        <v>4182</v>
      </c>
      <c r="Z275" s="328"/>
      <c r="AA275" s="328" t="s">
        <v>4175</v>
      </c>
      <c r="AB275" s="328" t="s">
        <v>4181</v>
      </c>
      <c r="AC275" s="328" t="s">
        <v>4181</v>
      </c>
      <c r="AD275" s="333" t="s">
        <v>4228</v>
      </c>
      <c r="AE275" s="333"/>
      <c r="AF275" s="333" t="s">
        <v>4185</v>
      </c>
      <c r="AG275" s="333" t="s">
        <v>4218</v>
      </c>
      <c r="AH275" s="333" t="s">
        <v>4219</v>
      </c>
      <c r="AI275" s="549" t="s">
        <v>4220</v>
      </c>
      <c r="AJ275" s="549"/>
      <c r="AK275" s="328" t="s">
        <v>4181</v>
      </c>
      <c r="AL275" s="328" t="s">
        <v>4181</v>
      </c>
      <c r="AM275" s="328" t="s">
        <v>4181</v>
      </c>
      <c r="AN275" s="356" t="s">
        <v>4229</v>
      </c>
      <c r="AO275" s="356"/>
      <c r="AP275" s="333" t="s">
        <v>4185</v>
      </c>
      <c r="AQ275" s="333" t="s">
        <v>4218</v>
      </c>
      <c r="AR275" s="333" t="s">
        <v>4219</v>
      </c>
      <c r="AS275" s="549" t="s">
        <v>4222</v>
      </c>
      <c r="AT275" s="549"/>
      <c r="AU275" s="328" t="s">
        <v>4181</v>
      </c>
      <c r="AV275" s="328" t="s">
        <v>4181</v>
      </c>
      <c r="AW275" s="328" t="s">
        <v>4181</v>
      </c>
      <c r="AX275" s="353"/>
      <c r="AY275" s="353"/>
      <c r="AZ275" s="353"/>
      <c r="BA275" s="353"/>
      <c r="BB275" s="353"/>
      <c r="BC275" s="353"/>
      <c r="BD275" s="353"/>
      <c r="BE275" s="353"/>
      <c r="BF275" s="353"/>
      <c r="BG275" s="353"/>
      <c r="BH275" s="355"/>
      <c r="BI275" s="355"/>
      <c r="BJ275" s="353"/>
      <c r="BK275" s="353"/>
      <c r="BL275" s="353"/>
      <c r="BM275" s="353"/>
      <c r="BN275" s="353"/>
      <c r="BO275" s="355"/>
      <c r="BP275" s="355"/>
      <c r="BQ275" s="355"/>
      <c r="BS275" s="35" t="e">
        <f>INDEX(#REF!,MATCH(P2P_Full_Short_Hostname,#REF!,0))</f>
        <v>#REF!</v>
      </c>
      <c r="BT275" s="35" t="e">
        <f>INDEX(#REF!,MATCH(P2P_Full_Short_Hostname,#REF!,0))</f>
        <v>#REF!</v>
      </c>
      <c r="BU275" s="38" t="e">
        <f>INDEX(#REF!,MATCH(P2P_Full_Short_Hostname,#REF!,0))</f>
        <v>#REF!</v>
      </c>
      <c r="BV275" s="38" t="e">
        <f>INDEX(#REF!,MATCH(P2P_Full_Short_Hostname,#REF!,0))</f>
        <v>#REF!</v>
      </c>
      <c r="BW275" s="332" t="e">
        <f>INDEX(#REF!,MATCH(P2P_Full_Short_Hostname,#REF!,0))</f>
        <v>#REF!</v>
      </c>
      <c r="BX275" s="332" t="e">
        <f>INDEX(#REF!,MATCH(P2P_Full_Short_Hostname,#REF!,0))</f>
        <v>#REF!</v>
      </c>
      <c r="BY275" s="333" t="e">
        <f>INDEX(#REF!,MATCH(P2P_Full_Short_Hostname,#REF!,0))</f>
        <v>#REF!</v>
      </c>
      <c r="BZ275" s="333" t="e">
        <f>INDEX(#REF!,MATCH(P2P_Full_Short_Hostname,#REF!,0))</f>
        <v>#REF!</v>
      </c>
    </row>
    <row r="276" spans="2:78" hidden="1">
      <c r="B276" s="95" t="s">
        <v>847</v>
      </c>
      <c r="C276" s="33" t="str">
        <f t="shared" si="43"/>
        <v>Beckton</v>
      </c>
      <c r="D276" s="33" t="str">
        <f t="shared" si="44"/>
        <v>GTPU Probe</v>
      </c>
      <c r="E276" s="33" t="str">
        <f t="shared" si="45"/>
        <v>Ph1</v>
      </c>
      <c r="F276" s="35" t="s">
        <v>4174</v>
      </c>
      <c r="G276" s="35" t="s">
        <v>4175</v>
      </c>
      <c r="H276" s="35" t="s">
        <v>52</v>
      </c>
      <c r="I276" s="35" t="str">
        <f t="shared" si="46"/>
        <v>10.244.55.200</v>
      </c>
      <c r="J276" s="38" t="s">
        <v>4176</v>
      </c>
      <c r="K276" s="38" t="s">
        <v>4177</v>
      </c>
      <c r="L276" s="38" t="s">
        <v>4175</v>
      </c>
      <c r="M276" s="38" t="s">
        <v>53</v>
      </c>
      <c r="N276" s="38" t="str">
        <f t="shared" si="47"/>
        <v>10.244.55.168</v>
      </c>
      <c r="O276" s="331" t="s">
        <v>4178</v>
      </c>
      <c r="P276" s="331" t="s">
        <v>4214</v>
      </c>
      <c r="Q276" s="197" t="s">
        <v>4227</v>
      </c>
      <c r="R276" s="197" t="s">
        <v>56</v>
      </c>
      <c r="S276" s="331" t="e">
        <f t="shared" si="52"/>
        <v>#REF!</v>
      </c>
      <c r="T276" s="357" t="s">
        <v>4180</v>
      </c>
      <c r="U276" s="357" t="s">
        <v>4215</v>
      </c>
      <c r="V276" s="197" t="s">
        <v>4227</v>
      </c>
      <c r="W276" s="197" t="s">
        <v>56</v>
      </c>
      <c r="X276" s="331" t="e">
        <f t="shared" si="53"/>
        <v>#REF!</v>
      </c>
      <c r="Y276" s="328" t="s">
        <v>4182</v>
      </c>
      <c r="Z276" s="328"/>
      <c r="AA276" s="328" t="s">
        <v>4175</v>
      </c>
      <c r="AB276" s="328" t="s">
        <v>4181</v>
      </c>
      <c r="AC276" s="328" t="s">
        <v>4181</v>
      </c>
      <c r="AD276" s="333" t="s">
        <v>4228</v>
      </c>
      <c r="AE276" s="333"/>
      <c r="AF276" s="333" t="s">
        <v>4185</v>
      </c>
      <c r="AG276" s="333" t="s">
        <v>4218</v>
      </c>
      <c r="AH276" s="333" t="s">
        <v>4219</v>
      </c>
      <c r="AI276" s="549" t="s">
        <v>4220</v>
      </c>
      <c r="AJ276" s="549"/>
      <c r="AK276" s="328" t="s">
        <v>4181</v>
      </c>
      <c r="AL276" s="328" t="s">
        <v>4181</v>
      </c>
      <c r="AM276" s="328" t="s">
        <v>4181</v>
      </c>
      <c r="AN276" s="356" t="s">
        <v>4229</v>
      </c>
      <c r="AO276" s="356"/>
      <c r="AP276" s="333" t="s">
        <v>4185</v>
      </c>
      <c r="AQ276" s="333" t="s">
        <v>4218</v>
      </c>
      <c r="AR276" s="333" t="s">
        <v>4219</v>
      </c>
      <c r="AS276" s="549" t="s">
        <v>4222</v>
      </c>
      <c r="AT276" s="549"/>
      <c r="AU276" s="328" t="s">
        <v>4181</v>
      </c>
      <c r="AV276" s="328" t="s">
        <v>4181</v>
      </c>
      <c r="AW276" s="328" t="s">
        <v>4181</v>
      </c>
      <c r="AX276" s="353"/>
      <c r="AY276" s="353"/>
      <c r="AZ276" s="353"/>
      <c r="BA276" s="353"/>
      <c r="BB276" s="353"/>
      <c r="BC276" s="353"/>
      <c r="BD276" s="353"/>
      <c r="BE276" s="353"/>
      <c r="BF276" s="353"/>
      <c r="BG276" s="353"/>
      <c r="BH276" s="355"/>
      <c r="BI276" s="355"/>
      <c r="BJ276" s="353"/>
      <c r="BK276" s="353"/>
      <c r="BL276" s="353"/>
      <c r="BM276" s="353"/>
      <c r="BN276" s="353"/>
      <c r="BO276" s="355"/>
      <c r="BP276" s="355"/>
      <c r="BQ276" s="355"/>
      <c r="BS276" s="35" t="e">
        <f>INDEX(#REF!,MATCH(P2P_Full_Short_Hostname,#REF!,0))</f>
        <v>#REF!</v>
      </c>
      <c r="BT276" s="35" t="e">
        <f>INDEX(#REF!,MATCH(P2P_Full_Short_Hostname,#REF!,0))</f>
        <v>#REF!</v>
      </c>
      <c r="BU276" s="38" t="e">
        <f>INDEX(#REF!,MATCH(P2P_Full_Short_Hostname,#REF!,0))</f>
        <v>#REF!</v>
      </c>
      <c r="BV276" s="38" t="e">
        <f>INDEX(#REF!,MATCH(P2P_Full_Short_Hostname,#REF!,0))</f>
        <v>#REF!</v>
      </c>
      <c r="BW276" s="332" t="e">
        <f>INDEX(#REF!,MATCH(P2P_Full_Short_Hostname,#REF!,0))</f>
        <v>#REF!</v>
      </c>
      <c r="BX276" s="332" t="e">
        <f>INDEX(#REF!,MATCH(P2P_Full_Short_Hostname,#REF!,0))</f>
        <v>#REF!</v>
      </c>
      <c r="BY276" s="333" t="e">
        <f>INDEX(#REF!,MATCH(P2P_Full_Short_Hostname,#REF!,0))</f>
        <v>#REF!</v>
      </c>
      <c r="BZ276" s="333" t="e">
        <f>INDEX(#REF!,MATCH(P2P_Full_Short_Hostname,#REF!,0))</f>
        <v>#REF!</v>
      </c>
    </row>
    <row r="277" spans="2:78" hidden="1">
      <c r="B277" s="95" t="s">
        <v>868</v>
      </c>
      <c r="C277" s="33" t="str">
        <f t="shared" si="43"/>
        <v>Croydon</v>
      </c>
      <c r="D277" s="33" t="str">
        <f t="shared" si="44"/>
        <v>GTPU Probe</v>
      </c>
      <c r="E277" s="33" t="str">
        <f t="shared" si="45"/>
        <v>Ph1</v>
      </c>
      <c r="F277" s="35" t="s">
        <v>4174</v>
      </c>
      <c r="G277" s="35" t="s">
        <v>4175</v>
      </c>
      <c r="H277" s="35" t="s">
        <v>52</v>
      </c>
      <c r="I277" s="35" t="str">
        <f t="shared" si="46"/>
        <v>10.244.57.136</v>
      </c>
      <c r="J277" s="38" t="s">
        <v>4176</v>
      </c>
      <c r="K277" s="38" t="s">
        <v>4177</v>
      </c>
      <c r="L277" s="38" t="s">
        <v>4175</v>
      </c>
      <c r="M277" s="38" t="s">
        <v>53</v>
      </c>
      <c r="N277" s="38" t="str">
        <f t="shared" si="47"/>
        <v>10.244.55.232</v>
      </c>
      <c r="O277" s="331" t="s">
        <v>4178</v>
      </c>
      <c r="P277" s="331" t="s">
        <v>4214</v>
      </c>
      <c r="Q277" s="197" t="s">
        <v>4227</v>
      </c>
      <c r="R277" s="197" t="s">
        <v>56</v>
      </c>
      <c r="S277" s="331" t="e">
        <f t="shared" si="52"/>
        <v>#REF!</v>
      </c>
      <c r="T277" s="357" t="s">
        <v>4180</v>
      </c>
      <c r="U277" s="357" t="s">
        <v>4215</v>
      </c>
      <c r="V277" s="197" t="s">
        <v>4227</v>
      </c>
      <c r="W277" s="197" t="s">
        <v>56</v>
      </c>
      <c r="X277" s="331" t="e">
        <f t="shared" si="53"/>
        <v>#REF!</v>
      </c>
      <c r="Y277" s="328" t="s">
        <v>4182</v>
      </c>
      <c r="Z277" s="328"/>
      <c r="AA277" s="328" t="s">
        <v>4175</v>
      </c>
      <c r="AB277" s="328" t="s">
        <v>4181</v>
      </c>
      <c r="AC277" s="328" t="s">
        <v>4181</v>
      </c>
      <c r="AD277" s="333" t="s">
        <v>4228</v>
      </c>
      <c r="AE277" s="333"/>
      <c r="AF277" s="333" t="s">
        <v>4185</v>
      </c>
      <c r="AG277" s="333" t="s">
        <v>4218</v>
      </c>
      <c r="AH277" s="333" t="s">
        <v>4219</v>
      </c>
      <c r="AI277" s="549" t="s">
        <v>4220</v>
      </c>
      <c r="AJ277" s="549"/>
      <c r="AK277" s="328" t="s">
        <v>4181</v>
      </c>
      <c r="AL277" s="328" t="s">
        <v>4181</v>
      </c>
      <c r="AM277" s="328" t="s">
        <v>4181</v>
      </c>
      <c r="AN277" s="356" t="s">
        <v>4229</v>
      </c>
      <c r="AO277" s="356"/>
      <c r="AP277" s="333" t="s">
        <v>4185</v>
      </c>
      <c r="AQ277" s="333" t="s">
        <v>4218</v>
      </c>
      <c r="AR277" s="333" t="s">
        <v>4219</v>
      </c>
      <c r="AS277" s="549" t="s">
        <v>4222</v>
      </c>
      <c r="AT277" s="549"/>
      <c r="AU277" s="328" t="s">
        <v>4181</v>
      </c>
      <c r="AV277" s="328" t="s">
        <v>4181</v>
      </c>
      <c r="AW277" s="328" t="s">
        <v>4181</v>
      </c>
      <c r="AX277" s="353"/>
      <c r="AY277" s="353"/>
      <c r="AZ277" s="353"/>
      <c r="BA277" s="353"/>
      <c r="BB277" s="353"/>
      <c r="BC277" s="353"/>
      <c r="BD277" s="353"/>
      <c r="BE277" s="353"/>
      <c r="BF277" s="353"/>
      <c r="BG277" s="353"/>
      <c r="BH277" s="355"/>
      <c r="BI277" s="355"/>
      <c r="BJ277" s="353"/>
      <c r="BK277" s="353"/>
      <c r="BL277" s="353"/>
      <c r="BM277" s="353"/>
      <c r="BN277" s="353"/>
      <c r="BO277" s="355"/>
      <c r="BP277" s="355"/>
      <c r="BQ277" s="355"/>
      <c r="BS277" s="35" t="e">
        <f>INDEX(#REF!,MATCH(P2P_Full_Short_Hostname,#REF!,0))</f>
        <v>#REF!</v>
      </c>
      <c r="BT277" s="35" t="e">
        <f>INDEX(#REF!,MATCH(P2P_Full_Short_Hostname,#REF!,0))</f>
        <v>#REF!</v>
      </c>
      <c r="BU277" s="38" t="e">
        <f>INDEX(#REF!,MATCH(P2P_Full_Short_Hostname,#REF!,0))</f>
        <v>#REF!</v>
      </c>
      <c r="BV277" s="38" t="e">
        <f>INDEX(#REF!,MATCH(P2P_Full_Short_Hostname,#REF!,0))</f>
        <v>#REF!</v>
      </c>
      <c r="BW277" s="332" t="e">
        <f>INDEX(#REF!,MATCH(P2P_Full_Short_Hostname,#REF!,0))</f>
        <v>#REF!</v>
      </c>
      <c r="BX277" s="332" t="e">
        <f>INDEX(#REF!,MATCH(P2P_Full_Short_Hostname,#REF!,0))</f>
        <v>#REF!</v>
      </c>
      <c r="BY277" s="333" t="e">
        <f>INDEX(#REF!,MATCH(P2P_Full_Short_Hostname,#REF!,0))</f>
        <v>#REF!</v>
      </c>
      <c r="BZ277" s="333" t="e">
        <f>INDEX(#REF!,MATCH(P2P_Full_Short_Hostname,#REF!,0))</f>
        <v>#REF!</v>
      </c>
    </row>
    <row r="278" spans="2:78" hidden="1">
      <c r="B278" s="95" t="s">
        <v>776</v>
      </c>
      <c r="C278" s="33" t="str">
        <f t="shared" si="43"/>
        <v>Leeds</v>
      </c>
      <c r="D278" s="33" t="str">
        <f t="shared" si="44"/>
        <v>GTPU Probe</v>
      </c>
      <c r="E278" s="33" t="str">
        <f t="shared" si="45"/>
        <v>Ph1</v>
      </c>
      <c r="F278" s="35" t="s">
        <v>4174</v>
      </c>
      <c r="G278" s="35" t="s">
        <v>4175</v>
      </c>
      <c r="H278" s="35" t="s">
        <v>52</v>
      </c>
      <c r="I278" s="35" t="str">
        <f t="shared" si="46"/>
        <v>10.244.53.40</v>
      </c>
      <c r="J278" s="38" t="s">
        <v>4176</v>
      </c>
      <c r="K278" s="38" t="s">
        <v>4177</v>
      </c>
      <c r="L278" s="38" t="s">
        <v>4175</v>
      </c>
      <c r="M278" s="38" t="s">
        <v>53</v>
      </c>
      <c r="N278" s="38" t="str">
        <f t="shared" si="47"/>
        <v>10.244.53.8</v>
      </c>
      <c r="O278" s="331" t="s">
        <v>4178</v>
      </c>
      <c r="P278" s="331" t="s">
        <v>4214</v>
      </c>
      <c r="Q278" s="197" t="s">
        <v>4227</v>
      </c>
      <c r="R278" s="197" t="s">
        <v>56</v>
      </c>
      <c r="S278" s="331" t="e">
        <f t="shared" si="52"/>
        <v>#REF!</v>
      </c>
      <c r="T278" s="357" t="s">
        <v>4180</v>
      </c>
      <c r="U278" s="357" t="s">
        <v>4215</v>
      </c>
      <c r="V278" s="197" t="s">
        <v>4227</v>
      </c>
      <c r="W278" s="197" t="s">
        <v>56</v>
      </c>
      <c r="X278" s="331" t="e">
        <f t="shared" si="53"/>
        <v>#REF!</v>
      </c>
      <c r="Y278" s="328" t="s">
        <v>4182</v>
      </c>
      <c r="Z278" s="328"/>
      <c r="AA278" s="328" t="s">
        <v>4175</v>
      </c>
      <c r="AB278" s="328" t="s">
        <v>4181</v>
      </c>
      <c r="AC278" s="328" t="s">
        <v>4181</v>
      </c>
      <c r="AD278" s="333" t="s">
        <v>4228</v>
      </c>
      <c r="AE278" s="333"/>
      <c r="AF278" s="333" t="s">
        <v>4185</v>
      </c>
      <c r="AG278" s="333" t="s">
        <v>4218</v>
      </c>
      <c r="AH278" s="333" t="s">
        <v>4219</v>
      </c>
      <c r="AI278" s="549" t="s">
        <v>4220</v>
      </c>
      <c r="AJ278" s="549"/>
      <c r="AK278" s="328" t="s">
        <v>4181</v>
      </c>
      <c r="AL278" s="328" t="s">
        <v>4181</v>
      </c>
      <c r="AM278" s="328" t="s">
        <v>4181</v>
      </c>
      <c r="AN278" s="356" t="s">
        <v>4229</v>
      </c>
      <c r="AO278" s="356"/>
      <c r="AP278" s="333" t="s">
        <v>4185</v>
      </c>
      <c r="AQ278" s="333" t="s">
        <v>4218</v>
      </c>
      <c r="AR278" s="333" t="s">
        <v>4219</v>
      </c>
      <c r="AS278" s="549" t="s">
        <v>4222</v>
      </c>
      <c r="AT278" s="549"/>
      <c r="AU278" s="328" t="s">
        <v>4181</v>
      </c>
      <c r="AV278" s="328" t="s">
        <v>4181</v>
      </c>
      <c r="AW278" s="328" t="s">
        <v>4181</v>
      </c>
      <c r="AX278" s="353"/>
      <c r="AY278" s="353"/>
      <c r="AZ278" s="353"/>
      <c r="BA278" s="353"/>
      <c r="BB278" s="353"/>
      <c r="BC278" s="353"/>
      <c r="BD278" s="353"/>
      <c r="BE278" s="353"/>
      <c r="BF278" s="353"/>
      <c r="BG278" s="353"/>
      <c r="BH278" s="355"/>
      <c r="BI278" s="355"/>
      <c r="BJ278" s="353"/>
      <c r="BK278" s="353"/>
      <c r="BL278" s="353"/>
      <c r="BM278" s="353"/>
      <c r="BN278" s="353"/>
      <c r="BO278" s="355"/>
      <c r="BP278" s="355"/>
      <c r="BQ278" s="355"/>
      <c r="BS278" s="35" t="e">
        <f>INDEX(#REF!,MATCH(P2P_Full_Short_Hostname,#REF!,0))</f>
        <v>#REF!</v>
      </c>
      <c r="BT278" s="35" t="e">
        <f>INDEX(#REF!,MATCH(P2P_Full_Short_Hostname,#REF!,0))</f>
        <v>#REF!</v>
      </c>
      <c r="BU278" s="38" t="e">
        <f>INDEX(#REF!,MATCH(P2P_Full_Short_Hostname,#REF!,0))</f>
        <v>#REF!</v>
      </c>
      <c r="BV278" s="38" t="e">
        <f>INDEX(#REF!,MATCH(P2P_Full_Short_Hostname,#REF!,0))</f>
        <v>#REF!</v>
      </c>
      <c r="BW278" s="332" t="e">
        <f>INDEX(#REF!,MATCH(P2P_Full_Short_Hostname,#REF!,0))</f>
        <v>#REF!</v>
      </c>
      <c r="BX278" s="332" t="e">
        <f>INDEX(#REF!,MATCH(P2P_Full_Short_Hostname,#REF!,0))</f>
        <v>#REF!</v>
      </c>
      <c r="BY278" s="333" t="e">
        <f>INDEX(#REF!,MATCH(P2P_Full_Short_Hostname,#REF!,0))</f>
        <v>#REF!</v>
      </c>
      <c r="BZ278" s="333" t="e">
        <f>INDEX(#REF!,MATCH(P2P_Full_Short_Hostname,#REF!,0))</f>
        <v>#REF!</v>
      </c>
    </row>
    <row r="279" spans="2:78" hidden="1">
      <c r="B279" s="95" t="s">
        <v>740</v>
      </c>
      <c r="C279" s="33" t="str">
        <f t="shared" si="43"/>
        <v>Luton</v>
      </c>
      <c r="D279" s="33" t="str">
        <f t="shared" si="44"/>
        <v>GTPU Probe</v>
      </c>
      <c r="E279" s="33" t="str">
        <f t="shared" si="45"/>
        <v>Ph1</v>
      </c>
      <c r="F279" s="35" t="s">
        <v>4174</v>
      </c>
      <c r="G279" s="35" t="s">
        <v>4175</v>
      </c>
      <c r="H279" s="35" t="s">
        <v>52</v>
      </c>
      <c r="I279" s="35" t="str">
        <f t="shared" si="46"/>
        <v>10.244.58.232</v>
      </c>
      <c r="J279" s="38" t="s">
        <v>4176</v>
      </c>
      <c r="K279" s="38" t="s">
        <v>4177</v>
      </c>
      <c r="L279" s="38" t="s">
        <v>4175</v>
      </c>
      <c r="M279" s="38" t="s">
        <v>53</v>
      </c>
      <c r="N279" s="38" t="str">
        <f t="shared" si="47"/>
        <v>10.244.58.168</v>
      </c>
      <c r="O279" s="331" t="s">
        <v>4178</v>
      </c>
      <c r="P279" s="331" t="s">
        <v>4214</v>
      </c>
      <c r="Q279" s="197" t="s">
        <v>4227</v>
      </c>
      <c r="R279" s="197" t="s">
        <v>56</v>
      </c>
      <c r="S279" s="331" t="e">
        <f t="shared" si="52"/>
        <v>#REF!</v>
      </c>
      <c r="T279" s="357" t="s">
        <v>4180</v>
      </c>
      <c r="U279" s="357" t="s">
        <v>4215</v>
      </c>
      <c r="V279" s="197" t="s">
        <v>4227</v>
      </c>
      <c r="W279" s="197" t="s">
        <v>56</v>
      </c>
      <c r="X279" s="331" t="e">
        <f t="shared" si="53"/>
        <v>#REF!</v>
      </c>
      <c r="Y279" s="328" t="s">
        <v>4182</v>
      </c>
      <c r="Z279" s="328"/>
      <c r="AA279" s="328" t="s">
        <v>4175</v>
      </c>
      <c r="AB279" s="328" t="s">
        <v>4181</v>
      </c>
      <c r="AC279" s="328" t="s">
        <v>4181</v>
      </c>
      <c r="AD279" s="333" t="s">
        <v>4228</v>
      </c>
      <c r="AE279" s="333"/>
      <c r="AF279" s="333" t="s">
        <v>4185</v>
      </c>
      <c r="AG279" s="333" t="s">
        <v>4218</v>
      </c>
      <c r="AH279" s="333" t="s">
        <v>4219</v>
      </c>
      <c r="AI279" s="549" t="s">
        <v>4220</v>
      </c>
      <c r="AJ279" s="549"/>
      <c r="AK279" s="328" t="s">
        <v>4181</v>
      </c>
      <c r="AL279" s="328" t="s">
        <v>4181</v>
      </c>
      <c r="AM279" s="328" t="s">
        <v>4181</v>
      </c>
      <c r="AN279" s="356" t="s">
        <v>4229</v>
      </c>
      <c r="AO279" s="356"/>
      <c r="AP279" s="333" t="s">
        <v>4185</v>
      </c>
      <c r="AQ279" s="333" t="s">
        <v>4218</v>
      </c>
      <c r="AR279" s="333" t="s">
        <v>4219</v>
      </c>
      <c r="AS279" s="549" t="s">
        <v>4222</v>
      </c>
      <c r="AT279" s="549"/>
      <c r="AU279" s="328" t="s">
        <v>4181</v>
      </c>
      <c r="AV279" s="328" t="s">
        <v>4181</v>
      </c>
      <c r="AW279" s="328" t="s">
        <v>4181</v>
      </c>
      <c r="AX279" s="353"/>
      <c r="AY279" s="353"/>
      <c r="AZ279" s="353"/>
      <c r="BA279" s="353"/>
      <c r="BB279" s="353"/>
      <c r="BC279" s="353"/>
      <c r="BD279" s="353"/>
      <c r="BE279" s="353"/>
      <c r="BF279" s="353"/>
      <c r="BG279" s="353"/>
      <c r="BH279" s="355"/>
      <c r="BI279" s="355"/>
      <c r="BJ279" s="353"/>
      <c r="BK279" s="353"/>
      <c r="BL279" s="353"/>
      <c r="BM279" s="353"/>
      <c r="BN279" s="353"/>
      <c r="BO279" s="355"/>
      <c r="BP279" s="355"/>
      <c r="BQ279" s="355"/>
      <c r="BS279" s="35" t="e">
        <f>INDEX(#REF!,MATCH(P2P_Full_Short_Hostname,#REF!,0))</f>
        <v>#REF!</v>
      </c>
      <c r="BT279" s="35" t="e">
        <f>INDEX(#REF!,MATCH(P2P_Full_Short_Hostname,#REF!,0))</f>
        <v>#REF!</v>
      </c>
      <c r="BU279" s="38" t="e">
        <f>INDEX(#REF!,MATCH(P2P_Full_Short_Hostname,#REF!,0))</f>
        <v>#REF!</v>
      </c>
      <c r="BV279" s="38" t="e">
        <f>INDEX(#REF!,MATCH(P2P_Full_Short_Hostname,#REF!,0))</f>
        <v>#REF!</v>
      </c>
      <c r="BW279" s="332" t="e">
        <f>INDEX(#REF!,MATCH(P2P_Full_Short_Hostname,#REF!,0))</f>
        <v>#REF!</v>
      </c>
      <c r="BX279" s="332" t="e">
        <f>INDEX(#REF!,MATCH(P2P_Full_Short_Hostname,#REF!,0))</f>
        <v>#REF!</v>
      </c>
      <c r="BY279" s="333" t="e">
        <f>INDEX(#REF!,MATCH(P2P_Full_Short_Hostname,#REF!,0))</f>
        <v>#REF!</v>
      </c>
      <c r="BZ279" s="333" t="e">
        <f>INDEX(#REF!,MATCH(P2P_Full_Short_Hostname,#REF!,0))</f>
        <v>#REF!</v>
      </c>
    </row>
    <row r="280" spans="2:78" hidden="1">
      <c r="B280" s="95" t="s">
        <v>798</v>
      </c>
      <c r="C280" s="33" t="str">
        <f t="shared" si="43"/>
        <v>Mansfield</v>
      </c>
      <c r="D280" s="33" t="str">
        <f t="shared" si="44"/>
        <v>GTPU Probe</v>
      </c>
      <c r="E280" s="33" t="str">
        <f t="shared" si="45"/>
        <v>Ph1</v>
      </c>
      <c r="F280" s="35" t="s">
        <v>4174</v>
      </c>
      <c r="G280" s="35" t="s">
        <v>4175</v>
      </c>
      <c r="H280" s="35" t="s">
        <v>52</v>
      </c>
      <c r="I280" s="35" t="str">
        <f t="shared" si="46"/>
        <v>10.244.57.200</v>
      </c>
      <c r="J280" s="38" t="s">
        <v>4176</v>
      </c>
      <c r="K280" s="38" t="s">
        <v>4177</v>
      </c>
      <c r="L280" s="38" t="s">
        <v>4175</v>
      </c>
      <c r="M280" s="38" t="s">
        <v>53</v>
      </c>
      <c r="N280" s="38" t="str">
        <f t="shared" si="47"/>
        <v>10.244.57.168</v>
      </c>
      <c r="O280" s="331" t="s">
        <v>4178</v>
      </c>
      <c r="P280" s="331" t="s">
        <v>4214</v>
      </c>
      <c r="Q280" s="197" t="s">
        <v>4227</v>
      </c>
      <c r="R280" s="197" t="s">
        <v>56</v>
      </c>
      <c r="S280" s="331" t="e">
        <f t="shared" si="52"/>
        <v>#REF!</v>
      </c>
      <c r="T280" s="357" t="s">
        <v>4180</v>
      </c>
      <c r="U280" s="357" t="s">
        <v>4215</v>
      </c>
      <c r="V280" s="197" t="s">
        <v>4227</v>
      </c>
      <c r="W280" s="197" t="s">
        <v>56</v>
      </c>
      <c r="X280" s="331" t="e">
        <f t="shared" si="53"/>
        <v>#REF!</v>
      </c>
      <c r="Y280" s="328" t="s">
        <v>4182</v>
      </c>
      <c r="Z280" s="328"/>
      <c r="AA280" s="328" t="s">
        <v>4175</v>
      </c>
      <c r="AB280" s="328" t="s">
        <v>4181</v>
      </c>
      <c r="AC280" s="328" t="s">
        <v>4181</v>
      </c>
      <c r="AD280" s="333" t="s">
        <v>4228</v>
      </c>
      <c r="AE280" s="333"/>
      <c r="AF280" s="333" t="s">
        <v>4185</v>
      </c>
      <c r="AG280" s="333" t="s">
        <v>4218</v>
      </c>
      <c r="AH280" s="333" t="s">
        <v>4219</v>
      </c>
      <c r="AI280" s="549" t="s">
        <v>4220</v>
      </c>
      <c r="AJ280" s="549"/>
      <c r="AK280" s="328" t="s">
        <v>4181</v>
      </c>
      <c r="AL280" s="328" t="s">
        <v>4181</v>
      </c>
      <c r="AM280" s="328" t="s">
        <v>4181</v>
      </c>
      <c r="AN280" s="356" t="s">
        <v>4229</v>
      </c>
      <c r="AO280" s="356"/>
      <c r="AP280" s="333" t="s">
        <v>4185</v>
      </c>
      <c r="AQ280" s="333" t="s">
        <v>4218</v>
      </c>
      <c r="AR280" s="333" t="s">
        <v>4219</v>
      </c>
      <c r="AS280" s="549" t="s">
        <v>4222</v>
      </c>
      <c r="AT280" s="549"/>
      <c r="AU280" s="328" t="s">
        <v>4181</v>
      </c>
      <c r="AV280" s="328" t="s">
        <v>4181</v>
      </c>
      <c r="AW280" s="328" t="s">
        <v>4181</v>
      </c>
      <c r="AX280" s="353"/>
      <c r="AY280" s="353"/>
      <c r="AZ280" s="353"/>
      <c r="BA280" s="353"/>
      <c r="BB280" s="353"/>
      <c r="BC280" s="353"/>
      <c r="BD280" s="353"/>
      <c r="BE280" s="353"/>
      <c r="BF280" s="353"/>
      <c r="BG280" s="353"/>
      <c r="BH280" s="355"/>
      <c r="BI280" s="355"/>
      <c r="BJ280" s="353"/>
      <c r="BK280" s="353"/>
      <c r="BL280" s="353"/>
      <c r="BM280" s="353"/>
      <c r="BN280" s="353"/>
      <c r="BO280" s="355"/>
      <c r="BP280" s="355"/>
      <c r="BQ280" s="355"/>
      <c r="BS280" s="35" t="e">
        <f>INDEX(#REF!,MATCH(P2P_Full_Short_Hostname,#REF!,0))</f>
        <v>#REF!</v>
      </c>
      <c r="BT280" s="35" t="e">
        <f>INDEX(#REF!,MATCH(P2P_Full_Short_Hostname,#REF!,0))</f>
        <v>#REF!</v>
      </c>
      <c r="BU280" s="38" t="e">
        <f>INDEX(#REF!,MATCH(P2P_Full_Short_Hostname,#REF!,0))</f>
        <v>#REF!</v>
      </c>
      <c r="BV280" s="38" t="e">
        <f>INDEX(#REF!,MATCH(P2P_Full_Short_Hostname,#REF!,0))</f>
        <v>#REF!</v>
      </c>
      <c r="BW280" s="332" t="e">
        <f>INDEX(#REF!,MATCH(P2P_Full_Short_Hostname,#REF!,0))</f>
        <v>#REF!</v>
      </c>
      <c r="BX280" s="332" t="e">
        <f>INDEX(#REF!,MATCH(P2P_Full_Short_Hostname,#REF!,0))</f>
        <v>#REF!</v>
      </c>
      <c r="BY280" s="333" t="e">
        <f>INDEX(#REF!,MATCH(P2P_Full_Short_Hostname,#REF!,0))</f>
        <v>#REF!</v>
      </c>
      <c r="BZ280" s="333" t="e">
        <f>INDEX(#REF!,MATCH(P2P_Full_Short_Hostname,#REF!,0))</f>
        <v>#REF!</v>
      </c>
    </row>
    <row r="281" spans="2:78" hidden="1">
      <c r="B281" s="95" t="s">
        <v>822</v>
      </c>
      <c r="C281" s="33" t="str">
        <f t="shared" ref="C281:C344" si="54">INDEX(Master_Full_Site_Name,MATCH(P2P_Full_Short_Hostname,Master_Full_Short_Hostname,0))</f>
        <v>West Brom</v>
      </c>
      <c r="D281" s="33" t="str">
        <f t="shared" ref="D281:D344" si="55">INDEX(Master_Full_Server_Type,MATCH(P2P_Full_Short_Hostname,Master_Full_Short_Hostname,0))</f>
        <v>GTPU Probe</v>
      </c>
      <c r="E281" s="33" t="str">
        <f t="shared" ref="E281:E344" si="56">INDEX(Master_Full_Deployment,MATCH(P2P_Full_Short_Hostname,Master_Full_Short_Hostname,0))</f>
        <v>Ph1</v>
      </c>
      <c r="F281" s="35" t="s">
        <v>4174</v>
      </c>
      <c r="G281" s="35" t="s">
        <v>4175</v>
      </c>
      <c r="H281" s="35" t="s">
        <v>52</v>
      </c>
      <c r="I281" s="35" t="str">
        <f t="shared" ref="I281:I344" si="57">INDEX(Master_Full_ILO_IP,MATCH(P2P_Full_Short_Hostname,Master_Full_Short_Hostname,0))</f>
        <v>10.244.55.136</v>
      </c>
      <c r="J281" s="38" t="s">
        <v>4176</v>
      </c>
      <c r="K281" s="38" t="s">
        <v>4177</v>
      </c>
      <c r="L281" s="38" t="s">
        <v>4175</v>
      </c>
      <c r="M281" s="38" t="s">
        <v>53</v>
      </c>
      <c r="N281" s="38" t="str">
        <f t="shared" ref="N281:N344" si="58">INDEX(Master_Full_OM_IP,MATCH(P2P_Full_Short_Hostname,Master_Full_Short_Hostname,0))</f>
        <v>10.244.55.104</v>
      </c>
      <c r="O281" s="331" t="s">
        <v>4178</v>
      </c>
      <c r="P281" s="331" t="s">
        <v>4214</v>
      </c>
      <c r="Q281" s="197" t="s">
        <v>4227</v>
      </c>
      <c r="R281" s="197" t="s">
        <v>56</v>
      </c>
      <c r="S281" s="331" t="e">
        <f t="shared" si="52"/>
        <v>#REF!</v>
      </c>
      <c r="T281" s="357" t="s">
        <v>4180</v>
      </c>
      <c r="U281" s="357" t="s">
        <v>4215</v>
      </c>
      <c r="V281" s="197" t="s">
        <v>4227</v>
      </c>
      <c r="W281" s="197" t="s">
        <v>56</v>
      </c>
      <c r="X281" s="331" t="e">
        <f t="shared" si="53"/>
        <v>#REF!</v>
      </c>
      <c r="Y281" s="328" t="s">
        <v>4182</v>
      </c>
      <c r="Z281" s="328"/>
      <c r="AA281" s="328" t="s">
        <v>4175</v>
      </c>
      <c r="AB281" s="328" t="s">
        <v>4181</v>
      </c>
      <c r="AC281" s="328" t="s">
        <v>4181</v>
      </c>
      <c r="AD281" s="333" t="s">
        <v>4228</v>
      </c>
      <c r="AE281" s="333"/>
      <c r="AF281" s="333" t="s">
        <v>4185</v>
      </c>
      <c r="AG281" s="333" t="s">
        <v>4218</v>
      </c>
      <c r="AH281" s="333" t="s">
        <v>4219</v>
      </c>
      <c r="AI281" s="549" t="s">
        <v>4220</v>
      </c>
      <c r="AJ281" s="549"/>
      <c r="AK281" s="328" t="s">
        <v>4181</v>
      </c>
      <c r="AL281" s="328" t="s">
        <v>4181</v>
      </c>
      <c r="AM281" s="328" t="s">
        <v>4181</v>
      </c>
      <c r="AN281" s="356" t="s">
        <v>4229</v>
      </c>
      <c r="AO281" s="356"/>
      <c r="AP281" s="333" t="s">
        <v>4185</v>
      </c>
      <c r="AQ281" s="333" t="s">
        <v>4218</v>
      </c>
      <c r="AR281" s="333" t="s">
        <v>4219</v>
      </c>
      <c r="AS281" s="549" t="s">
        <v>4222</v>
      </c>
      <c r="AT281" s="549"/>
      <c r="AU281" s="328" t="s">
        <v>4181</v>
      </c>
      <c r="AV281" s="328" t="s">
        <v>4181</v>
      </c>
      <c r="AW281" s="328" t="s">
        <v>4181</v>
      </c>
      <c r="AX281" s="353"/>
      <c r="AY281" s="353"/>
      <c r="AZ281" s="353"/>
      <c r="BA281" s="353"/>
      <c r="BB281" s="353"/>
      <c r="BC281" s="353"/>
      <c r="BD281" s="353"/>
      <c r="BE281" s="353"/>
      <c r="BF281" s="353"/>
      <c r="BG281" s="353"/>
      <c r="BH281" s="355"/>
      <c r="BI281" s="355"/>
      <c r="BJ281" s="353"/>
      <c r="BK281" s="353"/>
      <c r="BL281" s="353"/>
      <c r="BM281" s="353"/>
      <c r="BN281" s="353"/>
      <c r="BO281" s="355"/>
      <c r="BP281" s="355"/>
      <c r="BQ281" s="355"/>
      <c r="BS281" s="35" t="e">
        <f>INDEX(#REF!,MATCH(P2P_Full_Short_Hostname,#REF!,0))</f>
        <v>#REF!</v>
      </c>
      <c r="BT281" s="35" t="e">
        <f>INDEX(#REF!,MATCH(P2P_Full_Short_Hostname,#REF!,0))</f>
        <v>#REF!</v>
      </c>
      <c r="BU281" s="38" t="e">
        <f>INDEX(#REF!,MATCH(P2P_Full_Short_Hostname,#REF!,0))</f>
        <v>#REF!</v>
      </c>
      <c r="BV281" s="38" t="e">
        <f>INDEX(#REF!,MATCH(P2P_Full_Short_Hostname,#REF!,0))</f>
        <v>#REF!</v>
      </c>
      <c r="BW281" s="332" t="e">
        <f>INDEX(#REF!,MATCH(P2P_Full_Short_Hostname,#REF!,0))</f>
        <v>#REF!</v>
      </c>
      <c r="BX281" s="332" t="e">
        <f>INDEX(#REF!,MATCH(P2P_Full_Short_Hostname,#REF!,0))</f>
        <v>#REF!</v>
      </c>
      <c r="BY281" s="333" t="e">
        <f>INDEX(#REF!,MATCH(P2P_Full_Short_Hostname,#REF!,0))</f>
        <v>#REF!</v>
      </c>
      <c r="BZ281" s="333" t="e">
        <f>INDEX(#REF!,MATCH(P2P_Full_Short_Hostname,#REF!,0))</f>
        <v>#REF!</v>
      </c>
    </row>
    <row r="282" spans="2:78" hidden="1">
      <c r="B282" s="95" t="s">
        <v>848</v>
      </c>
      <c r="C282" s="33" t="str">
        <f t="shared" si="54"/>
        <v>Beckton</v>
      </c>
      <c r="D282" s="33" t="str">
        <f t="shared" si="55"/>
        <v>GTPU Probe</v>
      </c>
      <c r="E282" s="33" t="str">
        <f t="shared" si="56"/>
        <v>Ph1</v>
      </c>
      <c r="F282" s="35" t="s">
        <v>4174</v>
      </c>
      <c r="G282" s="35" t="s">
        <v>4175</v>
      </c>
      <c r="H282" s="35" t="s">
        <v>52</v>
      </c>
      <c r="I282" s="35" t="str">
        <f t="shared" si="57"/>
        <v>10.244.55.201</v>
      </c>
      <c r="J282" s="38" t="s">
        <v>4176</v>
      </c>
      <c r="K282" s="38" t="s">
        <v>4177</v>
      </c>
      <c r="L282" s="38" t="s">
        <v>4175</v>
      </c>
      <c r="M282" s="38" t="s">
        <v>53</v>
      </c>
      <c r="N282" s="38" t="str">
        <f t="shared" si="58"/>
        <v>10.244.55.169</v>
      </c>
      <c r="O282" s="331" t="s">
        <v>4178</v>
      </c>
      <c r="P282" s="331" t="s">
        <v>4214</v>
      </c>
      <c r="Q282" s="197" t="s">
        <v>4227</v>
      </c>
      <c r="R282" s="197" t="s">
        <v>56</v>
      </c>
      <c r="S282" s="331" t="e">
        <f t="shared" si="52"/>
        <v>#REF!</v>
      </c>
      <c r="T282" s="357" t="s">
        <v>4180</v>
      </c>
      <c r="U282" s="357" t="s">
        <v>4215</v>
      </c>
      <c r="V282" s="197" t="s">
        <v>4227</v>
      </c>
      <c r="W282" s="197" t="s">
        <v>56</v>
      </c>
      <c r="X282" s="331" t="e">
        <f t="shared" si="53"/>
        <v>#REF!</v>
      </c>
      <c r="Y282" s="328" t="s">
        <v>4182</v>
      </c>
      <c r="Z282" s="328"/>
      <c r="AA282" s="328" t="s">
        <v>4175</v>
      </c>
      <c r="AB282" s="328" t="s">
        <v>4181</v>
      </c>
      <c r="AC282" s="328" t="s">
        <v>4181</v>
      </c>
      <c r="AD282" s="333" t="s">
        <v>4228</v>
      </c>
      <c r="AE282" s="333"/>
      <c r="AF282" s="333" t="s">
        <v>4185</v>
      </c>
      <c r="AG282" s="333" t="s">
        <v>4218</v>
      </c>
      <c r="AH282" s="333" t="s">
        <v>4219</v>
      </c>
      <c r="AI282" s="549" t="s">
        <v>4220</v>
      </c>
      <c r="AJ282" s="549"/>
      <c r="AK282" s="328" t="s">
        <v>4181</v>
      </c>
      <c r="AL282" s="328" t="s">
        <v>4181</v>
      </c>
      <c r="AM282" s="328" t="s">
        <v>4181</v>
      </c>
      <c r="AN282" s="356" t="s">
        <v>4229</v>
      </c>
      <c r="AO282" s="356"/>
      <c r="AP282" s="333" t="s">
        <v>4185</v>
      </c>
      <c r="AQ282" s="333" t="s">
        <v>4218</v>
      </c>
      <c r="AR282" s="333" t="s">
        <v>4219</v>
      </c>
      <c r="AS282" s="549" t="s">
        <v>4222</v>
      </c>
      <c r="AT282" s="549"/>
      <c r="AU282" s="328" t="s">
        <v>4181</v>
      </c>
      <c r="AV282" s="328" t="s">
        <v>4181</v>
      </c>
      <c r="AW282" s="328" t="s">
        <v>4181</v>
      </c>
      <c r="AX282" s="353"/>
      <c r="AY282" s="353"/>
      <c r="AZ282" s="353"/>
      <c r="BA282" s="353"/>
      <c r="BB282" s="353"/>
      <c r="BC282" s="353"/>
      <c r="BD282" s="353"/>
      <c r="BE282" s="353"/>
      <c r="BF282" s="353"/>
      <c r="BG282" s="353"/>
      <c r="BH282" s="355"/>
      <c r="BI282" s="355"/>
      <c r="BJ282" s="353"/>
      <c r="BK282" s="353"/>
      <c r="BL282" s="353"/>
      <c r="BM282" s="353"/>
      <c r="BN282" s="353"/>
      <c r="BO282" s="355"/>
      <c r="BP282" s="355"/>
      <c r="BQ282" s="355"/>
      <c r="BS282" s="35" t="e">
        <f>INDEX(#REF!,MATCH(P2P_Full_Short_Hostname,#REF!,0))</f>
        <v>#REF!</v>
      </c>
      <c r="BT282" s="35" t="e">
        <f>INDEX(#REF!,MATCH(P2P_Full_Short_Hostname,#REF!,0))</f>
        <v>#REF!</v>
      </c>
      <c r="BU282" s="38" t="e">
        <f>INDEX(#REF!,MATCH(P2P_Full_Short_Hostname,#REF!,0))</f>
        <v>#REF!</v>
      </c>
      <c r="BV282" s="38" t="e">
        <f>INDEX(#REF!,MATCH(P2P_Full_Short_Hostname,#REF!,0))</f>
        <v>#REF!</v>
      </c>
      <c r="BW282" s="332" t="e">
        <f>INDEX(#REF!,MATCH(P2P_Full_Short_Hostname,#REF!,0))</f>
        <v>#REF!</v>
      </c>
      <c r="BX282" s="332" t="e">
        <f>INDEX(#REF!,MATCH(P2P_Full_Short_Hostname,#REF!,0))</f>
        <v>#REF!</v>
      </c>
      <c r="BY282" s="333" t="e">
        <f>INDEX(#REF!,MATCH(P2P_Full_Short_Hostname,#REF!,0))</f>
        <v>#REF!</v>
      </c>
      <c r="BZ282" s="333" t="e">
        <f>INDEX(#REF!,MATCH(P2P_Full_Short_Hostname,#REF!,0))</f>
        <v>#REF!</v>
      </c>
    </row>
    <row r="283" spans="2:78" hidden="1">
      <c r="B283" s="95" t="s">
        <v>869</v>
      </c>
      <c r="C283" s="33" t="str">
        <f t="shared" si="54"/>
        <v>Croydon</v>
      </c>
      <c r="D283" s="33" t="str">
        <f t="shared" si="55"/>
        <v>GTPU Probe</v>
      </c>
      <c r="E283" s="33" t="str">
        <f t="shared" si="56"/>
        <v>Ph1</v>
      </c>
      <c r="F283" s="35" t="s">
        <v>4174</v>
      </c>
      <c r="G283" s="35" t="s">
        <v>4175</v>
      </c>
      <c r="H283" s="35" t="s">
        <v>52</v>
      </c>
      <c r="I283" s="35" t="str">
        <f t="shared" si="57"/>
        <v>10.244.57.137</v>
      </c>
      <c r="J283" s="38" t="s">
        <v>4176</v>
      </c>
      <c r="K283" s="38" t="s">
        <v>4177</v>
      </c>
      <c r="L283" s="38" t="s">
        <v>4175</v>
      </c>
      <c r="M283" s="38" t="s">
        <v>53</v>
      </c>
      <c r="N283" s="38" t="str">
        <f t="shared" si="58"/>
        <v>10.244.55.233</v>
      </c>
      <c r="O283" s="331" t="s">
        <v>4178</v>
      </c>
      <c r="P283" s="331" t="s">
        <v>4214</v>
      </c>
      <c r="Q283" s="197" t="s">
        <v>4227</v>
      </c>
      <c r="R283" s="197" t="s">
        <v>56</v>
      </c>
      <c r="S283" s="331" t="e">
        <f t="shared" si="52"/>
        <v>#REF!</v>
      </c>
      <c r="T283" s="357" t="s">
        <v>4180</v>
      </c>
      <c r="U283" s="357" t="s">
        <v>4215</v>
      </c>
      <c r="V283" s="197" t="s">
        <v>4227</v>
      </c>
      <c r="W283" s="197" t="s">
        <v>56</v>
      </c>
      <c r="X283" s="331" t="e">
        <f t="shared" si="53"/>
        <v>#REF!</v>
      </c>
      <c r="Y283" s="328" t="s">
        <v>4182</v>
      </c>
      <c r="Z283" s="328"/>
      <c r="AA283" s="328" t="s">
        <v>4175</v>
      </c>
      <c r="AB283" s="328" t="s">
        <v>4181</v>
      </c>
      <c r="AC283" s="328" t="s">
        <v>4181</v>
      </c>
      <c r="AD283" s="333" t="s">
        <v>4228</v>
      </c>
      <c r="AE283" s="333"/>
      <c r="AF283" s="333" t="s">
        <v>4185</v>
      </c>
      <c r="AG283" s="333" t="s">
        <v>4218</v>
      </c>
      <c r="AH283" s="333" t="s">
        <v>4219</v>
      </c>
      <c r="AI283" s="549" t="s">
        <v>4220</v>
      </c>
      <c r="AJ283" s="549"/>
      <c r="AK283" s="328" t="s">
        <v>4181</v>
      </c>
      <c r="AL283" s="328" t="s">
        <v>4181</v>
      </c>
      <c r="AM283" s="328" t="s">
        <v>4181</v>
      </c>
      <c r="AN283" s="356" t="s">
        <v>4229</v>
      </c>
      <c r="AO283" s="356"/>
      <c r="AP283" s="333" t="s">
        <v>4185</v>
      </c>
      <c r="AQ283" s="333" t="s">
        <v>4218</v>
      </c>
      <c r="AR283" s="333" t="s">
        <v>4219</v>
      </c>
      <c r="AS283" s="549" t="s">
        <v>4222</v>
      </c>
      <c r="AT283" s="549"/>
      <c r="AU283" s="328" t="s">
        <v>4181</v>
      </c>
      <c r="AV283" s="328" t="s">
        <v>4181</v>
      </c>
      <c r="AW283" s="328" t="s">
        <v>4181</v>
      </c>
      <c r="AX283" s="353"/>
      <c r="AY283" s="353"/>
      <c r="AZ283" s="353"/>
      <c r="BA283" s="353"/>
      <c r="BB283" s="353"/>
      <c r="BC283" s="353"/>
      <c r="BD283" s="353"/>
      <c r="BE283" s="353"/>
      <c r="BF283" s="353"/>
      <c r="BG283" s="353"/>
      <c r="BH283" s="355"/>
      <c r="BI283" s="355"/>
      <c r="BJ283" s="353"/>
      <c r="BK283" s="353"/>
      <c r="BL283" s="353"/>
      <c r="BM283" s="353"/>
      <c r="BN283" s="353"/>
      <c r="BO283" s="355"/>
      <c r="BP283" s="355"/>
      <c r="BQ283" s="355"/>
      <c r="BS283" s="35" t="e">
        <f>INDEX(#REF!,MATCH(P2P_Full_Short_Hostname,#REF!,0))</f>
        <v>#REF!</v>
      </c>
      <c r="BT283" s="35" t="e">
        <f>INDEX(#REF!,MATCH(P2P_Full_Short_Hostname,#REF!,0))</f>
        <v>#REF!</v>
      </c>
      <c r="BU283" s="38" t="e">
        <f>INDEX(#REF!,MATCH(P2P_Full_Short_Hostname,#REF!,0))</f>
        <v>#REF!</v>
      </c>
      <c r="BV283" s="38" t="e">
        <f>INDEX(#REF!,MATCH(P2P_Full_Short_Hostname,#REF!,0))</f>
        <v>#REF!</v>
      </c>
      <c r="BW283" s="332" t="e">
        <f>INDEX(#REF!,MATCH(P2P_Full_Short_Hostname,#REF!,0))</f>
        <v>#REF!</v>
      </c>
      <c r="BX283" s="332" t="e">
        <f>INDEX(#REF!,MATCH(P2P_Full_Short_Hostname,#REF!,0))</f>
        <v>#REF!</v>
      </c>
      <c r="BY283" s="333" t="e">
        <f>INDEX(#REF!,MATCH(P2P_Full_Short_Hostname,#REF!,0))</f>
        <v>#REF!</v>
      </c>
      <c r="BZ283" s="333" t="e">
        <f>INDEX(#REF!,MATCH(P2P_Full_Short_Hostname,#REF!,0))</f>
        <v>#REF!</v>
      </c>
    </row>
    <row r="284" spans="2:78" hidden="1">
      <c r="B284" s="95" t="s">
        <v>777</v>
      </c>
      <c r="C284" s="33" t="str">
        <f t="shared" si="54"/>
        <v>Leeds</v>
      </c>
      <c r="D284" s="33" t="str">
        <f t="shared" si="55"/>
        <v>GTPU Probe</v>
      </c>
      <c r="E284" s="33" t="str">
        <f t="shared" si="56"/>
        <v>Ph1</v>
      </c>
      <c r="F284" s="35" t="s">
        <v>4174</v>
      </c>
      <c r="G284" s="35" t="s">
        <v>4175</v>
      </c>
      <c r="H284" s="35" t="s">
        <v>52</v>
      </c>
      <c r="I284" s="35" t="str">
        <f t="shared" si="57"/>
        <v>10.244.53.41</v>
      </c>
      <c r="J284" s="38" t="s">
        <v>4176</v>
      </c>
      <c r="K284" s="38" t="s">
        <v>4177</v>
      </c>
      <c r="L284" s="38" t="s">
        <v>4175</v>
      </c>
      <c r="M284" s="38" t="s">
        <v>53</v>
      </c>
      <c r="N284" s="38" t="str">
        <f t="shared" si="58"/>
        <v>10.244.53.9</v>
      </c>
      <c r="O284" s="331" t="s">
        <v>4178</v>
      </c>
      <c r="P284" s="331" t="s">
        <v>4214</v>
      </c>
      <c r="Q284" s="197" t="s">
        <v>4227</v>
      </c>
      <c r="R284" s="197" t="s">
        <v>56</v>
      </c>
      <c r="S284" s="331" t="e">
        <f t="shared" ref="S284:S315" si="59">INDEX(Master_Full_BESR_IP,MATCH(P2P_Full_Short_Hostname,Master_Full_Short_Hostname,0))</f>
        <v>#REF!</v>
      </c>
      <c r="T284" s="357" t="s">
        <v>4180</v>
      </c>
      <c r="U284" s="357" t="s">
        <v>4215</v>
      </c>
      <c r="V284" s="197" t="s">
        <v>4227</v>
      </c>
      <c r="W284" s="197" t="s">
        <v>56</v>
      </c>
      <c r="X284" s="331" t="e">
        <f t="shared" ref="X284:X315" si="60">INDEX(Master_Full_BESR_IP,MATCH(P2P_Full_Short_Hostname,Master_Full_Short_Hostname,0))</f>
        <v>#REF!</v>
      </c>
      <c r="Y284" s="328" t="s">
        <v>4182</v>
      </c>
      <c r="Z284" s="328"/>
      <c r="AA284" s="328" t="s">
        <v>4175</v>
      </c>
      <c r="AB284" s="328" t="s">
        <v>4181</v>
      </c>
      <c r="AC284" s="328" t="s">
        <v>4181</v>
      </c>
      <c r="AD284" s="333" t="s">
        <v>4228</v>
      </c>
      <c r="AE284" s="333"/>
      <c r="AF284" s="333" t="s">
        <v>4185</v>
      </c>
      <c r="AG284" s="333" t="s">
        <v>4218</v>
      </c>
      <c r="AH284" s="333" t="s">
        <v>4219</v>
      </c>
      <c r="AI284" s="549" t="s">
        <v>4220</v>
      </c>
      <c r="AJ284" s="549"/>
      <c r="AK284" s="328" t="s">
        <v>4181</v>
      </c>
      <c r="AL284" s="328" t="s">
        <v>4181</v>
      </c>
      <c r="AM284" s="328" t="s">
        <v>4181</v>
      </c>
      <c r="AN284" s="356" t="s">
        <v>4229</v>
      </c>
      <c r="AO284" s="356"/>
      <c r="AP284" s="333" t="s">
        <v>4185</v>
      </c>
      <c r="AQ284" s="333" t="s">
        <v>4218</v>
      </c>
      <c r="AR284" s="333" t="s">
        <v>4219</v>
      </c>
      <c r="AS284" s="549" t="s">
        <v>4222</v>
      </c>
      <c r="AT284" s="549"/>
      <c r="AU284" s="328" t="s">
        <v>4181</v>
      </c>
      <c r="AV284" s="328" t="s">
        <v>4181</v>
      </c>
      <c r="AW284" s="328" t="s">
        <v>4181</v>
      </c>
      <c r="AX284" s="353"/>
      <c r="AY284" s="353"/>
      <c r="AZ284" s="353"/>
      <c r="BA284" s="353"/>
      <c r="BB284" s="353"/>
      <c r="BC284" s="353"/>
      <c r="BD284" s="353"/>
      <c r="BE284" s="353"/>
      <c r="BF284" s="353"/>
      <c r="BG284" s="353"/>
      <c r="BH284" s="355"/>
      <c r="BI284" s="355"/>
      <c r="BJ284" s="353"/>
      <c r="BK284" s="353"/>
      <c r="BL284" s="353"/>
      <c r="BM284" s="353"/>
      <c r="BN284" s="353"/>
      <c r="BO284" s="355"/>
      <c r="BP284" s="355"/>
      <c r="BQ284" s="355"/>
      <c r="BS284" s="35" t="e">
        <f>INDEX(#REF!,MATCH(P2P_Full_Short_Hostname,#REF!,0))</f>
        <v>#REF!</v>
      </c>
      <c r="BT284" s="35" t="e">
        <f>INDEX(#REF!,MATCH(P2P_Full_Short_Hostname,#REF!,0))</f>
        <v>#REF!</v>
      </c>
      <c r="BU284" s="38" t="e">
        <f>INDEX(#REF!,MATCH(P2P_Full_Short_Hostname,#REF!,0))</f>
        <v>#REF!</v>
      </c>
      <c r="BV284" s="38" t="e">
        <f>INDEX(#REF!,MATCH(P2P_Full_Short_Hostname,#REF!,0))</f>
        <v>#REF!</v>
      </c>
      <c r="BW284" s="332" t="e">
        <f>INDEX(#REF!,MATCH(P2P_Full_Short_Hostname,#REF!,0))</f>
        <v>#REF!</v>
      </c>
      <c r="BX284" s="332" t="e">
        <f>INDEX(#REF!,MATCH(P2P_Full_Short_Hostname,#REF!,0))</f>
        <v>#REF!</v>
      </c>
      <c r="BY284" s="333" t="e">
        <f>INDEX(#REF!,MATCH(P2P_Full_Short_Hostname,#REF!,0))</f>
        <v>#REF!</v>
      </c>
      <c r="BZ284" s="333" t="e">
        <f>INDEX(#REF!,MATCH(P2P_Full_Short_Hostname,#REF!,0))</f>
        <v>#REF!</v>
      </c>
    </row>
    <row r="285" spans="2:78" hidden="1">
      <c r="B285" s="95" t="s">
        <v>741</v>
      </c>
      <c r="C285" s="33" t="str">
        <f t="shared" si="54"/>
        <v>Luton</v>
      </c>
      <c r="D285" s="33" t="str">
        <f t="shared" si="55"/>
        <v>GTPU Probe</v>
      </c>
      <c r="E285" s="33" t="str">
        <f t="shared" si="56"/>
        <v>Ph1</v>
      </c>
      <c r="F285" s="35" t="s">
        <v>4174</v>
      </c>
      <c r="G285" s="35" t="s">
        <v>4175</v>
      </c>
      <c r="H285" s="35" t="s">
        <v>52</v>
      </c>
      <c r="I285" s="35" t="str">
        <f t="shared" si="57"/>
        <v>10.244.58.233</v>
      </c>
      <c r="J285" s="38" t="s">
        <v>4176</v>
      </c>
      <c r="K285" s="38" t="s">
        <v>4177</v>
      </c>
      <c r="L285" s="38" t="s">
        <v>4175</v>
      </c>
      <c r="M285" s="38" t="s">
        <v>53</v>
      </c>
      <c r="N285" s="38" t="str">
        <f t="shared" si="58"/>
        <v>10.244.58.169</v>
      </c>
      <c r="O285" s="331" t="s">
        <v>4178</v>
      </c>
      <c r="P285" s="331" t="s">
        <v>4214</v>
      </c>
      <c r="Q285" s="197" t="s">
        <v>4227</v>
      </c>
      <c r="R285" s="197" t="s">
        <v>56</v>
      </c>
      <c r="S285" s="331" t="e">
        <f t="shared" si="59"/>
        <v>#REF!</v>
      </c>
      <c r="T285" s="357" t="s">
        <v>4180</v>
      </c>
      <c r="U285" s="357" t="s">
        <v>4215</v>
      </c>
      <c r="V285" s="197" t="s">
        <v>4227</v>
      </c>
      <c r="W285" s="197" t="s">
        <v>56</v>
      </c>
      <c r="X285" s="331" t="e">
        <f t="shared" si="60"/>
        <v>#REF!</v>
      </c>
      <c r="Y285" s="328" t="s">
        <v>4182</v>
      </c>
      <c r="Z285" s="328"/>
      <c r="AA285" s="328" t="s">
        <v>4175</v>
      </c>
      <c r="AB285" s="328" t="s">
        <v>4181</v>
      </c>
      <c r="AC285" s="328" t="s">
        <v>4181</v>
      </c>
      <c r="AD285" s="333" t="s">
        <v>4228</v>
      </c>
      <c r="AE285" s="333"/>
      <c r="AF285" s="333" t="s">
        <v>4185</v>
      </c>
      <c r="AG285" s="333" t="s">
        <v>4218</v>
      </c>
      <c r="AH285" s="333" t="s">
        <v>4219</v>
      </c>
      <c r="AI285" s="549" t="s">
        <v>4220</v>
      </c>
      <c r="AJ285" s="549"/>
      <c r="AK285" s="328" t="s">
        <v>4181</v>
      </c>
      <c r="AL285" s="328" t="s">
        <v>4181</v>
      </c>
      <c r="AM285" s="328" t="s">
        <v>4181</v>
      </c>
      <c r="AN285" s="356" t="s">
        <v>4229</v>
      </c>
      <c r="AO285" s="356"/>
      <c r="AP285" s="333" t="s">
        <v>4185</v>
      </c>
      <c r="AQ285" s="333" t="s">
        <v>4218</v>
      </c>
      <c r="AR285" s="333" t="s">
        <v>4219</v>
      </c>
      <c r="AS285" s="549" t="s">
        <v>4222</v>
      </c>
      <c r="AT285" s="549"/>
      <c r="AU285" s="328" t="s">
        <v>4181</v>
      </c>
      <c r="AV285" s="328" t="s">
        <v>4181</v>
      </c>
      <c r="AW285" s="328" t="s">
        <v>4181</v>
      </c>
      <c r="AX285" s="353"/>
      <c r="AY285" s="353"/>
      <c r="AZ285" s="353"/>
      <c r="BA285" s="353"/>
      <c r="BB285" s="353"/>
      <c r="BC285" s="353"/>
      <c r="BD285" s="353"/>
      <c r="BE285" s="353"/>
      <c r="BF285" s="353"/>
      <c r="BG285" s="353"/>
      <c r="BH285" s="355"/>
      <c r="BI285" s="355"/>
      <c r="BJ285" s="353"/>
      <c r="BK285" s="353"/>
      <c r="BL285" s="353"/>
      <c r="BM285" s="353"/>
      <c r="BN285" s="353"/>
      <c r="BO285" s="355"/>
      <c r="BP285" s="355"/>
      <c r="BQ285" s="355"/>
      <c r="BS285" s="35" t="e">
        <f>INDEX(#REF!,MATCH(P2P_Full_Short_Hostname,#REF!,0))</f>
        <v>#REF!</v>
      </c>
      <c r="BT285" s="35" t="e">
        <f>INDEX(#REF!,MATCH(P2P_Full_Short_Hostname,#REF!,0))</f>
        <v>#REF!</v>
      </c>
      <c r="BU285" s="38" t="e">
        <f>INDEX(#REF!,MATCH(P2P_Full_Short_Hostname,#REF!,0))</f>
        <v>#REF!</v>
      </c>
      <c r="BV285" s="38" t="e">
        <f>INDEX(#REF!,MATCH(P2P_Full_Short_Hostname,#REF!,0))</f>
        <v>#REF!</v>
      </c>
      <c r="BW285" s="332" t="e">
        <f>INDEX(#REF!,MATCH(P2P_Full_Short_Hostname,#REF!,0))</f>
        <v>#REF!</v>
      </c>
      <c r="BX285" s="332" t="e">
        <f>INDEX(#REF!,MATCH(P2P_Full_Short_Hostname,#REF!,0))</f>
        <v>#REF!</v>
      </c>
      <c r="BY285" s="333" t="e">
        <f>INDEX(#REF!,MATCH(P2P_Full_Short_Hostname,#REF!,0))</f>
        <v>#REF!</v>
      </c>
      <c r="BZ285" s="333" t="e">
        <f>INDEX(#REF!,MATCH(P2P_Full_Short_Hostname,#REF!,0))</f>
        <v>#REF!</v>
      </c>
    </row>
    <row r="286" spans="2:78" hidden="1">
      <c r="B286" s="95" t="s">
        <v>799</v>
      </c>
      <c r="C286" s="33" t="str">
        <f t="shared" si="54"/>
        <v>Mansfield</v>
      </c>
      <c r="D286" s="33" t="str">
        <f t="shared" si="55"/>
        <v>GTPU Probe</v>
      </c>
      <c r="E286" s="33" t="str">
        <f t="shared" si="56"/>
        <v>Ph1</v>
      </c>
      <c r="F286" s="35" t="s">
        <v>4174</v>
      </c>
      <c r="G286" s="35" t="s">
        <v>4175</v>
      </c>
      <c r="H286" s="35" t="s">
        <v>52</v>
      </c>
      <c r="I286" s="35" t="str">
        <f t="shared" si="57"/>
        <v>10.244.57.201</v>
      </c>
      <c r="J286" s="38" t="s">
        <v>4176</v>
      </c>
      <c r="K286" s="38" t="s">
        <v>4177</v>
      </c>
      <c r="L286" s="38" t="s">
        <v>4175</v>
      </c>
      <c r="M286" s="38" t="s">
        <v>53</v>
      </c>
      <c r="N286" s="38" t="str">
        <f t="shared" si="58"/>
        <v>10.244.57.169</v>
      </c>
      <c r="O286" s="331" t="s">
        <v>4178</v>
      </c>
      <c r="P286" s="331" t="s">
        <v>4214</v>
      </c>
      <c r="Q286" s="197" t="s">
        <v>4227</v>
      </c>
      <c r="R286" s="197" t="s">
        <v>56</v>
      </c>
      <c r="S286" s="331" t="e">
        <f t="shared" si="59"/>
        <v>#REF!</v>
      </c>
      <c r="T286" s="357" t="s">
        <v>4180</v>
      </c>
      <c r="U286" s="357" t="s">
        <v>4215</v>
      </c>
      <c r="V286" s="197" t="s">
        <v>4227</v>
      </c>
      <c r="W286" s="197" t="s">
        <v>56</v>
      </c>
      <c r="X286" s="331" t="e">
        <f t="shared" si="60"/>
        <v>#REF!</v>
      </c>
      <c r="Y286" s="328" t="s">
        <v>4182</v>
      </c>
      <c r="Z286" s="328"/>
      <c r="AA286" s="328" t="s">
        <v>4175</v>
      </c>
      <c r="AB286" s="328" t="s">
        <v>4181</v>
      </c>
      <c r="AC286" s="328" t="s">
        <v>4181</v>
      </c>
      <c r="AD286" s="333" t="s">
        <v>4228</v>
      </c>
      <c r="AE286" s="333"/>
      <c r="AF286" s="333" t="s">
        <v>4185</v>
      </c>
      <c r="AG286" s="333" t="s">
        <v>4218</v>
      </c>
      <c r="AH286" s="333" t="s">
        <v>4219</v>
      </c>
      <c r="AI286" s="549" t="s">
        <v>4220</v>
      </c>
      <c r="AJ286" s="549"/>
      <c r="AK286" s="328" t="s">
        <v>4181</v>
      </c>
      <c r="AL286" s="328" t="s">
        <v>4181</v>
      </c>
      <c r="AM286" s="328" t="s">
        <v>4181</v>
      </c>
      <c r="AN286" s="356" t="s">
        <v>4229</v>
      </c>
      <c r="AO286" s="356"/>
      <c r="AP286" s="333" t="s">
        <v>4185</v>
      </c>
      <c r="AQ286" s="333" t="s">
        <v>4218</v>
      </c>
      <c r="AR286" s="333" t="s">
        <v>4219</v>
      </c>
      <c r="AS286" s="549" t="s">
        <v>4222</v>
      </c>
      <c r="AT286" s="549"/>
      <c r="AU286" s="328" t="s">
        <v>4181</v>
      </c>
      <c r="AV286" s="328" t="s">
        <v>4181</v>
      </c>
      <c r="AW286" s="328" t="s">
        <v>4181</v>
      </c>
      <c r="AX286" s="353"/>
      <c r="AY286" s="353"/>
      <c r="AZ286" s="353"/>
      <c r="BA286" s="353"/>
      <c r="BB286" s="353"/>
      <c r="BC286" s="353"/>
      <c r="BD286" s="353"/>
      <c r="BE286" s="353"/>
      <c r="BF286" s="353"/>
      <c r="BG286" s="353"/>
      <c r="BH286" s="355"/>
      <c r="BI286" s="355"/>
      <c r="BJ286" s="353"/>
      <c r="BK286" s="353"/>
      <c r="BL286" s="353"/>
      <c r="BM286" s="353"/>
      <c r="BN286" s="353"/>
      <c r="BO286" s="355"/>
      <c r="BP286" s="355"/>
      <c r="BQ286" s="355"/>
      <c r="BS286" s="35" t="e">
        <f>INDEX(#REF!,MATCH(P2P_Full_Short_Hostname,#REF!,0))</f>
        <v>#REF!</v>
      </c>
      <c r="BT286" s="35" t="e">
        <f>INDEX(#REF!,MATCH(P2P_Full_Short_Hostname,#REF!,0))</f>
        <v>#REF!</v>
      </c>
      <c r="BU286" s="38" t="e">
        <f>INDEX(#REF!,MATCH(P2P_Full_Short_Hostname,#REF!,0))</f>
        <v>#REF!</v>
      </c>
      <c r="BV286" s="38" t="e">
        <f>INDEX(#REF!,MATCH(P2P_Full_Short_Hostname,#REF!,0))</f>
        <v>#REF!</v>
      </c>
      <c r="BW286" s="332" t="e">
        <f>INDEX(#REF!,MATCH(P2P_Full_Short_Hostname,#REF!,0))</f>
        <v>#REF!</v>
      </c>
      <c r="BX286" s="332" t="e">
        <f>INDEX(#REF!,MATCH(P2P_Full_Short_Hostname,#REF!,0))</f>
        <v>#REF!</v>
      </c>
      <c r="BY286" s="333" t="e">
        <f>INDEX(#REF!,MATCH(P2P_Full_Short_Hostname,#REF!,0))</f>
        <v>#REF!</v>
      </c>
      <c r="BZ286" s="333" t="e">
        <f>INDEX(#REF!,MATCH(P2P_Full_Short_Hostname,#REF!,0))</f>
        <v>#REF!</v>
      </c>
    </row>
    <row r="287" spans="2:78" hidden="1">
      <c r="B287" s="95" t="s">
        <v>823</v>
      </c>
      <c r="C287" s="33" t="str">
        <f t="shared" si="54"/>
        <v>West Brom</v>
      </c>
      <c r="D287" s="33" t="str">
        <f t="shared" si="55"/>
        <v>GTPU Probe</v>
      </c>
      <c r="E287" s="33" t="str">
        <f t="shared" si="56"/>
        <v>Ph1</v>
      </c>
      <c r="F287" s="35" t="s">
        <v>4174</v>
      </c>
      <c r="G287" s="35" t="s">
        <v>4175</v>
      </c>
      <c r="H287" s="35" t="s">
        <v>52</v>
      </c>
      <c r="I287" s="35" t="str">
        <f t="shared" si="57"/>
        <v>10.244.55.137</v>
      </c>
      <c r="J287" s="38" t="s">
        <v>4176</v>
      </c>
      <c r="K287" s="38" t="s">
        <v>4177</v>
      </c>
      <c r="L287" s="38" t="s">
        <v>4175</v>
      </c>
      <c r="M287" s="38" t="s">
        <v>53</v>
      </c>
      <c r="N287" s="38" t="str">
        <f t="shared" si="58"/>
        <v>10.244.55.105</v>
      </c>
      <c r="O287" s="331" t="s">
        <v>4178</v>
      </c>
      <c r="P287" s="331" t="s">
        <v>4214</v>
      </c>
      <c r="Q287" s="197" t="s">
        <v>4227</v>
      </c>
      <c r="R287" s="197" t="s">
        <v>56</v>
      </c>
      <c r="S287" s="331" t="e">
        <f t="shared" si="59"/>
        <v>#REF!</v>
      </c>
      <c r="T287" s="357" t="s">
        <v>4180</v>
      </c>
      <c r="U287" s="357" t="s">
        <v>4215</v>
      </c>
      <c r="V287" s="197" t="s">
        <v>4227</v>
      </c>
      <c r="W287" s="197" t="s">
        <v>56</v>
      </c>
      <c r="X287" s="331" t="e">
        <f t="shared" si="60"/>
        <v>#REF!</v>
      </c>
      <c r="Y287" s="328" t="s">
        <v>4182</v>
      </c>
      <c r="Z287" s="328"/>
      <c r="AA287" s="328" t="s">
        <v>4175</v>
      </c>
      <c r="AB287" s="328" t="s">
        <v>4181</v>
      </c>
      <c r="AC287" s="328" t="s">
        <v>4181</v>
      </c>
      <c r="AD287" s="333" t="s">
        <v>4228</v>
      </c>
      <c r="AE287" s="333"/>
      <c r="AF287" s="333" t="s">
        <v>4185</v>
      </c>
      <c r="AG287" s="333" t="s">
        <v>4218</v>
      </c>
      <c r="AH287" s="333" t="s">
        <v>4219</v>
      </c>
      <c r="AI287" s="549" t="s">
        <v>4220</v>
      </c>
      <c r="AJ287" s="549"/>
      <c r="AK287" s="328" t="s">
        <v>4181</v>
      </c>
      <c r="AL287" s="328" t="s">
        <v>4181</v>
      </c>
      <c r="AM287" s="328" t="s">
        <v>4181</v>
      </c>
      <c r="AN287" s="356" t="s">
        <v>4229</v>
      </c>
      <c r="AO287" s="356"/>
      <c r="AP287" s="333" t="s">
        <v>4185</v>
      </c>
      <c r="AQ287" s="333" t="s">
        <v>4218</v>
      </c>
      <c r="AR287" s="333" t="s">
        <v>4219</v>
      </c>
      <c r="AS287" s="549" t="s">
        <v>4222</v>
      </c>
      <c r="AT287" s="549"/>
      <c r="AU287" s="328" t="s">
        <v>4181</v>
      </c>
      <c r="AV287" s="328" t="s">
        <v>4181</v>
      </c>
      <c r="AW287" s="328" t="s">
        <v>4181</v>
      </c>
      <c r="AX287" s="353"/>
      <c r="AY287" s="353"/>
      <c r="AZ287" s="353"/>
      <c r="BA287" s="353"/>
      <c r="BB287" s="353"/>
      <c r="BC287" s="353"/>
      <c r="BD287" s="353"/>
      <c r="BE287" s="353"/>
      <c r="BF287" s="353"/>
      <c r="BG287" s="353"/>
      <c r="BH287" s="355"/>
      <c r="BI287" s="355"/>
      <c r="BJ287" s="353"/>
      <c r="BK287" s="353"/>
      <c r="BL287" s="353"/>
      <c r="BM287" s="353"/>
      <c r="BN287" s="353"/>
      <c r="BO287" s="355"/>
      <c r="BP287" s="355"/>
      <c r="BQ287" s="355"/>
      <c r="BS287" s="35" t="e">
        <f>INDEX(#REF!,MATCH(P2P_Full_Short_Hostname,#REF!,0))</f>
        <v>#REF!</v>
      </c>
      <c r="BT287" s="35" t="e">
        <f>INDEX(#REF!,MATCH(P2P_Full_Short_Hostname,#REF!,0))</f>
        <v>#REF!</v>
      </c>
      <c r="BU287" s="38" t="e">
        <f>INDEX(#REF!,MATCH(P2P_Full_Short_Hostname,#REF!,0))</f>
        <v>#REF!</v>
      </c>
      <c r="BV287" s="38" t="e">
        <f>INDEX(#REF!,MATCH(P2P_Full_Short_Hostname,#REF!,0))</f>
        <v>#REF!</v>
      </c>
      <c r="BW287" s="332" t="e">
        <f>INDEX(#REF!,MATCH(P2P_Full_Short_Hostname,#REF!,0))</f>
        <v>#REF!</v>
      </c>
      <c r="BX287" s="332" t="e">
        <f>INDEX(#REF!,MATCH(P2P_Full_Short_Hostname,#REF!,0))</f>
        <v>#REF!</v>
      </c>
      <c r="BY287" s="333" t="e">
        <f>INDEX(#REF!,MATCH(P2P_Full_Short_Hostname,#REF!,0))</f>
        <v>#REF!</v>
      </c>
      <c r="BZ287" s="333" t="e">
        <f>INDEX(#REF!,MATCH(P2P_Full_Short_Hostname,#REF!,0))</f>
        <v>#REF!</v>
      </c>
    </row>
    <row r="288" spans="2:78" hidden="1">
      <c r="B288" s="95" t="s">
        <v>849</v>
      </c>
      <c r="C288" s="33" t="str">
        <f t="shared" si="54"/>
        <v>Beckton</v>
      </c>
      <c r="D288" s="33" t="str">
        <f t="shared" si="55"/>
        <v>GTPU Probe</v>
      </c>
      <c r="E288" s="33" t="str">
        <f t="shared" si="56"/>
        <v>Ph1</v>
      </c>
      <c r="F288" s="35" t="s">
        <v>4174</v>
      </c>
      <c r="G288" s="35" t="s">
        <v>4175</v>
      </c>
      <c r="H288" s="35" t="s">
        <v>52</v>
      </c>
      <c r="I288" s="35" t="str">
        <f t="shared" si="57"/>
        <v>10.244.55.202</v>
      </c>
      <c r="J288" s="38" t="s">
        <v>4176</v>
      </c>
      <c r="K288" s="38" t="s">
        <v>4177</v>
      </c>
      <c r="L288" s="38" t="s">
        <v>4175</v>
      </c>
      <c r="M288" s="38" t="s">
        <v>53</v>
      </c>
      <c r="N288" s="38" t="str">
        <f t="shared" si="58"/>
        <v>10.244.55.170</v>
      </c>
      <c r="O288" s="331" t="s">
        <v>4178</v>
      </c>
      <c r="P288" s="331" t="s">
        <v>4214</v>
      </c>
      <c r="Q288" s="197" t="s">
        <v>4227</v>
      </c>
      <c r="R288" s="197" t="s">
        <v>56</v>
      </c>
      <c r="S288" s="331" t="e">
        <f t="shared" si="59"/>
        <v>#REF!</v>
      </c>
      <c r="T288" s="357" t="s">
        <v>4180</v>
      </c>
      <c r="U288" s="357" t="s">
        <v>4215</v>
      </c>
      <c r="V288" s="197" t="s">
        <v>4227</v>
      </c>
      <c r="W288" s="197" t="s">
        <v>56</v>
      </c>
      <c r="X288" s="331" t="e">
        <f t="shared" si="60"/>
        <v>#REF!</v>
      </c>
      <c r="Y288" s="328" t="s">
        <v>4182</v>
      </c>
      <c r="Z288" s="328"/>
      <c r="AA288" s="328" t="s">
        <v>4175</v>
      </c>
      <c r="AB288" s="328" t="s">
        <v>4181</v>
      </c>
      <c r="AC288" s="328" t="s">
        <v>4181</v>
      </c>
      <c r="AD288" s="333" t="s">
        <v>4228</v>
      </c>
      <c r="AE288" s="333"/>
      <c r="AF288" s="333" t="s">
        <v>4185</v>
      </c>
      <c r="AG288" s="333" t="s">
        <v>4218</v>
      </c>
      <c r="AH288" s="333" t="s">
        <v>4219</v>
      </c>
      <c r="AI288" s="549" t="s">
        <v>4220</v>
      </c>
      <c r="AJ288" s="549"/>
      <c r="AK288" s="328" t="s">
        <v>4181</v>
      </c>
      <c r="AL288" s="328" t="s">
        <v>4181</v>
      </c>
      <c r="AM288" s="328" t="s">
        <v>4181</v>
      </c>
      <c r="AN288" s="356" t="s">
        <v>4229</v>
      </c>
      <c r="AO288" s="356"/>
      <c r="AP288" s="333" t="s">
        <v>4185</v>
      </c>
      <c r="AQ288" s="333" t="s">
        <v>4218</v>
      </c>
      <c r="AR288" s="333" t="s">
        <v>4219</v>
      </c>
      <c r="AS288" s="549" t="s">
        <v>4222</v>
      </c>
      <c r="AT288" s="549"/>
      <c r="AU288" s="328" t="s">
        <v>4181</v>
      </c>
      <c r="AV288" s="328" t="s">
        <v>4181</v>
      </c>
      <c r="AW288" s="328" t="s">
        <v>4181</v>
      </c>
      <c r="AX288" s="353"/>
      <c r="AY288" s="353"/>
      <c r="AZ288" s="353"/>
      <c r="BA288" s="353"/>
      <c r="BB288" s="353"/>
      <c r="BC288" s="353"/>
      <c r="BD288" s="353"/>
      <c r="BE288" s="353"/>
      <c r="BF288" s="353"/>
      <c r="BG288" s="353"/>
      <c r="BH288" s="355"/>
      <c r="BI288" s="355"/>
      <c r="BJ288" s="353"/>
      <c r="BK288" s="353"/>
      <c r="BL288" s="353"/>
      <c r="BM288" s="353"/>
      <c r="BN288" s="353"/>
      <c r="BO288" s="355"/>
      <c r="BP288" s="355"/>
      <c r="BQ288" s="355"/>
      <c r="BS288" s="35" t="e">
        <f>INDEX(#REF!,MATCH(P2P_Full_Short_Hostname,#REF!,0))</f>
        <v>#REF!</v>
      </c>
      <c r="BT288" s="35" t="e">
        <f>INDEX(#REF!,MATCH(P2P_Full_Short_Hostname,#REF!,0))</f>
        <v>#REF!</v>
      </c>
      <c r="BU288" s="38" t="e">
        <f>INDEX(#REF!,MATCH(P2P_Full_Short_Hostname,#REF!,0))</f>
        <v>#REF!</v>
      </c>
      <c r="BV288" s="38" t="e">
        <f>INDEX(#REF!,MATCH(P2P_Full_Short_Hostname,#REF!,0))</f>
        <v>#REF!</v>
      </c>
      <c r="BW288" s="332" t="e">
        <f>INDEX(#REF!,MATCH(P2P_Full_Short_Hostname,#REF!,0))</f>
        <v>#REF!</v>
      </c>
      <c r="BX288" s="332" t="e">
        <f>INDEX(#REF!,MATCH(P2P_Full_Short_Hostname,#REF!,0))</f>
        <v>#REF!</v>
      </c>
      <c r="BY288" s="333" t="e">
        <f>INDEX(#REF!,MATCH(P2P_Full_Short_Hostname,#REF!,0))</f>
        <v>#REF!</v>
      </c>
      <c r="BZ288" s="333" t="e">
        <f>INDEX(#REF!,MATCH(P2P_Full_Short_Hostname,#REF!,0))</f>
        <v>#REF!</v>
      </c>
    </row>
    <row r="289" spans="2:78" hidden="1">
      <c r="B289" s="95" t="s">
        <v>870</v>
      </c>
      <c r="C289" s="33" t="str">
        <f t="shared" si="54"/>
        <v>Croydon</v>
      </c>
      <c r="D289" s="33" t="str">
        <f t="shared" si="55"/>
        <v>GTPU Probe</v>
      </c>
      <c r="E289" s="33" t="str">
        <f t="shared" si="56"/>
        <v>Ph1</v>
      </c>
      <c r="F289" s="35" t="s">
        <v>4174</v>
      </c>
      <c r="G289" s="35" t="s">
        <v>4175</v>
      </c>
      <c r="H289" s="35" t="s">
        <v>52</v>
      </c>
      <c r="I289" s="35" t="str">
        <f t="shared" si="57"/>
        <v>10.244.57.138</v>
      </c>
      <c r="J289" s="38" t="s">
        <v>4176</v>
      </c>
      <c r="K289" s="38" t="s">
        <v>4177</v>
      </c>
      <c r="L289" s="38" t="s">
        <v>4175</v>
      </c>
      <c r="M289" s="38" t="s">
        <v>53</v>
      </c>
      <c r="N289" s="38" t="str">
        <f t="shared" si="58"/>
        <v>10.244.55.234</v>
      </c>
      <c r="O289" s="331" t="s">
        <v>4178</v>
      </c>
      <c r="P289" s="331" t="s">
        <v>4214</v>
      </c>
      <c r="Q289" s="197" t="s">
        <v>4227</v>
      </c>
      <c r="R289" s="197" t="s">
        <v>56</v>
      </c>
      <c r="S289" s="331" t="e">
        <f t="shared" si="59"/>
        <v>#REF!</v>
      </c>
      <c r="T289" s="357" t="s">
        <v>4180</v>
      </c>
      <c r="U289" s="357" t="s">
        <v>4215</v>
      </c>
      <c r="V289" s="197" t="s">
        <v>4227</v>
      </c>
      <c r="W289" s="197" t="s">
        <v>56</v>
      </c>
      <c r="X289" s="331" t="e">
        <f t="shared" si="60"/>
        <v>#REF!</v>
      </c>
      <c r="Y289" s="328" t="s">
        <v>4182</v>
      </c>
      <c r="Z289" s="328"/>
      <c r="AA289" s="328" t="s">
        <v>4175</v>
      </c>
      <c r="AB289" s="328" t="s">
        <v>4181</v>
      </c>
      <c r="AC289" s="328" t="s">
        <v>4181</v>
      </c>
      <c r="AD289" s="333" t="s">
        <v>4228</v>
      </c>
      <c r="AE289" s="333"/>
      <c r="AF289" s="333" t="s">
        <v>4185</v>
      </c>
      <c r="AG289" s="333" t="s">
        <v>4218</v>
      </c>
      <c r="AH289" s="333" t="s">
        <v>4219</v>
      </c>
      <c r="AI289" s="549" t="s">
        <v>4220</v>
      </c>
      <c r="AJ289" s="549"/>
      <c r="AK289" s="328" t="s">
        <v>4181</v>
      </c>
      <c r="AL289" s="328" t="s">
        <v>4181</v>
      </c>
      <c r="AM289" s="328" t="s">
        <v>4181</v>
      </c>
      <c r="AN289" s="356" t="s">
        <v>4229</v>
      </c>
      <c r="AO289" s="356"/>
      <c r="AP289" s="333" t="s">
        <v>4185</v>
      </c>
      <c r="AQ289" s="333" t="s">
        <v>4218</v>
      </c>
      <c r="AR289" s="333" t="s">
        <v>4219</v>
      </c>
      <c r="AS289" s="549" t="s">
        <v>4222</v>
      </c>
      <c r="AT289" s="549"/>
      <c r="AU289" s="328" t="s">
        <v>4181</v>
      </c>
      <c r="AV289" s="328" t="s">
        <v>4181</v>
      </c>
      <c r="AW289" s="328" t="s">
        <v>4181</v>
      </c>
      <c r="AX289" s="353"/>
      <c r="AY289" s="353"/>
      <c r="AZ289" s="353"/>
      <c r="BA289" s="353"/>
      <c r="BB289" s="353"/>
      <c r="BC289" s="353"/>
      <c r="BD289" s="353"/>
      <c r="BE289" s="353"/>
      <c r="BF289" s="353"/>
      <c r="BG289" s="353"/>
      <c r="BH289" s="355"/>
      <c r="BI289" s="355"/>
      <c r="BJ289" s="353"/>
      <c r="BK289" s="353"/>
      <c r="BL289" s="353"/>
      <c r="BM289" s="353"/>
      <c r="BN289" s="353"/>
      <c r="BO289" s="355"/>
      <c r="BP289" s="355"/>
      <c r="BQ289" s="355"/>
      <c r="BS289" s="35" t="e">
        <f>INDEX(#REF!,MATCH(P2P_Full_Short_Hostname,#REF!,0))</f>
        <v>#REF!</v>
      </c>
      <c r="BT289" s="35" t="e">
        <f>INDEX(#REF!,MATCH(P2P_Full_Short_Hostname,#REF!,0))</f>
        <v>#REF!</v>
      </c>
      <c r="BU289" s="38" t="e">
        <f>INDEX(#REF!,MATCH(P2P_Full_Short_Hostname,#REF!,0))</f>
        <v>#REF!</v>
      </c>
      <c r="BV289" s="38" t="e">
        <f>INDEX(#REF!,MATCH(P2P_Full_Short_Hostname,#REF!,0))</f>
        <v>#REF!</v>
      </c>
      <c r="BW289" s="332" t="e">
        <f>INDEX(#REF!,MATCH(P2P_Full_Short_Hostname,#REF!,0))</f>
        <v>#REF!</v>
      </c>
      <c r="BX289" s="332" t="e">
        <f>INDEX(#REF!,MATCH(P2P_Full_Short_Hostname,#REF!,0))</f>
        <v>#REF!</v>
      </c>
      <c r="BY289" s="333" t="e">
        <f>INDEX(#REF!,MATCH(P2P_Full_Short_Hostname,#REF!,0))</f>
        <v>#REF!</v>
      </c>
      <c r="BZ289" s="333" t="e">
        <f>INDEX(#REF!,MATCH(P2P_Full_Short_Hostname,#REF!,0))</f>
        <v>#REF!</v>
      </c>
    </row>
    <row r="290" spans="2:78" hidden="1">
      <c r="B290" s="95" t="s">
        <v>778</v>
      </c>
      <c r="C290" s="33" t="str">
        <f t="shared" si="54"/>
        <v>Leeds</v>
      </c>
      <c r="D290" s="33" t="str">
        <f t="shared" si="55"/>
        <v>GTPU Probe</v>
      </c>
      <c r="E290" s="33" t="str">
        <f t="shared" si="56"/>
        <v>Ph1</v>
      </c>
      <c r="F290" s="35" t="s">
        <v>4174</v>
      </c>
      <c r="G290" s="35" t="s">
        <v>4175</v>
      </c>
      <c r="H290" s="35" t="s">
        <v>52</v>
      </c>
      <c r="I290" s="35" t="str">
        <f t="shared" si="57"/>
        <v>10.244.53.42</v>
      </c>
      <c r="J290" s="38" t="s">
        <v>4176</v>
      </c>
      <c r="K290" s="38" t="s">
        <v>4177</v>
      </c>
      <c r="L290" s="38" t="s">
        <v>4175</v>
      </c>
      <c r="M290" s="38" t="s">
        <v>53</v>
      </c>
      <c r="N290" s="38" t="str">
        <f t="shared" si="58"/>
        <v>10.244.53.10</v>
      </c>
      <c r="O290" s="331" t="s">
        <v>4178</v>
      </c>
      <c r="P290" s="331" t="s">
        <v>4214</v>
      </c>
      <c r="Q290" s="197" t="s">
        <v>4227</v>
      </c>
      <c r="R290" s="197" t="s">
        <v>56</v>
      </c>
      <c r="S290" s="331" t="e">
        <f t="shared" si="59"/>
        <v>#REF!</v>
      </c>
      <c r="T290" s="357" t="s">
        <v>4180</v>
      </c>
      <c r="U290" s="357" t="s">
        <v>4215</v>
      </c>
      <c r="V290" s="197" t="s">
        <v>4227</v>
      </c>
      <c r="W290" s="197" t="s">
        <v>56</v>
      </c>
      <c r="X290" s="331" t="e">
        <f t="shared" si="60"/>
        <v>#REF!</v>
      </c>
      <c r="Y290" s="328" t="s">
        <v>4182</v>
      </c>
      <c r="Z290" s="328"/>
      <c r="AA290" s="328" t="s">
        <v>4175</v>
      </c>
      <c r="AB290" s="328" t="s">
        <v>4181</v>
      </c>
      <c r="AC290" s="328" t="s">
        <v>4181</v>
      </c>
      <c r="AD290" s="333" t="s">
        <v>4228</v>
      </c>
      <c r="AE290" s="333"/>
      <c r="AF290" s="333" t="s">
        <v>4185</v>
      </c>
      <c r="AG290" s="333" t="s">
        <v>4218</v>
      </c>
      <c r="AH290" s="333" t="s">
        <v>4219</v>
      </c>
      <c r="AI290" s="549" t="s">
        <v>4220</v>
      </c>
      <c r="AJ290" s="549"/>
      <c r="AK290" s="328" t="s">
        <v>4181</v>
      </c>
      <c r="AL290" s="328" t="s">
        <v>4181</v>
      </c>
      <c r="AM290" s="328" t="s">
        <v>4181</v>
      </c>
      <c r="AN290" s="356" t="s">
        <v>4229</v>
      </c>
      <c r="AO290" s="356"/>
      <c r="AP290" s="333" t="s">
        <v>4185</v>
      </c>
      <c r="AQ290" s="333" t="s">
        <v>4218</v>
      </c>
      <c r="AR290" s="333" t="s">
        <v>4219</v>
      </c>
      <c r="AS290" s="549" t="s">
        <v>4222</v>
      </c>
      <c r="AT290" s="549"/>
      <c r="AU290" s="328" t="s">
        <v>4181</v>
      </c>
      <c r="AV290" s="328" t="s">
        <v>4181</v>
      </c>
      <c r="AW290" s="328" t="s">
        <v>4181</v>
      </c>
      <c r="AX290" s="353"/>
      <c r="AY290" s="353"/>
      <c r="AZ290" s="353"/>
      <c r="BA290" s="353"/>
      <c r="BB290" s="353"/>
      <c r="BC290" s="353"/>
      <c r="BD290" s="353"/>
      <c r="BE290" s="353"/>
      <c r="BF290" s="353"/>
      <c r="BG290" s="353"/>
      <c r="BH290" s="355"/>
      <c r="BI290" s="355"/>
      <c r="BJ290" s="353"/>
      <c r="BK290" s="353"/>
      <c r="BL290" s="353"/>
      <c r="BM290" s="353"/>
      <c r="BN290" s="353"/>
      <c r="BO290" s="355"/>
      <c r="BP290" s="355"/>
      <c r="BQ290" s="355"/>
      <c r="BS290" s="35" t="e">
        <f>INDEX(#REF!,MATCH(P2P_Full_Short_Hostname,#REF!,0))</f>
        <v>#REF!</v>
      </c>
      <c r="BT290" s="35" t="e">
        <f>INDEX(#REF!,MATCH(P2P_Full_Short_Hostname,#REF!,0))</f>
        <v>#REF!</v>
      </c>
      <c r="BU290" s="38" t="e">
        <f>INDEX(#REF!,MATCH(P2P_Full_Short_Hostname,#REF!,0))</f>
        <v>#REF!</v>
      </c>
      <c r="BV290" s="38" t="e">
        <f>INDEX(#REF!,MATCH(P2P_Full_Short_Hostname,#REF!,0))</f>
        <v>#REF!</v>
      </c>
      <c r="BW290" s="332" t="e">
        <f>INDEX(#REF!,MATCH(P2P_Full_Short_Hostname,#REF!,0))</f>
        <v>#REF!</v>
      </c>
      <c r="BX290" s="332" t="e">
        <f>INDEX(#REF!,MATCH(P2P_Full_Short_Hostname,#REF!,0))</f>
        <v>#REF!</v>
      </c>
      <c r="BY290" s="333" t="e">
        <f>INDEX(#REF!,MATCH(P2P_Full_Short_Hostname,#REF!,0))</f>
        <v>#REF!</v>
      </c>
      <c r="BZ290" s="333" t="e">
        <f>INDEX(#REF!,MATCH(P2P_Full_Short_Hostname,#REF!,0))</f>
        <v>#REF!</v>
      </c>
    </row>
    <row r="291" spans="2:78" hidden="1">
      <c r="B291" s="95" t="s">
        <v>742</v>
      </c>
      <c r="C291" s="33" t="str">
        <f t="shared" si="54"/>
        <v>Luton</v>
      </c>
      <c r="D291" s="33" t="str">
        <f t="shared" si="55"/>
        <v>GTPU Probe</v>
      </c>
      <c r="E291" s="33" t="str">
        <f t="shared" si="56"/>
        <v>Ph1</v>
      </c>
      <c r="F291" s="35" t="s">
        <v>4174</v>
      </c>
      <c r="G291" s="35" t="s">
        <v>4175</v>
      </c>
      <c r="H291" s="35" t="s">
        <v>52</v>
      </c>
      <c r="I291" s="35" t="str">
        <f t="shared" si="57"/>
        <v>10.244.58.234</v>
      </c>
      <c r="J291" s="38" t="s">
        <v>4176</v>
      </c>
      <c r="K291" s="38" t="s">
        <v>4177</v>
      </c>
      <c r="L291" s="38" t="s">
        <v>4175</v>
      </c>
      <c r="M291" s="38" t="s">
        <v>53</v>
      </c>
      <c r="N291" s="38" t="str">
        <f t="shared" si="58"/>
        <v>10.244.58.170</v>
      </c>
      <c r="O291" s="331" t="s">
        <v>4178</v>
      </c>
      <c r="P291" s="331" t="s">
        <v>4214</v>
      </c>
      <c r="Q291" s="197" t="s">
        <v>4227</v>
      </c>
      <c r="R291" s="197" t="s">
        <v>56</v>
      </c>
      <c r="S291" s="331" t="e">
        <f t="shared" si="59"/>
        <v>#REF!</v>
      </c>
      <c r="T291" s="357" t="s">
        <v>4180</v>
      </c>
      <c r="U291" s="357" t="s">
        <v>4215</v>
      </c>
      <c r="V291" s="197" t="s">
        <v>4227</v>
      </c>
      <c r="W291" s="197" t="s">
        <v>56</v>
      </c>
      <c r="X291" s="331" t="e">
        <f t="shared" si="60"/>
        <v>#REF!</v>
      </c>
      <c r="Y291" s="328" t="s">
        <v>4182</v>
      </c>
      <c r="Z291" s="328"/>
      <c r="AA291" s="328" t="s">
        <v>4175</v>
      </c>
      <c r="AB291" s="328" t="s">
        <v>4181</v>
      </c>
      <c r="AC291" s="328" t="s">
        <v>4181</v>
      </c>
      <c r="AD291" s="333" t="s">
        <v>4228</v>
      </c>
      <c r="AE291" s="333"/>
      <c r="AF291" s="333" t="s">
        <v>4185</v>
      </c>
      <c r="AG291" s="333" t="s">
        <v>4218</v>
      </c>
      <c r="AH291" s="333" t="s">
        <v>4219</v>
      </c>
      <c r="AI291" s="549" t="s">
        <v>4220</v>
      </c>
      <c r="AJ291" s="549"/>
      <c r="AK291" s="328" t="s">
        <v>4181</v>
      </c>
      <c r="AL291" s="328" t="s">
        <v>4181</v>
      </c>
      <c r="AM291" s="328" t="s">
        <v>4181</v>
      </c>
      <c r="AN291" s="356" t="s">
        <v>4229</v>
      </c>
      <c r="AO291" s="356"/>
      <c r="AP291" s="333" t="s">
        <v>4185</v>
      </c>
      <c r="AQ291" s="333" t="s">
        <v>4218</v>
      </c>
      <c r="AR291" s="333" t="s">
        <v>4219</v>
      </c>
      <c r="AS291" s="549" t="s">
        <v>4222</v>
      </c>
      <c r="AT291" s="549"/>
      <c r="AU291" s="328" t="s">
        <v>4181</v>
      </c>
      <c r="AV291" s="328" t="s">
        <v>4181</v>
      </c>
      <c r="AW291" s="328" t="s">
        <v>4181</v>
      </c>
      <c r="AX291" s="353"/>
      <c r="AY291" s="353"/>
      <c r="AZ291" s="353"/>
      <c r="BA291" s="353"/>
      <c r="BB291" s="353"/>
      <c r="BC291" s="353"/>
      <c r="BD291" s="353"/>
      <c r="BE291" s="353"/>
      <c r="BF291" s="353"/>
      <c r="BG291" s="353"/>
      <c r="BH291" s="355"/>
      <c r="BI291" s="355"/>
      <c r="BJ291" s="353"/>
      <c r="BK291" s="353"/>
      <c r="BL291" s="353"/>
      <c r="BM291" s="353"/>
      <c r="BN291" s="353"/>
      <c r="BO291" s="355"/>
      <c r="BP291" s="355"/>
      <c r="BQ291" s="355"/>
      <c r="BS291" s="35" t="e">
        <f>INDEX(#REF!,MATCH(P2P_Full_Short_Hostname,#REF!,0))</f>
        <v>#REF!</v>
      </c>
      <c r="BT291" s="35" t="e">
        <f>INDEX(#REF!,MATCH(P2P_Full_Short_Hostname,#REF!,0))</f>
        <v>#REF!</v>
      </c>
      <c r="BU291" s="38" t="e">
        <f>INDEX(#REF!,MATCH(P2P_Full_Short_Hostname,#REF!,0))</f>
        <v>#REF!</v>
      </c>
      <c r="BV291" s="38" t="e">
        <f>INDEX(#REF!,MATCH(P2P_Full_Short_Hostname,#REF!,0))</f>
        <v>#REF!</v>
      </c>
      <c r="BW291" s="332" t="e">
        <f>INDEX(#REF!,MATCH(P2P_Full_Short_Hostname,#REF!,0))</f>
        <v>#REF!</v>
      </c>
      <c r="BX291" s="332" t="e">
        <f>INDEX(#REF!,MATCH(P2P_Full_Short_Hostname,#REF!,0))</f>
        <v>#REF!</v>
      </c>
      <c r="BY291" s="333" t="e">
        <f>INDEX(#REF!,MATCH(P2P_Full_Short_Hostname,#REF!,0))</f>
        <v>#REF!</v>
      </c>
      <c r="BZ291" s="333" t="e">
        <f>INDEX(#REF!,MATCH(P2P_Full_Short_Hostname,#REF!,0))</f>
        <v>#REF!</v>
      </c>
    </row>
    <row r="292" spans="2:78" hidden="1">
      <c r="B292" s="95" t="s">
        <v>800</v>
      </c>
      <c r="C292" s="33" t="str">
        <f t="shared" si="54"/>
        <v>Mansfield</v>
      </c>
      <c r="D292" s="33" t="str">
        <f t="shared" si="55"/>
        <v>GTPU Probe</v>
      </c>
      <c r="E292" s="33" t="str">
        <f t="shared" si="56"/>
        <v>Ph1</v>
      </c>
      <c r="F292" s="35" t="s">
        <v>4174</v>
      </c>
      <c r="G292" s="35" t="s">
        <v>4175</v>
      </c>
      <c r="H292" s="35" t="s">
        <v>52</v>
      </c>
      <c r="I292" s="35" t="str">
        <f t="shared" si="57"/>
        <v>10.244.57.202</v>
      </c>
      <c r="J292" s="38" t="s">
        <v>4176</v>
      </c>
      <c r="K292" s="38" t="s">
        <v>4177</v>
      </c>
      <c r="L292" s="38" t="s">
        <v>4175</v>
      </c>
      <c r="M292" s="38" t="s">
        <v>53</v>
      </c>
      <c r="N292" s="38" t="str">
        <f t="shared" si="58"/>
        <v>10.244.57.170</v>
      </c>
      <c r="O292" s="331" t="s">
        <v>4178</v>
      </c>
      <c r="P292" s="331" t="s">
        <v>4214</v>
      </c>
      <c r="Q292" s="197" t="s">
        <v>4227</v>
      </c>
      <c r="R292" s="197" t="s">
        <v>56</v>
      </c>
      <c r="S292" s="331" t="e">
        <f t="shared" si="59"/>
        <v>#REF!</v>
      </c>
      <c r="T292" s="357" t="s">
        <v>4180</v>
      </c>
      <c r="U292" s="357" t="s">
        <v>4215</v>
      </c>
      <c r="V292" s="197" t="s">
        <v>4227</v>
      </c>
      <c r="W292" s="197" t="s">
        <v>56</v>
      </c>
      <c r="X292" s="331" t="e">
        <f t="shared" si="60"/>
        <v>#REF!</v>
      </c>
      <c r="Y292" s="328" t="s">
        <v>4182</v>
      </c>
      <c r="Z292" s="328"/>
      <c r="AA292" s="328" t="s">
        <v>4175</v>
      </c>
      <c r="AB292" s="328" t="s">
        <v>4181</v>
      </c>
      <c r="AC292" s="328" t="s">
        <v>4181</v>
      </c>
      <c r="AD292" s="333" t="s">
        <v>4228</v>
      </c>
      <c r="AE292" s="333"/>
      <c r="AF292" s="333" t="s">
        <v>4185</v>
      </c>
      <c r="AG292" s="333" t="s">
        <v>4218</v>
      </c>
      <c r="AH292" s="333" t="s">
        <v>4219</v>
      </c>
      <c r="AI292" s="549" t="s">
        <v>4220</v>
      </c>
      <c r="AJ292" s="549"/>
      <c r="AK292" s="328" t="s">
        <v>4181</v>
      </c>
      <c r="AL292" s="328" t="s">
        <v>4181</v>
      </c>
      <c r="AM292" s="328" t="s">
        <v>4181</v>
      </c>
      <c r="AN292" s="356" t="s">
        <v>4229</v>
      </c>
      <c r="AO292" s="356"/>
      <c r="AP292" s="333" t="s">
        <v>4185</v>
      </c>
      <c r="AQ292" s="333" t="s">
        <v>4218</v>
      </c>
      <c r="AR292" s="333" t="s">
        <v>4219</v>
      </c>
      <c r="AS292" s="549" t="s">
        <v>4222</v>
      </c>
      <c r="AT292" s="549"/>
      <c r="AU292" s="328" t="s">
        <v>4181</v>
      </c>
      <c r="AV292" s="328" t="s">
        <v>4181</v>
      </c>
      <c r="AW292" s="328" t="s">
        <v>4181</v>
      </c>
      <c r="AX292" s="353"/>
      <c r="AY292" s="353"/>
      <c r="AZ292" s="353"/>
      <c r="BA292" s="353"/>
      <c r="BB292" s="353"/>
      <c r="BC292" s="353"/>
      <c r="BD292" s="353"/>
      <c r="BE292" s="353"/>
      <c r="BF292" s="353"/>
      <c r="BG292" s="353"/>
      <c r="BH292" s="355"/>
      <c r="BI292" s="355"/>
      <c r="BJ292" s="353"/>
      <c r="BK292" s="353"/>
      <c r="BL292" s="353"/>
      <c r="BM292" s="353"/>
      <c r="BN292" s="353"/>
      <c r="BO292" s="355"/>
      <c r="BP292" s="355"/>
      <c r="BQ292" s="355"/>
      <c r="BS292" s="35" t="e">
        <f>INDEX(#REF!,MATCH(P2P_Full_Short_Hostname,#REF!,0))</f>
        <v>#REF!</v>
      </c>
      <c r="BT292" s="35" t="e">
        <f>INDEX(#REF!,MATCH(P2P_Full_Short_Hostname,#REF!,0))</f>
        <v>#REF!</v>
      </c>
      <c r="BU292" s="38" t="e">
        <f>INDEX(#REF!,MATCH(P2P_Full_Short_Hostname,#REF!,0))</f>
        <v>#REF!</v>
      </c>
      <c r="BV292" s="38" t="e">
        <f>INDEX(#REF!,MATCH(P2P_Full_Short_Hostname,#REF!,0))</f>
        <v>#REF!</v>
      </c>
      <c r="BW292" s="332" t="e">
        <f>INDEX(#REF!,MATCH(P2P_Full_Short_Hostname,#REF!,0))</f>
        <v>#REF!</v>
      </c>
      <c r="BX292" s="332" t="e">
        <f>INDEX(#REF!,MATCH(P2P_Full_Short_Hostname,#REF!,0))</f>
        <v>#REF!</v>
      </c>
      <c r="BY292" s="333" t="e">
        <f>INDEX(#REF!,MATCH(P2P_Full_Short_Hostname,#REF!,0))</f>
        <v>#REF!</v>
      </c>
      <c r="BZ292" s="333" t="e">
        <f>INDEX(#REF!,MATCH(P2P_Full_Short_Hostname,#REF!,0))</f>
        <v>#REF!</v>
      </c>
    </row>
    <row r="293" spans="2:78" hidden="1">
      <c r="B293" s="95" t="s">
        <v>824</v>
      </c>
      <c r="C293" s="33" t="str">
        <f t="shared" si="54"/>
        <v>West Brom</v>
      </c>
      <c r="D293" s="33" t="str">
        <f t="shared" si="55"/>
        <v>GTPU Probe</v>
      </c>
      <c r="E293" s="33" t="str">
        <f t="shared" si="56"/>
        <v>Ph1</v>
      </c>
      <c r="F293" s="35" t="s">
        <v>4174</v>
      </c>
      <c r="G293" s="35" t="s">
        <v>4175</v>
      </c>
      <c r="H293" s="35" t="s">
        <v>52</v>
      </c>
      <c r="I293" s="35" t="str">
        <f t="shared" si="57"/>
        <v>10.244.55.138</v>
      </c>
      <c r="J293" s="38" t="s">
        <v>4176</v>
      </c>
      <c r="K293" s="38" t="s">
        <v>4177</v>
      </c>
      <c r="L293" s="38" t="s">
        <v>4175</v>
      </c>
      <c r="M293" s="38" t="s">
        <v>53</v>
      </c>
      <c r="N293" s="38" t="str">
        <f t="shared" si="58"/>
        <v>10.244.55.106</v>
      </c>
      <c r="O293" s="331" t="s">
        <v>4178</v>
      </c>
      <c r="P293" s="331" t="s">
        <v>4214</v>
      </c>
      <c r="Q293" s="197" t="s">
        <v>4227</v>
      </c>
      <c r="R293" s="197" t="s">
        <v>56</v>
      </c>
      <c r="S293" s="331" t="e">
        <f t="shared" si="59"/>
        <v>#REF!</v>
      </c>
      <c r="T293" s="357" t="s">
        <v>4180</v>
      </c>
      <c r="U293" s="357" t="s">
        <v>4215</v>
      </c>
      <c r="V293" s="197" t="s">
        <v>4227</v>
      </c>
      <c r="W293" s="197" t="s">
        <v>56</v>
      </c>
      <c r="X293" s="331" t="e">
        <f t="shared" si="60"/>
        <v>#REF!</v>
      </c>
      <c r="Y293" s="328" t="s">
        <v>4182</v>
      </c>
      <c r="Z293" s="328"/>
      <c r="AA293" s="328" t="s">
        <v>4175</v>
      </c>
      <c r="AB293" s="328" t="s">
        <v>4181</v>
      </c>
      <c r="AC293" s="328" t="s">
        <v>4181</v>
      </c>
      <c r="AD293" s="333" t="s">
        <v>4228</v>
      </c>
      <c r="AE293" s="333"/>
      <c r="AF293" s="333" t="s">
        <v>4185</v>
      </c>
      <c r="AG293" s="333" t="s">
        <v>4218</v>
      </c>
      <c r="AH293" s="333" t="s">
        <v>4219</v>
      </c>
      <c r="AI293" s="549" t="s">
        <v>4220</v>
      </c>
      <c r="AJ293" s="549"/>
      <c r="AK293" s="328" t="s">
        <v>4181</v>
      </c>
      <c r="AL293" s="328" t="s">
        <v>4181</v>
      </c>
      <c r="AM293" s="328" t="s">
        <v>4181</v>
      </c>
      <c r="AN293" s="356" t="s">
        <v>4229</v>
      </c>
      <c r="AO293" s="356"/>
      <c r="AP293" s="333" t="s">
        <v>4185</v>
      </c>
      <c r="AQ293" s="333" t="s">
        <v>4218</v>
      </c>
      <c r="AR293" s="333" t="s">
        <v>4219</v>
      </c>
      <c r="AS293" s="549" t="s">
        <v>4222</v>
      </c>
      <c r="AT293" s="549"/>
      <c r="AU293" s="328" t="s">
        <v>4181</v>
      </c>
      <c r="AV293" s="328" t="s">
        <v>4181</v>
      </c>
      <c r="AW293" s="328" t="s">
        <v>4181</v>
      </c>
      <c r="AX293" s="353"/>
      <c r="AY293" s="353"/>
      <c r="AZ293" s="353"/>
      <c r="BA293" s="353"/>
      <c r="BB293" s="353"/>
      <c r="BC293" s="353"/>
      <c r="BD293" s="353"/>
      <c r="BE293" s="353"/>
      <c r="BF293" s="353"/>
      <c r="BG293" s="353"/>
      <c r="BH293" s="355"/>
      <c r="BI293" s="355"/>
      <c r="BJ293" s="353"/>
      <c r="BK293" s="353"/>
      <c r="BL293" s="353"/>
      <c r="BM293" s="353"/>
      <c r="BN293" s="353"/>
      <c r="BO293" s="355"/>
      <c r="BP293" s="355"/>
      <c r="BQ293" s="355"/>
      <c r="BS293" s="35" t="e">
        <f>INDEX(#REF!,MATCH(P2P_Full_Short_Hostname,#REF!,0))</f>
        <v>#REF!</v>
      </c>
      <c r="BT293" s="35" t="e">
        <f>INDEX(#REF!,MATCH(P2P_Full_Short_Hostname,#REF!,0))</f>
        <v>#REF!</v>
      </c>
      <c r="BU293" s="38" t="e">
        <f>INDEX(#REF!,MATCH(P2P_Full_Short_Hostname,#REF!,0))</f>
        <v>#REF!</v>
      </c>
      <c r="BV293" s="38" t="e">
        <f>INDEX(#REF!,MATCH(P2P_Full_Short_Hostname,#REF!,0))</f>
        <v>#REF!</v>
      </c>
      <c r="BW293" s="332" t="e">
        <f>INDEX(#REF!,MATCH(P2P_Full_Short_Hostname,#REF!,0))</f>
        <v>#REF!</v>
      </c>
      <c r="BX293" s="332" t="e">
        <f>INDEX(#REF!,MATCH(P2P_Full_Short_Hostname,#REF!,0))</f>
        <v>#REF!</v>
      </c>
      <c r="BY293" s="333" t="e">
        <f>INDEX(#REF!,MATCH(P2P_Full_Short_Hostname,#REF!,0))</f>
        <v>#REF!</v>
      </c>
      <c r="BZ293" s="333" t="e">
        <f>INDEX(#REF!,MATCH(P2P_Full_Short_Hostname,#REF!,0))</f>
        <v>#REF!</v>
      </c>
    </row>
    <row r="294" spans="2:78" hidden="1">
      <c r="B294" s="95" t="s">
        <v>850</v>
      </c>
      <c r="C294" s="33" t="str">
        <f t="shared" si="54"/>
        <v>Beckton</v>
      </c>
      <c r="D294" s="33" t="str">
        <f t="shared" si="55"/>
        <v>GTPU Probe</v>
      </c>
      <c r="E294" s="33" t="str">
        <f t="shared" si="56"/>
        <v>Ph1</v>
      </c>
      <c r="F294" s="35" t="s">
        <v>4174</v>
      </c>
      <c r="G294" s="35" t="s">
        <v>4175</v>
      </c>
      <c r="H294" s="35" t="s">
        <v>52</v>
      </c>
      <c r="I294" s="35" t="str">
        <f t="shared" si="57"/>
        <v>10.244.55.203</v>
      </c>
      <c r="J294" s="38" t="s">
        <v>4176</v>
      </c>
      <c r="K294" s="38" t="s">
        <v>4177</v>
      </c>
      <c r="L294" s="38" t="s">
        <v>4175</v>
      </c>
      <c r="M294" s="38" t="s">
        <v>53</v>
      </c>
      <c r="N294" s="38" t="str">
        <f t="shared" si="58"/>
        <v>10.244.55.171</v>
      </c>
      <c r="O294" s="331" t="s">
        <v>4178</v>
      </c>
      <c r="P294" s="331" t="s">
        <v>4214</v>
      </c>
      <c r="Q294" s="197" t="s">
        <v>4227</v>
      </c>
      <c r="R294" s="197" t="s">
        <v>56</v>
      </c>
      <c r="S294" s="331" t="e">
        <f t="shared" si="59"/>
        <v>#REF!</v>
      </c>
      <c r="T294" s="357" t="s">
        <v>4180</v>
      </c>
      <c r="U294" s="357" t="s">
        <v>4215</v>
      </c>
      <c r="V294" s="197" t="s">
        <v>4227</v>
      </c>
      <c r="W294" s="197" t="s">
        <v>56</v>
      </c>
      <c r="X294" s="331" t="e">
        <f t="shared" si="60"/>
        <v>#REF!</v>
      </c>
      <c r="Y294" s="328" t="s">
        <v>4182</v>
      </c>
      <c r="Z294" s="328"/>
      <c r="AA294" s="328" t="s">
        <v>4175</v>
      </c>
      <c r="AB294" s="328" t="s">
        <v>4181</v>
      </c>
      <c r="AC294" s="328" t="s">
        <v>4181</v>
      </c>
      <c r="AD294" s="333" t="s">
        <v>4228</v>
      </c>
      <c r="AE294" s="333"/>
      <c r="AF294" s="333" t="s">
        <v>4185</v>
      </c>
      <c r="AG294" s="333" t="s">
        <v>4218</v>
      </c>
      <c r="AH294" s="333" t="s">
        <v>4219</v>
      </c>
      <c r="AI294" s="549" t="s">
        <v>4220</v>
      </c>
      <c r="AJ294" s="549"/>
      <c r="AK294" s="328" t="s">
        <v>4181</v>
      </c>
      <c r="AL294" s="328" t="s">
        <v>4181</v>
      </c>
      <c r="AM294" s="328" t="s">
        <v>4181</v>
      </c>
      <c r="AN294" s="356" t="s">
        <v>4229</v>
      </c>
      <c r="AO294" s="356"/>
      <c r="AP294" s="333" t="s">
        <v>4185</v>
      </c>
      <c r="AQ294" s="333" t="s">
        <v>4218</v>
      </c>
      <c r="AR294" s="333" t="s">
        <v>4219</v>
      </c>
      <c r="AS294" s="549" t="s">
        <v>4222</v>
      </c>
      <c r="AT294" s="549"/>
      <c r="AU294" s="328" t="s">
        <v>4181</v>
      </c>
      <c r="AV294" s="328" t="s">
        <v>4181</v>
      </c>
      <c r="AW294" s="328" t="s">
        <v>4181</v>
      </c>
      <c r="AX294" s="353"/>
      <c r="AY294" s="353"/>
      <c r="AZ294" s="353"/>
      <c r="BA294" s="353"/>
      <c r="BB294" s="353"/>
      <c r="BC294" s="353"/>
      <c r="BD294" s="353"/>
      <c r="BE294" s="353"/>
      <c r="BF294" s="353"/>
      <c r="BG294" s="353"/>
      <c r="BH294" s="355"/>
      <c r="BI294" s="355"/>
      <c r="BJ294" s="353"/>
      <c r="BK294" s="353"/>
      <c r="BL294" s="353"/>
      <c r="BM294" s="353"/>
      <c r="BN294" s="353"/>
      <c r="BO294" s="355"/>
      <c r="BP294" s="355"/>
      <c r="BQ294" s="355"/>
      <c r="BS294" s="35" t="e">
        <f>INDEX(#REF!,MATCH(P2P_Full_Short_Hostname,#REF!,0))</f>
        <v>#REF!</v>
      </c>
      <c r="BT294" s="35" t="e">
        <f>INDEX(#REF!,MATCH(P2P_Full_Short_Hostname,#REF!,0))</f>
        <v>#REF!</v>
      </c>
      <c r="BU294" s="38" t="e">
        <f>INDEX(#REF!,MATCH(P2P_Full_Short_Hostname,#REF!,0))</f>
        <v>#REF!</v>
      </c>
      <c r="BV294" s="38" t="e">
        <f>INDEX(#REF!,MATCH(P2P_Full_Short_Hostname,#REF!,0))</f>
        <v>#REF!</v>
      </c>
      <c r="BW294" s="332" t="e">
        <f>INDEX(#REF!,MATCH(P2P_Full_Short_Hostname,#REF!,0))</f>
        <v>#REF!</v>
      </c>
      <c r="BX294" s="332" t="e">
        <f>INDEX(#REF!,MATCH(P2P_Full_Short_Hostname,#REF!,0))</f>
        <v>#REF!</v>
      </c>
      <c r="BY294" s="333" t="e">
        <f>INDEX(#REF!,MATCH(P2P_Full_Short_Hostname,#REF!,0))</f>
        <v>#REF!</v>
      </c>
      <c r="BZ294" s="333" t="e">
        <f>INDEX(#REF!,MATCH(P2P_Full_Short_Hostname,#REF!,0))</f>
        <v>#REF!</v>
      </c>
    </row>
    <row r="295" spans="2:78" hidden="1">
      <c r="B295" s="95" t="s">
        <v>871</v>
      </c>
      <c r="C295" s="33" t="str">
        <f t="shared" si="54"/>
        <v>Croydon</v>
      </c>
      <c r="D295" s="33" t="str">
        <f t="shared" si="55"/>
        <v>GTPU Probe</v>
      </c>
      <c r="E295" s="33" t="str">
        <f t="shared" si="56"/>
        <v>Ph1</v>
      </c>
      <c r="F295" s="35" t="s">
        <v>4174</v>
      </c>
      <c r="G295" s="35" t="s">
        <v>4175</v>
      </c>
      <c r="H295" s="35" t="s">
        <v>52</v>
      </c>
      <c r="I295" s="35" t="str">
        <f t="shared" si="57"/>
        <v>10.244.57.139</v>
      </c>
      <c r="J295" s="38" t="s">
        <v>4176</v>
      </c>
      <c r="K295" s="38" t="s">
        <v>4177</v>
      </c>
      <c r="L295" s="38" t="s">
        <v>4175</v>
      </c>
      <c r="M295" s="38" t="s">
        <v>53</v>
      </c>
      <c r="N295" s="38" t="str">
        <f t="shared" si="58"/>
        <v>10.244.55.235</v>
      </c>
      <c r="O295" s="331" t="s">
        <v>4178</v>
      </c>
      <c r="P295" s="331" t="s">
        <v>4214</v>
      </c>
      <c r="Q295" s="197" t="s">
        <v>4227</v>
      </c>
      <c r="R295" s="197" t="s">
        <v>56</v>
      </c>
      <c r="S295" s="331" t="e">
        <f t="shared" si="59"/>
        <v>#REF!</v>
      </c>
      <c r="T295" s="357" t="s">
        <v>4180</v>
      </c>
      <c r="U295" s="357" t="s">
        <v>4215</v>
      </c>
      <c r="V295" s="197" t="s">
        <v>4227</v>
      </c>
      <c r="W295" s="197" t="s">
        <v>56</v>
      </c>
      <c r="X295" s="331" t="e">
        <f t="shared" si="60"/>
        <v>#REF!</v>
      </c>
      <c r="Y295" s="328" t="s">
        <v>4182</v>
      </c>
      <c r="Z295" s="328"/>
      <c r="AA295" s="328" t="s">
        <v>4175</v>
      </c>
      <c r="AB295" s="328" t="s">
        <v>4181</v>
      </c>
      <c r="AC295" s="328" t="s">
        <v>4181</v>
      </c>
      <c r="AD295" s="333" t="s">
        <v>4228</v>
      </c>
      <c r="AE295" s="333"/>
      <c r="AF295" s="333" t="s">
        <v>4185</v>
      </c>
      <c r="AG295" s="333" t="s">
        <v>4218</v>
      </c>
      <c r="AH295" s="333" t="s">
        <v>4219</v>
      </c>
      <c r="AI295" s="549" t="s">
        <v>4220</v>
      </c>
      <c r="AJ295" s="549"/>
      <c r="AK295" s="328" t="s">
        <v>4181</v>
      </c>
      <c r="AL295" s="328" t="s">
        <v>4181</v>
      </c>
      <c r="AM295" s="328" t="s">
        <v>4181</v>
      </c>
      <c r="AN295" s="356" t="s">
        <v>4229</v>
      </c>
      <c r="AO295" s="356"/>
      <c r="AP295" s="333" t="s">
        <v>4185</v>
      </c>
      <c r="AQ295" s="333" t="s">
        <v>4218</v>
      </c>
      <c r="AR295" s="333" t="s">
        <v>4219</v>
      </c>
      <c r="AS295" s="549" t="s">
        <v>4222</v>
      </c>
      <c r="AT295" s="549"/>
      <c r="AU295" s="328" t="s">
        <v>4181</v>
      </c>
      <c r="AV295" s="328" t="s">
        <v>4181</v>
      </c>
      <c r="AW295" s="328" t="s">
        <v>4181</v>
      </c>
      <c r="AX295" s="353"/>
      <c r="AY295" s="353"/>
      <c r="AZ295" s="353"/>
      <c r="BA295" s="353"/>
      <c r="BB295" s="353"/>
      <c r="BC295" s="353"/>
      <c r="BD295" s="353"/>
      <c r="BE295" s="353"/>
      <c r="BF295" s="353"/>
      <c r="BG295" s="353"/>
      <c r="BH295" s="355"/>
      <c r="BI295" s="355"/>
      <c r="BJ295" s="353"/>
      <c r="BK295" s="353"/>
      <c r="BL295" s="353"/>
      <c r="BM295" s="353"/>
      <c r="BN295" s="353"/>
      <c r="BO295" s="355"/>
      <c r="BP295" s="355"/>
      <c r="BQ295" s="355"/>
      <c r="BS295" s="35" t="e">
        <f>INDEX(#REF!,MATCH(P2P_Full_Short_Hostname,#REF!,0))</f>
        <v>#REF!</v>
      </c>
      <c r="BT295" s="35" t="e">
        <f>INDEX(#REF!,MATCH(P2P_Full_Short_Hostname,#REF!,0))</f>
        <v>#REF!</v>
      </c>
      <c r="BU295" s="38" t="e">
        <f>INDEX(#REF!,MATCH(P2P_Full_Short_Hostname,#REF!,0))</f>
        <v>#REF!</v>
      </c>
      <c r="BV295" s="38" t="e">
        <f>INDEX(#REF!,MATCH(P2P_Full_Short_Hostname,#REF!,0))</f>
        <v>#REF!</v>
      </c>
      <c r="BW295" s="332" t="e">
        <f>INDEX(#REF!,MATCH(P2P_Full_Short_Hostname,#REF!,0))</f>
        <v>#REF!</v>
      </c>
      <c r="BX295" s="332" t="e">
        <f>INDEX(#REF!,MATCH(P2P_Full_Short_Hostname,#REF!,0))</f>
        <v>#REF!</v>
      </c>
      <c r="BY295" s="333" t="e">
        <f>INDEX(#REF!,MATCH(P2P_Full_Short_Hostname,#REF!,0))</f>
        <v>#REF!</v>
      </c>
      <c r="BZ295" s="333" t="e">
        <f>INDEX(#REF!,MATCH(P2P_Full_Short_Hostname,#REF!,0))</f>
        <v>#REF!</v>
      </c>
    </row>
    <row r="296" spans="2:78" hidden="1">
      <c r="B296" s="95" t="s">
        <v>779</v>
      </c>
      <c r="C296" s="33" t="str">
        <f t="shared" si="54"/>
        <v>Leeds</v>
      </c>
      <c r="D296" s="33" t="str">
        <f t="shared" si="55"/>
        <v>GTPU Probe</v>
      </c>
      <c r="E296" s="33" t="str">
        <f t="shared" si="56"/>
        <v>Ph1</v>
      </c>
      <c r="F296" s="35" t="s">
        <v>4174</v>
      </c>
      <c r="G296" s="35" t="s">
        <v>4175</v>
      </c>
      <c r="H296" s="35" t="s">
        <v>52</v>
      </c>
      <c r="I296" s="35" t="str">
        <f t="shared" si="57"/>
        <v>10.244.53.43</v>
      </c>
      <c r="J296" s="38" t="s">
        <v>4176</v>
      </c>
      <c r="K296" s="38" t="s">
        <v>4177</v>
      </c>
      <c r="L296" s="38" t="s">
        <v>4175</v>
      </c>
      <c r="M296" s="38" t="s">
        <v>53</v>
      </c>
      <c r="N296" s="38" t="str">
        <f t="shared" si="58"/>
        <v>10.244.53.11</v>
      </c>
      <c r="O296" s="331" t="s">
        <v>4178</v>
      </c>
      <c r="P296" s="331" t="s">
        <v>4214</v>
      </c>
      <c r="Q296" s="197" t="s">
        <v>4227</v>
      </c>
      <c r="R296" s="197" t="s">
        <v>56</v>
      </c>
      <c r="S296" s="331" t="e">
        <f t="shared" si="59"/>
        <v>#REF!</v>
      </c>
      <c r="T296" s="357" t="s">
        <v>4180</v>
      </c>
      <c r="U296" s="357" t="s">
        <v>4215</v>
      </c>
      <c r="V296" s="197" t="s">
        <v>4227</v>
      </c>
      <c r="W296" s="197" t="s">
        <v>56</v>
      </c>
      <c r="X296" s="331" t="e">
        <f t="shared" si="60"/>
        <v>#REF!</v>
      </c>
      <c r="Y296" s="328" t="s">
        <v>4182</v>
      </c>
      <c r="Z296" s="328"/>
      <c r="AA296" s="328" t="s">
        <v>4175</v>
      </c>
      <c r="AB296" s="328" t="s">
        <v>4181</v>
      </c>
      <c r="AC296" s="328" t="s">
        <v>4181</v>
      </c>
      <c r="AD296" s="333" t="s">
        <v>4228</v>
      </c>
      <c r="AE296" s="333"/>
      <c r="AF296" s="333" t="s">
        <v>4185</v>
      </c>
      <c r="AG296" s="333" t="s">
        <v>4218</v>
      </c>
      <c r="AH296" s="333" t="s">
        <v>4219</v>
      </c>
      <c r="AI296" s="549" t="s">
        <v>4220</v>
      </c>
      <c r="AJ296" s="549"/>
      <c r="AK296" s="328" t="s">
        <v>4181</v>
      </c>
      <c r="AL296" s="328" t="s">
        <v>4181</v>
      </c>
      <c r="AM296" s="328" t="s">
        <v>4181</v>
      </c>
      <c r="AN296" s="356" t="s">
        <v>4229</v>
      </c>
      <c r="AO296" s="356"/>
      <c r="AP296" s="333" t="s">
        <v>4185</v>
      </c>
      <c r="AQ296" s="333" t="s">
        <v>4218</v>
      </c>
      <c r="AR296" s="333" t="s">
        <v>4219</v>
      </c>
      <c r="AS296" s="549" t="s">
        <v>4222</v>
      </c>
      <c r="AT296" s="549"/>
      <c r="AU296" s="328" t="s">
        <v>4181</v>
      </c>
      <c r="AV296" s="328" t="s">
        <v>4181</v>
      </c>
      <c r="AW296" s="328" t="s">
        <v>4181</v>
      </c>
      <c r="AX296" s="353"/>
      <c r="AY296" s="353"/>
      <c r="AZ296" s="353"/>
      <c r="BA296" s="353"/>
      <c r="BB296" s="353"/>
      <c r="BC296" s="353"/>
      <c r="BD296" s="353"/>
      <c r="BE296" s="353"/>
      <c r="BF296" s="353"/>
      <c r="BG296" s="353"/>
      <c r="BH296" s="355"/>
      <c r="BI296" s="355"/>
      <c r="BJ296" s="353"/>
      <c r="BK296" s="353"/>
      <c r="BL296" s="353"/>
      <c r="BM296" s="353"/>
      <c r="BN296" s="353"/>
      <c r="BO296" s="355"/>
      <c r="BP296" s="355"/>
      <c r="BQ296" s="355"/>
      <c r="BS296" s="35" t="e">
        <f>INDEX(#REF!,MATCH(P2P_Full_Short_Hostname,#REF!,0))</f>
        <v>#REF!</v>
      </c>
      <c r="BT296" s="35" t="e">
        <f>INDEX(#REF!,MATCH(P2P_Full_Short_Hostname,#REF!,0))</f>
        <v>#REF!</v>
      </c>
      <c r="BU296" s="38" t="e">
        <f>INDEX(#REF!,MATCH(P2P_Full_Short_Hostname,#REF!,0))</f>
        <v>#REF!</v>
      </c>
      <c r="BV296" s="38" t="e">
        <f>INDEX(#REF!,MATCH(P2P_Full_Short_Hostname,#REF!,0))</f>
        <v>#REF!</v>
      </c>
      <c r="BW296" s="332" t="e">
        <f>INDEX(#REF!,MATCH(P2P_Full_Short_Hostname,#REF!,0))</f>
        <v>#REF!</v>
      </c>
      <c r="BX296" s="332" t="e">
        <f>INDEX(#REF!,MATCH(P2P_Full_Short_Hostname,#REF!,0))</f>
        <v>#REF!</v>
      </c>
      <c r="BY296" s="333" t="e">
        <f>INDEX(#REF!,MATCH(P2P_Full_Short_Hostname,#REF!,0))</f>
        <v>#REF!</v>
      </c>
      <c r="BZ296" s="333" t="e">
        <f>INDEX(#REF!,MATCH(P2P_Full_Short_Hostname,#REF!,0))</f>
        <v>#REF!</v>
      </c>
    </row>
    <row r="297" spans="2:78" hidden="1">
      <c r="B297" s="95" t="s">
        <v>743</v>
      </c>
      <c r="C297" s="33" t="str">
        <f t="shared" si="54"/>
        <v>Luton</v>
      </c>
      <c r="D297" s="33" t="str">
        <f t="shared" si="55"/>
        <v>GTPU Probe</v>
      </c>
      <c r="E297" s="33" t="str">
        <f t="shared" si="56"/>
        <v>Ph1</v>
      </c>
      <c r="F297" s="35" t="s">
        <v>4174</v>
      </c>
      <c r="G297" s="35" t="s">
        <v>4175</v>
      </c>
      <c r="H297" s="35" t="s">
        <v>52</v>
      </c>
      <c r="I297" s="35" t="str">
        <f t="shared" si="57"/>
        <v>10.244.58.235</v>
      </c>
      <c r="J297" s="38" t="s">
        <v>4176</v>
      </c>
      <c r="K297" s="38" t="s">
        <v>4177</v>
      </c>
      <c r="L297" s="38" t="s">
        <v>4175</v>
      </c>
      <c r="M297" s="38" t="s">
        <v>53</v>
      </c>
      <c r="N297" s="38" t="str">
        <f t="shared" si="58"/>
        <v>10.244.58.171</v>
      </c>
      <c r="O297" s="331" t="s">
        <v>4178</v>
      </c>
      <c r="P297" s="331" t="s">
        <v>4214</v>
      </c>
      <c r="Q297" s="197" t="s">
        <v>4227</v>
      </c>
      <c r="R297" s="197" t="s">
        <v>56</v>
      </c>
      <c r="S297" s="331" t="e">
        <f t="shared" si="59"/>
        <v>#REF!</v>
      </c>
      <c r="T297" s="357" t="s">
        <v>4180</v>
      </c>
      <c r="U297" s="357" t="s">
        <v>4215</v>
      </c>
      <c r="V297" s="197" t="s">
        <v>4227</v>
      </c>
      <c r="W297" s="197" t="s">
        <v>56</v>
      </c>
      <c r="X297" s="331" t="e">
        <f t="shared" si="60"/>
        <v>#REF!</v>
      </c>
      <c r="Y297" s="328" t="s">
        <v>4182</v>
      </c>
      <c r="Z297" s="328"/>
      <c r="AA297" s="328" t="s">
        <v>4175</v>
      </c>
      <c r="AB297" s="328" t="s">
        <v>4181</v>
      </c>
      <c r="AC297" s="328" t="s">
        <v>4181</v>
      </c>
      <c r="AD297" s="333" t="s">
        <v>4228</v>
      </c>
      <c r="AE297" s="333"/>
      <c r="AF297" s="333" t="s">
        <v>4185</v>
      </c>
      <c r="AG297" s="333" t="s">
        <v>4218</v>
      </c>
      <c r="AH297" s="333" t="s">
        <v>4219</v>
      </c>
      <c r="AI297" s="549" t="s">
        <v>4220</v>
      </c>
      <c r="AJ297" s="549"/>
      <c r="AK297" s="328" t="s">
        <v>4181</v>
      </c>
      <c r="AL297" s="328" t="s">
        <v>4181</v>
      </c>
      <c r="AM297" s="328" t="s">
        <v>4181</v>
      </c>
      <c r="AN297" s="356" t="s">
        <v>4229</v>
      </c>
      <c r="AO297" s="356"/>
      <c r="AP297" s="333" t="s">
        <v>4185</v>
      </c>
      <c r="AQ297" s="333" t="s">
        <v>4218</v>
      </c>
      <c r="AR297" s="333" t="s">
        <v>4219</v>
      </c>
      <c r="AS297" s="549" t="s">
        <v>4222</v>
      </c>
      <c r="AT297" s="549"/>
      <c r="AU297" s="328" t="s">
        <v>4181</v>
      </c>
      <c r="AV297" s="328" t="s">
        <v>4181</v>
      </c>
      <c r="AW297" s="328" t="s">
        <v>4181</v>
      </c>
      <c r="AX297" s="353"/>
      <c r="AY297" s="353"/>
      <c r="AZ297" s="353"/>
      <c r="BA297" s="353"/>
      <c r="BB297" s="353"/>
      <c r="BC297" s="353"/>
      <c r="BD297" s="353"/>
      <c r="BE297" s="353"/>
      <c r="BF297" s="353"/>
      <c r="BG297" s="353"/>
      <c r="BH297" s="355"/>
      <c r="BI297" s="355"/>
      <c r="BJ297" s="353"/>
      <c r="BK297" s="353"/>
      <c r="BL297" s="353"/>
      <c r="BM297" s="353"/>
      <c r="BN297" s="353"/>
      <c r="BO297" s="355"/>
      <c r="BP297" s="355"/>
      <c r="BQ297" s="355"/>
      <c r="BS297" s="35" t="e">
        <f>INDEX(#REF!,MATCH(P2P_Full_Short_Hostname,#REF!,0))</f>
        <v>#REF!</v>
      </c>
      <c r="BT297" s="35" t="e">
        <f>INDEX(#REF!,MATCH(P2P_Full_Short_Hostname,#REF!,0))</f>
        <v>#REF!</v>
      </c>
      <c r="BU297" s="38" t="e">
        <f>INDEX(#REF!,MATCH(P2P_Full_Short_Hostname,#REF!,0))</f>
        <v>#REF!</v>
      </c>
      <c r="BV297" s="38" t="e">
        <f>INDEX(#REF!,MATCH(P2P_Full_Short_Hostname,#REF!,0))</f>
        <v>#REF!</v>
      </c>
      <c r="BW297" s="332" t="e">
        <f>INDEX(#REF!,MATCH(P2P_Full_Short_Hostname,#REF!,0))</f>
        <v>#REF!</v>
      </c>
      <c r="BX297" s="332" t="e">
        <f>INDEX(#REF!,MATCH(P2P_Full_Short_Hostname,#REF!,0))</f>
        <v>#REF!</v>
      </c>
      <c r="BY297" s="333" t="e">
        <f>INDEX(#REF!,MATCH(P2P_Full_Short_Hostname,#REF!,0))</f>
        <v>#REF!</v>
      </c>
      <c r="BZ297" s="333" t="e">
        <f>INDEX(#REF!,MATCH(P2P_Full_Short_Hostname,#REF!,0))</f>
        <v>#REF!</v>
      </c>
    </row>
    <row r="298" spans="2:78" hidden="1">
      <c r="B298" s="95" t="s">
        <v>801</v>
      </c>
      <c r="C298" s="33" t="str">
        <f t="shared" si="54"/>
        <v>Mansfield</v>
      </c>
      <c r="D298" s="33" t="str">
        <f t="shared" si="55"/>
        <v>GTPU Probe</v>
      </c>
      <c r="E298" s="33" t="str">
        <f t="shared" si="56"/>
        <v>Ph1</v>
      </c>
      <c r="F298" s="35" t="s">
        <v>4174</v>
      </c>
      <c r="G298" s="35" t="s">
        <v>4175</v>
      </c>
      <c r="H298" s="35" t="s">
        <v>52</v>
      </c>
      <c r="I298" s="35" t="str">
        <f t="shared" si="57"/>
        <v>10.244.57.203</v>
      </c>
      <c r="J298" s="38" t="s">
        <v>4176</v>
      </c>
      <c r="K298" s="38" t="s">
        <v>4177</v>
      </c>
      <c r="L298" s="38" t="s">
        <v>4175</v>
      </c>
      <c r="M298" s="38" t="s">
        <v>53</v>
      </c>
      <c r="N298" s="38" t="str">
        <f t="shared" si="58"/>
        <v>10.244.57.171</v>
      </c>
      <c r="O298" s="331" t="s">
        <v>4178</v>
      </c>
      <c r="P298" s="331" t="s">
        <v>4214</v>
      </c>
      <c r="Q298" s="197" t="s">
        <v>4227</v>
      </c>
      <c r="R298" s="197" t="s">
        <v>56</v>
      </c>
      <c r="S298" s="331" t="e">
        <f t="shared" si="59"/>
        <v>#REF!</v>
      </c>
      <c r="T298" s="357" t="s">
        <v>4180</v>
      </c>
      <c r="U298" s="357" t="s">
        <v>4215</v>
      </c>
      <c r="V298" s="197" t="s">
        <v>4227</v>
      </c>
      <c r="W298" s="197" t="s">
        <v>56</v>
      </c>
      <c r="X298" s="331" t="e">
        <f t="shared" si="60"/>
        <v>#REF!</v>
      </c>
      <c r="Y298" s="328" t="s">
        <v>4182</v>
      </c>
      <c r="Z298" s="328"/>
      <c r="AA298" s="328" t="s">
        <v>4175</v>
      </c>
      <c r="AB298" s="328" t="s">
        <v>4181</v>
      </c>
      <c r="AC298" s="328" t="s">
        <v>4181</v>
      </c>
      <c r="AD298" s="333" t="s">
        <v>4228</v>
      </c>
      <c r="AE298" s="333"/>
      <c r="AF298" s="333" t="s">
        <v>4185</v>
      </c>
      <c r="AG298" s="333" t="s">
        <v>4218</v>
      </c>
      <c r="AH298" s="333" t="s">
        <v>4219</v>
      </c>
      <c r="AI298" s="549" t="s">
        <v>4220</v>
      </c>
      <c r="AJ298" s="549"/>
      <c r="AK298" s="328" t="s">
        <v>4181</v>
      </c>
      <c r="AL298" s="328" t="s">
        <v>4181</v>
      </c>
      <c r="AM298" s="328" t="s">
        <v>4181</v>
      </c>
      <c r="AN298" s="356" t="s">
        <v>4229</v>
      </c>
      <c r="AO298" s="356"/>
      <c r="AP298" s="333" t="s">
        <v>4185</v>
      </c>
      <c r="AQ298" s="333" t="s">
        <v>4218</v>
      </c>
      <c r="AR298" s="333" t="s">
        <v>4219</v>
      </c>
      <c r="AS298" s="549" t="s">
        <v>4222</v>
      </c>
      <c r="AT298" s="549"/>
      <c r="AU298" s="328" t="s">
        <v>4181</v>
      </c>
      <c r="AV298" s="328" t="s">
        <v>4181</v>
      </c>
      <c r="AW298" s="328" t="s">
        <v>4181</v>
      </c>
      <c r="AX298" s="353"/>
      <c r="AY298" s="353"/>
      <c r="AZ298" s="353"/>
      <c r="BA298" s="353"/>
      <c r="BB298" s="353"/>
      <c r="BC298" s="353"/>
      <c r="BD298" s="353"/>
      <c r="BE298" s="353"/>
      <c r="BF298" s="353"/>
      <c r="BG298" s="353"/>
      <c r="BH298" s="355"/>
      <c r="BI298" s="355"/>
      <c r="BJ298" s="353"/>
      <c r="BK298" s="353"/>
      <c r="BL298" s="353"/>
      <c r="BM298" s="353"/>
      <c r="BN298" s="353"/>
      <c r="BO298" s="355"/>
      <c r="BP298" s="355"/>
      <c r="BQ298" s="355"/>
      <c r="BS298" s="35" t="e">
        <f>INDEX(#REF!,MATCH(P2P_Full_Short_Hostname,#REF!,0))</f>
        <v>#REF!</v>
      </c>
      <c r="BT298" s="35" t="e">
        <f>INDEX(#REF!,MATCH(P2P_Full_Short_Hostname,#REF!,0))</f>
        <v>#REF!</v>
      </c>
      <c r="BU298" s="38" t="e">
        <f>INDEX(#REF!,MATCH(P2P_Full_Short_Hostname,#REF!,0))</f>
        <v>#REF!</v>
      </c>
      <c r="BV298" s="38" t="e">
        <f>INDEX(#REF!,MATCH(P2P_Full_Short_Hostname,#REF!,0))</f>
        <v>#REF!</v>
      </c>
      <c r="BW298" s="332" t="e">
        <f>INDEX(#REF!,MATCH(P2P_Full_Short_Hostname,#REF!,0))</f>
        <v>#REF!</v>
      </c>
      <c r="BX298" s="332" t="e">
        <f>INDEX(#REF!,MATCH(P2P_Full_Short_Hostname,#REF!,0))</f>
        <v>#REF!</v>
      </c>
      <c r="BY298" s="333" t="e">
        <f>INDEX(#REF!,MATCH(P2P_Full_Short_Hostname,#REF!,0))</f>
        <v>#REF!</v>
      </c>
      <c r="BZ298" s="333" t="e">
        <f>INDEX(#REF!,MATCH(P2P_Full_Short_Hostname,#REF!,0))</f>
        <v>#REF!</v>
      </c>
    </row>
    <row r="299" spans="2:78" hidden="1">
      <c r="B299" s="95" t="s">
        <v>825</v>
      </c>
      <c r="C299" s="33" t="str">
        <f t="shared" si="54"/>
        <v>West Brom</v>
      </c>
      <c r="D299" s="33" t="str">
        <f t="shared" si="55"/>
        <v>GTPU Probe</v>
      </c>
      <c r="E299" s="33" t="str">
        <f t="shared" si="56"/>
        <v>Ph1</v>
      </c>
      <c r="F299" s="35" t="s">
        <v>4174</v>
      </c>
      <c r="G299" s="35" t="s">
        <v>4175</v>
      </c>
      <c r="H299" s="35" t="s">
        <v>52</v>
      </c>
      <c r="I299" s="35" t="str">
        <f t="shared" si="57"/>
        <v>10.244.55.139</v>
      </c>
      <c r="J299" s="38" t="s">
        <v>4176</v>
      </c>
      <c r="K299" s="38" t="s">
        <v>4177</v>
      </c>
      <c r="L299" s="38" t="s">
        <v>4175</v>
      </c>
      <c r="M299" s="38" t="s">
        <v>53</v>
      </c>
      <c r="N299" s="38" t="str">
        <f t="shared" si="58"/>
        <v>10.244.55.107</v>
      </c>
      <c r="O299" s="331" t="s">
        <v>4178</v>
      </c>
      <c r="P299" s="331" t="s">
        <v>4214</v>
      </c>
      <c r="Q299" s="197" t="s">
        <v>4227</v>
      </c>
      <c r="R299" s="197" t="s">
        <v>56</v>
      </c>
      <c r="S299" s="331" t="e">
        <f t="shared" si="59"/>
        <v>#REF!</v>
      </c>
      <c r="T299" s="357" t="s">
        <v>4180</v>
      </c>
      <c r="U299" s="357" t="s">
        <v>4215</v>
      </c>
      <c r="V299" s="197" t="s">
        <v>4227</v>
      </c>
      <c r="W299" s="197" t="s">
        <v>56</v>
      </c>
      <c r="X299" s="331" t="e">
        <f t="shared" si="60"/>
        <v>#REF!</v>
      </c>
      <c r="Y299" s="328" t="s">
        <v>4182</v>
      </c>
      <c r="Z299" s="328"/>
      <c r="AA299" s="328" t="s">
        <v>4175</v>
      </c>
      <c r="AB299" s="328" t="s">
        <v>4181</v>
      </c>
      <c r="AC299" s="328" t="s">
        <v>4181</v>
      </c>
      <c r="AD299" s="333" t="s">
        <v>4228</v>
      </c>
      <c r="AE299" s="333"/>
      <c r="AF299" s="333" t="s">
        <v>4185</v>
      </c>
      <c r="AG299" s="333" t="s">
        <v>4218</v>
      </c>
      <c r="AH299" s="333" t="s">
        <v>4219</v>
      </c>
      <c r="AI299" s="549" t="s">
        <v>4220</v>
      </c>
      <c r="AJ299" s="549"/>
      <c r="AK299" s="328" t="s">
        <v>4181</v>
      </c>
      <c r="AL299" s="328" t="s">
        <v>4181</v>
      </c>
      <c r="AM299" s="328" t="s">
        <v>4181</v>
      </c>
      <c r="AN299" s="356" t="s">
        <v>4229</v>
      </c>
      <c r="AO299" s="356"/>
      <c r="AP299" s="333" t="s">
        <v>4185</v>
      </c>
      <c r="AQ299" s="333" t="s">
        <v>4218</v>
      </c>
      <c r="AR299" s="333" t="s">
        <v>4219</v>
      </c>
      <c r="AS299" s="549" t="s">
        <v>4222</v>
      </c>
      <c r="AT299" s="549"/>
      <c r="AU299" s="328" t="s">
        <v>4181</v>
      </c>
      <c r="AV299" s="328" t="s">
        <v>4181</v>
      </c>
      <c r="AW299" s="328" t="s">
        <v>4181</v>
      </c>
      <c r="AX299" s="353"/>
      <c r="AY299" s="353"/>
      <c r="AZ299" s="353"/>
      <c r="BA299" s="353"/>
      <c r="BB299" s="353"/>
      <c r="BC299" s="353"/>
      <c r="BD299" s="353"/>
      <c r="BE299" s="353"/>
      <c r="BF299" s="353"/>
      <c r="BG299" s="353"/>
      <c r="BH299" s="355"/>
      <c r="BI299" s="355"/>
      <c r="BJ299" s="353"/>
      <c r="BK299" s="353"/>
      <c r="BL299" s="353"/>
      <c r="BM299" s="353"/>
      <c r="BN299" s="353"/>
      <c r="BO299" s="355"/>
      <c r="BP299" s="355"/>
      <c r="BQ299" s="355"/>
      <c r="BS299" s="35" t="e">
        <f>INDEX(#REF!,MATCH(P2P_Full_Short_Hostname,#REF!,0))</f>
        <v>#REF!</v>
      </c>
      <c r="BT299" s="35" t="e">
        <f>INDEX(#REF!,MATCH(P2P_Full_Short_Hostname,#REF!,0))</f>
        <v>#REF!</v>
      </c>
      <c r="BU299" s="38" t="e">
        <f>INDEX(#REF!,MATCH(P2P_Full_Short_Hostname,#REF!,0))</f>
        <v>#REF!</v>
      </c>
      <c r="BV299" s="38" t="e">
        <f>INDEX(#REF!,MATCH(P2P_Full_Short_Hostname,#REF!,0))</f>
        <v>#REF!</v>
      </c>
      <c r="BW299" s="332" t="e">
        <f>INDEX(#REF!,MATCH(P2P_Full_Short_Hostname,#REF!,0))</f>
        <v>#REF!</v>
      </c>
      <c r="BX299" s="332" t="e">
        <f>INDEX(#REF!,MATCH(P2P_Full_Short_Hostname,#REF!,0))</f>
        <v>#REF!</v>
      </c>
      <c r="BY299" s="333" t="e">
        <f>INDEX(#REF!,MATCH(P2P_Full_Short_Hostname,#REF!,0))</f>
        <v>#REF!</v>
      </c>
      <c r="BZ299" s="333" t="e">
        <f>INDEX(#REF!,MATCH(P2P_Full_Short_Hostname,#REF!,0))</f>
        <v>#REF!</v>
      </c>
    </row>
    <row r="300" spans="2:78" hidden="1">
      <c r="B300" s="95" t="s">
        <v>851</v>
      </c>
      <c r="C300" s="33" t="str">
        <f t="shared" si="54"/>
        <v>Beckton</v>
      </c>
      <c r="D300" s="33" t="str">
        <f t="shared" si="55"/>
        <v>GTPC Probe</v>
      </c>
      <c r="E300" s="33" t="str">
        <f t="shared" si="56"/>
        <v>Ph1</v>
      </c>
      <c r="F300" s="35" t="s">
        <v>4174</v>
      </c>
      <c r="G300" s="35" t="s">
        <v>4175</v>
      </c>
      <c r="H300" s="35" t="s">
        <v>52</v>
      </c>
      <c r="I300" s="35" t="str">
        <f t="shared" si="57"/>
        <v>10.244.55.204</v>
      </c>
      <c r="J300" s="38" t="s">
        <v>4176</v>
      </c>
      <c r="K300" s="38" t="s">
        <v>4177</v>
      </c>
      <c r="L300" s="38" t="s">
        <v>4175</v>
      </c>
      <c r="M300" s="38" t="s">
        <v>53</v>
      </c>
      <c r="N300" s="38" t="str">
        <f t="shared" si="58"/>
        <v>10.244.55.172</v>
      </c>
      <c r="O300" s="331" t="s">
        <v>4178</v>
      </c>
      <c r="P300" s="331" t="s">
        <v>4214</v>
      </c>
      <c r="Q300" s="197" t="s">
        <v>4227</v>
      </c>
      <c r="R300" s="197" t="s">
        <v>56</v>
      </c>
      <c r="S300" s="331" t="e">
        <f t="shared" si="59"/>
        <v>#REF!</v>
      </c>
      <c r="T300" s="357" t="s">
        <v>4180</v>
      </c>
      <c r="U300" s="357" t="s">
        <v>4215</v>
      </c>
      <c r="V300" s="197" t="s">
        <v>4227</v>
      </c>
      <c r="W300" s="197" t="s">
        <v>56</v>
      </c>
      <c r="X300" s="331" t="e">
        <f t="shared" si="60"/>
        <v>#REF!</v>
      </c>
      <c r="Y300" s="328" t="s">
        <v>4182</v>
      </c>
      <c r="Z300" s="328"/>
      <c r="AA300" s="328" t="s">
        <v>4175</v>
      </c>
      <c r="AB300" s="328" t="s">
        <v>4181</v>
      </c>
      <c r="AC300" s="328" t="s">
        <v>4181</v>
      </c>
      <c r="AD300" s="333" t="s">
        <v>4228</v>
      </c>
      <c r="AE300" s="333"/>
      <c r="AF300" s="333" t="s">
        <v>4185</v>
      </c>
      <c r="AG300" s="333" t="s">
        <v>4218</v>
      </c>
      <c r="AH300" s="333" t="s">
        <v>4219</v>
      </c>
      <c r="AI300" s="549" t="s">
        <v>4220</v>
      </c>
      <c r="AJ300" s="549"/>
      <c r="AK300" s="328" t="s">
        <v>4181</v>
      </c>
      <c r="AL300" s="328" t="s">
        <v>4181</v>
      </c>
      <c r="AM300" s="328" t="s">
        <v>4181</v>
      </c>
      <c r="AN300" s="356" t="s">
        <v>4229</v>
      </c>
      <c r="AO300" s="356"/>
      <c r="AP300" s="333" t="s">
        <v>4185</v>
      </c>
      <c r="AQ300" s="333" t="s">
        <v>4218</v>
      </c>
      <c r="AR300" s="333" t="s">
        <v>4219</v>
      </c>
      <c r="AS300" s="549" t="s">
        <v>4222</v>
      </c>
      <c r="AT300" s="549"/>
      <c r="AU300" s="328" t="s">
        <v>4181</v>
      </c>
      <c r="AV300" s="328" t="s">
        <v>4181</v>
      </c>
      <c r="AW300" s="328" t="s">
        <v>4181</v>
      </c>
      <c r="AX300" s="353"/>
      <c r="AY300" s="353"/>
      <c r="AZ300" s="353"/>
      <c r="BA300" s="353"/>
      <c r="BB300" s="353"/>
      <c r="BC300" s="353"/>
      <c r="BD300" s="353"/>
      <c r="BE300" s="353"/>
      <c r="BF300" s="353"/>
      <c r="BG300" s="353"/>
      <c r="BH300" s="355"/>
      <c r="BI300" s="355"/>
      <c r="BJ300" s="353"/>
      <c r="BK300" s="353"/>
      <c r="BL300" s="353"/>
      <c r="BM300" s="353"/>
      <c r="BN300" s="353"/>
      <c r="BO300" s="355"/>
      <c r="BP300" s="355"/>
      <c r="BQ300" s="355"/>
      <c r="BS300" s="35" t="e">
        <f>INDEX(#REF!,MATCH(P2P_Full_Short_Hostname,#REF!,0))</f>
        <v>#REF!</v>
      </c>
      <c r="BT300" s="35" t="e">
        <f>INDEX(#REF!,MATCH(P2P_Full_Short_Hostname,#REF!,0))</f>
        <v>#REF!</v>
      </c>
      <c r="BU300" s="38" t="e">
        <f>INDEX(#REF!,MATCH(P2P_Full_Short_Hostname,#REF!,0))</f>
        <v>#REF!</v>
      </c>
      <c r="BV300" s="38" t="e">
        <f>INDEX(#REF!,MATCH(P2P_Full_Short_Hostname,#REF!,0))</f>
        <v>#REF!</v>
      </c>
      <c r="BW300" s="332" t="e">
        <f>INDEX(#REF!,MATCH(P2P_Full_Short_Hostname,#REF!,0))</f>
        <v>#REF!</v>
      </c>
      <c r="BX300" s="332" t="e">
        <f>INDEX(#REF!,MATCH(P2P_Full_Short_Hostname,#REF!,0))</f>
        <v>#REF!</v>
      </c>
      <c r="BY300" s="333" t="e">
        <f>INDEX(#REF!,MATCH(P2P_Full_Short_Hostname,#REF!,0))</f>
        <v>#REF!</v>
      </c>
      <c r="BZ300" s="333" t="e">
        <f>INDEX(#REF!,MATCH(P2P_Full_Short_Hostname,#REF!,0))</f>
        <v>#REF!</v>
      </c>
    </row>
    <row r="301" spans="2:78" hidden="1">
      <c r="B301" s="95" t="s">
        <v>872</v>
      </c>
      <c r="C301" s="33" t="str">
        <f t="shared" si="54"/>
        <v>Croydon</v>
      </c>
      <c r="D301" s="33" t="str">
        <f t="shared" si="55"/>
        <v>GTPC Probe</v>
      </c>
      <c r="E301" s="33" t="str">
        <f t="shared" si="56"/>
        <v>Ph1</v>
      </c>
      <c r="F301" s="35" t="s">
        <v>4174</v>
      </c>
      <c r="G301" s="35" t="s">
        <v>4175</v>
      </c>
      <c r="H301" s="35" t="s">
        <v>52</v>
      </c>
      <c r="I301" s="35" t="str">
        <f t="shared" si="57"/>
        <v>10.244.57.140</v>
      </c>
      <c r="J301" s="38" t="s">
        <v>4176</v>
      </c>
      <c r="K301" s="38" t="s">
        <v>4177</v>
      </c>
      <c r="L301" s="38" t="s">
        <v>4175</v>
      </c>
      <c r="M301" s="38" t="s">
        <v>53</v>
      </c>
      <c r="N301" s="38" t="str">
        <f t="shared" si="58"/>
        <v>10.244.55.236</v>
      </c>
      <c r="O301" s="331" t="s">
        <v>4178</v>
      </c>
      <c r="P301" s="331" t="s">
        <v>4214</v>
      </c>
      <c r="Q301" s="197" t="s">
        <v>4227</v>
      </c>
      <c r="R301" s="197" t="s">
        <v>56</v>
      </c>
      <c r="S301" s="331" t="e">
        <f t="shared" si="59"/>
        <v>#REF!</v>
      </c>
      <c r="T301" s="357" t="s">
        <v>4180</v>
      </c>
      <c r="U301" s="357" t="s">
        <v>4215</v>
      </c>
      <c r="V301" s="197" t="s">
        <v>4227</v>
      </c>
      <c r="W301" s="197" t="s">
        <v>56</v>
      </c>
      <c r="X301" s="331" t="e">
        <f t="shared" si="60"/>
        <v>#REF!</v>
      </c>
      <c r="Y301" s="328" t="s">
        <v>4182</v>
      </c>
      <c r="Z301" s="328"/>
      <c r="AA301" s="328" t="s">
        <v>4175</v>
      </c>
      <c r="AB301" s="328" t="s">
        <v>4181</v>
      </c>
      <c r="AC301" s="328" t="s">
        <v>4181</v>
      </c>
      <c r="AD301" s="333" t="s">
        <v>4228</v>
      </c>
      <c r="AE301" s="333"/>
      <c r="AF301" s="333" t="s">
        <v>4185</v>
      </c>
      <c r="AG301" s="333" t="s">
        <v>4218</v>
      </c>
      <c r="AH301" s="333" t="s">
        <v>4219</v>
      </c>
      <c r="AI301" s="549" t="s">
        <v>4220</v>
      </c>
      <c r="AJ301" s="549"/>
      <c r="AK301" s="328" t="s">
        <v>4181</v>
      </c>
      <c r="AL301" s="328" t="s">
        <v>4181</v>
      </c>
      <c r="AM301" s="328" t="s">
        <v>4181</v>
      </c>
      <c r="AN301" s="356" t="s">
        <v>4229</v>
      </c>
      <c r="AO301" s="356"/>
      <c r="AP301" s="333" t="s">
        <v>4185</v>
      </c>
      <c r="AQ301" s="333" t="s">
        <v>4218</v>
      </c>
      <c r="AR301" s="333" t="s">
        <v>4219</v>
      </c>
      <c r="AS301" s="549" t="s">
        <v>4222</v>
      </c>
      <c r="AT301" s="549"/>
      <c r="AU301" s="328" t="s">
        <v>4181</v>
      </c>
      <c r="AV301" s="328" t="s">
        <v>4181</v>
      </c>
      <c r="AW301" s="328" t="s">
        <v>4181</v>
      </c>
      <c r="AX301" s="353"/>
      <c r="AY301" s="353"/>
      <c r="AZ301" s="353"/>
      <c r="BA301" s="353"/>
      <c r="BB301" s="353"/>
      <c r="BC301" s="353"/>
      <c r="BD301" s="353"/>
      <c r="BE301" s="353"/>
      <c r="BF301" s="353"/>
      <c r="BG301" s="353"/>
      <c r="BH301" s="355"/>
      <c r="BI301" s="355"/>
      <c r="BJ301" s="353"/>
      <c r="BK301" s="353"/>
      <c r="BL301" s="353"/>
      <c r="BM301" s="353"/>
      <c r="BN301" s="353"/>
      <c r="BO301" s="355"/>
      <c r="BP301" s="355"/>
      <c r="BQ301" s="355"/>
      <c r="BS301" s="35" t="e">
        <f>INDEX(#REF!,MATCH(P2P_Full_Short_Hostname,#REF!,0))</f>
        <v>#REF!</v>
      </c>
      <c r="BT301" s="35" t="e">
        <f>INDEX(#REF!,MATCH(P2P_Full_Short_Hostname,#REF!,0))</f>
        <v>#REF!</v>
      </c>
      <c r="BU301" s="38" t="e">
        <f>INDEX(#REF!,MATCH(P2P_Full_Short_Hostname,#REF!,0))</f>
        <v>#REF!</v>
      </c>
      <c r="BV301" s="38" t="e">
        <f>INDEX(#REF!,MATCH(P2P_Full_Short_Hostname,#REF!,0))</f>
        <v>#REF!</v>
      </c>
      <c r="BW301" s="332" t="e">
        <f>INDEX(#REF!,MATCH(P2P_Full_Short_Hostname,#REF!,0))</f>
        <v>#REF!</v>
      </c>
      <c r="BX301" s="332" t="e">
        <f>INDEX(#REF!,MATCH(P2P_Full_Short_Hostname,#REF!,0))</f>
        <v>#REF!</v>
      </c>
      <c r="BY301" s="333" t="e">
        <f>INDEX(#REF!,MATCH(P2P_Full_Short_Hostname,#REF!,0))</f>
        <v>#REF!</v>
      </c>
      <c r="BZ301" s="333" t="e">
        <f>INDEX(#REF!,MATCH(P2P_Full_Short_Hostname,#REF!,0))</f>
        <v>#REF!</v>
      </c>
    </row>
    <row r="302" spans="2:78" hidden="1">
      <c r="B302" s="95" t="s">
        <v>780</v>
      </c>
      <c r="C302" s="33" t="str">
        <f t="shared" si="54"/>
        <v>Leeds</v>
      </c>
      <c r="D302" s="33" t="str">
        <f t="shared" si="55"/>
        <v>GTPC Probe</v>
      </c>
      <c r="E302" s="33" t="str">
        <f t="shared" si="56"/>
        <v>Ph1</v>
      </c>
      <c r="F302" s="35" t="s">
        <v>4174</v>
      </c>
      <c r="G302" s="35" t="s">
        <v>4175</v>
      </c>
      <c r="H302" s="35" t="s">
        <v>52</v>
      </c>
      <c r="I302" s="35" t="str">
        <f t="shared" si="57"/>
        <v>10.244.53.44</v>
      </c>
      <c r="J302" s="38" t="s">
        <v>4176</v>
      </c>
      <c r="K302" s="38" t="s">
        <v>4177</v>
      </c>
      <c r="L302" s="38" t="s">
        <v>4175</v>
      </c>
      <c r="M302" s="38" t="s">
        <v>53</v>
      </c>
      <c r="N302" s="38" t="str">
        <f t="shared" si="58"/>
        <v>10.244.53.12</v>
      </c>
      <c r="O302" s="331" t="s">
        <v>4178</v>
      </c>
      <c r="P302" s="331" t="s">
        <v>4214</v>
      </c>
      <c r="Q302" s="197" t="s">
        <v>4227</v>
      </c>
      <c r="R302" s="197" t="s">
        <v>56</v>
      </c>
      <c r="S302" s="331" t="e">
        <f t="shared" si="59"/>
        <v>#REF!</v>
      </c>
      <c r="T302" s="357" t="s">
        <v>4180</v>
      </c>
      <c r="U302" s="357" t="s">
        <v>4215</v>
      </c>
      <c r="V302" s="197" t="s">
        <v>4227</v>
      </c>
      <c r="W302" s="197" t="s">
        <v>56</v>
      </c>
      <c r="X302" s="331" t="e">
        <f t="shared" si="60"/>
        <v>#REF!</v>
      </c>
      <c r="Y302" s="328" t="s">
        <v>4182</v>
      </c>
      <c r="Z302" s="328"/>
      <c r="AA302" s="328" t="s">
        <v>4175</v>
      </c>
      <c r="AB302" s="328" t="s">
        <v>4181</v>
      </c>
      <c r="AC302" s="328" t="s">
        <v>4181</v>
      </c>
      <c r="AD302" s="333" t="s">
        <v>4228</v>
      </c>
      <c r="AE302" s="333"/>
      <c r="AF302" s="333" t="s">
        <v>4185</v>
      </c>
      <c r="AG302" s="333" t="s">
        <v>4218</v>
      </c>
      <c r="AH302" s="333" t="s">
        <v>4219</v>
      </c>
      <c r="AI302" s="549" t="s">
        <v>4220</v>
      </c>
      <c r="AJ302" s="549"/>
      <c r="AK302" s="328" t="s">
        <v>4181</v>
      </c>
      <c r="AL302" s="328" t="s">
        <v>4181</v>
      </c>
      <c r="AM302" s="328" t="s">
        <v>4181</v>
      </c>
      <c r="AN302" s="356" t="s">
        <v>4229</v>
      </c>
      <c r="AO302" s="356"/>
      <c r="AP302" s="333" t="s">
        <v>4185</v>
      </c>
      <c r="AQ302" s="333" t="s">
        <v>4218</v>
      </c>
      <c r="AR302" s="333" t="s">
        <v>4219</v>
      </c>
      <c r="AS302" s="549" t="s">
        <v>4222</v>
      </c>
      <c r="AT302" s="549"/>
      <c r="AU302" s="328" t="s">
        <v>4181</v>
      </c>
      <c r="AV302" s="328" t="s">
        <v>4181</v>
      </c>
      <c r="AW302" s="328" t="s">
        <v>4181</v>
      </c>
      <c r="AX302" s="353"/>
      <c r="AY302" s="353"/>
      <c r="AZ302" s="353"/>
      <c r="BA302" s="353"/>
      <c r="BB302" s="353"/>
      <c r="BC302" s="353"/>
      <c r="BD302" s="353"/>
      <c r="BE302" s="353"/>
      <c r="BF302" s="353"/>
      <c r="BG302" s="353"/>
      <c r="BH302" s="355"/>
      <c r="BI302" s="355"/>
      <c r="BJ302" s="353"/>
      <c r="BK302" s="353"/>
      <c r="BL302" s="353"/>
      <c r="BM302" s="353"/>
      <c r="BN302" s="353"/>
      <c r="BO302" s="355"/>
      <c r="BP302" s="355"/>
      <c r="BQ302" s="355"/>
      <c r="BS302" s="35" t="e">
        <f>INDEX(#REF!,MATCH(P2P_Full_Short_Hostname,#REF!,0))</f>
        <v>#REF!</v>
      </c>
      <c r="BT302" s="35" t="e">
        <f>INDEX(#REF!,MATCH(P2P_Full_Short_Hostname,#REF!,0))</f>
        <v>#REF!</v>
      </c>
      <c r="BU302" s="38" t="e">
        <f>INDEX(#REF!,MATCH(P2P_Full_Short_Hostname,#REF!,0))</f>
        <v>#REF!</v>
      </c>
      <c r="BV302" s="38" t="e">
        <f>INDEX(#REF!,MATCH(P2P_Full_Short_Hostname,#REF!,0))</f>
        <v>#REF!</v>
      </c>
      <c r="BW302" s="332" t="e">
        <f>INDEX(#REF!,MATCH(P2P_Full_Short_Hostname,#REF!,0))</f>
        <v>#REF!</v>
      </c>
      <c r="BX302" s="332" t="e">
        <f>INDEX(#REF!,MATCH(P2P_Full_Short_Hostname,#REF!,0))</f>
        <v>#REF!</v>
      </c>
      <c r="BY302" s="333" t="e">
        <f>INDEX(#REF!,MATCH(P2P_Full_Short_Hostname,#REF!,0))</f>
        <v>#REF!</v>
      </c>
      <c r="BZ302" s="333" t="e">
        <f>INDEX(#REF!,MATCH(P2P_Full_Short_Hostname,#REF!,0))</f>
        <v>#REF!</v>
      </c>
    </row>
    <row r="303" spans="2:78" hidden="1">
      <c r="B303" s="95" t="s">
        <v>744</v>
      </c>
      <c r="C303" s="33" t="str">
        <f t="shared" si="54"/>
        <v>Luton</v>
      </c>
      <c r="D303" s="33" t="str">
        <f t="shared" si="55"/>
        <v>GTPC Probe</v>
      </c>
      <c r="E303" s="33" t="str">
        <f t="shared" si="56"/>
        <v>Ph1</v>
      </c>
      <c r="F303" s="35" t="s">
        <v>4174</v>
      </c>
      <c r="G303" s="35" t="s">
        <v>4175</v>
      </c>
      <c r="H303" s="35" t="s">
        <v>52</v>
      </c>
      <c r="I303" s="35" t="str">
        <f t="shared" si="57"/>
        <v>10.244.58.236</v>
      </c>
      <c r="J303" s="38" t="s">
        <v>4176</v>
      </c>
      <c r="K303" s="38" t="s">
        <v>4177</v>
      </c>
      <c r="L303" s="38" t="s">
        <v>4175</v>
      </c>
      <c r="M303" s="38" t="s">
        <v>53</v>
      </c>
      <c r="N303" s="38" t="str">
        <f t="shared" si="58"/>
        <v>10.244.58.172</v>
      </c>
      <c r="O303" s="331" t="s">
        <v>4178</v>
      </c>
      <c r="P303" s="331" t="s">
        <v>4214</v>
      </c>
      <c r="Q303" s="197" t="s">
        <v>4227</v>
      </c>
      <c r="R303" s="197" t="s">
        <v>56</v>
      </c>
      <c r="S303" s="331" t="e">
        <f t="shared" si="59"/>
        <v>#REF!</v>
      </c>
      <c r="T303" s="357" t="s">
        <v>4180</v>
      </c>
      <c r="U303" s="357" t="s">
        <v>4215</v>
      </c>
      <c r="V303" s="197" t="s">
        <v>4227</v>
      </c>
      <c r="W303" s="197" t="s">
        <v>56</v>
      </c>
      <c r="X303" s="331" t="e">
        <f t="shared" si="60"/>
        <v>#REF!</v>
      </c>
      <c r="Y303" s="328" t="s">
        <v>4182</v>
      </c>
      <c r="Z303" s="328"/>
      <c r="AA303" s="328" t="s">
        <v>4175</v>
      </c>
      <c r="AB303" s="328" t="s">
        <v>4181</v>
      </c>
      <c r="AC303" s="328" t="s">
        <v>4181</v>
      </c>
      <c r="AD303" s="333" t="s">
        <v>4228</v>
      </c>
      <c r="AE303" s="333"/>
      <c r="AF303" s="333" t="s">
        <v>4185</v>
      </c>
      <c r="AG303" s="333" t="s">
        <v>4218</v>
      </c>
      <c r="AH303" s="333" t="s">
        <v>4219</v>
      </c>
      <c r="AI303" s="549" t="s">
        <v>4220</v>
      </c>
      <c r="AJ303" s="549"/>
      <c r="AK303" s="328" t="s">
        <v>4181</v>
      </c>
      <c r="AL303" s="328" t="s">
        <v>4181</v>
      </c>
      <c r="AM303" s="328" t="s">
        <v>4181</v>
      </c>
      <c r="AN303" s="356" t="s">
        <v>4229</v>
      </c>
      <c r="AO303" s="356"/>
      <c r="AP303" s="333" t="s">
        <v>4185</v>
      </c>
      <c r="AQ303" s="333" t="s">
        <v>4218</v>
      </c>
      <c r="AR303" s="333" t="s">
        <v>4219</v>
      </c>
      <c r="AS303" s="549" t="s">
        <v>4222</v>
      </c>
      <c r="AT303" s="549"/>
      <c r="AU303" s="328" t="s">
        <v>4181</v>
      </c>
      <c r="AV303" s="328" t="s">
        <v>4181</v>
      </c>
      <c r="AW303" s="328" t="s">
        <v>4181</v>
      </c>
      <c r="AX303" s="353"/>
      <c r="AY303" s="353"/>
      <c r="AZ303" s="353"/>
      <c r="BA303" s="353"/>
      <c r="BB303" s="353"/>
      <c r="BC303" s="353"/>
      <c r="BD303" s="353"/>
      <c r="BE303" s="353"/>
      <c r="BF303" s="353"/>
      <c r="BG303" s="353"/>
      <c r="BH303" s="355"/>
      <c r="BI303" s="355"/>
      <c r="BJ303" s="353"/>
      <c r="BK303" s="353"/>
      <c r="BL303" s="353"/>
      <c r="BM303" s="353"/>
      <c r="BN303" s="353"/>
      <c r="BO303" s="355"/>
      <c r="BP303" s="355"/>
      <c r="BQ303" s="355"/>
      <c r="BS303" s="35" t="e">
        <f>INDEX(#REF!,MATCH(P2P_Full_Short_Hostname,#REF!,0))</f>
        <v>#REF!</v>
      </c>
      <c r="BT303" s="35" t="e">
        <f>INDEX(#REF!,MATCH(P2P_Full_Short_Hostname,#REF!,0))</f>
        <v>#REF!</v>
      </c>
      <c r="BU303" s="38" t="e">
        <f>INDEX(#REF!,MATCH(P2P_Full_Short_Hostname,#REF!,0))</f>
        <v>#REF!</v>
      </c>
      <c r="BV303" s="38" t="e">
        <f>INDEX(#REF!,MATCH(P2P_Full_Short_Hostname,#REF!,0))</f>
        <v>#REF!</v>
      </c>
      <c r="BW303" s="332" t="e">
        <f>INDEX(#REF!,MATCH(P2P_Full_Short_Hostname,#REF!,0))</f>
        <v>#REF!</v>
      </c>
      <c r="BX303" s="332" t="e">
        <f>INDEX(#REF!,MATCH(P2P_Full_Short_Hostname,#REF!,0))</f>
        <v>#REF!</v>
      </c>
      <c r="BY303" s="333" t="e">
        <f>INDEX(#REF!,MATCH(P2P_Full_Short_Hostname,#REF!,0))</f>
        <v>#REF!</v>
      </c>
      <c r="BZ303" s="333" t="e">
        <f>INDEX(#REF!,MATCH(P2P_Full_Short_Hostname,#REF!,0))</f>
        <v>#REF!</v>
      </c>
    </row>
    <row r="304" spans="2:78" hidden="1">
      <c r="B304" s="95" t="s">
        <v>802</v>
      </c>
      <c r="C304" s="33" t="str">
        <f t="shared" si="54"/>
        <v>Mansfield</v>
      </c>
      <c r="D304" s="33" t="str">
        <f t="shared" si="55"/>
        <v>GTPC Probe</v>
      </c>
      <c r="E304" s="33" t="str">
        <f t="shared" si="56"/>
        <v>Ph1</v>
      </c>
      <c r="F304" s="35" t="s">
        <v>4174</v>
      </c>
      <c r="G304" s="35" t="s">
        <v>4175</v>
      </c>
      <c r="H304" s="35" t="s">
        <v>52</v>
      </c>
      <c r="I304" s="35" t="str">
        <f t="shared" si="57"/>
        <v>10.244.57.204</v>
      </c>
      <c r="J304" s="38" t="s">
        <v>4176</v>
      </c>
      <c r="K304" s="38" t="s">
        <v>4177</v>
      </c>
      <c r="L304" s="38" t="s">
        <v>4175</v>
      </c>
      <c r="M304" s="38" t="s">
        <v>53</v>
      </c>
      <c r="N304" s="38" t="str">
        <f t="shared" si="58"/>
        <v>10.244.57.172</v>
      </c>
      <c r="O304" s="331" t="s">
        <v>4178</v>
      </c>
      <c r="P304" s="331" t="s">
        <v>4214</v>
      </c>
      <c r="Q304" s="197" t="s">
        <v>4227</v>
      </c>
      <c r="R304" s="197" t="s">
        <v>56</v>
      </c>
      <c r="S304" s="331" t="e">
        <f t="shared" si="59"/>
        <v>#REF!</v>
      </c>
      <c r="T304" s="357" t="s">
        <v>4180</v>
      </c>
      <c r="U304" s="357" t="s">
        <v>4215</v>
      </c>
      <c r="V304" s="197" t="s">
        <v>4227</v>
      </c>
      <c r="W304" s="197" t="s">
        <v>56</v>
      </c>
      <c r="X304" s="331" t="e">
        <f t="shared" si="60"/>
        <v>#REF!</v>
      </c>
      <c r="Y304" s="328" t="s">
        <v>4182</v>
      </c>
      <c r="Z304" s="328"/>
      <c r="AA304" s="328" t="s">
        <v>4175</v>
      </c>
      <c r="AB304" s="328" t="s">
        <v>4181</v>
      </c>
      <c r="AC304" s="328" t="s">
        <v>4181</v>
      </c>
      <c r="AD304" s="333" t="s">
        <v>4228</v>
      </c>
      <c r="AE304" s="333"/>
      <c r="AF304" s="333" t="s">
        <v>4185</v>
      </c>
      <c r="AG304" s="333" t="s">
        <v>4218</v>
      </c>
      <c r="AH304" s="333" t="s">
        <v>4219</v>
      </c>
      <c r="AI304" s="549" t="s">
        <v>4220</v>
      </c>
      <c r="AJ304" s="549"/>
      <c r="AK304" s="328" t="s">
        <v>4181</v>
      </c>
      <c r="AL304" s="328" t="s">
        <v>4181</v>
      </c>
      <c r="AM304" s="328" t="s">
        <v>4181</v>
      </c>
      <c r="AN304" s="356" t="s">
        <v>4229</v>
      </c>
      <c r="AO304" s="356"/>
      <c r="AP304" s="333" t="s">
        <v>4185</v>
      </c>
      <c r="AQ304" s="333" t="s">
        <v>4218</v>
      </c>
      <c r="AR304" s="333" t="s">
        <v>4219</v>
      </c>
      <c r="AS304" s="549" t="s">
        <v>4222</v>
      </c>
      <c r="AT304" s="549"/>
      <c r="AU304" s="328" t="s">
        <v>4181</v>
      </c>
      <c r="AV304" s="328" t="s">
        <v>4181</v>
      </c>
      <c r="AW304" s="328" t="s">
        <v>4181</v>
      </c>
      <c r="AX304" s="353"/>
      <c r="AY304" s="353"/>
      <c r="AZ304" s="353"/>
      <c r="BA304" s="353"/>
      <c r="BB304" s="353"/>
      <c r="BC304" s="353"/>
      <c r="BD304" s="353"/>
      <c r="BE304" s="353"/>
      <c r="BF304" s="353"/>
      <c r="BG304" s="353"/>
      <c r="BH304" s="355"/>
      <c r="BI304" s="355"/>
      <c r="BJ304" s="353"/>
      <c r="BK304" s="353"/>
      <c r="BL304" s="353"/>
      <c r="BM304" s="353"/>
      <c r="BN304" s="353"/>
      <c r="BO304" s="355"/>
      <c r="BP304" s="355"/>
      <c r="BQ304" s="355"/>
      <c r="BS304" s="35" t="e">
        <f>INDEX(#REF!,MATCH(P2P_Full_Short_Hostname,#REF!,0))</f>
        <v>#REF!</v>
      </c>
      <c r="BT304" s="35" t="e">
        <f>INDEX(#REF!,MATCH(P2P_Full_Short_Hostname,#REF!,0))</f>
        <v>#REF!</v>
      </c>
      <c r="BU304" s="38" t="e">
        <f>INDEX(#REF!,MATCH(P2P_Full_Short_Hostname,#REF!,0))</f>
        <v>#REF!</v>
      </c>
      <c r="BV304" s="38" t="e">
        <f>INDEX(#REF!,MATCH(P2P_Full_Short_Hostname,#REF!,0))</f>
        <v>#REF!</v>
      </c>
      <c r="BW304" s="332" t="e">
        <f>INDEX(#REF!,MATCH(P2P_Full_Short_Hostname,#REF!,0))</f>
        <v>#REF!</v>
      </c>
      <c r="BX304" s="332" t="e">
        <f>INDEX(#REF!,MATCH(P2P_Full_Short_Hostname,#REF!,0))</f>
        <v>#REF!</v>
      </c>
      <c r="BY304" s="333" t="e">
        <f>INDEX(#REF!,MATCH(P2P_Full_Short_Hostname,#REF!,0))</f>
        <v>#REF!</v>
      </c>
      <c r="BZ304" s="333" t="e">
        <f>INDEX(#REF!,MATCH(P2P_Full_Short_Hostname,#REF!,0))</f>
        <v>#REF!</v>
      </c>
    </row>
    <row r="305" spans="2:78" hidden="1">
      <c r="B305" s="95" t="s">
        <v>826</v>
      </c>
      <c r="C305" s="33" t="str">
        <f t="shared" si="54"/>
        <v>West Brom</v>
      </c>
      <c r="D305" s="33" t="str">
        <f t="shared" si="55"/>
        <v>GTPC Probe</v>
      </c>
      <c r="E305" s="33" t="str">
        <f t="shared" si="56"/>
        <v>Ph1</v>
      </c>
      <c r="F305" s="35" t="s">
        <v>4174</v>
      </c>
      <c r="G305" s="35" t="s">
        <v>4175</v>
      </c>
      <c r="H305" s="35" t="s">
        <v>52</v>
      </c>
      <c r="I305" s="35" t="str">
        <f t="shared" si="57"/>
        <v>10.244.55.140</v>
      </c>
      <c r="J305" s="38" t="s">
        <v>4176</v>
      </c>
      <c r="K305" s="38" t="s">
        <v>4177</v>
      </c>
      <c r="L305" s="38" t="s">
        <v>4175</v>
      </c>
      <c r="M305" s="38" t="s">
        <v>53</v>
      </c>
      <c r="N305" s="38" t="str">
        <f t="shared" si="58"/>
        <v>10.244.55.108</v>
      </c>
      <c r="O305" s="331" t="s">
        <v>4178</v>
      </c>
      <c r="P305" s="331" t="s">
        <v>4214</v>
      </c>
      <c r="Q305" s="197" t="s">
        <v>4227</v>
      </c>
      <c r="R305" s="197" t="s">
        <v>56</v>
      </c>
      <c r="S305" s="331" t="e">
        <f t="shared" si="59"/>
        <v>#REF!</v>
      </c>
      <c r="T305" s="357" t="s">
        <v>4180</v>
      </c>
      <c r="U305" s="357" t="s">
        <v>4215</v>
      </c>
      <c r="V305" s="197" t="s">
        <v>4227</v>
      </c>
      <c r="W305" s="197" t="s">
        <v>56</v>
      </c>
      <c r="X305" s="331" t="e">
        <f t="shared" si="60"/>
        <v>#REF!</v>
      </c>
      <c r="Y305" s="328" t="s">
        <v>4182</v>
      </c>
      <c r="Z305" s="328"/>
      <c r="AA305" s="328" t="s">
        <v>4175</v>
      </c>
      <c r="AB305" s="328" t="s">
        <v>4181</v>
      </c>
      <c r="AC305" s="328" t="s">
        <v>4181</v>
      </c>
      <c r="AD305" s="333" t="s">
        <v>4228</v>
      </c>
      <c r="AE305" s="333"/>
      <c r="AF305" s="333" t="s">
        <v>4185</v>
      </c>
      <c r="AG305" s="333" t="s">
        <v>4218</v>
      </c>
      <c r="AH305" s="333" t="s">
        <v>4219</v>
      </c>
      <c r="AI305" s="549" t="s">
        <v>4220</v>
      </c>
      <c r="AJ305" s="549"/>
      <c r="AK305" s="328" t="s">
        <v>4181</v>
      </c>
      <c r="AL305" s="328" t="s">
        <v>4181</v>
      </c>
      <c r="AM305" s="328" t="s">
        <v>4181</v>
      </c>
      <c r="AN305" s="356" t="s">
        <v>4229</v>
      </c>
      <c r="AO305" s="356"/>
      <c r="AP305" s="333" t="s">
        <v>4185</v>
      </c>
      <c r="AQ305" s="333" t="s">
        <v>4218</v>
      </c>
      <c r="AR305" s="333" t="s">
        <v>4219</v>
      </c>
      <c r="AS305" s="549" t="s">
        <v>4222</v>
      </c>
      <c r="AT305" s="549"/>
      <c r="AU305" s="328" t="s">
        <v>4181</v>
      </c>
      <c r="AV305" s="328" t="s">
        <v>4181</v>
      </c>
      <c r="AW305" s="328" t="s">
        <v>4181</v>
      </c>
      <c r="AX305" s="353"/>
      <c r="AY305" s="353"/>
      <c r="AZ305" s="353"/>
      <c r="BA305" s="353"/>
      <c r="BB305" s="353"/>
      <c r="BC305" s="353"/>
      <c r="BD305" s="353"/>
      <c r="BE305" s="353"/>
      <c r="BF305" s="353"/>
      <c r="BG305" s="353"/>
      <c r="BH305" s="355"/>
      <c r="BI305" s="355"/>
      <c r="BJ305" s="353"/>
      <c r="BK305" s="353"/>
      <c r="BL305" s="353"/>
      <c r="BM305" s="353"/>
      <c r="BN305" s="353"/>
      <c r="BO305" s="355"/>
      <c r="BP305" s="355"/>
      <c r="BQ305" s="355"/>
      <c r="BS305" s="35" t="e">
        <f>INDEX(#REF!,MATCH(P2P_Full_Short_Hostname,#REF!,0))</f>
        <v>#REF!</v>
      </c>
      <c r="BT305" s="35" t="e">
        <f>INDEX(#REF!,MATCH(P2P_Full_Short_Hostname,#REF!,0))</f>
        <v>#REF!</v>
      </c>
      <c r="BU305" s="38" t="e">
        <f>INDEX(#REF!,MATCH(P2P_Full_Short_Hostname,#REF!,0))</f>
        <v>#REF!</v>
      </c>
      <c r="BV305" s="38" t="e">
        <f>INDEX(#REF!,MATCH(P2P_Full_Short_Hostname,#REF!,0))</f>
        <v>#REF!</v>
      </c>
      <c r="BW305" s="332" t="e">
        <f>INDEX(#REF!,MATCH(P2P_Full_Short_Hostname,#REF!,0))</f>
        <v>#REF!</v>
      </c>
      <c r="BX305" s="332" t="e">
        <f>INDEX(#REF!,MATCH(P2P_Full_Short_Hostname,#REF!,0))</f>
        <v>#REF!</v>
      </c>
      <c r="BY305" s="333" t="e">
        <f>INDEX(#REF!,MATCH(P2P_Full_Short_Hostname,#REF!,0))</f>
        <v>#REF!</v>
      </c>
      <c r="BZ305" s="333" t="e">
        <f>INDEX(#REF!,MATCH(P2P_Full_Short_Hostname,#REF!,0))</f>
        <v>#REF!</v>
      </c>
    </row>
    <row r="306" spans="2:78" hidden="1">
      <c r="B306" s="95" t="s">
        <v>852</v>
      </c>
      <c r="C306" s="33" t="str">
        <f t="shared" si="54"/>
        <v>Beckton</v>
      </c>
      <c r="D306" s="33" t="str">
        <f t="shared" si="55"/>
        <v>GTPC Probe</v>
      </c>
      <c r="E306" s="33" t="str">
        <f t="shared" si="56"/>
        <v>Ph1</v>
      </c>
      <c r="F306" s="35" t="s">
        <v>4174</v>
      </c>
      <c r="G306" s="35" t="s">
        <v>4175</v>
      </c>
      <c r="H306" s="35" t="s">
        <v>52</v>
      </c>
      <c r="I306" s="35" t="str">
        <f t="shared" si="57"/>
        <v>10.244.55.205</v>
      </c>
      <c r="J306" s="38" t="s">
        <v>4176</v>
      </c>
      <c r="K306" s="38" t="s">
        <v>4177</v>
      </c>
      <c r="L306" s="38" t="s">
        <v>4175</v>
      </c>
      <c r="M306" s="38" t="s">
        <v>53</v>
      </c>
      <c r="N306" s="38" t="str">
        <f t="shared" si="58"/>
        <v>10.244.55.173</v>
      </c>
      <c r="O306" s="331" t="s">
        <v>4178</v>
      </c>
      <c r="P306" s="331" t="s">
        <v>4214</v>
      </c>
      <c r="Q306" s="197" t="s">
        <v>4227</v>
      </c>
      <c r="R306" s="197" t="s">
        <v>56</v>
      </c>
      <c r="S306" s="331" t="e">
        <f t="shared" si="59"/>
        <v>#REF!</v>
      </c>
      <c r="T306" s="357" t="s">
        <v>4180</v>
      </c>
      <c r="U306" s="357" t="s">
        <v>4215</v>
      </c>
      <c r="V306" s="197" t="s">
        <v>4227</v>
      </c>
      <c r="W306" s="197" t="s">
        <v>56</v>
      </c>
      <c r="X306" s="331" t="e">
        <f t="shared" si="60"/>
        <v>#REF!</v>
      </c>
      <c r="Y306" s="328" t="s">
        <v>4182</v>
      </c>
      <c r="Z306" s="328"/>
      <c r="AA306" s="328" t="s">
        <v>4175</v>
      </c>
      <c r="AB306" s="328" t="s">
        <v>4181</v>
      </c>
      <c r="AC306" s="328" t="s">
        <v>4181</v>
      </c>
      <c r="AD306" s="333" t="s">
        <v>4228</v>
      </c>
      <c r="AE306" s="333"/>
      <c r="AF306" s="333" t="s">
        <v>4185</v>
      </c>
      <c r="AG306" s="333" t="s">
        <v>4218</v>
      </c>
      <c r="AH306" s="333" t="s">
        <v>4219</v>
      </c>
      <c r="AI306" s="549" t="s">
        <v>4220</v>
      </c>
      <c r="AJ306" s="549"/>
      <c r="AK306" s="328" t="s">
        <v>4181</v>
      </c>
      <c r="AL306" s="328" t="s">
        <v>4181</v>
      </c>
      <c r="AM306" s="328" t="s">
        <v>4181</v>
      </c>
      <c r="AN306" s="356" t="s">
        <v>4229</v>
      </c>
      <c r="AO306" s="356"/>
      <c r="AP306" s="333" t="s">
        <v>4185</v>
      </c>
      <c r="AQ306" s="333" t="s">
        <v>4218</v>
      </c>
      <c r="AR306" s="333" t="s">
        <v>4219</v>
      </c>
      <c r="AS306" s="549" t="s">
        <v>4222</v>
      </c>
      <c r="AT306" s="549"/>
      <c r="AU306" s="328" t="s">
        <v>4181</v>
      </c>
      <c r="AV306" s="328" t="s">
        <v>4181</v>
      </c>
      <c r="AW306" s="328" t="s">
        <v>4181</v>
      </c>
      <c r="AX306" s="353"/>
      <c r="AY306" s="353"/>
      <c r="AZ306" s="353"/>
      <c r="BA306" s="353"/>
      <c r="BB306" s="353"/>
      <c r="BC306" s="353"/>
      <c r="BD306" s="353"/>
      <c r="BE306" s="353"/>
      <c r="BF306" s="353"/>
      <c r="BG306" s="353"/>
      <c r="BH306" s="355"/>
      <c r="BI306" s="355"/>
      <c r="BJ306" s="353"/>
      <c r="BK306" s="353"/>
      <c r="BL306" s="353"/>
      <c r="BM306" s="353"/>
      <c r="BN306" s="353"/>
      <c r="BO306" s="355"/>
      <c r="BP306" s="355"/>
      <c r="BQ306" s="355"/>
      <c r="BS306" s="35" t="e">
        <f>INDEX(#REF!,MATCH(P2P_Full_Short_Hostname,#REF!,0))</f>
        <v>#REF!</v>
      </c>
      <c r="BT306" s="35" t="e">
        <f>INDEX(#REF!,MATCH(P2P_Full_Short_Hostname,#REF!,0))</f>
        <v>#REF!</v>
      </c>
      <c r="BU306" s="38" t="e">
        <f>INDEX(#REF!,MATCH(P2P_Full_Short_Hostname,#REF!,0))</f>
        <v>#REF!</v>
      </c>
      <c r="BV306" s="38" t="e">
        <f>INDEX(#REF!,MATCH(P2P_Full_Short_Hostname,#REF!,0))</f>
        <v>#REF!</v>
      </c>
      <c r="BW306" s="332" t="e">
        <f>INDEX(#REF!,MATCH(P2P_Full_Short_Hostname,#REF!,0))</f>
        <v>#REF!</v>
      </c>
      <c r="BX306" s="332" t="e">
        <f>INDEX(#REF!,MATCH(P2P_Full_Short_Hostname,#REF!,0))</f>
        <v>#REF!</v>
      </c>
      <c r="BY306" s="333" t="e">
        <f>INDEX(#REF!,MATCH(P2P_Full_Short_Hostname,#REF!,0))</f>
        <v>#REF!</v>
      </c>
      <c r="BZ306" s="333" t="e">
        <f>INDEX(#REF!,MATCH(P2P_Full_Short_Hostname,#REF!,0))</f>
        <v>#REF!</v>
      </c>
    </row>
    <row r="307" spans="2:78" hidden="1">
      <c r="B307" s="95" t="s">
        <v>873</v>
      </c>
      <c r="C307" s="33" t="str">
        <f t="shared" si="54"/>
        <v>Croydon</v>
      </c>
      <c r="D307" s="33" t="str">
        <f t="shared" si="55"/>
        <v>GTPC Probe</v>
      </c>
      <c r="E307" s="33" t="str">
        <f t="shared" si="56"/>
        <v>Ph1</v>
      </c>
      <c r="F307" s="35" t="s">
        <v>4174</v>
      </c>
      <c r="G307" s="35" t="s">
        <v>4175</v>
      </c>
      <c r="H307" s="35" t="s">
        <v>52</v>
      </c>
      <c r="I307" s="35" t="str">
        <f t="shared" si="57"/>
        <v>10.244.57.141</v>
      </c>
      <c r="J307" s="38" t="s">
        <v>4176</v>
      </c>
      <c r="K307" s="38" t="s">
        <v>4177</v>
      </c>
      <c r="L307" s="38" t="s">
        <v>4175</v>
      </c>
      <c r="M307" s="38" t="s">
        <v>53</v>
      </c>
      <c r="N307" s="38" t="str">
        <f t="shared" si="58"/>
        <v>10.244.55.237</v>
      </c>
      <c r="O307" s="331" t="s">
        <v>4178</v>
      </c>
      <c r="P307" s="331" t="s">
        <v>4214</v>
      </c>
      <c r="Q307" s="197" t="s">
        <v>4227</v>
      </c>
      <c r="R307" s="197" t="s">
        <v>56</v>
      </c>
      <c r="S307" s="331" t="e">
        <f t="shared" si="59"/>
        <v>#REF!</v>
      </c>
      <c r="T307" s="357" t="s">
        <v>4180</v>
      </c>
      <c r="U307" s="357" t="s">
        <v>4215</v>
      </c>
      <c r="V307" s="197" t="s">
        <v>4227</v>
      </c>
      <c r="W307" s="197" t="s">
        <v>56</v>
      </c>
      <c r="X307" s="331" t="e">
        <f t="shared" si="60"/>
        <v>#REF!</v>
      </c>
      <c r="Y307" s="328" t="s">
        <v>4182</v>
      </c>
      <c r="Z307" s="328"/>
      <c r="AA307" s="328" t="s">
        <v>4175</v>
      </c>
      <c r="AB307" s="328" t="s">
        <v>4181</v>
      </c>
      <c r="AC307" s="328" t="s">
        <v>4181</v>
      </c>
      <c r="AD307" s="333" t="s">
        <v>4228</v>
      </c>
      <c r="AE307" s="333"/>
      <c r="AF307" s="333" t="s">
        <v>4185</v>
      </c>
      <c r="AG307" s="333" t="s">
        <v>4218</v>
      </c>
      <c r="AH307" s="333" t="s">
        <v>4219</v>
      </c>
      <c r="AI307" s="549" t="s">
        <v>4220</v>
      </c>
      <c r="AJ307" s="549"/>
      <c r="AK307" s="328" t="s">
        <v>4181</v>
      </c>
      <c r="AL307" s="328" t="s">
        <v>4181</v>
      </c>
      <c r="AM307" s="328" t="s">
        <v>4181</v>
      </c>
      <c r="AN307" s="356" t="s">
        <v>4229</v>
      </c>
      <c r="AO307" s="356"/>
      <c r="AP307" s="333" t="s">
        <v>4185</v>
      </c>
      <c r="AQ307" s="333" t="s">
        <v>4218</v>
      </c>
      <c r="AR307" s="333" t="s">
        <v>4219</v>
      </c>
      <c r="AS307" s="549" t="s">
        <v>4222</v>
      </c>
      <c r="AT307" s="549"/>
      <c r="AU307" s="328" t="s">
        <v>4181</v>
      </c>
      <c r="AV307" s="328" t="s">
        <v>4181</v>
      </c>
      <c r="AW307" s="328" t="s">
        <v>4181</v>
      </c>
      <c r="AX307" s="353"/>
      <c r="AY307" s="353"/>
      <c r="AZ307" s="353"/>
      <c r="BA307" s="353"/>
      <c r="BB307" s="353"/>
      <c r="BC307" s="353"/>
      <c r="BD307" s="353"/>
      <c r="BE307" s="353"/>
      <c r="BF307" s="353"/>
      <c r="BG307" s="353"/>
      <c r="BH307" s="355"/>
      <c r="BI307" s="355"/>
      <c r="BJ307" s="353"/>
      <c r="BK307" s="353"/>
      <c r="BL307" s="353"/>
      <c r="BM307" s="353"/>
      <c r="BN307" s="353"/>
      <c r="BO307" s="355"/>
      <c r="BP307" s="355"/>
      <c r="BQ307" s="355"/>
      <c r="BS307" s="35" t="e">
        <f>INDEX(#REF!,MATCH(P2P_Full_Short_Hostname,#REF!,0))</f>
        <v>#REF!</v>
      </c>
      <c r="BT307" s="35" t="e">
        <f>INDEX(#REF!,MATCH(P2P_Full_Short_Hostname,#REF!,0))</f>
        <v>#REF!</v>
      </c>
      <c r="BU307" s="38" t="e">
        <f>INDEX(#REF!,MATCH(P2P_Full_Short_Hostname,#REF!,0))</f>
        <v>#REF!</v>
      </c>
      <c r="BV307" s="38" t="e">
        <f>INDEX(#REF!,MATCH(P2P_Full_Short_Hostname,#REF!,0))</f>
        <v>#REF!</v>
      </c>
      <c r="BW307" s="332" t="e">
        <f>INDEX(#REF!,MATCH(P2P_Full_Short_Hostname,#REF!,0))</f>
        <v>#REF!</v>
      </c>
      <c r="BX307" s="332" t="e">
        <f>INDEX(#REF!,MATCH(P2P_Full_Short_Hostname,#REF!,0))</f>
        <v>#REF!</v>
      </c>
      <c r="BY307" s="333" t="e">
        <f>INDEX(#REF!,MATCH(P2P_Full_Short_Hostname,#REF!,0))</f>
        <v>#REF!</v>
      </c>
      <c r="BZ307" s="333" t="e">
        <f>INDEX(#REF!,MATCH(P2P_Full_Short_Hostname,#REF!,0))</f>
        <v>#REF!</v>
      </c>
    </row>
    <row r="308" spans="2:78" hidden="1">
      <c r="B308" s="95" t="s">
        <v>781</v>
      </c>
      <c r="C308" s="33" t="str">
        <f t="shared" si="54"/>
        <v>Leeds</v>
      </c>
      <c r="D308" s="33" t="str">
        <f t="shared" si="55"/>
        <v>GTPC Probe</v>
      </c>
      <c r="E308" s="33" t="str">
        <f t="shared" si="56"/>
        <v>Ph1</v>
      </c>
      <c r="F308" s="35" t="s">
        <v>4174</v>
      </c>
      <c r="G308" s="35" t="s">
        <v>4175</v>
      </c>
      <c r="H308" s="35" t="s">
        <v>52</v>
      </c>
      <c r="I308" s="35" t="str">
        <f t="shared" si="57"/>
        <v>10.244.53.45</v>
      </c>
      <c r="J308" s="38" t="s">
        <v>4176</v>
      </c>
      <c r="K308" s="38" t="s">
        <v>4177</v>
      </c>
      <c r="L308" s="38" t="s">
        <v>4175</v>
      </c>
      <c r="M308" s="38" t="s">
        <v>53</v>
      </c>
      <c r="N308" s="38" t="str">
        <f t="shared" si="58"/>
        <v>10.244.53.13</v>
      </c>
      <c r="O308" s="331" t="s">
        <v>4178</v>
      </c>
      <c r="P308" s="331" t="s">
        <v>4214</v>
      </c>
      <c r="Q308" s="197" t="s">
        <v>4227</v>
      </c>
      <c r="R308" s="197" t="s">
        <v>56</v>
      </c>
      <c r="S308" s="331" t="e">
        <f t="shared" si="59"/>
        <v>#REF!</v>
      </c>
      <c r="T308" s="357" t="s">
        <v>4180</v>
      </c>
      <c r="U308" s="357" t="s">
        <v>4215</v>
      </c>
      <c r="V308" s="197" t="s">
        <v>4227</v>
      </c>
      <c r="W308" s="197" t="s">
        <v>56</v>
      </c>
      <c r="X308" s="331" t="e">
        <f t="shared" si="60"/>
        <v>#REF!</v>
      </c>
      <c r="Y308" s="328" t="s">
        <v>4182</v>
      </c>
      <c r="Z308" s="328"/>
      <c r="AA308" s="328" t="s">
        <v>4175</v>
      </c>
      <c r="AB308" s="328" t="s">
        <v>4181</v>
      </c>
      <c r="AC308" s="328" t="s">
        <v>4181</v>
      </c>
      <c r="AD308" s="333" t="s">
        <v>4228</v>
      </c>
      <c r="AE308" s="333"/>
      <c r="AF308" s="333" t="s">
        <v>4185</v>
      </c>
      <c r="AG308" s="333" t="s">
        <v>4218</v>
      </c>
      <c r="AH308" s="333" t="s">
        <v>4219</v>
      </c>
      <c r="AI308" s="549" t="s">
        <v>4220</v>
      </c>
      <c r="AJ308" s="549"/>
      <c r="AK308" s="328" t="s">
        <v>4181</v>
      </c>
      <c r="AL308" s="328" t="s">
        <v>4181</v>
      </c>
      <c r="AM308" s="328" t="s">
        <v>4181</v>
      </c>
      <c r="AN308" s="356" t="s">
        <v>4229</v>
      </c>
      <c r="AO308" s="356"/>
      <c r="AP308" s="333" t="s">
        <v>4185</v>
      </c>
      <c r="AQ308" s="333" t="s">
        <v>4218</v>
      </c>
      <c r="AR308" s="333" t="s">
        <v>4219</v>
      </c>
      <c r="AS308" s="549" t="s">
        <v>4222</v>
      </c>
      <c r="AT308" s="549"/>
      <c r="AU308" s="328" t="s">
        <v>4181</v>
      </c>
      <c r="AV308" s="328" t="s">
        <v>4181</v>
      </c>
      <c r="AW308" s="328" t="s">
        <v>4181</v>
      </c>
      <c r="AX308" s="353"/>
      <c r="AY308" s="353"/>
      <c r="AZ308" s="353"/>
      <c r="BA308" s="353"/>
      <c r="BB308" s="353"/>
      <c r="BC308" s="353"/>
      <c r="BD308" s="353"/>
      <c r="BE308" s="353"/>
      <c r="BF308" s="353"/>
      <c r="BG308" s="353"/>
      <c r="BH308" s="355"/>
      <c r="BI308" s="355"/>
      <c r="BJ308" s="353"/>
      <c r="BK308" s="353"/>
      <c r="BL308" s="353"/>
      <c r="BM308" s="353"/>
      <c r="BN308" s="353"/>
      <c r="BO308" s="355"/>
      <c r="BP308" s="355"/>
      <c r="BQ308" s="355"/>
      <c r="BS308" s="35" t="e">
        <f>INDEX(#REF!,MATCH(P2P_Full_Short_Hostname,#REF!,0))</f>
        <v>#REF!</v>
      </c>
      <c r="BT308" s="35" t="e">
        <f>INDEX(#REF!,MATCH(P2P_Full_Short_Hostname,#REF!,0))</f>
        <v>#REF!</v>
      </c>
      <c r="BU308" s="38" t="e">
        <f>INDEX(#REF!,MATCH(P2P_Full_Short_Hostname,#REF!,0))</f>
        <v>#REF!</v>
      </c>
      <c r="BV308" s="38" t="e">
        <f>INDEX(#REF!,MATCH(P2P_Full_Short_Hostname,#REF!,0))</f>
        <v>#REF!</v>
      </c>
      <c r="BW308" s="332" t="e">
        <f>INDEX(#REF!,MATCH(P2P_Full_Short_Hostname,#REF!,0))</f>
        <v>#REF!</v>
      </c>
      <c r="BX308" s="332" t="e">
        <f>INDEX(#REF!,MATCH(P2P_Full_Short_Hostname,#REF!,0))</f>
        <v>#REF!</v>
      </c>
      <c r="BY308" s="333" t="e">
        <f>INDEX(#REF!,MATCH(P2P_Full_Short_Hostname,#REF!,0))</f>
        <v>#REF!</v>
      </c>
      <c r="BZ308" s="333" t="e">
        <f>INDEX(#REF!,MATCH(P2P_Full_Short_Hostname,#REF!,0))</f>
        <v>#REF!</v>
      </c>
    </row>
    <row r="309" spans="2:78" hidden="1">
      <c r="B309" s="95" t="s">
        <v>745</v>
      </c>
      <c r="C309" s="33" t="str">
        <f t="shared" si="54"/>
        <v>Luton</v>
      </c>
      <c r="D309" s="33" t="str">
        <f t="shared" si="55"/>
        <v>GTPC Probe</v>
      </c>
      <c r="E309" s="33" t="str">
        <f t="shared" si="56"/>
        <v>Ph1</v>
      </c>
      <c r="F309" s="35" t="s">
        <v>4174</v>
      </c>
      <c r="G309" s="35" t="s">
        <v>4175</v>
      </c>
      <c r="H309" s="35" t="s">
        <v>52</v>
      </c>
      <c r="I309" s="35" t="str">
        <f t="shared" si="57"/>
        <v>10.244.58.237</v>
      </c>
      <c r="J309" s="38" t="s">
        <v>4176</v>
      </c>
      <c r="K309" s="38" t="s">
        <v>4177</v>
      </c>
      <c r="L309" s="38" t="s">
        <v>4175</v>
      </c>
      <c r="M309" s="38" t="s">
        <v>53</v>
      </c>
      <c r="N309" s="38" t="str">
        <f t="shared" si="58"/>
        <v>10.244.58.173</v>
      </c>
      <c r="O309" s="331" t="s">
        <v>4178</v>
      </c>
      <c r="P309" s="331" t="s">
        <v>4214</v>
      </c>
      <c r="Q309" s="197" t="s">
        <v>4227</v>
      </c>
      <c r="R309" s="197" t="s">
        <v>56</v>
      </c>
      <c r="S309" s="331" t="e">
        <f t="shared" si="59"/>
        <v>#REF!</v>
      </c>
      <c r="T309" s="357" t="s">
        <v>4180</v>
      </c>
      <c r="U309" s="357" t="s">
        <v>4215</v>
      </c>
      <c r="V309" s="197" t="s">
        <v>4227</v>
      </c>
      <c r="W309" s="197" t="s">
        <v>56</v>
      </c>
      <c r="X309" s="331" t="e">
        <f t="shared" si="60"/>
        <v>#REF!</v>
      </c>
      <c r="Y309" s="328" t="s">
        <v>4182</v>
      </c>
      <c r="Z309" s="328"/>
      <c r="AA309" s="328" t="s">
        <v>4175</v>
      </c>
      <c r="AB309" s="328" t="s">
        <v>4181</v>
      </c>
      <c r="AC309" s="328" t="s">
        <v>4181</v>
      </c>
      <c r="AD309" s="333" t="s">
        <v>4228</v>
      </c>
      <c r="AE309" s="333"/>
      <c r="AF309" s="333" t="s">
        <v>4185</v>
      </c>
      <c r="AG309" s="333" t="s">
        <v>4218</v>
      </c>
      <c r="AH309" s="333" t="s">
        <v>4219</v>
      </c>
      <c r="AI309" s="549" t="s">
        <v>4220</v>
      </c>
      <c r="AJ309" s="549"/>
      <c r="AK309" s="328" t="s">
        <v>4181</v>
      </c>
      <c r="AL309" s="328" t="s">
        <v>4181</v>
      </c>
      <c r="AM309" s="328" t="s">
        <v>4181</v>
      </c>
      <c r="AN309" s="356" t="s">
        <v>4229</v>
      </c>
      <c r="AO309" s="356"/>
      <c r="AP309" s="333" t="s">
        <v>4185</v>
      </c>
      <c r="AQ309" s="333" t="s">
        <v>4218</v>
      </c>
      <c r="AR309" s="333" t="s">
        <v>4219</v>
      </c>
      <c r="AS309" s="549" t="s">
        <v>4222</v>
      </c>
      <c r="AT309" s="549"/>
      <c r="AU309" s="328" t="s">
        <v>4181</v>
      </c>
      <c r="AV309" s="328" t="s">
        <v>4181</v>
      </c>
      <c r="AW309" s="328" t="s">
        <v>4181</v>
      </c>
      <c r="AX309" s="353"/>
      <c r="AY309" s="353"/>
      <c r="AZ309" s="353"/>
      <c r="BA309" s="353"/>
      <c r="BB309" s="353"/>
      <c r="BC309" s="353"/>
      <c r="BD309" s="353"/>
      <c r="BE309" s="353"/>
      <c r="BF309" s="353"/>
      <c r="BG309" s="353"/>
      <c r="BH309" s="355"/>
      <c r="BI309" s="355"/>
      <c r="BJ309" s="353"/>
      <c r="BK309" s="353"/>
      <c r="BL309" s="353"/>
      <c r="BM309" s="353"/>
      <c r="BN309" s="353"/>
      <c r="BO309" s="355"/>
      <c r="BP309" s="355"/>
      <c r="BQ309" s="355"/>
      <c r="BS309" s="35" t="e">
        <f>INDEX(#REF!,MATCH(P2P_Full_Short_Hostname,#REF!,0))</f>
        <v>#REF!</v>
      </c>
      <c r="BT309" s="35" t="e">
        <f>INDEX(#REF!,MATCH(P2P_Full_Short_Hostname,#REF!,0))</f>
        <v>#REF!</v>
      </c>
      <c r="BU309" s="38" t="e">
        <f>INDEX(#REF!,MATCH(P2P_Full_Short_Hostname,#REF!,0))</f>
        <v>#REF!</v>
      </c>
      <c r="BV309" s="38" t="e">
        <f>INDEX(#REF!,MATCH(P2P_Full_Short_Hostname,#REF!,0))</f>
        <v>#REF!</v>
      </c>
      <c r="BW309" s="332" t="e">
        <f>INDEX(#REF!,MATCH(P2P_Full_Short_Hostname,#REF!,0))</f>
        <v>#REF!</v>
      </c>
      <c r="BX309" s="332" t="e">
        <f>INDEX(#REF!,MATCH(P2P_Full_Short_Hostname,#REF!,0))</f>
        <v>#REF!</v>
      </c>
      <c r="BY309" s="333" t="e">
        <f>INDEX(#REF!,MATCH(P2P_Full_Short_Hostname,#REF!,0))</f>
        <v>#REF!</v>
      </c>
      <c r="BZ309" s="333" t="e">
        <f>INDEX(#REF!,MATCH(P2P_Full_Short_Hostname,#REF!,0))</f>
        <v>#REF!</v>
      </c>
    </row>
    <row r="310" spans="2:78" hidden="1">
      <c r="B310" s="95" t="s">
        <v>803</v>
      </c>
      <c r="C310" s="33" t="str">
        <f t="shared" si="54"/>
        <v>Mansfield</v>
      </c>
      <c r="D310" s="33" t="str">
        <f t="shared" si="55"/>
        <v>GTPC Probe</v>
      </c>
      <c r="E310" s="33" t="str">
        <f t="shared" si="56"/>
        <v>Ph1</v>
      </c>
      <c r="F310" s="35" t="s">
        <v>4174</v>
      </c>
      <c r="G310" s="35" t="s">
        <v>4175</v>
      </c>
      <c r="H310" s="35" t="s">
        <v>52</v>
      </c>
      <c r="I310" s="35" t="str">
        <f t="shared" si="57"/>
        <v>10.244.57.205</v>
      </c>
      <c r="J310" s="38" t="s">
        <v>4176</v>
      </c>
      <c r="K310" s="38" t="s">
        <v>4177</v>
      </c>
      <c r="L310" s="38" t="s">
        <v>4175</v>
      </c>
      <c r="M310" s="38" t="s">
        <v>53</v>
      </c>
      <c r="N310" s="38" t="str">
        <f t="shared" si="58"/>
        <v>10.244.57.173</v>
      </c>
      <c r="O310" s="331" t="s">
        <v>4178</v>
      </c>
      <c r="P310" s="331" t="s">
        <v>4214</v>
      </c>
      <c r="Q310" s="197" t="s">
        <v>4227</v>
      </c>
      <c r="R310" s="197" t="s">
        <v>56</v>
      </c>
      <c r="S310" s="331" t="e">
        <f t="shared" si="59"/>
        <v>#REF!</v>
      </c>
      <c r="T310" s="357" t="s">
        <v>4180</v>
      </c>
      <c r="U310" s="357" t="s">
        <v>4215</v>
      </c>
      <c r="V310" s="197" t="s">
        <v>4227</v>
      </c>
      <c r="W310" s="197" t="s">
        <v>56</v>
      </c>
      <c r="X310" s="331" t="e">
        <f t="shared" si="60"/>
        <v>#REF!</v>
      </c>
      <c r="Y310" s="328" t="s">
        <v>4182</v>
      </c>
      <c r="Z310" s="328"/>
      <c r="AA310" s="328" t="s">
        <v>4175</v>
      </c>
      <c r="AB310" s="328" t="s">
        <v>4181</v>
      </c>
      <c r="AC310" s="328" t="s">
        <v>4181</v>
      </c>
      <c r="AD310" s="333" t="s">
        <v>4228</v>
      </c>
      <c r="AE310" s="333"/>
      <c r="AF310" s="333" t="s">
        <v>4185</v>
      </c>
      <c r="AG310" s="333" t="s">
        <v>4218</v>
      </c>
      <c r="AH310" s="333" t="s">
        <v>4219</v>
      </c>
      <c r="AI310" s="549" t="s">
        <v>4220</v>
      </c>
      <c r="AJ310" s="549"/>
      <c r="AK310" s="328" t="s">
        <v>4181</v>
      </c>
      <c r="AL310" s="328" t="s">
        <v>4181</v>
      </c>
      <c r="AM310" s="328" t="s">
        <v>4181</v>
      </c>
      <c r="AN310" s="356" t="s">
        <v>4229</v>
      </c>
      <c r="AO310" s="356"/>
      <c r="AP310" s="333" t="s">
        <v>4185</v>
      </c>
      <c r="AQ310" s="333" t="s">
        <v>4218</v>
      </c>
      <c r="AR310" s="333" t="s">
        <v>4219</v>
      </c>
      <c r="AS310" s="549" t="s">
        <v>4222</v>
      </c>
      <c r="AT310" s="549"/>
      <c r="AU310" s="328" t="s">
        <v>4181</v>
      </c>
      <c r="AV310" s="328" t="s">
        <v>4181</v>
      </c>
      <c r="AW310" s="328" t="s">
        <v>4181</v>
      </c>
      <c r="AX310" s="353"/>
      <c r="AY310" s="353"/>
      <c r="AZ310" s="353"/>
      <c r="BA310" s="353"/>
      <c r="BB310" s="353"/>
      <c r="BC310" s="353"/>
      <c r="BD310" s="353"/>
      <c r="BE310" s="353"/>
      <c r="BF310" s="353"/>
      <c r="BG310" s="353"/>
      <c r="BH310" s="355"/>
      <c r="BI310" s="355"/>
      <c r="BJ310" s="353"/>
      <c r="BK310" s="353"/>
      <c r="BL310" s="353"/>
      <c r="BM310" s="353"/>
      <c r="BN310" s="353"/>
      <c r="BO310" s="355"/>
      <c r="BP310" s="355"/>
      <c r="BQ310" s="355"/>
      <c r="BS310" s="35" t="e">
        <f>INDEX(#REF!,MATCH(P2P_Full_Short_Hostname,#REF!,0))</f>
        <v>#REF!</v>
      </c>
      <c r="BT310" s="35" t="e">
        <f>INDEX(#REF!,MATCH(P2P_Full_Short_Hostname,#REF!,0))</f>
        <v>#REF!</v>
      </c>
      <c r="BU310" s="38" t="e">
        <f>INDEX(#REF!,MATCH(P2P_Full_Short_Hostname,#REF!,0))</f>
        <v>#REF!</v>
      </c>
      <c r="BV310" s="38" t="e">
        <f>INDEX(#REF!,MATCH(P2P_Full_Short_Hostname,#REF!,0))</f>
        <v>#REF!</v>
      </c>
      <c r="BW310" s="332" t="e">
        <f>INDEX(#REF!,MATCH(P2P_Full_Short_Hostname,#REF!,0))</f>
        <v>#REF!</v>
      </c>
      <c r="BX310" s="332" t="e">
        <f>INDEX(#REF!,MATCH(P2P_Full_Short_Hostname,#REF!,0))</f>
        <v>#REF!</v>
      </c>
      <c r="BY310" s="333" t="e">
        <f>INDEX(#REF!,MATCH(P2P_Full_Short_Hostname,#REF!,0))</f>
        <v>#REF!</v>
      </c>
      <c r="BZ310" s="333" t="e">
        <f>INDEX(#REF!,MATCH(P2P_Full_Short_Hostname,#REF!,0))</f>
        <v>#REF!</v>
      </c>
    </row>
    <row r="311" spans="2:78" hidden="1">
      <c r="B311" s="95" t="s">
        <v>827</v>
      </c>
      <c r="C311" s="33" t="str">
        <f t="shared" si="54"/>
        <v>West Brom</v>
      </c>
      <c r="D311" s="33" t="str">
        <f t="shared" si="55"/>
        <v>GTPC Probe</v>
      </c>
      <c r="E311" s="33" t="str">
        <f t="shared" si="56"/>
        <v>Ph1</v>
      </c>
      <c r="F311" s="35" t="s">
        <v>4174</v>
      </c>
      <c r="G311" s="35" t="s">
        <v>4175</v>
      </c>
      <c r="H311" s="35" t="s">
        <v>52</v>
      </c>
      <c r="I311" s="35" t="str">
        <f t="shared" si="57"/>
        <v>10.244.55.141</v>
      </c>
      <c r="J311" s="38" t="s">
        <v>4176</v>
      </c>
      <c r="K311" s="38" t="s">
        <v>4177</v>
      </c>
      <c r="L311" s="38" t="s">
        <v>4175</v>
      </c>
      <c r="M311" s="38" t="s">
        <v>53</v>
      </c>
      <c r="N311" s="38" t="str">
        <f t="shared" si="58"/>
        <v>10.244.55.109</v>
      </c>
      <c r="O311" s="331" t="s">
        <v>4178</v>
      </c>
      <c r="P311" s="331" t="s">
        <v>4214</v>
      </c>
      <c r="Q311" s="197" t="s">
        <v>4227</v>
      </c>
      <c r="R311" s="197" t="s">
        <v>56</v>
      </c>
      <c r="S311" s="331" t="e">
        <f t="shared" si="59"/>
        <v>#REF!</v>
      </c>
      <c r="T311" s="357" t="s">
        <v>4180</v>
      </c>
      <c r="U311" s="357" t="s">
        <v>4215</v>
      </c>
      <c r="V311" s="197" t="s">
        <v>4227</v>
      </c>
      <c r="W311" s="197" t="s">
        <v>56</v>
      </c>
      <c r="X311" s="331" t="e">
        <f t="shared" si="60"/>
        <v>#REF!</v>
      </c>
      <c r="Y311" s="328" t="s">
        <v>4182</v>
      </c>
      <c r="Z311" s="328"/>
      <c r="AA311" s="328" t="s">
        <v>4175</v>
      </c>
      <c r="AB311" s="328" t="s">
        <v>4181</v>
      </c>
      <c r="AC311" s="328" t="s">
        <v>4181</v>
      </c>
      <c r="AD311" s="333" t="s">
        <v>4228</v>
      </c>
      <c r="AE311" s="333"/>
      <c r="AF311" s="333" t="s">
        <v>4185</v>
      </c>
      <c r="AG311" s="333" t="s">
        <v>4218</v>
      </c>
      <c r="AH311" s="333" t="s">
        <v>4219</v>
      </c>
      <c r="AI311" s="549" t="s">
        <v>4220</v>
      </c>
      <c r="AJ311" s="549"/>
      <c r="AK311" s="328" t="s">
        <v>4181</v>
      </c>
      <c r="AL311" s="328" t="s">
        <v>4181</v>
      </c>
      <c r="AM311" s="328" t="s">
        <v>4181</v>
      </c>
      <c r="AN311" s="356" t="s">
        <v>4229</v>
      </c>
      <c r="AO311" s="356"/>
      <c r="AP311" s="333" t="s">
        <v>4185</v>
      </c>
      <c r="AQ311" s="333" t="s">
        <v>4218</v>
      </c>
      <c r="AR311" s="333" t="s">
        <v>4219</v>
      </c>
      <c r="AS311" s="549" t="s">
        <v>4222</v>
      </c>
      <c r="AT311" s="549"/>
      <c r="AU311" s="328" t="s">
        <v>4181</v>
      </c>
      <c r="AV311" s="328" t="s">
        <v>4181</v>
      </c>
      <c r="AW311" s="328" t="s">
        <v>4181</v>
      </c>
      <c r="AX311" s="353"/>
      <c r="AY311" s="353"/>
      <c r="AZ311" s="353"/>
      <c r="BA311" s="353"/>
      <c r="BB311" s="353"/>
      <c r="BC311" s="353"/>
      <c r="BD311" s="353"/>
      <c r="BE311" s="353"/>
      <c r="BF311" s="353"/>
      <c r="BG311" s="353"/>
      <c r="BH311" s="355"/>
      <c r="BI311" s="355"/>
      <c r="BJ311" s="353"/>
      <c r="BK311" s="353"/>
      <c r="BL311" s="353"/>
      <c r="BM311" s="353"/>
      <c r="BN311" s="353"/>
      <c r="BO311" s="355"/>
      <c r="BP311" s="355"/>
      <c r="BQ311" s="355"/>
      <c r="BS311" s="35" t="e">
        <f>INDEX(#REF!,MATCH(P2P_Full_Short_Hostname,#REF!,0))</f>
        <v>#REF!</v>
      </c>
      <c r="BT311" s="35" t="e">
        <f>INDEX(#REF!,MATCH(P2P_Full_Short_Hostname,#REF!,0))</f>
        <v>#REF!</v>
      </c>
      <c r="BU311" s="38" t="e">
        <f>INDEX(#REF!,MATCH(P2P_Full_Short_Hostname,#REF!,0))</f>
        <v>#REF!</v>
      </c>
      <c r="BV311" s="38" t="e">
        <f>INDEX(#REF!,MATCH(P2P_Full_Short_Hostname,#REF!,0))</f>
        <v>#REF!</v>
      </c>
      <c r="BW311" s="332" t="e">
        <f>INDEX(#REF!,MATCH(P2P_Full_Short_Hostname,#REF!,0))</f>
        <v>#REF!</v>
      </c>
      <c r="BX311" s="332" t="e">
        <f>INDEX(#REF!,MATCH(P2P_Full_Short_Hostname,#REF!,0))</f>
        <v>#REF!</v>
      </c>
      <c r="BY311" s="333" t="e">
        <f>INDEX(#REF!,MATCH(P2P_Full_Short_Hostname,#REF!,0))</f>
        <v>#REF!</v>
      </c>
      <c r="BZ311" s="333" t="e">
        <f>INDEX(#REF!,MATCH(P2P_Full_Short_Hostname,#REF!,0))</f>
        <v>#REF!</v>
      </c>
    </row>
    <row r="312" spans="2:78" hidden="1">
      <c r="B312" s="95" t="s">
        <v>853</v>
      </c>
      <c r="C312" s="33" t="str">
        <f t="shared" si="54"/>
        <v>Beckton</v>
      </c>
      <c r="D312" s="33" t="str">
        <f t="shared" si="55"/>
        <v>GTPU Probe</v>
      </c>
      <c r="E312" s="33" t="str">
        <f t="shared" si="56"/>
        <v>Ph2 - YE2019</v>
      </c>
      <c r="F312" s="35" t="s">
        <v>4174</v>
      </c>
      <c r="G312" s="35" t="s">
        <v>4175</v>
      </c>
      <c r="H312" s="35" t="s">
        <v>52</v>
      </c>
      <c r="I312" s="35">
        <f t="shared" si="57"/>
        <v>0</v>
      </c>
      <c r="J312" s="38" t="s">
        <v>4176</v>
      </c>
      <c r="K312" s="38" t="s">
        <v>4177</v>
      </c>
      <c r="L312" s="38" t="s">
        <v>4175</v>
      </c>
      <c r="M312" s="38" t="s">
        <v>53</v>
      </c>
      <c r="N312" s="38">
        <f t="shared" si="58"/>
        <v>0</v>
      </c>
      <c r="O312" s="331" t="s">
        <v>4178</v>
      </c>
      <c r="P312" s="331" t="s">
        <v>4214</v>
      </c>
      <c r="Q312" s="197" t="s">
        <v>4227</v>
      </c>
      <c r="R312" s="197" t="s">
        <v>56</v>
      </c>
      <c r="S312" s="331" t="e">
        <f t="shared" si="59"/>
        <v>#REF!</v>
      </c>
      <c r="T312" s="357" t="s">
        <v>4180</v>
      </c>
      <c r="U312" s="357" t="s">
        <v>4215</v>
      </c>
      <c r="V312" s="197" t="s">
        <v>4227</v>
      </c>
      <c r="W312" s="197" t="s">
        <v>56</v>
      </c>
      <c r="X312" s="331" t="e">
        <f t="shared" si="60"/>
        <v>#REF!</v>
      </c>
      <c r="Y312" s="328" t="s">
        <v>4182</v>
      </c>
      <c r="Z312" s="328"/>
      <c r="AA312" s="328" t="s">
        <v>4175</v>
      </c>
      <c r="AB312" s="328" t="s">
        <v>4181</v>
      </c>
      <c r="AC312" s="328" t="s">
        <v>4181</v>
      </c>
      <c r="AD312" s="333" t="s">
        <v>4183</v>
      </c>
      <c r="AE312" s="333"/>
      <c r="AF312" s="333" t="s">
        <v>4185</v>
      </c>
      <c r="AG312" s="333" t="s">
        <v>4218</v>
      </c>
      <c r="AH312" s="333" t="s">
        <v>4219</v>
      </c>
      <c r="AI312" s="549" t="s">
        <v>4186</v>
      </c>
      <c r="AJ312" s="549"/>
      <c r="AK312" s="328" t="s">
        <v>4181</v>
      </c>
      <c r="AL312" s="328" t="s">
        <v>4181</v>
      </c>
      <c r="AM312" s="328" t="s">
        <v>4181</v>
      </c>
      <c r="AN312" s="356" t="s">
        <v>4188</v>
      </c>
      <c r="AO312" s="356"/>
      <c r="AP312" s="333" t="s">
        <v>4185</v>
      </c>
      <c r="AQ312" s="333" t="s">
        <v>4218</v>
      </c>
      <c r="AR312" s="333" t="s">
        <v>4219</v>
      </c>
      <c r="AS312" s="549" t="s">
        <v>4189</v>
      </c>
      <c r="AT312" s="549"/>
      <c r="AU312" s="328" t="s">
        <v>4181</v>
      </c>
      <c r="AV312" s="328" t="s">
        <v>4181</v>
      </c>
      <c r="AW312" s="328" t="s">
        <v>4181</v>
      </c>
      <c r="AX312" s="353"/>
      <c r="AY312" s="353"/>
      <c r="AZ312" s="353"/>
      <c r="BA312" s="353"/>
      <c r="BB312" s="353"/>
      <c r="BC312" s="353"/>
      <c r="BD312" s="353"/>
      <c r="BE312" s="353"/>
      <c r="BF312" s="353"/>
      <c r="BG312" s="353"/>
      <c r="BH312" s="355"/>
      <c r="BI312" s="355"/>
      <c r="BJ312" s="353"/>
      <c r="BK312" s="353"/>
      <c r="BL312" s="353"/>
      <c r="BM312" s="353"/>
      <c r="BN312" s="353"/>
      <c r="BO312" s="355"/>
      <c r="BP312" s="355"/>
      <c r="BQ312" s="355"/>
      <c r="BS312" s="35" t="e">
        <f>INDEX(#REF!,MATCH(P2P_Full_Short_Hostname,#REF!,0))</f>
        <v>#REF!</v>
      </c>
      <c r="BT312" s="35" t="e">
        <f>INDEX(#REF!,MATCH(P2P_Full_Short_Hostname,#REF!,0))</f>
        <v>#REF!</v>
      </c>
      <c r="BU312" s="38" t="e">
        <f>INDEX(#REF!,MATCH(P2P_Full_Short_Hostname,#REF!,0))</f>
        <v>#REF!</v>
      </c>
      <c r="BV312" s="38" t="e">
        <f>INDEX(#REF!,MATCH(P2P_Full_Short_Hostname,#REF!,0))</f>
        <v>#REF!</v>
      </c>
      <c r="BW312" s="332" t="e">
        <f>INDEX(#REF!,MATCH(P2P_Full_Short_Hostname,#REF!,0))</f>
        <v>#REF!</v>
      </c>
      <c r="BX312" s="332" t="e">
        <f>INDEX(#REF!,MATCH(P2P_Full_Short_Hostname,#REF!,0))</f>
        <v>#REF!</v>
      </c>
      <c r="BY312" s="338" t="e">
        <f>INDEX(#REF!,MATCH(P2P_Full_Short_Hostname,#REF!,0))</f>
        <v>#REF!</v>
      </c>
      <c r="BZ312" s="338" t="e">
        <f>INDEX(#REF!,MATCH(P2P_Full_Short_Hostname,#REF!,0))</f>
        <v>#REF!</v>
      </c>
    </row>
    <row r="313" spans="2:78" hidden="1">
      <c r="B313" s="95" t="s">
        <v>874</v>
      </c>
      <c r="C313" s="33" t="str">
        <f t="shared" si="54"/>
        <v>Croydon</v>
      </c>
      <c r="D313" s="33" t="str">
        <f t="shared" si="55"/>
        <v>GTPU Probe</v>
      </c>
      <c r="E313" s="33" t="str">
        <f t="shared" si="56"/>
        <v>Ph2 - YE2019</v>
      </c>
      <c r="F313" s="35" t="s">
        <v>4174</v>
      </c>
      <c r="G313" s="35" t="s">
        <v>4175</v>
      </c>
      <c r="H313" s="35" t="s">
        <v>52</v>
      </c>
      <c r="I313" s="35">
        <f t="shared" si="57"/>
        <v>0</v>
      </c>
      <c r="J313" s="38" t="s">
        <v>4176</v>
      </c>
      <c r="K313" s="38" t="s">
        <v>4177</v>
      </c>
      <c r="L313" s="38" t="s">
        <v>4175</v>
      </c>
      <c r="M313" s="38" t="s">
        <v>53</v>
      </c>
      <c r="N313" s="38">
        <f t="shared" si="58"/>
        <v>0</v>
      </c>
      <c r="O313" s="331" t="s">
        <v>4178</v>
      </c>
      <c r="P313" s="331" t="s">
        <v>4214</v>
      </c>
      <c r="Q313" s="197" t="s">
        <v>4227</v>
      </c>
      <c r="R313" s="197" t="s">
        <v>56</v>
      </c>
      <c r="S313" s="331" t="e">
        <f t="shared" si="59"/>
        <v>#REF!</v>
      </c>
      <c r="T313" s="357" t="s">
        <v>4180</v>
      </c>
      <c r="U313" s="357" t="s">
        <v>4215</v>
      </c>
      <c r="V313" s="197" t="s">
        <v>4227</v>
      </c>
      <c r="W313" s="197" t="s">
        <v>56</v>
      </c>
      <c r="X313" s="331" t="e">
        <f t="shared" si="60"/>
        <v>#REF!</v>
      </c>
      <c r="Y313" s="328" t="s">
        <v>4182</v>
      </c>
      <c r="Z313" s="328"/>
      <c r="AA313" s="328" t="s">
        <v>4175</v>
      </c>
      <c r="AB313" s="328" t="s">
        <v>4181</v>
      </c>
      <c r="AC313" s="328" t="s">
        <v>4181</v>
      </c>
      <c r="AD313" s="333" t="s">
        <v>4183</v>
      </c>
      <c r="AE313" s="333"/>
      <c r="AF313" s="333" t="s">
        <v>4185</v>
      </c>
      <c r="AG313" s="333" t="s">
        <v>4218</v>
      </c>
      <c r="AH313" s="333" t="s">
        <v>4219</v>
      </c>
      <c r="AI313" s="549" t="s">
        <v>4186</v>
      </c>
      <c r="AJ313" s="549"/>
      <c r="AK313" s="328" t="s">
        <v>4181</v>
      </c>
      <c r="AL313" s="328" t="s">
        <v>4181</v>
      </c>
      <c r="AM313" s="328" t="s">
        <v>4181</v>
      </c>
      <c r="AN313" s="356" t="s">
        <v>4188</v>
      </c>
      <c r="AO313" s="356"/>
      <c r="AP313" s="333" t="s">
        <v>4185</v>
      </c>
      <c r="AQ313" s="333" t="s">
        <v>4218</v>
      </c>
      <c r="AR313" s="333" t="s">
        <v>4219</v>
      </c>
      <c r="AS313" s="549" t="s">
        <v>4189</v>
      </c>
      <c r="AT313" s="549"/>
      <c r="AU313" s="328" t="s">
        <v>4181</v>
      </c>
      <c r="AV313" s="328" t="s">
        <v>4181</v>
      </c>
      <c r="AW313" s="328" t="s">
        <v>4181</v>
      </c>
      <c r="AX313" s="353"/>
      <c r="AY313" s="353"/>
      <c r="AZ313" s="353"/>
      <c r="BA313" s="353"/>
      <c r="BB313" s="353"/>
      <c r="BC313" s="353"/>
      <c r="BD313" s="353"/>
      <c r="BE313" s="353"/>
      <c r="BF313" s="353"/>
      <c r="BG313" s="353"/>
      <c r="BH313" s="355"/>
      <c r="BI313" s="355"/>
      <c r="BJ313" s="353"/>
      <c r="BK313" s="353"/>
      <c r="BL313" s="353"/>
      <c r="BM313" s="353"/>
      <c r="BN313" s="353"/>
      <c r="BO313" s="355"/>
      <c r="BP313" s="355"/>
      <c r="BQ313" s="355"/>
      <c r="BS313" s="35" t="e">
        <f>INDEX(#REF!,MATCH(P2P_Full_Short_Hostname,#REF!,0))</f>
        <v>#REF!</v>
      </c>
      <c r="BT313" s="35" t="e">
        <f>INDEX(#REF!,MATCH(P2P_Full_Short_Hostname,#REF!,0))</f>
        <v>#REF!</v>
      </c>
      <c r="BU313" s="38" t="e">
        <f>INDEX(#REF!,MATCH(P2P_Full_Short_Hostname,#REF!,0))</f>
        <v>#REF!</v>
      </c>
      <c r="BV313" s="38" t="e">
        <f>INDEX(#REF!,MATCH(P2P_Full_Short_Hostname,#REF!,0))</f>
        <v>#REF!</v>
      </c>
      <c r="BW313" s="332" t="e">
        <f>INDEX(#REF!,MATCH(P2P_Full_Short_Hostname,#REF!,0))</f>
        <v>#REF!</v>
      </c>
      <c r="BX313" s="332" t="e">
        <f>INDEX(#REF!,MATCH(P2P_Full_Short_Hostname,#REF!,0))</f>
        <v>#REF!</v>
      </c>
      <c r="BY313" s="333" t="e">
        <f>INDEX(#REF!,MATCH(P2P_Full_Short_Hostname,#REF!,0))</f>
        <v>#REF!</v>
      </c>
      <c r="BZ313" s="333" t="e">
        <f>INDEX(#REF!,MATCH(P2P_Full_Short_Hostname,#REF!,0))</f>
        <v>#REF!</v>
      </c>
    </row>
    <row r="314" spans="2:78" hidden="1">
      <c r="B314" s="95" t="s">
        <v>746</v>
      </c>
      <c r="C314" s="33" t="str">
        <f t="shared" si="54"/>
        <v>Luton</v>
      </c>
      <c r="D314" s="33" t="str">
        <f t="shared" si="55"/>
        <v>GTPU Probe</v>
      </c>
      <c r="E314" s="33" t="str">
        <f t="shared" si="56"/>
        <v>Ph2 - YE2019</v>
      </c>
      <c r="F314" s="35" t="s">
        <v>4174</v>
      </c>
      <c r="G314" s="35" t="s">
        <v>4175</v>
      </c>
      <c r="H314" s="35" t="s">
        <v>52</v>
      </c>
      <c r="I314" s="35">
        <f t="shared" si="57"/>
        <v>0</v>
      </c>
      <c r="J314" s="38" t="s">
        <v>4176</v>
      </c>
      <c r="K314" s="38" t="s">
        <v>4177</v>
      </c>
      <c r="L314" s="38" t="s">
        <v>4175</v>
      </c>
      <c r="M314" s="38" t="s">
        <v>53</v>
      </c>
      <c r="N314" s="38">
        <f t="shared" si="58"/>
        <v>0</v>
      </c>
      <c r="O314" s="331" t="s">
        <v>4178</v>
      </c>
      <c r="P314" s="331" t="s">
        <v>4214</v>
      </c>
      <c r="Q314" s="197" t="s">
        <v>4227</v>
      </c>
      <c r="R314" s="197" t="s">
        <v>56</v>
      </c>
      <c r="S314" s="331" t="e">
        <f t="shared" si="59"/>
        <v>#REF!</v>
      </c>
      <c r="T314" s="357" t="s">
        <v>4180</v>
      </c>
      <c r="U314" s="357" t="s">
        <v>4215</v>
      </c>
      <c r="V314" s="197" t="s">
        <v>4227</v>
      </c>
      <c r="W314" s="197" t="s">
        <v>56</v>
      </c>
      <c r="X314" s="331" t="e">
        <f t="shared" si="60"/>
        <v>#REF!</v>
      </c>
      <c r="Y314" s="328" t="s">
        <v>4182</v>
      </c>
      <c r="Z314" s="328"/>
      <c r="AA314" s="328" t="s">
        <v>4175</v>
      </c>
      <c r="AB314" s="328" t="s">
        <v>4181</v>
      </c>
      <c r="AC314" s="328" t="s">
        <v>4181</v>
      </c>
      <c r="AD314" s="333" t="s">
        <v>4183</v>
      </c>
      <c r="AE314" s="333"/>
      <c r="AF314" s="333" t="s">
        <v>4185</v>
      </c>
      <c r="AG314" s="333" t="s">
        <v>4218</v>
      </c>
      <c r="AH314" s="333" t="s">
        <v>4219</v>
      </c>
      <c r="AI314" s="549" t="s">
        <v>4186</v>
      </c>
      <c r="AJ314" s="549"/>
      <c r="AK314" s="328" t="s">
        <v>4181</v>
      </c>
      <c r="AL314" s="328" t="s">
        <v>4181</v>
      </c>
      <c r="AM314" s="328" t="s">
        <v>4181</v>
      </c>
      <c r="AN314" s="356" t="s">
        <v>4188</v>
      </c>
      <c r="AO314" s="356"/>
      <c r="AP314" s="333" t="s">
        <v>4185</v>
      </c>
      <c r="AQ314" s="333" t="s">
        <v>4218</v>
      </c>
      <c r="AR314" s="333" t="s">
        <v>4219</v>
      </c>
      <c r="AS314" s="549" t="s">
        <v>4189</v>
      </c>
      <c r="AT314" s="549"/>
      <c r="AU314" s="328" t="s">
        <v>4181</v>
      </c>
      <c r="AV314" s="328" t="s">
        <v>4181</v>
      </c>
      <c r="AW314" s="328" t="s">
        <v>4181</v>
      </c>
      <c r="AX314" s="353"/>
      <c r="AY314" s="353"/>
      <c r="AZ314" s="353"/>
      <c r="BA314" s="353"/>
      <c r="BB314" s="353"/>
      <c r="BC314" s="353"/>
      <c r="BD314" s="353"/>
      <c r="BE314" s="353"/>
      <c r="BF314" s="353"/>
      <c r="BG314" s="353"/>
      <c r="BH314" s="355"/>
      <c r="BI314" s="355"/>
      <c r="BJ314" s="353"/>
      <c r="BK314" s="353"/>
      <c r="BL314" s="353"/>
      <c r="BM314" s="353"/>
      <c r="BN314" s="353"/>
      <c r="BO314" s="355"/>
      <c r="BP314" s="355"/>
      <c r="BQ314" s="355"/>
      <c r="BS314" s="35" t="e">
        <f>INDEX(#REF!,MATCH(P2P_Full_Short_Hostname,#REF!,0))</f>
        <v>#REF!</v>
      </c>
      <c r="BT314" s="35" t="e">
        <f>INDEX(#REF!,MATCH(P2P_Full_Short_Hostname,#REF!,0))</f>
        <v>#REF!</v>
      </c>
      <c r="BU314" s="38" t="e">
        <f>INDEX(#REF!,MATCH(P2P_Full_Short_Hostname,#REF!,0))</f>
        <v>#REF!</v>
      </c>
      <c r="BV314" s="38" t="e">
        <f>INDEX(#REF!,MATCH(P2P_Full_Short_Hostname,#REF!,0))</f>
        <v>#REF!</v>
      </c>
      <c r="BW314" s="332" t="e">
        <f>INDEX(#REF!,MATCH(P2P_Full_Short_Hostname,#REF!,0))</f>
        <v>#REF!</v>
      </c>
      <c r="BX314" s="332" t="e">
        <f>INDEX(#REF!,MATCH(P2P_Full_Short_Hostname,#REF!,0))</f>
        <v>#REF!</v>
      </c>
      <c r="BY314" s="333" t="e">
        <f>INDEX(#REF!,MATCH(P2P_Full_Short_Hostname,#REF!,0))</f>
        <v>#REF!</v>
      </c>
      <c r="BZ314" s="333" t="e">
        <f>INDEX(#REF!,MATCH(P2P_Full_Short_Hostname,#REF!,0))</f>
        <v>#REF!</v>
      </c>
    </row>
    <row r="315" spans="2:78" hidden="1">
      <c r="B315" s="95" t="s">
        <v>804</v>
      </c>
      <c r="C315" s="33" t="str">
        <f t="shared" si="54"/>
        <v>Mansfield</v>
      </c>
      <c r="D315" s="33" t="str">
        <f t="shared" si="55"/>
        <v>GTPU Probe</v>
      </c>
      <c r="E315" s="33" t="str">
        <f t="shared" si="56"/>
        <v>Ph2 - YE2019</v>
      </c>
      <c r="F315" s="35" t="s">
        <v>4174</v>
      </c>
      <c r="G315" s="35" t="s">
        <v>4175</v>
      </c>
      <c r="H315" s="35" t="s">
        <v>52</v>
      </c>
      <c r="I315" s="35">
        <f t="shared" si="57"/>
        <v>0</v>
      </c>
      <c r="J315" s="38" t="s">
        <v>4176</v>
      </c>
      <c r="K315" s="38" t="s">
        <v>4177</v>
      </c>
      <c r="L315" s="38" t="s">
        <v>4175</v>
      </c>
      <c r="M315" s="38" t="s">
        <v>53</v>
      </c>
      <c r="N315" s="38">
        <f t="shared" si="58"/>
        <v>0</v>
      </c>
      <c r="O315" s="331" t="s">
        <v>4178</v>
      </c>
      <c r="P315" s="331" t="s">
        <v>4214</v>
      </c>
      <c r="Q315" s="197" t="s">
        <v>4227</v>
      </c>
      <c r="R315" s="197" t="s">
        <v>56</v>
      </c>
      <c r="S315" s="331" t="e">
        <f t="shared" si="59"/>
        <v>#REF!</v>
      </c>
      <c r="T315" s="357" t="s">
        <v>4180</v>
      </c>
      <c r="U315" s="357" t="s">
        <v>4215</v>
      </c>
      <c r="V315" s="197" t="s">
        <v>4227</v>
      </c>
      <c r="W315" s="197" t="s">
        <v>56</v>
      </c>
      <c r="X315" s="331" t="e">
        <f t="shared" si="60"/>
        <v>#REF!</v>
      </c>
      <c r="Y315" s="328" t="s">
        <v>4182</v>
      </c>
      <c r="Z315" s="328"/>
      <c r="AA315" s="328" t="s">
        <v>4175</v>
      </c>
      <c r="AB315" s="328" t="s">
        <v>4181</v>
      </c>
      <c r="AC315" s="328" t="s">
        <v>4181</v>
      </c>
      <c r="AD315" s="333" t="s">
        <v>4183</v>
      </c>
      <c r="AE315" s="333"/>
      <c r="AF315" s="333" t="s">
        <v>4185</v>
      </c>
      <c r="AG315" s="333" t="s">
        <v>4218</v>
      </c>
      <c r="AH315" s="333" t="s">
        <v>4219</v>
      </c>
      <c r="AI315" s="549" t="s">
        <v>4186</v>
      </c>
      <c r="AJ315" s="549"/>
      <c r="AK315" s="328" t="s">
        <v>4181</v>
      </c>
      <c r="AL315" s="328" t="s">
        <v>4181</v>
      </c>
      <c r="AM315" s="328" t="s">
        <v>4181</v>
      </c>
      <c r="AN315" s="356" t="s">
        <v>4188</v>
      </c>
      <c r="AO315" s="356"/>
      <c r="AP315" s="333" t="s">
        <v>4185</v>
      </c>
      <c r="AQ315" s="333" t="s">
        <v>4218</v>
      </c>
      <c r="AR315" s="333" t="s">
        <v>4219</v>
      </c>
      <c r="AS315" s="549" t="s">
        <v>4189</v>
      </c>
      <c r="AT315" s="549"/>
      <c r="AU315" s="328" t="s">
        <v>4181</v>
      </c>
      <c r="AV315" s="328" t="s">
        <v>4181</v>
      </c>
      <c r="AW315" s="328" t="s">
        <v>4181</v>
      </c>
      <c r="AX315" s="353"/>
      <c r="AY315" s="353"/>
      <c r="AZ315" s="353"/>
      <c r="BA315" s="353"/>
      <c r="BB315" s="353"/>
      <c r="BC315" s="353"/>
      <c r="BD315" s="353"/>
      <c r="BE315" s="353"/>
      <c r="BF315" s="353"/>
      <c r="BG315" s="353"/>
      <c r="BH315" s="355"/>
      <c r="BI315" s="355"/>
      <c r="BJ315" s="353"/>
      <c r="BK315" s="353"/>
      <c r="BL315" s="353"/>
      <c r="BM315" s="353"/>
      <c r="BN315" s="353"/>
      <c r="BO315" s="355"/>
      <c r="BP315" s="355"/>
      <c r="BQ315" s="355"/>
      <c r="BS315" s="35" t="e">
        <f>INDEX(#REF!,MATCH(P2P_Full_Short_Hostname,#REF!,0))</f>
        <v>#REF!</v>
      </c>
      <c r="BT315" s="35" t="e">
        <f>INDEX(#REF!,MATCH(P2P_Full_Short_Hostname,#REF!,0))</f>
        <v>#REF!</v>
      </c>
      <c r="BU315" s="38" t="e">
        <f>INDEX(#REF!,MATCH(P2P_Full_Short_Hostname,#REF!,0))</f>
        <v>#REF!</v>
      </c>
      <c r="BV315" s="38" t="e">
        <f>INDEX(#REF!,MATCH(P2P_Full_Short_Hostname,#REF!,0))</f>
        <v>#REF!</v>
      </c>
      <c r="BW315" s="332" t="e">
        <f>INDEX(#REF!,MATCH(P2P_Full_Short_Hostname,#REF!,0))</f>
        <v>#REF!</v>
      </c>
      <c r="BX315" s="332" t="e">
        <f>INDEX(#REF!,MATCH(P2P_Full_Short_Hostname,#REF!,0))</f>
        <v>#REF!</v>
      </c>
      <c r="BY315" s="333" t="e">
        <f>INDEX(#REF!,MATCH(P2P_Full_Short_Hostname,#REF!,0))</f>
        <v>#REF!</v>
      </c>
      <c r="BZ315" s="333" t="e">
        <f>INDEX(#REF!,MATCH(P2P_Full_Short_Hostname,#REF!,0))</f>
        <v>#REF!</v>
      </c>
    </row>
    <row r="316" spans="2:78" hidden="1">
      <c r="B316" s="95" t="s">
        <v>828</v>
      </c>
      <c r="C316" s="33" t="str">
        <f t="shared" si="54"/>
        <v>West Brom</v>
      </c>
      <c r="D316" s="33" t="str">
        <f t="shared" si="55"/>
        <v>GTPU Probe</v>
      </c>
      <c r="E316" s="33" t="str">
        <f t="shared" si="56"/>
        <v>Ph2 - YE2019</v>
      </c>
      <c r="F316" s="35" t="s">
        <v>4174</v>
      </c>
      <c r="G316" s="35" t="s">
        <v>4175</v>
      </c>
      <c r="H316" s="35" t="s">
        <v>52</v>
      </c>
      <c r="I316" s="35" t="str">
        <f t="shared" si="57"/>
        <v>10.244.55.147</v>
      </c>
      <c r="J316" s="38" t="s">
        <v>4176</v>
      </c>
      <c r="K316" s="38" t="s">
        <v>4177</v>
      </c>
      <c r="L316" s="38" t="s">
        <v>4175</v>
      </c>
      <c r="M316" s="38" t="s">
        <v>53</v>
      </c>
      <c r="N316" s="38" t="str">
        <f t="shared" si="58"/>
        <v>10.244.55.117</v>
      </c>
      <c r="O316" s="331" t="s">
        <v>4178</v>
      </c>
      <c r="P316" s="331" t="s">
        <v>4214</v>
      </c>
      <c r="Q316" s="197" t="s">
        <v>4227</v>
      </c>
      <c r="R316" s="197" t="s">
        <v>56</v>
      </c>
      <c r="S316" s="331" t="e">
        <f t="shared" ref="S316:S378" si="61">INDEX(Master_Full_BESR_IP,MATCH(P2P_Full_Short_Hostname,Master_Full_Short_Hostname,0))</f>
        <v>#REF!</v>
      </c>
      <c r="T316" s="357" t="s">
        <v>4180</v>
      </c>
      <c r="U316" s="357" t="s">
        <v>4215</v>
      </c>
      <c r="V316" s="197" t="s">
        <v>4227</v>
      </c>
      <c r="W316" s="197" t="s">
        <v>56</v>
      </c>
      <c r="X316" s="331" t="e">
        <f t="shared" ref="X316:X378" si="62">INDEX(Master_Full_BESR_IP,MATCH(P2P_Full_Short_Hostname,Master_Full_Short_Hostname,0))</f>
        <v>#REF!</v>
      </c>
      <c r="Y316" s="328" t="s">
        <v>4182</v>
      </c>
      <c r="Z316" s="328"/>
      <c r="AA316" s="328" t="s">
        <v>4175</v>
      </c>
      <c r="AB316" s="328" t="s">
        <v>4181</v>
      </c>
      <c r="AC316" s="328" t="s">
        <v>4181</v>
      </c>
      <c r="AD316" s="333" t="s">
        <v>4183</v>
      </c>
      <c r="AE316" s="333"/>
      <c r="AF316" s="333" t="s">
        <v>4185</v>
      </c>
      <c r="AG316" s="333" t="s">
        <v>4218</v>
      </c>
      <c r="AH316" s="333" t="s">
        <v>4219</v>
      </c>
      <c r="AI316" s="549" t="s">
        <v>4186</v>
      </c>
      <c r="AJ316" s="549"/>
      <c r="AK316" s="328" t="s">
        <v>4181</v>
      </c>
      <c r="AL316" s="328" t="s">
        <v>4181</v>
      </c>
      <c r="AM316" s="328" t="s">
        <v>4181</v>
      </c>
      <c r="AN316" s="356" t="s">
        <v>4188</v>
      </c>
      <c r="AO316" s="356"/>
      <c r="AP316" s="333" t="s">
        <v>4185</v>
      </c>
      <c r="AQ316" s="333" t="s">
        <v>4218</v>
      </c>
      <c r="AR316" s="333" t="s">
        <v>4219</v>
      </c>
      <c r="AS316" s="549" t="s">
        <v>4189</v>
      </c>
      <c r="AT316" s="549"/>
      <c r="AU316" s="328" t="s">
        <v>4181</v>
      </c>
      <c r="AV316" s="328" t="s">
        <v>4181</v>
      </c>
      <c r="AW316" s="328" t="s">
        <v>4181</v>
      </c>
      <c r="AX316" s="353"/>
      <c r="AY316" s="353"/>
      <c r="AZ316" s="353"/>
      <c r="BA316" s="353"/>
      <c r="BB316" s="353"/>
      <c r="BC316" s="353"/>
      <c r="BD316" s="353"/>
      <c r="BE316" s="353"/>
      <c r="BF316" s="353"/>
      <c r="BG316" s="353"/>
      <c r="BH316" s="355"/>
      <c r="BI316" s="355"/>
      <c r="BJ316" s="353"/>
      <c r="BK316" s="353"/>
      <c r="BL316" s="353"/>
      <c r="BM316" s="353"/>
      <c r="BN316" s="353"/>
      <c r="BO316" s="355"/>
      <c r="BP316" s="355"/>
      <c r="BQ316" s="355"/>
      <c r="BS316" s="35" t="e">
        <f>INDEX(#REF!,MATCH(P2P_Full_Short_Hostname,#REF!,0))</f>
        <v>#REF!</v>
      </c>
      <c r="BT316" s="35" t="e">
        <f>INDEX(#REF!,MATCH(P2P_Full_Short_Hostname,#REF!,0))</f>
        <v>#REF!</v>
      </c>
      <c r="BU316" s="38" t="e">
        <f>INDEX(#REF!,MATCH(P2P_Full_Short_Hostname,#REF!,0))</f>
        <v>#REF!</v>
      </c>
      <c r="BV316" s="38" t="e">
        <f>INDEX(#REF!,MATCH(P2P_Full_Short_Hostname,#REF!,0))</f>
        <v>#REF!</v>
      </c>
      <c r="BW316" s="332" t="e">
        <f>INDEX(#REF!,MATCH(P2P_Full_Short_Hostname,#REF!,0))</f>
        <v>#REF!</v>
      </c>
      <c r="BX316" s="332" t="e">
        <f>INDEX(#REF!,MATCH(P2P_Full_Short_Hostname,#REF!,0))</f>
        <v>#REF!</v>
      </c>
      <c r="BY316" s="333" t="e">
        <f>INDEX(#REF!,MATCH(P2P_Full_Short_Hostname,#REF!,0))</f>
        <v>#REF!</v>
      </c>
      <c r="BZ316" s="333" t="e">
        <f>INDEX(#REF!,MATCH(P2P_Full_Short_Hostname,#REF!,0))</f>
        <v>#REF!</v>
      </c>
    </row>
    <row r="317" spans="2:78" hidden="1">
      <c r="B317" s="95" t="s">
        <v>854</v>
      </c>
      <c r="C317" s="33" t="str">
        <f t="shared" si="54"/>
        <v>Beckton</v>
      </c>
      <c r="D317" s="33" t="str">
        <f t="shared" si="55"/>
        <v>GTPU Probe</v>
      </c>
      <c r="E317" s="33" t="str">
        <f t="shared" si="56"/>
        <v>YE2020</v>
      </c>
      <c r="F317" s="35" t="s">
        <v>4174</v>
      </c>
      <c r="G317" s="35" t="s">
        <v>4175</v>
      </c>
      <c r="H317" s="35" t="s">
        <v>52</v>
      </c>
      <c r="I317" s="35">
        <f t="shared" si="57"/>
        <v>0</v>
      </c>
      <c r="J317" s="38" t="s">
        <v>4176</v>
      </c>
      <c r="K317" s="38" t="s">
        <v>4177</v>
      </c>
      <c r="L317" s="38" t="s">
        <v>4175</v>
      </c>
      <c r="M317" s="38" t="s">
        <v>53</v>
      </c>
      <c r="N317" s="38">
        <f t="shared" si="58"/>
        <v>0</v>
      </c>
      <c r="O317" s="331" t="s">
        <v>4178</v>
      </c>
      <c r="P317" s="331" t="s">
        <v>4214</v>
      </c>
      <c r="Q317" s="197" t="s">
        <v>4227</v>
      </c>
      <c r="R317" s="197" t="s">
        <v>56</v>
      </c>
      <c r="S317" s="331" t="e">
        <f t="shared" si="61"/>
        <v>#REF!</v>
      </c>
      <c r="T317" s="357" t="s">
        <v>4180</v>
      </c>
      <c r="U317" s="357" t="s">
        <v>4215</v>
      </c>
      <c r="V317" s="197" t="s">
        <v>4227</v>
      </c>
      <c r="W317" s="197" t="s">
        <v>56</v>
      </c>
      <c r="X317" s="331" t="e">
        <f t="shared" si="62"/>
        <v>#REF!</v>
      </c>
      <c r="Y317" s="328" t="s">
        <v>4182</v>
      </c>
      <c r="Z317" s="328"/>
      <c r="AA317" s="328" t="s">
        <v>4175</v>
      </c>
      <c r="AB317" s="328" t="s">
        <v>4181</v>
      </c>
      <c r="AC317" s="328" t="s">
        <v>4181</v>
      </c>
      <c r="AD317" s="333" t="s">
        <v>4183</v>
      </c>
      <c r="AE317" s="333"/>
      <c r="AF317" s="333" t="s">
        <v>4185</v>
      </c>
      <c r="AG317" s="333" t="s">
        <v>4218</v>
      </c>
      <c r="AH317" s="333" t="s">
        <v>4219</v>
      </c>
      <c r="AI317" s="549" t="s">
        <v>4186</v>
      </c>
      <c r="AJ317" s="549"/>
      <c r="AK317" s="328" t="s">
        <v>4181</v>
      </c>
      <c r="AL317" s="328" t="s">
        <v>4181</v>
      </c>
      <c r="AM317" s="328" t="s">
        <v>4181</v>
      </c>
      <c r="AN317" s="356" t="s">
        <v>4188</v>
      </c>
      <c r="AO317" s="356"/>
      <c r="AP317" s="333" t="s">
        <v>4185</v>
      </c>
      <c r="AQ317" s="333" t="s">
        <v>4218</v>
      </c>
      <c r="AR317" s="333" t="s">
        <v>4219</v>
      </c>
      <c r="AS317" s="549" t="s">
        <v>4189</v>
      </c>
      <c r="AT317" s="549"/>
      <c r="AU317" s="328" t="s">
        <v>4181</v>
      </c>
      <c r="AV317" s="328" t="s">
        <v>4181</v>
      </c>
      <c r="AW317" s="328" t="s">
        <v>4181</v>
      </c>
      <c r="AX317" s="353"/>
      <c r="AY317" s="353"/>
      <c r="AZ317" s="353"/>
      <c r="BA317" s="353"/>
      <c r="BB317" s="353"/>
      <c r="BC317" s="353"/>
      <c r="BD317" s="353"/>
      <c r="BE317" s="353"/>
      <c r="BF317" s="353"/>
      <c r="BG317" s="353"/>
      <c r="BH317" s="355"/>
      <c r="BI317" s="355"/>
      <c r="BJ317" s="353"/>
      <c r="BK317" s="353"/>
      <c r="BL317" s="353"/>
      <c r="BM317" s="353"/>
      <c r="BN317" s="353"/>
      <c r="BO317" s="355"/>
      <c r="BP317" s="355"/>
      <c r="BQ317" s="355"/>
      <c r="BS317" s="35" t="e">
        <f>INDEX(#REF!,MATCH(P2P_Full_Short_Hostname,#REF!,0))</f>
        <v>#REF!</v>
      </c>
      <c r="BT317" s="35" t="e">
        <f>INDEX(#REF!,MATCH(P2P_Full_Short_Hostname,#REF!,0))</f>
        <v>#REF!</v>
      </c>
      <c r="BU317" s="38" t="e">
        <f>INDEX(#REF!,MATCH(P2P_Full_Short_Hostname,#REF!,0))</f>
        <v>#REF!</v>
      </c>
      <c r="BV317" s="38" t="e">
        <f>INDEX(#REF!,MATCH(P2P_Full_Short_Hostname,#REF!,0))</f>
        <v>#REF!</v>
      </c>
      <c r="BW317" s="332" t="e">
        <f>INDEX(#REF!,MATCH(P2P_Full_Short_Hostname,#REF!,0))</f>
        <v>#REF!</v>
      </c>
      <c r="BX317" s="332" t="e">
        <f>INDEX(#REF!,MATCH(P2P_Full_Short_Hostname,#REF!,0))</f>
        <v>#REF!</v>
      </c>
      <c r="BY317" s="333" t="e">
        <f>INDEX(#REF!,MATCH(P2P_Full_Short_Hostname,#REF!,0))</f>
        <v>#REF!</v>
      </c>
      <c r="BZ317" s="333" t="e">
        <f>INDEX(#REF!,MATCH(P2P_Full_Short_Hostname,#REF!,0))</f>
        <v>#REF!</v>
      </c>
    </row>
    <row r="318" spans="2:78" hidden="1">
      <c r="B318" s="95" t="s">
        <v>875</v>
      </c>
      <c r="C318" s="33" t="str">
        <f t="shared" si="54"/>
        <v>Croydon</v>
      </c>
      <c r="D318" s="33" t="str">
        <f t="shared" si="55"/>
        <v>GTPU Probe</v>
      </c>
      <c r="E318" s="33" t="str">
        <f t="shared" si="56"/>
        <v>YE2020</v>
      </c>
      <c r="F318" s="35" t="s">
        <v>4174</v>
      </c>
      <c r="G318" s="35" t="s">
        <v>4175</v>
      </c>
      <c r="H318" s="35" t="s">
        <v>52</v>
      </c>
      <c r="I318" s="35">
        <f t="shared" si="57"/>
        <v>0</v>
      </c>
      <c r="J318" s="38" t="s">
        <v>4176</v>
      </c>
      <c r="K318" s="38" t="s">
        <v>4177</v>
      </c>
      <c r="L318" s="38" t="s">
        <v>4175</v>
      </c>
      <c r="M318" s="38" t="s">
        <v>53</v>
      </c>
      <c r="N318" s="38">
        <f t="shared" si="58"/>
        <v>0</v>
      </c>
      <c r="O318" s="331" t="s">
        <v>4178</v>
      </c>
      <c r="P318" s="331" t="s">
        <v>4214</v>
      </c>
      <c r="Q318" s="197" t="s">
        <v>4227</v>
      </c>
      <c r="R318" s="197" t="s">
        <v>56</v>
      </c>
      <c r="S318" s="331" t="e">
        <f t="shared" si="61"/>
        <v>#REF!</v>
      </c>
      <c r="T318" s="357" t="s">
        <v>4180</v>
      </c>
      <c r="U318" s="357" t="s">
        <v>4215</v>
      </c>
      <c r="V318" s="197" t="s">
        <v>4227</v>
      </c>
      <c r="W318" s="197" t="s">
        <v>56</v>
      </c>
      <c r="X318" s="331" t="e">
        <f t="shared" si="62"/>
        <v>#REF!</v>
      </c>
      <c r="Y318" s="328" t="s">
        <v>4182</v>
      </c>
      <c r="Z318" s="328"/>
      <c r="AA318" s="328" t="s">
        <v>4175</v>
      </c>
      <c r="AB318" s="328" t="s">
        <v>4181</v>
      </c>
      <c r="AC318" s="328" t="s">
        <v>4181</v>
      </c>
      <c r="AD318" s="333" t="s">
        <v>4183</v>
      </c>
      <c r="AE318" s="333"/>
      <c r="AF318" s="333" t="s">
        <v>4185</v>
      </c>
      <c r="AG318" s="333" t="s">
        <v>4218</v>
      </c>
      <c r="AH318" s="333" t="s">
        <v>4219</v>
      </c>
      <c r="AI318" s="549" t="s">
        <v>4186</v>
      </c>
      <c r="AJ318" s="549"/>
      <c r="AK318" s="328" t="s">
        <v>4181</v>
      </c>
      <c r="AL318" s="328" t="s">
        <v>4181</v>
      </c>
      <c r="AM318" s="328" t="s">
        <v>4181</v>
      </c>
      <c r="AN318" s="356" t="s">
        <v>4188</v>
      </c>
      <c r="AO318" s="356"/>
      <c r="AP318" s="333" t="s">
        <v>4185</v>
      </c>
      <c r="AQ318" s="333" t="s">
        <v>4218</v>
      </c>
      <c r="AR318" s="333" t="s">
        <v>4219</v>
      </c>
      <c r="AS318" s="549" t="s">
        <v>4189</v>
      </c>
      <c r="AT318" s="549"/>
      <c r="AU318" s="328" t="s">
        <v>4181</v>
      </c>
      <c r="AV318" s="328" t="s">
        <v>4181</v>
      </c>
      <c r="AW318" s="328" t="s">
        <v>4181</v>
      </c>
      <c r="AX318" s="353"/>
      <c r="AY318" s="353"/>
      <c r="AZ318" s="353"/>
      <c r="BA318" s="353"/>
      <c r="BB318" s="353"/>
      <c r="BC318" s="353"/>
      <c r="BD318" s="353"/>
      <c r="BE318" s="353"/>
      <c r="BF318" s="353"/>
      <c r="BG318" s="353"/>
      <c r="BH318" s="355"/>
      <c r="BI318" s="355"/>
      <c r="BJ318" s="353"/>
      <c r="BK318" s="353"/>
      <c r="BL318" s="353"/>
      <c r="BM318" s="353"/>
      <c r="BN318" s="353"/>
      <c r="BO318" s="355"/>
      <c r="BP318" s="355"/>
      <c r="BQ318" s="355"/>
      <c r="BS318" s="35" t="e">
        <f>INDEX(#REF!,MATCH(P2P_Full_Short_Hostname,#REF!,0))</f>
        <v>#REF!</v>
      </c>
      <c r="BT318" s="35" t="e">
        <f>INDEX(#REF!,MATCH(P2P_Full_Short_Hostname,#REF!,0))</f>
        <v>#REF!</v>
      </c>
      <c r="BU318" s="38" t="e">
        <f>INDEX(#REF!,MATCH(P2P_Full_Short_Hostname,#REF!,0))</f>
        <v>#REF!</v>
      </c>
      <c r="BV318" s="38" t="e">
        <f>INDEX(#REF!,MATCH(P2P_Full_Short_Hostname,#REF!,0))</f>
        <v>#REF!</v>
      </c>
      <c r="BW318" s="332" t="e">
        <f>INDEX(#REF!,MATCH(P2P_Full_Short_Hostname,#REF!,0))</f>
        <v>#REF!</v>
      </c>
      <c r="BX318" s="332" t="e">
        <f>INDEX(#REF!,MATCH(P2P_Full_Short_Hostname,#REF!,0))</f>
        <v>#REF!</v>
      </c>
      <c r="BY318" s="333" t="e">
        <f>INDEX(#REF!,MATCH(P2P_Full_Short_Hostname,#REF!,0))</f>
        <v>#REF!</v>
      </c>
      <c r="BZ318" s="333" t="e">
        <f>INDEX(#REF!,MATCH(P2P_Full_Short_Hostname,#REF!,0))</f>
        <v>#REF!</v>
      </c>
    </row>
    <row r="319" spans="2:78" hidden="1">
      <c r="B319" s="95" t="s">
        <v>782</v>
      </c>
      <c r="C319" s="33" t="str">
        <f t="shared" si="54"/>
        <v>Leeds</v>
      </c>
      <c r="D319" s="33" t="str">
        <f t="shared" si="55"/>
        <v>GTPU Probe</v>
      </c>
      <c r="E319" s="33" t="str">
        <f t="shared" si="56"/>
        <v>Ph2 - YE2019</v>
      </c>
      <c r="F319" s="35" t="s">
        <v>4174</v>
      </c>
      <c r="G319" s="35" t="s">
        <v>4175</v>
      </c>
      <c r="H319" s="35" t="s">
        <v>52</v>
      </c>
      <c r="I319" s="35">
        <f t="shared" si="57"/>
        <v>0</v>
      </c>
      <c r="J319" s="38" t="s">
        <v>4176</v>
      </c>
      <c r="K319" s="38" t="s">
        <v>4177</v>
      </c>
      <c r="L319" s="38" t="s">
        <v>4175</v>
      </c>
      <c r="M319" s="38" t="s">
        <v>53</v>
      </c>
      <c r="N319" s="38">
        <f t="shared" si="58"/>
        <v>0</v>
      </c>
      <c r="O319" s="331" t="s">
        <v>4178</v>
      </c>
      <c r="P319" s="331" t="s">
        <v>4214</v>
      </c>
      <c r="Q319" s="197" t="s">
        <v>4227</v>
      </c>
      <c r="R319" s="197" t="s">
        <v>56</v>
      </c>
      <c r="S319" s="331" t="e">
        <f t="shared" si="61"/>
        <v>#REF!</v>
      </c>
      <c r="T319" s="357" t="s">
        <v>4180</v>
      </c>
      <c r="U319" s="357" t="s">
        <v>4215</v>
      </c>
      <c r="V319" s="197" t="s">
        <v>4227</v>
      </c>
      <c r="W319" s="197" t="s">
        <v>56</v>
      </c>
      <c r="X319" s="331" t="e">
        <f t="shared" si="62"/>
        <v>#REF!</v>
      </c>
      <c r="Y319" s="328" t="s">
        <v>4182</v>
      </c>
      <c r="Z319" s="328"/>
      <c r="AA319" s="328" t="s">
        <v>4175</v>
      </c>
      <c r="AB319" s="328" t="s">
        <v>4181</v>
      </c>
      <c r="AC319" s="328" t="s">
        <v>4181</v>
      </c>
      <c r="AD319" s="333" t="s">
        <v>4183</v>
      </c>
      <c r="AE319" s="333"/>
      <c r="AF319" s="333" t="s">
        <v>4185</v>
      </c>
      <c r="AG319" s="333" t="s">
        <v>4218</v>
      </c>
      <c r="AH319" s="333" t="s">
        <v>4219</v>
      </c>
      <c r="AI319" s="549" t="s">
        <v>4186</v>
      </c>
      <c r="AJ319" s="549"/>
      <c r="AK319" s="328" t="s">
        <v>4181</v>
      </c>
      <c r="AL319" s="328" t="s">
        <v>4181</v>
      </c>
      <c r="AM319" s="328" t="s">
        <v>4181</v>
      </c>
      <c r="AN319" s="356" t="s">
        <v>4188</v>
      </c>
      <c r="AO319" s="356"/>
      <c r="AP319" s="333" t="s">
        <v>4185</v>
      </c>
      <c r="AQ319" s="333" t="s">
        <v>4218</v>
      </c>
      <c r="AR319" s="333" t="s">
        <v>4219</v>
      </c>
      <c r="AS319" s="549" t="s">
        <v>4189</v>
      </c>
      <c r="AT319" s="549"/>
      <c r="AU319" s="328" t="s">
        <v>4181</v>
      </c>
      <c r="AV319" s="328" t="s">
        <v>4181</v>
      </c>
      <c r="AW319" s="328" t="s">
        <v>4181</v>
      </c>
      <c r="AX319" s="353"/>
      <c r="AY319" s="353"/>
      <c r="AZ319" s="353"/>
      <c r="BA319" s="353"/>
      <c r="BB319" s="353"/>
      <c r="BC319" s="353"/>
      <c r="BD319" s="353"/>
      <c r="BE319" s="353"/>
      <c r="BF319" s="353"/>
      <c r="BG319" s="353"/>
      <c r="BH319" s="355"/>
      <c r="BI319" s="355"/>
      <c r="BJ319" s="353"/>
      <c r="BK319" s="353"/>
      <c r="BL319" s="353"/>
      <c r="BM319" s="353"/>
      <c r="BN319" s="353"/>
      <c r="BO319" s="355"/>
      <c r="BP319" s="355"/>
      <c r="BQ319" s="355"/>
      <c r="BS319" s="35" t="e">
        <f>INDEX(#REF!,MATCH(P2P_Full_Short_Hostname,#REF!,0))</f>
        <v>#REF!</v>
      </c>
      <c r="BT319" s="35" t="e">
        <f>INDEX(#REF!,MATCH(P2P_Full_Short_Hostname,#REF!,0))</f>
        <v>#REF!</v>
      </c>
      <c r="BU319" s="38" t="e">
        <f>INDEX(#REF!,MATCH(P2P_Full_Short_Hostname,#REF!,0))</f>
        <v>#REF!</v>
      </c>
      <c r="BV319" s="38" t="e">
        <f>INDEX(#REF!,MATCH(P2P_Full_Short_Hostname,#REF!,0))</f>
        <v>#REF!</v>
      </c>
      <c r="BW319" s="332" t="e">
        <f>INDEX(#REF!,MATCH(P2P_Full_Short_Hostname,#REF!,0))</f>
        <v>#REF!</v>
      </c>
      <c r="BX319" s="332" t="e">
        <f>INDEX(#REF!,MATCH(P2P_Full_Short_Hostname,#REF!,0))</f>
        <v>#REF!</v>
      </c>
      <c r="BY319" s="333" t="e">
        <f>INDEX(#REF!,MATCH(P2P_Full_Short_Hostname,#REF!,0))</f>
        <v>#REF!</v>
      </c>
      <c r="BZ319" s="333" t="e">
        <f>INDEX(#REF!,MATCH(P2P_Full_Short_Hostname,#REF!,0))</f>
        <v>#REF!</v>
      </c>
    </row>
    <row r="320" spans="2:78" hidden="1">
      <c r="B320" s="95" t="s">
        <v>747</v>
      </c>
      <c r="C320" s="33" t="str">
        <f t="shared" si="54"/>
        <v>Luton</v>
      </c>
      <c r="D320" s="33" t="str">
        <f t="shared" si="55"/>
        <v>GTPU Probe</v>
      </c>
      <c r="E320" s="33" t="str">
        <f t="shared" si="56"/>
        <v>YE2020</v>
      </c>
      <c r="F320" s="35" t="s">
        <v>4174</v>
      </c>
      <c r="G320" s="35" t="s">
        <v>4175</v>
      </c>
      <c r="H320" s="35" t="s">
        <v>52</v>
      </c>
      <c r="I320" s="35">
        <f t="shared" si="57"/>
        <v>0</v>
      </c>
      <c r="J320" s="38" t="s">
        <v>4176</v>
      </c>
      <c r="K320" s="38" t="s">
        <v>4177</v>
      </c>
      <c r="L320" s="38" t="s">
        <v>4175</v>
      </c>
      <c r="M320" s="38" t="s">
        <v>53</v>
      </c>
      <c r="N320" s="38">
        <f t="shared" si="58"/>
        <v>0</v>
      </c>
      <c r="O320" s="331" t="s">
        <v>4178</v>
      </c>
      <c r="P320" s="331" t="s">
        <v>4214</v>
      </c>
      <c r="Q320" s="197" t="s">
        <v>4227</v>
      </c>
      <c r="R320" s="197" t="s">
        <v>56</v>
      </c>
      <c r="S320" s="331" t="e">
        <f t="shared" si="61"/>
        <v>#REF!</v>
      </c>
      <c r="T320" s="357" t="s">
        <v>4180</v>
      </c>
      <c r="U320" s="357" t="s">
        <v>4215</v>
      </c>
      <c r="V320" s="197" t="s">
        <v>4227</v>
      </c>
      <c r="W320" s="197" t="s">
        <v>56</v>
      </c>
      <c r="X320" s="331" t="e">
        <f t="shared" si="62"/>
        <v>#REF!</v>
      </c>
      <c r="Y320" s="328" t="s">
        <v>4182</v>
      </c>
      <c r="Z320" s="328"/>
      <c r="AA320" s="328" t="s">
        <v>4175</v>
      </c>
      <c r="AB320" s="328" t="s">
        <v>4181</v>
      </c>
      <c r="AC320" s="328" t="s">
        <v>4181</v>
      </c>
      <c r="AD320" s="333" t="s">
        <v>4183</v>
      </c>
      <c r="AE320" s="333"/>
      <c r="AF320" s="333" t="s">
        <v>4185</v>
      </c>
      <c r="AG320" s="333" t="s">
        <v>4218</v>
      </c>
      <c r="AH320" s="333" t="s">
        <v>4219</v>
      </c>
      <c r="AI320" s="549" t="s">
        <v>4186</v>
      </c>
      <c r="AJ320" s="549"/>
      <c r="AK320" s="328" t="s">
        <v>4181</v>
      </c>
      <c r="AL320" s="328" t="s">
        <v>4181</v>
      </c>
      <c r="AM320" s="328" t="s">
        <v>4181</v>
      </c>
      <c r="AN320" s="356" t="s">
        <v>4188</v>
      </c>
      <c r="AO320" s="356"/>
      <c r="AP320" s="333" t="s">
        <v>4185</v>
      </c>
      <c r="AQ320" s="333" t="s">
        <v>4218</v>
      </c>
      <c r="AR320" s="333" t="s">
        <v>4219</v>
      </c>
      <c r="AS320" s="549" t="s">
        <v>4189</v>
      </c>
      <c r="AT320" s="549"/>
      <c r="AU320" s="328" t="s">
        <v>4181</v>
      </c>
      <c r="AV320" s="328" t="s">
        <v>4181</v>
      </c>
      <c r="AW320" s="328" t="s">
        <v>4181</v>
      </c>
      <c r="AX320" s="353"/>
      <c r="AY320" s="353"/>
      <c r="AZ320" s="353"/>
      <c r="BA320" s="353"/>
      <c r="BB320" s="353"/>
      <c r="BC320" s="353"/>
      <c r="BD320" s="353"/>
      <c r="BE320" s="353"/>
      <c r="BF320" s="353"/>
      <c r="BG320" s="353"/>
      <c r="BH320" s="355"/>
      <c r="BI320" s="355"/>
      <c r="BJ320" s="353"/>
      <c r="BK320" s="353"/>
      <c r="BL320" s="353"/>
      <c r="BM320" s="353"/>
      <c r="BN320" s="353"/>
      <c r="BO320" s="355"/>
      <c r="BP320" s="355"/>
      <c r="BQ320" s="355"/>
      <c r="BS320" s="35" t="e">
        <f>INDEX(#REF!,MATCH(P2P_Full_Short_Hostname,#REF!,0))</f>
        <v>#REF!</v>
      </c>
      <c r="BT320" s="35" t="e">
        <f>INDEX(#REF!,MATCH(P2P_Full_Short_Hostname,#REF!,0))</f>
        <v>#REF!</v>
      </c>
      <c r="BU320" s="38" t="e">
        <f>INDEX(#REF!,MATCH(P2P_Full_Short_Hostname,#REF!,0))</f>
        <v>#REF!</v>
      </c>
      <c r="BV320" s="38" t="e">
        <f>INDEX(#REF!,MATCH(P2P_Full_Short_Hostname,#REF!,0))</f>
        <v>#REF!</v>
      </c>
      <c r="BW320" s="332" t="e">
        <f>INDEX(#REF!,MATCH(P2P_Full_Short_Hostname,#REF!,0))</f>
        <v>#REF!</v>
      </c>
      <c r="BX320" s="332" t="e">
        <f>INDEX(#REF!,MATCH(P2P_Full_Short_Hostname,#REF!,0))</f>
        <v>#REF!</v>
      </c>
      <c r="BY320" s="333" t="e">
        <f>INDEX(#REF!,MATCH(P2P_Full_Short_Hostname,#REF!,0))</f>
        <v>#REF!</v>
      </c>
      <c r="BZ320" s="333" t="e">
        <f>INDEX(#REF!,MATCH(P2P_Full_Short_Hostname,#REF!,0))</f>
        <v>#REF!</v>
      </c>
    </row>
    <row r="321" spans="2:78" hidden="1">
      <c r="B321" s="95" t="s">
        <v>805</v>
      </c>
      <c r="C321" s="33" t="str">
        <f t="shared" si="54"/>
        <v>Mansfield</v>
      </c>
      <c r="D321" s="33" t="str">
        <f t="shared" si="55"/>
        <v>GTPU Probe</v>
      </c>
      <c r="E321" s="33" t="str">
        <f t="shared" si="56"/>
        <v>Ph2 - YE2019</v>
      </c>
      <c r="F321" s="35" t="s">
        <v>4174</v>
      </c>
      <c r="G321" s="35" t="s">
        <v>4175</v>
      </c>
      <c r="H321" s="35" t="s">
        <v>52</v>
      </c>
      <c r="I321" s="35">
        <f t="shared" si="57"/>
        <v>0</v>
      </c>
      <c r="J321" s="38" t="s">
        <v>4176</v>
      </c>
      <c r="K321" s="38" t="s">
        <v>4177</v>
      </c>
      <c r="L321" s="38" t="s">
        <v>4175</v>
      </c>
      <c r="M321" s="38" t="s">
        <v>53</v>
      </c>
      <c r="N321" s="38">
        <f t="shared" si="58"/>
        <v>0</v>
      </c>
      <c r="O321" s="331" t="s">
        <v>4178</v>
      </c>
      <c r="P321" s="331" t="s">
        <v>4214</v>
      </c>
      <c r="Q321" s="197" t="s">
        <v>4227</v>
      </c>
      <c r="R321" s="197" t="s">
        <v>56</v>
      </c>
      <c r="S321" s="331" t="e">
        <f t="shared" si="61"/>
        <v>#REF!</v>
      </c>
      <c r="T321" s="357" t="s">
        <v>4180</v>
      </c>
      <c r="U321" s="357" t="s">
        <v>4215</v>
      </c>
      <c r="V321" s="197" t="s">
        <v>4227</v>
      </c>
      <c r="W321" s="197" t="s">
        <v>56</v>
      </c>
      <c r="X321" s="331" t="e">
        <f t="shared" si="62"/>
        <v>#REF!</v>
      </c>
      <c r="Y321" s="328" t="s">
        <v>4182</v>
      </c>
      <c r="Z321" s="328"/>
      <c r="AA321" s="328" t="s">
        <v>4175</v>
      </c>
      <c r="AB321" s="328" t="s">
        <v>4181</v>
      </c>
      <c r="AC321" s="328" t="s">
        <v>4181</v>
      </c>
      <c r="AD321" s="333" t="s">
        <v>4183</v>
      </c>
      <c r="AE321" s="333"/>
      <c r="AF321" s="333" t="s">
        <v>4185</v>
      </c>
      <c r="AG321" s="333" t="s">
        <v>4218</v>
      </c>
      <c r="AH321" s="333" t="s">
        <v>4219</v>
      </c>
      <c r="AI321" s="549" t="s">
        <v>4186</v>
      </c>
      <c r="AJ321" s="549"/>
      <c r="AK321" s="328" t="s">
        <v>4181</v>
      </c>
      <c r="AL321" s="328" t="s">
        <v>4181</v>
      </c>
      <c r="AM321" s="328" t="s">
        <v>4181</v>
      </c>
      <c r="AN321" s="356" t="s">
        <v>4188</v>
      </c>
      <c r="AO321" s="356"/>
      <c r="AP321" s="333" t="s">
        <v>4185</v>
      </c>
      <c r="AQ321" s="333" t="s">
        <v>4218</v>
      </c>
      <c r="AR321" s="333" t="s">
        <v>4219</v>
      </c>
      <c r="AS321" s="549" t="s">
        <v>4189</v>
      </c>
      <c r="AT321" s="549"/>
      <c r="AU321" s="328" t="s">
        <v>4181</v>
      </c>
      <c r="AV321" s="328" t="s">
        <v>4181</v>
      </c>
      <c r="AW321" s="328" t="s">
        <v>4181</v>
      </c>
      <c r="AX321" s="353"/>
      <c r="AY321" s="353"/>
      <c r="AZ321" s="353"/>
      <c r="BA321" s="353"/>
      <c r="BB321" s="353"/>
      <c r="BC321" s="353"/>
      <c r="BD321" s="353"/>
      <c r="BE321" s="353"/>
      <c r="BF321" s="353"/>
      <c r="BG321" s="353"/>
      <c r="BH321" s="355"/>
      <c r="BI321" s="355"/>
      <c r="BJ321" s="353"/>
      <c r="BK321" s="353"/>
      <c r="BL321" s="353"/>
      <c r="BM321" s="353"/>
      <c r="BN321" s="353"/>
      <c r="BO321" s="355"/>
      <c r="BP321" s="355"/>
      <c r="BQ321" s="355"/>
      <c r="BS321" s="35" t="e">
        <f>INDEX(#REF!,MATCH(P2P_Full_Short_Hostname,#REF!,0))</f>
        <v>#REF!</v>
      </c>
      <c r="BT321" s="35" t="e">
        <f>INDEX(#REF!,MATCH(P2P_Full_Short_Hostname,#REF!,0))</f>
        <v>#REF!</v>
      </c>
      <c r="BU321" s="38" t="e">
        <f>INDEX(#REF!,MATCH(P2P_Full_Short_Hostname,#REF!,0))</f>
        <v>#REF!</v>
      </c>
      <c r="BV321" s="38" t="e">
        <f>INDEX(#REF!,MATCH(P2P_Full_Short_Hostname,#REF!,0))</f>
        <v>#REF!</v>
      </c>
      <c r="BW321" s="332" t="e">
        <f>INDEX(#REF!,MATCH(P2P_Full_Short_Hostname,#REF!,0))</f>
        <v>#REF!</v>
      </c>
      <c r="BX321" s="332" t="e">
        <f>INDEX(#REF!,MATCH(P2P_Full_Short_Hostname,#REF!,0))</f>
        <v>#REF!</v>
      </c>
      <c r="BY321" s="333" t="e">
        <f>INDEX(#REF!,MATCH(P2P_Full_Short_Hostname,#REF!,0))</f>
        <v>#REF!</v>
      </c>
      <c r="BZ321" s="333" t="e">
        <f>INDEX(#REF!,MATCH(P2P_Full_Short_Hostname,#REF!,0))</f>
        <v>#REF!</v>
      </c>
    </row>
    <row r="322" spans="2:78" hidden="1">
      <c r="B322" s="95" t="s">
        <v>829</v>
      </c>
      <c r="C322" s="33" t="str">
        <f t="shared" si="54"/>
        <v>West Brom</v>
      </c>
      <c r="D322" s="33" t="str">
        <f t="shared" si="55"/>
        <v>GTPU Probe</v>
      </c>
      <c r="E322" s="33" t="str">
        <f t="shared" si="56"/>
        <v>Ph2 - YE2019</v>
      </c>
      <c r="F322" s="35" t="s">
        <v>4174</v>
      </c>
      <c r="G322" s="35" t="s">
        <v>4175</v>
      </c>
      <c r="H322" s="35" t="s">
        <v>52</v>
      </c>
      <c r="I322" s="35">
        <f t="shared" si="57"/>
        <v>0</v>
      </c>
      <c r="J322" s="38" t="s">
        <v>4176</v>
      </c>
      <c r="K322" s="38" t="s">
        <v>4177</v>
      </c>
      <c r="L322" s="38" t="s">
        <v>4175</v>
      </c>
      <c r="M322" s="38" t="s">
        <v>53</v>
      </c>
      <c r="N322" s="38">
        <f t="shared" si="58"/>
        <v>0</v>
      </c>
      <c r="O322" s="331" t="s">
        <v>4178</v>
      </c>
      <c r="P322" s="331" t="s">
        <v>4214</v>
      </c>
      <c r="Q322" s="197" t="s">
        <v>4227</v>
      </c>
      <c r="R322" s="197" t="s">
        <v>56</v>
      </c>
      <c r="S322" s="331" t="e">
        <f t="shared" si="61"/>
        <v>#REF!</v>
      </c>
      <c r="T322" s="357" t="s">
        <v>4180</v>
      </c>
      <c r="U322" s="357" t="s">
        <v>4215</v>
      </c>
      <c r="V322" s="197" t="s">
        <v>4227</v>
      </c>
      <c r="W322" s="197" t="s">
        <v>56</v>
      </c>
      <c r="X322" s="331" t="e">
        <f t="shared" si="62"/>
        <v>#REF!</v>
      </c>
      <c r="Y322" s="328" t="s">
        <v>4182</v>
      </c>
      <c r="Z322" s="328"/>
      <c r="AA322" s="328" t="s">
        <v>4175</v>
      </c>
      <c r="AB322" s="328" t="s">
        <v>4181</v>
      </c>
      <c r="AC322" s="328" t="s">
        <v>4181</v>
      </c>
      <c r="AD322" s="333" t="s">
        <v>4183</v>
      </c>
      <c r="AE322" s="333"/>
      <c r="AF322" s="333" t="s">
        <v>4185</v>
      </c>
      <c r="AG322" s="333" t="s">
        <v>4218</v>
      </c>
      <c r="AH322" s="333" t="s">
        <v>4219</v>
      </c>
      <c r="AI322" s="549" t="s">
        <v>4186</v>
      </c>
      <c r="AJ322" s="549"/>
      <c r="AK322" s="328" t="s">
        <v>4181</v>
      </c>
      <c r="AL322" s="328" t="s">
        <v>4181</v>
      </c>
      <c r="AM322" s="328" t="s">
        <v>4181</v>
      </c>
      <c r="AN322" s="356" t="s">
        <v>4188</v>
      </c>
      <c r="AO322" s="356"/>
      <c r="AP322" s="333" t="s">
        <v>4185</v>
      </c>
      <c r="AQ322" s="333" t="s">
        <v>4218</v>
      </c>
      <c r="AR322" s="333" t="s">
        <v>4219</v>
      </c>
      <c r="AS322" s="549" t="s">
        <v>4189</v>
      </c>
      <c r="AT322" s="549"/>
      <c r="AU322" s="328" t="s">
        <v>4181</v>
      </c>
      <c r="AV322" s="328" t="s">
        <v>4181</v>
      </c>
      <c r="AW322" s="328" t="s">
        <v>4181</v>
      </c>
      <c r="AX322" s="353"/>
      <c r="AY322" s="353"/>
      <c r="AZ322" s="353"/>
      <c r="BA322" s="353"/>
      <c r="BB322" s="353"/>
      <c r="BC322" s="353"/>
      <c r="BD322" s="353"/>
      <c r="BE322" s="353"/>
      <c r="BF322" s="353"/>
      <c r="BG322" s="353"/>
      <c r="BH322" s="355"/>
      <c r="BI322" s="355"/>
      <c r="BJ322" s="353"/>
      <c r="BK322" s="353"/>
      <c r="BL322" s="353"/>
      <c r="BM322" s="353"/>
      <c r="BN322" s="353"/>
      <c r="BO322" s="355"/>
      <c r="BP322" s="355"/>
      <c r="BQ322" s="355"/>
      <c r="BS322" s="35" t="e">
        <f>INDEX(#REF!,MATCH(P2P_Full_Short_Hostname,#REF!,0))</f>
        <v>#REF!</v>
      </c>
      <c r="BT322" s="35" t="e">
        <f>INDEX(#REF!,MATCH(P2P_Full_Short_Hostname,#REF!,0))</f>
        <v>#REF!</v>
      </c>
      <c r="BU322" s="38" t="e">
        <f>INDEX(#REF!,MATCH(P2P_Full_Short_Hostname,#REF!,0))</f>
        <v>#REF!</v>
      </c>
      <c r="BV322" s="38" t="e">
        <f>INDEX(#REF!,MATCH(P2P_Full_Short_Hostname,#REF!,0))</f>
        <v>#REF!</v>
      </c>
      <c r="BW322" s="332" t="e">
        <f>INDEX(#REF!,MATCH(P2P_Full_Short_Hostname,#REF!,0))</f>
        <v>#REF!</v>
      </c>
      <c r="BX322" s="332" t="e">
        <f>INDEX(#REF!,MATCH(P2P_Full_Short_Hostname,#REF!,0))</f>
        <v>#REF!</v>
      </c>
      <c r="BY322" s="333" t="e">
        <f>INDEX(#REF!,MATCH(P2P_Full_Short_Hostname,#REF!,0))</f>
        <v>#REF!</v>
      </c>
      <c r="BZ322" s="333" t="e">
        <f>INDEX(#REF!,MATCH(P2P_Full_Short_Hostname,#REF!,0))</f>
        <v>#REF!</v>
      </c>
    </row>
    <row r="323" spans="2:78" hidden="1">
      <c r="B323" s="95" t="s">
        <v>855</v>
      </c>
      <c r="C323" s="33" t="str">
        <f t="shared" si="54"/>
        <v>Beckton</v>
      </c>
      <c r="D323" s="33" t="str">
        <f t="shared" si="55"/>
        <v>GTPU Probe</v>
      </c>
      <c r="E323" s="33" t="str">
        <f t="shared" si="56"/>
        <v>YE2020</v>
      </c>
      <c r="F323" s="35" t="s">
        <v>4174</v>
      </c>
      <c r="G323" s="35" t="s">
        <v>4175</v>
      </c>
      <c r="H323" s="35" t="s">
        <v>52</v>
      </c>
      <c r="I323" s="35">
        <f t="shared" si="57"/>
        <v>0</v>
      </c>
      <c r="J323" s="38" t="s">
        <v>4176</v>
      </c>
      <c r="K323" s="38" t="s">
        <v>4177</v>
      </c>
      <c r="L323" s="38" t="s">
        <v>4175</v>
      </c>
      <c r="M323" s="38" t="s">
        <v>53</v>
      </c>
      <c r="N323" s="38">
        <f t="shared" si="58"/>
        <v>0</v>
      </c>
      <c r="O323" s="331" t="s">
        <v>4178</v>
      </c>
      <c r="P323" s="331" t="s">
        <v>4214</v>
      </c>
      <c r="Q323" s="197" t="s">
        <v>4227</v>
      </c>
      <c r="R323" s="197" t="s">
        <v>56</v>
      </c>
      <c r="S323" s="331" t="e">
        <f t="shared" si="61"/>
        <v>#REF!</v>
      </c>
      <c r="T323" s="357" t="s">
        <v>4180</v>
      </c>
      <c r="U323" s="357" t="s">
        <v>4215</v>
      </c>
      <c r="V323" s="197" t="s">
        <v>4227</v>
      </c>
      <c r="W323" s="197" t="s">
        <v>56</v>
      </c>
      <c r="X323" s="331" t="e">
        <f t="shared" si="62"/>
        <v>#REF!</v>
      </c>
      <c r="Y323" s="328" t="s">
        <v>4182</v>
      </c>
      <c r="Z323" s="328"/>
      <c r="AA323" s="328" t="s">
        <v>4175</v>
      </c>
      <c r="AB323" s="328" t="s">
        <v>4181</v>
      </c>
      <c r="AC323" s="328" t="s">
        <v>4181</v>
      </c>
      <c r="AD323" s="333" t="s">
        <v>4183</v>
      </c>
      <c r="AE323" s="333"/>
      <c r="AF323" s="333" t="s">
        <v>4185</v>
      </c>
      <c r="AG323" s="333" t="s">
        <v>4218</v>
      </c>
      <c r="AH323" s="333" t="s">
        <v>4219</v>
      </c>
      <c r="AI323" s="549" t="s">
        <v>4186</v>
      </c>
      <c r="AJ323" s="549"/>
      <c r="AK323" s="328" t="s">
        <v>4181</v>
      </c>
      <c r="AL323" s="328" t="s">
        <v>4181</v>
      </c>
      <c r="AM323" s="328" t="s">
        <v>4181</v>
      </c>
      <c r="AN323" s="356" t="s">
        <v>4188</v>
      </c>
      <c r="AO323" s="356"/>
      <c r="AP323" s="333" t="s">
        <v>4185</v>
      </c>
      <c r="AQ323" s="333" t="s">
        <v>4218</v>
      </c>
      <c r="AR323" s="333" t="s">
        <v>4219</v>
      </c>
      <c r="AS323" s="549" t="s">
        <v>4189</v>
      </c>
      <c r="AT323" s="549"/>
      <c r="AU323" s="328" t="s">
        <v>4181</v>
      </c>
      <c r="AV323" s="328" t="s">
        <v>4181</v>
      </c>
      <c r="AW323" s="328" t="s">
        <v>4181</v>
      </c>
      <c r="AX323" s="353"/>
      <c r="AY323" s="353"/>
      <c r="AZ323" s="353"/>
      <c r="BA323" s="353"/>
      <c r="BB323" s="353"/>
      <c r="BC323" s="353"/>
      <c r="BD323" s="353"/>
      <c r="BE323" s="353"/>
      <c r="BF323" s="353"/>
      <c r="BG323" s="353"/>
      <c r="BH323" s="355"/>
      <c r="BI323" s="355"/>
      <c r="BJ323" s="353"/>
      <c r="BK323" s="353"/>
      <c r="BL323" s="353"/>
      <c r="BM323" s="353"/>
      <c r="BN323" s="353"/>
      <c r="BO323" s="355"/>
      <c r="BP323" s="355"/>
      <c r="BQ323" s="355"/>
      <c r="BS323" s="35" t="e">
        <f>INDEX(#REF!,MATCH(P2P_Full_Short_Hostname,#REF!,0))</f>
        <v>#REF!</v>
      </c>
      <c r="BT323" s="35" t="e">
        <f>INDEX(#REF!,MATCH(P2P_Full_Short_Hostname,#REF!,0))</f>
        <v>#REF!</v>
      </c>
      <c r="BU323" s="38" t="e">
        <f>INDEX(#REF!,MATCH(P2P_Full_Short_Hostname,#REF!,0))</f>
        <v>#REF!</v>
      </c>
      <c r="BV323" s="38" t="e">
        <f>INDEX(#REF!,MATCH(P2P_Full_Short_Hostname,#REF!,0))</f>
        <v>#REF!</v>
      </c>
      <c r="BW323" s="332" t="e">
        <f>INDEX(#REF!,MATCH(P2P_Full_Short_Hostname,#REF!,0))</f>
        <v>#REF!</v>
      </c>
      <c r="BX323" s="332" t="e">
        <f>INDEX(#REF!,MATCH(P2P_Full_Short_Hostname,#REF!,0))</f>
        <v>#REF!</v>
      </c>
      <c r="BY323" s="333" t="e">
        <f>INDEX(#REF!,MATCH(P2P_Full_Short_Hostname,#REF!,0))</f>
        <v>#REF!</v>
      </c>
      <c r="BZ323" s="333" t="e">
        <f>INDEX(#REF!,MATCH(P2P_Full_Short_Hostname,#REF!,0))</f>
        <v>#REF!</v>
      </c>
    </row>
    <row r="324" spans="2:78" hidden="1">
      <c r="B324" s="95" t="s">
        <v>876</v>
      </c>
      <c r="C324" s="33" t="str">
        <f t="shared" si="54"/>
        <v>Croydon</v>
      </c>
      <c r="D324" s="33" t="str">
        <f t="shared" si="55"/>
        <v>GTPU Probe</v>
      </c>
      <c r="E324" s="33" t="str">
        <f t="shared" si="56"/>
        <v>YE2020</v>
      </c>
      <c r="F324" s="35" t="s">
        <v>4174</v>
      </c>
      <c r="G324" s="35" t="s">
        <v>4175</v>
      </c>
      <c r="H324" s="35" t="s">
        <v>52</v>
      </c>
      <c r="I324" s="35">
        <f t="shared" si="57"/>
        <v>0</v>
      </c>
      <c r="J324" s="38" t="s">
        <v>4176</v>
      </c>
      <c r="K324" s="38" t="s">
        <v>4177</v>
      </c>
      <c r="L324" s="38" t="s">
        <v>4175</v>
      </c>
      <c r="M324" s="38" t="s">
        <v>53</v>
      </c>
      <c r="N324" s="38">
        <f t="shared" si="58"/>
        <v>0</v>
      </c>
      <c r="O324" s="331" t="s">
        <v>4178</v>
      </c>
      <c r="P324" s="331" t="s">
        <v>4214</v>
      </c>
      <c r="Q324" s="197" t="s">
        <v>4227</v>
      </c>
      <c r="R324" s="197" t="s">
        <v>56</v>
      </c>
      <c r="S324" s="331" t="e">
        <f t="shared" si="61"/>
        <v>#REF!</v>
      </c>
      <c r="T324" s="357" t="s">
        <v>4180</v>
      </c>
      <c r="U324" s="357" t="s">
        <v>4215</v>
      </c>
      <c r="V324" s="197" t="s">
        <v>4227</v>
      </c>
      <c r="W324" s="197" t="s">
        <v>56</v>
      </c>
      <c r="X324" s="331" t="e">
        <f t="shared" si="62"/>
        <v>#REF!</v>
      </c>
      <c r="Y324" s="328" t="s">
        <v>4182</v>
      </c>
      <c r="Z324" s="328"/>
      <c r="AA324" s="328" t="s">
        <v>4175</v>
      </c>
      <c r="AB324" s="328" t="s">
        <v>4181</v>
      </c>
      <c r="AC324" s="328" t="s">
        <v>4181</v>
      </c>
      <c r="AD324" s="333" t="s">
        <v>4183</v>
      </c>
      <c r="AE324" s="333"/>
      <c r="AF324" s="333" t="s">
        <v>4185</v>
      </c>
      <c r="AG324" s="333" t="s">
        <v>4218</v>
      </c>
      <c r="AH324" s="333" t="s">
        <v>4219</v>
      </c>
      <c r="AI324" s="549" t="s">
        <v>4186</v>
      </c>
      <c r="AJ324" s="549"/>
      <c r="AK324" s="328" t="s">
        <v>4181</v>
      </c>
      <c r="AL324" s="328" t="s">
        <v>4181</v>
      </c>
      <c r="AM324" s="328" t="s">
        <v>4181</v>
      </c>
      <c r="AN324" s="356" t="s">
        <v>4188</v>
      </c>
      <c r="AO324" s="356"/>
      <c r="AP324" s="333" t="s">
        <v>4185</v>
      </c>
      <c r="AQ324" s="333" t="s">
        <v>4218</v>
      </c>
      <c r="AR324" s="333" t="s">
        <v>4219</v>
      </c>
      <c r="AS324" s="549" t="s">
        <v>4189</v>
      </c>
      <c r="AT324" s="549"/>
      <c r="AU324" s="328" t="s">
        <v>4181</v>
      </c>
      <c r="AV324" s="328" t="s">
        <v>4181</v>
      </c>
      <c r="AW324" s="328" t="s">
        <v>4181</v>
      </c>
      <c r="AX324" s="353"/>
      <c r="AY324" s="353"/>
      <c r="AZ324" s="353"/>
      <c r="BA324" s="353"/>
      <c r="BB324" s="353"/>
      <c r="BC324" s="353"/>
      <c r="BD324" s="353"/>
      <c r="BE324" s="353"/>
      <c r="BF324" s="353"/>
      <c r="BG324" s="353"/>
      <c r="BH324" s="355"/>
      <c r="BI324" s="355"/>
      <c r="BJ324" s="353"/>
      <c r="BK324" s="353"/>
      <c r="BL324" s="353"/>
      <c r="BM324" s="353"/>
      <c r="BN324" s="353"/>
      <c r="BO324" s="355"/>
      <c r="BP324" s="355"/>
      <c r="BQ324" s="355"/>
      <c r="BS324" s="35" t="e">
        <f>INDEX(#REF!,MATCH(P2P_Full_Short_Hostname,#REF!,0))</f>
        <v>#REF!</v>
      </c>
      <c r="BT324" s="35" t="e">
        <f>INDEX(#REF!,MATCH(P2P_Full_Short_Hostname,#REF!,0))</f>
        <v>#REF!</v>
      </c>
      <c r="BU324" s="38" t="e">
        <f>INDEX(#REF!,MATCH(P2P_Full_Short_Hostname,#REF!,0))</f>
        <v>#REF!</v>
      </c>
      <c r="BV324" s="38" t="e">
        <f>INDEX(#REF!,MATCH(P2P_Full_Short_Hostname,#REF!,0))</f>
        <v>#REF!</v>
      </c>
      <c r="BW324" s="332" t="e">
        <f>INDEX(#REF!,MATCH(P2P_Full_Short_Hostname,#REF!,0))</f>
        <v>#REF!</v>
      </c>
      <c r="BX324" s="332" t="e">
        <f>INDEX(#REF!,MATCH(P2P_Full_Short_Hostname,#REF!,0))</f>
        <v>#REF!</v>
      </c>
      <c r="BY324" s="333" t="e">
        <f>INDEX(#REF!,MATCH(P2P_Full_Short_Hostname,#REF!,0))</f>
        <v>#REF!</v>
      </c>
      <c r="BZ324" s="333" t="e">
        <f>INDEX(#REF!,MATCH(P2P_Full_Short_Hostname,#REF!,0))</f>
        <v>#REF!</v>
      </c>
    </row>
    <row r="325" spans="2:78" hidden="1">
      <c r="B325" s="95" t="s">
        <v>783</v>
      </c>
      <c r="C325" s="33" t="str">
        <f t="shared" si="54"/>
        <v>Leeds</v>
      </c>
      <c r="D325" s="33" t="str">
        <f t="shared" si="55"/>
        <v>GTPU Probe</v>
      </c>
      <c r="E325" s="33" t="str">
        <f t="shared" si="56"/>
        <v>Ph2 - YE2019</v>
      </c>
      <c r="F325" s="35" t="s">
        <v>4174</v>
      </c>
      <c r="G325" s="35" t="s">
        <v>4175</v>
      </c>
      <c r="H325" s="35" t="s">
        <v>52</v>
      </c>
      <c r="I325" s="35">
        <f t="shared" si="57"/>
        <v>0</v>
      </c>
      <c r="J325" s="38" t="s">
        <v>4176</v>
      </c>
      <c r="K325" s="38" t="s">
        <v>4177</v>
      </c>
      <c r="L325" s="38" t="s">
        <v>4175</v>
      </c>
      <c r="M325" s="38" t="s">
        <v>53</v>
      </c>
      <c r="N325" s="38">
        <f t="shared" si="58"/>
        <v>0</v>
      </c>
      <c r="O325" s="331" t="s">
        <v>4178</v>
      </c>
      <c r="P325" s="331" t="s">
        <v>4214</v>
      </c>
      <c r="Q325" s="197" t="s">
        <v>4227</v>
      </c>
      <c r="R325" s="197" t="s">
        <v>56</v>
      </c>
      <c r="S325" s="331" t="e">
        <f t="shared" si="61"/>
        <v>#REF!</v>
      </c>
      <c r="T325" s="357" t="s">
        <v>4180</v>
      </c>
      <c r="U325" s="357" t="s">
        <v>4215</v>
      </c>
      <c r="V325" s="197" t="s">
        <v>4227</v>
      </c>
      <c r="W325" s="197" t="s">
        <v>56</v>
      </c>
      <c r="X325" s="331" t="e">
        <f t="shared" si="62"/>
        <v>#REF!</v>
      </c>
      <c r="Y325" s="328" t="s">
        <v>4182</v>
      </c>
      <c r="Z325" s="328"/>
      <c r="AA325" s="328" t="s">
        <v>4175</v>
      </c>
      <c r="AB325" s="328" t="s">
        <v>4181</v>
      </c>
      <c r="AC325" s="328" t="s">
        <v>4181</v>
      </c>
      <c r="AD325" s="333" t="s">
        <v>4183</v>
      </c>
      <c r="AE325" s="333"/>
      <c r="AF325" s="333" t="s">
        <v>4185</v>
      </c>
      <c r="AG325" s="333" t="s">
        <v>4218</v>
      </c>
      <c r="AH325" s="333" t="s">
        <v>4219</v>
      </c>
      <c r="AI325" s="549" t="s">
        <v>4186</v>
      </c>
      <c r="AJ325" s="549"/>
      <c r="AK325" s="328" t="s">
        <v>4181</v>
      </c>
      <c r="AL325" s="328" t="s">
        <v>4181</v>
      </c>
      <c r="AM325" s="328" t="s">
        <v>4181</v>
      </c>
      <c r="AN325" s="356" t="s">
        <v>4188</v>
      </c>
      <c r="AO325" s="356"/>
      <c r="AP325" s="333" t="s">
        <v>4185</v>
      </c>
      <c r="AQ325" s="333" t="s">
        <v>4218</v>
      </c>
      <c r="AR325" s="333" t="s">
        <v>4219</v>
      </c>
      <c r="AS325" s="549" t="s">
        <v>4189</v>
      </c>
      <c r="AT325" s="549"/>
      <c r="AU325" s="328" t="s">
        <v>4181</v>
      </c>
      <c r="AV325" s="328" t="s">
        <v>4181</v>
      </c>
      <c r="AW325" s="328" t="s">
        <v>4181</v>
      </c>
      <c r="AX325" s="353"/>
      <c r="AY325" s="353"/>
      <c r="AZ325" s="353"/>
      <c r="BA325" s="353"/>
      <c r="BB325" s="353"/>
      <c r="BC325" s="353"/>
      <c r="BD325" s="353"/>
      <c r="BE325" s="353"/>
      <c r="BF325" s="353"/>
      <c r="BG325" s="353"/>
      <c r="BH325" s="355"/>
      <c r="BI325" s="355"/>
      <c r="BJ325" s="353"/>
      <c r="BK325" s="353"/>
      <c r="BL325" s="353"/>
      <c r="BM325" s="353"/>
      <c r="BN325" s="353"/>
      <c r="BO325" s="355"/>
      <c r="BP325" s="355"/>
      <c r="BQ325" s="355"/>
      <c r="BS325" s="35" t="e">
        <f>INDEX(#REF!,MATCH(P2P_Full_Short_Hostname,#REF!,0))</f>
        <v>#REF!</v>
      </c>
      <c r="BT325" s="35" t="e">
        <f>INDEX(#REF!,MATCH(P2P_Full_Short_Hostname,#REF!,0))</f>
        <v>#REF!</v>
      </c>
      <c r="BU325" s="38" t="e">
        <f>INDEX(#REF!,MATCH(P2P_Full_Short_Hostname,#REF!,0))</f>
        <v>#REF!</v>
      </c>
      <c r="BV325" s="38" t="e">
        <f>INDEX(#REF!,MATCH(P2P_Full_Short_Hostname,#REF!,0))</f>
        <v>#REF!</v>
      </c>
      <c r="BW325" s="332" t="e">
        <f>INDEX(#REF!,MATCH(P2P_Full_Short_Hostname,#REF!,0))</f>
        <v>#REF!</v>
      </c>
      <c r="BX325" s="332" t="e">
        <f>INDEX(#REF!,MATCH(P2P_Full_Short_Hostname,#REF!,0))</f>
        <v>#REF!</v>
      </c>
      <c r="BY325" s="333" t="e">
        <f>INDEX(#REF!,MATCH(P2P_Full_Short_Hostname,#REF!,0))</f>
        <v>#REF!</v>
      </c>
      <c r="BZ325" s="333" t="e">
        <f>INDEX(#REF!,MATCH(P2P_Full_Short_Hostname,#REF!,0))</f>
        <v>#REF!</v>
      </c>
    </row>
    <row r="326" spans="2:78" hidden="1">
      <c r="B326" s="95" t="s">
        <v>748</v>
      </c>
      <c r="C326" s="33" t="str">
        <f t="shared" si="54"/>
        <v>Luton</v>
      </c>
      <c r="D326" s="33" t="str">
        <f t="shared" si="55"/>
        <v>GTPU Probe</v>
      </c>
      <c r="E326" s="33" t="str">
        <f t="shared" si="56"/>
        <v>YE2020</v>
      </c>
      <c r="F326" s="35" t="s">
        <v>4174</v>
      </c>
      <c r="G326" s="35" t="s">
        <v>4175</v>
      </c>
      <c r="H326" s="35" t="s">
        <v>52</v>
      </c>
      <c r="I326" s="35">
        <f t="shared" si="57"/>
        <v>0</v>
      </c>
      <c r="J326" s="38" t="s">
        <v>4176</v>
      </c>
      <c r="K326" s="38" t="s">
        <v>4177</v>
      </c>
      <c r="L326" s="38" t="s">
        <v>4175</v>
      </c>
      <c r="M326" s="38" t="s">
        <v>53</v>
      </c>
      <c r="N326" s="38">
        <f t="shared" si="58"/>
        <v>0</v>
      </c>
      <c r="O326" s="331" t="s">
        <v>4178</v>
      </c>
      <c r="P326" s="331" t="s">
        <v>4214</v>
      </c>
      <c r="Q326" s="197" t="s">
        <v>4227</v>
      </c>
      <c r="R326" s="197" t="s">
        <v>56</v>
      </c>
      <c r="S326" s="331" t="e">
        <f t="shared" si="61"/>
        <v>#REF!</v>
      </c>
      <c r="T326" s="357" t="s">
        <v>4180</v>
      </c>
      <c r="U326" s="357" t="s">
        <v>4215</v>
      </c>
      <c r="V326" s="197" t="s">
        <v>4227</v>
      </c>
      <c r="W326" s="197" t="s">
        <v>56</v>
      </c>
      <c r="X326" s="331" t="e">
        <f t="shared" si="62"/>
        <v>#REF!</v>
      </c>
      <c r="Y326" s="328" t="s">
        <v>4182</v>
      </c>
      <c r="Z326" s="328"/>
      <c r="AA326" s="328" t="s">
        <v>4175</v>
      </c>
      <c r="AB326" s="328" t="s">
        <v>4181</v>
      </c>
      <c r="AC326" s="328" t="s">
        <v>4181</v>
      </c>
      <c r="AD326" s="333" t="s">
        <v>4183</v>
      </c>
      <c r="AE326" s="333"/>
      <c r="AF326" s="333" t="s">
        <v>4185</v>
      </c>
      <c r="AG326" s="333" t="s">
        <v>4218</v>
      </c>
      <c r="AH326" s="333" t="s">
        <v>4219</v>
      </c>
      <c r="AI326" s="549" t="s">
        <v>4186</v>
      </c>
      <c r="AJ326" s="549"/>
      <c r="AK326" s="328" t="s">
        <v>4181</v>
      </c>
      <c r="AL326" s="328" t="s">
        <v>4181</v>
      </c>
      <c r="AM326" s="328" t="s">
        <v>4181</v>
      </c>
      <c r="AN326" s="356" t="s">
        <v>4188</v>
      </c>
      <c r="AO326" s="356"/>
      <c r="AP326" s="333" t="s">
        <v>4185</v>
      </c>
      <c r="AQ326" s="333" t="s">
        <v>4218</v>
      </c>
      <c r="AR326" s="333" t="s">
        <v>4219</v>
      </c>
      <c r="AS326" s="549" t="s">
        <v>4189</v>
      </c>
      <c r="AT326" s="549"/>
      <c r="AU326" s="328" t="s">
        <v>4181</v>
      </c>
      <c r="AV326" s="328" t="s">
        <v>4181</v>
      </c>
      <c r="AW326" s="328" t="s">
        <v>4181</v>
      </c>
      <c r="AX326" s="353"/>
      <c r="AY326" s="353"/>
      <c r="AZ326" s="353"/>
      <c r="BA326" s="353"/>
      <c r="BB326" s="353"/>
      <c r="BC326" s="353"/>
      <c r="BD326" s="353"/>
      <c r="BE326" s="353"/>
      <c r="BF326" s="353"/>
      <c r="BG326" s="353"/>
      <c r="BH326" s="355"/>
      <c r="BI326" s="355"/>
      <c r="BJ326" s="353"/>
      <c r="BK326" s="353"/>
      <c r="BL326" s="353"/>
      <c r="BM326" s="353"/>
      <c r="BN326" s="353"/>
      <c r="BO326" s="355"/>
      <c r="BP326" s="355"/>
      <c r="BQ326" s="355"/>
      <c r="BS326" s="35" t="e">
        <f>INDEX(#REF!,MATCH(P2P_Full_Short_Hostname,#REF!,0))</f>
        <v>#REF!</v>
      </c>
      <c r="BT326" s="35" t="e">
        <f>INDEX(#REF!,MATCH(P2P_Full_Short_Hostname,#REF!,0))</f>
        <v>#REF!</v>
      </c>
      <c r="BU326" s="38" t="e">
        <f>INDEX(#REF!,MATCH(P2P_Full_Short_Hostname,#REF!,0))</f>
        <v>#REF!</v>
      </c>
      <c r="BV326" s="38" t="e">
        <f>INDEX(#REF!,MATCH(P2P_Full_Short_Hostname,#REF!,0))</f>
        <v>#REF!</v>
      </c>
      <c r="BW326" s="332" t="e">
        <f>INDEX(#REF!,MATCH(P2P_Full_Short_Hostname,#REF!,0))</f>
        <v>#REF!</v>
      </c>
      <c r="BX326" s="332" t="e">
        <f>INDEX(#REF!,MATCH(P2P_Full_Short_Hostname,#REF!,0))</f>
        <v>#REF!</v>
      </c>
      <c r="BY326" s="333" t="e">
        <f>INDEX(#REF!,MATCH(P2P_Full_Short_Hostname,#REF!,0))</f>
        <v>#REF!</v>
      </c>
      <c r="BZ326" s="333" t="e">
        <f>INDEX(#REF!,MATCH(P2P_Full_Short_Hostname,#REF!,0))</f>
        <v>#REF!</v>
      </c>
    </row>
    <row r="327" spans="2:78" hidden="1">
      <c r="B327" s="95" t="s">
        <v>806</v>
      </c>
      <c r="C327" s="33" t="str">
        <f t="shared" si="54"/>
        <v>Mansfield</v>
      </c>
      <c r="D327" s="33" t="str">
        <f t="shared" si="55"/>
        <v>GTPU Probe</v>
      </c>
      <c r="E327" s="33" t="str">
        <f t="shared" si="56"/>
        <v>YE2020</v>
      </c>
      <c r="F327" s="35" t="s">
        <v>4174</v>
      </c>
      <c r="G327" s="35" t="s">
        <v>4175</v>
      </c>
      <c r="H327" s="35" t="s">
        <v>52</v>
      </c>
      <c r="I327" s="35">
        <f t="shared" si="57"/>
        <v>0</v>
      </c>
      <c r="J327" s="38" t="s">
        <v>4176</v>
      </c>
      <c r="K327" s="38" t="s">
        <v>4177</v>
      </c>
      <c r="L327" s="38" t="s">
        <v>4175</v>
      </c>
      <c r="M327" s="38" t="s">
        <v>53</v>
      </c>
      <c r="N327" s="38">
        <f t="shared" si="58"/>
        <v>0</v>
      </c>
      <c r="O327" s="331" t="s">
        <v>4178</v>
      </c>
      <c r="P327" s="331" t="s">
        <v>4214</v>
      </c>
      <c r="Q327" s="197" t="s">
        <v>4227</v>
      </c>
      <c r="R327" s="197" t="s">
        <v>56</v>
      </c>
      <c r="S327" s="331" t="e">
        <f t="shared" si="61"/>
        <v>#REF!</v>
      </c>
      <c r="T327" s="357" t="s">
        <v>4180</v>
      </c>
      <c r="U327" s="357" t="s">
        <v>4215</v>
      </c>
      <c r="V327" s="197" t="s">
        <v>4227</v>
      </c>
      <c r="W327" s="197" t="s">
        <v>56</v>
      </c>
      <c r="X327" s="331" t="e">
        <f t="shared" si="62"/>
        <v>#REF!</v>
      </c>
      <c r="Y327" s="328" t="s">
        <v>4182</v>
      </c>
      <c r="Z327" s="328"/>
      <c r="AA327" s="328" t="s">
        <v>4175</v>
      </c>
      <c r="AB327" s="328" t="s">
        <v>4181</v>
      </c>
      <c r="AC327" s="328" t="s">
        <v>4181</v>
      </c>
      <c r="AD327" s="333" t="s">
        <v>4183</v>
      </c>
      <c r="AE327" s="333"/>
      <c r="AF327" s="333" t="s">
        <v>4185</v>
      </c>
      <c r="AG327" s="333" t="s">
        <v>4218</v>
      </c>
      <c r="AH327" s="333" t="s">
        <v>4219</v>
      </c>
      <c r="AI327" s="549" t="s">
        <v>4186</v>
      </c>
      <c r="AJ327" s="549"/>
      <c r="AK327" s="328" t="s">
        <v>4181</v>
      </c>
      <c r="AL327" s="328" t="s">
        <v>4181</v>
      </c>
      <c r="AM327" s="328" t="s">
        <v>4181</v>
      </c>
      <c r="AN327" s="356" t="s">
        <v>4188</v>
      </c>
      <c r="AO327" s="356"/>
      <c r="AP327" s="333" t="s">
        <v>4185</v>
      </c>
      <c r="AQ327" s="333" t="s">
        <v>4218</v>
      </c>
      <c r="AR327" s="333" t="s">
        <v>4219</v>
      </c>
      <c r="AS327" s="549" t="s">
        <v>4189</v>
      </c>
      <c r="AT327" s="549"/>
      <c r="AU327" s="328" t="s">
        <v>4181</v>
      </c>
      <c r="AV327" s="328" t="s">
        <v>4181</v>
      </c>
      <c r="AW327" s="328" t="s">
        <v>4181</v>
      </c>
      <c r="AX327" s="353"/>
      <c r="AY327" s="353"/>
      <c r="AZ327" s="353"/>
      <c r="BA327" s="353"/>
      <c r="BB327" s="353"/>
      <c r="BC327" s="353"/>
      <c r="BD327" s="353"/>
      <c r="BE327" s="353"/>
      <c r="BF327" s="353"/>
      <c r="BG327" s="353"/>
      <c r="BH327" s="355"/>
      <c r="BI327" s="355"/>
      <c r="BJ327" s="353"/>
      <c r="BK327" s="353"/>
      <c r="BL327" s="353"/>
      <c r="BM327" s="353"/>
      <c r="BN327" s="353"/>
      <c r="BO327" s="355"/>
      <c r="BP327" s="355"/>
      <c r="BQ327" s="355"/>
      <c r="BS327" s="35" t="e">
        <f>INDEX(#REF!,MATCH(P2P_Full_Short_Hostname,#REF!,0))</f>
        <v>#REF!</v>
      </c>
      <c r="BT327" s="35" t="e">
        <f>INDEX(#REF!,MATCH(P2P_Full_Short_Hostname,#REF!,0))</f>
        <v>#REF!</v>
      </c>
      <c r="BU327" s="38" t="e">
        <f>INDEX(#REF!,MATCH(P2P_Full_Short_Hostname,#REF!,0))</f>
        <v>#REF!</v>
      </c>
      <c r="BV327" s="38" t="e">
        <f>INDEX(#REF!,MATCH(P2P_Full_Short_Hostname,#REF!,0))</f>
        <v>#REF!</v>
      </c>
      <c r="BW327" s="332" t="e">
        <f>INDEX(#REF!,MATCH(P2P_Full_Short_Hostname,#REF!,0))</f>
        <v>#REF!</v>
      </c>
      <c r="BX327" s="332" t="e">
        <f>INDEX(#REF!,MATCH(P2P_Full_Short_Hostname,#REF!,0))</f>
        <v>#REF!</v>
      </c>
      <c r="BY327" s="333" t="e">
        <f>INDEX(#REF!,MATCH(P2P_Full_Short_Hostname,#REF!,0))</f>
        <v>#REF!</v>
      </c>
      <c r="BZ327" s="333" t="e">
        <f>INDEX(#REF!,MATCH(P2P_Full_Short_Hostname,#REF!,0))</f>
        <v>#REF!</v>
      </c>
    </row>
    <row r="328" spans="2:78" hidden="1">
      <c r="B328" s="95" t="s">
        <v>830</v>
      </c>
      <c r="C328" s="33" t="str">
        <f t="shared" si="54"/>
        <v>West Brom</v>
      </c>
      <c r="D328" s="33" t="str">
        <f t="shared" si="55"/>
        <v>GTPU Probe</v>
      </c>
      <c r="E328" s="33" t="str">
        <f t="shared" si="56"/>
        <v>YE2020</v>
      </c>
      <c r="F328" s="35" t="s">
        <v>4174</v>
      </c>
      <c r="G328" s="35" t="s">
        <v>4175</v>
      </c>
      <c r="H328" s="35" t="s">
        <v>52</v>
      </c>
      <c r="I328" s="35">
        <f t="shared" si="57"/>
        <v>0</v>
      </c>
      <c r="J328" s="38" t="s">
        <v>4176</v>
      </c>
      <c r="K328" s="38" t="s">
        <v>4177</v>
      </c>
      <c r="L328" s="38" t="s">
        <v>4175</v>
      </c>
      <c r="M328" s="38" t="s">
        <v>53</v>
      </c>
      <c r="N328" s="38">
        <f t="shared" si="58"/>
        <v>0</v>
      </c>
      <c r="O328" s="331" t="s">
        <v>4178</v>
      </c>
      <c r="P328" s="331" t="s">
        <v>4214</v>
      </c>
      <c r="Q328" s="197" t="s">
        <v>4227</v>
      </c>
      <c r="R328" s="197" t="s">
        <v>56</v>
      </c>
      <c r="S328" s="331" t="e">
        <f t="shared" si="61"/>
        <v>#REF!</v>
      </c>
      <c r="T328" s="357" t="s">
        <v>4180</v>
      </c>
      <c r="U328" s="357" t="s">
        <v>4215</v>
      </c>
      <c r="V328" s="197" t="s">
        <v>4227</v>
      </c>
      <c r="W328" s="197" t="s">
        <v>56</v>
      </c>
      <c r="X328" s="331" t="e">
        <f t="shared" si="62"/>
        <v>#REF!</v>
      </c>
      <c r="Y328" s="328" t="s">
        <v>4182</v>
      </c>
      <c r="Z328" s="328"/>
      <c r="AA328" s="328" t="s">
        <v>4175</v>
      </c>
      <c r="AB328" s="328" t="s">
        <v>4181</v>
      </c>
      <c r="AC328" s="328" t="s">
        <v>4181</v>
      </c>
      <c r="AD328" s="333" t="s">
        <v>4183</v>
      </c>
      <c r="AE328" s="333"/>
      <c r="AF328" s="333" t="s">
        <v>4185</v>
      </c>
      <c r="AG328" s="333" t="s">
        <v>4218</v>
      </c>
      <c r="AH328" s="333" t="s">
        <v>4219</v>
      </c>
      <c r="AI328" s="549" t="s">
        <v>4186</v>
      </c>
      <c r="AJ328" s="549"/>
      <c r="AK328" s="328" t="s">
        <v>4181</v>
      </c>
      <c r="AL328" s="328" t="s">
        <v>4181</v>
      </c>
      <c r="AM328" s="328" t="s">
        <v>4181</v>
      </c>
      <c r="AN328" s="356" t="s">
        <v>4188</v>
      </c>
      <c r="AO328" s="356"/>
      <c r="AP328" s="333" t="s">
        <v>4185</v>
      </c>
      <c r="AQ328" s="333" t="s">
        <v>4218</v>
      </c>
      <c r="AR328" s="333" t="s">
        <v>4219</v>
      </c>
      <c r="AS328" s="549" t="s">
        <v>4189</v>
      </c>
      <c r="AT328" s="549"/>
      <c r="AU328" s="328" t="s">
        <v>4181</v>
      </c>
      <c r="AV328" s="328" t="s">
        <v>4181</v>
      </c>
      <c r="AW328" s="328" t="s">
        <v>4181</v>
      </c>
      <c r="AX328" s="353"/>
      <c r="AY328" s="353"/>
      <c r="AZ328" s="353"/>
      <c r="BA328" s="353"/>
      <c r="BB328" s="353"/>
      <c r="BC328" s="353"/>
      <c r="BD328" s="353"/>
      <c r="BE328" s="353"/>
      <c r="BF328" s="353"/>
      <c r="BG328" s="353"/>
      <c r="BH328" s="355"/>
      <c r="BI328" s="355"/>
      <c r="BJ328" s="353"/>
      <c r="BK328" s="353"/>
      <c r="BL328" s="353"/>
      <c r="BM328" s="353"/>
      <c r="BN328" s="353"/>
      <c r="BO328" s="355"/>
      <c r="BP328" s="355"/>
      <c r="BQ328" s="355"/>
      <c r="BS328" s="35" t="e">
        <f>INDEX(#REF!,MATCH(P2P_Full_Short_Hostname,#REF!,0))</f>
        <v>#REF!</v>
      </c>
      <c r="BT328" s="35" t="e">
        <f>INDEX(#REF!,MATCH(P2P_Full_Short_Hostname,#REF!,0))</f>
        <v>#REF!</v>
      </c>
      <c r="BU328" s="38" t="e">
        <f>INDEX(#REF!,MATCH(P2P_Full_Short_Hostname,#REF!,0))</f>
        <v>#REF!</v>
      </c>
      <c r="BV328" s="38" t="e">
        <f>INDEX(#REF!,MATCH(P2P_Full_Short_Hostname,#REF!,0))</f>
        <v>#REF!</v>
      </c>
      <c r="BW328" s="332" t="e">
        <f>INDEX(#REF!,MATCH(P2P_Full_Short_Hostname,#REF!,0))</f>
        <v>#REF!</v>
      </c>
      <c r="BX328" s="332" t="e">
        <f>INDEX(#REF!,MATCH(P2P_Full_Short_Hostname,#REF!,0))</f>
        <v>#REF!</v>
      </c>
      <c r="BY328" s="333" t="e">
        <f>INDEX(#REF!,MATCH(P2P_Full_Short_Hostname,#REF!,0))</f>
        <v>#REF!</v>
      </c>
      <c r="BZ328" s="333" t="e">
        <f>INDEX(#REF!,MATCH(P2P_Full_Short_Hostname,#REF!,0))</f>
        <v>#REF!</v>
      </c>
    </row>
    <row r="329" spans="2:78" hidden="1">
      <c r="B329" s="95" t="s">
        <v>856</v>
      </c>
      <c r="C329" s="33" t="str">
        <f t="shared" si="54"/>
        <v>Beckton</v>
      </c>
      <c r="D329" s="33" t="str">
        <f t="shared" si="55"/>
        <v>GTPU Probe</v>
      </c>
      <c r="E329" s="33" t="str">
        <f t="shared" si="56"/>
        <v>YE2021</v>
      </c>
      <c r="F329" s="35" t="s">
        <v>4174</v>
      </c>
      <c r="G329" s="35" t="s">
        <v>4175</v>
      </c>
      <c r="H329" s="35" t="s">
        <v>52</v>
      </c>
      <c r="I329" s="35">
        <f t="shared" si="57"/>
        <v>0</v>
      </c>
      <c r="J329" s="38" t="s">
        <v>4176</v>
      </c>
      <c r="K329" s="38" t="s">
        <v>4177</v>
      </c>
      <c r="L329" s="38" t="s">
        <v>4175</v>
      </c>
      <c r="M329" s="38" t="s">
        <v>53</v>
      </c>
      <c r="N329" s="38">
        <f t="shared" si="58"/>
        <v>0</v>
      </c>
      <c r="O329" s="331" t="s">
        <v>4178</v>
      </c>
      <c r="P329" s="331" t="s">
        <v>4214</v>
      </c>
      <c r="Q329" s="197" t="s">
        <v>4227</v>
      </c>
      <c r="R329" s="197" t="s">
        <v>56</v>
      </c>
      <c r="S329" s="331" t="e">
        <f t="shared" si="61"/>
        <v>#REF!</v>
      </c>
      <c r="T329" s="357" t="s">
        <v>4180</v>
      </c>
      <c r="U329" s="357" t="s">
        <v>4215</v>
      </c>
      <c r="V329" s="197" t="s">
        <v>4227</v>
      </c>
      <c r="W329" s="197" t="s">
        <v>56</v>
      </c>
      <c r="X329" s="331" t="e">
        <f t="shared" si="62"/>
        <v>#REF!</v>
      </c>
      <c r="Y329" s="328" t="s">
        <v>4182</v>
      </c>
      <c r="Z329" s="328"/>
      <c r="AA329" s="328" t="s">
        <v>4175</v>
      </c>
      <c r="AB329" s="328" t="s">
        <v>4181</v>
      </c>
      <c r="AC329" s="328" t="s">
        <v>4181</v>
      </c>
      <c r="AD329" s="333" t="s">
        <v>4183</v>
      </c>
      <c r="AE329" s="333"/>
      <c r="AF329" s="333" t="s">
        <v>4185</v>
      </c>
      <c r="AG329" s="333" t="s">
        <v>4218</v>
      </c>
      <c r="AH329" s="333" t="s">
        <v>4219</v>
      </c>
      <c r="AI329" s="549" t="s">
        <v>4186</v>
      </c>
      <c r="AJ329" s="549"/>
      <c r="AK329" s="328" t="s">
        <v>4181</v>
      </c>
      <c r="AL329" s="328" t="s">
        <v>4181</v>
      </c>
      <c r="AM329" s="328" t="s">
        <v>4181</v>
      </c>
      <c r="AN329" s="356" t="s">
        <v>4188</v>
      </c>
      <c r="AO329" s="356"/>
      <c r="AP329" s="333" t="s">
        <v>4185</v>
      </c>
      <c r="AQ329" s="333" t="s">
        <v>4218</v>
      </c>
      <c r="AR329" s="333" t="s">
        <v>4219</v>
      </c>
      <c r="AS329" s="549" t="s">
        <v>4189</v>
      </c>
      <c r="AT329" s="549"/>
      <c r="AU329" s="328" t="s">
        <v>4181</v>
      </c>
      <c r="AV329" s="328" t="s">
        <v>4181</v>
      </c>
      <c r="AW329" s="328" t="s">
        <v>4181</v>
      </c>
      <c r="AX329" s="353"/>
      <c r="AY329" s="353"/>
      <c r="AZ329" s="353"/>
      <c r="BA329" s="353"/>
      <c r="BB329" s="353"/>
      <c r="BC329" s="353"/>
      <c r="BD329" s="353"/>
      <c r="BE329" s="353"/>
      <c r="BF329" s="353"/>
      <c r="BG329" s="353"/>
      <c r="BH329" s="355"/>
      <c r="BI329" s="355"/>
      <c r="BJ329" s="353"/>
      <c r="BK329" s="353"/>
      <c r="BL329" s="353"/>
      <c r="BM329" s="353"/>
      <c r="BN329" s="353"/>
      <c r="BO329" s="355"/>
      <c r="BP329" s="355"/>
      <c r="BQ329" s="355"/>
      <c r="BS329" s="35" t="e">
        <f>INDEX(#REF!,MATCH(P2P_Full_Short_Hostname,#REF!,0))</f>
        <v>#REF!</v>
      </c>
      <c r="BT329" s="35" t="e">
        <f>INDEX(#REF!,MATCH(P2P_Full_Short_Hostname,#REF!,0))</f>
        <v>#REF!</v>
      </c>
      <c r="BU329" s="38" t="e">
        <f>INDEX(#REF!,MATCH(P2P_Full_Short_Hostname,#REF!,0))</f>
        <v>#REF!</v>
      </c>
      <c r="BV329" s="38" t="e">
        <f>INDEX(#REF!,MATCH(P2P_Full_Short_Hostname,#REF!,0))</f>
        <v>#REF!</v>
      </c>
      <c r="BW329" s="332" t="e">
        <f>INDEX(#REF!,MATCH(P2P_Full_Short_Hostname,#REF!,0))</f>
        <v>#REF!</v>
      </c>
      <c r="BX329" s="332" t="e">
        <f>INDEX(#REF!,MATCH(P2P_Full_Short_Hostname,#REF!,0))</f>
        <v>#REF!</v>
      </c>
      <c r="BY329" s="333" t="e">
        <f>INDEX(#REF!,MATCH(P2P_Full_Short_Hostname,#REF!,0))</f>
        <v>#REF!</v>
      </c>
      <c r="BZ329" s="333" t="e">
        <f>INDEX(#REF!,MATCH(P2P_Full_Short_Hostname,#REF!,0))</f>
        <v>#REF!</v>
      </c>
    </row>
    <row r="330" spans="2:78" hidden="1">
      <c r="B330" s="95" t="s">
        <v>877</v>
      </c>
      <c r="C330" s="33" t="str">
        <f t="shared" si="54"/>
        <v>Croydon</v>
      </c>
      <c r="D330" s="33" t="str">
        <f t="shared" si="55"/>
        <v>GTPU Probe</v>
      </c>
      <c r="E330" s="33" t="str">
        <f t="shared" si="56"/>
        <v>YE2021</v>
      </c>
      <c r="F330" s="35" t="s">
        <v>4174</v>
      </c>
      <c r="G330" s="35" t="s">
        <v>4175</v>
      </c>
      <c r="H330" s="35" t="s">
        <v>52</v>
      </c>
      <c r="I330" s="35">
        <f t="shared" si="57"/>
        <v>0</v>
      </c>
      <c r="J330" s="38" t="s">
        <v>4176</v>
      </c>
      <c r="K330" s="38" t="s">
        <v>4177</v>
      </c>
      <c r="L330" s="38" t="s">
        <v>4175</v>
      </c>
      <c r="M330" s="38" t="s">
        <v>53</v>
      </c>
      <c r="N330" s="38">
        <f t="shared" si="58"/>
        <v>0</v>
      </c>
      <c r="O330" s="331" t="s">
        <v>4178</v>
      </c>
      <c r="P330" s="331" t="s">
        <v>4214</v>
      </c>
      <c r="Q330" s="197" t="s">
        <v>4227</v>
      </c>
      <c r="R330" s="197" t="s">
        <v>56</v>
      </c>
      <c r="S330" s="331" t="e">
        <f t="shared" si="61"/>
        <v>#REF!</v>
      </c>
      <c r="T330" s="357" t="s">
        <v>4180</v>
      </c>
      <c r="U330" s="357" t="s">
        <v>4215</v>
      </c>
      <c r="V330" s="197" t="s">
        <v>4227</v>
      </c>
      <c r="W330" s="197" t="s">
        <v>56</v>
      </c>
      <c r="X330" s="331" t="e">
        <f t="shared" si="62"/>
        <v>#REF!</v>
      </c>
      <c r="Y330" s="328" t="s">
        <v>4182</v>
      </c>
      <c r="Z330" s="328"/>
      <c r="AA330" s="328" t="s">
        <v>4175</v>
      </c>
      <c r="AB330" s="328" t="s">
        <v>4181</v>
      </c>
      <c r="AC330" s="328" t="s">
        <v>4181</v>
      </c>
      <c r="AD330" s="333" t="s">
        <v>4183</v>
      </c>
      <c r="AE330" s="333"/>
      <c r="AF330" s="333" t="s">
        <v>4185</v>
      </c>
      <c r="AG330" s="333" t="s">
        <v>4218</v>
      </c>
      <c r="AH330" s="333" t="s">
        <v>4219</v>
      </c>
      <c r="AI330" s="549" t="s">
        <v>4186</v>
      </c>
      <c r="AJ330" s="549"/>
      <c r="AK330" s="328" t="s">
        <v>4181</v>
      </c>
      <c r="AL330" s="328" t="s">
        <v>4181</v>
      </c>
      <c r="AM330" s="328" t="s">
        <v>4181</v>
      </c>
      <c r="AN330" s="356" t="s">
        <v>4188</v>
      </c>
      <c r="AO330" s="356"/>
      <c r="AP330" s="333" t="s">
        <v>4185</v>
      </c>
      <c r="AQ330" s="333" t="s">
        <v>4218</v>
      </c>
      <c r="AR330" s="333" t="s">
        <v>4219</v>
      </c>
      <c r="AS330" s="549" t="s">
        <v>4189</v>
      </c>
      <c r="AT330" s="549"/>
      <c r="AU330" s="328" t="s">
        <v>4181</v>
      </c>
      <c r="AV330" s="328" t="s">
        <v>4181</v>
      </c>
      <c r="AW330" s="328" t="s">
        <v>4181</v>
      </c>
      <c r="AX330" s="353"/>
      <c r="AY330" s="353"/>
      <c r="AZ330" s="353"/>
      <c r="BA330" s="353"/>
      <c r="BB330" s="353"/>
      <c r="BC330" s="353"/>
      <c r="BD330" s="353"/>
      <c r="BE330" s="353"/>
      <c r="BF330" s="353"/>
      <c r="BG330" s="353"/>
      <c r="BH330" s="355"/>
      <c r="BI330" s="355"/>
      <c r="BJ330" s="353"/>
      <c r="BK330" s="353"/>
      <c r="BL330" s="353"/>
      <c r="BM330" s="353"/>
      <c r="BN330" s="353"/>
      <c r="BO330" s="355"/>
      <c r="BP330" s="355"/>
      <c r="BQ330" s="355"/>
      <c r="BS330" s="35" t="e">
        <f>INDEX(#REF!,MATCH(P2P_Full_Short_Hostname,#REF!,0))</f>
        <v>#REF!</v>
      </c>
      <c r="BT330" s="35" t="e">
        <f>INDEX(#REF!,MATCH(P2P_Full_Short_Hostname,#REF!,0))</f>
        <v>#REF!</v>
      </c>
      <c r="BU330" s="38" t="e">
        <f>INDEX(#REF!,MATCH(P2P_Full_Short_Hostname,#REF!,0))</f>
        <v>#REF!</v>
      </c>
      <c r="BV330" s="38" t="e">
        <f>INDEX(#REF!,MATCH(P2P_Full_Short_Hostname,#REF!,0))</f>
        <v>#REF!</v>
      </c>
      <c r="BW330" s="332" t="e">
        <f>INDEX(#REF!,MATCH(P2P_Full_Short_Hostname,#REF!,0))</f>
        <v>#REF!</v>
      </c>
      <c r="BX330" s="332" t="e">
        <f>INDEX(#REF!,MATCH(P2P_Full_Short_Hostname,#REF!,0))</f>
        <v>#REF!</v>
      </c>
      <c r="BY330" s="333" t="e">
        <f>INDEX(#REF!,MATCH(P2P_Full_Short_Hostname,#REF!,0))</f>
        <v>#REF!</v>
      </c>
      <c r="BZ330" s="333" t="e">
        <f>INDEX(#REF!,MATCH(P2P_Full_Short_Hostname,#REF!,0))</f>
        <v>#REF!</v>
      </c>
    </row>
    <row r="331" spans="2:78" hidden="1">
      <c r="B331" s="95" t="s">
        <v>784</v>
      </c>
      <c r="C331" s="33" t="str">
        <f t="shared" si="54"/>
        <v>Leeds</v>
      </c>
      <c r="D331" s="33" t="str">
        <f t="shared" si="55"/>
        <v>GTPU Probe</v>
      </c>
      <c r="E331" s="33" t="str">
        <f t="shared" si="56"/>
        <v>YE2020</v>
      </c>
      <c r="F331" s="35" t="s">
        <v>4174</v>
      </c>
      <c r="G331" s="35" t="s">
        <v>4175</v>
      </c>
      <c r="H331" s="35" t="s">
        <v>52</v>
      </c>
      <c r="I331" s="35">
        <f t="shared" si="57"/>
        <v>0</v>
      </c>
      <c r="J331" s="38" t="s">
        <v>4176</v>
      </c>
      <c r="K331" s="38" t="s">
        <v>4177</v>
      </c>
      <c r="L331" s="38" t="s">
        <v>4175</v>
      </c>
      <c r="M331" s="38" t="s">
        <v>53</v>
      </c>
      <c r="N331" s="38">
        <f t="shared" si="58"/>
        <v>0</v>
      </c>
      <c r="O331" s="331" t="s">
        <v>4178</v>
      </c>
      <c r="P331" s="331" t="s">
        <v>4214</v>
      </c>
      <c r="Q331" s="197" t="s">
        <v>4227</v>
      </c>
      <c r="R331" s="197" t="s">
        <v>56</v>
      </c>
      <c r="S331" s="331" t="e">
        <f t="shared" si="61"/>
        <v>#REF!</v>
      </c>
      <c r="T331" s="357" t="s">
        <v>4180</v>
      </c>
      <c r="U331" s="357" t="s">
        <v>4215</v>
      </c>
      <c r="V331" s="197" t="s">
        <v>4227</v>
      </c>
      <c r="W331" s="197" t="s">
        <v>56</v>
      </c>
      <c r="X331" s="331" t="e">
        <f t="shared" si="62"/>
        <v>#REF!</v>
      </c>
      <c r="Y331" s="328" t="s">
        <v>4182</v>
      </c>
      <c r="Z331" s="328"/>
      <c r="AA331" s="328" t="s">
        <v>4175</v>
      </c>
      <c r="AB331" s="328" t="s">
        <v>4181</v>
      </c>
      <c r="AC331" s="328" t="s">
        <v>4181</v>
      </c>
      <c r="AD331" s="333" t="s">
        <v>4183</v>
      </c>
      <c r="AE331" s="333"/>
      <c r="AF331" s="333" t="s">
        <v>4185</v>
      </c>
      <c r="AG331" s="333" t="s">
        <v>4218</v>
      </c>
      <c r="AH331" s="333" t="s">
        <v>4219</v>
      </c>
      <c r="AI331" s="549" t="s">
        <v>4186</v>
      </c>
      <c r="AJ331" s="549"/>
      <c r="AK331" s="328" t="s">
        <v>4181</v>
      </c>
      <c r="AL331" s="328" t="s">
        <v>4181</v>
      </c>
      <c r="AM331" s="328" t="s">
        <v>4181</v>
      </c>
      <c r="AN331" s="356" t="s">
        <v>4188</v>
      </c>
      <c r="AO331" s="356"/>
      <c r="AP331" s="333" t="s">
        <v>4185</v>
      </c>
      <c r="AQ331" s="333" t="s">
        <v>4218</v>
      </c>
      <c r="AR331" s="333" t="s">
        <v>4219</v>
      </c>
      <c r="AS331" s="549" t="s">
        <v>4189</v>
      </c>
      <c r="AT331" s="549"/>
      <c r="AU331" s="328" t="s">
        <v>4181</v>
      </c>
      <c r="AV331" s="328" t="s">
        <v>4181</v>
      </c>
      <c r="AW331" s="328" t="s">
        <v>4181</v>
      </c>
      <c r="AX331" s="353"/>
      <c r="AY331" s="353"/>
      <c r="AZ331" s="353"/>
      <c r="BA331" s="353"/>
      <c r="BB331" s="353"/>
      <c r="BC331" s="353"/>
      <c r="BD331" s="353"/>
      <c r="BE331" s="353"/>
      <c r="BF331" s="353"/>
      <c r="BG331" s="353"/>
      <c r="BH331" s="355"/>
      <c r="BI331" s="355"/>
      <c r="BJ331" s="353"/>
      <c r="BK331" s="353"/>
      <c r="BL331" s="353"/>
      <c r="BM331" s="353"/>
      <c r="BN331" s="353"/>
      <c r="BO331" s="355"/>
      <c r="BP331" s="355"/>
      <c r="BQ331" s="355"/>
      <c r="BS331" s="35" t="e">
        <f>INDEX(#REF!,MATCH(P2P_Full_Short_Hostname,#REF!,0))</f>
        <v>#REF!</v>
      </c>
      <c r="BT331" s="35" t="e">
        <f>INDEX(#REF!,MATCH(P2P_Full_Short_Hostname,#REF!,0))</f>
        <v>#REF!</v>
      </c>
      <c r="BU331" s="38" t="e">
        <f>INDEX(#REF!,MATCH(P2P_Full_Short_Hostname,#REF!,0))</f>
        <v>#REF!</v>
      </c>
      <c r="BV331" s="38" t="e">
        <f>INDEX(#REF!,MATCH(P2P_Full_Short_Hostname,#REF!,0))</f>
        <v>#REF!</v>
      </c>
      <c r="BW331" s="332" t="e">
        <f>INDEX(#REF!,MATCH(P2P_Full_Short_Hostname,#REF!,0))</f>
        <v>#REF!</v>
      </c>
      <c r="BX331" s="332" t="e">
        <f>INDEX(#REF!,MATCH(P2P_Full_Short_Hostname,#REF!,0))</f>
        <v>#REF!</v>
      </c>
      <c r="BY331" s="333" t="e">
        <f>INDEX(#REF!,MATCH(P2P_Full_Short_Hostname,#REF!,0))</f>
        <v>#REF!</v>
      </c>
      <c r="BZ331" s="333" t="e">
        <f>INDEX(#REF!,MATCH(P2P_Full_Short_Hostname,#REF!,0))</f>
        <v>#REF!</v>
      </c>
    </row>
    <row r="332" spans="2:78" hidden="1">
      <c r="B332" s="95" t="s">
        <v>749</v>
      </c>
      <c r="C332" s="33" t="str">
        <f t="shared" si="54"/>
        <v>Luton</v>
      </c>
      <c r="D332" s="33" t="str">
        <f t="shared" si="55"/>
        <v>GTPU Probe</v>
      </c>
      <c r="E332" s="33" t="str">
        <f t="shared" si="56"/>
        <v>YE2021</v>
      </c>
      <c r="F332" s="35" t="s">
        <v>4174</v>
      </c>
      <c r="G332" s="35" t="s">
        <v>4175</v>
      </c>
      <c r="H332" s="35" t="s">
        <v>52</v>
      </c>
      <c r="I332" s="35">
        <f t="shared" si="57"/>
        <v>0</v>
      </c>
      <c r="J332" s="38" t="s">
        <v>4176</v>
      </c>
      <c r="K332" s="38" t="s">
        <v>4177</v>
      </c>
      <c r="L332" s="38" t="s">
        <v>4175</v>
      </c>
      <c r="M332" s="38" t="s">
        <v>53</v>
      </c>
      <c r="N332" s="38">
        <f t="shared" si="58"/>
        <v>0</v>
      </c>
      <c r="O332" s="331" t="s">
        <v>4178</v>
      </c>
      <c r="P332" s="331" t="s">
        <v>4214</v>
      </c>
      <c r="Q332" s="197" t="s">
        <v>4227</v>
      </c>
      <c r="R332" s="197" t="s">
        <v>56</v>
      </c>
      <c r="S332" s="331" t="e">
        <f t="shared" si="61"/>
        <v>#REF!</v>
      </c>
      <c r="T332" s="357" t="s">
        <v>4180</v>
      </c>
      <c r="U332" s="357" t="s">
        <v>4215</v>
      </c>
      <c r="V332" s="197" t="s">
        <v>4227</v>
      </c>
      <c r="W332" s="197" t="s">
        <v>56</v>
      </c>
      <c r="X332" s="331" t="e">
        <f t="shared" si="62"/>
        <v>#REF!</v>
      </c>
      <c r="Y332" s="328" t="s">
        <v>4182</v>
      </c>
      <c r="Z332" s="328"/>
      <c r="AA332" s="328" t="s">
        <v>4175</v>
      </c>
      <c r="AB332" s="328" t="s">
        <v>4181</v>
      </c>
      <c r="AC332" s="328" t="s">
        <v>4181</v>
      </c>
      <c r="AD332" s="333" t="s">
        <v>4183</v>
      </c>
      <c r="AE332" s="333"/>
      <c r="AF332" s="333" t="s">
        <v>4185</v>
      </c>
      <c r="AG332" s="333" t="s">
        <v>4218</v>
      </c>
      <c r="AH332" s="333" t="s">
        <v>4219</v>
      </c>
      <c r="AI332" s="549" t="s">
        <v>4186</v>
      </c>
      <c r="AJ332" s="549"/>
      <c r="AK332" s="328" t="s">
        <v>4181</v>
      </c>
      <c r="AL332" s="328" t="s">
        <v>4181</v>
      </c>
      <c r="AM332" s="328" t="s">
        <v>4181</v>
      </c>
      <c r="AN332" s="356" t="s">
        <v>4188</v>
      </c>
      <c r="AO332" s="356"/>
      <c r="AP332" s="333" t="s">
        <v>4185</v>
      </c>
      <c r="AQ332" s="333" t="s">
        <v>4218</v>
      </c>
      <c r="AR332" s="333" t="s">
        <v>4219</v>
      </c>
      <c r="AS332" s="549" t="s">
        <v>4189</v>
      </c>
      <c r="AT332" s="549"/>
      <c r="AU332" s="328" t="s">
        <v>4181</v>
      </c>
      <c r="AV332" s="328" t="s">
        <v>4181</v>
      </c>
      <c r="AW332" s="328" t="s">
        <v>4181</v>
      </c>
      <c r="AX332" s="353"/>
      <c r="AY332" s="353"/>
      <c r="AZ332" s="353"/>
      <c r="BA332" s="353"/>
      <c r="BB332" s="353"/>
      <c r="BC332" s="353"/>
      <c r="BD332" s="353"/>
      <c r="BE332" s="353"/>
      <c r="BF332" s="353"/>
      <c r="BG332" s="353"/>
      <c r="BH332" s="355"/>
      <c r="BI332" s="355"/>
      <c r="BJ332" s="353"/>
      <c r="BK332" s="353"/>
      <c r="BL332" s="353"/>
      <c r="BM332" s="353"/>
      <c r="BN332" s="353"/>
      <c r="BO332" s="355"/>
      <c r="BP332" s="355"/>
      <c r="BQ332" s="355"/>
      <c r="BS332" s="35" t="e">
        <f>INDEX(#REF!,MATCH(P2P_Full_Short_Hostname,#REF!,0))</f>
        <v>#REF!</v>
      </c>
      <c r="BT332" s="35" t="e">
        <f>INDEX(#REF!,MATCH(P2P_Full_Short_Hostname,#REF!,0))</f>
        <v>#REF!</v>
      </c>
      <c r="BU332" s="38" t="e">
        <f>INDEX(#REF!,MATCH(P2P_Full_Short_Hostname,#REF!,0))</f>
        <v>#REF!</v>
      </c>
      <c r="BV332" s="38" t="e">
        <f>INDEX(#REF!,MATCH(P2P_Full_Short_Hostname,#REF!,0))</f>
        <v>#REF!</v>
      </c>
      <c r="BW332" s="332" t="e">
        <f>INDEX(#REF!,MATCH(P2P_Full_Short_Hostname,#REF!,0))</f>
        <v>#REF!</v>
      </c>
      <c r="BX332" s="332" t="e">
        <f>INDEX(#REF!,MATCH(P2P_Full_Short_Hostname,#REF!,0))</f>
        <v>#REF!</v>
      </c>
      <c r="BY332" s="333" t="e">
        <f>INDEX(#REF!,MATCH(P2P_Full_Short_Hostname,#REF!,0))</f>
        <v>#REF!</v>
      </c>
      <c r="BZ332" s="333" t="e">
        <f>INDEX(#REF!,MATCH(P2P_Full_Short_Hostname,#REF!,0))</f>
        <v>#REF!</v>
      </c>
    </row>
    <row r="333" spans="2:78" hidden="1">
      <c r="B333" s="95" t="s">
        <v>807</v>
      </c>
      <c r="C333" s="33" t="str">
        <f t="shared" si="54"/>
        <v>Mansfield</v>
      </c>
      <c r="D333" s="33" t="str">
        <f t="shared" si="55"/>
        <v>GTPU Probe</v>
      </c>
      <c r="E333" s="33" t="str">
        <f t="shared" si="56"/>
        <v>YE2020</v>
      </c>
      <c r="F333" s="35" t="s">
        <v>4174</v>
      </c>
      <c r="G333" s="35" t="s">
        <v>4175</v>
      </c>
      <c r="H333" s="35" t="s">
        <v>52</v>
      </c>
      <c r="I333" s="35">
        <f t="shared" si="57"/>
        <v>0</v>
      </c>
      <c r="J333" s="38" t="s">
        <v>4176</v>
      </c>
      <c r="K333" s="38" t="s">
        <v>4177</v>
      </c>
      <c r="L333" s="38" t="s">
        <v>4175</v>
      </c>
      <c r="M333" s="38" t="s">
        <v>53</v>
      </c>
      <c r="N333" s="38">
        <f t="shared" si="58"/>
        <v>0</v>
      </c>
      <c r="O333" s="331" t="s">
        <v>4178</v>
      </c>
      <c r="P333" s="331" t="s">
        <v>4214</v>
      </c>
      <c r="Q333" s="197" t="s">
        <v>4227</v>
      </c>
      <c r="R333" s="197" t="s">
        <v>56</v>
      </c>
      <c r="S333" s="331" t="e">
        <f t="shared" si="61"/>
        <v>#REF!</v>
      </c>
      <c r="T333" s="357" t="s">
        <v>4180</v>
      </c>
      <c r="U333" s="357" t="s">
        <v>4215</v>
      </c>
      <c r="V333" s="197" t="s">
        <v>4227</v>
      </c>
      <c r="W333" s="197" t="s">
        <v>56</v>
      </c>
      <c r="X333" s="331" t="e">
        <f t="shared" si="62"/>
        <v>#REF!</v>
      </c>
      <c r="Y333" s="328" t="s">
        <v>4182</v>
      </c>
      <c r="Z333" s="328"/>
      <c r="AA333" s="328" t="s">
        <v>4175</v>
      </c>
      <c r="AB333" s="328" t="s">
        <v>4181</v>
      </c>
      <c r="AC333" s="328" t="s">
        <v>4181</v>
      </c>
      <c r="AD333" s="333" t="s">
        <v>4183</v>
      </c>
      <c r="AE333" s="333"/>
      <c r="AF333" s="333" t="s">
        <v>4185</v>
      </c>
      <c r="AG333" s="333" t="s">
        <v>4218</v>
      </c>
      <c r="AH333" s="333" t="s">
        <v>4219</v>
      </c>
      <c r="AI333" s="549" t="s">
        <v>4186</v>
      </c>
      <c r="AJ333" s="549"/>
      <c r="AK333" s="328" t="s">
        <v>4181</v>
      </c>
      <c r="AL333" s="328" t="s">
        <v>4181</v>
      </c>
      <c r="AM333" s="328" t="s">
        <v>4181</v>
      </c>
      <c r="AN333" s="356" t="s">
        <v>4188</v>
      </c>
      <c r="AO333" s="356"/>
      <c r="AP333" s="333" t="s">
        <v>4185</v>
      </c>
      <c r="AQ333" s="333" t="s">
        <v>4218</v>
      </c>
      <c r="AR333" s="333" t="s">
        <v>4219</v>
      </c>
      <c r="AS333" s="549" t="s">
        <v>4189</v>
      </c>
      <c r="AT333" s="549"/>
      <c r="AU333" s="328" t="s">
        <v>4181</v>
      </c>
      <c r="AV333" s="328" t="s">
        <v>4181</v>
      </c>
      <c r="AW333" s="328" t="s">
        <v>4181</v>
      </c>
      <c r="AX333" s="353"/>
      <c r="AY333" s="353"/>
      <c r="AZ333" s="353"/>
      <c r="BA333" s="353"/>
      <c r="BB333" s="353"/>
      <c r="BC333" s="353"/>
      <c r="BD333" s="353"/>
      <c r="BE333" s="353"/>
      <c r="BF333" s="353"/>
      <c r="BG333" s="353"/>
      <c r="BH333" s="355"/>
      <c r="BI333" s="355"/>
      <c r="BJ333" s="353"/>
      <c r="BK333" s="353"/>
      <c r="BL333" s="353"/>
      <c r="BM333" s="353"/>
      <c r="BN333" s="353"/>
      <c r="BO333" s="355"/>
      <c r="BP333" s="355"/>
      <c r="BQ333" s="355"/>
      <c r="BS333" s="35" t="e">
        <f>INDEX(#REF!,MATCH(P2P_Full_Short_Hostname,#REF!,0))</f>
        <v>#REF!</v>
      </c>
      <c r="BT333" s="35" t="e">
        <f>INDEX(#REF!,MATCH(P2P_Full_Short_Hostname,#REF!,0))</f>
        <v>#REF!</v>
      </c>
      <c r="BU333" s="38" t="e">
        <f>INDEX(#REF!,MATCH(P2P_Full_Short_Hostname,#REF!,0))</f>
        <v>#REF!</v>
      </c>
      <c r="BV333" s="38" t="e">
        <f>INDEX(#REF!,MATCH(P2P_Full_Short_Hostname,#REF!,0))</f>
        <v>#REF!</v>
      </c>
      <c r="BW333" s="332" t="e">
        <f>INDEX(#REF!,MATCH(P2P_Full_Short_Hostname,#REF!,0))</f>
        <v>#REF!</v>
      </c>
      <c r="BX333" s="332" t="e">
        <f>INDEX(#REF!,MATCH(P2P_Full_Short_Hostname,#REF!,0))</f>
        <v>#REF!</v>
      </c>
      <c r="BY333" s="333" t="e">
        <f>INDEX(#REF!,MATCH(P2P_Full_Short_Hostname,#REF!,0))</f>
        <v>#REF!</v>
      </c>
      <c r="BZ333" s="333" t="e">
        <f>INDEX(#REF!,MATCH(P2P_Full_Short_Hostname,#REF!,0))</f>
        <v>#REF!</v>
      </c>
    </row>
    <row r="334" spans="2:78" hidden="1">
      <c r="B334" s="95" t="s">
        <v>831</v>
      </c>
      <c r="C334" s="33" t="str">
        <f t="shared" si="54"/>
        <v>West Brom</v>
      </c>
      <c r="D334" s="33" t="str">
        <f t="shared" si="55"/>
        <v>GTPU Probe</v>
      </c>
      <c r="E334" s="33" t="str">
        <f t="shared" si="56"/>
        <v>YE2020</v>
      </c>
      <c r="F334" s="35" t="s">
        <v>4174</v>
      </c>
      <c r="G334" s="35" t="s">
        <v>4175</v>
      </c>
      <c r="H334" s="35" t="s">
        <v>52</v>
      </c>
      <c r="I334" s="35">
        <f t="shared" si="57"/>
        <v>0</v>
      </c>
      <c r="J334" s="38" t="s">
        <v>4176</v>
      </c>
      <c r="K334" s="38" t="s">
        <v>4177</v>
      </c>
      <c r="L334" s="38" t="s">
        <v>4175</v>
      </c>
      <c r="M334" s="38" t="s">
        <v>53</v>
      </c>
      <c r="N334" s="38">
        <f t="shared" si="58"/>
        <v>0</v>
      </c>
      <c r="O334" s="331" t="s">
        <v>4178</v>
      </c>
      <c r="P334" s="331" t="s">
        <v>4214</v>
      </c>
      <c r="Q334" s="197" t="s">
        <v>4227</v>
      </c>
      <c r="R334" s="197" t="s">
        <v>56</v>
      </c>
      <c r="S334" s="331" t="e">
        <f t="shared" si="61"/>
        <v>#REF!</v>
      </c>
      <c r="T334" s="357" t="s">
        <v>4180</v>
      </c>
      <c r="U334" s="357" t="s">
        <v>4215</v>
      </c>
      <c r="V334" s="197" t="s">
        <v>4227</v>
      </c>
      <c r="W334" s="197" t="s">
        <v>56</v>
      </c>
      <c r="X334" s="331" t="e">
        <f t="shared" si="62"/>
        <v>#REF!</v>
      </c>
      <c r="Y334" s="328" t="s">
        <v>4182</v>
      </c>
      <c r="Z334" s="328"/>
      <c r="AA334" s="328" t="s">
        <v>4175</v>
      </c>
      <c r="AB334" s="328" t="s">
        <v>4181</v>
      </c>
      <c r="AC334" s="328" t="s">
        <v>4181</v>
      </c>
      <c r="AD334" s="333" t="s">
        <v>4183</v>
      </c>
      <c r="AE334" s="333"/>
      <c r="AF334" s="333" t="s">
        <v>4185</v>
      </c>
      <c r="AG334" s="333" t="s">
        <v>4218</v>
      </c>
      <c r="AH334" s="333" t="s">
        <v>4219</v>
      </c>
      <c r="AI334" s="549" t="s">
        <v>4186</v>
      </c>
      <c r="AJ334" s="549"/>
      <c r="AK334" s="328" t="s">
        <v>4181</v>
      </c>
      <c r="AL334" s="328" t="s">
        <v>4181</v>
      </c>
      <c r="AM334" s="328" t="s">
        <v>4181</v>
      </c>
      <c r="AN334" s="356" t="s">
        <v>4188</v>
      </c>
      <c r="AO334" s="356"/>
      <c r="AP334" s="333" t="s">
        <v>4185</v>
      </c>
      <c r="AQ334" s="333" t="s">
        <v>4218</v>
      </c>
      <c r="AR334" s="333" t="s">
        <v>4219</v>
      </c>
      <c r="AS334" s="549" t="s">
        <v>4189</v>
      </c>
      <c r="AT334" s="549"/>
      <c r="AU334" s="328" t="s">
        <v>4181</v>
      </c>
      <c r="AV334" s="328" t="s">
        <v>4181</v>
      </c>
      <c r="AW334" s="328" t="s">
        <v>4181</v>
      </c>
      <c r="AX334" s="353"/>
      <c r="AY334" s="353"/>
      <c r="AZ334" s="353"/>
      <c r="BA334" s="353"/>
      <c r="BB334" s="353"/>
      <c r="BC334" s="353"/>
      <c r="BD334" s="353"/>
      <c r="BE334" s="353"/>
      <c r="BF334" s="353"/>
      <c r="BG334" s="353"/>
      <c r="BH334" s="355"/>
      <c r="BI334" s="355"/>
      <c r="BJ334" s="353"/>
      <c r="BK334" s="353"/>
      <c r="BL334" s="353"/>
      <c r="BM334" s="353"/>
      <c r="BN334" s="353"/>
      <c r="BO334" s="355"/>
      <c r="BP334" s="355"/>
      <c r="BQ334" s="355"/>
      <c r="BS334" s="35" t="e">
        <f>INDEX(#REF!,MATCH(P2P_Full_Short_Hostname,#REF!,0))</f>
        <v>#REF!</v>
      </c>
      <c r="BT334" s="35" t="e">
        <f>INDEX(#REF!,MATCH(P2P_Full_Short_Hostname,#REF!,0))</f>
        <v>#REF!</v>
      </c>
      <c r="BU334" s="38" t="e">
        <f>INDEX(#REF!,MATCH(P2P_Full_Short_Hostname,#REF!,0))</f>
        <v>#REF!</v>
      </c>
      <c r="BV334" s="38" t="e">
        <f>INDEX(#REF!,MATCH(P2P_Full_Short_Hostname,#REF!,0))</f>
        <v>#REF!</v>
      </c>
      <c r="BW334" s="332" t="e">
        <f>INDEX(#REF!,MATCH(P2P_Full_Short_Hostname,#REF!,0))</f>
        <v>#REF!</v>
      </c>
      <c r="BX334" s="332" t="e">
        <f>INDEX(#REF!,MATCH(P2P_Full_Short_Hostname,#REF!,0))</f>
        <v>#REF!</v>
      </c>
      <c r="BY334" s="333" t="e">
        <f>INDEX(#REF!,MATCH(P2P_Full_Short_Hostname,#REF!,0))</f>
        <v>#REF!</v>
      </c>
      <c r="BZ334" s="333" t="e">
        <f>INDEX(#REF!,MATCH(P2P_Full_Short_Hostname,#REF!,0))</f>
        <v>#REF!</v>
      </c>
    </row>
    <row r="335" spans="2:78" hidden="1">
      <c r="B335" s="95" t="s">
        <v>857</v>
      </c>
      <c r="C335" s="33" t="str">
        <f t="shared" si="54"/>
        <v>Beckton</v>
      </c>
      <c r="D335" s="33" t="str">
        <f t="shared" si="55"/>
        <v>GTPU Probe</v>
      </c>
      <c r="E335" s="33" t="str">
        <f t="shared" si="56"/>
        <v>YE2021</v>
      </c>
      <c r="F335" s="35" t="s">
        <v>4174</v>
      </c>
      <c r="G335" s="35" t="s">
        <v>4175</v>
      </c>
      <c r="H335" s="35" t="s">
        <v>52</v>
      </c>
      <c r="I335" s="35">
        <f t="shared" si="57"/>
        <v>0</v>
      </c>
      <c r="J335" s="38" t="s">
        <v>4176</v>
      </c>
      <c r="K335" s="38" t="s">
        <v>4177</v>
      </c>
      <c r="L335" s="38" t="s">
        <v>4175</v>
      </c>
      <c r="M335" s="38" t="s">
        <v>53</v>
      </c>
      <c r="N335" s="38">
        <f t="shared" si="58"/>
        <v>0</v>
      </c>
      <c r="O335" s="331" t="s">
        <v>4178</v>
      </c>
      <c r="P335" s="331" t="s">
        <v>4214</v>
      </c>
      <c r="Q335" s="197" t="s">
        <v>4227</v>
      </c>
      <c r="R335" s="197" t="s">
        <v>56</v>
      </c>
      <c r="S335" s="331" t="e">
        <f t="shared" si="61"/>
        <v>#REF!</v>
      </c>
      <c r="T335" s="357" t="s">
        <v>4180</v>
      </c>
      <c r="U335" s="357" t="s">
        <v>4215</v>
      </c>
      <c r="V335" s="197" t="s">
        <v>4227</v>
      </c>
      <c r="W335" s="197" t="s">
        <v>56</v>
      </c>
      <c r="X335" s="331" t="e">
        <f t="shared" si="62"/>
        <v>#REF!</v>
      </c>
      <c r="Y335" s="328" t="s">
        <v>4182</v>
      </c>
      <c r="Z335" s="328"/>
      <c r="AA335" s="328" t="s">
        <v>4175</v>
      </c>
      <c r="AB335" s="328" t="s">
        <v>4181</v>
      </c>
      <c r="AC335" s="328" t="s">
        <v>4181</v>
      </c>
      <c r="AD335" s="333" t="s">
        <v>4183</v>
      </c>
      <c r="AE335" s="333"/>
      <c r="AF335" s="333" t="s">
        <v>4185</v>
      </c>
      <c r="AG335" s="333" t="s">
        <v>4218</v>
      </c>
      <c r="AH335" s="333" t="s">
        <v>4219</v>
      </c>
      <c r="AI335" s="549" t="s">
        <v>4186</v>
      </c>
      <c r="AJ335" s="549"/>
      <c r="AK335" s="328" t="s">
        <v>4181</v>
      </c>
      <c r="AL335" s="328" t="s">
        <v>4181</v>
      </c>
      <c r="AM335" s="328" t="s">
        <v>4181</v>
      </c>
      <c r="AN335" s="356" t="s">
        <v>4188</v>
      </c>
      <c r="AO335" s="356"/>
      <c r="AP335" s="333" t="s">
        <v>4185</v>
      </c>
      <c r="AQ335" s="333" t="s">
        <v>4218</v>
      </c>
      <c r="AR335" s="333" t="s">
        <v>4219</v>
      </c>
      <c r="AS335" s="549" t="s">
        <v>4189</v>
      </c>
      <c r="AT335" s="549"/>
      <c r="AU335" s="328" t="s">
        <v>4181</v>
      </c>
      <c r="AV335" s="328" t="s">
        <v>4181</v>
      </c>
      <c r="AW335" s="328" t="s">
        <v>4181</v>
      </c>
      <c r="AX335" s="353"/>
      <c r="AY335" s="353"/>
      <c r="AZ335" s="353"/>
      <c r="BA335" s="353"/>
      <c r="BB335" s="353"/>
      <c r="BC335" s="353"/>
      <c r="BD335" s="353"/>
      <c r="BE335" s="353"/>
      <c r="BF335" s="353"/>
      <c r="BG335" s="353"/>
      <c r="BH335" s="355"/>
      <c r="BI335" s="355"/>
      <c r="BJ335" s="353"/>
      <c r="BK335" s="353"/>
      <c r="BL335" s="353"/>
      <c r="BM335" s="353"/>
      <c r="BN335" s="353"/>
      <c r="BO335" s="355"/>
      <c r="BP335" s="355"/>
      <c r="BQ335" s="355"/>
      <c r="BS335" s="35" t="e">
        <f>INDEX(#REF!,MATCH(P2P_Full_Short_Hostname,#REF!,0))</f>
        <v>#REF!</v>
      </c>
      <c r="BT335" s="35" t="e">
        <f>INDEX(#REF!,MATCH(P2P_Full_Short_Hostname,#REF!,0))</f>
        <v>#REF!</v>
      </c>
      <c r="BU335" s="38" t="e">
        <f>INDEX(#REF!,MATCH(P2P_Full_Short_Hostname,#REF!,0))</f>
        <v>#REF!</v>
      </c>
      <c r="BV335" s="38" t="e">
        <f>INDEX(#REF!,MATCH(P2P_Full_Short_Hostname,#REF!,0))</f>
        <v>#REF!</v>
      </c>
      <c r="BW335" s="332" t="e">
        <f>INDEX(#REF!,MATCH(P2P_Full_Short_Hostname,#REF!,0))</f>
        <v>#REF!</v>
      </c>
      <c r="BX335" s="332" t="e">
        <f>INDEX(#REF!,MATCH(P2P_Full_Short_Hostname,#REF!,0))</f>
        <v>#REF!</v>
      </c>
      <c r="BY335" s="333" t="e">
        <f>INDEX(#REF!,MATCH(P2P_Full_Short_Hostname,#REF!,0))</f>
        <v>#REF!</v>
      </c>
      <c r="BZ335" s="333" t="e">
        <f>INDEX(#REF!,MATCH(P2P_Full_Short_Hostname,#REF!,0))</f>
        <v>#REF!</v>
      </c>
    </row>
    <row r="336" spans="2:78" hidden="1">
      <c r="B336" s="95" t="s">
        <v>878</v>
      </c>
      <c r="C336" s="33" t="str">
        <f t="shared" si="54"/>
        <v>Croydon</v>
      </c>
      <c r="D336" s="33" t="str">
        <f t="shared" si="55"/>
        <v>GTPU Probe</v>
      </c>
      <c r="E336" s="33" t="str">
        <f t="shared" si="56"/>
        <v>YE2021</v>
      </c>
      <c r="F336" s="35" t="s">
        <v>4174</v>
      </c>
      <c r="G336" s="35" t="s">
        <v>4175</v>
      </c>
      <c r="H336" s="35" t="s">
        <v>52</v>
      </c>
      <c r="I336" s="35">
        <f t="shared" si="57"/>
        <v>0</v>
      </c>
      <c r="J336" s="38" t="s">
        <v>4176</v>
      </c>
      <c r="K336" s="38" t="s">
        <v>4177</v>
      </c>
      <c r="L336" s="38" t="s">
        <v>4175</v>
      </c>
      <c r="M336" s="38" t="s">
        <v>53</v>
      </c>
      <c r="N336" s="38">
        <f t="shared" si="58"/>
        <v>0</v>
      </c>
      <c r="O336" s="331" t="s">
        <v>4178</v>
      </c>
      <c r="P336" s="331" t="s">
        <v>4214</v>
      </c>
      <c r="Q336" s="197" t="s">
        <v>4227</v>
      </c>
      <c r="R336" s="197" t="s">
        <v>56</v>
      </c>
      <c r="S336" s="331" t="e">
        <f t="shared" si="61"/>
        <v>#REF!</v>
      </c>
      <c r="T336" s="357" t="s">
        <v>4180</v>
      </c>
      <c r="U336" s="357" t="s">
        <v>4215</v>
      </c>
      <c r="V336" s="197" t="s">
        <v>4227</v>
      </c>
      <c r="W336" s="197" t="s">
        <v>56</v>
      </c>
      <c r="X336" s="331" t="e">
        <f t="shared" si="62"/>
        <v>#REF!</v>
      </c>
      <c r="Y336" s="328" t="s">
        <v>4182</v>
      </c>
      <c r="Z336" s="328"/>
      <c r="AA336" s="328" t="s">
        <v>4175</v>
      </c>
      <c r="AB336" s="328" t="s">
        <v>4181</v>
      </c>
      <c r="AC336" s="328" t="s">
        <v>4181</v>
      </c>
      <c r="AD336" s="333" t="s">
        <v>4183</v>
      </c>
      <c r="AE336" s="333"/>
      <c r="AF336" s="333" t="s">
        <v>4185</v>
      </c>
      <c r="AG336" s="333" t="s">
        <v>4218</v>
      </c>
      <c r="AH336" s="333" t="s">
        <v>4219</v>
      </c>
      <c r="AI336" s="549" t="s">
        <v>4186</v>
      </c>
      <c r="AJ336" s="549"/>
      <c r="AK336" s="328" t="s">
        <v>4181</v>
      </c>
      <c r="AL336" s="328" t="s">
        <v>4181</v>
      </c>
      <c r="AM336" s="328" t="s">
        <v>4181</v>
      </c>
      <c r="AN336" s="356" t="s">
        <v>4188</v>
      </c>
      <c r="AO336" s="356"/>
      <c r="AP336" s="333" t="s">
        <v>4185</v>
      </c>
      <c r="AQ336" s="333" t="s">
        <v>4218</v>
      </c>
      <c r="AR336" s="333" t="s">
        <v>4219</v>
      </c>
      <c r="AS336" s="549" t="s">
        <v>4189</v>
      </c>
      <c r="AT336" s="549"/>
      <c r="AU336" s="328" t="s">
        <v>4181</v>
      </c>
      <c r="AV336" s="328" t="s">
        <v>4181</v>
      </c>
      <c r="AW336" s="328" t="s">
        <v>4181</v>
      </c>
      <c r="AX336" s="353"/>
      <c r="AY336" s="353"/>
      <c r="AZ336" s="353"/>
      <c r="BA336" s="353"/>
      <c r="BB336" s="353"/>
      <c r="BC336" s="353"/>
      <c r="BD336" s="353"/>
      <c r="BE336" s="353"/>
      <c r="BF336" s="353"/>
      <c r="BG336" s="353"/>
      <c r="BH336" s="355"/>
      <c r="BI336" s="355"/>
      <c r="BJ336" s="353"/>
      <c r="BK336" s="353"/>
      <c r="BL336" s="353"/>
      <c r="BM336" s="353"/>
      <c r="BN336" s="353"/>
      <c r="BO336" s="355"/>
      <c r="BP336" s="355"/>
      <c r="BQ336" s="355"/>
      <c r="BS336" s="35" t="e">
        <f>INDEX(#REF!,MATCH(P2P_Full_Short_Hostname,#REF!,0))</f>
        <v>#REF!</v>
      </c>
      <c r="BT336" s="35" t="e">
        <f>INDEX(#REF!,MATCH(P2P_Full_Short_Hostname,#REF!,0))</f>
        <v>#REF!</v>
      </c>
      <c r="BU336" s="38" t="e">
        <f>INDEX(#REF!,MATCH(P2P_Full_Short_Hostname,#REF!,0))</f>
        <v>#REF!</v>
      </c>
      <c r="BV336" s="38" t="e">
        <f>INDEX(#REF!,MATCH(P2P_Full_Short_Hostname,#REF!,0))</f>
        <v>#REF!</v>
      </c>
      <c r="BW336" s="332" t="e">
        <f>INDEX(#REF!,MATCH(P2P_Full_Short_Hostname,#REF!,0))</f>
        <v>#REF!</v>
      </c>
      <c r="BX336" s="332" t="e">
        <f>INDEX(#REF!,MATCH(P2P_Full_Short_Hostname,#REF!,0))</f>
        <v>#REF!</v>
      </c>
      <c r="BY336" s="333" t="e">
        <f>INDEX(#REF!,MATCH(P2P_Full_Short_Hostname,#REF!,0))</f>
        <v>#REF!</v>
      </c>
      <c r="BZ336" s="333" t="e">
        <f>INDEX(#REF!,MATCH(P2P_Full_Short_Hostname,#REF!,0))</f>
        <v>#REF!</v>
      </c>
    </row>
    <row r="337" spans="2:78" hidden="1">
      <c r="B337" s="95" t="s">
        <v>785</v>
      </c>
      <c r="C337" s="33" t="str">
        <f t="shared" si="54"/>
        <v>Leeds</v>
      </c>
      <c r="D337" s="33" t="str">
        <f t="shared" si="55"/>
        <v>GTPU Probe</v>
      </c>
      <c r="E337" s="33" t="str">
        <f t="shared" si="56"/>
        <v>YE2020</v>
      </c>
      <c r="F337" s="35" t="s">
        <v>4174</v>
      </c>
      <c r="G337" s="35" t="s">
        <v>4175</v>
      </c>
      <c r="H337" s="35" t="s">
        <v>52</v>
      </c>
      <c r="I337" s="35">
        <f t="shared" si="57"/>
        <v>0</v>
      </c>
      <c r="J337" s="38" t="s">
        <v>4176</v>
      </c>
      <c r="K337" s="38" t="s">
        <v>4177</v>
      </c>
      <c r="L337" s="38" t="s">
        <v>4175</v>
      </c>
      <c r="M337" s="38" t="s">
        <v>53</v>
      </c>
      <c r="N337" s="38">
        <f t="shared" si="58"/>
        <v>0</v>
      </c>
      <c r="O337" s="331" t="s">
        <v>4178</v>
      </c>
      <c r="P337" s="331" t="s">
        <v>4214</v>
      </c>
      <c r="Q337" s="197" t="s">
        <v>4227</v>
      </c>
      <c r="R337" s="197" t="s">
        <v>56</v>
      </c>
      <c r="S337" s="331" t="e">
        <f t="shared" si="61"/>
        <v>#REF!</v>
      </c>
      <c r="T337" s="357" t="s">
        <v>4180</v>
      </c>
      <c r="U337" s="357" t="s">
        <v>4215</v>
      </c>
      <c r="V337" s="197" t="s">
        <v>4227</v>
      </c>
      <c r="W337" s="197" t="s">
        <v>56</v>
      </c>
      <c r="X337" s="331" t="e">
        <f t="shared" si="62"/>
        <v>#REF!</v>
      </c>
      <c r="Y337" s="328" t="s">
        <v>4182</v>
      </c>
      <c r="Z337" s="328"/>
      <c r="AA337" s="328" t="s">
        <v>4175</v>
      </c>
      <c r="AB337" s="328" t="s">
        <v>4181</v>
      </c>
      <c r="AC337" s="328" t="s">
        <v>4181</v>
      </c>
      <c r="AD337" s="333" t="s">
        <v>4183</v>
      </c>
      <c r="AE337" s="333"/>
      <c r="AF337" s="333" t="s">
        <v>4185</v>
      </c>
      <c r="AG337" s="333" t="s">
        <v>4218</v>
      </c>
      <c r="AH337" s="333" t="s">
        <v>4219</v>
      </c>
      <c r="AI337" s="549" t="s">
        <v>4186</v>
      </c>
      <c r="AJ337" s="549"/>
      <c r="AK337" s="328" t="s">
        <v>4181</v>
      </c>
      <c r="AL337" s="328" t="s">
        <v>4181</v>
      </c>
      <c r="AM337" s="328" t="s">
        <v>4181</v>
      </c>
      <c r="AN337" s="356" t="s">
        <v>4188</v>
      </c>
      <c r="AO337" s="356"/>
      <c r="AP337" s="333" t="s">
        <v>4185</v>
      </c>
      <c r="AQ337" s="333" t="s">
        <v>4218</v>
      </c>
      <c r="AR337" s="333" t="s">
        <v>4219</v>
      </c>
      <c r="AS337" s="549" t="s">
        <v>4189</v>
      </c>
      <c r="AT337" s="549"/>
      <c r="AU337" s="328" t="s">
        <v>4181</v>
      </c>
      <c r="AV337" s="328" t="s">
        <v>4181</v>
      </c>
      <c r="AW337" s="328" t="s">
        <v>4181</v>
      </c>
      <c r="AX337" s="353"/>
      <c r="AY337" s="353"/>
      <c r="AZ337" s="353"/>
      <c r="BA337" s="353"/>
      <c r="BB337" s="353"/>
      <c r="BC337" s="353"/>
      <c r="BD337" s="353"/>
      <c r="BE337" s="353"/>
      <c r="BF337" s="353"/>
      <c r="BG337" s="353"/>
      <c r="BH337" s="355"/>
      <c r="BI337" s="355"/>
      <c r="BJ337" s="353"/>
      <c r="BK337" s="353"/>
      <c r="BL337" s="353"/>
      <c r="BM337" s="353"/>
      <c r="BN337" s="353"/>
      <c r="BO337" s="355"/>
      <c r="BP337" s="355"/>
      <c r="BQ337" s="355"/>
      <c r="BS337" s="35" t="e">
        <f>INDEX(#REF!,MATCH(P2P_Full_Short_Hostname,#REF!,0))</f>
        <v>#REF!</v>
      </c>
      <c r="BT337" s="35" t="e">
        <f>INDEX(#REF!,MATCH(P2P_Full_Short_Hostname,#REF!,0))</f>
        <v>#REF!</v>
      </c>
      <c r="BU337" s="38" t="e">
        <f>INDEX(#REF!,MATCH(P2P_Full_Short_Hostname,#REF!,0))</f>
        <v>#REF!</v>
      </c>
      <c r="BV337" s="38" t="e">
        <f>INDEX(#REF!,MATCH(P2P_Full_Short_Hostname,#REF!,0))</f>
        <v>#REF!</v>
      </c>
      <c r="BW337" s="332" t="e">
        <f>INDEX(#REF!,MATCH(P2P_Full_Short_Hostname,#REF!,0))</f>
        <v>#REF!</v>
      </c>
      <c r="BX337" s="332" t="e">
        <f>INDEX(#REF!,MATCH(P2P_Full_Short_Hostname,#REF!,0))</f>
        <v>#REF!</v>
      </c>
      <c r="BY337" s="333" t="e">
        <f>INDEX(#REF!,MATCH(P2P_Full_Short_Hostname,#REF!,0))</f>
        <v>#REF!</v>
      </c>
      <c r="BZ337" s="333" t="e">
        <f>INDEX(#REF!,MATCH(P2P_Full_Short_Hostname,#REF!,0))</f>
        <v>#REF!</v>
      </c>
    </row>
    <row r="338" spans="2:78" hidden="1">
      <c r="B338" s="95" t="s">
        <v>750</v>
      </c>
      <c r="C338" s="33" t="str">
        <f t="shared" si="54"/>
        <v>Luton</v>
      </c>
      <c r="D338" s="33" t="str">
        <f t="shared" si="55"/>
        <v>GTPU Probe</v>
      </c>
      <c r="E338" s="33" t="str">
        <f t="shared" si="56"/>
        <v>YE2021</v>
      </c>
      <c r="F338" s="35" t="s">
        <v>4174</v>
      </c>
      <c r="G338" s="35" t="s">
        <v>4175</v>
      </c>
      <c r="H338" s="35" t="s">
        <v>52</v>
      </c>
      <c r="I338" s="35">
        <f t="shared" si="57"/>
        <v>0</v>
      </c>
      <c r="J338" s="38" t="s">
        <v>4176</v>
      </c>
      <c r="K338" s="38" t="s">
        <v>4177</v>
      </c>
      <c r="L338" s="38" t="s">
        <v>4175</v>
      </c>
      <c r="M338" s="38" t="s">
        <v>53</v>
      </c>
      <c r="N338" s="38">
        <f t="shared" si="58"/>
        <v>0</v>
      </c>
      <c r="O338" s="331" t="s">
        <v>4178</v>
      </c>
      <c r="P338" s="331" t="s">
        <v>4214</v>
      </c>
      <c r="Q338" s="197" t="s">
        <v>4227</v>
      </c>
      <c r="R338" s="197" t="s">
        <v>56</v>
      </c>
      <c r="S338" s="331" t="e">
        <f t="shared" si="61"/>
        <v>#REF!</v>
      </c>
      <c r="T338" s="357" t="s">
        <v>4180</v>
      </c>
      <c r="U338" s="357" t="s">
        <v>4215</v>
      </c>
      <c r="V338" s="197" t="s">
        <v>4227</v>
      </c>
      <c r="W338" s="197" t="s">
        <v>56</v>
      </c>
      <c r="X338" s="331" t="e">
        <f t="shared" si="62"/>
        <v>#REF!</v>
      </c>
      <c r="Y338" s="328" t="s">
        <v>4182</v>
      </c>
      <c r="Z338" s="328"/>
      <c r="AA338" s="328" t="s">
        <v>4175</v>
      </c>
      <c r="AB338" s="328" t="s">
        <v>4181</v>
      </c>
      <c r="AC338" s="328" t="s">
        <v>4181</v>
      </c>
      <c r="AD338" s="333" t="s">
        <v>4183</v>
      </c>
      <c r="AE338" s="333"/>
      <c r="AF338" s="333" t="s">
        <v>4185</v>
      </c>
      <c r="AG338" s="333" t="s">
        <v>4218</v>
      </c>
      <c r="AH338" s="333" t="s">
        <v>4219</v>
      </c>
      <c r="AI338" s="549" t="s">
        <v>4186</v>
      </c>
      <c r="AJ338" s="549"/>
      <c r="AK338" s="328" t="s">
        <v>4181</v>
      </c>
      <c r="AL338" s="328" t="s">
        <v>4181</v>
      </c>
      <c r="AM338" s="328" t="s">
        <v>4181</v>
      </c>
      <c r="AN338" s="356" t="s">
        <v>4188</v>
      </c>
      <c r="AO338" s="356"/>
      <c r="AP338" s="333" t="s">
        <v>4185</v>
      </c>
      <c r="AQ338" s="333" t="s">
        <v>4218</v>
      </c>
      <c r="AR338" s="333" t="s">
        <v>4219</v>
      </c>
      <c r="AS338" s="549" t="s">
        <v>4189</v>
      </c>
      <c r="AT338" s="549"/>
      <c r="AU338" s="328" t="s">
        <v>4181</v>
      </c>
      <c r="AV338" s="328" t="s">
        <v>4181</v>
      </c>
      <c r="AW338" s="328" t="s">
        <v>4181</v>
      </c>
      <c r="AX338" s="353"/>
      <c r="AY338" s="353"/>
      <c r="AZ338" s="353"/>
      <c r="BA338" s="353"/>
      <c r="BB338" s="353"/>
      <c r="BC338" s="353"/>
      <c r="BD338" s="353"/>
      <c r="BE338" s="353"/>
      <c r="BF338" s="353"/>
      <c r="BG338" s="353"/>
      <c r="BH338" s="355"/>
      <c r="BI338" s="355"/>
      <c r="BJ338" s="353"/>
      <c r="BK338" s="353"/>
      <c r="BL338" s="353"/>
      <c r="BM338" s="353"/>
      <c r="BN338" s="353"/>
      <c r="BO338" s="355"/>
      <c r="BP338" s="355"/>
      <c r="BQ338" s="355"/>
      <c r="BS338" s="35" t="e">
        <f>INDEX(#REF!,MATCH(P2P_Full_Short_Hostname,#REF!,0))</f>
        <v>#REF!</v>
      </c>
      <c r="BT338" s="35" t="e">
        <f>INDEX(#REF!,MATCH(P2P_Full_Short_Hostname,#REF!,0))</f>
        <v>#REF!</v>
      </c>
      <c r="BU338" s="38" t="e">
        <f>INDEX(#REF!,MATCH(P2P_Full_Short_Hostname,#REF!,0))</f>
        <v>#REF!</v>
      </c>
      <c r="BV338" s="38" t="e">
        <f>INDEX(#REF!,MATCH(P2P_Full_Short_Hostname,#REF!,0))</f>
        <v>#REF!</v>
      </c>
      <c r="BW338" s="332" t="e">
        <f>INDEX(#REF!,MATCH(P2P_Full_Short_Hostname,#REF!,0))</f>
        <v>#REF!</v>
      </c>
      <c r="BX338" s="332" t="e">
        <f>INDEX(#REF!,MATCH(P2P_Full_Short_Hostname,#REF!,0))</f>
        <v>#REF!</v>
      </c>
      <c r="BY338" s="333" t="e">
        <f>INDEX(#REF!,MATCH(P2P_Full_Short_Hostname,#REF!,0))</f>
        <v>#REF!</v>
      </c>
      <c r="BZ338" s="333" t="e">
        <f>INDEX(#REF!,MATCH(P2P_Full_Short_Hostname,#REF!,0))</f>
        <v>#REF!</v>
      </c>
    </row>
    <row r="339" spans="2:78" hidden="1">
      <c r="B339" s="95" t="s">
        <v>808</v>
      </c>
      <c r="C339" s="33" t="str">
        <f t="shared" si="54"/>
        <v>Mansfield</v>
      </c>
      <c r="D339" s="33" t="str">
        <f t="shared" si="55"/>
        <v>GTPU Probe</v>
      </c>
      <c r="E339" s="33" t="str">
        <f t="shared" si="56"/>
        <v>YE2020</v>
      </c>
      <c r="F339" s="35" t="s">
        <v>4174</v>
      </c>
      <c r="G339" s="35" t="s">
        <v>4175</v>
      </c>
      <c r="H339" s="35" t="s">
        <v>52</v>
      </c>
      <c r="I339" s="35">
        <f t="shared" si="57"/>
        <v>0</v>
      </c>
      <c r="J339" s="38" t="s">
        <v>4176</v>
      </c>
      <c r="K339" s="38" t="s">
        <v>4177</v>
      </c>
      <c r="L339" s="38" t="s">
        <v>4175</v>
      </c>
      <c r="M339" s="38" t="s">
        <v>53</v>
      </c>
      <c r="N339" s="38">
        <f t="shared" si="58"/>
        <v>0</v>
      </c>
      <c r="O339" s="331" t="s">
        <v>4178</v>
      </c>
      <c r="P339" s="331" t="s">
        <v>4214</v>
      </c>
      <c r="Q339" s="197" t="s">
        <v>4227</v>
      </c>
      <c r="R339" s="197" t="s">
        <v>56</v>
      </c>
      <c r="S339" s="331" t="e">
        <f t="shared" si="61"/>
        <v>#REF!</v>
      </c>
      <c r="T339" s="357" t="s">
        <v>4180</v>
      </c>
      <c r="U339" s="357" t="s">
        <v>4215</v>
      </c>
      <c r="V339" s="197" t="s">
        <v>4227</v>
      </c>
      <c r="W339" s="197" t="s">
        <v>56</v>
      </c>
      <c r="X339" s="331" t="e">
        <f t="shared" si="62"/>
        <v>#REF!</v>
      </c>
      <c r="Y339" s="328" t="s">
        <v>4182</v>
      </c>
      <c r="Z339" s="328"/>
      <c r="AA339" s="328" t="s">
        <v>4175</v>
      </c>
      <c r="AB339" s="328" t="s">
        <v>4181</v>
      </c>
      <c r="AC339" s="328" t="s">
        <v>4181</v>
      </c>
      <c r="AD339" s="333" t="s">
        <v>4183</v>
      </c>
      <c r="AE339" s="333"/>
      <c r="AF339" s="333" t="s">
        <v>4185</v>
      </c>
      <c r="AG339" s="333" t="s">
        <v>4218</v>
      </c>
      <c r="AH339" s="333" t="s">
        <v>4219</v>
      </c>
      <c r="AI339" s="549" t="s">
        <v>4186</v>
      </c>
      <c r="AJ339" s="549"/>
      <c r="AK339" s="328" t="s">
        <v>4181</v>
      </c>
      <c r="AL339" s="328" t="s">
        <v>4181</v>
      </c>
      <c r="AM339" s="328" t="s">
        <v>4181</v>
      </c>
      <c r="AN339" s="356" t="s">
        <v>4188</v>
      </c>
      <c r="AO339" s="356"/>
      <c r="AP339" s="333" t="s">
        <v>4185</v>
      </c>
      <c r="AQ339" s="333" t="s">
        <v>4218</v>
      </c>
      <c r="AR339" s="333" t="s">
        <v>4219</v>
      </c>
      <c r="AS339" s="549" t="s">
        <v>4189</v>
      </c>
      <c r="AT339" s="549"/>
      <c r="AU339" s="328" t="s">
        <v>4181</v>
      </c>
      <c r="AV339" s="328" t="s">
        <v>4181</v>
      </c>
      <c r="AW339" s="328" t="s">
        <v>4181</v>
      </c>
      <c r="AX339" s="353"/>
      <c r="AY339" s="353"/>
      <c r="AZ339" s="353"/>
      <c r="BA339" s="353"/>
      <c r="BB339" s="353"/>
      <c r="BC339" s="353"/>
      <c r="BD339" s="353"/>
      <c r="BE339" s="353"/>
      <c r="BF339" s="353"/>
      <c r="BG339" s="353"/>
      <c r="BH339" s="355"/>
      <c r="BI339" s="355"/>
      <c r="BJ339" s="353"/>
      <c r="BK339" s="353"/>
      <c r="BL339" s="353"/>
      <c r="BM339" s="353"/>
      <c r="BN339" s="353"/>
      <c r="BO339" s="355"/>
      <c r="BP339" s="355"/>
      <c r="BQ339" s="355"/>
      <c r="BS339" s="35" t="e">
        <f>INDEX(#REF!,MATCH(P2P_Full_Short_Hostname,#REF!,0))</f>
        <v>#REF!</v>
      </c>
      <c r="BT339" s="35" t="e">
        <f>INDEX(#REF!,MATCH(P2P_Full_Short_Hostname,#REF!,0))</f>
        <v>#REF!</v>
      </c>
      <c r="BU339" s="38" t="e">
        <f>INDEX(#REF!,MATCH(P2P_Full_Short_Hostname,#REF!,0))</f>
        <v>#REF!</v>
      </c>
      <c r="BV339" s="38" t="e">
        <f>INDEX(#REF!,MATCH(P2P_Full_Short_Hostname,#REF!,0))</f>
        <v>#REF!</v>
      </c>
      <c r="BW339" s="332" t="e">
        <f>INDEX(#REF!,MATCH(P2P_Full_Short_Hostname,#REF!,0))</f>
        <v>#REF!</v>
      </c>
      <c r="BX339" s="332" t="e">
        <f>INDEX(#REF!,MATCH(P2P_Full_Short_Hostname,#REF!,0))</f>
        <v>#REF!</v>
      </c>
      <c r="BY339" s="333" t="e">
        <f>INDEX(#REF!,MATCH(P2P_Full_Short_Hostname,#REF!,0))</f>
        <v>#REF!</v>
      </c>
      <c r="BZ339" s="333" t="e">
        <f>INDEX(#REF!,MATCH(P2P_Full_Short_Hostname,#REF!,0))</f>
        <v>#REF!</v>
      </c>
    </row>
    <row r="340" spans="2:78" hidden="1">
      <c r="B340" s="95" t="s">
        <v>832</v>
      </c>
      <c r="C340" s="33" t="str">
        <f t="shared" si="54"/>
        <v>West Brom</v>
      </c>
      <c r="D340" s="33" t="str">
        <f t="shared" si="55"/>
        <v>GTPU Probe</v>
      </c>
      <c r="E340" s="33" t="str">
        <f t="shared" si="56"/>
        <v>YE2020</v>
      </c>
      <c r="F340" s="35" t="s">
        <v>4174</v>
      </c>
      <c r="G340" s="35" t="s">
        <v>4175</v>
      </c>
      <c r="H340" s="35" t="s">
        <v>52</v>
      </c>
      <c r="I340" s="35">
        <f t="shared" si="57"/>
        <v>0</v>
      </c>
      <c r="J340" s="38" t="s">
        <v>4176</v>
      </c>
      <c r="K340" s="38" t="s">
        <v>4177</v>
      </c>
      <c r="L340" s="38" t="s">
        <v>4175</v>
      </c>
      <c r="M340" s="38" t="s">
        <v>53</v>
      </c>
      <c r="N340" s="38">
        <f t="shared" si="58"/>
        <v>0</v>
      </c>
      <c r="O340" s="331" t="s">
        <v>4178</v>
      </c>
      <c r="P340" s="331" t="s">
        <v>4214</v>
      </c>
      <c r="Q340" s="197" t="s">
        <v>4227</v>
      </c>
      <c r="R340" s="197" t="s">
        <v>56</v>
      </c>
      <c r="S340" s="331" t="e">
        <f t="shared" si="61"/>
        <v>#REF!</v>
      </c>
      <c r="T340" s="357" t="s">
        <v>4180</v>
      </c>
      <c r="U340" s="357" t="s">
        <v>4215</v>
      </c>
      <c r="V340" s="197" t="s">
        <v>4227</v>
      </c>
      <c r="W340" s="197" t="s">
        <v>56</v>
      </c>
      <c r="X340" s="331" t="e">
        <f t="shared" si="62"/>
        <v>#REF!</v>
      </c>
      <c r="Y340" s="328" t="s">
        <v>4182</v>
      </c>
      <c r="Z340" s="328"/>
      <c r="AA340" s="328" t="s">
        <v>4175</v>
      </c>
      <c r="AB340" s="328" t="s">
        <v>4181</v>
      </c>
      <c r="AC340" s="328" t="s">
        <v>4181</v>
      </c>
      <c r="AD340" s="333" t="s">
        <v>4183</v>
      </c>
      <c r="AE340" s="333"/>
      <c r="AF340" s="333" t="s">
        <v>4185</v>
      </c>
      <c r="AG340" s="333" t="s">
        <v>4218</v>
      </c>
      <c r="AH340" s="333" t="s">
        <v>4219</v>
      </c>
      <c r="AI340" s="549" t="s">
        <v>4186</v>
      </c>
      <c r="AJ340" s="549"/>
      <c r="AK340" s="328" t="s">
        <v>4181</v>
      </c>
      <c r="AL340" s="328" t="s">
        <v>4181</v>
      </c>
      <c r="AM340" s="328" t="s">
        <v>4181</v>
      </c>
      <c r="AN340" s="356" t="s">
        <v>4188</v>
      </c>
      <c r="AO340" s="356"/>
      <c r="AP340" s="333" t="s">
        <v>4185</v>
      </c>
      <c r="AQ340" s="333" t="s">
        <v>4218</v>
      </c>
      <c r="AR340" s="333" t="s">
        <v>4219</v>
      </c>
      <c r="AS340" s="549" t="s">
        <v>4189</v>
      </c>
      <c r="AT340" s="549"/>
      <c r="AU340" s="328" t="s">
        <v>4181</v>
      </c>
      <c r="AV340" s="328" t="s">
        <v>4181</v>
      </c>
      <c r="AW340" s="328" t="s">
        <v>4181</v>
      </c>
      <c r="AX340" s="353"/>
      <c r="AY340" s="353"/>
      <c r="AZ340" s="353"/>
      <c r="BA340" s="353"/>
      <c r="BB340" s="353"/>
      <c r="BC340" s="353"/>
      <c r="BD340" s="353"/>
      <c r="BE340" s="353"/>
      <c r="BF340" s="353"/>
      <c r="BG340" s="353"/>
      <c r="BH340" s="355"/>
      <c r="BI340" s="355"/>
      <c r="BJ340" s="353"/>
      <c r="BK340" s="353"/>
      <c r="BL340" s="353"/>
      <c r="BM340" s="353"/>
      <c r="BN340" s="353"/>
      <c r="BO340" s="355"/>
      <c r="BP340" s="355"/>
      <c r="BQ340" s="355"/>
      <c r="BS340" s="35" t="e">
        <f>INDEX(#REF!,MATCH(P2P_Full_Short_Hostname,#REF!,0))</f>
        <v>#REF!</v>
      </c>
      <c r="BT340" s="35" t="e">
        <f>INDEX(#REF!,MATCH(P2P_Full_Short_Hostname,#REF!,0))</f>
        <v>#REF!</v>
      </c>
      <c r="BU340" s="38" t="e">
        <f>INDEX(#REF!,MATCH(P2P_Full_Short_Hostname,#REF!,0))</f>
        <v>#REF!</v>
      </c>
      <c r="BV340" s="38" t="e">
        <f>INDEX(#REF!,MATCH(P2P_Full_Short_Hostname,#REF!,0))</f>
        <v>#REF!</v>
      </c>
      <c r="BW340" s="332" t="e">
        <f>INDEX(#REF!,MATCH(P2P_Full_Short_Hostname,#REF!,0))</f>
        <v>#REF!</v>
      </c>
      <c r="BX340" s="332" t="e">
        <f>INDEX(#REF!,MATCH(P2P_Full_Short_Hostname,#REF!,0))</f>
        <v>#REF!</v>
      </c>
      <c r="BY340" s="333" t="e">
        <f>INDEX(#REF!,MATCH(P2P_Full_Short_Hostname,#REF!,0))</f>
        <v>#REF!</v>
      </c>
      <c r="BZ340" s="333" t="e">
        <f>INDEX(#REF!,MATCH(P2P_Full_Short_Hostname,#REF!,0))</f>
        <v>#REF!</v>
      </c>
    </row>
    <row r="341" spans="2:78" hidden="1">
      <c r="B341" s="95" t="s">
        <v>858</v>
      </c>
      <c r="C341" s="33" t="str">
        <f t="shared" si="54"/>
        <v>Beckton</v>
      </c>
      <c r="D341" s="33" t="str">
        <f t="shared" si="55"/>
        <v>GTPU Probe</v>
      </c>
      <c r="E341" s="33" t="str">
        <f t="shared" si="56"/>
        <v>YE2021</v>
      </c>
      <c r="F341" s="35" t="s">
        <v>4174</v>
      </c>
      <c r="G341" s="35" t="s">
        <v>4175</v>
      </c>
      <c r="H341" s="35" t="s">
        <v>52</v>
      </c>
      <c r="I341" s="35">
        <f t="shared" si="57"/>
        <v>0</v>
      </c>
      <c r="J341" s="38" t="s">
        <v>4176</v>
      </c>
      <c r="K341" s="38" t="s">
        <v>4177</v>
      </c>
      <c r="L341" s="38" t="s">
        <v>4175</v>
      </c>
      <c r="M341" s="38" t="s">
        <v>53</v>
      </c>
      <c r="N341" s="38">
        <f t="shared" si="58"/>
        <v>0</v>
      </c>
      <c r="O341" s="331" t="s">
        <v>4178</v>
      </c>
      <c r="P341" s="331" t="s">
        <v>4214</v>
      </c>
      <c r="Q341" s="197" t="s">
        <v>4227</v>
      </c>
      <c r="R341" s="197" t="s">
        <v>56</v>
      </c>
      <c r="S341" s="331" t="e">
        <f t="shared" si="61"/>
        <v>#REF!</v>
      </c>
      <c r="T341" s="357" t="s">
        <v>4180</v>
      </c>
      <c r="U341" s="357" t="s">
        <v>4215</v>
      </c>
      <c r="V341" s="197" t="s">
        <v>4227</v>
      </c>
      <c r="W341" s="197" t="s">
        <v>56</v>
      </c>
      <c r="X341" s="331" t="e">
        <f t="shared" si="62"/>
        <v>#REF!</v>
      </c>
      <c r="Y341" s="328" t="s">
        <v>4182</v>
      </c>
      <c r="Z341" s="328"/>
      <c r="AA341" s="328" t="s">
        <v>4175</v>
      </c>
      <c r="AB341" s="328" t="s">
        <v>4181</v>
      </c>
      <c r="AC341" s="328" t="s">
        <v>4181</v>
      </c>
      <c r="AD341" s="333" t="s">
        <v>4183</v>
      </c>
      <c r="AE341" s="333"/>
      <c r="AF341" s="333" t="s">
        <v>4185</v>
      </c>
      <c r="AG341" s="333" t="s">
        <v>4218</v>
      </c>
      <c r="AH341" s="333" t="s">
        <v>4219</v>
      </c>
      <c r="AI341" s="549" t="s">
        <v>4186</v>
      </c>
      <c r="AJ341" s="549"/>
      <c r="AK341" s="328" t="s">
        <v>4181</v>
      </c>
      <c r="AL341" s="328" t="s">
        <v>4181</v>
      </c>
      <c r="AM341" s="328" t="s">
        <v>4181</v>
      </c>
      <c r="AN341" s="356" t="s">
        <v>4188</v>
      </c>
      <c r="AO341" s="356"/>
      <c r="AP341" s="333" t="s">
        <v>4185</v>
      </c>
      <c r="AQ341" s="333" t="s">
        <v>4218</v>
      </c>
      <c r="AR341" s="333" t="s">
        <v>4219</v>
      </c>
      <c r="AS341" s="549" t="s">
        <v>4189</v>
      </c>
      <c r="AT341" s="549"/>
      <c r="AU341" s="328" t="s">
        <v>4181</v>
      </c>
      <c r="AV341" s="328" t="s">
        <v>4181</v>
      </c>
      <c r="AW341" s="328" t="s">
        <v>4181</v>
      </c>
      <c r="AX341" s="353"/>
      <c r="AY341" s="353"/>
      <c r="AZ341" s="353"/>
      <c r="BA341" s="353"/>
      <c r="BB341" s="353"/>
      <c r="BC341" s="353"/>
      <c r="BD341" s="353"/>
      <c r="BE341" s="353"/>
      <c r="BF341" s="353"/>
      <c r="BG341" s="353"/>
      <c r="BH341" s="355"/>
      <c r="BI341" s="355"/>
      <c r="BJ341" s="353"/>
      <c r="BK341" s="353"/>
      <c r="BL341" s="353"/>
      <c r="BM341" s="353"/>
      <c r="BN341" s="353"/>
      <c r="BO341" s="355"/>
      <c r="BP341" s="355"/>
      <c r="BQ341" s="355"/>
      <c r="BS341" s="35" t="e">
        <f>INDEX(#REF!,MATCH(P2P_Full_Short_Hostname,#REF!,0))</f>
        <v>#REF!</v>
      </c>
      <c r="BT341" s="35" t="e">
        <f>INDEX(#REF!,MATCH(P2P_Full_Short_Hostname,#REF!,0))</f>
        <v>#REF!</v>
      </c>
      <c r="BU341" s="38" t="e">
        <f>INDEX(#REF!,MATCH(P2P_Full_Short_Hostname,#REF!,0))</f>
        <v>#REF!</v>
      </c>
      <c r="BV341" s="38" t="e">
        <f>INDEX(#REF!,MATCH(P2P_Full_Short_Hostname,#REF!,0))</f>
        <v>#REF!</v>
      </c>
      <c r="BW341" s="332" t="e">
        <f>INDEX(#REF!,MATCH(P2P_Full_Short_Hostname,#REF!,0))</f>
        <v>#REF!</v>
      </c>
      <c r="BX341" s="332" t="e">
        <f>INDEX(#REF!,MATCH(P2P_Full_Short_Hostname,#REF!,0))</f>
        <v>#REF!</v>
      </c>
      <c r="BY341" s="333" t="e">
        <f>INDEX(#REF!,MATCH(P2P_Full_Short_Hostname,#REF!,0))</f>
        <v>#REF!</v>
      </c>
      <c r="BZ341" s="333" t="e">
        <f>INDEX(#REF!,MATCH(P2P_Full_Short_Hostname,#REF!,0))</f>
        <v>#REF!</v>
      </c>
    </row>
    <row r="342" spans="2:78" hidden="1">
      <c r="B342" s="95" t="s">
        <v>879</v>
      </c>
      <c r="C342" s="33" t="str">
        <f t="shared" si="54"/>
        <v>Croydon</v>
      </c>
      <c r="D342" s="33" t="str">
        <f t="shared" si="55"/>
        <v>GTPU Probe</v>
      </c>
      <c r="E342" s="33" t="str">
        <f t="shared" si="56"/>
        <v>YE2021</v>
      </c>
      <c r="F342" s="35" t="s">
        <v>4174</v>
      </c>
      <c r="G342" s="35" t="s">
        <v>4175</v>
      </c>
      <c r="H342" s="35" t="s">
        <v>52</v>
      </c>
      <c r="I342" s="35">
        <f t="shared" si="57"/>
        <v>0</v>
      </c>
      <c r="J342" s="38" t="s">
        <v>4176</v>
      </c>
      <c r="K342" s="38" t="s">
        <v>4177</v>
      </c>
      <c r="L342" s="38" t="s">
        <v>4175</v>
      </c>
      <c r="M342" s="38" t="s">
        <v>53</v>
      </c>
      <c r="N342" s="38">
        <f t="shared" si="58"/>
        <v>0</v>
      </c>
      <c r="O342" s="331" t="s">
        <v>4178</v>
      </c>
      <c r="P342" s="331" t="s">
        <v>4214</v>
      </c>
      <c r="Q342" s="197" t="s">
        <v>4227</v>
      </c>
      <c r="R342" s="197" t="s">
        <v>56</v>
      </c>
      <c r="S342" s="331" t="e">
        <f t="shared" si="61"/>
        <v>#REF!</v>
      </c>
      <c r="T342" s="357" t="s">
        <v>4180</v>
      </c>
      <c r="U342" s="357" t="s">
        <v>4215</v>
      </c>
      <c r="V342" s="197" t="s">
        <v>4227</v>
      </c>
      <c r="W342" s="197" t="s">
        <v>56</v>
      </c>
      <c r="X342" s="331" t="e">
        <f t="shared" si="62"/>
        <v>#REF!</v>
      </c>
      <c r="Y342" s="328" t="s">
        <v>4182</v>
      </c>
      <c r="Z342" s="328"/>
      <c r="AA342" s="328" t="s">
        <v>4175</v>
      </c>
      <c r="AB342" s="328" t="s">
        <v>4181</v>
      </c>
      <c r="AC342" s="328" t="s">
        <v>4181</v>
      </c>
      <c r="AD342" s="333" t="s">
        <v>4183</v>
      </c>
      <c r="AE342" s="333"/>
      <c r="AF342" s="333" t="s">
        <v>4185</v>
      </c>
      <c r="AG342" s="333" t="s">
        <v>4218</v>
      </c>
      <c r="AH342" s="333" t="s">
        <v>4219</v>
      </c>
      <c r="AI342" s="549" t="s">
        <v>4186</v>
      </c>
      <c r="AJ342" s="549"/>
      <c r="AK342" s="328" t="s">
        <v>4181</v>
      </c>
      <c r="AL342" s="328" t="s">
        <v>4181</v>
      </c>
      <c r="AM342" s="328" t="s">
        <v>4181</v>
      </c>
      <c r="AN342" s="356" t="s">
        <v>4188</v>
      </c>
      <c r="AO342" s="356"/>
      <c r="AP342" s="333" t="s">
        <v>4185</v>
      </c>
      <c r="AQ342" s="333" t="s">
        <v>4218</v>
      </c>
      <c r="AR342" s="333" t="s">
        <v>4219</v>
      </c>
      <c r="AS342" s="549" t="s">
        <v>4189</v>
      </c>
      <c r="AT342" s="549"/>
      <c r="AU342" s="328" t="s">
        <v>4181</v>
      </c>
      <c r="AV342" s="328" t="s">
        <v>4181</v>
      </c>
      <c r="AW342" s="328" t="s">
        <v>4181</v>
      </c>
      <c r="AX342" s="353"/>
      <c r="AY342" s="353"/>
      <c r="AZ342" s="353"/>
      <c r="BA342" s="353"/>
      <c r="BB342" s="353"/>
      <c r="BC342" s="353"/>
      <c r="BD342" s="353"/>
      <c r="BE342" s="353"/>
      <c r="BF342" s="353"/>
      <c r="BG342" s="353"/>
      <c r="BH342" s="355"/>
      <c r="BI342" s="355"/>
      <c r="BJ342" s="353"/>
      <c r="BK342" s="353"/>
      <c r="BL342" s="353"/>
      <c r="BM342" s="353"/>
      <c r="BN342" s="353"/>
      <c r="BO342" s="355"/>
      <c r="BP342" s="355"/>
      <c r="BQ342" s="355"/>
      <c r="BS342" s="35" t="e">
        <f>INDEX(#REF!,MATCH(P2P_Full_Short_Hostname,#REF!,0))</f>
        <v>#REF!</v>
      </c>
      <c r="BT342" s="35" t="e">
        <f>INDEX(#REF!,MATCH(P2P_Full_Short_Hostname,#REF!,0))</f>
        <v>#REF!</v>
      </c>
      <c r="BU342" s="38" t="e">
        <f>INDEX(#REF!,MATCH(P2P_Full_Short_Hostname,#REF!,0))</f>
        <v>#REF!</v>
      </c>
      <c r="BV342" s="38" t="e">
        <f>INDEX(#REF!,MATCH(P2P_Full_Short_Hostname,#REF!,0))</f>
        <v>#REF!</v>
      </c>
      <c r="BW342" s="332" t="e">
        <f>INDEX(#REF!,MATCH(P2P_Full_Short_Hostname,#REF!,0))</f>
        <v>#REF!</v>
      </c>
      <c r="BX342" s="332" t="e">
        <f>INDEX(#REF!,MATCH(P2P_Full_Short_Hostname,#REF!,0))</f>
        <v>#REF!</v>
      </c>
      <c r="BY342" s="333" t="e">
        <f>INDEX(#REF!,MATCH(P2P_Full_Short_Hostname,#REF!,0))</f>
        <v>#REF!</v>
      </c>
      <c r="BZ342" s="333" t="e">
        <f>INDEX(#REF!,MATCH(P2P_Full_Short_Hostname,#REF!,0))</f>
        <v>#REF!</v>
      </c>
    </row>
    <row r="343" spans="2:78" hidden="1">
      <c r="B343" s="95" t="s">
        <v>786</v>
      </c>
      <c r="C343" s="33" t="str">
        <f t="shared" si="54"/>
        <v>Leeds</v>
      </c>
      <c r="D343" s="33" t="str">
        <f t="shared" si="55"/>
        <v>GTPU Probe</v>
      </c>
      <c r="E343" s="33" t="str">
        <f t="shared" si="56"/>
        <v>YE2020</v>
      </c>
      <c r="F343" s="35" t="s">
        <v>4174</v>
      </c>
      <c r="G343" s="35" t="s">
        <v>4175</v>
      </c>
      <c r="H343" s="35" t="s">
        <v>52</v>
      </c>
      <c r="I343" s="35">
        <f t="shared" si="57"/>
        <v>0</v>
      </c>
      <c r="J343" s="38" t="s">
        <v>4176</v>
      </c>
      <c r="K343" s="38" t="s">
        <v>4177</v>
      </c>
      <c r="L343" s="38" t="s">
        <v>4175</v>
      </c>
      <c r="M343" s="38" t="s">
        <v>53</v>
      </c>
      <c r="N343" s="38">
        <f t="shared" si="58"/>
        <v>0</v>
      </c>
      <c r="O343" s="331" t="s">
        <v>4178</v>
      </c>
      <c r="P343" s="331" t="s">
        <v>4214</v>
      </c>
      <c r="Q343" s="197" t="s">
        <v>4227</v>
      </c>
      <c r="R343" s="197" t="s">
        <v>56</v>
      </c>
      <c r="S343" s="331" t="e">
        <f t="shared" si="61"/>
        <v>#REF!</v>
      </c>
      <c r="T343" s="357" t="s">
        <v>4180</v>
      </c>
      <c r="U343" s="357" t="s">
        <v>4215</v>
      </c>
      <c r="V343" s="197" t="s">
        <v>4227</v>
      </c>
      <c r="W343" s="197" t="s">
        <v>56</v>
      </c>
      <c r="X343" s="331" t="e">
        <f t="shared" si="62"/>
        <v>#REF!</v>
      </c>
      <c r="Y343" s="328" t="s">
        <v>4182</v>
      </c>
      <c r="Z343" s="328"/>
      <c r="AA343" s="328" t="s">
        <v>4175</v>
      </c>
      <c r="AB343" s="328" t="s">
        <v>4181</v>
      </c>
      <c r="AC343" s="328" t="s">
        <v>4181</v>
      </c>
      <c r="AD343" s="333" t="s">
        <v>4183</v>
      </c>
      <c r="AE343" s="333"/>
      <c r="AF343" s="333" t="s">
        <v>4185</v>
      </c>
      <c r="AG343" s="333" t="s">
        <v>4218</v>
      </c>
      <c r="AH343" s="333" t="s">
        <v>4219</v>
      </c>
      <c r="AI343" s="549" t="s">
        <v>4186</v>
      </c>
      <c r="AJ343" s="549"/>
      <c r="AK343" s="328" t="s">
        <v>4181</v>
      </c>
      <c r="AL343" s="328" t="s">
        <v>4181</v>
      </c>
      <c r="AM343" s="328" t="s">
        <v>4181</v>
      </c>
      <c r="AN343" s="356" t="s">
        <v>4188</v>
      </c>
      <c r="AO343" s="356"/>
      <c r="AP343" s="333" t="s">
        <v>4185</v>
      </c>
      <c r="AQ343" s="333" t="s">
        <v>4218</v>
      </c>
      <c r="AR343" s="333" t="s">
        <v>4219</v>
      </c>
      <c r="AS343" s="549" t="s">
        <v>4189</v>
      </c>
      <c r="AT343" s="549"/>
      <c r="AU343" s="328" t="s">
        <v>4181</v>
      </c>
      <c r="AV343" s="328" t="s">
        <v>4181</v>
      </c>
      <c r="AW343" s="328" t="s">
        <v>4181</v>
      </c>
      <c r="AX343" s="353"/>
      <c r="AY343" s="353"/>
      <c r="AZ343" s="353"/>
      <c r="BA343" s="353"/>
      <c r="BB343" s="353"/>
      <c r="BC343" s="353"/>
      <c r="BD343" s="353"/>
      <c r="BE343" s="353"/>
      <c r="BF343" s="353"/>
      <c r="BG343" s="353"/>
      <c r="BH343" s="355"/>
      <c r="BI343" s="355"/>
      <c r="BJ343" s="353"/>
      <c r="BK343" s="353"/>
      <c r="BL343" s="353"/>
      <c r="BM343" s="353"/>
      <c r="BN343" s="353"/>
      <c r="BO343" s="355"/>
      <c r="BP343" s="355"/>
      <c r="BQ343" s="355"/>
      <c r="BS343" s="35" t="e">
        <f>INDEX(#REF!,MATCH(P2P_Full_Short_Hostname,#REF!,0))</f>
        <v>#REF!</v>
      </c>
      <c r="BT343" s="35" t="e">
        <f>INDEX(#REF!,MATCH(P2P_Full_Short_Hostname,#REF!,0))</f>
        <v>#REF!</v>
      </c>
      <c r="BU343" s="38" t="e">
        <f>INDEX(#REF!,MATCH(P2P_Full_Short_Hostname,#REF!,0))</f>
        <v>#REF!</v>
      </c>
      <c r="BV343" s="38" t="e">
        <f>INDEX(#REF!,MATCH(P2P_Full_Short_Hostname,#REF!,0))</f>
        <v>#REF!</v>
      </c>
      <c r="BW343" s="332" t="e">
        <f>INDEX(#REF!,MATCH(P2P_Full_Short_Hostname,#REF!,0))</f>
        <v>#REF!</v>
      </c>
      <c r="BX343" s="332" t="e">
        <f>INDEX(#REF!,MATCH(P2P_Full_Short_Hostname,#REF!,0))</f>
        <v>#REF!</v>
      </c>
      <c r="BY343" s="333" t="e">
        <f>INDEX(#REF!,MATCH(P2P_Full_Short_Hostname,#REF!,0))</f>
        <v>#REF!</v>
      </c>
      <c r="BZ343" s="333" t="e">
        <f>INDEX(#REF!,MATCH(P2P_Full_Short_Hostname,#REF!,0))</f>
        <v>#REF!</v>
      </c>
    </row>
    <row r="344" spans="2:78" hidden="1">
      <c r="B344" s="95" t="s">
        <v>751</v>
      </c>
      <c r="C344" s="33" t="str">
        <f t="shared" si="54"/>
        <v>Luton</v>
      </c>
      <c r="D344" s="33" t="str">
        <f t="shared" si="55"/>
        <v>GTPU Probe</v>
      </c>
      <c r="E344" s="33" t="str">
        <f t="shared" si="56"/>
        <v>YE2021</v>
      </c>
      <c r="F344" s="35" t="s">
        <v>4174</v>
      </c>
      <c r="G344" s="35" t="s">
        <v>4175</v>
      </c>
      <c r="H344" s="35" t="s">
        <v>52</v>
      </c>
      <c r="I344" s="35">
        <f t="shared" si="57"/>
        <v>0</v>
      </c>
      <c r="J344" s="38" t="s">
        <v>4176</v>
      </c>
      <c r="K344" s="38" t="s">
        <v>4177</v>
      </c>
      <c r="L344" s="38" t="s">
        <v>4175</v>
      </c>
      <c r="M344" s="38" t="s">
        <v>53</v>
      </c>
      <c r="N344" s="38">
        <f t="shared" si="58"/>
        <v>0</v>
      </c>
      <c r="O344" s="331" t="s">
        <v>4178</v>
      </c>
      <c r="P344" s="331" t="s">
        <v>4214</v>
      </c>
      <c r="Q344" s="197" t="s">
        <v>4227</v>
      </c>
      <c r="R344" s="197" t="s">
        <v>56</v>
      </c>
      <c r="S344" s="331" t="e">
        <f t="shared" si="61"/>
        <v>#REF!</v>
      </c>
      <c r="T344" s="357" t="s">
        <v>4180</v>
      </c>
      <c r="U344" s="357" t="s">
        <v>4215</v>
      </c>
      <c r="V344" s="197" t="s">
        <v>4227</v>
      </c>
      <c r="W344" s="197" t="s">
        <v>56</v>
      </c>
      <c r="X344" s="331" t="e">
        <f t="shared" si="62"/>
        <v>#REF!</v>
      </c>
      <c r="Y344" s="328" t="s">
        <v>4182</v>
      </c>
      <c r="Z344" s="328"/>
      <c r="AA344" s="328" t="s">
        <v>4175</v>
      </c>
      <c r="AB344" s="328" t="s">
        <v>4181</v>
      </c>
      <c r="AC344" s="328" t="s">
        <v>4181</v>
      </c>
      <c r="AD344" s="333" t="s">
        <v>4183</v>
      </c>
      <c r="AE344" s="333"/>
      <c r="AF344" s="333" t="s">
        <v>4185</v>
      </c>
      <c r="AG344" s="333" t="s">
        <v>4218</v>
      </c>
      <c r="AH344" s="333" t="s">
        <v>4219</v>
      </c>
      <c r="AI344" s="549" t="s">
        <v>4186</v>
      </c>
      <c r="AJ344" s="549"/>
      <c r="AK344" s="328" t="s">
        <v>4181</v>
      </c>
      <c r="AL344" s="328" t="s">
        <v>4181</v>
      </c>
      <c r="AM344" s="328" t="s">
        <v>4181</v>
      </c>
      <c r="AN344" s="356" t="s">
        <v>4188</v>
      </c>
      <c r="AO344" s="356"/>
      <c r="AP344" s="333" t="s">
        <v>4185</v>
      </c>
      <c r="AQ344" s="333" t="s">
        <v>4218</v>
      </c>
      <c r="AR344" s="333" t="s">
        <v>4219</v>
      </c>
      <c r="AS344" s="549" t="s">
        <v>4189</v>
      </c>
      <c r="AT344" s="549"/>
      <c r="AU344" s="328" t="s">
        <v>4181</v>
      </c>
      <c r="AV344" s="328" t="s">
        <v>4181</v>
      </c>
      <c r="AW344" s="328" t="s">
        <v>4181</v>
      </c>
      <c r="AX344" s="353"/>
      <c r="AY344" s="353"/>
      <c r="AZ344" s="353"/>
      <c r="BA344" s="353"/>
      <c r="BB344" s="353"/>
      <c r="BC344" s="353"/>
      <c r="BD344" s="353"/>
      <c r="BE344" s="353"/>
      <c r="BF344" s="353"/>
      <c r="BG344" s="353"/>
      <c r="BH344" s="355"/>
      <c r="BI344" s="355"/>
      <c r="BJ344" s="353"/>
      <c r="BK344" s="353"/>
      <c r="BL344" s="353"/>
      <c r="BM344" s="353"/>
      <c r="BN344" s="353"/>
      <c r="BO344" s="355"/>
      <c r="BP344" s="355"/>
      <c r="BQ344" s="355"/>
      <c r="BS344" s="35" t="e">
        <f>INDEX(#REF!,MATCH(P2P_Full_Short_Hostname,#REF!,0))</f>
        <v>#REF!</v>
      </c>
      <c r="BT344" s="35" t="e">
        <f>INDEX(#REF!,MATCH(P2P_Full_Short_Hostname,#REF!,0))</f>
        <v>#REF!</v>
      </c>
      <c r="BU344" s="38" t="e">
        <f>INDEX(#REF!,MATCH(P2P_Full_Short_Hostname,#REF!,0))</f>
        <v>#REF!</v>
      </c>
      <c r="BV344" s="38" t="e">
        <f>INDEX(#REF!,MATCH(P2P_Full_Short_Hostname,#REF!,0))</f>
        <v>#REF!</v>
      </c>
      <c r="BW344" s="332" t="e">
        <f>INDEX(#REF!,MATCH(P2P_Full_Short_Hostname,#REF!,0))</f>
        <v>#REF!</v>
      </c>
      <c r="BX344" s="332" t="e">
        <f>INDEX(#REF!,MATCH(P2P_Full_Short_Hostname,#REF!,0))</f>
        <v>#REF!</v>
      </c>
      <c r="BY344" s="333" t="e">
        <f>INDEX(#REF!,MATCH(P2P_Full_Short_Hostname,#REF!,0))</f>
        <v>#REF!</v>
      </c>
      <c r="BZ344" s="333" t="e">
        <f>INDEX(#REF!,MATCH(P2P_Full_Short_Hostname,#REF!,0))</f>
        <v>#REF!</v>
      </c>
    </row>
    <row r="345" spans="2:78" hidden="1">
      <c r="B345" s="95" t="s">
        <v>809</v>
      </c>
      <c r="C345" s="33" t="str">
        <f t="shared" ref="C345:C390" si="63">INDEX(Master_Full_Site_Name,MATCH(P2P_Full_Short_Hostname,Master_Full_Short_Hostname,0))</f>
        <v>Mansfield</v>
      </c>
      <c r="D345" s="33" t="str">
        <f t="shared" ref="D345:D390" si="64">INDEX(Master_Full_Server_Type,MATCH(P2P_Full_Short_Hostname,Master_Full_Short_Hostname,0))</f>
        <v>GTPU Probe</v>
      </c>
      <c r="E345" s="33" t="str">
        <f t="shared" ref="E345:E390" si="65">INDEX(Master_Full_Deployment,MATCH(P2P_Full_Short_Hostname,Master_Full_Short_Hostname,0))</f>
        <v>YE2021</v>
      </c>
      <c r="F345" s="35" t="s">
        <v>4174</v>
      </c>
      <c r="G345" s="35" t="s">
        <v>4175</v>
      </c>
      <c r="H345" s="35" t="s">
        <v>52</v>
      </c>
      <c r="I345" s="35">
        <f t="shared" ref="I345:I378" si="66">INDEX(Master_Full_ILO_IP,MATCH(P2P_Full_Short_Hostname,Master_Full_Short_Hostname,0))</f>
        <v>0</v>
      </c>
      <c r="J345" s="38" t="s">
        <v>4176</v>
      </c>
      <c r="K345" s="38" t="s">
        <v>4177</v>
      </c>
      <c r="L345" s="38" t="s">
        <v>4175</v>
      </c>
      <c r="M345" s="38" t="s">
        <v>53</v>
      </c>
      <c r="N345" s="38">
        <f t="shared" ref="N345:N390" si="67">INDEX(Master_Full_OM_IP,MATCH(P2P_Full_Short_Hostname,Master_Full_Short_Hostname,0))</f>
        <v>0</v>
      </c>
      <c r="O345" s="331" t="s">
        <v>4178</v>
      </c>
      <c r="P345" s="331" t="s">
        <v>4214</v>
      </c>
      <c r="Q345" s="197" t="s">
        <v>4227</v>
      </c>
      <c r="R345" s="197" t="s">
        <v>56</v>
      </c>
      <c r="S345" s="331" t="e">
        <f t="shared" si="61"/>
        <v>#REF!</v>
      </c>
      <c r="T345" s="357" t="s">
        <v>4180</v>
      </c>
      <c r="U345" s="357" t="s">
        <v>4215</v>
      </c>
      <c r="V345" s="197" t="s">
        <v>4227</v>
      </c>
      <c r="W345" s="197" t="s">
        <v>56</v>
      </c>
      <c r="X345" s="331" t="e">
        <f t="shared" si="62"/>
        <v>#REF!</v>
      </c>
      <c r="Y345" s="328" t="s">
        <v>4182</v>
      </c>
      <c r="Z345" s="328"/>
      <c r="AA345" s="328" t="s">
        <v>4175</v>
      </c>
      <c r="AB345" s="328" t="s">
        <v>4181</v>
      </c>
      <c r="AC345" s="328" t="s">
        <v>4181</v>
      </c>
      <c r="AD345" s="333" t="s">
        <v>4183</v>
      </c>
      <c r="AE345" s="333"/>
      <c r="AF345" s="333" t="s">
        <v>4185</v>
      </c>
      <c r="AG345" s="333" t="s">
        <v>4218</v>
      </c>
      <c r="AH345" s="333" t="s">
        <v>4219</v>
      </c>
      <c r="AI345" s="549" t="s">
        <v>4186</v>
      </c>
      <c r="AJ345" s="549"/>
      <c r="AK345" s="328" t="s">
        <v>4181</v>
      </c>
      <c r="AL345" s="328" t="s">
        <v>4181</v>
      </c>
      <c r="AM345" s="328" t="s">
        <v>4181</v>
      </c>
      <c r="AN345" s="356" t="s">
        <v>4188</v>
      </c>
      <c r="AO345" s="356"/>
      <c r="AP345" s="333" t="s">
        <v>4185</v>
      </c>
      <c r="AQ345" s="333" t="s">
        <v>4218</v>
      </c>
      <c r="AR345" s="333" t="s">
        <v>4219</v>
      </c>
      <c r="AS345" s="549" t="s">
        <v>4189</v>
      </c>
      <c r="AT345" s="549"/>
      <c r="AU345" s="328" t="s">
        <v>4181</v>
      </c>
      <c r="AV345" s="328" t="s">
        <v>4181</v>
      </c>
      <c r="AW345" s="328" t="s">
        <v>4181</v>
      </c>
      <c r="AX345" s="353"/>
      <c r="AY345" s="353"/>
      <c r="AZ345" s="353"/>
      <c r="BA345" s="353"/>
      <c r="BB345" s="353"/>
      <c r="BC345" s="353"/>
      <c r="BD345" s="353"/>
      <c r="BE345" s="353"/>
      <c r="BF345" s="353"/>
      <c r="BG345" s="353"/>
      <c r="BH345" s="355"/>
      <c r="BI345" s="355"/>
      <c r="BJ345" s="353"/>
      <c r="BK345" s="353"/>
      <c r="BL345" s="353"/>
      <c r="BM345" s="353"/>
      <c r="BN345" s="353"/>
      <c r="BO345" s="355"/>
      <c r="BP345" s="355"/>
      <c r="BQ345" s="355"/>
      <c r="BS345" s="35" t="e">
        <f>INDEX(#REF!,MATCH(P2P_Full_Short_Hostname,#REF!,0))</f>
        <v>#REF!</v>
      </c>
      <c r="BT345" s="35" t="e">
        <f>INDEX(#REF!,MATCH(P2P_Full_Short_Hostname,#REF!,0))</f>
        <v>#REF!</v>
      </c>
      <c r="BU345" s="38" t="e">
        <f>INDEX(#REF!,MATCH(P2P_Full_Short_Hostname,#REF!,0))</f>
        <v>#REF!</v>
      </c>
      <c r="BV345" s="38" t="e">
        <f>INDEX(#REF!,MATCH(P2P_Full_Short_Hostname,#REF!,0))</f>
        <v>#REF!</v>
      </c>
      <c r="BW345" s="332" t="e">
        <f>INDEX(#REF!,MATCH(P2P_Full_Short_Hostname,#REF!,0))</f>
        <v>#REF!</v>
      </c>
      <c r="BX345" s="332" t="e">
        <f>INDEX(#REF!,MATCH(P2P_Full_Short_Hostname,#REF!,0))</f>
        <v>#REF!</v>
      </c>
      <c r="BY345" s="333" t="e">
        <f>INDEX(#REF!,MATCH(P2P_Full_Short_Hostname,#REF!,0))</f>
        <v>#REF!</v>
      </c>
      <c r="BZ345" s="333" t="e">
        <f>INDEX(#REF!,MATCH(P2P_Full_Short_Hostname,#REF!,0))</f>
        <v>#REF!</v>
      </c>
    </row>
    <row r="346" spans="2:78" hidden="1">
      <c r="B346" s="95" t="s">
        <v>833</v>
      </c>
      <c r="C346" s="33" t="str">
        <f t="shared" si="63"/>
        <v>West Brom</v>
      </c>
      <c r="D346" s="33" t="str">
        <f t="shared" si="64"/>
        <v>GTPU Probe</v>
      </c>
      <c r="E346" s="33" t="str">
        <f t="shared" si="65"/>
        <v>YE2021</v>
      </c>
      <c r="F346" s="35" t="s">
        <v>4174</v>
      </c>
      <c r="G346" s="35" t="s">
        <v>4175</v>
      </c>
      <c r="H346" s="35" t="s">
        <v>52</v>
      </c>
      <c r="I346" s="35">
        <f t="shared" si="66"/>
        <v>0</v>
      </c>
      <c r="J346" s="38" t="s">
        <v>4176</v>
      </c>
      <c r="K346" s="38" t="s">
        <v>4177</v>
      </c>
      <c r="L346" s="38" t="s">
        <v>4175</v>
      </c>
      <c r="M346" s="38" t="s">
        <v>53</v>
      </c>
      <c r="N346" s="38">
        <f t="shared" si="67"/>
        <v>0</v>
      </c>
      <c r="O346" s="331" t="s">
        <v>4178</v>
      </c>
      <c r="P346" s="331" t="s">
        <v>4214</v>
      </c>
      <c r="Q346" s="197" t="s">
        <v>4227</v>
      </c>
      <c r="R346" s="197" t="s">
        <v>56</v>
      </c>
      <c r="S346" s="331" t="e">
        <f t="shared" si="61"/>
        <v>#REF!</v>
      </c>
      <c r="T346" s="357" t="s">
        <v>4180</v>
      </c>
      <c r="U346" s="357" t="s">
        <v>4215</v>
      </c>
      <c r="V346" s="197" t="s">
        <v>4227</v>
      </c>
      <c r="W346" s="197" t="s">
        <v>56</v>
      </c>
      <c r="X346" s="331" t="e">
        <f t="shared" si="62"/>
        <v>#REF!</v>
      </c>
      <c r="Y346" s="328" t="s">
        <v>4182</v>
      </c>
      <c r="Z346" s="328"/>
      <c r="AA346" s="328" t="s">
        <v>4175</v>
      </c>
      <c r="AB346" s="328" t="s">
        <v>4181</v>
      </c>
      <c r="AC346" s="328" t="s">
        <v>4181</v>
      </c>
      <c r="AD346" s="333" t="s">
        <v>4183</v>
      </c>
      <c r="AE346" s="333"/>
      <c r="AF346" s="333" t="s">
        <v>4185</v>
      </c>
      <c r="AG346" s="333" t="s">
        <v>4218</v>
      </c>
      <c r="AH346" s="333" t="s">
        <v>4219</v>
      </c>
      <c r="AI346" s="549" t="s">
        <v>4186</v>
      </c>
      <c r="AJ346" s="549"/>
      <c r="AK346" s="328" t="s">
        <v>4181</v>
      </c>
      <c r="AL346" s="328" t="s">
        <v>4181</v>
      </c>
      <c r="AM346" s="328" t="s">
        <v>4181</v>
      </c>
      <c r="AN346" s="356" t="s">
        <v>4188</v>
      </c>
      <c r="AO346" s="356"/>
      <c r="AP346" s="333" t="s">
        <v>4185</v>
      </c>
      <c r="AQ346" s="333" t="s">
        <v>4218</v>
      </c>
      <c r="AR346" s="333" t="s">
        <v>4219</v>
      </c>
      <c r="AS346" s="549" t="s">
        <v>4189</v>
      </c>
      <c r="AT346" s="549"/>
      <c r="AU346" s="328" t="s">
        <v>4181</v>
      </c>
      <c r="AV346" s="328" t="s">
        <v>4181</v>
      </c>
      <c r="AW346" s="328" t="s">
        <v>4181</v>
      </c>
      <c r="AX346" s="353"/>
      <c r="AY346" s="353"/>
      <c r="AZ346" s="353"/>
      <c r="BA346" s="353"/>
      <c r="BB346" s="353"/>
      <c r="BC346" s="353"/>
      <c r="BD346" s="353"/>
      <c r="BE346" s="353"/>
      <c r="BF346" s="353"/>
      <c r="BG346" s="353"/>
      <c r="BH346" s="355"/>
      <c r="BI346" s="355"/>
      <c r="BJ346" s="353"/>
      <c r="BK346" s="353"/>
      <c r="BL346" s="353"/>
      <c r="BM346" s="353"/>
      <c r="BN346" s="353"/>
      <c r="BO346" s="355"/>
      <c r="BP346" s="355"/>
      <c r="BQ346" s="355"/>
      <c r="BS346" s="35" t="e">
        <f>INDEX(#REF!,MATCH(P2P_Full_Short_Hostname,#REF!,0))</f>
        <v>#REF!</v>
      </c>
      <c r="BT346" s="35" t="e">
        <f>INDEX(#REF!,MATCH(P2P_Full_Short_Hostname,#REF!,0))</f>
        <v>#REF!</v>
      </c>
      <c r="BU346" s="38" t="e">
        <f>INDEX(#REF!,MATCH(P2P_Full_Short_Hostname,#REF!,0))</f>
        <v>#REF!</v>
      </c>
      <c r="BV346" s="38" t="e">
        <f>INDEX(#REF!,MATCH(P2P_Full_Short_Hostname,#REF!,0))</f>
        <v>#REF!</v>
      </c>
      <c r="BW346" s="332" t="e">
        <f>INDEX(#REF!,MATCH(P2P_Full_Short_Hostname,#REF!,0))</f>
        <v>#REF!</v>
      </c>
      <c r="BX346" s="332" t="e">
        <f>INDEX(#REF!,MATCH(P2P_Full_Short_Hostname,#REF!,0))</f>
        <v>#REF!</v>
      </c>
      <c r="BY346" s="333" t="e">
        <f>INDEX(#REF!,MATCH(P2P_Full_Short_Hostname,#REF!,0))</f>
        <v>#REF!</v>
      </c>
      <c r="BZ346" s="333" t="e">
        <f>INDEX(#REF!,MATCH(P2P_Full_Short_Hostname,#REF!,0))</f>
        <v>#REF!</v>
      </c>
    </row>
    <row r="347" spans="2:78" hidden="1">
      <c r="B347" s="95" t="s">
        <v>859</v>
      </c>
      <c r="C347" s="33" t="str">
        <f t="shared" si="63"/>
        <v>Beckton</v>
      </c>
      <c r="D347" s="33" t="str">
        <f t="shared" si="64"/>
        <v>GTPU Probe</v>
      </c>
      <c r="E347" s="33" t="str">
        <f t="shared" si="65"/>
        <v>YE2021</v>
      </c>
      <c r="F347" s="35" t="s">
        <v>4174</v>
      </c>
      <c r="G347" s="35" t="s">
        <v>4175</v>
      </c>
      <c r="H347" s="35" t="s">
        <v>52</v>
      </c>
      <c r="I347" s="35">
        <f t="shared" si="66"/>
        <v>0</v>
      </c>
      <c r="J347" s="38" t="s">
        <v>4176</v>
      </c>
      <c r="K347" s="38" t="s">
        <v>4177</v>
      </c>
      <c r="L347" s="38" t="s">
        <v>4175</v>
      </c>
      <c r="M347" s="38" t="s">
        <v>53</v>
      </c>
      <c r="N347" s="38">
        <f t="shared" si="67"/>
        <v>0</v>
      </c>
      <c r="O347" s="331" t="s">
        <v>4178</v>
      </c>
      <c r="P347" s="331" t="s">
        <v>4214</v>
      </c>
      <c r="Q347" s="197" t="s">
        <v>4227</v>
      </c>
      <c r="R347" s="197" t="s">
        <v>56</v>
      </c>
      <c r="S347" s="331" t="e">
        <f t="shared" si="61"/>
        <v>#REF!</v>
      </c>
      <c r="T347" s="357" t="s">
        <v>4180</v>
      </c>
      <c r="U347" s="357" t="s">
        <v>4215</v>
      </c>
      <c r="V347" s="197" t="s">
        <v>4227</v>
      </c>
      <c r="W347" s="197" t="s">
        <v>56</v>
      </c>
      <c r="X347" s="331" t="e">
        <f t="shared" si="62"/>
        <v>#REF!</v>
      </c>
      <c r="Y347" s="328" t="s">
        <v>4182</v>
      </c>
      <c r="Z347" s="328"/>
      <c r="AA347" s="328" t="s">
        <v>4175</v>
      </c>
      <c r="AB347" s="328" t="s">
        <v>4181</v>
      </c>
      <c r="AC347" s="328" t="s">
        <v>4181</v>
      </c>
      <c r="AD347" s="333" t="s">
        <v>4183</v>
      </c>
      <c r="AE347" s="333"/>
      <c r="AF347" s="333" t="s">
        <v>4185</v>
      </c>
      <c r="AG347" s="333" t="s">
        <v>4218</v>
      </c>
      <c r="AH347" s="333" t="s">
        <v>4219</v>
      </c>
      <c r="AI347" s="549" t="s">
        <v>4186</v>
      </c>
      <c r="AJ347" s="549"/>
      <c r="AK347" s="328" t="s">
        <v>4181</v>
      </c>
      <c r="AL347" s="328" t="s">
        <v>4181</v>
      </c>
      <c r="AM347" s="328" t="s">
        <v>4181</v>
      </c>
      <c r="AN347" s="356" t="s">
        <v>4188</v>
      </c>
      <c r="AO347" s="356"/>
      <c r="AP347" s="333" t="s">
        <v>4185</v>
      </c>
      <c r="AQ347" s="333" t="s">
        <v>4218</v>
      </c>
      <c r="AR347" s="333" t="s">
        <v>4219</v>
      </c>
      <c r="AS347" s="549" t="s">
        <v>4189</v>
      </c>
      <c r="AT347" s="549"/>
      <c r="AU347" s="328" t="s">
        <v>4181</v>
      </c>
      <c r="AV347" s="328" t="s">
        <v>4181</v>
      </c>
      <c r="AW347" s="328" t="s">
        <v>4181</v>
      </c>
      <c r="AX347" s="353"/>
      <c r="AY347" s="353"/>
      <c r="AZ347" s="353"/>
      <c r="BA347" s="353"/>
      <c r="BB347" s="353"/>
      <c r="BC347" s="353"/>
      <c r="BD347" s="353"/>
      <c r="BE347" s="353"/>
      <c r="BF347" s="353"/>
      <c r="BG347" s="353"/>
      <c r="BH347" s="355"/>
      <c r="BI347" s="355"/>
      <c r="BJ347" s="353"/>
      <c r="BK347" s="353"/>
      <c r="BL347" s="353"/>
      <c r="BM347" s="353"/>
      <c r="BN347" s="353"/>
      <c r="BO347" s="355"/>
      <c r="BP347" s="355"/>
      <c r="BQ347" s="355"/>
      <c r="BS347" s="35" t="e">
        <f>INDEX(#REF!,MATCH(P2P_Full_Short_Hostname,#REF!,0))</f>
        <v>#REF!</v>
      </c>
      <c r="BT347" s="35" t="e">
        <f>INDEX(#REF!,MATCH(P2P_Full_Short_Hostname,#REF!,0))</f>
        <v>#REF!</v>
      </c>
      <c r="BU347" s="38" t="e">
        <f>INDEX(#REF!,MATCH(P2P_Full_Short_Hostname,#REF!,0))</f>
        <v>#REF!</v>
      </c>
      <c r="BV347" s="38" t="e">
        <f>INDEX(#REF!,MATCH(P2P_Full_Short_Hostname,#REF!,0))</f>
        <v>#REF!</v>
      </c>
      <c r="BW347" s="332" t="e">
        <f>INDEX(#REF!,MATCH(P2P_Full_Short_Hostname,#REF!,0))</f>
        <v>#REF!</v>
      </c>
      <c r="BX347" s="332" t="e">
        <f>INDEX(#REF!,MATCH(P2P_Full_Short_Hostname,#REF!,0))</f>
        <v>#REF!</v>
      </c>
      <c r="BY347" s="333" t="e">
        <f>INDEX(#REF!,MATCH(P2P_Full_Short_Hostname,#REF!,0))</f>
        <v>#REF!</v>
      </c>
      <c r="BZ347" s="333" t="e">
        <f>INDEX(#REF!,MATCH(P2P_Full_Short_Hostname,#REF!,0))</f>
        <v>#REF!</v>
      </c>
    </row>
    <row r="348" spans="2:78" hidden="1">
      <c r="B348" s="95" t="s">
        <v>880</v>
      </c>
      <c r="C348" s="33" t="str">
        <f t="shared" si="63"/>
        <v>Croydon</v>
      </c>
      <c r="D348" s="33" t="str">
        <f t="shared" si="64"/>
        <v>GTPU Probe</v>
      </c>
      <c r="E348" s="33" t="str">
        <f t="shared" si="65"/>
        <v>YE2021</v>
      </c>
      <c r="F348" s="35" t="s">
        <v>4174</v>
      </c>
      <c r="G348" s="35" t="s">
        <v>4175</v>
      </c>
      <c r="H348" s="35" t="s">
        <v>52</v>
      </c>
      <c r="I348" s="35">
        <f t="shared" si="66"/>
        <v>0</v>
      </c>
      <c r="J348" s="38" t="s">
        <v>4176</v>
      </c>
      <c r="K348" s="38" t="s">
        <v>4177</v>
      </c>
      <c r="L348" s="38" t="s">
        <v>4175</v>
      </c>
      <c r="M348" s="38" t="s">
        <v>53</v>
      </c>
      <c r="N348" s="38">
        <f t="shared" si="67"/>
        <v>0</v>
      </c>
      <c r="O348" s="331" t="s">
        <v>4178</v>
      </c>
      <c r="P348" s="331" t="s">
        <v>4214</v>
      </c>
      <c r="Q348" s="197" t="s">
        <v>4227</v>
      </c>
      <c r="R348" s="197" t="s">
        <v>56</v>
      </c>
      <c r="S348" s="331" t="e">
        <f t="shared" si="61"/>
        <v>#REF!</v>
      </c>
      <c r="T348" s="357" t="s">
        <v>4180</v>
      </c>
      <c r="U348" s="357" t="s">
        <v>4215</v>
      </c>
      <c r="V348" s="197" t="s">
        <v>4227</v>
      </c>
      <c r="W348" s="197" t="s">
        <v>56</v>
      </c>
      <c r="X348" s="331" t="e">
        <f t="shared" si="62"/>
        <v>#REF!</v>
      </c>
      <c r="Y348" s="328" t="s">
        <v>4182</v>
      </c>
      <c r="Z348" s="328"/>
      <c r="AA348" s="328" t="s">
        <v>4175</v>
      </c>
      <c r="AB348" s="328" t="s">
        <v>4181</v>
      </c>
      <c r="AC348" s="328" t="s">
        <v>4181</v>
      </c>
      <c r="AD348" s="333" t="s">
        <v>4183</v>
      </c>
      <c r="AE348" s="333"/>
      <c r="AF348" s="333" t="s">
        <v>4185</v>
      </c>
      <c r="AG348" s="333" t="s">
        <v>4218</v>
      </c>
      <c r="AH348" s="333" t="s">
        <v>4219</v>
      </c>
      <c r="AI348" s="549" t="s">
        <v>4186</v>
      </c>
      <c r="AJ348" s="549"/>
      <c r="AK348" s="328" t="s">
        <v>4181</v>
      </c>
      <c r="AL348" s="328" t="s">
        <v>4181</v>
      </c>
      <c r="AM348" s="328" t="s">
        <v>4181</v>
      </c>
      <c r="AN348" s="356" t="s">
        <v>4188</v>
      </c>
      <c r="AO348" s="356"/>
      <c r="AP348" s="333" t="s">
        <v>4185</v>
      </c>
      <c r="AQ348" s="333" t="s">
        <v>4218</v>
      </c>
      <c r="AR348" s="333" t="s">
        <v>4219</v>
      </c>
      <c r="AS348" s="549" t="s">
        <v>4189</v>
      </c>
      <c r="AT348" s="549"/>
      <c r="AU348" s="328" t="s">
        <v>4181</v>
      </c>
      <c r="AV348" s="328" t="s">
        <v>4181</v>
      </c>
      <c r="AW348" s="328" t="s">
        <v>4181</v>
      </c>
      <c r="AX348" s="353"/>
      <c r="AY348" s="353"/>
      <c r="AZ348" s="353"/>
      <c r="BA348" s="353"/>
      <c r="BB348" s="353"/>
      <c r="BC348" s="353"/>
      <c r="BD348" s="353"/>
      <c r="BE348" s="353"/>
      <c r="BF348" s="353"/>
      <c r="BG348" s="353"/>
      <c r="BH348" s="355"/>
      <c r="BI348" s="355"/>
      <c r="BJ348" s="353"/>
      <c r="BK348" s="353"/>
      <c r="BL348" s="353"/>
      <c r="BM348" s="353"/>
      <c r="BN348" s="353"/>
      <c r="BO348" s="355"/>
      <c r="BP348" s="355"/>
      <c r="BQ348" s="355"/>
      <c r="BS348" s="35" t="e">
        <f>INDEX(#REF!,MATCH(P2P_Full_Short_Hostname,#REF!,0))</f>
        <v>#REF!</v>
      </c>
      <c r="BT348" s="35" t="e">
        <f>INDEX(#REF!,MATCH(P2P_Full_Short_Hostname,#REF!,0))</f>
        <v>#REF!</v>
      </c>
      <c r="BU348" s="38" t="e">
        <f>INDEX(#REF!,MATCH(P2P_Full_Short_Hostname,#REF!,0))</f>
        <v>#REF!</v>
      </c>
      <c r="BV348" s="38" t="e">
        <f>INDEX(#REF!,MATCH(P2P_Full_Short_Hostname,#REF!,0))</f>
        <v>#REF!</v>
      </c>
      <c r="BW348" s="332" t="e">
        <f>INDEX(#REF!,MATCH(P2P_Full_Short_Hostname,#REF!,0))</f>
        <v>#REF!</v>
      </c>
      <c r="BX348" s="332" t="e">
        <f>INDEX(#REF!,MATCH(P2P_Full_Short_Hostname,#REF!,0))</f>
        <v>#REF!</v>
      </c>
      <c r="BY348" s="333" t="e">
        <f>INDEX(#REF!,MATCH(P2P_Full_Short_Hostname,#REF!,0))</f>
        <v>#REF!</v>
      </c>
      <c r="BZ348" s="333" t="e">
        <f>INDEX(#REF!,MATCH(P2P_Full_Short_Hostname,#REF!,0))</f>
        <v>#REF!</v>
      </c>
    </row>
    <row r="349" spans="2:78" hidden="1">
      <c r="B349" s="95" t="s">
        <v>787</v>
      </c>
      <c r="C349" s="33" t="str">
        <f t="shared" si="63"/>
        <v>Leeds</v>
      </c>
      <c r="D349" s="33" t="str">
        <f t="shared" si="64"/>
        <v>GTPU Probe</v>
      </c>
      <c r="E349" s="33" t="str">
        <f t="shared" si="65"/>
        <v>YE2021</v>
      </c>
      <c r="F349" s="35" t="s">
        <v>4174</v>
      </c>
      <c r="G349" s="35" t="s">
        <v>4175</v>
      </c>
      <c r="H349" s="35" t="s">
        <v>52</v>
      </c>
      <c r="I349" s="35">
        <f t="shared" si="66"/>
        <v>0</v>
      </c>
      <c r="J349" s="38" t="s">
        <v>4176</v>
      </c>
      <c r="K349" s="38" t="s">
        <v>4177</v>
      </c>
      <c r="L349" s="38" t="s">
        <v>4175</v>
      </c>
      <c r="M349" s="38" t="s">
        <v>53</v>
      </c>
      <c r="N349" s="38">
        <f t="shared" si="67"/>
        <v>0</v>
      </c>
      <c r="O349" s="331" t="s">
        <v>4178</v>
      </c>
      <c r="P349" s="331" t="s">
        <v>4214</v>
      </c>
      <c r="Q349" s="197" t="s">
        <v>4227</v>
      </c>
      <c r="R349" s="197" t="s">
        <v>56</v>
      </c>
      <c r="S349" s="331" t="e">
        <f t="shared" si="61"/>
        <v>#REF!</v>
      </c>
      <c r="T349" s="357" t="s">
        <v>4180</v>
      </c>
      <c r="U349" s="357" t="s">
        <v>4215</v>
      </c>
      <c r="V349" s="197" t="s">
        <v>4227</v>
      </c>
      <c r="W349" s="197" t="s">
        <v>56</v>
      </c>
      <c r="X349" s="331" t="e">
        <f t="shared" si="62"/>
        <v>#REF!</v>
      </c>
      <c r="Y349" s="328" t="s">
        <v>4182</v>
      </c>
      <c r="Z349" s="328"/>
      <c r="AA349" s="328" t="s">
        <v>4175</v>
      </c>
      <c r="AB349" s="328" t="s">
        <v>4181</v>
      </c>
      <c r="AC349" s="328" t="s">
        <v>4181</v>
      </c>
      <c r="AD349" s="333" t="s">
        <v>4183</v>
      </c>
      <c r="AE349" s="333"/>
      <c r="AF349" s="333" t="s">
        <v>4185</v>
      </c>
      <c r="AG349" s="333" t="s">
        <v>4218</v>
      </c>
      <c r="AH349" s="333" t="s">
        <v>4219</v>
      </c>
      <c r="AI349" s="549" t="s">
        <v>4186</v>
      </c>
      <c r="AJ349" s="549"/>
      <c r="AK349" s="328" t="s">
        <v>4181</v>
      </c>
      <c r="AL349" s="328" t="s">
        <v>4181</v>
      </c>
      <c r="AM349" s="328" t="s">
        <v>4181</v>
      </c>
      <c r="AN349" s="356" t="s">
        <v>4188</v>
      </c>
      <c r="AO349" s="356"/>
      <c r="AP349" s="333" t="s">
        <v>4185</v>
      </c>
      <c r="AQ349" s="333" t="s">
        <v>4218</v>
      </c>
      <c r="AR349" s="333" t="s">
        <v>4219</v>
      </c>
      <c r="AS349" s="549" t="s">
        <v>4189</v>
      </c>
      <c r="AT349" s="549"/>
      <c r="AU349" s="328" t="s">
        <v>4181</v>
      </c>
      <c r="AV349" s="328" t="s">
        <v>4181</v>
      </c>
      <c r="AW349" s="328" t="s">
        <v>4181</v>
      </c>
      <c r="AX349" s="353"/>
      <c r="AY349" s="353"/>
      <c r="AZ349" s="353"/>
      <c r="BA349" s="353"/>
      <c r="BB349" s="353"/>
      <c r="BC349" s="353"/>
      <c r="BD349" s="353"/>
      <c r="BE349" s="353"/>
      <c r="BF349" s="353"/>
      <c r="BG349" s="353"/>
      <c r="BH349" s="355"/>
      <c r="BI349" s="355"/>
      <c r="BJ349" s="353"/>
      <c r="BK349" s="353"/>
      <c r="BL349" s="353"/>
      <c r="BM349" s="353"/>
      <c r="BN349" s="353"/>
      <c r="BO349" s="355"/>
      <c r="BP349" s="355"/>
      <c r="BQ349" s="355"/>
      <c r="BS349" s="35" t="e">
        <f>INDEX(#REF!,MATCH(P2P_Full_Short_Hostname,#REF!,0))</f>
        <v>#REF!</v>
      </c>
      <c r="BT349" s="35" t="e">
        <f>INDEX(#REF!,MATCH(P2P_Full_Short_Hostname,#REF!,0))</f>
        <v>#REF!</v>
      </c>
      <c r="BU349" s="38" t="e">
        <f>INDEX(#REF!,MATCH(P2P_Full_Short_Hostname,#REF!,0))</f>
        <v>#REF!</v>
      </c>
      <c r="BV349" s="38" t="e">
        <f>INDEX(#REF!,MATCH(P2P_Full_Short_Hostname,#REF!,0))</f>
        <v>#REF!</v>
      </c>
      <c r="BW349" s="332" t="e">
        <f>INDEX(#REF!,MATCH(P2P_Full_Short_Hostname,#REF!,0))</f>
        <v>#REF!</v>
      </c>
      <c r="BX349" s="332" t="e">
        <f>INDEX(#REF!,MATCH(P2P_Full_Short_Hostname,#REF!,0))</f>
        <v>#REF!</v>
      </c>
      <c r="BY349" s="333" t="e">
        <f>INDEX(#REF!,MATCH(P2P_Full_Short_Hostname,#REF!,0))</f>
        <v>#REF!</v>
      </c>
      <c r="BZ349" s="333" t="e">
        <f>INDEX(#REF!,MATCH(P2P_Full_Short_Hostname,#REF!,0))</f>
        <v>#REF!</v>
      </c>
    </row>
    <row r="350" spans="2:78" hidden="1">
      <c r="B350" s="95" t="s">
        <v>752</v>
      </c>
      <c r="C350" s="33" t="str">
        <f t="shared" si="63"/>
        <v>Luton</v>
      </c>
      <c r="D350" s="33" t="str">
        <f t="shared" si="64"/>
        <v>GTPU Probe</v>
      </c>
      <c r="E350" s="33" t="str">
        <f t="shared" si="65"/>
        <v>YE2021</v>
      </c>
      <c r="F350" s="35" t="s">
        <v>4174</v>
      </c>
      <c r="G350" s="35" t="s">
        <v>4175</v>
      </c>
      <c r="H350" s="35" t="s">
        <v>52</v>
      </c>
      <c r="I350" s="35">
        <f t="shared" si="66"/>
        <v>0</v>
      </c>
      <c r="J350" s="38" t="s">
        <v>4176</v>
      </c>
      <c r="K350" s="38" t="s">
        <v>4177</v>
      </c>
      <c r="L350" s="38" t="s">
        <v>4175</v>
      </c>
      <c r="M350" s="38" t="s">
        <v>53</v>
      </c>
      <c r="N350" s="38">
        <f t="shared" si="67"/>
        <v>0</v>
      </c>
      <c r="O350" s="331" t="s">
        <v>4178</v>
      </c>
      <c r="P350" s="331" t="s">
        <v>4214</v>
      </c>
      <c r="Q350" s="197" t="s">
        <v>4227</v>
      </c>
      <c r="R350" s="197" t="s">
        <v>56</v>
      </c>
      <c r="S350" s="331" t="e">
        <f t="shared" si="61"/>
        <v>#REF!</v>
      </c>
      <c r="T350" s="357" t="s">
        <v>4180</v>
      </c>
      <c r="U350" s="357" t="s">
        <v>4215</v>
      </c>
      <c r="V350" s="197" t="s">
        <v>4227</v>
      </c>
      <c r="W350" s="197" t="s">
        <v>56</v>
      </c>
      <c r="X350" s="331" t="e">
        <f t="shared" si="62"/>
        <v>#REF!</v>
      </c>
      <c r="Y350" s="328" t="s">
        <v>4182</v>
      </c>
      <c r="Z350" s="328"/>
      <c r="AA350" s="328" t="s">
        <v>4175</v>
      </c>
      <c r="AB350" s="328" t="s">
        <v>4181</v>
      </c>
      <c r="AC350" s="328" t="s">
        <v>4181</v>
      </c>
      <c r="AD350" s="333" t="s">
        <v>4183</v>
      </c>
      <c r="AE350" s="333"/>
      <c r="AF350" s="333" t="s">
        <v>4185</v>
      </c>
      <c r="AG350" s="333" t="s">
        <v>4218</v>
      </c>
      <c r="AH350" s="333" t="s">
        <v>4219</v>
      </c>
      <c r="AI350" s="549" t="s">
        <v>4186</v>
      </c>
      <c r="AJ350" s="549"/>
      <c r="AK350" s="328" t="s">
        <v>4181</v>
      </c>
      <c r="AL350" s="328" t="s">
        <v>4181</v>
      </c>
      <c r="AM350" s="328" t="s">
        <v>4181</v>
      </c>
      <c r="AN350" s="356" t="s">
        <v>4188</v>
      </c>
      <c r="AO350" s="356"/>
      <c r="AP350" s="333" t="s">
        <v>4185</v>
      </c>
      <c r="AQ350" s="333" t="s">
        <v>4218</v>
      </c>
      <c r="AR350" s="333" t="s">
        <v>4219</v>
      </c>
      <c r="AS350" s="549" t="s">
        <v>4189</v>
      </c>
      <c r="AT350" s="549"/>
      <c r="AU350" s="328" t="s">
        <v>4181</v>
      </c>
      <c r="AV350" s="328" t="s">
        <v>4181</v>
      </c>
      <c r="AW350" s="328" t="s">
        <v>4181</v>
      </c>
      <c r="AX350" s="353"/>
      <c r="AY350" s="353"/>
      <c r="AZ350" s="353"/>
      <c r="BA350" s="353"/>
      <c r="BB350" s="353"/>
      <c r="BC350" s="353"/>
      <c r="BD350" s="353"/>
      <c r="BE350" s="353"/>
      <c r="BF350" s="353"/>
      <c r="BG350" s="353"/>
      <c r="BH350" s="355"/>
      <c r="BI350" s="355"/>
      <c r="BJ350" s="353"/>
      <c r="BK350" s="353"/>
      <c r="BL350" s="353"/>
      <c r="BM350" s="353"/>
      <c r="BN350" s="353"/>
      <c r="BO350" s="355"/>
      <c r="BP350" s="355"/>
      <c r="BQ350" s="355"/>
      <c r="BS350" s="35" t="e">
        <f>INDEX(#REF!,MATCH(P2P_Full_Short_Hostname,#REF!,0))</f>
        <v>#REF!</v>
      </c>
      <c r="BT350" s="35" t="e">
        <f>INDEX(#REF!,MATCH(P2P_Full_Short_Hostname,#REF!,0))</f>
        <v>#REF!</v>
      </c>
      <c r="BU350" s="38" t="e">
        <f>INDEX(#REF!,MATCH(P2P_Full_Short_Hostname,#REF!,0))</f>
        <v>#REF!</v>
      </c>
      <c r="BV350" s="38" t="e">
        <f>INDEX(#REF!,MATCH(P2P_Full_Short_Hostname,#REF!,0))</f>
        <v>#REF!</v>
      </c>
      <c r="BW350" s="332" t="e">
        <f>INDEX(#REF!,MATCH(P2P_Full_Short_Hostname,#REF!,0))</f>
        <v>#REF!</v>
      </c>
      <c r="BX350" s="332" t="e">
        <f>INDEX(#REF!,MATCH(P2P_Full_Short_Hostname,#REF!,0))</f>
        <v>#REF!</v>
      </c>
      <c r="BY350" s="333" t="e">
        <f>INDEX(#REF!,MATCH(P2P_Full_Short_Hostname,#REF!,0))</f>
        <v>#REF!</v>
      </c>
      <c r="BZ350" s="333" t="e">
        <f>INDEX(#REF!,MATCH(P2P_Full_Short_Hostname,#REF!,0))</f>
        <v>#REF!</v>
      </c>
    </row>
    <row r="351" spans="2:78" hidden="1">
      <c r="B351" s="95" t="s">
        <v>810</v>
      </c>
      <c r="C351" s="33" t="str">
        <f t="shared" si="63"/>
        <v>Mansfield</v>
      </c>
      <c r="D351" s="33" t="str">
        <f t="shared" si="64"/>
        <v>GTPU Probe</v>
      </c>
      <c r="E351" s="33" t="str">
        <f t="shared" si="65"/>
        <v>YE2021</v>
      </c>
      <c r="F351" s="35" t="s">
        <v>4174</v>
      </c>
      <c r="G351" s="35" t="s">
        <v>4175</v>
      </c>
      <c r="H351" s="35" t="s">
        <v>52</v>
      </c>
      <c r="I351" s="35">
        <f t="shared" si="66"/>
        <v>0</v>
      </c>
      <c r="J351" s="38" t="s">
        <v>4176</v>
      </c>
      <c r="K351" s="38" t="s">
        <v>4177</v>
      </c>
      <c r="L351" s="38" t="s">
        <v>4175</v>
      </c>
      <c r="M351" s="38" t="s">
        <v>53</v>
      </c>
      <c r="N351" s="38">
        <f t="shared" si="67"/>
        <v>0</v>
      </c>
      <c r="O351" s="331" t="s">
        <v>4178</v>
      </c>
      <c r="P351" s="331" t="s">
        <v>4214</v>
      </c>
      <c r="Q351" s="197" t="s">
        <v>4227</v>
      </c>
      <c r="R351" s="197" t="s">
        <v>56</v>
      </c>
      <c r="S351" s="331" t="e">
        <f t="shared" si="61"/>
        <v>#REF!</v>
      </c>
      <c r="T351" s="357" t="s">
        <v>4180</v>
      </c>
      <c r="U351" s="357" t="s">
        <v>4215</v>
      </c>
      <c r="V351" s="197" t="s">
        <v>4227</v>
      </c>
      <c r="W351" s="197" t="s">
        <v>56</v>
      </c>
      <c r="X351" s="331" t="e">
        <f t="shared" si="62"/>
        <v>#REF!</v>
      </c>
      <c r="Y351" s="328" t="s">
        <v>4182</v>
      </c>
      <c r="Z351" s="328"/>
      <c r="AA351" s="328" t="s">
        <v>4175</v>
      </c>
      <c r="AB351" s="328" t="s">
        <v>4181</v>
      </c>
      <c r="AC351" s="328" t="s">
        <v>4181</v>
      </c>
      <c r="AD351" s="333" t="s">
        <v>4183</v>
      </c>
      <c r="AE351" s="333"/>
      <c r="AF351" s="333" t="s">
        <v>4185</v>
      </c>
      <c r="AG351" s="333" t="s">
        <v>4218</v>
      </c>
      <c r="AH351" s="333" t="s">
        <v>4219</v>
      </c>
      <c r="AI351" s="549" t="s">
        <v>4186</v>
      </c>
      <c r="AJ351" s="549"/>
      <c r="AK351" s="328" t="s">
        <v>4181</v>
      </c>
      <c r="AL351" s="328" t="s">
        <v>4181</v>
      </c>
      <c r="AM351" s="328" t="s">
        <v>4181</v>
      </c>
      <c r="AN351" s="356" t="s">
        <v>4188</v>
      </c>
      <c r="AO351" s="356"/>
      <c r="AP351" s="333" t="s">
        <v>4185</v>
      </c>
      <c r="AQ351" s="333" t="s">
        <v>4218</v>
      </c>
      <c r="AR351" s="333" t="s">
        <v>4219</v>
      </c>
      <c r="AS351" s="549" t="s">
        <v>4189</v>
      </c>
      <c r="AT351" s="549"/>
      <c r="AU351" s="328" t="s">
        <v>4181</v>
      </c>
      <c r="AV351" s="328" t="s">
        <v>4181</v>
      </c>
      <c r="AW351" s="328" t="s">
        <v>4181</v>
      </c>
      <c r="AX351" s="353"/>
      <c r="AY351" s="353"/>
      <c r="AZ351" s="353"/>
      <c r="BA351" s="353"/>
      <c r="BB351" s="353"/>
      <c r="BC351" s="353"/>
      <c r="BD351" s="353"/>
      <c r="BE351" s="353"/>
      <c r="BF351" s="353"/>
      <c r="BG351" s="353"/>
      <c r="BH351" s="355"/>
      <c r="BI351" s="355"/>
      <c r="BJ351" s="353"/>
      <c r="BK351" s="353"/>
      <c r="BL351" s="353"/>
      <c r="BM351" s="353"/>
      <c r="BN351" s="353"/>
      <c r="BO351" s="355"/>
      <c r="BP351" s="355"/>
      <c r="BQ351" s="355"/>
      <c r="BS351" s="35" t="e">
        <f>INDEX(#REF!,MATCH(P2P_Full_Short_Hostname,#REF!,0))</f>
        <v>#REF!</v>
      </c>
      <c r="BT351" s="35" t="e">
        <f>INDEX(#REF!,MATCH(P2P_Full_Short_Hostname,#REF!,0))</f>
        <v>#REF!</v>
      </c>
      <c r="BU351" s="38" t="e">
        <f>INDEX(#REF!,MATCH(P2P_Full_Short_Hostname,#REF!,0))</f>
        <v>#REF!</v>
      </c>
      <c r="BV351" s="38" t="e">
        <f>INDEX(#REF!,MATCH(P2P_Full_Short_Hostname,#REF!,0))</f>
        <v>#REF!</v>
      </c>
      <c r="BW351" s="332" t="e">
        <f>INDEX(#REF!,MATCH(P2P_Full_Short_Hostname,#REF!,0))</f>
        <v>#REF!</v>
      </c>
      <c r="BX351" s="332" t="e">
        <f>INDEX(#REF!,MATCH(P2P_Full_Short_Hostname,#REF!,0))</f>
        <v>#REF!</v>
      </c>
      <c r="BY351" s="333" t="e">
        <f>INDEX(#REF!,MATCH(P2P_Full_Short_Hostname,#REF!,0))</f>
        <v>#REF!</v>
      </c>
      <c r="BZ351" s="333" t="e">
        <f>INDEX(#REF!,MATCH(P2P_Full_Short_Hostname,#REF!,0))</f>
        <v>#REF!</v>
      </c>
    </row>
    <row r="352" spans="2:78" hidden="1">
      <c r="B352" s="95" t="s">
        <v>834</v>
      </c>
      <c r="C352" s="33" t="str">
        <f t="shared" si="63"/>
        <v>West Brom</v>
      </c>
      <c r="D352" s="33" t="str">
        <f t="shared" si="64"/>
        <v>GTPU Probe</v>
      </c>
      <c r="E352" s="33" t="str">
        <f t="shared" si="65"/>
        <v>YE2021</v>
      </c>
      <c r="F352" s="35" t="s">
        <v>4174</v>
      </c>
      <c r="G352" s="35" t="s">
        <v>4175</v>
      </c>
      <c r="H352" s="35" t="s">
        <v>52</v>
      </c>
      <c r="I352" s="35">
        <f t="shared" si="66"/>
        <v>0</v>
      </c>
      <c r="J352" s="38" t="s">
        <v>4176</v>
      </c>
      <c r="K352" s="38" t="s">
        <v>4177</v>
      </c>
      <c r="L352" s="38" t="s">
        <v>4175</v>
      </c>
      <c r="M352" s="38" t="s">
        <v>53</v>
      </c>
      <c r="N352" s="38">
        <f t="shared" si="67"/>
        <v>0</v>
      </c>
      <c r="O352" s="331" t="s">
        <v>4178</v>
      </c>
      <c r="P352" s="331" t="s">
        <v>4214</v>
      </c>
      <c r="Q352" s="197" t="s">
        <v>4227</v>
      </c>
      <c r="R352" s="197" t="s">
        <v>56</v>
      </c>
      <c r="S352" s="331" t="e">
        <f t="shared" si="61"/>
        <v>#REF!</v>
      </c>
      <c r="T352" s="357" t="s">
        <v>4180</v>
      </c>
      <c r="U352" s="357" t="s">
        <v>4215</v>
      </c>
      <c r="V352" s="197" t="s">
        <v>4227</v>
      </c>
      <c r="W352" s="197" t="s">
        <v>56</v>
      </c>
      <c r="X352" s="331" t="e">
        <f t="shared" si="62"/>
        <v>#REF!</v>
      </c>
      <c r="Y352" s="328" t="s">
        <v>4182</v>
      </c>
      <c r="Z352" s="328"/>
      <c r="AA352" s="328" t="s">
        <v>4175</v>
      </c>
      <c r="AB352" s="328" t="s">
        <v>4181</v>
      </c>
      <c r="AC352" s="328" t="s">
        <v>4181</v>
      </c>
      <c r="AD352" s="333" t="s">
        <v>4183</v>
      </c>
      <c r="AE352" s="333"/>
      <c r="AF352" s="333" t="s">
        <v>4185</v>
      </c>
      <c r="AG352" s="333" t="s">
        <v>4218</v>
      </c>
      <c r="AH352" s="333" t="s">
        <v>4219</v>
      </c>
      <c r="AI352" s="549" t="s">
        <v>4186</v>
      </c>
      <c r="AJ352" s="549"/>
      <c r="AK352" s="328" t="s">
        <v>4181</v>
      </c>
      <c r="AL352" s="328" t="s">
        <v>4181</v>
      </c>
      <c r="AM352" s="328" t="s">
        <v>4181</v>
      </c>
      <c r="AN352" s="356" t="s">
        <v>4188</v>
      </c>
      <c r="AO352" s="356"/>
      <c r="AP352" s="333" t="s">
        <v>4185</v>
      </c>
      <c r="AQ352" s="333" t="s">
        <v>4218</v>
      </c>
      <c r="AR352" s="333" t="s">
        <v>4219</v>
      </c>
      <c r="AS352" s="549" t="s">
        <v>4189</v>
      </c>
      <c r="AT352" s="549"/>
      <c r="AU352" s="328" t="s">
        <v>4181</v>
      </c>
      <c r="AV352" s="328" t="s">
        <v>4181</v>
      </c>
      <c r="AW352" s="328" t="s">
        <v>4181</v>
      </c>
      <c r="AX352" s="353"/>
      <c r="AY352" s="353"/>
      <c r="AZ352" s="353"/>
      <c r="BA352" s="353"/>
      <c r="BB352" s="353"/>
      <c r="BC352" s="353"/>
      <c r="BD352" s="353"/>
      <c r="BE352" s="353"/>
      <c r="BF352" s="353"/>
      <c r="BG352" s="353"/>
      <c r="BH352" s="355"/>
      <c r="BI352" s="355"/>
      <c r="BJ352" s="353"/>
      <c r="BK352" s="353"/>
      <c r="BL352" s="353"/>
      <c r="BM352" s="353"/>
      <c r="BN352" s="353"/>
      <c r="BO352" s="355"/>
      <c r="BP352" s="355"/>
      <c r="BQ352" s="355"/>
      <c r="BS352" s="35" t="e">
        <f>INDEX(#REF!,MATCH(P2P_Full_Short_Hostname,#REF!,0))</f>
        <v>#REF!</v>
      </c>
      <c r="BT352" s="35" t="e">
        <f>INDEX(#REF!,MATCH(P2P_Full_Short_Hostname,#REF!,0))</f>
        <v>#REF!</v>
      </c>
      <c r="BU352" s="38" t="e">
        <f>INDEX(#REF!,MATCH(P2P_Full_Short_Hostname,#REF!,0))</f>
        <v>#REF!</v>
      </c>
      <c r="BV352" s="38" t="e">
        <f>INDEX(#REF!,MATCH(P2P_Full_Short_Hostname,#REF!,0))</f>
        <v>#REF!</v>
      </c>
      <c r="BW352" s="332" t="e">
        <f>INDEX(#REF!,MATCH(P2P_Full_Short_Hostname,#REF!,0))</f>
        <v>#REF!</v>
      </c>
      <c r="BX352" s="332" t="e">
        <f>INDEX(#REF!,MATCH(P2P_Full_Short_Hostname,#REF!,0))</f>
        <v>#REF!</v>
      </c>
      <c r="BY352" s="333" t="e">
        <f>INDEX(#REF!,MATCH(P2P_Full_Short_Hostname,#REF!,0))</f>
        <v>#REF!</v>
      </c>
      <c r="BZ352" s="333" t="e">
        <f>INDEX(#REF!,MATCH(P2P_Full_Short_Hostname,#REF!,0))</f>
        <v>#REF!</v>
      </c>
    </row>
    <row r="353" spans="2:78" hidden="1">
      <c r="B353" s="95" t="s">
        <v>860</v>
      </c>
      <c r="C353" s="33" t="str">
        <f t="shared" si="63"/>
        <v>Beckton</v>
      </c>
      <c r="D353" s="33" t="str">
        <f t="shared" si="64"/>
        <v>GTPU Probe</v>
      </c>
      <c r="E353" s="33" t="str">
        <f t="shared" si="65"/>
        <v>YE2021</v>
      </c>
      <c r="F353" s="35" t="s">
        <v>4174</v>
      </c>
      <c r="G353" s="35" t="s">
        <v>4175</v>
      </c>
      <c r="H353" s="35" t="s">
        <v>52</v>
      </c>
      <c r="I353" s="35">
        <f t="shared" si="66"/>
        <v>0</v>
      </c>
      <c r="J353" s="38" t="s">
        <v>4176</v>
      </c>
      <c r="K353" s="38" t="s">
        <v>4177</v>
      </c>
      <c r="L353" s="38" t="s">
        <v>4175</v>
      </c>
      <c r="M353" s="38" t="s">
        <v>53</v>
      </c>
      <c r="N353" s="38">
        <f t="shared" si="67"/>
        <v>0</v>
      </c>
      <c r="O353" s="331" t="s">
        <v>4178</v>
      </c>
      <c r="P353" s="331" t="s">
        <v>4214</v>
      </c>
      <c r="Q353" s="197" t="s">
        <v>4227</v>
      </c>
      <c r="R353" s="197" t="s">
        <v>56</v>
      </c>
      <c r="S353" s="331" t="e">
        <f t="shared" si="61"/>
        <v>#REF!</v>
      </c>
      <c r="T353" s="357" t="s">
        <v>4180</v>
      </c>
      <c r="U353" s="357" t="s">
        <v>4215</v>
      </c>
      <c r="V353" s="197" t="s">
        <v>4227</v>
      </c>
      <c r="W353" s="197" t="s">
        <v>56</v>
      </c>
      <c r="X353" s="331" t="e">
        <f t="shared" si="62"/>
        <v>#REF!</v>
      </c>
      <c r="Y353" s="328" t="s">
        <v>4182</v>
      </c>
      <c r="Z353" s="328"/>
      <c r="AA353" s="328" t="s">
        <v>4175</v>
      </c>
      <c r="AB353" s="328" t="s">
        <v>4181</v>
      </c>
      <c r="AC353" s="328" t="s">
        <v>4181</v>
      </c>
      <c r="AD353" s="333" t="s">
        <v>4183</v>
      </c>
      <c r="AE353" s="333"/>
      <c r="AF353" s="333" t="s">
        <v>4185</v>
      </c>
      <c r="AG353" s="333" t="s">
        <v>4218</v>
      </c>
      <c r="AH353" s="333" t="s">
        <v>4219</v>
      </c>
      <c r="AI353" s="549" t="s">
        <v>4186</v>
      </c>
      <c r="AJ353" s="549"/>
      <c r="AK353" s="328" t="s">
        <v>4181</v>
      </c>
      <c r="AL353" s="328" t="s">
        <v>4181</v>
      </c>
      <c r="AM353" s="328" t="s">
        <v>4181</v>
      </c>
      <c r="AN353" s="356" t="s">
        <v>4188</v>
      </c>
      <c r="AO353" s="356"/>
      <c r="AP353" s="333" t="s">
        <v>4185</v>
      </c>
      <c r="AQ353" s="333" t="s">
        <v>4218</v>
      </c>
      <c r="AR353" s="333" t="s">
        <v>4219</v>
      </c>
      <c r="AS353" s="549" t="s">
        <v>4189</v>
      </c>
      <c r="AT353" s="549"/>
      <c r="AU353" s="328" t="s">
        <v>4181</v>
      </c>
      <c r="AV353" s="328" t="s">
        <v>4181</v>
      </c>
      <c r="AW353" s="328" t="s">
        <v>4181</v>
      </c>
      <c r="AX353" s="353"/>
      <c r="AY353" s="353"/>
      <c r="AZ353" s="353"/>
      <c r="BA353" s="353"/>
      <c r="BB353" s="353"/>
      <c r="BC353" s="353"/>
      <c r="BD353" s="353"/>
      <c r="BE353" s="353"/>
      <c r="BF353" s="353"/>
      <c r="BG353" s="353"/>
      <c r="BH353" s="355"/>
      <c r="BI353" s="355"/>
      <c r="BJ353" s="353"/>
      <c r="BK353" s="353"/>
      <c r="BL353" s="353"/>
      <c r="BM353" s="353"/>
      <c r="BN353" s="353"/>
      <c r="BO353" s="355"/>
      <c r="BP353" s="355"/>
      <c r="BQ353" s="355"/>
      <c r="BS353" s="35" t="e">
        <f>INDEX(#REF!,MATCH(P2P_Full_Short_Hostname,#REF!,0))</f>
        <v>#REF!</v>
      </c>
      <c r="BT353" s="35" t="e">
        <f>INDEX(#REF!,MATCH(P2P_Full_Short_Hostname,#REF!,0))</f>
        <v>#REF!</v>
      </c>
      <c r="BU353" s="38" t="e">
        <f>INDEX(#REF!,MATCH(P2P_Full_Short_Hostname,#REF!,0))</f>
        <v>#REF!</v>
      </c>
      <c r="BV353" s="38" t="e">
        <f>INDEX(#REF!,MATCH(P2P_Full_Short_Hostname,#REF!,0))</f>
        <v>#REF!</v>
      </c>
      <c r="BW353" s="332" t="e">
        <f>INDEX(#REF!,MATCH(P2P_Full_Short_Hostname,#REF!,0))</f>
        <v>#REF!</v>
      </c>
      <c r="BX353" s="332" t="e">
        <f>INDEX(#REF!,MATCH(P2P_Full_Short_Hostname,#REF!,0))</f>
        <v>#REF!</v>
      </c>
      <c r="BY353" s="333" t="e">
        <f>INDEX(#REF!,MATCH(P2P_Full_Short_Hostname,#REF!,0))</f>
        <v>#REF!</v>
      </c>
      <c r="BZ353" s="333" t="e">
        <f>INDEX(#REF!,MATCH(P2P_Full_Short_Hostname,#REF!,0))</f>
        <v>#REF!</v>
      </c>
    </row>
    <row r="354" spans="2:78" hidden="1">
      <c r="B354" s="95" t="s">
        <v>881</v>
      </c>
      <c r="C354" s="33" t="str">
        <f t="shared" si="63"/>
        <v>Croydon</v>
      </c>
      <c r="D354" s="33" t="str">
        <f t="shared" si="64"/>
        <v>GTPU Probe</v>
      </c>
      <c r="E354" s="33" t="str">
        <f t="shared" si="65"/>
        <v>YE2021</v>
      </c>
      <c r="F354" s="35" t="s">
        <v>4174</v>
      </c>
      <c r="G354" s="35" t="s">
        <v>4175</v>
      </c>
      <c r="H354" s="35" t="s">
        <v>52</v>
      </c>
      <c r="I354" s="35">
        <f t="shared" si="66"/>
        <v>0</v>
      </c>
      <c r="J354" s="38" t="s">
        <v>4176</v>
      </c>
      <c r="K354" s="38" t="s">
        <v>4177</v>
      </c>
      <c r="L354" s="38" t="s">
        <v>4175</v>
      </c>
      <c r="M354" s="38" t="s">
        <v>53</v>
      </c>
      <c r="N354" s="38">
        <f t="shared" si="67"/>
        <v>0</v>
      </c>
      <c r="O354" s="331" t="s">
        <v>4178</v>
      </c>
      <c r="P354" s="331" t="s">
        <v>4214</v>
      </c>
      <c r="Q354" s="197" t="s">
        <v>4227</v>
      </c>
      <c r="R354" s="197" t="s">
        <v>56</v>
      </c>
      <c r="S354" s="331" t="e">
        <f t="shared" si="61"/>
        <v>#REF!</v>
      </c>
      <c r="T354" s="357" t="s">
        <v>4180</v>
      </c>
      <c r="U354" s="357" t="s">
        <v>4215</v>
      </c>
      <c r="V354" s="197" t="s">
        <v>4227</v>
      </c>
      <c r="W354" s="197" t="s">
        <v>56</v>
      </c>
      <c r="X354" s="331" t="e">
        <f t="shared" si="62"/>
        <v>#REF!</v>
      </c>
      <c r="Y354" s="328" t="s">
        <v>4182</v>
      </c>
      <c r="Z354" s="328"/>
      <c r="AA354" s="328" t="s">
        <v>4175</v>
      </c>
      <c r="AB354" s="328" t="s">
        <v>4181</v>
      </c>
      <c r="AC354" s="328" t="s">
        <v>4181</v>
      </c>
      <c r="AD354" s="333" t="s">
        <v>4183</v>
      </c>
      <c r="AE354" s="333"/>
      <c r="AF354" s="333" t="s">
        <v>4185</v>
      </c>
      <c r="AG354" s="333" t="s">
        <v>4218</v>
      </c>
      <c r="AH354" s="333" t="s">
        <v>4219</v>
      </c>
      <c r="AI354" s="549" t="s">
        <v>4186</v>
      </c>
      <c r="AJ354" s="549"/>
      <c r="AK354" s="328" t="s">
        <v>4181</v>
      </c>
      <c r="AL354" s="328" t="s">
        <v>4181</v>
      </c>
      <c r="AM354" s="328" t="s">
        <v>4181</v>
      </c>
      <c r="AN354" s="356" t="s">
        <v>4188</v>
      </c>
      <c r="AO354" s="356"/>
      <c r="AP354" s="333" t="s">
        <v>4185</v>
      </c>
      <c r="AQ354" s="333" t="s">
        <v>4218</v>
      </c>
      <c r="AR354" s="333" t="s">
        <v>4219</v>
      </c>
      <c r="AS354" s="549" t="s">
        <v>4189</v>
      </c>
      <c r="AT354" s="549"/>
      <c r="AU354" s="328" t="s">
        <v>4181</v>
      </c>
      <c r="AV354" s="328" t="s">
        <v>4181</v>
      </c>
      <c r="AW354" s="328" t="s">
        <v>4181</v>
      </c>
      <c r="AX354" s="353"/>
      <c r="AY354" s="353"/>
      <c r="AZ354" s="353"/>
      <c r="BA354" s="353"/>
      <c r="BB354" s="353"/>
      <c r="BC354" s="353"/>
      <c r="BD354" s="353"/>
      <c r="BE354" s="353"/>
      <c r="BF354" s="353"/>
      <c r="BG354" s="353"/>
      <c r="BH354" s="355"/>
      <c r="BI354" s="355"/>
      <c r="BJ354" s="353"/>
      <c r="BK354" s="353"/>
      <c r="BL354" s="353"/>
      <c r="BM354" s="353"/>
      <c r="BN354" s="353"/>
      <c r="BO354" s="355"/>
      <c r="BP354" s="355"/>
      <c r="BQ354" s="355"/>
      <c r="BS354" s="35" t="e">
        <f>INDEX(#REF!,MATCH(P2P_Full_Short_Hostname,#REF!,0))</f>
        <v>#REF!</v>
      </c>
      <c r="BT354" s="35" t="e">
        <f>INDEX(#REF!,MATCH(P2P_Full_Short_Hostname,#REF!,0))</f>
        <v>#REF!</v>
      </c>
      <c r="BU354" s="38" t="e">
        <f>INDEX(#REF!,MATCH(P2P_Full_Short_Hostname,#REF!,0))</f>
        <v>#REF!</v>
      </c>
      <c r="BV354" s="38" t="e">
        <f>INDEX(#REF!,MATCH(P2P_Full_Short_Hostname,#REF!,0))</f>
        <v>#REF!</v>
      </c>
      <c r="BW354" s="332" t="e">
        <f>INDEX(#REF!,MATCH(P2P_Full_Short_Hostname,#REF!,0))</f>
        <v>#REF!</v>
      </c>
      <c r="BX354" s="332" t="e">
        <f>INDEX(#REF!,MATCH(P2P_Full_Short_Hostname,#REF!,0))</f>
        <v>#REF!</v>
      </c>
      <c r="BY354" s="333" t="e">
        <f>INDEX(#REF!,MATCH(P2P_Full_Short_Hostname,#REF!,0))</f>
        <v>#REF!</v>
      </c>
      <c r="BZ354" s="333" t="e">
        <f>INDEX(#REF!,MATCH(P2P_Full_Short_Hostname,#REF!,0))</f>
        <v>#REF!</v>
      </c>
    </row>
    <row r="355" spans="2:78" hidden="1">
      <c r="B355" s="95" t="s">
        <v>788</v>
      </c>
      <c r="C355" s="33" t="str">
        <f t="shared" si="63"/>
        <v>Leeds</v>
      </c>
      <c r="D355" s="33" t="str">
        <f t="shared" si="64"/>
        <v>GTPU Probe</v>
      </c>
      <c r="E355" s="33" t="str">
        <f t="shared" si="65"/>
        <v>YE2021</v>
      </c>
      <c r="F355" s="35" t="s">
        <v>4174</v>
      </c>
      <c r="G355" s="35" t="s">
        <v>4175</v>
      </c>
      <c r="H355" s="35" t="s">
        <v>52</v>
      </c>
      <c r="I355" s="35">
        <f t="shared" si="66"/>
        <v>0</v>
      </c>
      <c r="J355" s="38" t="s">
        <v>4176</v>
      </c>
      <c r="K355" s="38" t="s">
        <v>4177</v>
      </c>
      <c r="L355" s="38" t="s">
        <v>4175</v>
      </c>
      <c r="M355" s="38" t="s">
        <v>53</v>
      </c>
      <c r="N355" s="38">
        <f t="shared" si="67"/>
        <v>0</v>
      </c>
      <c r="O355" s="331" t="s">
        <v>4178</v>
      </c>
      <c r="P355" s="331" t="s">
        <v>4214</v>
      </c>
      <c r="Q355" s="197" t="s">
        <v>4227</v>
      </c>
      <c r="R355" s="197" t="s">
        <v>56</v>
      </c>
      <c r="S355" s="331" t="e">
        <f t="shared" si="61"/>
        <v>#REF!</v>
      </c>
      <c r="T355" s="357" t="s">
        <v>4180</v>
      </c>
      <c r="U355" s="357" t="s">
        <v>4215</v>
      </c>
      <c r="V355" s="197" t="s">
        <v>4227</v>
      </c>
      <c r="W355" s="197" t="s">
        <v>56</v>
      </c>
      <c r="X355" s="331" t="e">
        <f t="shared" si="62"/>
        <v>#REF!</v>
      </c>
      <c r="Y355" s="328" t="s">
        <v>4182</v>
      </c>
      <c r="Z355" s="328"/>
      <c r="AA355" s="328" t="s">
        <v>4175</v>
      </c>
      <c r="AB355" s="328" t="s">
        <v>4181</v>
      </c>
      <c r="AC355" s="328" t="s">
        <v>4181</v>
      </c>
      <c r="AD355" s="333" t="s">
        <v>4183</v>
      </c>
      <c r="AE355" s="333"/>
      <c r="AF355" s="333" t="s">
        <v>4185</v>
      </c>
      <c r="AG355" s="333" t="s">
        <v>4218</v>
      </c>
      <c r="AH355" s="333" t="s">
        <v>4219</v>
      </c>
      <c r="AI355" s="549" t="s">
        <v>4186</v>
      </c>
      <c r="AJ355" s="549"/>
      <c r="AK355" s="328" t="s">
        <v>4181</v>
      </c>
      <c r="AL355" s="328" t="s">
        <v>4181</v>
      </c>
      <c r="AM355" s="328" t="s">
        <v>4181</v>
      </c>
      <c r="AN355" s="356" t="s">
        <v>4188</v>
      </c>
      <c r="AO355" s="356"/>
      <c r="AP355" s="333" t="s">
        <v>4185</v>
      </c>
      <c r="AQ355" s="333" t="s">
        <v>4218</v>
      </c>
      <c r="AR355" s="333" t="s">
        <v>4219</v>
      </c>
      <c r="AS355" s="549" t="s">
        <v>4189</v>
      </c>
      <c r="AT355" s="549"/>
      <c r="AU355" s="328" t="s">
        <v>4181</v>
      </c>
      <c r="AV355" s="328" t="s">
        <v>4181</v>
      </c>
      <c r="AW355" s="328" t="s">
        <v>4181</v>
      </c>
      <c r="AX355" s="353"/>
      <c r="AY355" s="353"/>
      <c r="AZ355" s="353"/>
      <c r="BA355" s="353"/>
      <c r="BB355" s="353"/>
      <c r="BC355" s="353"/>
      <c r="BD355" s="353"/>
      <c r="BE355" s="353"/>
      <c r="BF355" s="353"/>
      <c r="BG355" s="353"/>
      <c r="BH355" s="355"/>
      <c r="BI355" s="355"/>
      <c r="BJ355" s="353"/>
      <c r="BK355" s="353"/>
      <c r="BL355" s="353"/>
      <c r="BM355" s="353"/>
      <c r="BN355" s="353"/>
      <c r="BO355" s="355"/>
      <c r="BP355" s="355"/>
      <c r="BQ355" s="355"/>
      <c r="BS355" s="35" t="e">
        <f>INDEX(#REF!,MATCH(P2P_Full_Short_Hostname,#REF!,0))</f>
        <v>#REF!</v>
      </c>
      <c r="BT355" s="35" t="e">
        <f>INDEX(#REF!,MATCH(P2P_Full_Short_Hostname,#REF!,0))</f>
        <v>#REF!</v>
      </c>
      <c r="BU355" s="38" t="e">
        <f>INDEX(#REF!,MATCH(P2P_Full_Short_Hostname,#REF!,0))</f>
        <v>#REF!</v>
      </c>
      <c r="BV355" s="38" t="e">
        <f>INDEX(#REF!,MATCH(P2P_Full_Short_Hostname,#REF!,0))</f>
        <v>#REF!</v>
      </c>
      <c r="BW355" s="332" t="e">
        <f>INDEX(#REF!,MATCH(P2P_Full_Short_Hostname,#REF!,0))</f>
        <v>#REF!</v>
      </c>
      <c r="BX355" s="332" t="e">
        <f>INDEX(#REF!,MATCH(P2P_Full_Short_Hostname,#REF!,0))</f>
        <v>#REF!</v>
      </c>
      <c r="BY355" s="333" t="e">
        <f>INDEX(#REF!,MATCH(P2P_Full_Short_Hostname,#REF!,0))</f>
        <v>#REF!</v>
      </c>
      <c r="BZ355" s="333" t="e">
        <f>INDEX(#REF!,MATCH(P2P_Full_Short_Hostname,#REF!,0))</f>
        <v>#REF!</v>
      </c>
    </row>
    <row r="356" spans="2:78" hidden="1">
      <c r="B356" s="95" t="s">
        <v>753</v>
      </c>
      <c r="C356" s="33" t="str">
        <f t="shared" si="63"/>
        <v>Luton</v>
      </c>
      <c r="D356" s="33" t="str">
        <f t="shared" si="64"/>
        <v>GTPU Probe</v>
      </c>
      <c r="E356" s="33" t="str">
        <f t="shared" si="65"/>
        <v>YE2021</v>
      </c>
      <c r="F356" s="35" t="s">
        <v>4174</v>
      </c>
      <c r="G356" s="35" t="s">
        <v>4175</v>
      </c>
      <c r="H356" s="35" t="s">
        <v>52</v>
      </c>
      <c r="I356" s="35">
        <f t="shared" si="66"/>
        <v>0</v>
      </c>
      <c r="J356" s="38" t="s">
        <v>4176</v>
      </c>
      <c r="K356" s="38" t="s">
        <v>4177</v>
      </c>
      <c r="L356" s="38" t="s">
        <v>4175</v>
      </c>
      <c r="M356" s="38" t="s">
        <v>53</v>
      </c>
      <c r="N356" s="38">
        <f t="shared" si="67"/>
        <v>0</v>
      </c>
      <c r="O356" s="331" t="s">
        <v>4178</v>
      </c>
      <c r="P356" s="331" t="s">
        <v>4214</v>
      </c>
      <c r="Q356" s="197" t="s">
        <v>4227</v>
      </c>
      <c r="R356" s="197" t="s">
        <v>56</v>
      </c>
      <c r="S356" s="331" t="e">
        <f t="shared" si="61"/>
        <v>#REF!</v>
      </c>
      <c r="T356" s="357" t="s">
        <v>4180</v>
      </c>
      <c r="U356" s="357" t="s">
        <v>4215</v>
      </c>
      <c r="V356" s="197" t="s">
        <v>4227</v>
      </c>
      <c r="W356" s="197" t="s">
        <v>56</v>
      </c>
      <c r="X356" s="331" t="e">
        <f t="shared" si="62"/>
        <v>#REF!</v>
      </c>
      <c r="Y356" s="328" t="s">
        <v>4182</v>
      </c>
      <c r="Z356" s="328"/>
      <c r="AA356" s="328" t="s">
        <v>4175</v>
      </c>
      <c r="AB356" s="328" t="s">
        <v>4181</v>
      </c>
      <c r="AC356" s="328" t="s">
        <v>4181</v>
      </c>
      <c r="AD356" s="333" t="s">
        <v>4183</v>
      </c>
      <c r="AE356" s="333"/>
      <c r="AF356" s="333" t="s">
        <v>4185</v>
      </c>
      <c r="AG356" s="333" t="s">
        <v>4218</v>
      </c>
      <c r="AH356" s="333" t="s">
        <v>4219</v>
      </c>
      <c r="AI356" s="549" t="s">
        <v>4186</v>
      </c>
      <c r="AJ356" s="549"/>
      <c r="AK356" s="328" t="s">
        <v>4181</v>
      </c>
      <c r="AL356" s="328" t="s">
        <v>4181</v>
      </c>
      <c r="AM356" s="328" t="s">
        <v>4181</v>
      </c>
      <c r="AN356" s="356" t="s">
        <v>4188</v>
      </c>
      <c r="AO356" s="356"/>
      <c r="AP356" s="333" t="s">
        <v>4185</v>
      </c>
      <c r="AQ356" s="333" t="s">
        <v>4218</v>
      </c>
      <c r="AR356" s="333" t="s">
        <v>4219</v>
      </c>
      <c r="AS356" s="549" t="s">
        <v>4189</v>
      </c>
      <c r="AT356" s="549"/>
      <c r="AU356" s="328" t="s">
        <v>4181</v>
      </c>
      <c r="AV356" s="328" t="s">
        <v>4181</v>
      </c>
      <c r="AW356" s="328" t="s">
        <v>4181</v>
      </c>
      <c r="AX356" s="353"/>
      <c r="AY356" s="353"/>
      <c r="AZ356" s="353"/>
      <c r="BA356" s="353"/>
      <c r="BB356" s="353"/>
      <c r="BC356" s="353"/>
      <c r="BD356" s="353"/>
      <c r="BE356" s="353"/>
      <c r="BF356" s="353"/>
      <c r="BG356" s="353"/>
      <c r="BH356" s="355"/>
      <c r="BI356" s="355"/>
      <c r="BJ356" s="353"/>
      <c r="BK356" s="353"/>
      <c r="BL356" s="353"/>
      <c r="BM356" s="353"/>
      <c r="BN356" s="353"/>
      <c r="BO356" s="355"/>
      <c r="BP356" s="355"/>
      <c r="BQ356" s="355"/>
      <c r="BS356" s="35" t="e">
        <f>INDEX(#REF!,MATCH(P2P_Full_Short_Hostname,#REF!,0))</f>
        <v>#REF!</v>
      </c>
      <c r="BT356" s="35" t="e">
        <f>INDEX(#REF!,MATCH(P2P_Full_Short_Hostname,#REF!,0))</f>
        <v>#REF!</v>
      </c>
      <c r="BU356" s="38" t="e">
        <f>INDEX(#REF!,MATCH(P2P_Full_Short_Hostname,#REF!,0))</f>
        <v>#REF!</v>
      </c>
      <c r="BV356" s="38" t="e">
        <f>INDEX(#REF!,MATCH(P2P_Full_Short_Hostname,#REF!,0))</f>
        <v>#REF!</v>
      </c>
      <c r="BW356" s="332" t="e">
        <f>INDEX(#REF!,MATCH(P2P_Full_Short_Hostname,#REF!,0))</f>
        <v>#REF!</v>
      </c>
      <c r="BX356" s="332" t="e">
        <f>INDEX(#REF!,MATCH(P2P_Full_Short_Hostname,#REF!,0))</f>
        <v>#REF!</v>
      </c>
      <c r="BY356" s="333" t="e">
        <f>INDEX(#REF!,MATCH(P2P_Full_Short_Hostname,#REF!,0))</f>
        <v>#REF!</v>
      </c>
      <c r="BZ356" s="333" t="e">
        <f>INDEX(#REF!,MATCH(P2P_Full_Short_Hostname,#REF!,0))</f>
        <v>#REF!</v>
      </c>
    </row>
    <row r="357" spans="2:78" hidden="1">
      <c r="B357" s="95" t="s">
        <v>811</v>
      </c>
      <c r="C357" s="33" t="str">
        <f t="shared" si="63"/>
        <v>Mansfield</v>
      </c>
      <c r="D357" s="33" t="str">
        <f t="shared" si="64"/>
        <v>GTPU Probe</v>
      </c>
      <c r="E357" s="33" t="str">
        <f t="shared" si="65"/>
        <v>YE2021</v>
      </c>
      <c r="F357" s="35" t="s">
        <v>4174</v>
      </c>
      <c r="G357" s="35" t="s">
        <v>4175</v>
      </c>
      <c r="H357" s="35" t="s">
        <v>52</v>
      </c>
      <c r="I357" s="35">
        <f t="shared" si="66"/>
        <v>0</v>
      </c>
      <c r="J357" s="38" t="s">
        <v>4176</v>
      </c>
      <c r="K357" s="38" t="s">
        <v>4177</v>
      </c>
      <c r="L357" s="38" t="s">
        <v>4175</v>
      </c>
      <c r="M357" s="38" t="s">
        <v>53</v>
      </c>
      <c r="N357" s="38">
        <f t="shared" si="67"/>
        <v>0</v>
      </c>
      <c r="O357" s="331" t="s">
        <v>4178</v>
      </c>
      <c r="P357" s="331" t="s">
        <v>4214</v>
      </c>
      <c r="Q357" s="197" t="s">
        <v>4227</v>
      </c>
      <c r="R357" s="197" t="s">
        <v>56</v>
      </c>
      <c r="S357" s="331" t="e">
        <f t="shared" si="61"/>
        <v>#REF!</v>
      </c>
      <c r="T357" s="357" t="s">
        <v>4180</v>
      </c>
      <c r="U357" s="357" t="s">
        <v>4215</v>
      </c>
      <c r="V357" s="197" t="s">
        <v>4227</v>
      </c>
      <c r="W357" s="197" t="s">
        <v>56</v>
      </c>
      <c r="X357" s="331" t="e">
        <f t="shared" si="62"/>
        <v>#REF!</v>
      </c>
      <c r="Y357" s="328" t="s">
        <v>4182</v>
      </c>
      <c r="Z357" s="328"/>
      <c r="AA357" s="328" t="s">
        <v>4175</v>
      </c>
      <c r="AB357" s="328" t="s">
        <v>4181</v>
      </c>
      <c r="AC357" s="328" t="s">
        <v>4181</v>
      </c>
      <c r="AD357" s="333" t="s">
        <v>4183</v>
      </c>
      <c r="AE357" s="333"/>
      <c r="AF357" s="333" t="s">
        <v>4185</v>
      </c>
      <c r="AG357" s="333" t="s">
        <v>4218</v>
      </c>
      <c r="AH357" s="333" t="s">
        <v>4219</v>
      </c>
      <c r="AI357" s="549" t="s">
        <v>4186</v>
      </c>
      <c r="AJ357" s="549"/>
      <c r="AK357" s="328" t="s">
        <v>4181</v>
      </c>
      <c r="AL357" s="328" t="s">
        <v>4181</v>
      </c>
      <c r="AM357" s="328" t="s">
        <v>4181</v>
      </c>
      <c r="AN357" s="356" t="s">
        <v>4188</v>
      </c>
      <c r="AO357" s="356"/>
      <c r="AP357" s="333" t="s">
        <v>4185</v>
      </c>
      <c r="AQ357" s="333" t="s">
        <v>4218</v>
      </c>
      <c r="AR357" s="333" t="s">
        <v>4219</v>
      </c>
      <c r="AS357" s="549" t="s">
        <v>4189</v>
      </c>
      <c r="AT357" s="549"/>
      <c r="AU357" s="328" t="s">
        <v>4181</v>
      </c>
      <c r="AV357" s="328" t="s">
        <v>4181</v>
      </c>
      <c r="AW357" s="328" t="s">
        <v>4181</v>
      </c>
      <c r="AX357" s="353"/>
      <c r="AY357" s="353"/>
      <c r="AZ357" s="353"/>
      <c r="BA357" s="353"/>
      <c r="BB357" s="353"/>
      <c r="BC357" s="353"/>
      <c r="BD357" s="353"/>
      <c r="BE357" s="353"/>
      <c r="BF357" s="353"/>
      <c r="BG357" s="353"/>
      <c r="BH357" s="355"/>
      <c r="BI357" s="355"/>
      <c r="BJ357" s="353"/>
      <c r="BK357" s="353"/>
      <c r="BL357" s="353"/>
      <c r="BM357" s="353"/>
      <c r="BN357" s="353"/>
      <c r="BO357" s="355"/>
      <c r="BP357" s="355"/>
      <c r="BQ357" s="355"/>
      <c r="BS357" s="35" t="e">
        <f>INDEX(#REF!,MATCH(P2P_Full_Short_Hostname,#REF!,0))</f>
        <v>#REF!</v>
      </c>
      <c r="BT357" s="35" t="e">
        <f>INDEX(#REF!,MATCH(P2P_Full_Short_Hostname,#REF!,0))</f>
        <v>#REF!</v>
      </c>
      <c r="BU357" s="38" t="e">
        <f>INDEX(#REF!,MATCH(P2P_Full_Short_Hostname,#REF!,0))</f>
        <v>#REF!</v>
      </c>
      <c r="BV357" s="38" t="e">
        <f>INDEX(#REF!,MATCH(P2P_Full_Short_Hostname,#REF!,0))</f>
        <v>#REF!</v>
      </c>
      <c r="BW357" s="332" t="e">
        <f>INDEX(#REF!,MATCH(P2P_Full_Short_Hostname,#REF!,0))</f>
        <v>#REF!</v>
      </c>
      <c r="BX357" s="332" t="e">
        <f>INDEX(#REF!,MATCH(P2P_Full_Short_Hostname,#REF!,0))</f>
        <v>#REF!</v>
      </c>
      <c r="BY357" s="333" t="e">
        <f>INDEX(#REF!,MATCH(P2P_Full_Short_Hostname,#REF!,0))</f>
        <v>#REF!</v>
      </c>
      <c r="BZ357" s="333" t="e">
        <f>INDEX(#REF!,MATCH(P2P_Full_Short_Hostname,#REF!,0))</f>
        <v>#REF!</v>
      </c>
    </row>
    <row r="358" spans="2:78" hidden="1">
      <c r="B358" s="95" t="s">
        <v>835</v>
      </c>
      <c r="C358" s="33" t="str">
        <f t="shared" si="63"/>
        <v>West Brom</v>
      </c>
      <c r="D358" s="33" t="str">
        <f t="shared" si="64"/>
        <v>GTPU Probe</v>
      </c>
      <c r="E358" s="33" t="str">
        <f t="shared" si="65"/>
        <v>YE2021</v>
      </c>
      <c r="F358" s="35" t="s">
        <v>4174</v>
      </c>
      <c r="G358" s="35" t="s">
        <v>4175</v>
      </c>
      <c r="H358" s="35" t="s">
        <v>52</v>
      </c>
      <c r="I358" s="35">
        <f t="shared" si="66"/>
        <v>0</v>
      </c>
      <c r="J358" s="38" t="s">
        <v>4176</v>
      </c>
      <c r="K358" s="38" t="s">
        <v>4177</v>
      </c>
      <c r="L358" s="38" t="s">
        <v>4175</v>
      </c>
      <c r="M358" s="38" t="s">
        <v>53</v>
      </c>
      <c r="N358" s="38">
        <f t="shared" si="67"/>
        <v>0</v>
      </c>
      <c r="O358" s="331" t="s">
        <v>4178</v>
      </c>
      <c r="P358" s="331" t="s">
        <v>4214</v>
      </c>
      <c r="Q358" s="197" t="s">
        <v>4227</v>
      </c>
      <c r="R358" s="197" t="s">
        <v>56</v>
      </c>
      <c r="S358" s="331" t="e">
        <f t="shared" si="61"/>
        <v>#REF!</v>
      </c>
      <c r="T358" s="357" t="s">
        <v>4180</v>
      </c>
      <c r="U358" s="357" t="s">
        <v>4215</v>
      </c>
      <c r="V358" s="197" t="s">
        <v>4227</v>
      </c>
      <c r="W358" s="197" t="s">
        <v>56</v>
      </c>
      <c r="X358" s="331" t="e">
        <f t="shared" si="62"/>
        <v>#REF!</v>
      </c>
      <c r="Y358" s="328" t="s">
        <v>4182</v>
      </c>
      <c r="Z358" s="328"/>
      <c r="AA358" s="328" t="s">
        <v>4175</v>
      </c>
      <c r="AB358" s="328" t="s">
        <v>4181</v>
      </c>
      <c r="AC358" s="328" t="s">
        <v>4181</v>
      </c>
      <c r="AD358" s="333" t="s">
        <v>4183</v>
      </c>
      <c r="AE358" s="333"/>
      <c r="AF358" s="333" t="s">
        <v>4185</v>
      </c>
      <c r="AG358" s="333" t="s">
        <v>4218</v>
      </c>
      <c r="AH358" s="333" t="s">
        <v>4219</v>
      </c>
      <c r="AI358" s="549" t="s">
        <v>4186</v>
      </c>
      <c r="AJ358" s="549"/>
      <c r="AK358" s="328" t="s">
        <v>4181</v>
      </c>
      <c r="AL358" s="328" t="s">
        <v>4181</v>
      </c>
      <c r="AM358" s="328" t="s">
        <v>4181</v>
      </c>
      <c r="AN358" s="356" t="s">
        <v>4188</v>
      </c>
      <c r="AO358" s="356"/>
      <c r="AP358" s="333" t="s">
        <v>4185</v>
      </c>
      <c r="AQ358" s="333" t="s">
        <v>4218</v>
      </c>
      <c r="AR358" s="333" t="s">
        <v>4219</v>
      </c>
      <c r="AS358" s="549" t="s">
        <v>4189</v>
      </c>
      <c r="AT358" s="549"/>
      <c r="AU358" s="328" t="s">
        <v>4181</v>
      </c>
      <c r="AV358" s="328" t="s">
        <v>4181</v>
      </c>
      <c r="AW358" s="328" t="s">
        <v>4181</v>
      </c>
      <c r="AX358" s="353"/>
      <c r="AY358" s="353"/>
      <c r="AZ358" s="353"/>
      <c r="BA358" s="353"/>
      <c r="BB358" s="353"/>
      <c r="BC358" s="353"/>
      <c r="BD358" s="353"/>
      <c r="BE358" s="353"/>
      <c r="BF358" s="353"/>
      <c r="BG358" s="353"/>
      <c r="BH358" s="355"/>
      <c r="BI358" s="355"/>
      <c r="BJ358" s="353"/>
      <c r="BK358" s="353"/>
      <c r="BL358" s="353"/>
      <c r="BM358" s="353"/>
      <c r="BN358" s="353"/>
      <c r="BO358" s="355"/>
      <c r="BP358" s="355"/>
      <c r="BQ358" s="355"/>
      <c r="BS358" s="35" t="e">
        <f>INDEX(#REF!,MATCH(P2P_Full_Short_Hostname,#REF!,0))</f>
        <v>#REF!</v>
      </c>
      <c r="BT358" s="35" t="e">
        <f>INDEX(#REF!,MATCH(P2P_Full_Short_Hostname,#REF!,0))</f>
        <v>#REF!</v>
      </c>
      <c r="BU358" s="38" t="e">
        <f>INDEX(#REF!,MATCH(P2P_Full_Short_Hostname,#REF!,0))</f>
        <v>#REF!</v>
      </c>
      <c r="BV358" s="38" t="e">
        <f>INDEX(#REF!,MATCH(P2P_Full_Short_Hostname,#REF!,0))</f>
        <v>#REF!</v>
      </c>
      <c r="BW358" s="332" t="e">
        <f>INDEX(#REF!,MATCH(P2P_Full_Short_Hostname,#REF!,0))</f>
        <v>#REF!</v>
      </c>
      <c r="BX358" s="332" t="e">
        <f>INDEX(#REF!,MATCH(P2P_Full_Short_Hostname,#REF!,0))</f>
        <v>#REF!</v>
      </c>
      <c r="BY358" s="333" t="e">
        <f>INDEX(#REF!,MATCH(P2P_Full_Short_Hostname,#REF!,0))</f>
        <v>#REF!</v>
      </c>
      <c r="BZ358" s="333" t="e">
        <f>INDEX(#REF!,MATCH(P2P_Full_Short_Hostname,#REF!,0))</f>
        <v>#REF!</v>
      </c>
    </row>
    <row r="359" spans="2:78" hidden="1">
      <c r="B359" s="95" t="s">
        <v>861</v>
      </c>
      <c r="C359" s="33" t="str">
        <f t="shared" si="63"/>
        <v>Beckton</v>
      </c>
      <c r="D359" s="33" t="str">
        <f t="shared" si="64"/>
        <v>GTPU Probe</v>
      </c>
      <c r="E359" s="33" t="str">
        <f t="shared" si="65"/>
        <v>YE2021</v>
      </c>
      <c r="F359" s="35" t="s">
        <v>4174</v>
      </c>
      <c r="G359" s="35" t="s">
        <v>4175</v>
      </c>
      <c r="H359" s="35" t="s">
        <v>52</v>
      </c>
      <c r="I359" s="35">
        <f t="shared" si="66"/>
        <v>0</v>
      </c>
      <c r="J359" s="38" t="s">
        <v>4176</v>
      </c>
      <c r="K359" s="38" t="s">
        <v>4177</v>
      </c>
      <c r="L359" s="38" t="s">
        <v>4175</v>
      </c>
      <c r="M359" s="38" t="s">
        <v>53</v>
      </c>
      <c r="N359" s="38">
        <f t="shared" si="67"/>
        <v>0</v>
      </c>
      <c r="O359" s="331" t="s">
        <v>4178</v>
      </c>
      <c r="P359" s="331" t="s">
        <v>4214</v>
      </c>
      <c r="Q359" s="197" t="s">
        <v>4227</v>
      </c>
      <c r="R359" s="197" t="s">
        <v>56</v>
      </c>
      <c r="S359" s="331" t="e">
        <f t="shared" si="61"/>
        <v>#REF!</v>
      </c>
      <c r="T359" s="357" t="s">
        <v>4180</v>
      </c>
      <c r="U359" s="357" t="s">
        <v>4215</v>
      </c>
      <c r="V359" s="197" t="s">
        <v>4227</v>
      </c>
      <c r="W359" s="197" t="s">
        <v>56</v>
      </c>
      <c r="X359" s="331" t="e">
        <f t="shared" si="62"/>
        <v>#REF!</v>
      </c>
      <c r="Y359" s="328" t="s">
        <v>4182</v>
      </c>
      <c r="Z359" s="328"/>
      <c r="AA359" s="328" t="s">
        <v>4175</v>
      </c>
      <c r="AB359" s="328" t="s">
        <v>4181</v>
      </c>
      <c r="AC359" s="328" t="s">
        <v>4181</v>
      </c>
      <c r="AD359" s="333" t="s">
        <v>4183</v>
      </c>
      <c r="AE359" s="333"/>
      <c r="AF359" s="333" t="s">
        <v>4185</v>
      </c>
      <c r="AG359" s="333" t="s">
        <v>4218</v>
      </c>
      <c r="AH359" s="333" t="s">
        <v>4219</v>
      </c>
      <c r="AI359" s="549" t="s">
        <v>4186</v>
      </c>
      <c r="AJ359" s="549"/>
      <c r="AK359" s="328" t="s">
        <v>4181</v>
      </c>
      <c r="AL359" s="328" t="s">
        <v>4181</v>
      </c>
      <c r="AM359" s="328" t="s">
        <v>4181</v>
      </c>
      <c r="AN359" s="356" t="s">
        <v>4188</v>
      </c>
      <c r="AO359" s="356"/>
      <c r="AP359" s="333" t="s">
        <v>4185</v>
      </c>
      <c r="AQ359" s="333" t="s">
        <v>4218</v>
      </c>
      <c r="AR359" s="333" t="s">
        <v>4219</v>
      </c>
      <c r="AS359" s="549" t="s">
        <v>4189</v>
      </c>
      <c r="AT359" s="549"/>
      <c r="AU359" s="328" t="s">
        <v>4181</v>
      </c>
      <c r="AV359" s="328" t="s">
        <v>4181</v>
      </c>
      <c r="AW359" s="328" t="s">
        <v>4181</v>
      </c>
      <c r="AX359" s="353"/>
      <c r="AY359" s="353"/>
      <c r="AZ359" s="353"/>
      <c r="BA359" s="353"/>
      <c r="BB359" s="353"/>
      <c r="BC359" s="353"/>
      <c r="BD359" s="353"/>
      <c r="BE359" s="353"/>
      <c r="BF359" s="353"/>
      <c r="BG359" s="353"/>
      <c r="BH359" s="355"/>
      <c r="BI359" s="355"/>
      <c r="BJ359" s="353"/>
      <c r="BK359" s="353"/>
      <c r="BL359" s="353"/>
      <c r="BM359" s="353"/>
      <c r="BN359" s="353"/>
      <c r="BO359" s="355"/>
      <c r="BP359" s="355"/>
      <c r="BQ359" s="355"/>
      <c r="BS359" s="35" t="e">
        <f>INDEX(#REF!,MATCH(P2P_Full_Short_Hostname,#REF!,0))</f>
        <v>#REF!</v>
      </c>
      <c r="BT359" s="35" t="e">
        <f>INDEX(#REF!,MATCH(P2P_Full_Short_Hostname,#REF!,0))</f>
        <v>#REF!</v>
      </c>
      <c r="BU359" s="38" t="e">
        <f>INDEX(#REF!,MATCH(P2P_Full_Short_Hostname,#REF!,0))</f>
        <v>#REF!</v>
      </c>
      <c r="BV359" s="38" t="e">
        <f>INDEX(#REF!,MATCH(P2P_Full_Short_Hostname,#REF!,0))</f>
        <v>#REF!</v>
      </c>
      <c r="BW359" s="332" t="e">
        <f>INDEX(#REF!,MATCH(P2P_Full_Short_Hostname,#REF!,0))</f>
        <v>#REF!</v>
      </c>
      <c r="BX359" s="332" t="e">
        <f>INDEX(#REF!,MATCH(P2P_Full_Short_Hostname,#REF!,0))</f>
        <v>#REF!</v>
      </c>
      <c r="BY359" s="333" t="e">
        <f>INDEX(#REF!,MATCH(P2P_Full_Short_Hostname,#REF!,0))</f>
        <v>#REF!</v>
      </c>
      <c r="BZ359" s="333" t="e">
        <f>INDEX(#REF!,MATCH(P2P_Full_Short_Hostname,#REF!,0))</f>
        <v>#REF!</v>
      </c>
    </row>
    <row r="360" spans="2:78" hidden="1">
      <c r="B360" s="95" t="s">
        <v>882</v>
      </c>
      <c r="C360" s="33" t="str">
        <f t="shared" si="63"/>
        <v>Croydon</v>
      </c>
      <c r="D360" s="33" t="str">
        <f t="shared" si="64"/>
        <v>GTPU Probe</v>
      </c>
      <c r="E360" s="33" t="str">
        <f t="shared" si="65"/>
        <v>YE2021</v>
      </c>
      <c r="F360" s="35" t="s">
        <v>4174</v>
      </c>
      <c r="G360" s="35" t="s">
        <v>4175</v>
      </c>
      <c r="H360" s="35" t="s">
        <v>52</v>
      </c>
      <c r="I360" s="35">
        <f t="shared" si="66"/>
        <v>0</v>
      </c>
      <c r="J360" s="38" t="s">
        <v>4176</v>
      </c>
      <c r="K360" s="38" t="s">
        <v>4177</v>
      </c>
      <c r="L360" s="38" t="s">
        <v>4175</v>
      </c>
      <c r="M360" s="38" t="s">
        <v>53</v>
      </c>
      <c r="N360" s="38">
        <f t="shared" si="67"/>
        <v>0</v>
      </c>
      <c r="O360" s="331" t="s">
        <v>4178</v>
      </c>
      <c r="P360" s="331" t="s">
        <v>4214</v>
      </c>
      <c r="Q360" s="197" t="s">
        <v>4227</v>
      </c>
      <c r="R360" s="197" t="s">
        <v>56</v>
      </c>
      <c r="S360" s="331" t="e">
        <f t="shared" si="61"/>
        <v>#REF!</v>
      </c>
      <c r="T360" s="357" t="s">
        <v>4180</v>
      </c>
      <c r="U360" s="357" t="s">
        <v>4215</v>
      </c>
      <c r="V360" s="197" t="s">
        <v>4227</v>
      </c>
      <c r="W360" s="197" t="s">
        <v>56</v>
      </c>
      <c r="X360" s="331" t="e">
        <f t="shared" si="62"/>
        <v>#REF!</v>
      </c>
      <c r="Y360" s="328" t="s">
        <v>4182</v>
      </c>
      <c r="Z360" s="328"/>
      <c r="AA360" s="328" t="s">
        <v>4175</v>
      </c>
      <c r="AB360" s="328" t="s">
        <v>4181</v>
      </c>
      <c r="AC360" s="328" t="s">
        <v>4181</v>
      </c>
      <c r="AD360" s="333" t="s">
        <v>4183</v>
      </c>
      <c r="AE360" s="333"/>
      <c r="AF360" s="333" t="s">
        <v>4185</v>
      </c>
      <c r="AG360" s="333" t="s">
        <v>4218</v>
      </c>
      <c r="AH360" s="333" t="s">
        <v>4219</v>
      </c>
      <c r="AI360" s="549" t="s">
        <v>4186</v>
      </c>
      <c r="AJ360" s="549"/>
      <c r="AK360" s="328" t="s">
        <v>4181</v>
      </c>
      <c r="AL360" s="328" t="s">
        <v>4181</v>
      </c>
      <c r="AM360" s="328" t="s">
        <v>4181</v>
      </c>
      <c r="AN360" s="356" t="s">
        <v>4188</v>
      </c>
      <c r="AO360" s="356"/>
      <c r="AP360" s="333" t="s">
        <v>4185</v>
      </c>
      <c r="AQ360" s="333" t="s">
        <v>4218</v>
      </c>
      <c r="AR360" s="333" t="s">
        <v>4219</v>
      </c>
      <c r="AS360" s="549" t="s">
        <v>4189</v>
      </c>
      <c r="AT360" s="549"/>
      <c r="AU360" s="328" t="s">
        <v>4181</v>
      </c>
      <c r="AV360" s="328" t="s">
        <v>4181</v>
      </c>
      <c r="AW360" s="328" t="s">
        <v>4181</v>
      </c>
      <c r="AX360" s="353"/>
      <c r="AY360" s="353"/>
      <c r="AZ360" s="353"/>
      <c r="BA360" s="353"/>
      <c r="BB360" s="353"/>
      <c r="BC360" s="353"/>
      <c r="BD360" s="353"/>
      <c r="BE360" s="353"/>
      <c r="BF360" s="353"/>
      <c r="BG360" s="353"/>
      <c r="BH360" s="355"/>
      <c r="BI360" s="355"/>
      <c r="BJ360" s="353"/>
      <c r="BK360" s="353"/>
      <c r="BL360" s="353"/>
      <c r="BM360" s="353"/>
      <c r="BN360" s="353"/>
      <c r="BO360" s="355"/>
      <c r="BP360" s="355"/>
      <c r="BQ360" s="355"/>
      <c r="BS360" s="35" t="e">
        <f>INDEX(#REF!,MATCH(P2P_Full_Short_Hostname,#REF!,0))</f>
        <v>#REF!</v>
      </c>
      <c r="BT360" s="35" t="e">
        <f>INDEX(#REF!,MATCH(P2P_Full_Short_Hostname,#REF!,0))</f>
        <v>#REF!</v>
      </c>
      <c r="BU360" s="38" t="e">
        <f>INDEX(#REF!,MATCH(P2P_Full_Short_Hostname,#REF!,0))</f>
        <v>#REF!</v>
      </c>
      <c r="BV360" s="38" t="e">
        <f>INDEX(#REF!,MATCH(P2P_Full_Short_Hostname,#REF!,0))</f>
        <v>#REF!</v>
      </c>
      <c r="BW360" s="332" t="e">
        <f>INDEX(#REF!,MATCH(P2P_Full_Short_Hostname,#REF!,0))</f>
        <v>#REF!</v>
      </c>
      <c r="BX360" s="332" t="e">
        <f>INDEX(#REF!,MATCH(P2P_Full_Short_Hostname,#REF!,0))</f>
        <v>#REF!</v>
      </c>
      <c r="BY360" s="333" t="e">
        <f>INDEX(#REF!,MATCH(P2P_Full_Short_Hostname,#REF!,0))</f>
        <v>#REF!</v>
      </c>
      <c r="BZ360" s="333" t="e">
        <f>INDEX(#REF!,MATCH(P2P_Full_Short_Hostname,#REF!,0))</f>
        <v>#REF!</v>
      </c>
    </row>
    <row r="361" spans="2:78" hidden="1">
      <c r="B361" s="95" t="s">
        <v>789</v>
      </c>
      <c r="C361" s="33" t="str">
        <f t="shared" si="63"/>
        <v>Leeds</v>
      </c>
      <c r="D361" s="33" t="str">
        <f t="shared" si="64"/>
        <v>GTPU Probe</v>
      </c>
      <c r="E361" s="33" t="str">
        <f t="shared" si="65"/>
        <v>YE2021</v>
      </c>
      <c r="F361" s="35" t="s">
        <v>4174</v>
      </c>
      <c r="G361" s="35" t="s">
        <v>4175</v>
      </c>
      <c r="H361" s="35" t="s">
        <v>52</v>
      </c>
      <c r="I361" s="35">
        <f t="shared" si="66"/>
        <v>0</v>
      </c>
      <c r="J361" s="38" t="s">
        <v>4176</v>
      </c>
      <c r="K361" s="38" t="s">
        <v>4177</v>
      </c>
      <c r="L361" s="38" t="s">
        <v>4175</v>
      </c>
      <c r="M361" s="38" t="s">
        <v>53</v>
      </c>
      <c r="N361" s="38">
        <f t="shared" si="67"/>
        <v>0</v>
      </c>
      <c r="O361" s="331" t="s">
        <v>4178</v>
      </c>
      <c r="P361" s="331" t="s">
        <v>4214</v>
      </c>
      <c r="Q361" s="197" t="s">
        <v>4227</v>
      </c>
      <c r="R361" s="197" t="s">
        <v>56</v>
      </c>
      <c r="S361" s="331" t="e">
        <f t="shared" si="61"/>
        <v>#REF!</v>
      </c>
      <c r="T361" s="357" t="s">
        <v>4180</v>
      </c>
      <c r="U361" s="357" t="s">
        <v>4215</v>
      </c>
      <c r="V361" s="197" t="s">
        <v>4227</v>
      </c>
      <c r="W361" s="197" t="s">
        <v>56</v>
      </c>
      <c r="X361" s="331" t="e">
        <f t="shared" si="62"/>
        <v>#REF!</v>
      </c>
      <c r="Y361" s="328" t="s">
        <v>4182</v>
      </c>
      <c r="Z361" s="328"/>
      <c r="AA361" s="328" t="s">
        <v>4175</v>
      </c>
      <c r="AB361" s="328" t="s">
        <v>4181</v>
      </c>
      <c r="AC361" s="328" t="s">
        <v>4181</v>
      </c>
      <c r="AD361" s="333" t="s">
        <v>4183</v>
      </c>
      <c r="AE361" s="333"/>
      <c r="AF361" s="333" t="s">
        <v>4185</v>
      </c>
      <c r="AG361" s="333" t="s">
        <v>4218</v>
      </c>
      <c r="AH361" s="333" t="s">
        <v>4219</v>
      </c>
      <c r="AI361" s="549" t="s">
        <v>4186</v>
      </c>
      <c r="AJ361" s="549"/>
      <c r="AK361" s="328" t="s">
        <v>4181</v>
      </c>
      <c r="AL361" s="328" t="s">
        <v>4181</v>
      </c>
      <c r="AM361" s="328" t="s">
        <v>4181</v>
      </c>
      <c r="AN361" s="356" t="s">
        <v>4188</v>
      </c>
      <c r="AO361" s="356"/>
      <c r="AP361" s="333" t="s">
        <v>4185</v>
      </c>
      <c r="AQ361" s="333" t="s">
        <v>4218</v>
      </c>
      <c r="AR361" s="333" t="s">
        <v>4219</v>
      </c>
      <c r="AS361" s="549" t="s">
        <v>4189</v>
      </c>
      <c r="AT361" s="549"/>
      <c r="AU361" s="328" t="s">
        <v>4181</v>
      </c>
      <c r="AV361" s="328" t="s">
        <v>4181</v>
      </c>
      <c r="AW361" s="328" t="s">
        <v>4181</v>
      </c>
      <c r="AX361" s="353"/>
      <c r="AY361" s="353"/>
      <c r="AZ361" s="353"/>
      <c r="BA361" s="353"/>
      <c r="BB361" s="353"/>
      <c r="BC361" s="353"/>
      <c r="BD361" s="353"/>
      <c r="BE361" s="353"/>
      <c r="BF361" s="353"/>
      <c r="BG361" s="353"/>
      <c r="BH361" s="355"/>
      <c r="BI361" s="355"/>
      <c r="BJ361" s="353"/>
      <c r="BK361" s="353"/>
      <c r="BL361" s="353"/>
      <c r="BM361" s="353"/>
      <c r="BN361" s="353"/>
      <c r="BO361" s="355"/>
      <c r="BP361" s="355"/>
      <c r="BQ361" s="355"/>
      <c r="BS361" s="35" t="e">
        <f>INDEX(#REF!,MATCH(P2P_Full_Short_Hostname,#REF!,0))</f>
        <v>#REF!</v>
      </c>
      <c r="BT361" s="35" t="e">
        <f>INDEX(#REF!,MATCH(P2P_Full_Short_Hostname,#REF!,0))</f>
        <v>#REF!</v>
      </c>
      <c r="BU361" s="38" t="e">
        <f>INDEX(#REF!,MATCH(P2P_Full_Short_Hostname,#REF!,0))</f>
        <v>#REF!</v>
      </c>
      <c r="BV361" s="38" t="e">
        <f>INDEX(#REF!,MATCH(P2P_Full_Short_Hostname,#REF!,0))</f>
        <v>#REF!</v>
      </c>
      <c r="BW361" s="332" t="e">
        <f>INDEX(#REF!,MATCH(P2P_Full_Short_Hostname,#REF!,0))</f>
        <v>#REF!</v>
      </c>
      <c r="BX361" s="332" t="e">
        <f>INDEX(#REF!,MATCH(P2P_Full_Short_Hostname,#REF!,0))</f>
        <v>#REF!</v>
      </c>
      <c r="BY361" s="333" t="e">
        <f>INDEX(#REF!,MATCH(P2P_Full_Short_Hostname,#REF!,0))</f>
        <v>#REF!</v>
      </c>
      <c r="BZ361" s="333" t="e">
        <f>INDEX(#REF!,MATCH(P2P_Full_Short_Hostname,#REF!,0))</f>
        <v>#REF!</v>
      </c>
    </row>
    <row r="362" spans="2:78" hidden="1">
      <c r="B362" s="95" t="s">
        <v>754</v>
      </c>
      <c r="C362" s="33" t="str">
        <f t="shared" si="63"/>
        <v>Luton</v>
      </c>
      <c r="D362" s="33" t="str">
        <f t="shared" si="64"/>
        <v>GTPU Probe</v>
      </c>
      <c r="E362" s="33" t="str">
        <f t="shared" si="65"/>
        <v>YE2021</v>
      </c>
      <c r="F362" s="35" t="s">
        <v>4174</v>
      </c>
      <c r="G362" s="35" t="s">
        <v>4175</v>
      </c>
      <c r="H362" s="35" t="s">
        <v>52</v>
      </c>
      <c r="I362" s="35">
        <f t="shared" si="66"/>
        <v>0</v>
      </c>
      <c r="J362" s="38" t="s">
        <v>4176</v>
      </c>
      <c r="K362" s="38" t="s">
        <v>4177</v>
      </c>
      <c r="L362" s="38" t="s">
        <v>4175</v>
      </c>
      <c r="M362" s="38" t="s">
        <v>53</v>
      </c>
      <c r="N362" s="38">
        <f t="shared" si="67"/>
        <v>0</v>
      </c>
      <c r="O362" s="331" t="s">
        <v>4178</v>
      </c>
      <c r="P362" s="331" t="s">
        <v>4214</v>
      </c>
      <c r="Q362" s="197" t="s">
        <v>4227</v>
      </c>
      <c r="R362" s="197" t="s">
        <v>56</v>
      </c>
      <c r="S362" s="331" t="e">
        <f t="shared" si="61"/>
        <v>#REF!</v>
      </c>
      <c r="T362" s="357" t="s">
        <v>4180</v>
      </c>
      <c r="U362" s="357" t="s">
        <v>4215</v>
      </c>
      <c r="V362" s="197" t="s">
        <v>4227</v>
      </c>
      <c r="W362" s="197" t="s">
        <v>56</v>
      </c>
      <c r="X362" s="331" t="e">
        <f t="shared" si="62"/>
        <v>#REF!</v>
      </c>
      <c r="Y362" s="328" t="s">
        <v>4182</v>
      </c>
      <c r="Z362" s="328"/>
      <c r="AA362" s="328" t="s">
        <v>4175</v>
      </c>
      <c r="AB362" s="328" t="s">
        <v>4181</v>
      </c>
      <c r="AC362" s="328" t="s">
        <v>4181</v>
      </c>
      <c r="AD362" s="333" t="s">
        <v>4183</v>
      </c>
      <c r="AE362" s="333"/>
      <c r="AF362" s="333" t="s">
        <v>4185</v>
      </c>
      <c r="AG362" s="333" t="s">
        <v>4218</v>
      </c>
      <c r="AH362" s="333" t="s">
        <v>4219</v>
      </c>
      <c r="AI362" s="549" t="s">
        <v>4186</v>
      </c>
      <c r="AJ362" s="549"/>
      <c r="AK362" s="328" t="s">
        <v>4181</v>
      </c>
      <c r="AL362" s="328" t="s">
        <v>4181</v>
      </c>
      <c r="AM362" s="328" t="s">
        <v>4181</v>
      </c>
      <c r="AN362" s="356" t="s">
        <v>4188</v>
      </c>
      <c r="AO362" s="356"/>
      <c r="AP362" s="333" t="s">
        <v>4185</v>
      </c>
      <c r="AQ362" s="333" t="s">
        <v>4218</v>
      </c>
      <c r="AR362" s="333" t="s">
        <v>4219</v>
      </c>
      <c r="AS362" s="549" t="s">
        <v>4189</v>
      </c>
      <c r="AT362" s="549"/>
      <c r="AU362" s="328" t="s">
        <v>4181</v>
      </c>
      <c r="AV362" s="328" t="s">
        <v>4181</v>
      </c>
      <c r="AW362" s="328" t="s">
        <v>4181</v>
      </c>
      <c r="AX362" s="353"/>
      <c r="AY362" s="353"/>
      <c r="AZ362" s="353"/>
      <c r="BA362" s="353"/>
      <c r="BB362" s="353"/>
      <c r="BC362" s="353"/>
      <c r="BD362" s="353"/>
      <c r="BE362" s="353"/>
      <c r="BF362" s="353"/>
      <c r="BG362" s="353"/>
      <c r="BH362" s="355"/>
      <c r="BI362" s="355"/>
      <c r="BJ362" s="353"/>
      <c r="BK362" s="353"/>
      <c r="BL362" s="353"/>
      <c r="BM362" s="353"/>
      <c r="BN362" s="353"/>
      <c r="BO362" s="355"/>
      <c r="BP362" s="355"/>
      <c r="BQ362" s="355"/>
      <c r="BS362" s="35" t="e">
        <f>INDEX(#REF!,MATCH(P2P_Full_Short_Hostname,#REF!,0))</f>
        <v>#REF!</v>
      </c>
      <c r="BT362" s="35" t="e">
        <f>INDEX(#REF!,MATCH(P2P_Full_Short_Hostname,#REF!,0))</f>
        <v>#REF!</v>
      </c>
      <c r="BU362" s="38" t="e">
        <f>INDEX(#REF!,MATCH(P2P_Full_Short_Hostname,#REF!,0))</f>
        <v>#REF!</v>
      </c>
      <c r="BV362" s="38" t="e">
        <f>INDEX(#REF!,MATCH(P2P_Full_Short_Hostname,#REF!,0))</f>
        <v>#REF!</v>
      </c>
      <c r="BW362" s="332" t="e">
        <f>INDEX(#REF!,MATCH(P2P_Full_Short_Hostname,#REF!,0))</f>
        <v>#REF!</v>
      </c>
      <c r="BX362" s="332" t="e">
        <f>INDEX(#REF!,MATCH(P2P_Full_Short_Hostname,#REF!,0))</f>
        <v>#REF!</v>
      </c>
      <c r="BY362" s="333" t="e">
        <f>INDEX(#REF!,MATCH(P2P_Full_Short_Hostname,#REF!,0))</f>
        <v>#REF!</v>
      </c>
      <c r="BZ362" s="333" t="e">
        <f>INDEX(#REF!,MATCH(P2P_Full_Short_Hostname,#REF!,0))</f>
        <v>#REF!</v>
      </c>
    </row>
    <row r="363" spans="2:78" hidden="1">
      <c r="B363" s="95" t="s">
        <v>812</v>
      </c>
      <c r="C363" s="33" t="str">
        <f t="shared" si="63"/>
        <v>Mansfield</v>
      </c>
      <c r="D363" s="33" t="str">
        <f t="shared" si="64"/>
        <v>GTPU Probe</v>
      </c>
      <c r="E363" s="33" t="str">
        <f t="shared" si="65"/>
        <v>YE2021</v>
      </c>
      <c r="F363" s="35" t="s">
        <v>4174</v>
      </c>
      <c r="G363" s="35" t="s">
        <v>4175</v>
      </c>
      <c r="H363" s="35" t="s">
        <v>52</v>
      </c>
      <c r="I363" s="35">
        <f t="shared" si="66"/>
        <v>0</v>
      </c>
      <c r="J363" s="38" t="s">
        <v>4176</v>
      </c>
      <c r="K363" s="38" t="s">
        <v>4177</v>
      </c>
      <c r="L363" s="38" t="s">
        <v>4175</v>
      </c>
      <c r="M363" s="38" t="s">
        <v>53</v>
      </c>
      <c r="N363" s="38">
        <f t="shared" si="67"/>
        <v>0</v>
      </c>
      <c r="O363" s="331" t="s">
        <v>4178</v>
      </c>
      <c r="P363" s="331" t="s">
        <v>4214</v>
      </c>
      <c r="Q363" s="197" t="s">
        <v>4227</v>
      </c>
      <c r="R363" s="197" t="s">
        <v>56</v>
      </c>
      <c r="S363" s="331" t="e">
        <f t="shared" si="61"/>
        <v>#REF!</v>
      </c>
      <c r="T363" s="357" t="s">
        <v>4180</v>
      </c>
      <c r="U363" s="357" t="s">
        <v>4215</v>
      </c>
      <c r="V363" s="197" t="s">
        <v>4227</v>
      </c>
      <c r="W363" s="197" t="s">
        <v>56</v>
      </c>
      <c r="X363" s="331" t="e">
        <f t="shared" si="62"/>
        <v>#REF!</v>
      </c>
      <c r="Y363" s="328" t="s">
        <v>4182</v>
      </c>
      <c r="Z363" s="328"/>
      <c r="AA363" s="328" t="s">
        <v>4175</v>
      </c>
      <c r="AB363" s="328" t="s">
        <v>4181</v>
      </c>
      <c r="AC363" s="328" t="s">
        <v>4181</v>
      </c>
      <c r="AD363" s="333" t="s">
        <v>4183</v>
      </c>
      <c r="AE363" s="333"/>
      <c r="AF363" s="333" t="s">
        <v>4185</v>
      </c>
      <c r="AG363" s="333" t="s">
        <v>4218</v>
      </c>
      <c r="AH363" s="333" t="s">
        <v>4219</v>
      </c>
      <c r="AI363" s="549" t="s">
        <v>4186</v>
      </c>
      <c r="AJ363" s="549"/>
      <c r="AK363" s="328" t="s">
        <v>4181</v>
      </c>
      <c r="AL363" s="328" t="s">
        <v>4181</v>
      </c>
      <c r="AM363" s="328" t="s">
        <v>4181</v>
      </c>
      <c r="AN363" s="356" t="s">
        <v>4188</v>
      </c>
      <c r="AO363" s="356"/>
      <c r="AP363" s="333" t="s">
        <v>4185</v>
      </c>
      <c r="AQ363" s="333" t="s">
        <v>4218</v>
      </c>
      <c r="AR363" s="333" t="s">
        <v>4219</v>
      </c>
      <c r="AS363" s="549" t="s">
        <v>4189</v>
      </c>
      <c r="AT363" s="549"/>
      <c r="AU363" s="328" t="s">
        <v>4181</v>
      </c>
      <c r="AV363" s="328" t="s">
        <v>4181</v>
      </c>
      <c r="AW363" s="328" t="s">
        <v>4181</v>
      </c>
      <c r="AX363" s="353"/>
      <c r="AY363" s="353"/>
      <c r="AZ363" s="353"/>
      <c r="BA363" s="353"/>
      <c r="BB363" s="353"/>
      <c r="BC363" s="353"/>
      <c r="BD363" s="353"/>
      <c r="BE363" s="353"/>
      <c r="BF363" s="353"/>
      <c r="BG363" s="353"/>
      <c r="BH363" s="355"/>
      <c r="BI363" s="355"/>
      <c r="BJ363" s="353"/>
      <c r="BK363" s="353"/>
      <c r="BL363" s="353"/>
      <c r="BM363" s="353"/>
      <c r="BN363" s="353"/>
      <c r="BO363" s="355"/>
      <c r="BP363" s="355"/>
      <c r="BQ363" s="355"/>
      <c r="BS363" s="35" t="e">
        <f>INDEX(#REF!,MATCH(P2P_Full_Short_Hostname,#REF!,0))</f>
        <v>#REF!</v>
      </c>
      <c r="BT363" s="35" t="e">
        <f>INDEX(#REF!,MATCH(P2P_Full_Short_Hostname,#REF!,0))</f>
        <v>#REF!</v>
      </c>
      <c r="BU363" s="38" t="e">
        <f>INDEX(#REF!,MATCH(P2P_Full_Short_Hostname,#REF!,0))</f>
        <v>#REF!</v>
      </c>
      <c r="BV363" s="38" t="e">
        <f>INDEX(#REF!,MATCH(P2P_Full_Short_Hostname,#REF!,0))</f>
        <v>#REF!</v>
      </c>
      <c r="BW363" s="332" t="e">
        <f>INDEX(#REF!,MATCH(P2P_Full_Short_Hostname,#REF!,0))</f>
        <v>#REF!</v>
      </c>
      <c r="BX363" s="332" t="e">
        <f>INDEX(#REF!,MATCH(P2P_Full_Short_Hostname,#REF!,0))</f>
        <v>#REF!</v>
      </c>
      <c r="BY363" s="333" t="e">
        <f>INDEX(#REF!,MATCH(P2P_Full_Short_Hostname,#REF!,0))</f>
        <v>#REF!</v>
      </c>
      <c r="BZ363" s="333" t="e">
        <f>INDEX(#REF!,MATCH(P2P_Full_Short_Hostname,#REF!,0))</f>
        <v>#REF!</v>
      </c>
    </row>
    <row r="364" spans="2:78" hidden="1">
      <c r="B364" s="95" t="s">
        <v>836</v>
      </c>
      <c r="C364" s="33" t="str">
        <f t="shared" si="63"/>
        <v>West Brom</v>
      </c>
      <c r="D364" s="33" t="str">
        <f t="shared" si="64"/>
        <v>GTPU Probe</v>
      </c>
      <c r="E364" s="33" t="str">
        <f t="shared" si="65"/>
        <v>YE2021</v>
      </c>
      <c r="F364" s="35" t="s">
        <v>4174</v>
      </c>
      <c r="G364" s="35" t="s">
        <v>4175</v>
      </c>
      <c r="H364" s="35" t="s">
        <v>52</v>
      </c>
      <c r="I364" s="35">
        <f t="shared" si="66"/>
        <v>0</v>
      </c>
      <c r="J364" s="38" t="s">
        <v>4176</v>
      </c>
      <c r="K364" s="38" t="s">
        <v>4177</v>
      </c>
      <c r="L364" s="38" t="s">
        <v>4175</v>
      </c>
      <c r="M364" s="38" t="s">
        <v>53</v>
      </c>
      <c r="N364" s="38">
        <f t="shared" si="67"/>
        <v>0</v>
      </c>
      <c r="O364" s="331" t="s">
        <v>4178</v>
      </c>
      <c r="P364" s="331" t="s">
        <v>4214</v>
      </c>
      <c r="Q364" s="197" t="s">
        <v>4227</v>
      </c>
      <c r="R364" s="197" t="s">
        <v>56</v>
      </c>
      <c r="S364" s="331" t="e">
        <f t="shared" si="61"/>
        <v>#REF!</v>
      </c>
      <c r="T364" s="357" t="s">
        <v>4180</v>
      </c>
      <c r="U364" s="357" t="s">
        <v>4215</v>
      </c>
      <c r="V364" s="197" t="s">
        <v>4227</v>
      </c>
      <c r="W364" s="197" t="s">
        <v>56</v>
      </c>
      <c r="X364" s="331" t="e">
        <f t="shared" si="62"/>
        <v>#REF!</v>
      </c>
      <c r="Y364" s="328" t="s">
        <v>4182</v>
      </c>
      <c r="Z364" s="328"/>
      <c r="AA364" s="328" t="s">
        <v>4175</v>
      </c>
      <c r="AB364" s="328" t="s">
        <v>4181</v>
      </c>
      <c r="AC364" s="328" t="s">
        <v>4181</v>
      </c>
      <c r="AD364" s="333" t="s">
        <v>4183</v>
      </c>
      <c r="AE364" s="333"/>
      <c r="AF364" s="333" t="s">
        <v>4185</v>
      </c>
      <c r="AG364" s="333" t="s">
        <v>4218</v>
      </c>
      <c r="AH364" s="333" t="s">
        <v>4219</v>
      </c>
      <c r="AI364" s="549" t="s">
        <v>4186</v>
      </c>
      <c r="AJ364" s="549"/>
      <c r="AK364" s="328" t="s">
        <v>4181</v>
      </c>
      <c r="AL364" s="328" t="s">
        <v>4181</v>
      </c>
      <c r="AM364" s="328" t="s">
        <v>4181</v>
      </c>
      <c r="AN364" s="356" t="s">
        <v>4188</v>
      </c>
      <c r="AO364" s="356"/>
      <c r="AP364" s="333" t="s">
        <v>4185</v>
      </c>
      <c r="AQ364" s="333" t="s">
        <v>4218</v>
      </c>
      <c r="AR364" s="333" t="s">
        <v>4219</v>
      </c>
      <c r="AS364" s="549" t="s">
        <v>4189</v>
      </c>
      <c r="AT364" s="549"/>
      <c r="AU364" s="328" t="s">
        <v>4181</v>
      </c>
      <c r="AV364" s="328" t="s">
        <v>4181</v>
      </c>
      <c r="AW364" s="328" t="s">
        <v>4181</v>
      </c>
      <c r="AX364" s="353"/>
      <c r="AY364" s="353"/>
      <c r="AZ364" s="353"/>
      <c r="BA364" s="353"/>
      <c r="BB364" s="353"/>
      <c r="BC364" s="353"/>
      <c r="BD364" s="353"/>
      <c r="BE364" s="353"/>
      <c r="BF364" s="353"/>
      <c r="BG364" s="353"/>
      <c r="BH364" s="355"/>
      <c r="BI364" s="355"/>
      <c r="BJ364" s="353"/>
      <c r="BK364" s="353"/>
      <c r="BL364" s="353"/>
      <c r="BM364" s="353"/>
      <c r="BN364" s="353"/>
      <c r="BO364" s="355"/>
      <c r="BP364" s="355"/>
      <c r="BQ364" s="355"/>
      <c r="BS364" s="35" t="e">
        <f>INDEX(#REF!,MATCH(P2P_Full_Short_Hostname,#REF!,0))</f>
        <v>#REF!</v>
      </c>
      <c r="BT364" s="35" t="e">
        <f>INDEX(#REF!,MATCH(P2P_Full_Short_Hostname,#REF!,0))</f>
        <v>#REF!</v>
      </c>
      <c r="BU364" s="38" t="e">
        <f>INDEX(#REF!,MATCH(P2P_Full_Short_Hostname,#REF!,0))</f>
        <v>#REF!</v>
      </c>
      <c r="BV364" s="38" t="e">
        <f>INDEX(#REF!,MATCH(P2P_Full_Short_Hostname,#REF!,0))</f>
        <v>#REF!</v>
      </c>
      <c r="BW364" s="332" t="e">
        <f>INDEX(#REF!,MATCH(P2P_Full_Short_Hostname,#REF!,0))</f>
        <v>#REF!</v>
      </c>
      <c r="BX364" s="332" t="e">
        <f>INDEX(#REF!,MATCH(P2P_Full_Short_Hostname,#REF!,0))</f>
        <v>#REF!</v>
      </c>
      <c r="BY364" s="333" t="e">
        <f>INDEX(#REF!,MATCH(P2P_Full_Short_Hostname,#REF!,0))</f>
        <v>#REF!</v>
      </c>
      <c r="BZ364" s="333" t="e">
        <f>INDEX(#REF!,MATCH(P2P_Full_Short_Hostname,#REF!,0))</f>
        <v>#REF!</v>
      </c>
    </row>
    <row r="365" spans="2:78" hidden="1">
      <c r="B365" s="95" t="s">
        <v>862</v>
      </c>
      <c r="C365" s="33" t="str">
        <f t="shared" si="63"/>
        <v>Beckton</v>
      </c>
      <c r="D365" s="33" t="str">
        <f t="shared" si="64"/>
        <v>GTPU Probe</v>
      </c>
      <c r="E365" s="33" t="str">
        <f t="shared" si="65"/>
        <v>YE2021</v>
      </c>
      <c r="F365" s="35" t="s">
        <v>4174</v>
      </c>
      <c r="G365" s="35" t="s">
        <v>4175</v>
      </c>
      <c r="H365" s="35" t="s">
        <v>52</v>
      </c>
      <c r="I365" s="35">
        <f t="shared" si="66"/>
        <v>0</v>
      </c>
      <c r="J365" s="38" t="s">
        <v>4176</v>
      </c>
      <c r="K365" s="38" t="s">
        <v>4177</v>
      </c>
      <c r="L365" s="38" t="s">
        <v>4175</v>
      </c>
      <c r="M365" s="38" t="s">
        <v>53</v>
      </c>
      <c r="N365" s="38">
        <f t="shared" si="67"/>
        <v>0</v>
      </c>
      <c r="O365" s="331" t="s">
        <v>4178</v>
      </c>
      <c r="P365" s="331" t="s">
        <v>4214</v>
      </c>
      <c r="Q365" s="197" t="s">
        <v>4227</v>
      </c>
      <c r="R365" s="197" t="s">
        <v>56</v>
      </c>
      <c r="S365" s="331" t="e">
        <f t="shared" si="61"/>
        <v>#REF!</v>
      </c>
      <c r="T365" s="357" t="s">
        <v>4180</v>
      </c>
      <c r="U365" s="357" t="s">
        <v>4215</v>
      </c>
      <c r="V365" s="197" t="s">
        <v>4227</v>
      </c>
      <c r="W365" s="197" t="s">
        <v>56</v>
      </c>
      <c r="X365" s="331" t="e">
        <f t="shared" si="62"/>
        <v>#REF!</v>
      </c>
      <c r="Y365" s="328" t="s">
        <v>4182</v>
      </c>
      <c r="Z365" s="328"/>
      <c r="AA365" s="328" t="s">
        <v>4175</v>
      </c>
      <c r="AB365" s="328" t="s">
        <v>4181</v>
      </c>
      <c r="AC365" s="328" t="s">
        <v>4181</v>
      </c>
      <c r="AD365" s="333" t="s">
        <v>4183</v>
      </c>
      <c r="AE365" s="333"/>
      <c r="AF365" s="333" t="s">
        <v>4185</v>
      </c>
      <c r="AG365" s="333" t="s">
        <v>4218</v>
      </c>
      <c r="AH365" s="333" t="s">
        <v>4219</v>
      </c>
      <c r="AI365" s="549" t="s">
        <v>4186</v>
      </c>
      <c r="AJ365" s="549"/>
      <c r="AK365" s="328" t="s">
        <v>4181</v>
      </c>
      <c r="AL365" s="328" t="s">
        <v>4181</v>
      </c>
      <c r="AM365" s="328" t="s">
        <v>4181</v>
      </c>
      <c r="AN365" s="356" t="s">
        <v>4188</v>
      </c>
      <c r="AO365" s="356"/>
      <c r="AP365" s="333" t="s">
        <v>4185</v>
      </c>
      <c r="AQ365" s="333" t="s">
        <v>4218</v>
      </c>
      <c r="AR365" s="333" t="s">
        <v>4219</v>
      </c>
      <c r="AS365" s="549" t="s">
        <v>4189</v>
      </c>
      <c r="AT365" s="549"/>
      <c r="AU365" s="328" t="s">
        <v>4181</v>
      </c>
      <c r="AV365" s="328" t="s">
        <v>4181</v>
      </c>
      <c r="AW365" s="328" t="s">
        <v>4181</v>
      </c>
      <c r="AX365" s="353"/>
      <c r="AY365" s="353"/>
      <c r="AZ365" s="353"/>
      <c r="BA365" s="353"/>
      <c r="BB365" s="353"/>
      <c r="BC365" s="353"/>
      <c r="BD365" s="353"/>
      <c r="BE365" s="353"/>
      <c r="BF365" s="353"/>
      <c r="BG365" s="353"/>
      <c r="BH365" s="355"/>
      <c r="BI365" s="355"/>
      <c r="BJ365" s="353"/>
      <c r="BK365" s="353"/>
      <c r="BL365" s="353"/>
      <c r="BM365" s="353"/>
      <c r="BN365" s="353"/>
      <c r="BO365" s="355"/>
      <c r="BP365" s="355"/>
      <c r="BQ365" s="355"/>
      <c r="BS365" s="35" t="e">
        <f>INDEX(#REF!,MATCH(P2P_Full_Short_Hostname,#REF!,0))</f>
        <v>#REF!</v>
      </c>
      <c r="BT365" s="35" t="e">
        <f>INDEX(#REF!,MATCH(P2P_Full_Short_Hostname,#REF!,0))</f>
        <v>#REF!</v>
      </c>
      <c r="BU365" s="38" t="e">
        <f>INDEX(#REF!,MATCH(P2P_Full_Short_Hostname,#REF!,0))</f>
        <v>#REF!</v>
      </c>
      <c r="BV365" s="38" t="e">
        <f>INDEX(#REF!,MATCH(P2P_Full_Short_Hostname,#REF!,0))</f>
        <v>#REF!</v>
      </c>
      <c r="BW365" s="332" t="e">
        <f>INDEX(#REF!,MATCH(P2P_Full_Short_Hostname,#REF!,0))</f>
        <v>#REF!</v>
      </c>
      <c r="BX365" s="332" t="e">
        <f>INDEX(#REF!,MATCH(P2P_Full_Short_Hostname,#REF!,0))</f>
        <v>#REF!</v>
      </c>
      <c r="BY365" s="333" t="e">
        <f>INDEX(#REF!,MATCH(P2P_Full_Short_Hostname,#REF!,0))</f>
        <v>#REF!</v>
      </c>
      <c r="BZ365" s="333" t="e">
        <f>INDEX(#REF!,MATCH(P2P_Full_Short_Hostname,#REF!,0))</f>
        <v>#REF!</v>
      </c>
    </row>
    <row r="366" spans="2:78" hidden="1">
      <c r="B366" s="95" t="s">
        <v>883</v>
      </c>
      <c r="C366" s="33" t="str">
        <f t="shared" si="63"/>
        <v>Croydon</v>
      </c>
      <c r="D366" s="33" t="str">
        <f t="shared" si="64"/>
        <v>GTPC Probe</v>
      </c>
      <c r="E366" s="33" t="str">
        <f t="shared" si="65"/>
        <v>YE2021</v>
      </c>
      <c r="F366" s="35" t="s">
        <v>4174</v>
      </c>
      <c r="G366" s="35" t="s">
        <v>4175</v>
      </c>
      <c r="H366" s="35" t="s">
        <v>52</v>
      </c>
      <c r="I366" s="35">
        <f t="shared" si="66"/>
        <v>0</v>
      </c>
      <c r="J366" s="38" t="s">
        <v>4176</v>
      </c>
      <c r="K366" s="38" t="s">
        <v>4177</v>
      </c>
      <c r="L366" s="38" t="s">
        <v>4175</v>
      </c>
      <c r="M366" s="38" t="s">
        <v>53</v>
      </c>
      <c r="N366" s="38">
        <f t="shared" si="67"/>
        <v>0</v>
      </c>
      <c r="O366" s="331" t="s">
        <v>4178</v>
      </c>
      <c r="P366" s="331" t="s">
        <v>4214</v>
      </c>
      <c r="Q366" s="197" t="s">
        <v>4227</v>
      </c>
      <c r="R366" s="197" t="s">
        <v>56</v>
      </c>
      <c r="S366" s="331" t="e">
        <f t="shared" si="61"/>
        <v>#REF!</v>
      </c>
      <c r="T366" s="357" t="s">
        <v>4180</v>
      </c>
      <c r="U366" s="357" t="s">
        <v>4215</v>
      </c>
      <c r="V366" s="197" t="s">
        <v>4227</v>
      </c>
      <c r="W366" s="197" t="s">
        <v>56</v>
      </c>
      <c r="X366" s="331" t="e">
        <f t="shared" si="62"/>
        <v>#REF!</v>
      </c>
      <c r="Y366" s="328" t="s">
        <v>4182</v>
      </c>
      <c r="Z366" s="328"/>
      <c r="AA366" s="328" t="s">
        <v>4175</v>
      </c>
      <c r="AB366" s="328" t="s">
        <v>4181</v>
      </c>
      <c r="AC366" s="328" t="s">
        <v>4181</v>
      </c>
      <c r="AD366" s="333" t="s">
        <v>4183</v>
      </c>
      <c r="AE366" s="333"/>
      <c r="AF366" s="333" t="s">
        <v>4185</v>
      </c>
      <c r="AG366" s="333" t="s">
        <v>4218</v>
      </c>
      <c r="AH366" s="333" t="s">
        <v>4219</v>
      </c>
      <c r="AI366" s="549" t="s">
        <v>4186</v>
      </c>
      <c r="AJ366" s="549"/>
      <c r="AK366" s="328" t="s">
        <v>4181</v>
      </c>
      <c r="AL366" s="328" t="s">
        <v>4181</v>
      </c>
      <c r="AM366" s="328" t="s">
        <v>4181</v>
      </c>
      <c r="AN366" s="356" t="s">
        <v>4188</v>
      </c>
      <c r="AO366" s="356"/>
      <c r="AP366" s="333" t="s">
        <v>4185</v>
      </c>
      <c r="AQ366" s="333" t="s">
        <v>4218</v>
      </c>
      <c r="AR366" s="333" t="s">
        <v>4219</v>
      </c>
      <c r="AS366" s="549" t="s">
        <v>4189</v>
      </c>
      <c r="AT366" s="549"/>
      <c r="AU366" s="328" t="s">
        <v>4181</v>
      </c>
      <c r="AV366" s="328" t="s">
        <v>4181</v>
      </c>
      <c r="AW366" s="328" t="s">
        <v>4181</v>
      </c>
      <c r="AX366" s="353"/>
      <c r="AY366" s="353"/>
      <c r="AZ366" s="353"/>
      <c r="BA366" s="353"/>
      <c r="BB366" s="353"/>
      <c r="BC366" s="353"/>
      <c r="BD366" s="353"/>
      <c r="BE366" s="353"/>
      <c r="BF366" s="353"/>
      <c r="BG366" s="353"/>
      <c r="BH366" s="355"/>
      <c r="BI366" s="355"/>
      <c r="BJ366" s="353"/>
      <c r="BK366" s="353"/>
      <c r="BL366" s="353"/>
      <c r="BM366" s="353"/>
      <c r="BN366" s="353"/>
      <c r="BO366" s="355"/>
      <c r="BP366" s="355"/>
      <c r="BQ366" s="355"/>
      <c r="BS366" s="35" t="e">
        <f>INDEX(#REF!,MATCH(P2P_Full_Short_Hostname,#REF!,0))</f>
        <v>#REF!</v>
      </c>
      <c r="BT366" s="35" t="e">
        <f>INDEX(#REF!,MATCH(P2P_Full_Short_Hostname,#REF!,0))</f>
        <v>#REF!</v>
      </c>
      <c r="BU366" s="38" t="e">
        <f>INDEX(#REF!,MATCH(P2P_Full_Short_Hostname,#REF!,0))</f>
        <v>#REF!</v>
      </c>
      <c r="BV366" s="38" t="e">
        <f>INDEX(#REF!,MATCH(P2P_Full_Short_Hostname,#REF!,0))</f>
        <v>#REF!</v>
      </c>
      <c r="BW366" s="332" t="e">
        <f>INDEX(#REF!,MATCH(P2P_Full_Short_Hostname,#REF!,0))</f>
        <v>#REF!</v>
      </c>
      <c r="BX366" s="332" t="e">
        <f>INDEX(#REF!,MATCH(P2P_Full_Short_Hostname,#REF!,0))</f>
        <v>#REF!</v>
      </c>
      <c r="BY366" s="333" t="e">
        <f>INDEX(#REF!,MATCH(P2P_Full_Short_Hostname,#REF!,0))</f>
        <v>#REF!</v>
      </c>
      <c r="BZ366" s="333" t="e">
        <f>INDEX(#REF!,MATCH(P2P_Full_Short_Hostname,#REF!,0))</f>
        <v>#REF!</v>
      </c>
    </row>
    <row r="367" spans="2:78" hidden="1">
      <c r="B367" s="95" t="s">
        <v>790</v>
      </c>
      <c r="C367" s="33" t="str">
        <f t="shared" si="63"/>
        <v>Leeds</v>
      </c>
      <c r="D367" s="33" t="str">
        <f t="shared" si="64"/>
        <v>GTPU Probe</v>
      </c>
      <c r="E367" s="33" t="str">
        <f t="shared" si="65"/>
        <v>YE2021</v>
      </c>
      <c r="F367" s="35" t="s">
        <v>4174</v>
      </c>
      <c r="G367" s="35" t="s">
        <v>4175</v>
      </c>
      <c r="H367" s="35" t="s">
        <v>52</v>
      </c>
      <c r="I367" s="35">
        <f t="shared" si="66"/>
        <v>0</v>
      </c>
      <c r="J367" s="38" t="s">
        <v>4176</v>
      </c>
      <c r="K367" s="38" t="s">
        <v>4177</v>
      </c>
      <c r="L367" s="38" t="s">
        <v>4175</v>
      </c>
      <c r="M367" s="38" t="s">
        <v>53</v>
      </c>
      <c r="N367" s="38">
        <f t="shared" si="67"/>
        <v>0</v>
      </c>
      <c r="O367" s="331" t="s">
        <v>4178</v>
      </c>
      <c r="P367" s="331" t="s">
        <v>4214</v>
      </c>
      <c r="Q367" s="197" t="s">
        <v>4227</v>
      </c>
      <c r="R367" s="197" t="s">
        <v>56</v>
      </c>
      <c r="S367" s="331" t="e">
        <f t="shared" si="61"/>
        <v>#REF!</v>
      </c>
      <c r="T367" s="357" t="s">
        <v>4180</v>
      </c>
      <c r="U367" s="357" t="s">
        <v>4215</v>
      </c>
      <c r="V367" s="197" t="s">
        <v>4227</v>
      </c>
      <c r="W367" s="197" t="s">
        <v>56</v>
      </c>
      <c r="X367" s="331" t="e">
        <f t="shared" si="62"/>
        <v>#REF!</v>
      </c>
      <c r="Y367" s="328" t="s">
        <v>4182</v>
      </c>
      <c r="Z367" s="328"/>
      <c r="AA367" s="328" t="s">
        <v>4175</v>
      </c>
      <c r="AB367" s="328" t="s">
        <v>4181</v>
      </c>
      <c r="AC367" s="328" t="s">
        <v>4181</v>
      </c>
      <c r="AD367" s="333" t="s">
        <v>4183</v>
      </c>
      <c r="AE367" s="333"/>
      <c r="AF367" s="333" t="s">
        <v>4185</v>
      </c>
      <c r="AG367" s="333" t="s">
        <v>4218</v>
      </c>
      <c r="AH367" s="333" t="s">
        <v>4219</v>
      </c>
      <c r="AI367" s="549" t="s">
        <v>4186</v>
      </c>
      <c r="AJ367" s="549"/>
      <c r="AK367" s="328" t="s">
        <v>4181</v>
      </c>
      <c r="AL367" s="328" t="s">
        <v>4181</v>
      </c>
      <c r="AM367" s="328" t="s">
        <v>4181</v>
      </c>
      <c r="AN367" s="356" t="s">
        <v>4188</v>
      </c>
      <c r="AO367" s="356"/>
      <c r="AP367" s="333" t="s">
        <v>4185</v>
      </c>
      <c r="AQ367" s="333" t="s">
        <v>4218</v>
      </c>
      <c r="AR367" s="333" t="s">
        <v>4219</v>
      </c>
      <c r="AS367" s="549" t="s">
        <v>4189</v>
      </c>
      <c r="AT367" s="549"/>
      <c r="AU367" s="328" t="s">
        <v>4181</v>
      </c>
      <c r="AV367" s="328" t="s">
        <v>4181</v>
      </c>
      <c r="AW367" s="328" t="s">
        <v>4181</v>
      </c>
      <c r="AX367" s="353"/>
      <c r="AY367" s="353"/>
      <c r="AZ367" s="353"/>
      <c r="BA367" s="353"/>
      <c r="BB367" s="353"/>
      <c r="BC367" s="353"/>
      <c r="BD367" s="353"/>
      <c r="BE367" s="353"/>
      <c r="BF367" s="353"/>
      <c r="BG367" s="353"/>
      <c r="BH367" s="355"/>
      <c r="BI367" s="355"/>
      <c r="BJ367" s="353"/>
      <c r="BK367" s="353"/>
      <c r="BL367" s="353"/>
      <c r="BM367" s="353"/>
      <c r="BN367" s="353"/>
      <c r="BO367" s="355"/>
      <c r="BP367" s="355"/>
      <c r="BQ367" s="355"/>
      <c r="BS367" s="35" t="e">
        <f>INDEX(#REF!,MATCH(P2P_Full_Short_Hostname,#REF!,0))</f>
        <v>#REF!</v>
      </c>
      <c r="BT367" s="35" t="e">
        <f>INDEX(#REF!,MATCH(P2P_Full_Short_Hostname,#REF!,0))</f>
        <v>#REF!</v>
      </c>
      <c r="BU367" s="38" t="e">
        <f>INDEX(#REF!,MATCH(P2P_Full_Short_Hostname,#REF!,0))</f>
        <v>#REF!</v>
      </c>
      <c r="BV367" s="38" t="e">
        <f>INDEX(#REF!,MATCH(P2P_Full_Short_Hostname,#REF!,0))</f>
        <v>#REF!</v>
      </c>
      <c r="BW367" s="332" t="e">
        <f>INDEX(#REF!,MATCH(P2P_Full_Short_Hostname,#REF!,0))</f>
        <v>#REF!</v>
      </c>
      <c r="BX367" s="332" t="e">
        <f>INDEX(#REF!,MATCH(P2P_Full_Short_Hostname,#REF!,0))</f>
        <v>#REF!</v>
      </c>
      <c r="BY367" s="333" t="e">
        <f>INDEX(#REF!,MATCH(P2P_Full_Short_Hostname,#REF!,0))</f>
        <v>#REF!</v>
      </c>
      <c r="BZ367" s="333" t="e">
        <f>INDEX(#REF!,MATCH(P2P_Full_Short_Hostname,#REF!,0))</f>
        <v>#REF!</v>
      </c>
    </row>
    <row r="368" spans="2:78" hidden="1">
      <c r="B368" s="95" t="s">
        <v>755</v>
      </c>
      <c r="C368" s="33" t="str">
        <f t="shared" si="63"/>
        <v>Luton</v>
      </c>
      <c r="D368" s="33" t="str">
        <f t="shared" si="64"/>
        <v>GTPC Probe</v>
      </c>
      <c r="E368" s="33" t="str">
        <f t="shared" si="65"/>
        <v>YE2021</v>
      </c>
      <c r="F368" s="35" t="s">
        <v>4174</v>
      </c>
      <c r="G368" s="35" t="s">
        <v>4175</v>
      </c>
      <c r="H368" s="35" t="s">
        <v>52</v>
      </c>
      <c r="I368" s="35">
        <f t="shared" si="66"/>
        <v>0</v>
      </c>
      <c r="J368" s="38" t="s">
        <v>4176</v>
      </c>
      <c r="K368" s="38" t="s">
        <v>4177</v>
      </c>
      <c r="L368" s="38" t="s">
        <v>4175</v>
      </c>
      <c r="M368" s="38" t="s">
        <v>53</v>
      </c>
      <c r="N368" s="38">
        <f t="shared" si="67"/>
        <v>0</v>
      </c>
      <c r="O368" s="331" t="s">
        <v>4178</v>
      </c>
      <c r="P368" s="331" t="s">
        <v>4214</v>
      </c>
      <c r="Q368" s="197" t="s">
        <v>4227</v>
      </c>
      <c r="R368" s="197" t="s">
        <v>56</v>
      </c>
      <c r="S368" s="331" t="e">
        <f t="shared" si="61"/>
        <v>#REF!</v>
      </c>
      <c r="T368" s="357" t="s">
        <v>4180</v>
      </c>
      <c r="U368" s="357" t="s">
        <v>4215</v>
      </c>
      <c r="V368" s="197" t="s">
        <v>4227</v>
      </c>
      <c r="W368" s="197" t="s">
        <v>56</v>
      </c>
      <c r="X368" s="331" t="e">
        <f t="shared" si="62"/>
        <v>#REF!</v>
      </c>
      <c r="Y368" s="328" t="s">
        <v>4182</v>
      </c>
      <c r="Z368" s="328"/>
      <c r="AA368" s="328" t="s">
        <v>4175</v>
      </c>
      <c r="AB368" s="328" t="s">
        <v>4181</v>
      </c>
      <c r="AC368" s="328" t="s">
        <v>4181</v>
      </c>
      <c r="AD368" s="333" t="s">
        <v>4183</v>
      </c>
      <c r="AE368" s="333"/>
      <c r="AF368" s="333" t="s">
        <v>4185</v>
      </c>
      <c r="AG368" s="333" t="s">
        <v>4218</v>
      </c>
      <c r="AH368" s="333" t="s">
        <v>4219</v>
      </c>
      <c r="AI368" s="549" t="s">
        <v>4186</v>
      </c>
      <c r="AJ368" s="549"/>
      <c r="AK368" s="328" t="s">
        <v>4181</v>
      </c>
      <c r="AL368" s="328" t="s">
        <v>4181</v>
      </c>
      <c r="AM368" s="328" t="s">
        <v>4181</v>
      </c>
      <c r="AN368" s="356" t="s">
        <v>4188</v>
      </c>
      <c r="AO368" s="356"/>
      <c r="AP368" s="333" t="s">
        <v>4185</v>
      </c>
      <c r="AQ368" s="333" t="s">
        <v>4218</v>
      </c>
      <c r="AR368" s="333" t="s">
        <v>4219</v>
      </c>
      <c r="AS368" s="549" t="s">
        <v>4189</v>
      </c>
      <c r="AT368" s="549"/>
      <c r="AU368" s="328" t="s">
        <v>4181</v>
      </c>
      <c r="AV368" s="328" t="s">
        <v>4181</v>
      </c>
      <c r="AW368" s="328" t="s">
        <v>4181</v>
      </c>
      <c r="AX368" s="353"/>
      <c r="AY368" s="353"/>
      <c r="AZ368" s="353"/>
      <c r="BA368" s="353"/>
      <c r="BB368" s="353"/>
      <c r="BC368" s="353"/>
      <c r="BD368" s="353"/>
      <c r="BE368" s="353"/>
      <c r="BF368" s="353"/>
      <c r="BG368" s="353"/>
      <c r="BH368" s="355"/>
      <c r="BI368" s="355"/>
      <c r="BJ368" s="353"/>
      <c r="BK368" s="353"/>
      <c r="BL368" s="353"/>
      <c r="BM368" s="353"/>
      <c r="BN368" s="353"/>
      <c r="BO368" s="355"/>
      <c r="BP368" s="355"/>
      <c r="BQ368" s="355"/>
      <c r="BS368" s="35" t="e">
        <f>INDEX(#REF!,MATCH(P2P_Full_Short_Hostname,#REF!,0))</f>
        <v>#REF!</v>
      </c>
      <c r="BT368" s="35" t="e">
        <f>INDEX(#REF!,MATCH(P2P_Full_Short_Hostname,#REF!,0))</f>
        <v>#REF!</v>
      </c>
      <c r="BU368" s="38" t="e">
        <f>INDEX(#REF!,MATCH(P2P_Full_Short_Hostname,#REF!,0))</f>
        <v>#REF!</v>
      </c>
      <c r="BV368" s="38" t="e">
        <f>INDEX(#REF!,MATCH(P2P_Full_Short_Hostname,#REF!,0))</f>
        <v>#REF!</v>
      </c>
      <c r="BW368" s="332" t="e">
        <f>INDEX(#REF!,MATCH(P2P_Full_Short_Hostname,#REF!,0))</f>
        <v>#REF!</v>
      </c>
      <c r="BX368" s="332" t="e">
        <f>INDEX(#REF!,MATCH(P2P_Full_Short_Hostname,#REF!,0))</f>
        <v>#REF!</v>
      </c>
      <c r="BY368" s="333" t="e">
        <f>INDEX(#REF!,MATCH(P2P_Full_Short_Hostname,#REF!,0))</f>
        <v>#REF!</v>
      </c>
      <c r="BZ368" s="333" t="e">
        <f>INDEX(#REF!,MATCH(P2P_Full_Short_Hostname,#REF!,0))</f>
        <v>#REF!</v>
      </c>
    </row>
    <row r="369" spans="2:78" hidden="1">
      <c r="B369" s="95" t="s">
        <v>813</v>
      </c>
      <c r="C369" s="33" t="str">
        <f t="shared" si="63"/>
        <v>Mansfield</v>
      </c>
      <c r="D369" s="33" t="str">
        <f t="shared" si="64"/>
        <v>GTPU Probe</v>
      </c>
      <c r="E369" s="33" t="str">
        <f t="shared" si="65"/>
        <v>YE2021</v>
      </c>
      <c r="F369" s="35" t="s">
        <v>4174</v>
      </c>
      <c r="G369" s="35" t="s">
        <v>4175</v>
      </c>
      <c r="H369" s="35" t="s">
        <v>52</v>
      </c>
      <c r="I369" s="35">
        <f t="shared" si="66"/>
        <v>0</v>
      </c>
      <c r="J369" s="38" t="s">
        <v>4176</v>
      </c>
      <c r="K369" s="38" t="s">
        <v>4177</v>
      </c>
      <c r="L369" s="38" t="s">
        <v>4175</v>
      </c>
      <c r="M369" s="38" t="s">
        <v>53</v>
      </c>
      <c r="N369" s="38">
        <f t="shared" si="67"/>
        <v>0</v>
      </c>
      <c r="O369" s="331" t="s">
        <v>4178</v>
      </c>
      <c r="P369" s="331" t="s">
        <v>4214</v>
      </c>
      <c r="Q369" s="197" t="s">
        <v>4227</v>
      </c>
      <c r="R369" s="197" t="s">
        <v>56</v>
      </c>
      <c r="S369" s="331" t="e">
        <f t="shared" si="61"/>
        <v>#REF!</v>
      </c>
      <c r="T369" s="357" t="s">
        <v>4180</v>
      </c>
      <c r="U369" s="357" t="s">
        <v>4215</v>
      </c>
      <c r="V369" s="197" t="s">
        <v>4227</v>
      </c>
      <c r="W369" s="197" t="s">
        <v>56</v>
      </c>
      <c r="X369" s="331" t="e">
        <f t="shared" si="62"/>
        <v>#REF!</v>
      </c>
      <c r="Y369" s="328" t="s">
        <v>4182</v>
      </c>
      <c r="Z369" s="328"/>
      <c r="AA369" s="328" t="s">
        <v>4175</v>
      </c>
      <c r="AB369" s="328" t="s">
        <v>4181</v>
      </c>
      <c r="AC369" s="328" t="s">
        <v>4181</v>
      </c>
      <c r="AD369" s="333" t="s">
        <v>4183</v>
      </c>
      <c r="AE369" s="333"/>
      <c r="AF369" s="333" t="s">
        <v>4185</v>
      </c>
      <c r="AG369" s="333" t="s">
        <v>4218</v>
      </c>
      <c r="AH369" s="333" t="s">
        <v>4219</v>
      </c>
      <c r="AI369" s="549" t="s">
        <v>4186</v>
      </c>
      <c r="AJ369" s="549"/>
      <c r="AK369" s="328" t="s">
        <v>4181</v>
      </c>
      <c r="AL369" s="328" t="s">
        <v>4181</v>
      </c>
      <c r="AM369" s="328" t="s">
        <v>4181</v>
      </c>
      <c r="AN369" s="356" t="s">
        <v>4188</v>
      </c>
      <c r="AO369" s="356"/>
      <c r="AP369" s="333" t="s">
        <v>4185</v>
      </c>
      <c r="AQ369" s="333" t="s">
        <v>4218</v>
      </c>
      <c r="AR369" s="333" t="s">
        <v>4219</v>
      </c>
      <c r="AS369" s="549" t="s">
        <v>4189</v>
      </c>
      <c r="AT369" s="549"/>
      <c r="AU369" s="328" t="s">
        <v>4181</v>
      </c>
      <c r="AV369" s="328" t="s">
        <v>4181</v>
      </c>
      <c r="AW369" s="328" t="s">
        <v>4181</v>
      </c>
      <c r="AX369" s="353"/>
      <c r="AY369" s="353"/>
      <c r="AZ369" s="353"/>
      <c r="BA369" s="353"/>
      <c r="BB369" s="353"/>
      <c r="BC369" s="353"/>
      <c r="BD369" s="353"/>
      <c r="BE369" s="353"/>
      <c r="BF369" s="353"/>
      <c r="BG369" s="353"/>
      <c r="BH369" s="355"/>
      <c r="BI369" s="355"/>
      <c r="BJ369" s="353"/>
      <c r="BK369" s="353"/>
      <c r="BL369" s="353"/>
      <c r="BM369" s="353"/>
      <c r="BN369" s="353"/>
      <c r="BO369" s="355"/>
      <c r="BP369" s="355"/>
      <c r="BQ369" s="355"/>
      <c r="BS369" s="35" t="e">
        <f>INDEX(#REF!,MATCH(P2P_Full_Short_Hostname,#REF!,0))</f>
        <v>#REF!</v>
      </c>
      <c r="BT369" s="35" t="e">
        <f>INDEX(#REF!,MATCH(P2P_Full_Short_Hostname,#REF!,0))</f>
        <v>#REF!</v>
      </c>
      <c r="BU369" s="38" t="e">
        <f>INDEX(#REF!,MATCH(P2P_Full_Short_Hostname,#REF!,0))</f>
        <v>#REF!</v>
      </c>
      <c r="BV369" s="38" t="e">
        <f>INDEX(#REF!,MATCH(P2P_Full_Short_Hostname,#REF!,0))</f>
        <v>#REF!</v>
      </c>
      <c r="BW369" s="332" t="e">
        <f>INDEX(#REF!,MATCH(P2P_Full_Short_Hostname,#REF!,0))</f>
        <v>#REF!</v>
      </c>
      <c r="BX369" s="332" t="e">
        <f>INDEX(#REF!,MATCH(P2P_Full_Short_Hostname,#REF!,0))</f>
        <v>#REF!</v>
      </c>
      <c r="BY369" s="333" t="e">
        <f>INDEX(#REF!,MATCH(P2P_Full_Short_Hostname,#REF!,0))</f>
        <v>#REF!</v>
      </c>
      <c r="BZ369" s="333" t="e">
        <f>INDEX(#REF!,MATCH(P2P_Full_Short_Hostname,#REF!,0))</f>
        <v>#REF!</v>
      </c>
    </row>
    <row r="370" spans="2:78" hidden="1">
      <c r="B370" s="95" t="s">
        <v>837</v>
      </c>
      <c r="C370" s="33" t="str">
        <f t="shared" si="63"/>
        <v>West Brom</v>
      </c>
      <c r="D370" s="33" t="str">
        <f t="shared" si="64"/>
        <v>GTPU Probe</v>
      </c>
      <c r="E370" s="33" t="str">
        <f t="shared" si="65"/>
        <v>YE2021</v>
      </c>
      <c r="F370" s="35" t="s">
        <v>4174</v>
      </c>
      <c r="G370" s="35" t="s">
        <v>4175</v>
      </c>
      <c r="H370" s="35" t="s">
        <v>52</v>
      </c>
      <c r="I370" s="35">
        <f t="shared" si="66"/>
        <v>0</v>
      </c>
      <c r="J370" s="38" t="s">
        <v>4176</v>
      </c>
      <c r="K370" s="38" t="s">
        <v>4177</v>
      </c>
      <c r="L370" s="38" t="s">
        <v>4175</v>
      </c>
      <c r="M370" s="38" t="s">
        <v>53</v>
      </c>
      <c r="N370" s="38">
        <f t="shared" si="67"/>
        <v>0</v>
      </c>
      <c r="O370" s="331" t="s">
        <v>4178</v>
      </c>
      <c r="P370" s="331" t="s">
        <v>4214</v>
      </c>
      <c r="Q370" s="197" t="s">
        <v>4227</v>
      </c>
      <c r="R370" s="197" t="s">
        <v>56</v>
      </c>
      <c r="S370" s="331" t="e">
        <f t="shared" si="61"/>
        <v>#REF!</v>
      </c>
      <c r="T370" s="357" t="s">
        <v>4180</v>
      </c>
      <c r="U370" s="357" t="s">
        <v>4215</v>
      </c>
      <c r="V370" s="197" t="s">
        <v>4227</v>
      </c>
      <c r="W370" s="197" t="s">
        <v>56</v>
      </c>
      <c r="X370" s="331" t="e">
        <f t="shared" si="62"/>
        <v>#REF!</v>
      </c>
      <c r="Y370" s="328" t="s">
        <v>4182</v>
      </c>
      <c r="Z370" s="328"/>
      <c r="AA370" s="328" t="s">
        <v>4175</v>
      </c>
      <c r="AB370" s="328" t="s">
        <v>4181</v>
      </c>
      <c r="AC370" s="328" t="s">
        <v>4181</v>
      </c>
      <c r="AD370" s="333" t="s">
        <v>4183</v>
      </c>
      <c r="AE370" s="333"/>
      <c r="AF370" s="333" t="s">
        <v>4185</v>
      </c>
      <c r="AG370" s="333" t="s">
        <v>4218</v>
      </c>
      <c r="AH370" s="333" t="s">
        <v>4219</v>
      </c>
      <c r="AI370" s="549" t="s">
        <v>4186</v>
      </c>
      <c r="AJ370" s="549"/>
      <c r="AK370" s="328" t="s">
        <v>4181</v>
      </c>
      <c r="AL370" s="328" t="s">
        <v>4181</v>
      </c>
      <c r="AM370" s="328" t="s">
        <v>4181</v>
      </c>
      <c r="AN370" s="356" t="s">
        <v>4188</v>
      </c>
      <c r="AO370" s="356"/>
      <c r="AP370" s="333" t="s">
        <v>4185</v>
      </c>
      <c r="AQ370" s="333" t="s">
        <v>4218</v>
      </c>
      <c r="AR370" s="333" t="s">
        <v>4219</v>
      </c>
      <c r="AS370" s="549" t="s">
        <v>4189</v>
      </c>
      <c r="AT370" s="549"/>
      <c r="AU370" s="328" t="s">
        <v>4181</v>
      </c>
      <c r="AV370" s="328" t="s">
        <v>4181</v>
      </c>
      <c r="AW370" s="328" t="s">
        <v>4181</v>
      </c>
      <c r="AX370" s="353"/>
      <c r="AY370" s="353"/>
      <c r="AZ370" s="353"/>
      <c r="BA370" s="353"/>
      <c r="BB370" s="353"/>
      <c r="BC370" s="353"/>
      <c r="BD370" s="353"/>
      <c r="BE370" s="353"/>
      <c r="BF370" s="353"/>
      <c r="BG370" s="353"/>
      <c r="BH370" s="355"/>
      <c r="BI370" s="355"/>
      <c r="BJ370" s="353"/>
      <c r="BK370" s="353"/>
      <c r="BL370" s="353"/>
      <c r="BM370" s="353"/>
      <c r="BN370" s="353"/>
      <c r="BO370" s="355"/>
      <c r="BP370" s="355"/>
      <c r="BQ370" s="355"/>
      <c r="BS370" s="35" t="e">
        <f>INDEX(#REF!,MATCH(P2P_Full_Short_Hostname,#REF!,0))</f>
        <v>#REF!</v>
      </c>
      <c r="BT370" s="35" t="e">
        <f>INDEX(#REF!,MATCH(P2P_Full_Short_Hostname,#REF!,0))</f>
        <v>#REF!</v>
      </c>
      <c r="BU370" s="38" t="e">
        <f>INDEX(#REF!,MATCH(P2P_Full_Short_Hostname,#REF!,0))</f>
        <v>#REF!</v>
      </c>
      <c r="BV370" s="38" t="e">
        <f>INDEX(#REF!,MATCH(P2P_Full_Short_Hostname,#REF!,0))</f>
        <v>#REF!</v>
      </c>
      <c r="BW370" s="332" t="e">
        <f>INDEX(#REF!,MATCH(P2P_Full_Short_Hostname,#REF!,0))</f>
        <v>#REF!</v>
      </c>
      <c r="BX370" s="332" t="e">
        <f>INDEX(#REF!,MATCH(P2P_Full_Short_Hostname,#REF!,0))</f>
        <v>#REF!</v>
      </c>
      <c r="BY370" s="333" t="e">
        <f>INDEX(#REF!,MATCH(P2P_Full_Short_Hostname,#REF!,0))</f>
        <v>#REF!</v>
      </c>
      <c r="BZ370" s="333" t="e">
        <f>INDEX(#REF!,MATCH(P2P_Full_Short_Hostname,#REF!,0))</f>
        <v>#REF!</v>
      </c>
    </row>
    <row r="371" spans="2:78" hidden="1">
      <c r="B371" s="95" t="s">
        <v>863</v>
      </c>
      <c r="C371" s="33" t="str">
        <f t="shared" si="63"/>
        <v>Beckton</v>
      </c>
      <c r="D371" s="33" t="str">
        <f t="shared" si="64"/>
        <v>GTPC Probe</v>
      </c>
      <c r="E371" s="33" t="str">
        <f t="shared" si="65"/>
        <v>YE2021</v>
      </c>
      <c r="F371" s="35" t="s">
        <v>4174</v>
      </c>
      <c r="G371" s="35" t="s">
        <v>4175</v>
      </c>
      <c r="H371" s="35" t="s">
        <v>52</v>
      </c>
      <c r="I371" s="35">
        <f t="shared" si="66"/>
        <v>0</v>
      </c>
      <c r="J371" s="38" t="s">
        <v>4176</v>
      </c>
      <c r="K371" s="38" t="s">
        <v>4177</v>
      </c>
      <c r="L371" s="38" t="s">
        <v>4175</v>
      </c>
      <c r="M371" s="38" t="s">
        <v>53</v>
      </c>
      <c r="N371" s="38">
        <f t="shared" si="67"/>
        <v>0</v>
      </c>
      <c r="O371" s="331" t="s">
        <v>4178</v>
      </c>
      <c r="P371" s="331" t="s">
        <v>4214</v>
      </c>
      <c r="Q371" s="197" t="s">
        <v>4227</v>
      </c>
      <c r="R371" s="197" t="s">
        <v>56</v>
      </c>
      <c r="S371" s="331" t="e">
        <f t="shared" si="61"/>
        <v>#REF!</v>
      </c>
      <c r="T371" s="357" t="s">
        <v>4180</v>
      </c>
      <c r="U371" s="357" t="s">
        <v>4215</v>
      </c>
      <c r="V371" s="197" t="s">
        <v>4227</v>
      </c>
      <c r="W371" s="197" t="s">
        <v>56</v>
      </c>
      <c r="X371" s="331" t="e">
        <f t="shared" si="62"/>
        <v>#REF!</v>
      </c>
      <c r="Y371" s="328" t="s">
        <v>4182</v>
      </c>
      <c r="Z371" s="328"/>
      <c r="AA371" s="328" t="s">
        <v>4175</v>
      </c>
      <c r="AB371" s="328" t="s">
        <v>4181</v>
      </c>
      <c r="AC371" s="328" t="s">
        <v>4181</v>
      </c>
      <c r="AD371" s="333" t="s">
        <v>4183</v>
      </c>
      <c r="AE371" s="333"/>
      <c r="AF371" s="333" t="s">
        <v>4185</v>
      </c>
      <c r="AG371" s="333" t="s">
        <v>4218</v>
      </c>
      <c r="AH371" s="333" t="s">
        <v>4219</v>
      </c>
      <c r="AI371" s="549" t="s">
        <v>4186</v>
      </c>
      <c r="AJ371" s="549"/>
      <c r="AK371" s="328" t="s">
        <v>4181</v>
      </c>
      <c r="AL371" s="328" t="s">
        <v>4181</v>
      </c>
      <c r="AM371" s="328" t="s">
        <v>4181</v>
      </c>
      <c r="AN371" s="356" t="s">
        <v>4188</v>
      </c>
      <c r="AO371" s="356"/>
      <c r="AP371" s="333" t="s">
        <v>4185</v>
      </c>
      <c r="AQ371" s="333" t="s">
        <v>4218</v>
      </c>
      <c r="AR371" s="333" t="s">
        <v>4219</v>
      </c>
      <c r="AS371" s="549" t="s">
        <v>4189</v>
      </c>
      <c r="AT371" s="549"/>
      <c r="AU371" s="328" t="s">
        <v>4181</v>
      </c>
      <c r="AV371" s="328" t="s">
        <v>4181</v>
      </c>
      <c r="AW371" s="328" t="s">
        <v>4181</v>
      </c>
      <c r="AX371" s="353"/>
      <c r="AY371" s="353"/>
      <c r="AZ371" s="353"/>
      <c r="BA371" s="353"/>
      <c r="BB371" s="353"/>
      <c r="BC371" s="353"/>
      <c r="BD371" s="353"/>
      <c r="BE371" s="353"/>
      <c r="BF371" s="353"/>
      <c r="BG371" s="353"/>
      <c r="BH371" s="355"/>
      <c r="BI371" s="355"/>
      <c r="BJ371" s="353"/>
      <c r="BK371" s="353"/>
      <c r="BL371" s="353"/>
      <c r="BM371" s="353"/>
      <c r="BN371" s="353"/>
      <c r="BO371" s="355"/>
      <c r="BP371" s="355"/>
      <c r="BQ371" s="355"/>
      <c r="BS371" s="35" t="e">
        <f>INDEX(#REF!,MATCH(P2P_Full_Short_Hostname,#REF!,0))</f>
        <v>#REF!</v>
      </c>
      <c r="BT371" s="35" t="e">
        <f>INDEX(#REF!,MATCH(P2P_Full_Short_Hostname,#REF!,0))</f>
        <v>#REF!</v>
      </c>
      <c r="BU371" s="38" t="e">
        <f>INDEX(#REF!,MATCH(P2P_Full_Short_Hostname,#REF!,0))</f>
        <v>#REF!</v>
      </c>
      <c r="BV371" s="38" t="e">
        <f>INDEX(#REF!,MATCH(P2P_Full_Short_Hostname,#REF!,0))</f>
        <v>#REF!</v>
      </c>
      <c r="BW371" s="332" t="e">
        <f>INDEX(#REF!,MATCH(P2P_Full_Short_Hostname,#REF!,0))</f>
        <v>#REF!</v>
      </c>
      <c r="BX371" s="332" t="e">
        <f>INDEX(#REF!,MATCH(P2P_Full_Short_Hostname,#REF!,0))</f>
        <v>#REF!</v>
      </c>
      <c r="BY371" s="333" t="e">
        <f>INDEX(#REF!,MATCH(P2P_Full_Short_Hostname,#REF!,0))</f>
        <v>#REF!</v>
      </c>
      <c r="BZ371" s="333" t="e">
        <f>INDEX(#REF!,MATCH(P2P_Full_Short_Hostname,#REF!,0))</f>
        <v>#REF!</v>
      </c>
    </row>
    <row r="372" spans="2:78" hidden="1">
      <c r="B372" s="95" t="s">
        <v>791</v>
      </c>
      <c r="C372" s="33" t="str">
        <f t="shared" si="63"/>
        <v>Leeds</v>
      </c>
      <c r="D372" s="33" t="str">
        <f t="shared" si="64"/>
        <v>GTPU Probe</v>
      </c>
      <c r="E372" s="33" t="str">
        <f t="shared" si="65"/>
        <v>YE2021</v>
      </c>
      <c r="F372" s="35" t="s">
        <v>4174</v>
      </c>
      <c r="G372" s="35" t="s">
        <v>4175</v>
      </c>
      <c r="H372" s="35" t="s">
        <v>52</v>
      </c>
      <c r="I372" s="35">
        <f t="shared" si="66"/>
        <v>0</v>
      </c>
      <c r="J372" s="38" t="s">
        <v>4176</v>
      </c>
      <c r="K372" s="38" t="s">
        <v>4177</v>
      </c>
      <c r="L372" s="38" t="s">
        <v>4175</v>
      </c>
      <c r="M372" s="38" t="s">
        <v>53</v>
      </c>
      <c r="N372" s="38">
        <f t="shared" si="67"/>
        <v>0</v>
      </c>
      <c r="O372" s="331" t="s">
        <v>4178</v>
      </c>
      <c r="P372" s="331" t="s">
        <v>4214</v>
      </c>
      <c r="Q372" s="197" t="s">
        <v>4227</v>
      </c>
      <c r="R372" s="197" t="s">
        <v>56</v>
      </c>
      <c r="S372" s="331" t="e">
        <f t="shared" si="61"/>
        <v>#REF!</v>
      </c>
      <c r="T372" s="357" t="s">
        <v>4180</v>
      </c>
      <c r="U372" s="357" t="s">
        <v>4215</v>
      </c>
      <c r="V372" s="197" t="s">
        <v>4227</v>
      </c>
      <c r="W372" s="197" t="s">
        <v>56</v>
      </c>
      <c r="X372" s="331" t="e">
        <f t="shared" si="62"/>
        <v>#REF!</v>
      </c>
      <c r="Y372" s="328" t="s">
        <v>4182</v>
      </c>
      <c r="Z372" s="328"/>
      <c r="AA372" s="328" t="s">
        <v>4175</v>
      </c>
      <c r="AB372" s="328" t="s">
        <v>4181</v>
      </c>
      <c r="AC372" s="328" t="s">
        <v>4181</v>
      </c>
      <c r="AD372" s="333" t="s">
        <v>4183</v>
      </c>
      <c r="AE372" s="333"/>
      <c r="AF372" s="333" t="s">
        <v>4185</v>
      </c>
      <c r="AG372" s="333" t="s">
        <v>4218</v>
      </c>
      <c r="AH372" s="333" t="s">
        <v>4219</v>
      </c>
      <c r="AI372" s="549" t="s">
        <v>4186</v>
      </c>
      <c r="AJ372" s="549"/>
      <c r="AK372" s="328" t="s">
        <v>4181</v>
      </c>
      <c r="AL372" s="328" t="s">
        <v>4181</v>
      </c>
      <c r="AM372" s="328" t="s">
        <v>4181</v>
      </c>
      <c r="AN372" s="356" t="s">
        <v>4188</v>
      </c>
      <c r="AO372" s="356"/>
      <c r="AP372" s="333" t="s">
        <v>4185</v>
      </c>
      <c r="AQ372" s="333" t="s">
        <v>4218</v>
      </c>
      <c r="AR372" s="333" t="s">
        <v>4219</v>
      </c>
      <c r="AS372" s="549" t="s">
        <v>4189</v>
      </c>
      <c r="AT372" s="549"/>
      <c r="AU372" s="328" t="s">
        <v>4181</v>
      </c>
      <c r="AV372" s="328" t="s">
        <v>4181</v>
      </c>
      <c r="AW372" s="328" t="s">
        <v>4181</v>
      </c>
      <c r="AX372" s="353"/>
      <c r="AY372" s="353"/>
      <c r="AZ372" s="353"/>
      <c r="BA372" s="353"/>
      <c r="BB372" s="353"/>
      <c r="BC372" s="353"/>
      <c r="BD372" s="353"/>
      <c r="BE372" s="353"/>
      <c r="BF372" s="353"/>
      <c r="BG372" s="353"/>
      <c r="BH372" s="355"/>
      <c r="BI372" s="355"/>
      <c r="BJ372" s="353"/>
      <c r="BK372" s="353"/>
      <c r="BL372" s="353"/>
      <c r="BM372" s="353"/>
      <c r="BN372" s="353"/>
      <c r="BO372" s="355"/>
      <c r="BP372" s="355"/>
      <c r="BQ372" s="355"/>
      <c r="BS372" s="35" t="e">
        <f>INDEX(#REF!,MATCH(P2P_Full_Short_Hostname,#REF!,0))</f>
        <v>#REF!</v>
      </c>
      <c r="BT372" s="35" t="e">
        <f>INDEX(#REF!,MATCH(P2P_Full_Short_Hostname,#REF!,0))</f>
        <v>#REF!</v>
      </c>
      <c r="BU372" s="38" t="e">
        <f>INDEX(#REF!,MATCH(P2P_Full_Short_Hostname,#REF!,0))</f>
        <v>#REF!</v>
      </c>
      <c r="BV372" s="38" t="e">
        <f>INDEX(#REF!,MATCH(P2P_Full_Short_Hostname,#REF!,0))</f>
        <v>#REF!</v>
      </c>
      <c r="BW372" s="332" t="e">
        <f>INDEX(#REF!,MATCH(P2P_Full_Short_Hostname,#REF!,0))</f>
        <v>#REF!</v>
      </c>
      <c r="BX372" s="332" t="e">
        <f>INDEX(#REF!,MATCH(P2P_Full_Short_Hostname,#REF!,0))</f>
        <v>#REF!</v>
      </c>
      <c r="BY372" s="333" t="e">
        <f>INDEX(#REF!,MATCH(P2P_Full_Short_Hostname,#REF!,0))</f>
        <v>#REF!</v>
      </c>
      <c r="BZ372" s="333" t="e">
        <f>INDEX(#REF!,MATCH(P2P_Full_Short_Hostname,#REF!,0))</f>
        <v>#REF!</v>
      </c>
    </row>
    <row r="373" spans="2:78" hidden="1">
      <c r="B373" s="95" t="s">
        <v>814</v>
      </c>
      <c r="C373" s="33" t="str">
        <f t="shared" si="63"/>
        <v>Mansfield</v>
      </c>
      <c r="D373" s="33" t="str">
        <f t="shared" si="64"/>
        <v>GTPU Probe</v>
      </c>
      <c r="E373" s="33" t="str">
        <f t="shared" si="65"/>
        <v>YE2021</v>
      </c>
      <c r="F373" s="35" t="s">
        <v>4174</v>
      </c>
      <c r="G373" s="35" t="s">
        <v>4175</v>
      </c>
      <c r="H373" s="35" t="s">
        <v>52</v>
      </c>
      <c r="I373" s="35">
        <f t="shared" si="66"/>
        <v>0</v>
      </c>
      <c r="J373" s="38" t="s">
        <v>4176</v>
      </c>
      <c r="K373" s="38" t="s">
        <v>4177</v>
      </c>
      <c r="L373" s="38" t="s">
        <v>4175</v>
      </c>
      <c r="M373" s="38" t="s">
        <v>53</v>
      </c>
      <c r="N373" s="38">
        <f t="shared" si="67"/>
        <v>0</v>
      </c>
      <c r="O373" s="331" t="s">
        <v>4178</v>
      </c>
      <c r="P373" s="331" t="s">
        <v>4214</v>
      </c>
      <c r="Q373" s="197" t="s">
        <v>4227</v>
      </c>
      <c r="R373" s="197" t="s">
        <v>56</v>
      </c>
      <c r="S373" s="331" t="e">
        <f t="shared" si="61"/>
        <v>#REF!</v>
      </c>
      <c r="T373" s="357" t="s">
        <v>4180</v>
      </c>
      <c r="U373" s="357" t="s">
        <v>4215</v>
      </c>
      <c r="V373" s="197" t="s">
        <v>4227</v>
      </c>
      <c r="W373" s="197" t="s">
        <v>56</v>
      </c>
      <c r="X373" s="331" t="e">
        <f t="shared" si="62"/>
        <v>#REF!</v>
      </c>
      <c r="Y373" s="328" t="s">
        <v>4182</v>
      </c>
      <c r="Z373" s="328"/>
      <c r="AA373" s="328" t="s">
        <v>4175</v>
      </c>
      <c r="AB373" s="328" t="s">
        <v>4181</v>
      </c>
      <c r="AC373" s="328" t="s">
        <v>4181</v>
      </c>
      <c r="AD373" s="333" t="s">
        <v>4183</v>
      </c>
      <c r="AE373" s="333"/>
      <c r="AF373" s="333" t="s">
        <v>4185</v>
      </c>
      <c r="AG373" s="333" t="s">
        <v>4218</v>
      </c>
      <c r="AH373" s="333" t="s">
        <v>4219</v>
      </c>
      <c r="AI373" s="549" t="s">
        <v>4186</v>
      </c>
      <c r="AJ373" s="549"/>
      <c r="AK373" s="328" t="s">
        <v>4181</v>
      </c>
      <c r="AL373" s="328" t="s">
        <v>4181</v>
      </c>
      <c r="AM373" s="328" t="s">
        <v>4181</v>
      </c>
      <c r="AN373" s="356" t="s">
        <v>4188</v>
      </c>
      <c r="AO373" s="356"/>
      <c r="AP373" s="333" t="s">
        <v>4185</v>
      </c>
      <c r="AQ373" s="333" t="s">
        <v>4218</v>
      </c>
      <c r="AR373" s="333" t="s">
        <v>4219</v>
      </c>
      <c r="AS373" s="549" t="s">
        <v>4189</v>
      </c>
      <c r="AT373" s="549"/>
      <c r="AU373" s="328" t="s">
        <v>4181</v>
      </c>
      <c r="AV373" s="328" t="s">
        <v>4181</v>
      </c>
      <c r="AW373" s="328" t="s">
        <v>4181</v>
      </c>
      <c r="AX373" s="353"/>
      <c r="AY373" s="353"/>
      <c r="AZ373" s="353"/>
      <c r="BA373" s="353"/>
      <c r="BB373" s="353"/>
      <c r="BC373" s="353"/>
      <c r="BD373" s="353"/>
      <c r="BE373" s="353"/>
      <c r="BF373" s="353"/>
      <c r="BG373" s="353"/>
      <c r="BH373" s="355"/>
      <c r="BI373" s="355"/>
      <c r="BJ373" s="353"/>
      <c r="BK373" s="353"/>
      <c r="BL373" s="353"/>
      <c r="BM373" s="353"/>
      <c r="BN373" s="353"/>
      <c r="BO373" s="355"/>
      <c r="BP373" s="355"/>
      <c r="BQ373" s="355"/>
      <c r="BS373" s="35" t="e">
        <f>INDEX(#REF!,MATCH(P2P_Full_Short_Hostname,#REF!,0))</f>
        <v>#REF!</v>
      </c>
      <c r="BT373" s="35" t="e">
        <f>INDEX(#REF!,MATCH(P2P_Full_Short_Hostname,#REF!,0))</f>
        <v>#REF!</v>
      </c>
      <c r="BU373" s="38" t="e">
        <f>INDEX(#REF!,MATCH(P2P_Full_Short_Hostname,#REF!,0))</f>
        <v>#REF!</v>
      </c>
      <c r="BV373" s="38" t="e">
        <f>INDEX(#REF!,MATCH(P2P_Full_Short_Hostname,#REF!,0))</f>
        <v>#REF!</v>
      </c>
      <c r="BW373" s="332" t="e">
        <f>INDEX(#REF!,MATCH(P2P_Full_Short_Hostname,#REF!,0))</f>
        <v>#REF!</v>
      </c>
      <c r="BX373" s="332" t="e">
        <f>INDEX(#REF!,MATCH(P2P_Full_Short_Hostname,#REF!,0))</f>
        <v>#REF!</v>
      </c>
      <c r="BY373" s="333" t="e">
        <f>INDEX(#REF!,MATCH(P2P_Full_Short_Hostname,#REF!,0))</f>
        <v>#REF!</v>
      </c>
      <c r="BZ373" s="333" t="e">
        <f>INDEX(#REF!,MATCH(P2P_Full_Short_Hostname,#REF!,0))</f>
        <v>#REF!</v>
      </c>
    </row>
    <row r="374" spans="2:78" hidden="1">
      <c r="B374" s="95" t="s">
        <v>838</v>
      </c>
      <c r="C374" s="33" t="str">
        <f t="shared" si="63"/>
        <v>West Brom</v>
      </c>
      <c r="D374" s="33" t="str">
        <f t="shared" si="64"/>
        <v>GTPU Probe</v>
      </c>
      <c r="E374" s="33" t="str">
        <f t="shared" si="65"/>
        <v>YE2021</v>
      </c>
      <c r="F374" s="35" t="s">
        <v>4174</v>
      </c>
      <c r="G374" s="35" t="s">
        <v>4175</v>
      </c>
      <c r="H374" s="35" t="s">
        <v>52</v>
      </c>
      <c r="I374" s="35">
        <f t="shared" si="66"/>
        <v>0</v>
      </c>
      <c r="J374" s="38" t="s">
        <v>4176</v>
      </c>
      <c r="K374" s="38" t="s">
        <v>4177</v>
      </c>
      <c r="L374" s="38" t="s">
        <v>4175</v>
      </c>
      <c r="M374" s="38" t="s">
        <v>53</v>
      </c>
      <c r="N374" s="38">
        <f t="shared" si="67"/>
        <v>0</v>
      </c>
      <c r="O374" s="331" t="s">
        <v>4178</v>
      </c>
      <c r="P374" s="331" t="s">
        <v>4214</v>
      </c>
      <c r="Q374" s="197" t="s">
        <v>4227</v>
      </c>
      <c r="R374" s="197" t="s">
        <v>56</v>
      </c>
      <c r="S374" s="331" t="e">
        <f t="shared" si="61"/>
        <v>#REF!</v>
      </c>
      <c r="T374" s="357" t="s">
        <v>4180</v>
      </c>
      <c r="U374" s="357" t="s">
        <v>4215</v>
      </c>
      <c r="V374" s="197" t="s">
        <v>4227</v>
      </c>
      <c r="W374" s="197" t="s">
        <v>56</v>
      </c>
      <c r="X374" s="331" t="e">
        <f t="shared" si="62"/>
        <v>#REF!</v>
      </c>
      <c r="Y374" s="328" t="s">
        <v>4182</v>
      </c>
      <c r="Z374" s="328"/>
      <c r="AA374" s="328" t="s">
        <v>4175</v>
      </c>
      <c r="AB374" s="328" t="s">
        <v>4181</v>
      </c>
      <c r="AC374" s="328" t="s">
        <v>4181</v>
      </c>
      <c r="AD374" s="333" t="s">
        <v>4183</v>
      </c>
      <c r="AE374" s="333"/>
      <c r="AF374" s="333" t="s">
        <v>4185</v>
      </c>
      <c r="AG374" s="333" t="s">
        <v>4218</v>
      </c>
      <c r="AH374" s="333" t="s">
        <v>4219</v>
      </c>
      <c r="AI374" s="549" t="s">
        <v>4186</v>
      </c>
      <c r="AJ374" s="549"/>
      <c r="AK374" s="328" t="s">
        <v>4181</v>
      </c>
      <c r="AL374" s="328" t="s">
        <v>4181</v>
      </c>
      <c r="AM374" s="328" t="s">
        <v>4181</v>
      </c>
      <c r="AN374" s="356" t="s">
        <v>4188</v>
      </c>
      <c r="AO374" s="356"/>
      <c r="AP374" s="333" t="s">
        <v>4185</v>
      </c>
      <c r="AQ374" s="333" t="s">
        <v>4218</v>
      </c>
      <c r="AR374" s="333" t="s">
        <v>4219</v>
      </c>
      <c r="AS374" s="549" t="s">
        <v>4189</v>
      </c>
      <c r="AT374" s="549"/>
      <c r="AU374" s="328" t="s">
        <v>4181</v>
      </c>
      <c r="AV374" s="328" t="s">
        <v>4181</v>
      </c>
      <c r="AW374" s="328" t="s">
        <v>4181</v>
      </c>
      <c r="AX374" s="353"/>
      <c r="AY374" s="353"/>
      <c r="AZ374" s="353"/>
      <c r="BA374" s="353"/>
      <c r="BB374" s="353"/>
      <c r="BC374" s="353"/>
      <c r="BD374" s="353"/>
      <c r="BE374" s="353"/>
      <c r="BF374" s="353"/>
      <c r="BG374" s="353"/>
      <c r="BH374" s="355"/>
      <c r="BI374" s="355"/>
      <c r="BJ374" s="353"/>
      <c r="BK374" s="353"/>
      <c r="BL374" s="353"/>
      <c r="BM374" s="353"/>
      <c r="BN374" s="353"/>
      <c r="BO374" s="355"/>
      <c r="BP374" s="355"/>
      <c r="BQ374" s="355"/>
      <c r="BS374" s="35" t="e">
        <f>INDEX(#REF!,MATCH(P2P_Full_Short_Hostname,#REF!,0))</f>
        <v>#REF!</v>
      </c>
      <c r="BT374" s="35" t="e">
        <f>INDEX(#REF!,MATCH(P2P_Full_Short_Hostname,#REF!,0))</f>
        <v>#REF!</v>
      </c>
      <c r="BU374" s="38" t="e">
        <f>INDEX(#REF!,MATCH(P2P_Full_Short_Hostname,#REF!,0))</f>
        <v>#REF!</v>
      </c>
      <c r="BV374" s="38" t="e">
        <f>INDEX(#REF!,MATCH(P2P_Full_Short_Hostname,#REF!,0))</f>
        <v>#REF!</v>
      </c>
      <c r="BW374" s="332" t="e">
        <f>INDEX(#REF!,MATCH(P2P_Full_Short_Hostname,#REF!,0))</f>
        <v>#REF!</v>
      </c>
      <c r="BX374" s="332" t="e">
        <f>INDEX(#REF!,MATCH(P2P_Full_Short_Hostname,#REF!,0))</f>
        <v>#REF!</v>
      </c>
      <c r="BY374" s="333" t="e">
        <f>INDEX(#REF!,MATCH(P2P_Full_Short_Hostname,#REF!,0))</f>
        <v>#REF!</v>
      </c>
      <c r="BZ374" s="333" t="e">
        <f>INDEX(#REF!,MATCH(P2P_Full_Short_Hostname,#REF!,0))</f>
        <v>#REF!</v>
      </c>
    </row>
    <row r="375" spans="2:78" hidden="1">
      <c r="B375" s="95" t="s">
        <v>792</v>
      </c>
      <c r="C375" s="33" t="str">
        <f t="shared" si="63"/>
        <v>Leeds</v>
      </c>
      <c r="D375" s="33" t="str">
        <f t="shared" si="64"/>
        <v>GTPU Probe</v>
      </c>
      <c r="E375" s="33" t="str">
        <f t="shared" si="65"/>
        <v>YE2021</v>
      </c>
      <c r="F375" s="35" t="s">
        <v>4174</v>
      </c>
      <c r="G375" s="35" t="s">
        <v>4175</v>
      </c>
      <c r="H375" s="35" t="s">
        <v>52</v>
      </c>
      <c r="I375" s="35">
        <f t="shared" si="66"/>
        <v>0</v>
      </c>
      <c r="J375" s="38" t="s">
        <v>4176</v>
      </c>
      <c r="K375" s="38" t="s">
        <v>4177</v>
      </c>
      <c r="L375" s="38" t="s">
        <v>4175</v>
      </c>
      <c r="M375" s="38" t="s">
        <v>53</v>
      </c>
      <c r="N375" s="38">
        <f t="shared" si="67"/>
        <v>0</v>
      </c>
      <c r="O375" s="331" t="s">
        <v>4178</v>
      </c>
      <c r="P375" s="331" t="s">
        <v>4214</v>
      </c>
      <c r="Q375" s="197" t="s">
        <v>4227</v>
      </c>
      <c r="R375" s="197" t="s">
        <v>56</v>
      </c>
      <c r="S375" s="331" t="e">
        <f t="shared" si="61"/>
        <v>#REF!</v>
      </c>
      <c r="T375" s="357" t="s">
        <v>4180</v>
      </c>
      <c r="U375" s="357" t="s">
        <v>4215</v>
      </c>
      <c r="V375" s="197" t="s">
        <v>4227</v>
      </c>
      <c r="W375" s="197" t="s">
        <v>56</v>
      </c>
      <c r="X375" s="331" t="e">
        <f t="shared" si="62"/>
        <v>#REF!</v>
      </c>
      <c r="Y375" s="328" t="s">
        <v>4182</v>
      </c>
      <c r="Z375" s="328"/>
      <c r="AA375" s="328" t="s">
        <v>4175</v>
      </c>
      <c r="AB375" s="328" t="s">
        <v>4181</v>
      </c>
      <c r="AC375" s="328" t="s">
        <v>4181</v>
      </c>
      <c r="AD375" s="333" t="s">
        <v>4183</v>
      </c>
      <c r="AE375" s="333"/>
      <c r="AF375" s="333" t="s">
        <v>4185</v>
      </c>
      <c r="AG375" s="333" t="s">
        <v>4218</v>
      </c>
      <c r="AH375" s="333" t="s">
        <v>4219</v>
      </c>
      <c r="AI375" s="549" t="s">
        <v>4186</v>
      </c>
      <c r="AJ375" s="549"/>
      <c r="AK375" s="328" t="s">
        <v>4181</v>
      </c>
      <c r="AL375" s="328" t="s">
        <v>4181</v>
      </c>
      <c r="AM375" s="328" t="s">
        <v>4181</v>
      </c>
      <c r="AN375" s="356" t="s">
        <v>4188</v>
      </c>
      <c r="AO375" s="356"/>
      <c r="AP375" s="333" t="s">
        <v>4185</v>
      </c>
      <c r="AQ375" s="333" t="s">
        <v>4218</v>
      </c>
      <c r="AR375" s="333" t="s">
        <v>4219</v>
      </c>
      <c r="AS375" s="549" t="s">
        <v>4189</v>
      </c>
      <c r="AT375" s="549"/>
      <c r="AU375" s="328" t="s">
        <v>4181</v>
      </c>
      <c r="AV375" s="328" t="s">
        <v>4181</v>
      </c>
      <c r="AW375" s="328" t="s">
        <v>4181</v>
      </c>
      <c r="AX375" s="353"/>
      <c r="AY375" s="353"/>
      <c r="AZ375" s="353"/>
      <c r="BA375" s="353"/>
      <c r="BB375" s="353"/>
      <c r="BC375" s="353"/>
      <c r="BD375" s="353"/>
      <c r="BE375" s="353"/>
      <c r="BF375" s="353"/>
      <c r="BG375" s="353"/>
      <c r="BH375" s="355"/>
      <c r="BI375" s="355"/>
      <c r="BJ375" s="353"/>
      <c r="BK375" s="353"/>
      <c r="BL375" s="353"/>
      <c r="BM375" s="353"/>
      <c r="BN375" s="353"/>
      <c r="BO375" s="355"/>
      <c r="BP375" s="355"/>
      <c r="BQ375" s="355"/>
      <c r="BS375" s="35" t="e">
        <f>INDEX(#REF!,MATCH(P2P_Full_Short_Hostname,#REF!,0))</f>
        <v>#REF!</v>
      </c>
      <c r="BT375" s="35" t="e">
        <f>INDEX(#REF!,MATCH(P2P_Full_Short_Hostname,#REF!,0))</f>
        <v>#REF!</v>
      </c>
      <c r="BU375" s="38" t="e">
        <f>INDEX(#REF!,MATCH(P2P_Full_Short_Hostname,#REF!,0))</f>
        <v>#REF!</v>
      </c>
      <c r="BV375" s="38" t="e">
        <f>INDEX(#REF!,MATCH(P2P_Full_Short_Hostname,#REF!,0))</f>
        <v>#REF!</v>
      </c>
      <c r="BW375" s="332" t="e">
        <f>INDEX(#REF!,MATCH(P2P_Full_Short_Hostname,#REF!,0))</f>
        <v>#REF!</v>
      </c>
      <c r="BX375" s="332" t="e">
        <f>INDEX(#REF!,MATCH(P2P_Full_Short_Hostname,#REF!,0))</f>
        <v>#REF!</v>
      </c>
      <c r="BY375" s="333" t="e">
        <f>INDEX(#REF!,MATCH(P2P_Full_Short_Hostname,#REF!,0))</f>
        <v>#REF!</v>
      </c>
      <c r="BZ375" s="333" t="e">
        <f>INDEX(#REF!,MATCH(P2P_Full_Short_Hostname,#REF!,0))</f>
        <v>#REF!</v>
      </c>
    </row>
    <row r="376" spans="2:78" hidden="1">
      <c r="B376" s="95" t="s">
        <v>815</v>
      </c>
      <c r="C376" s="33" t="str">
        <f t="shared" si="63"/>
        <v>Mansfield</v>
      </c>
      <c r="D376" s="33" t="str">
        <f t="shared" si="64"/>
        <v>GTPC Probe</v>
      </c>
      <c r="E376" s="33" t="str">
        <f t="shared" si="65"/>
        <v>YE2021</v>
      </c>
      <c r="F376" s="35" t="s">
        <v>4174</v>
      </c>
      <c r="G376" s="35" t="s">
        <v>4175</v>
      </c>
      <c r="H376" s="35" t="s">
        <v>52</v>
      </c>
      <c r="I376" s="35">
        <f t="shared" si="66"/>
        <v>0</v>
      </c>
      <c r="J376" s="38" t="s">
        <v>4176</v>
      </c>
      <c r="K376" s="38" t="s">
        <v>4177</v>
      </c>
      <c r="L376" s="38" t="s">
        <v>4175</v>
      </c>
      <c r="M376" s="38" t="s">
        <v>53</v>
      </c>
      <c r="N376" s="38">
        <f t="shared" si="67"/>
        <v>0</v>
      </c>
      <c r="O376" s="331" t="s">
        <v>4178</v>
      </c>
      <c r="P376" s="331" t="s">
        <v>4214</v>
      </c>
      <c r="Q376" s="197" t="s">
        <v>4227</v>
      </c>
      <c r="R376" s="197" t="s">
        <v>56</v>
      </c>
      <c r="S376" s="331" t="e">
        <f t="shared" si="61"/>
        <v>#REF!</v>
      </c>
      <c r="T376" s="357" t="s">
        <v>4180</v>
      </c>
      <c r="U376" s="357" t="s">
        <v>4215</v>
      </c>
      <c r="V376" s="197" t="s">
        <v>4227</v>
      </c>
      <c r="W376" s="197" t="s">
        <v>56</v>
      </c>
      <c r="X376" s="331" t="e">
        <f t="shared" si="62"/>
        <v>#REF!</v>
      </c>
      <c r="Y376" s="328" t="s">
        <v>4182</v>
      </c>
      <c r="Z376" s="328"/>
      <c r="AA376" s="328" t="s">
        <v>4175</v>
      </c>
      <c r="AB376" s="328" t="s">
        <v>4181</v>
      </c>
      <c r="AC376" s="328" t="s">
        <v>4181</v>
      </c>
      <c r="AD376" s="333" t="s">
        <v>4183</v>
      </c>
      <c r="AE376" s="333"/>
      <c r="AF376" s="333" t="s">
        <v>4185</v>
      </c>
      <c r="AG376" s="333" t="s">
        <v>4218</v>
      </c>
      <c r="AH376" s="333" t="s">
        <v>4219</v>
      </c>
      <c r="AI376" s="549" t="s">
        <v>4186</v>
      </c>
      <c r="AJ376" s="549"/>
      <c r="AK376" s="328" t="s">
        <v>4181</v>
      </c>
      <c r="AL376" s="328" t="s">
        <v>4181</v>
      </c>
      <c r="AM376" s="328" t="s">
        <v>4181</v>
      </c>
      <c r="AN376" s="356" t="s">
        <v>4188</v>
      </c>
      <c r="AO376" s="356"/>
      <c r="AP376" s="333" t="s">
        <v>4185</v>
      </c>
      <c r="AQ376" s="333" t="s">
        <v>4218</v>
      </c>
      <c r="AR376" s="333" t="s">
        <v>4219</v>
      </c>
      <c r="AS376" s="549" t="s">
        <v>4189</v>
      </c>
      <c r="AT376" s="549"/>
      <c r="AU376" s="328" t="s">
        <v>4181</v>
      </c>
      <c r="AV376" s="328" t="s">
        <v>4181</v>
      </c>
      <c r="AW376" s="328" t="s">
        <v>4181</v>
      </c>
      <c r="AX376" s="353"/>
      <c r="AY376" s="353"/>
      <c r="AZ376" s="353"/>
      <c r="BA376" s="353"/>
      <c r="BB376" s="353"/>
      <c r="BC376" s="353"/>
      <c r="BD376" s="353"/>
      <c r="BE376" s="353"/>
      <c r="BF376" s="353"/>
      <c r="BG376" s="353"/>
      <c r="BH376" s="355"/>
      <c r="BI376" s="355"/>
      <c r="BJ376" s="353"/>
      <c r="BK376" s="353"/>
      <c r="BL376" s="353"/>
      <c r="BM376" s="353"/>
      <c r="BN376" s="353"/>
      <c r="BO376" s="355"/>
      <c r="BP376" s="355"/>
      <c r="BQ376" s="355"/>
      <c r="BS376" s="35" t="e">
        <f>INDEX(#REF!,MATCH(P2P_Full_Short_Hostname,#REF!,0))</f>
        <v>#REF!</v>
      </c>
      <c r="BT376" s="35" t="e">
        <f>INDEX(#REF!,MATCH(P2P_Full_Short_Hostname,#REF!,0))</f>
        <v>#REF!</v>
      </c>
      <c r="BU376" s="38" t="e">
        <f>INDEX(#REF!,MATCH(P2P_Full_Short_Hostname,#REF!,0))</f>
        <v>#REF!</v>
      </c>
      <c r="BV376" s="38" t="e">
        <f>INDEX(#REF!,MATCH(P2P_Full_Short_Hostname,#REF!,0))</f>
        <v>#REF!</v>
      </c>
      <c r="BW376" s="332" t="e">
        <f>INDEX(#REF!,MATCH(P2P_Full_Short_Hostname,#REF!,0))</f>
        <v>#REF!</v>
      </c>
      <c r="BX376" s="332" t="e">
        <f>INDEX(#REF!,MATCH(P2P_Full_Short_Hostname,#REF!,0))</f>
        <v>#REF!</v>
      </c>
      <c r="BY376" s="333" t="e">
        <f>INDEX(#REF!,MATCH(P2P_Full_Short_Hostname,#REF!,0))</f>
        <v>#REF!</v>
      </c>
      <c r="BZ376" s="333" t="e">
        <f>INDEX(#REF!,MATCH(P2P_Full_Short_Hostname,#REF!,0))</f>
        <v>#REF!</v>
      </c>
    </row>
    <row r="377" spans="2:78" hidden="1">
      <c r="B377" s="95" t="s">
        <v>839</v>
      </c>
      <c r="C377" s="33" t="str">
        <f t="shared" si="63"/>
        <v>West Brom</v>
      </c>
      <c r="D377" s="33" t="str">
        <f t="shared" si="64"/>
        <v>GTPC Probe</v>
      </c>
      <c r="E377" s="33" t="str">
        <f t="shared" si="65"/>
        <v>YE2021</v>
      </c>
      <c r="F377" s="35" t="s">
        <v>4174</v>
      </c>
      <c r="G377" s="35" t="s">
        <v>4175</v>
      </c>
      <c r="H377" s="35" t="s">
        <v>52</v>
      </c>
      <c r="I377" s="35">
        <f t="shared" si="66"/>
        <v>0</v>
      </c>
      <c r="J377" s="38" t="s">
        <v>4176</v>
      </c>
      <c r="K377" s="38" t="s">
        <v>4177</v>
      </c>
      <c r="L377" s="38" t="s">
        <v>4175</v>
      </c>
      <c r="M377" s="38" t="s">
        <v>53</v>
      </c>
      <c r="N377" s="38">
        <f t="shared" si="67"/>
        <v>0</v>
      </c>
      <c r="O377" s="331" t="s">
        <v>4178</v>
      </c>
      <c r="P377" s="331" t="s">
        <v>4214</v>
      </c>
      <c r="Q377" s="197" t="s">
        <v>4227</v>
      </c>
      <c r="R377" s="197" t="s">
        <v>56</v>
      </c>
      <c r="S377" s="331" t="e">
        <f t="shared" si="61"/>
        <v>#REF!</v>
      </c>
      <c r="T377" s="357" t="s">
        <v>4180</v>
      </c>
      <c r="U377" s="357" t="s">
        <v>4215</v>
      </c>
      <c r="V377" s="197" t="s">
        <v>4227</v>
      </c>
      <c r="W377" s="197" t="s">
        <v>56</v>
      </c>
      <c r="X377" s="331" t="e">
        <f t="shared" si="62"/>
        <v>#REF!</v>
      </c>
      <c r="Y377" s="328" t="s">
        <v>4182</v>
      </c>
      <c r="Z377" s="328"/>
      <c r="AA377" s="328" t="s">
        <v>4175</v>
      </c>
      <c r="AB377" s="328" t="s">
        <v>4181</v>
      </c>
      <c r="AC377" s="328" t="s">
        <v>4181</v>
      </c>
      <c r="AD377" s="333" t="s">
        <v>4183</v>
      </c>
      <c r="AE377" s="333"/>
      <c r="AF377" s="333" t="s">
        <v>4185</v>
      </c>
      <c r="AG377" s="333" t="s">
        <v>4218</v>
      </c>
      <c r="AH377" s="333" t="s">
        <v>4219</v>
      </c>
      <c r="AI377" s="549" t="s">
        <v>4186</v>
      </c>
      <c r="AJ377" s="549"/>
      <c r="AK377" s="328" t="s">
        <v>4181</v>
      </c>
      <c r="AL377" s="328" t="s">
        <v>4181</v>
      </c>
      <c r="AM377" s="328" t="s">
        <v>4181</v>
      </c>
      <c r="AN377" s="356" t="s">
        <v>4188</v>
      </c>
      <c r="AO377" s="356"/>
      <c r="AP377" s="333" t="s">
        <v>4185</v>
      </c>
      <c r="AQ377" s="333" t="s">
        <v>4218</v>
      </c>
      <c r="AR377" s="333" t="s">
        <v>4219</v>
      </c>
      <c r="AS377" s="549" t="s">
        <v>4189</v>
      </c>
      <c r="AT377" s="549"/>
      <c r="AU377" s="328" t="s">
        <v>4181</v>
      </c>
      <c r="AV377" s="328" t="s">
        <v>4181</v>
      </c>
      <c r="AW377" s="328" t="s">
        <v>4181</v>
      </c>
      <c r="AX377" s="353"/>
      <c r="AY377" s="353"/>
      <c r="AZ377" s="353"/>
      <c r="BA377" s="353"/>
      <c r="BB377" s="353"/>
      <c r="BC377" s="353"/>
      <c r="BD377" s="353"/>
      <c r="BE377" s="353"/>
      <c r="BF377" s="353"/>
      <c r="BG377" s="353"/>
      <c r="BH377" s="355"/>
      <c r="BI377" s="355"/>
      <c r="BJ377" s="353"/>
      <c r="BK377" s="353"/>
      <c r="BL377" s="353"/>
      <c r="BM377" s="353"/>
      <c r="BN377" s="353"/>
      <c r="BO377" s="355"/>
      <c r="BP377" s="355"/>
      <c r="BQ377" s="355"/>
      <c r="BS377" s="35" t="e">
        <f>INDEX(#REF!,MATCH(P2P_Full_Short_Hostname,#REF!,0))</f>
        <v>#REF!</v>
      </c>
      <c r="BT377" s="35" t="e">
        <f>INDEX(#REF!,MATCH(P2P_Full_Short_Hostname,#REF!,0))</f>
        <v>#REF!</v>
      </c>
      <c r="BU377" s="38" t="e">
        <f>INDEX(#REF!,MATCH(P2P_Full_Short_Hostname,#REF!,0))</f>
        <v>#REF!</v>
      </c>
      <c r="BV377" s="38" t="e">
        <f>INDEX(#REF!,MATCH(P2P_Full_Short_Hostname,#REF!,0))</f>
        <v>#REF!</v>
      </c>
      <c r="BW377" s="332" t="e">
        <f>INDEX(#REF!,MATCH(P2P_Full_Short_Hostname,#REF!,0))</f>
        <v>#REF!</v>
      </c>
      <c r="BX377" s="332" t="e">
        <f>INDEX(#REF!,MATCH(P2P_Full_Short_Hostname,#REF!,0))</f>
        <v>#REF!</v>
      </c>
      <c r="BY377" s="333" t="e">
        <f>INDEX(#REF!,MATCH(P2P_Full_Short_Hostname,#REF!,0))</f>
        <v>#REF!</v>
      </c>
      <c r="BZ377" s="333" t="e">
        <f>INDEX(#REF!,MATCH(P2P_Full_Short_Hostname,#REF!,0))</f>
        <v>#REF!</v>
      </c>
    </row>
    <row r="378" spans="2:78" hidden="1">
      <c r="B378" s="95" t="s">
        <v>793</v>
      </c>
      <c r="C378" s="33" t="str">
        <f t="shared" si="63"/>
        <v>Leeds</v>
      </c>
      <c r="D378" s="33" t="str">
        <f t="shared" si="64"/>
        <v>GTPC Probe</v>
      </c>
      <c r="E378" s="33" t="str">
        <f t="shared" si="65"/>
        <v>YE2021</v>
      </c>
      <c r="F378" s="117" t="s">
        <v>4174</v>
      </c>
      <c r="G378" s="117" t="s">
        <v>4175</v>
      </c>
      <c r="H378" s="117" t="s">
        <v>52</v>
      </c>
      <c r="I378" s="117">
        <f t="shared" si="66"/>
        <v>0</v>
      </c>
      <c r="J378" s="38" t="s">
        <v>4176</v>
      </c>
      <c r="K378" s="38" t="s">
        <v>4177</v>
      </c>
      <c r="L378" s="38" t="s">
        <v>4175</v>
      </c>
      <c r="M378" s="38" t="s">
        <v>53</v>
      </c>
      <c r="N378" s="38">
        <f t="shared" si="67"/>
        <v>0</v>
      </c>
      <c r="O378" s="331" t="s">
        <v>4178</v>
      </c>
      <c r="P378" s="331" t="s">
        <v>4214</v>
      </c>
      <c r="Q378" s="197" t="s">
        <v>4227</v>
      </c>
      <c r="R378" s="197" t="s">
        <v>56</v>
      </c>
      <c r="S378" s="331" t="e">
        <f t="shared" si="61"/>
        <v>#REF!</v>
      </c>
      <c r="T378" s="357" t="s">
        <v>4180</v>
      </c>
      <c r="U378" s="357" t="s">
        <v>4215</v>
      </c>
      <c r="V378" s="197" t="s">
        <v>4227</v>
      </c>
      <c r="W378" s="197" t="s">
        <v>56</v>
      </c>
      <c r="X378" s="331" t="e">
        <f t="shared" si="62"/>
        <v>#REF!</v>
      </c>
      <c r="Y378" s="328" t="s">
        <v>4182</v>
      </c>
      <c r="Z378" s="328"/>
      <c r="AA378" s="328" t="s">
        <v>4175</v>
      </c>
      <c r="AB378" s="328" t="s">
        <v>4181</v>
      </c>
      <c r="AC378" s="328" t="s">
        <v>4181</v>
      </c>
      <c r="AD378" s="333" t="s">
        <v>4183</v>
      </c>
      <c r="AE378" s="333"/>
      <c r="AF378" s="333" t="s">
        <v>4185</v>
      </c>
      <c r="AG378" s="333" t="s">
        <v>4218</v>
      </c>
      <c r="AH378" s="333" t="s">
        <v>4219</v>
      </c>
      <c r="AI378" s="549" t="s">
        <v>4186</v>
      </c>
      <c r="AJ378" s="549"/>
      <c r="AK378" s="328" t="s">
        <v>4181</v>
      </c>
      <c r="AL378" s="328" t="s">
        <v>4181</v>
      </c>
      <c r="AM378" s="328" t="s">
        <v>4181</v>
      </c>
      <c r="AN378" s="356" t="s">
        <v>4188</v>
      </c>
      <c r="AO378" s="356"/>
      <c r="AP378" s="333" t="s">
        <v>4185</v>
      </c>
      <c r="AQ378" s="333" t="s">
        <v>4218</v>
      </c>
      <c r="AR378" s="333" t="s">
        <v>4219</v>
      </c>
      <c r="AS378" s="549" t="s">
        <v>4189</v>
      </c>
      <c r="AT378" s="549"/>
      <c r="AU378" s="328" t="s">
        <v>4181</v>
      </c>
      <c r="AV378" s="328" t="s">
        <v>4181</v>
      </c>
      <c r="AW378" s="328" t="s">
        <v>4181</v>
      </c>
      <c r="AX378" s="353"/>
      <c r="AY378" s="353"/>
      <c r="AZ378" s="353"/>
      <c r="BA378" s="353"/>
      <c r="BB378" s="353"/>
      <c r="BC378" s="353"/>
      <c r="BD378" s="353"/>
      <c r="BE378" s="353"/>
      <c r="BF378" s="353"/>
      <c r="BG378" s="353"/>
      <c r="BH378" s="355"/>
      <c r="BI378" s="355"/>
      <c r="BJ378" s="353"/>
      <c r="BK378" s="353"/>
      <c r="BL378" s="353"/>
      <c r="BM378" s="353"/>
      <c r="BN378" s="353"/>
      <c r="BO378" s="355"/>
      <c r="BP378" s="355"/>
      <c r="BQ378" s="355"/>
      <c r="BS378" s="35" t="e">
        <f>INDEX(#REF!,MATCH(P2P_Full_Short_Hostname,#REF!,0))</f>
        <v>#REF!</v>
      </c>
      <c r="BT378" s="35" t="e">
        <f>INDEX(#REF!,MATCH(P2P_Full_Short_Hostname,#REF!,0))</f>
        <v>#REF!</v>
      </c>
      <c r="BU378" s="38" t="e">
        <f>INDEX(#REF!,MATCH(P2P_Full_Short_Hostname,#REF!,0))</f>
        <v>#REF!</v>
      </c>
      <c r="BV378" s="38" t="e">
        <f>INDEX(#REF!,MATCH(P2P_Full_Short_Hostname,#REF!,0))</f>
        <v>#REF!</v>
      </c>
      <c r="BW378" s="332" t="e">
        <f>INDEX(#REF!,MATCH(P2P_Full_Short_Hostname,#REF!,0))</f>
        <v>#REF!</v>
      </c>
      <c r="BX378" s="332" t="e">
        <f>INDEX(#REF!,MATCH(P2P_Full_Short_Hostname,#REF!,0))</f>
        <v>#REF!</v>
      </c>
      <c r="BY378" s="336" t="e">
        <f>INDEX(#REF!,MATCH(P2P_Full_Short_Hostname,#REF!,0))</f>
        <v>#REF!</v>
      </c>
      <c r="BZ378" s="336" t="e">
        <f>INDEX(#REF!,MATCH(P2P_Full_Short_Hostname,#REF!,0))</f>
        <v>#REF!</v>
      </c>
    </row>
    <row r="379" spans="2:78" hidden="1">
      <c r="B379" s="95" t="s">
        <v>915</v>
      </c>
      <c r="C379" s="33" t="str">
        <f t="shared" si="63"/>
        <v>Beckton</v>
      </c>
      <c r="D379" s="33" t="str">
        <f t="shared" si="64"/>
        <v>Extreme Switch</v>
      </c>
      <c r="E379" s="350" t="str">
        <f t="shared" si="65"/>
        <v>Ph1</v>
      </c>
      <c r="F379" s="353"/>
      <c r="G379" s="353"/>
      <c r="H379" s="353"/>
      <c r="I379" s="353"/>
      <c r="J379" s="351" t="s">
        <v>4230</v>
      </c>
      <c r="K379" s="351" t="s">
        <v>466</v>
      </c>
      <c r="L379" s="38" t="s">
        <v>4175</v>
      </c>
      <c r="M379" s="38" t="s">
        <v>53</v>
      </c>
      <c r="N379" s="38" t="str">
        <f t="shared" si="67"/>
        <v>10.244.55.177</v>
      </c>
      <c r="O379" s="353"/>
      <c r="P379" s="353"/>
      <c r="Q379" s="353"/>
      <c r="R379" s="353"/>
      <c r="S379" s="353"/>
      <c r="T379" s="353"/>
      <c r="U379" s="353"/>
      <c r="V379" s="353"/>
      <c r="W379" s="353"/>
      <c r="X379" s="353"/>
      <c r="Y379" s="353"/>
      <c r="Z379" s="353"/>
      <c r="AA379" s="353"/>
      <c r="AB379" s="353"/>
      <c r="AC379" s="353"/>
      <c r="AD379" s="353"/>
      <c r="AE379" s="353"/>
      <c r="AF379" s="353"/>
      <c r="AG379" s="353"/>
      <c r="AH379" s="353"/>
      <c r="AI379" s="353"/>
      <c r="AJ379" s="353"/>
      <c r="AK379" s="353"/>
      <c r="AL379" s="353"/>
      <c r="AM379" s="353"/>
      <c r="AN379" s="353"/>
      <c r="AO379" s="353"/>
      <c r="AP379" s="353"/>
      <c r="AQ379" s="353"/>
      <c r="AR379" s="353"/>
      <c r="AS379" s="353"/>
      <c r="AT379" s="353"/>
      <c r="AU379" s="353"/>
      <c r="AV379" s="353"/>
      <c r="AW379" s="353"/>
      <c r="AX379" s="353"/>
      <c r="AY379" s="353"/>
      <c r="AZ379" s="353"/>
      <c r="BA379" s="353"/>
      <c r="BB379" s="353"/>
      <c r="BC379" s="353"/>
      <c r="BD379" s="353"/>
      <c r="BE379" s="353"/>
      <c r="BF379" s="353"/>
      <c r="BG379" s="353"/>
      <c r="BH379" s="354"/>
      <c r="BI379" s="354"/>
      <c r="BJ379" s="354"/>
      <c r="BK379" s="354"/>
      <c r="BL379" s="354"/>
      <c r="BM379" s="354"/>
      <c r="BN379" s="354"/>
      <c r="BO379" s="354"/>
      <c r="BP379" s="354"/>
      <c r="BQ379" s="354"/>
      <c r="BS379" s="35" t="e">
        <f>INDEX(#REF!,MATCH(P2P_Full_Short_Hostname,#REF!,0))</f>
        <v>#REF!</v>
      </c>
      <c r="BT379" s="35" t="e">
        <f>INDEX(#REF!,MATCH(P2P_Full_Short_Hostname,#REF!,0))</f>
        <v>#REF!</v>
      </c>
      <c r="BU379" s="38" t="e">
        <f>INDEX(#REF!,MATCH(P2P_Full_Short_Hostname,#REF!,0))</f>
        <v>#REF!</v>
      </c>
      <c r="BV379" s="38" t="e">
        <f>INDEX(#REF!,MATCH(P2P_Full_Short_Hostname,#REF!,0))</f>
        <v>#REF!</v>
      </c>
      <c r="BW379" s="332" t="e">
        <f>INDEX(#REF!,MATCH(P2P_Full_Short_Hostname,#REF!,0))</f>
        <v>#REF!</v>
      </c>
      <c r="BX379" s="332" t="e">
        <f>INDEX(#REF!,MATCH(P2P_Full_Short_Hostname,#REF!,0))</f>
        <v>#REF!</v>
      </c>
      <c r="BY379" s="333" t="e">
        <f>INDEX(#REF!,MATCH(P2P_Full_Short_Hostname,#REF!,0))</f>
        <v>#REF!</v>
      </c>
      <c r="BZ379" s="333" t="e">
        <f>INDEX(#REF!,MATCH(P2P_Full_Short_Hostname,#REF!,0))</f>
        <v>#REF!</v>
      </c>
    </row>
    <row r="380" spans="2:78" hidden="1">
      <c r="B380" s="95" t="s">
        <v>917</v>
      </c>
      <c r="C380" s="33" t="str">
        <f t="shared" si="63"/>
        <v>Croydon</v>
      </c>
      <c r="D380" s="33" t="str">
        <f t="shared" si="64"/>
        <v>Extreme Switch</v>
      </c>
      <c r="E380" s="350" t="str">
        <f t="shared" si="65"/>
        <v>Ph1</v>
      </c>
      <c r="F380" s="353"/>
      <c r="G380" s="353"/>
      <c r="H380" s="353"/>
      <c r="I380" s="353"/>
      <c r="J380" s="351" t="s">
        <v>4230</v>
      </c>
      <c r="K380" s="351" t="s">
        <v>466</v>
      </c>
      <c r="L380" s="38" t="s">
        <v>4175</v>
      </c>
      <c r="M380" s="38" t="s">
        <v>53</v>
      </c>
      <c r="N380" s="38" t="str">
        <f t="shared" si="67"/>
        <v>10.244.55.241</v>
      </c>
      <c r="O380" s="353"/>
      <c r="P380" s="353"/>
      <c r="Q380" s="353"/>
      <c r="R380" s="353"/>
      <c r="S380" s="353"/>
      <c r="T380" s="353"/>
      <c r="U380" s="353"/>
      <c r="V380" s="353"/>
      <c r="W380" s="353"/>
      <c r="X380" s="353"/>
      <c r="Y380" s="353"/>
      <c r="Z380" s="353"/>
      <c r="AA380" s="353"/>
      <c r="AB380" s="353"/>
      <c r="AC380" s="353"/>
      <c r="AD380" s="353"/>
      <c r="AE380" s="353"/>
      <c r="AF380" s="353"/>
      <c r="AG380" s="353"/>
      <c r="AH380" s="353"/>
      <c r="AI380" s="353"/>
      <c r="AJ380" s="353"/>
      <c r="AK380" s="353"/>
      <c r="AL380" s="353"/>
      <c r="AM380" s="353"/>
      <c r="AN380" s="353"/>
      <c r="AO380" s="353"/>
      <c r="AP380" s="353"/>
      <c r="AQ380" s="353"/>
      <c r="AR380" s="353"/>
      <c r="AS380" s="353"/>
      <c r="AT380" s="353"/>
      <c r="AU380" s="353"/>
      <c r="AV380" s="353"/>
      <c r="AW380" s="353"/>
      <c r="AX380" s="353"/>
      <c r="AY380" s="353"/>
      <c r="AZ380" s="353"/>
      <c r="BA380" s="353"/>
      <c r="BB380" s="353"/>
      <c r="BC380" s="353"/>
      <c r="BD380" s="353"/>
      <c r="BE380" s="353"/>
      <c r="BF380" s="353"/>
      <c r="BG380" s="353"/>
      <c r="BH380" s="354"/>
      <c r="BI380" s="354"/>
      <c r="BJ380" s="354"/>
      <c r="BK380" s="354"/>
      <c r="BL380" s="354"/>
      <c r="BM380" s="354"/>
      <c r="BN380" s="354"/>
      <c r="BO380" s="354"/>
      <c r="BP380" s="354"/>
      <c r="BQ380" s="354"/>
      <c r="BS380" s="35" t="e">
        <f>INDEX(#REF!,MATCH(P2P_Full_Short_Hostname,#REF!,0))</f>
        <v>#REF!</v>
      </c>
      <c r="BT380" s="35" t="e">
        <f>INDEX(#REF!,MATCH(P2P_Full_Short_Hostname,#REF!,0))</f>
        <v>#REF!</v>
      </c>
      <c r="BU380" s="38" t="e">
        <f>INDEX(#REF!,MATCH(P2P_Full_Short_Hostname,#REF!,0))</f>
        <v>#REF!</v>
      </c>
      <c r="BV380" s="38" t="e">
        <f>INDEX(#REF!,MATCH(P2P_Full_Short_Hostname,#REF!,0))</f>
        <v>#REF!</v>
      </c>
      <c r="BW380" s="332" t="e">
        <f>INDEX(#REF!,MATCH(P2P_Full_Short_Hostname,#REF!,0))</f>
        <v>#REF!</v>
      </c>
      <c r="BX380" s="332" t="e">
        <f>INDEX(#REF!,MATCH(P2P_Full_Short_Hostname,#REF!,0))</f>
        <v>#REF!</v>
      </c>
      <c r="BY380" s="333" t="e">
        <f>INDEX(#REF!,MATCH(P2P_Full_Short_Hostname,#REF!,0))</f>
        <v>#REF!</v>
      </c>
      <c r="BZ380" s="333" t="e">
        <f>INDEX(#REF!,MATCH(P2P_Full_Short_Hostname,#REF!,0))</f>
        <v>#REF!</v>
      </c>
    </row>
    <row r="381" spans="2:78" hidden="1">
      <c r="B381" s="95" t="s">
        <v>909</v>
      </c>
      <c r="C381" s="33" t="str">
        <f t="shared" si="63"/>
        <v>Leeds</v>
      </c>
      <c r="D381" s="33" t="str">
        <f t="shared" si="64"/>
        <v>Extreme Switch</v>
      </c>
      <c r="E381" s="350" t="str">
        <f t="shared" si="65"/>
        <v>Ph1</v>
      </c>
      <c r="F381" s="353"/>
      <c r="G381" s="353"/>
      <c r="H381" s="353"/>
      <c r="I381" s="353"/>
      <c r="J381" s="351" t="s">
        <v>4230</v>
      </c>
      <c r="K381" s="351" t="s">
        <v>466</v>
      </c>
      <c r="L381" s="38" t="s">
        <v>4175</v>
      </c>
      <c r="M381" s="38" t="s">
        <v>53</v>
      </c>
      <c r="N381" s="38" t="str">
        <f t="shared" si="67"/>
        <v>10.244.53.17</v>
      </c>
      <c r="O381" s="353"/>
      <c r="P381" s="353"/>
      <c r="Q381" s="353"/>
      <c r="R381" s="353"/>
      <c r="S381" s="353"/>
      <c r="T381" s="353"/>
      <c r="U381" s="353"/>
      <c r="V381" s="353"/>
      <c r="W381" s="353"/>
      <c r="X381" s="353"/>
      <c r="Y381" s="353"/>
      <c r="Z381" s="353"/>
      <c r="AA381" s="353"/>
      <c r="AB381" s="353"/>
      <c r="AC381" s="353"/>
      <c r="AD381" s="353"/>
      <c r="AE381" s="353"/>
      <c r="AF381" s="353"/>
      <c r="AG381" s="353"/>
      <c r="AH381" s="353"/>
      <c r="AI381" s="353"/>
      <c r="AJ381" s="353"/>
      <c r="AK381" s="353"/>
      <c r="AL381" s="353"/>
      <c r="AM381" s="353"/>
      <c r="AN381" s="353"/>
      <c r="AO381" s="353"/>
      <c r="AP381" s="353"/>
      <c r="AQ381" s="353"/>
      <c r="AR381" s="353"/>
      <c r="AS381" s="353"/>
      <c r="AT381" s="353"/>
      <c r="AU381" s="353"/>
      <c r="AV381" s="353"/>
      <c r="AW381" s="353"/>
      <c r="AX381" s="353"/>
      <c r="AY381" s="353"/>
      <c r="AZ381" s="353"/>
      <c r="BA381" s="353"/>
      <c r="BB381" s="353"/>
      <c r="BC381" s="353"/>
      <c r="BD381" s="353"/>
      <c r="BE381" s="353"/>
      <c r="BF381" s="353"/>
      <c r="BG381" s="353"/>
      <c r="BH381" s="354"/>
      <c r="BI381" s="354"/>
      <c r="BJ381" s="354"/>
      <c r="BK381" s="354"/>
      <c r="BL381" s="354"/>
      <c r="BM381" s="354"/>
      <c r="BN381" s="354"/>
      <c r="BO381" s="354"/>
      <c r="BP381" s="354"/>
      <c r="BQ381" s="354"/>
      <c r="BS381" s="35" t="e">
        <f>INDEX(#REF!,MATCH(P2P_Full_Short_Hostname,#REF!,0))</f>
        <v>#REF!</v>
      </c>
      <c r="BT381" s="35" t="e">
        <f>INDEX(#REF!,MATCH(P2P_Full_Short_Hostname,#REF!,0))</f>
        <v>#REF!</v>
      </c>
      <c r="BU381" s="38" t="e">
        <f>INDEX(#REF!,MATCH(P2P_Full_Short_Hostname,#REF!,0))</f>
        <v>#REF!</v>
      </c>
      <c r="BV381" s="38" t="e">
        <f>INDEX(#REF!,MATCH(P2P_Full_Short_Hostname,#REF!,0))</f>
        <v>#REF!</v>
      </c>
      <c r="BW381" s="332" t="e">
        <f>INDEX(#REF!,MATCH(P2P_Full_Short_Hostname,#REF!,0))</f>
        <v>#REF!</v>
      </c>
      <c r="BX381" s="332" t="e">
        <f>INDEX(#REF!,MATCH(P2P_Full_Short_Hostname,#REF!,0))</f>
        <v>#REF!</v>
      </c>
      <c r="BY381" s="333" t="e">
        <f>INDEX(#REF!,MATCH(P2P_Full_Short_Hostname,#REF!,0))</f>
        <v>#REF!</v>
      </c>
      <c r="BZ381" s="333" t="e">
        <f>INDEX(#REF!,MATCH(P2P_Full_Short_Hostname,#REF!,0))</f>
        <v>#REF!</v>
      </c>
    </row>
    <row r="382" spans="2:78" hidden="1">
      <c r="B382" s="95" t="s">
        <v>904</v>
      </c>
      <c r="C382" s="33" t="str">
        <f t="shared" si="63"/>
        <v>Luton</v>
      </c>
      <c r="D382" s="33" t="str">
        <f t="shared" si="64"/>
        <v>Extreme Switch</v>
      </c>
      <c r="E382" s="350" t="str">
        <f t="shared" si="65"/>
        <v>Ph1</v>
      </c>
      <c r="F382" s="353"/>
      <c r="G382" s="353"/>
      <c r="H382" s="353"/>
      <c r="I382" s="353"/>
      <c r="J382" s="351" t="s">
        <v>4230</v>
      </c>
      <c r="K382" s="351" t="s">
        <v>466</v>
      </c>
      <c r="L382" s="38" t="s">
        <v>4175</v>
      </c>
      <c r="M382" s="38" t="s">
        <v>53</v>
      </c>
      <c r="N382" s="38" t="str">
        <f t="shared" si="67"/>
        <v>10.244.58.177</v>
      </c>
      <c r="O382" s="353"/>
      <c r="P382" s="353"/>
      <c r="Q382" s="353"/>
      <c r="R382" s="353"/>
      <c r="S382" s="353"/>
      <c r="T382" s="353"/>
      <c r="U382" s="353"/>
      <c r="V382" s="353"/>
      <c r="W382" s="353"/>
      <c r="X382" s="353"/>
      <c r="Y382" s="353"/>
      <c r="Z382" s="353"/>
      <c r="AA382" s="353"/>
      <c r="AB382" s="353"/>
      <c r="AC382" s="353"/>
      <c r="AD382" s="353"/>
      <c r="AE382" s="353"/>
      <c r="AF382" s="353"/>
      <c r="AG382" s="353"/>
      <c r="AH382" s="353"/>
      <c r="AI382" s="353"/>
      <c r="AJ382" s="353"/>
      <c r="AK382" s="353"/>
      <c r="AL382" s="353"/>
      <c r="AM382" s="353"/>
      <c r="AN382" s="353"/>
      <c r="AO382" s="353"/>
      <c r="AP382" s="353"/>
      <c r="AQ382" s="353"/>
      <c r="AR382" s="353"/>
      <c r="AS382" s="353"/>
      <c r="AT382" s="353"/>
      <c r="AU382" s="353"/>
      <c r="AV382" s="353"/>
      <c r="AW382" s="353"/>
      <c r="AX382" s="353"/>
      <c r="AY382" s="353"/>
      <c r="AZ382" s="353"/>
      <c r="BA382" s="353"/>
      <c r="BB382" s="353"/>
      <c r="BC382" s="353"/>
      <c r="BD382" s="353"/>
      <c r="BE382" s="353"/>
      <c r="BF382" s="353"/>
      <c r="BG382" s="353"/>
      <c r="BH382" s="354"/>
      <c r="BI382" s="354"/>
      <c r="BJ382" s="354"/>
      <c r="BK382" s="354"/>
      <c r="BL382" s="354"/>
      <c r="BM382" s="354"/>
      <c r="BN382" s="354"/>
      <c r="BO382" s="354"/>
      <c r="BP382" s="354"/>
      <c r="BQ382" s="354"/>
      <c r="BS382" s="35" t="e">
        <f>INDEX(#REF!,MATCH(P2P_Full_Short_Hostname,#REF!,0))</f>
        <v>#REF!</v>
      </c>
      <c r="BT382" s="35" t="e">
        <f>INDEX(#REF!,MATCH(P2P_Full_Short_Hostname,#REF!,0))</f>
        <v>#REF!</v>
      </c>
      <c r="BU382" s="38" t="e">
        <f>INDEX(#REF!,MATCH(P2P_Full_Short_Hostname,#REF!,0))</f>
        <v>#REF!</v>
      </c>
      <c r="BV382" s="38" t="e">
        <f>INDEX(#REF!,MATCH(P2P_Full_Short_Hostname,#REF!,0))</f>
        <v>#REF!</v>
      </c>
      <c r="BW382" s="332" t="e">
        <f>INDEX(#REF!,MATCH(P2P_Full_Short_Hostname,#REF!,0))</f>
        <v>#REF!</v>
      </c>
      <c r="BX382" s="332" t="e">
        <f>INDEX(#REF!,MATCH(P2P_Full_Short_Hostname,#REF!,0))</f>
        <v>#REF!</v>
      </c>
      <c r="BY382" s="333" t="e">
        <f>INDEX(#REF!,MATCH(P2P_Full_Short_Hostname,#REF!,0))</f>
        <v>#REF!</v>
      </c>
      <c r="BZ382" s="333" t="e">
        <f>INDEX(#REF!,MATCH(P2P_Full_Short_Hostname,#REF!,0))</f>
        <v>#REF!</v>
      </c>
    </row>
    <row r="383" spans="2:78" hidden="1">
      <c r="B383" s="95" t="s">
        <v>911</v>
      </c>
      <c r="C383" s="33" t="str">
        <f t="shared" si="63"/>
        <v>Mansfield</v>
      </c>
      <c r="D383" s="33" t="str">
        <f t="shared" si="64"/>
        <v>Extreme Switch</v>
      </c>
      <c r="E383" s="350" t="str">
        <f t="shared" si="65"/>
        <v>Ph1</v>
      </c>
      <c r="F383" s="353"/>
      <c r="G383" s="353"/>
      <c r="H383" s="353"/>
      <c r="I383" s="353"/>
      <c r="J383" s="351" t="s">
        <v>4230</v>
      </c>
      <c r="K383" s="351" t="s">
        <v>466</v>
      </c>
      <c r="L383" s="38" t="s">
        <v>4175</v>
      </c>
      <c r="M383" s="38" t="s">
        <v>53</v>
      </c>
      <c r="N383" s="38" t="str">
        <f t="shared" si="67"/>
        <v>10.244.57.177</v>
      </c>
      <c r="O383" s="353"/>
      <c r="P383" s="353"/>
      <c r="Q383" s="353"/>
      <c r="R383" s="353"/>
      <c r="S383" s="353"/>
      <c r="T383" s="353"/>
      <c r="U383" s="353"/>
      <c r="V383" s="353"/>
      <c r="W383" s="353"/>
      <c r="X383" s="353"/>
      <c r="Y383" s="353"/>
      <c r="Z383" s="353"/>
      <c r="AA383" s="353"/>
      <c r="AB383" s="353"/>
      <c r="AC383" s="353"/>
      <c r="AD383" s="353"/>
      <c r="AE383" s="353"/>
      <c r="AF383" s="353"/>
      <c r="AG383" s="353"/>
      <c r="AH383" s="353"/>
      <c r="AI383" s="353"/>
      <c r="AJ383" s="353"/>
      <c r="AK383" s="353"/>
      <c r="AL383" s="353"/>
      <c r="AM383" s="353"/>
      <c r="AN383" s="353"/>
      <c r="AO383" s="353"/>
      <c r="AP383" s="353"/>
      <c r="AQ383" s="353"/>
      <c r="AR383" s="353"/>
      <c r="AS383" s="353"/>
      <c r="AT383" s="353"/>
      <c r="AU383" s="353"/>
      <c r="AV383" s="353"/>
      <c r="AW383" s="353"/>
      <c r="AX383" s="353"/>
      <c r="AY383" s="353"/>
      <c r="AZ383" s="353"/>
      <c r="BA383" s="353"/>
      <c r="BB383" s="353"/>
      <c r="BC383" s="353"/>
      <c r="BD383" s="353"/>
      <c r="BE383" s="353"/>
      <c r="BF383" s="353"/>
      <c r="BG383" s="353"/>
      <c r="BH383" s="354"/>
      <c r="BI383" s="354"/>
      <c r="BJ383" s="354"/>
      <c r="BK383" s="354"/>
      <c r="BL383" s="354"/>
      <c r="BM383" s="354"/>
      <c r="BN383" s="354"/>
      <c r="BO383" s="354"/>
      <c r="BP383" s="354"/>
      <c r="BQ383" s="354"/>
      <c r="BS383" s="35" t="e">
        <f>INDEX(#REF!,MATCH(P2P_Full_Short_Hostname,#REF!,0))</f>
        <v>#REF!</v>
      </c>
      <c r="BT383" s="35" t="e">
        <f>INDEX(#REF!,MATCH(P2P_Full_Short_Hostname,#REF!,0))</f>
        <v>#REF!</v>
      </c>
      <c r="BU383" s="38" t="e">
        <f>INDEX(#REF!,MATCH(P2P_Full_Short_Hostname,#REF!,0))</f>
        <v>#REF!</v>
      </c>
      <c r="BV383" s="38" t="e">
        <f>INDEX(#REF!,MATCH(P2P_Full_Short_Hostname,#REF!,0))</f>
        <v>#REF!</v>
      </c>
      <c r="BW383" s="332" t="e">
        <f>INDEX(#REF!,MATCH(P2P_Full_Short_Hostname,#REF!,0))</f>
        <v>#REF!</v>
      </c>
      <c r="BX383" s="332" t="e">
        <f>INDEX(#REF!,MATCH(P2P_Full_Short_Hostname,#REF!,0))</f>
        <v>#REF!</v>
      </c>
      <c r="BY383" s="333" t="e">
        <f>INDEX(#REF!,MATCH(P2P_Full_Short_Hostname,#REF!,0))</f>
        <v>#REF!</v>
      </c>
      <c r="BZ383" s="333" t="e">
        <f>INDEX(#REF!,MATCH(P2P_Full_Short_Hostname,#REF!,0))</f>
        <v>#REF!</v>
      </c>
    </row>
    <row r="384" spans="2:78" hidden="1">
      <c r="B384" s="95" t="s">
        <v>913</v>
      </c>
      <c r="C384" s="33" t="str">
        <f t="shared" si="63"/>
        <v>West Brom</v>
      </c>
      <c r="D384" s="33" t="str">
        <f t="shared" si="64"/>
        <v>Extreme Switch</v>
      </c>
      <c r="E384" s="350" t="str">
        <f t="shared" si="65"/>
        <v>Ph1</v>
      </c>
      <c r="F384" s="353"/>
      <c r="G384" s="353"/>
      <c r="H384" s="353"/>
      <c r="I384" s="353"/>
      <c r="J384" s="351" t="s">
        <v>4230</v>
      </c>
      <c r="K384" s="351" t="s">
        <v>466</v>
      </c>
      <c r="L384" s="38" t="s">
        <v>4175</v>
      </c>
      <c r="M384" s="38" t="s">
        <v>53</v>
      </c>
      <c r="N384" s="38" t="str">
        <f>INDEX(Master_Full_OM_IP,MATCH(P2P_Full_Short_Hostname,Master_Full_Short_Hostname,0))</f>
        <v>10.244.55.113</v>
      </c>
      <c r="O384" s="353"/>
      <c r="P384" s="353"/>
      <c r="Q384" s="353"/>
      <c r="R384" s="353"/>
      <c r="S384" s="353"/>
      <c r="T384" s="353"/>
      <c r="U384" s="353"/>
      <c r="V384" s="353"/>
      <c r="W384" s="353"/>
      <c r="X384" s="353"/>
      <c r="Y384" s="353"/>
      <c r="Z384" s="353"/>
      <c r="AA384" s="353"/>
      <c r="AB384" s="353"/>
      <c r="AC384" s="353"/>
      <c r="AD384" s="353"/>
      <c r="AE384" s="353"/>
      <c r="AF384" s="353"/>
      <c r="AG384" s="353"/>
      <c r="AH384" s="353"/>
      <c r="AI384" s="353"/>
      <c r="AJ384" s="353"/>
      <c r="AK384" s="353"/>
      <c r="AL384" s="353"/>
      <c r="AM384" s="353"/>
      <c r="AN384" s="353"/>
      <c r="AO384" s="353"/>
      <c r="AP384" s="353"/>
      <c r="AQ384" s="353"/>
      <c r="AR384" s="353"/>
      <c r="AS384" s="353"/>
      <c r="AT384" s="353"/>
      <c r="AU384" s="353"/>
      <c r="AV384" s="353"/>
      <c r="AW384" s="353"/>
      <c r="AX384" s="353"/>
      <c r="AY384" s="353"/>
      <c r="AZ384" s="353"/>
      <c r="BA384" s="353"/>
      <c r="BB384" s="353"/>
      <c r="BC384" s="353"/>
      <c r="BD384" s="353"/>
      <c r="BE384" s="353"/>
      <c r="BF384" s="353"/>
      <c r="BG384" s="353"/>
      <c r="BH384" s="354"/>
      <c r="BI384" s="354"/>
      <c r="BJ384" s="354"/>
      <c r="BK384" s="354"/>
      <c r="BL384" s="354"/>
      <c r="BM384" s="354"/>
      <c r="BN384" s="354"/>
      <c r="BO384" s="354"/>
      <c r="BP384" s="354"/>
      <c r="BQ384" s="354"/>
      <c r="BS384" s="35" t="e">
        <f>INDEX(#REF!,MATCH(P2P_Full_Short_Hostname,#REF!,0))</f>
        <v>#REF!</v>
      </c>
      <c r="BT384" s="35" t="e">
        <f>INDEX(#REF!,MATCH(P2P_Full_Short_Hostname,#REF!,0))</f>
        <v>#REF!</v>
      </c>
      <c r="BU384" s="38" t="e">
        <f>INDEX(#REF!,MATCH(P2P_Full_Short_Hostname,#REF!,0))</f>
        <v>#REF!</v>
      </c>
      <c r="BV384" s="38" t="e">
        <f>INDEX(#REF!,MATCH(P2P_Full_Short_Hostname,#REF!,0))</f>
        <v>#REF!</v>
      </c>
      <c r="BW384" s="332" t="e">
        <f>INDEX(#REF!,MATCH(P2P_Full_Short_Hostname,#REF!,0))</f>
        <v>#REF!</v>
      </c>
      <c r="BX384" s="332" t="e">
        <f>INDEX(#REF!,MATCH(P2P_Full_Short_Hostname,#REF!,0))</f>
        <v>#REF!</v>
      </c>
      <c r="BY384" s="333" t="e">
        <f>INDEX(#REF!,MATCH(P2P_Full_Short_Hostname,#REF!,0))</f>
        <v>#REF!</v>
      </c>
      <c r="BZ384" s="333" t="e">
        <f>INDEX(#REF!,MATCH(P2P_Full_Short_Hostname,#REF!,0))</f>
        <v>#REF!</v>
      </c>
    </row>
    <row r="385" spans="2:78" hidden="1">
      <c r="B385" s="95" t="s">
        <v>916</v>
      </c>
      <c r="C385" s="33" t="str">
        <f t="shared" si="63"/>
        <v>Beckton</v>
      </c>
      <c r="D385" s="33" t="str">
        <f t="shared" si="64"/>
        <v>Extreme Switch</v>
      </c>
      <c r="E385" s="350" t="str">
        <f t="shared" si="65"/>
        <v>Ph1</v>
      </c>
      <c r="F385" s="353"/>
      <c r="G385" s="353"/>
      <c r="H385" s="353"/>
      <c r="I385" s="353"/>
      <c r="J385" s="351" t="s">
        <v>4230</v>
      </c>
      <c r="K385" s="351" t="s">
        <v>466</v>
      </c>
      <c r="L385" s="38" t="s">
        <v>4175</v>
      </c>
      <c r="M385" s="38" t="s">
        <v>53</v>
      </c>
      <c r="N385" s="38" t="str">
        <f t="shared" si="67"/>
        <v>10.244.55.178</v>
      </c>
      <c r="O385" s="353"/>
      <c r="P385" s="353"/>
      <c r="Q385" s="353"/>
      <c r="R385" s="353"/>
      <c r="S385" s="353"/>
      <c r="T385" s="353"/>
      <c r="U385" s="353"/>
      <c r="V385" s="353"/>
      <c r="W385" s="353"/>
      <c r="X385" s="353"/>
      <c r="Y385" s="353"/>
      <c r="Z385" s="353"/>
      <c r="AA385" s="353"/>
      <c r="AB385" s="353"/>
      <c r="AC385" s="353"/>
      <c r="AD385" s="353"/>
      <c r="AE385" s="353"/>
      <c r="AF385" s="353"/>
      <c r="AG385" s="353"/>
      <c r="AH385" s="353"/>
      <c r="AI385" s="353"/>
      <c r="AJ385" s="353"/>
      <c r="AK385" s="353"/>
      <c r="AL385" s="353"/>
      <c r="AM385" s="353"/>
      <c r="AN385" s="353"/>
      <c r="AO385" s="353"/>
      <c r="AP385" s="353"/>
      <c r="AQ385" s="353"/>
      <c r="AR385" s="353"/>
      <c r="AS385" s="353"/>
      <c r="AT385" s="353"/>
      <c r="AU385" s="353"/>
      <c r="AV385" s="353"/>
      <c r="AW385" s="353"/>
      <c r="AX385" s="353"/>
      <c r="AY385" s="353"/>
      <c r="AZ385" s="353"/>
      <c r="BA385" s="353"/>
      <c r="BB385" s="353"/>
      <c r="BC385" s="353"/>
      <c r="BD385" s="353"/>
      <c r="BE385" s="353"/>
      <c r="BF385" s="353"/>
      <c r="BG385" s="353"/>
      <c r="BH385" s="354"/>
      <c r="BI385" s="354"/>
      <c r="BJ385" s="354"/>
      <c r="BK385" s="354"/>
      <c r="BL385" s="354"/>
      <c r="BM385" s="354"/>
      <c r="BN385" s="354"/>
      <c r="BO385" s="354"/>
      <c r="BP385" s="354"/>
      <c r="BQ385" s="354"/>
      <c r="BS385" s="35" t="e">
        <f>INDEX(#REF!,MATCH(P2P_Full_Short_Hostname,#REF!,0))</f>
        <v>#REF!</v>
      </c>
      <c r="BT385" s="35" t="e">
        <f>INDEX(#REF!,MATCH(P2P_Full_Short_Hostname,#REF!,0))</f>
        <v>#REF!</v>
      </c>
      <c r="BU385" s="38" t="e">
        <f>INDEX(#REF!,MATCH(P2P_Full_Short_Hostname,#REF!,0))</f>
        <v>#REF!</v>
      </c>
      <c r="BV385" s="38" t="e">
        <f>INDEX(#REF!,MATCH(P2P_Full_Short_Hostname,#REF!,0))</f>
        <v>#REF!</v>
      </c>
      <c r="BW385" s="332" t="e">
        <f>INDEX(#REF!,MATCH(P2P_Full_Short_Hostname,#REF!,0))</f>
        <v>#REF!</v>
      </c>
      <c r="BX385" s="332" t="e">
        <f>INDEX(#REF!,MATCH(P2P_Full_Short_Hostname,#REF!,0))</f>
        <v>#REF!</v>
      </c>
      <c r="BY385" s="333" t="e">
        <f>INDEX(#REF!,MATCH(P2P_Full_Short_Hostname,#REF!,0))</f>
        <v>#REF!</v>
      </c>
      <c r="BZ385" s="333" t="e">
        <f>INDEX(#REF!,MATCH(P2P_Full_Short_Hostname,#REF!,0))</f>
        <v>#REF!</v>
      </c>
    </row>
    <row r="386" spans="2:78" hidden="1">
      <c r="B386" s="95" t="s">
        <v>918</v>
      </c>
      <c r="C386" s="33" t="str">
        <f t="shared" si="63"/>
        <v>Croydon</v>
      </c>
      <c r="D386" s="33" t="str">
        <f t="shared" si="64"/>
        <v>Extreme Switch</v>
      </c>
      <c r="E386" s="350" t="str">
        <f t="shared" si="65"/>
        <v>Ph1</v>
      </c>
      <c r="F386" s="353"/>
      <c r="G386" s="353"/>
      <c r="H386" s="353"/>
      <c r="I386" s="353"/>
      <c r="J386" s="351" t="s">
        <v>4230</v>
      </c>
      <c r="K386" s="351" t="s">
        <v>466</v>
      </c>
      <c r="L386" s="38" t="s">
        <v>4175</v>
      </c>
      <c r="M386" s="38" t="s">
        <v>53</v>
      </c>
      <c r="N386" s="38" t="str">
        <f t="shared" si="67"/>
        <v>10.244.55.242</v>
      </c>
      <c r="O386" s="353"/>
      <c r="P386" s="353"/>
      <c r="Q386" s="353"/>
      <c r="R386" s="353"/>
      <c r="S386" s="353"/>
      <c r="T386" s="353"/>
      <c r="U386" s="353"/>
      <c r="V386" s="353"/>
      <c r="W386" s="353"/>
      <c r="X386" s="353"/>
      <c r="Y386" s="353"/>
      <c r="Z386" s="353"/>
      <c r="AA386" s="353"/>
      <c r="AB386" s="353"/>
      <c r="AC386" s="353"/>
      <c r="AD386" s="353"/>
      <c r="AE386" s="353"/>
      <c r="AF386" s="353"/>
      <c r="AG386" s="353"/>
      <c r="AH386" s="353"/>
      <c r="AI386" s="353"/>
      <c r="AJ386" s="353"/>
      <c r="AK386" s="353"/>
      <c r="AL386" s="353"/>
      <c r="AM386" s="353"/>
      <c r="AN386" s="353"/>
      <c r="AO386" s="353"/>
      <c r="AP386" s="353"/>
      <c r="AQ386" s="353"/>
      <c r="AR386" s="353"/>
      <c r="AS386" s="353"/>
      <c r="AT386" s="353"/>
      <c r="AU386" s="353"/>
      <c r="AV386" s="353"/>
      <c r="AW386" s="353"/>
      <c r="AX386" s="353"/>
      <c r="AY386" s="353"/>
      <c r="AZ386" s="353"/>
      <c r="BA386" s="353"/>
      <c r="BB386" s="353"/>
      <c r="BC386" s="353"/>
      <c r="BD386" s="353"/>
      <c r="BE386" s="353"/>
      <c r="BF386" s="353"/>
      <c r="BG386" s="353"/>
      <c r="BH386" s="354"/>
      <c r="BI386" s="354"/>
      <c r="BJ386" s="354"/>
      <c r="BK386" s="354"/>
      <c r="BL386" s="354"/>
      <c r="BM386" s="354"/>
      <c r="BN386" s="354"/>
      <c r="BO386" s="354"/>
      <c r="BP386" s="354"/>
      <c r="BQ386" s="354"/>
      <c r="BS386" s="35" t="e">
        <f>INDEX(#REF!,MATCH(P2P_Full_Short_Hostname,#REF!,0))</f>
        <v>#REF!</v>
      </c>
      <c r="BT386" s="35" t="e">
        <f>INDEX(#REF!,MATCH(P2P_Full_Short_Hostname,#REF!,0))</f>
        <v>#REF!</v>
      </c>
      <c r="BU386" s="38" t="e">
        <f>INDEX(#REF!,MATCH(P2P_Full_Short_Hostname,#REF!,0))</f>
        <v>#REF!</v>
      </c>
      <c r="BV386" s="38" t="e">
        <f>INDEX(#REF!,MATCH(P2P_Full_Short_Hostname,#REF!,0))</f>
        <v>#REF!</v>
      </c>
      <c r="BW386" s="332" t="e">
        <f>INDEX(#REF!,MATCH(P2P_Full_Short_Hostname,#REF!,0))</f>
        <v>#REF!</v>
      </c>
      <c r="BX386" s="332" t="e">
        <f>INDEX(#REF!,MATCH(P2P_Full_Short_Hostname,#REF!,0))</f>
        <v>#REF!</v>
      </c>
      <c r="BY386" s="333" t="e">
        <f>INDEX(#REF!,MATCH(P2P_Full_Short_Hostname,#REF!,0))</f>
        <v>#REF!</v>
      </c>
      <c r="BZ386" s="333" t="e">
        <f>INDEX(#REF!,MATCH(P2P_Full_Short_Hostname,#REF!,0))</f>
        <v>#REF!</v>
      </c>
    </row>
    <row r="387" spans="2:78" hidden="1">
      <c r="B387" s="95" t="s">
        <v>910</v>
      </c>
      <c r="C387" s="33" t="str">
        <f t="shared" si="63"/>
        <v>Leeds</v>
      </c>
      <c r="D387" s="33" t="str">
        <f t="shared" si="64"/>
        <v>Extreme Switch</v>
      </c>
      <c r="E387" s="350" t="str">
        <f t="shared" si="65"/>
        <v>Ph1</v>
      </c>
      <c r="F387" s="353"/>
      <c r="G387" s="353"/>
      <c r="H387" s="353"/>
      <c r="I387" s="353"/>
      <c r="J387" s="351" t="s">
        <v>4230</v>
      </c>
      <c r="K387" s="351" t="s">
        <v>466</v>
      </c>
      <c r="L387" s="38" t="s">
        <v>4175</v>
      </c>
      <c r="M387" s="38" t="s">
        <v>53</v>
      </c>
      <c r="N387" s="38" t="str">
        <f t="shared" si="67"/>
        <v>10.244.53.18</v>
      </c>
      <c r="O387" s="353"/>
      <c r="P387" s="353"/>
      <c r="Q387" s="353"/>
      <c r="R387" s="353"/>
      <c r="S387" s="353"/>
      <c r="T387" s="353"/>
      <c r="U387" s="353"/>
      <c r="V387" s="353"/>
      <c r="W387" s="353"/>
      <c r="X387" s="353"/>
      <c r="Y387" s="353"/>
      <c r="Z387" s="353"/>
      <c r="AA387" s="353"/>
      <c r="AB387" s="353"/>
      <c r="AC387" s="353"/>
      <c r="AD387" s="353"/>
      <c r="AE387" s="353"/>
      <c r="AF387" s="353"/>
      <c r="AG387" s="353"/>
      <c r="AH387" s="353"/>
      <c r="AI387" s="353"/>
      <c r="AJ387" s="353"/>
      <c r="AK387" s="353"/>
      <c r="AL387" s="353"/>
      <c r="AM387" s="353"/>
      <c r="AN387" s="353"/>
      <c r="AO387" s="353"/>
      <c r="AP387" s="353"/>
      <c r="AQ387" s="353"/>
      <c r="AR387" s="353"/>
      <c r="AS387" s="353"/>
      <c r="AT387" s="353"/>
      <c r="AU387" s="353"/>
      <c r="AV387" s="353"/>
      <c r="AW387" s="353"/>
      <c r="AX387" s="353"/>
      <c r="AY387" s="353"/>
      <c r="AZ387" s="353"/>
      <c r="BA387" s="353"/>
      <c r="BB387" s="353"/>
      <c r="BC387" s="353"/>
      <c r="BD387" s="353"/>
      <c r="BE387" s="353"/>
      <c r="BF387" s="353"/>
      <c r="BG387" s="353"/>
      <c r="BH387" s="354"/>
      <c r="BI387" s="354"/>
      <c r="BJ387" s="354"/>
      <c r="BK387" s="354"/>
      <c r="BL387" s="354"/>
      <c r="BM387" s="354"/>
      <c r="BN387" s="354"/>
      <c r="BO387" s="354"/>
      <c r="BP387" s="354"/>
      <c r="BQ387" s="354"/>
      <c r="BS387" s="35" t="e">
        <f>INDEX(#REF!,MATCH(P2P_Full_Short_Hostname,#REF!,0))</f>
        <v>#REF!</v>
      </c>
      <c r="BT387" s="35" t="e">
        <f>INDEX(#REF!,MATCH(P2P_Full_Short_Hostname,#REF!,0))</f>
        <v>#REF!</v>
      </c>
      <c r="BU387" s="38" t="e">
        <f>INDEX(#REF!,MATCH(P2P_Full_Short_Hostname,#REF!,0))</f>
        <v>#REF!</v>
      </c>
      <c r="BV387" s="38" t="e">
        <f>INDEX(#REF!,MATCH(P2P_Full_Short_Hostname,#REF!,0))</f>
        <v>#REF!</v>
      </c>
      <c r="BW387" s="332" t="e">
        <f>INDEX(#REF!,MATCH(P2P_Full_Short_Hostname,#REF!,0))</f>
        <v>#REF!</v>
      </c>
      <c r="BX387" s="332" t="e">
        <f>INDEX(#REF!,MATCH(P2P_Full_Short_Hostname,#REF!,0))</f>
        <v>#REF!</v>
      </c>
      <c r="BY387" s="333" t="e">
        <f>INDEX(#REF!,MATCH(P2P_Full_Short_Hostname,#REF!,0))</f>
        <v>#REF!</v>
      </c>
      <c r="BZ387" s="333" t="e">
        <f>INDEX(#REF!,MATCH(P2P_Full_Short_Hostname,#REF!,0))</f>
        <v>#REF!</v>
      </c>
    </row>
    <row r="388" spans="2:78" hidden="1">
      <c r="B388" s="95" t="s">
        <v>908</v>
      </c>
      <c r="C388" s="33" t="str">
        <f t="shared" si="63"/>
        <v>Luton</v>
      </c>
      <c r="D388" s="33" t="str">
        <f t="shared" si="64"/>
        <v>Extreme Switch</v>
      </c>
      <c r="E388" s="350" t="str">
        <f t="shared" si="65"/>
        <v>Ph1</v>
      </c>
      <c r="F388" s="353"/>
      <c r="G388" s="353"/>
      <c r="H388" s="353"/>
      <c r="I388" s="353"/>
      <c r="J388" s="351" t="s">
        <v>4230</v>
      </c>
      <c r="K388" s="351" t="s">
        <v>466</v>
      </c>
      <c r="L388" s="38" t="s">
        <v>4175</v>
      </c>
      <c r="M388" s="38" t="s">
        <v>53</v>
      </c>
      <c r="N388" s="38" t="str">
        <f t="shared" si="67"/>
        <v>10.244.58.178</v>
      </c>
      <c r="O388" s="353"/>
      <c r="P388" s="353"/>
      <c r="Q388" s="353"/>
      <c r="R388" s="353"/>
      <c r="S388" s="353"/>
      <c r="T388" s="353"/>
      <c r="U388" s="353"/>
      <c r="V388" s="353"/>
      <c r="W388" s="353"/>
      <c r="X388" s="353"/>
      <c r="Y388" s="353"/>
      <c r="Z388" s="353"/>
      <c r="AA388" s="353"/>
      <c r="AB388" s="353"/>
      <c r="AC388" s="353"/>
      <c r="AD388" s="353"/>
      <c r="AE388" s="353"/>
      <c r="AF388" s="353"/>
      <c r="AG388" s="353"/>
      <c r="AH388" s="353"/>
      <c r="AI388" s="353"/>
      <c r="AJ388" s="353"/>
      <c r="AK388" s="353"/>
      <c r="AL388" s="353"/>
      <c r="AM388" s="353"/>
      <c r="AN388" s="353"/>
      <c r="AO388" s="353"/>
      <c r="AP388" s="353"/>
      <c r="AQ388" s="353"/>
      <c r="AR388" s="353"/>
      <c r="AS388" s="353"/>
      <c r="AT388" s="353"/>
      <c r="AU388" s="353"/>
      <c r="AV388" s="353"/>
      <c r="AW388" s="353"/>
      <c r="AX388" s="353"/>
      <c r="AY388" s="353"/>
      <c r="AZ388" s="353"/>
      <c r="BA388" s="353"/>
      <c r="BB388" s="353"/>
      <c r="BC388" s="353"/>
      <c r="BD388" s="353"/>
      <c r="BE388" s="353"/>
      <c r="BF388" s="353"/>
      <c r="BG388" s="353"/>
      <c r="BH388" s="354"/>
      <c r="BI388" s="354"/>
      <c r="BJ388" s="354"/>
      <c r="BK388" s="354"/>
      <c r="BL388" s="354"/>
      <c r="BM388" s="354"/>
      <c r="BN388" s="354"/>
      <c r="BO388" s="354"/>
      <c r="BP388" s="354"/>
      <c r="BQ388" s="354"/>
      <c r="BS388" s="35" t="e">
        <f>INDEX(#REF!,MATCH(P2P_Full_Short_Hostname,#REF!,0))</f>
        <v>#REF!</v>
      </c>
      <c r="BT388" s="35" t="e">
        <f>INDEX(#REF!,MATCH(P2P_Full_Short_Hostname,#REF!,0))</f>
        <v>#REF!</v>
      </c>
      <c r="BU388" s="38" t="e">
        <f>INDEX(#REF!,MATCH(P2P_Full_Short_Hostname,#REF!,0))</f>
        <v>#REF!</v>
      </c>
      <c r="BV388" s="38" t="e">
        <f>INDEX(#REF!,MATCH(P2P_Full_Short_Hostname,#REF!,0))</f>
        <v>#REF!</v>
      </c>
      <c r="BW388" s="332" t="e">
        <f>INDEX(#REF!,MATCH(P2P_Full_Short_Hostname,#REF!,0))</f>
        <v>#REF!</v>
      </c>
      <c r="BX388" s="332" t="e">
        <f>INDEX(#REF!,MATCH(P2P_Full_Short_Hostname,#REF!,0))</f>
        <v>#REF!</v>
      </c>
      <c r="BY388" s="333" t="e">
        <f>INDEX(#REF!,MATCH(P2P_Full_Short_Hostname,#REF!,0))</f>
        <v>#REF!</v>
      </c>
      <c r="BZ388" s="333" t="e">
        <f>INDEX(#REF!,MATCH(P2P_Full_Short_Hostname,#REF!,0))</f>
        <v>#REF!</v>
      </c>
    </row>
    <row r="389" spans="2:78" hidden="1">
      <c r="B389" s="95" t="s">
        <v>912</v>
      </c>
      <c r="C389" s="33" t="str">
        <f t="shared" si="63"/>
        <v>Mansfield</v>
      </c>
      <c r="D389" s="33" t="str">
        <f t="shared" si="64"/>
        <v>Extreme Switch</v>
      </c>
      <c r="E389" s="350" t="str">
        <f t="shared" si="65"/>
        <v>Ph1</v>
      </c>
      <c r="F389" s="353"/>
      <c r="G389" s="353"/>
      <c r="H389" s="353"/>
      <c r="I389" s="353"/>
      <c r="J389" s="351" t="s">
        <v>4230</v>
      </c>
      <c r="K389" s="351" t="s">
        <v>466</v>
      </c>
      <c r="L389" s="38" t="s">
        <v>4175</v>
      </c>
      <c r="M389" s="38" t="s">
        <v>53</v>
      </c>
      <c r="N389" s="38" t="str">
        <f t="shared" si="67"/>
        <v>10.244.57.178</v>
      </c>
      <c r="O389" s="353"/>
      <c r="P389" s="353"/>
      <c r="Q389" s="353"/>
      <c r="R389" s="353"/>
      <c r="S389" s="353"/>
      <c r="T389" s="353"/>
      <c r="U389" s="353"/>
      <c r="V389" s="353"/>
      <c r="W389" s="353"/>
      <c r="X389" s="353"/>
      <c r="Y389" s="353"/>
      <c r="Z389" s="353"/>
      <c r="AA389" s="353"/>
      <c r="AB389" s="353"/>
      <c r="AC389" s="353"/>
      <c r="AD389" s="353"/>
      <c r="AE389" s="353"/>
      <c r="AF389" s="353"/>
      <c r="AG389" s="353"/>
      <c r="AH389" s="353"/>
      <c r="AI389" s="353"/>
      <c r="AJ389" s="353"/>
      <c r="AK389" s="353"/>
      <c r="AL389" s="353"/>
      <c r="AM389" s="353"/>
      <c r="AN389" s="353"/>
      <c r="AO389" s="353"/>
      <c r="AP389" s="353"/>
      <c r="AQ389" s="353"/>
      <c r="AR389" s="353"/>
      <c r="AS389" s="353"/>
      <c r="AT389" s="353"/>
      <c r="AU389" s="353"/>
      <c r="AV389" s="353"/>
      <c r="AW389" s="353"/>
      <c r="AX389" s="353"/>
      <c r="AY389" s="353"/>
      <c r="AZ389" s="353"/>
      <c r="BA389" s="353"/>
      <c r="BB389" s="353"/>
      <c r="BC389" s="353"/>
      <c r="BD389" s="353"/>
      <c r="BE389" s="353"/>
      <c r="BF389" s="353"/>
      <c r="BG389" s="353"/>
      <c r="BH389" s="354"/>
      <c r="BI389" s="354"/>
      <c r="BJ389" s="354"/>
      <c r="BK389" s="354"/>
      <c r="BL389" s="354"/>
      <c r="BM389" s="354"/>
      <c r="BN389" s="354"/>
      <c r="BO389" s="354"/>
      <c r="BP389" s="354"/>
      <c r="BQ389" s="354"/>
      <c r="BS389" s="35" t="e">
        <f>INDEX(#REF!,MATCH(P2P_Full_Short_Hostname,#REF!,0))</f>
        <v>#REF!</v>
      </c>
      <c r="BT389" s="35" t="e">
        <f>INDEX(#REF!,MATCH(P2P_Full_Short_Hostname,#REF!,0))</f>
        <v>#REF!</v>
      </c>
      <c r="BU389" s="38" t="e">
        <f>INDEX(#REF!,MATCH(P2P_Full_Short_Hostname,#REF!,0))</f>
        <v>#REF!</v>
      </c>
      <c r="BV389" s="38" t="e">
        <f>INDEX(#REF!,MATCH(P2P_Full_Short_Hostname,#REF!,0))</f>
        <v>#REF!</v>
      </c>
      <c r="BW389" s="332" t="e">
        <f>INDEX(#REF!,MATCH(P2P_Full_Short_Hostname,#REF!,0))</f>
        <v>#REF!</v>
      </c>
      <c r="BX389" s="332" t="e">
        <f>INDEX(#REF!,MATCH(P2P_Full_Short_Hostname,#REF!,0))</f>
        <v>#REF!</v>
      </c>
      <c r="BY389" s="333" t="e">
        <f>INDEX(#REF!,MATCH(P2P_Full_Short_Hostname,#REF!,0))</f>
        <v>#REF!</v>
      </c>
      <c r="BZ389" s="333" t="e">
        <f>INDEX(#REF!,MATCH(P2P_Full_Short_Hostname,#REF!,0))</f>
        <v>#REF!</v>
      </c>
    </row>
    <row r="390" spans="2:78" hidden="1">
      <c r="B390" s="95" t="s">
        <v>914</v>
      </c>
      <c r="C390" s="33" t="str">
        <f t="shared" si="63"/>
        <v>West Brom</v>
      </c>
      <c r="D390" s="33" t="str">
        <f t="shared" si="64"/>
        <v>Extreme Switch</v>
      </c>
      <c r="E390" s="350" t="str">
        <f t="shared" si="65"/>
        <v>Ph1</v>
      </c>
      <c r="F390" s="353"/>
      <c r="G390" s="353"/>
      <c r="H390" s="353"/>
      <c r="I390" s="353"/>
      <c r="J390" s="351" t="s">
        <v>4230</v>
      </c>
      <c r="K390" s="351" t="s">
        <v>466</v>
      </c>
      <c r="L390" s="38" t="s">
        <v>4175</v>
      </c>
      <c r="M390" s="38" t="s">
        <v>53</v>
      </c>
      <c r="N390" s="38" t="str">
        <f t="shared" si="67"/>
        <v>10.244.55.114</v>
      </c>
      <c r="O390" s="353"/>
      <c r="P390" s="353"/>
      <c r="Q390" s="353"/>
      <c r="R390" s="353"/>
      <c r="S390" s="353"/>
      <c r="T390" s="353"/>
      <c r="U390" s="353"/>
      <c r="V390" s="353"/>
      <c r="W390" s="353"/>
      <c r="X390" s="353"/>
      <c r="Y390" s="353"/>
      <c r="Z390" s="353"/>
      <c r="AA390" s="353"/>
      <c r="AB390" s="353"/>
      <c r="AC390" s="353"/>
      <c r="AD390" s="353"/>
      <c r="AE390" s="353"/>
      <c r="AF390" s="353"/>
      <c r="AG390" s="353"/>
      <c r="AH390" s="353"/>
      <c r="AI390" s="353"/>
      <c r="AJ390" s="353"/>
      <c r="AK390" s="353"/>
      <c r="AL390" s="353"/>
      <c r="AM390" s="353"/>
      <c r="AN390" s="353"/>
      <c r="AO390" s="353"/>
      <c r="AP390" s="353"/>
      <c r="AQ390" s="353"/>
      <c r="AR390" s="353"/>
      <c r="AS390" s="353"/>
      <c r="AT390" s="353"/>
      <c r="AU390" s="353"/>
      <c r="AV390" s="353"/>
      <c r="AW390" s="353"/>
      <c r="AX390" s="353"/>
      <c r="AY390" s="353"/>
      <c r="AZ390" s="353"/>
      <c r="BA390" s="353"/>
      <c r="BB390" s="353"/>
      <c r="BC390" s="353"/>
      <c r="BD390" s="353"/>
      <c r="BE390" s="353"/>
      <c r="BF390" s="353"/>
      <c r="BG390" s="353"/>
      <c r="BH390" s="354"/>
      <c r="BI390" s="354"/>
      <c r="BJ390" s="354"/>
      <c r="BK390" s="354"/>
      <c r="BL390" s="354"/>
      <c r="BM390" s="354"/>
      <c r="BN390" s="354"/>
      <c r="BO390" s="354"/>
      <c r="BP390" s="354"/>
      <c r="BQ390" s="354"/>
      <c r="BS390" s="35" t="e">
        <f>INDEX(#REF!,MATCH(P2P_Full_Short_Hostname,#REF!,0))</f>
        <v>#REF!</v>
      </c>
      <c r="BT390" s="35" t="e">
        <f>INDEX(#REF!,MATCH(P2P_Full_Short_Hostname,#REF!,0))</f>
        <v>#REF!</v>
      </c>
      <c r="BU390" s="38" t="e">
        <f>INDEX(#REF!,MATCH(P2P_Full_Short_Hostname,#REF!,0))</f>
        <v>#REF!</v>
      </c>
      <c r="BV390" s="38" t="e">
        <f>INDEX(#REF!,MATCH(P2P_Full_Short_Hostname,#REF!,0))</f>
        <v>#REF!</v>
      </c>
      <c r="BW390" s="332" t="e">
        <f>INDEX(#REF!,MATCH(P2P_Full_Short_Hostname,#REF!,0))</f>
        <v>#REF!</v>
      </c>
      <c r="BX390" s="332" t="e">
        <f>INDEX(#REF!,MATCH(P2P_Full_Short_Hostname,#REF!,0))</f>
        <v>#REF!</v>
      </c>
      <c r="BY390" s="333" t="e">
        <f>INDEX(#REF!,MATCH(P2P_Full_Short_Hostname,#REF!,0))</f>
        <v>#REF!</v>
      </c>
      <c r="BZ390" s="333" t="e">
        <f>INDEX(#REF!,MATCH(P2P_Full_Short_Hostname,#REF!,0))</f>
        <v>#REF!</v>
      </c>
    </row>
    <row r="391" spans="2:78" hidden="1">
      <c r="B391" s="95" t="s">
        <v>4231</v>
      </c>
      <c r="C391" s="33" t="s">
        <v>2636</v>
      </c>
      <c r="D391" s="33" t="s">
        <v>4232</v>
      </c>
      <c r="F391" s="35" t="s">
        <v>4174</v>
      </c>
      <c r="G391" s="35" t="s">
        <v>4175</v>
      </c>
      <c r="H391" s="35" t="s">
        <v>52</v>
      </c>
      <c r="I391" s="35" t="s">
        <v>2314</v>
      </c>
      <c r="BH391" t="s">
        <v>4233</v>
      </c>
      <c r="BJ391" t="s">
        <v>4234</v>
      </c>
      <c r="BK391" s="27">
        <v>2220</v>
      </c>
      <c r="BL391" t="s">
        <v>2314</v>
      </c>
      <c r="BM391" s="776" t="s">
        <v>2315</v>
      </c>
      <c r="BO391" t="s">
        <v>4234</v>
      </c>
      <c r="BP391" s="27">
        <v>2223</v>
      </c>
      <c r="BQ391" s="776" t="s">
        <v>2316</v>
      </c>
    </row>
    <row r="392" spans="2:78" hidden="1">
      <c r="B392" s="95" t="s">
        <v>4235</v>
      </c>
      <c r="C392" s="33" t="s">
        <v>2636</v>
      </c>
      <c r="D392" s="33" t="s">
        <v>4232</v>
      </c>
      <c r="F392" s="35" t="s">
        <v>4174</v>
      </c>
      <c r="G392" s="35" t="s">
        <v>4175</v>
      </c>
      <c r="H392" s="35" t="s">
        <v>52</v>
      </c>
      <c r="I392" s="35" t="s">
        <v>2320</v>
      </c>
      <c r="BH392" t="s">
        <v>4236</v>
      </c>
      <c r="BJ392" t="s">
        <v>4234</v>
      </c>
      <c r="BK392" s="27">
        <v>2220</v>
      </c>
      <c r="BL392" t="s">
        <v>2322</v>
      </c>
      <c r="BM392" t="s">
        <v>4237</v>
      </c>
      <c r="BO392" t="s">
        <v>4234</v>
      </c>
      <c r="BP392" s="27">
        <v>2223</v>
      </c>
      <c r="BQ392" s="776" t="s">
        <v>2325</v>
      </c>
    </row>
  </sheetData>
  <autoFilter ref="B6:BZ392" xr:uid="{00000000-0009-0000-0000-000010000000}">
    <filterColumn colId="0">
      <filters>
        <filter val="rel14620imp039"/>
        <filter val="rel14620imp040"/>
        <filter val="rel14620imp041"/>
        <filter val="rel14620imp042"/>
        <filter val="rel14620imp043"/>
        <filter val="rel14620imp044"/>
        <filter val="rel14620imp045"/>
        <filter val="rel14620imp046"/>
        <filter val="rel14620imp047"/>
        <filter val="rel14620imp048"/>
      </filters>
    </filterColumn>
  </autoFilter>
  <mergeCells count="14">
    <mergeCell ref="F4:BQ4"/>
    <mergeCell ref="AX5:BB5"/>
    <mergeCell ref="BC5:BG5"/>
    <mergeCell ref="F5:I5"/>
    <mergeCell ref="J5:N5"/>
    <mergeCell ref="O5:S5"/>
    <mergeCell ref="T5:X5"/>
    <mergeCell ref="Y5:AC5"/>
    <mergeCell ref="AD5:AH5"/>
    <mergeCell ref="AI5:AM5"/>
    <mergeCell ref="AN5:AR5"/>
    <mergeCell ref="AS5:AW5"/>
    <mergeCell ref="BM5:BQ5"/>
    <mergeCell ref="BH5:BL5"/>
  </mergeCells>
  <phoneticPr fontId="6" type="noConversion"/>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2:O62"/>
  <sheetViews>
    <sheetView zoomScale="85" zoomScaleNormal="85" workbookViewId="0">
      <pane ySplit="6" topLeftCell="A34" activePane="bottomLeft" state="frozen"/>
      <selection pane="bottomLeft" activeCell="K43" sqref="K43"/>
    </sheetView>
  </sheetViews>
  <sheetFormatPr defaultRowHeight="13"/>
  <cols>
    <col min="1" max="2" width="24.44140625" style="27" customWidth="1"/>
    <col min="3" max="3" width="24.44140625" style="27" hidden="1" customWidth="1"/>
    <col min="4" max="4" width="24.44140625" style="27" customWidth="1"/>
    <col min="5" max="5" width="16.6640625" style="27" bestFit="1" customWidth="1"/>
    <col min="6" max="6" width="15.6640625" style="27" customWidth="1"/>
    <col min="7" max="7" width="15.6640625" style="27" hidden="1" customWidth="1"/>
    <col min="8" max="9" width="24.77734375" style="27" customWidth="1"/>
    <col min="10" max="10" width="26.33203125" style="27" bestFit="1" customWidth="1"/>
    <col min="11" max="11" width="22.6640625" style="27" customWidth="1"/>
    <col min="12" max="12" width="16.6640625" style="80" customWidth="1"/>
    <col min="13" max="13" width="24" style="27" bestFit="1" customWidth="1"/>
    <col min="14" max="14" width="17.77734375" style="27" bestFit="1" customWidth="1"/>
    <col min="15" max="15" width="12.44140625" style="78" bestFit="1" customWidth="1"/>
  </cols>
  <sheetData>
    <row r="2" spans="1:15" ht="18">
      <c r="B2" s="30" t="s">
        <v>4238</v>
      </c>
    </row>
    <row r="3" spans="1:15" ht="18">
      <c r="A3" s="72"/>
      <c r="B3" s="72"/>
      <c r="C3" s="72"/>
      <c r="N3" s="73"/>
    </row>
    <row r="4" spans="1:15">
      <c r="N4" s="73"/>
    </row>
    <row r="5" spans="1:15">
      <c r="A5"/>
      <c r="B5" s="938" t="s">
        <v>4239</v>
      </c>
      <c r="C5" s="911"/>
      <c r="D5" s="911"/>
      <c r="E5" s="911"/>
      <c r="F5" s="911"/>
      <c r="G5" s="911"/>
      <c r="H5" s="911"/>
      <c r="I5" s="911"/>
      <c r="J5" s="911"/>
      <c r="K5" s="911"/>
      <c r="L5" s="912"/>
      <c r="N5" s="939" t="s">
        <v>4240</v>
      </c>
      <c r="O5" s="940"/>
    </row>
    <row r="6" spans="1:15" s="40" customFormat="1" ht="40.5" customHeight="1">
      <c r="A6" s="96" t="s">
        <v>477</v>
      </c>
      <c r="B6" s="546" t="s">
        <v>478</v>
      </c>
      <c r="C6" s="546" t="s">
        <v>480</v>
      </c>
      <c r="D6" s="546" t="s">
        <v>4166</v>
      </c>
      <c r="E6" s="115" t="s">
        <v>1528</v>
      </c>
      <c r="F6" s="115" t="s">
        <v>1526</v>
      </c>
      <c r="G6" s="115" t="s">
        <v>4241</v>
      </c>
      <c r="H6" s="115" t="s">
        <v>1541</v>
      </c>
      <c r="I6" s="115" t="s">
        <v>3942</v>
      </c>
      <c r="J6" s="115" t="s">
        <v>482</v>
      </c>
      <c r="K6" s="115" t="s">
        <v>4173</v>
      </c>
      <c r="L6" s="115" t="s">
        <v>4242</v>
      </c>
      <c r="M6" s="116" t="s">
        <v>4243</v>
      </c>
      <c r="N6" s="228" t="s">
        <v>4172</v>
      </c>
      <c r="O6" s="228" t="s">
        <v>4173</v>
      </c>
    </row>
    <row r="7" spans="1:15">
      <c r="A7" s="100" t="s">
        <v>4148</v>
      </c>
      <c r="B7" s="97" t="str">
        <f t="shared" ref="B7:B36" si="0">INDEX(Master_Min_Site_Name,MATCH(P2Po_Min_Short_Hostname,Master_Min_Short_Hostname,0))</f>
        <v>BT Reigate</v>
      </c>
      <c r="C7" s="97" t="e">
        <f>VLOOKUP($A7,'IPs - Production'!$A$10:$K$456,7,FALSE)</f>
        <v>#N/A</v>
      </c>
      <c r="D7" s="110" t="str">
        <f t="shared" ref="D7:D36" si="1">INDEX(Master_Min_Server_Type,MATCH(P2Po_Min_Short_Hostname,Master_Min_Short_Hostname,0))</f>
        <v>Admin/SUF</v>
      </c>
      <c r="E7" s="117" t="s">
        <v>4174</v>
      </c>
      <c r="F7" s="129">
        <v>2773</v>
      </c>
      <c r="G7" s="118" t="s">
        <v>1554</v>
      </c>
      <c r="H7" s="559" t="str">
        <f t="shared" ref="H7:H36" si="2">P2Po_Min_Short_Hostname&amp;P2Po_Min_VLAN_Suffix</f>
        <v>rel14620adm901-ilo</v>
      </c>
      <c r="I7" s="561" t="str">
        <f>VLOOKUP($A7,'IPs - Secondary'!$A$14:$BR$26,19,FALSE)</f>
        <v>-ilo</v>
      </c>
      <c r="J7" s="75" t="s">
        <v>4244</v>
      </c>
      <c r="K7" s="75" t="s">
        <v>4245</v>
      </c>
      <c r="L7" s="75" t="s">
        <v>466</v>
      </c>
      <c r="M7" s="75" t="s">
        <v>466</v>
      </c>
      <c r="N7" s="75"/>
      <c r="O7" s="118"/>
    </row>
    <row r="8" spans="1:15">
      <c r="A8" s="101" t="s">
        <v>4148</v>
      </c>
      <c r="B8" s="556" t="str">
        <f t="shared" si="0"/>
        <v>BT Reigate</v>
      </c>
      <c r="C8" s="556" t="e">
        <f>VLOOKUP($A8,'IPs - Production'!$A$10:$K$456,7,FALSE)</f>
        <v>#N/A</v>
      </c>
      <c r="D8" s="109" t="str">
        <f t="shared" si="1"/>
        <v>Admin/SUF</v>
      </c>
      <c r="E8" s="119" t="s">
        <v>53</v>
      </c>
      <c r="F8" s="130">
        <v>2224</v>
      </c>
      <c r="G8" s="121" t="s">
        <v>1560</v>
      </c>
      <c r="H8" s="131" t="str">
        <f t="shared" si="2"/>
        <v>rel14620adm901-om</v>
      </c>
      <c r="I8" s="131" t="str">
        <f>VLOOKUP($A8,'IPs - Secondary'!$A$14:$BR$26,25,FALSE)</f>
        <v>10.36.42.247</v>
      </c>
      <c r="J8" s="76" t="s">
        <v>4244</v>
      </c>
      <c r="K8" s="76" t="s">
        <v>4246</v>
      </c>
      <c r="L8" s="76"/>
      <c r="M8" s="76" t="s">
        <v>466</v>
      </c>
      <c r="N8" s="76"/>
      <c r="O8" s="121"/>
    </row>
    <row r="9" spans="1:15">
      <c r="A9" s="101" t="s">
        <v>4148</v>
      </c>
      <c r="B9" s="556" t="str">
        <f t="shared" si="0"/>
        <v>BT Reigate</v>
      </c>
      <c r="C9" s="556" t="e">
        <f>VLOOKUP($A9,'IPs - Production'!$A$10:$K$456,7,FALSE)</f>
        <v>#N/A</v>
      </c>
      <c r="D9" s="109" t="str">
        <f t="shared" si="1"/>
        <v>Admin/SUF</v>
      </c>
      <c r="E9" s="132" t="s">
        <v>54</v>
      </c>
      <c r="F9" s="130">
        <v>2222</v>
      </c>
      <c r="G9" s="121" t="s">
        <v>1568</v>
      </c>
      <c r="H9" s="131" t="str">
        <f t="shared" si="2"/>
        <v>rel14620adm901-app</v>
      </c>
      <c r="I9" s="131" t="str">
        <f>VLOOKUP($A9,'IPs - Secondary'!$A$14:$BR$26,37,FALSE)</f>
        <v>v14620-dmz-product-2220</v>
      </c>
      <c r="J9" s="76" t="s">
        <v>4247</v>
      </c>
      <c r="K9" s="76" t="s">
        <v>4248</v>
      </c>
      <c r="L9" s="76"/>
      <c r="M9" s="76" t="s">
        <v>466</v>
      </c>
      <c r="N9" s="76"/>
      <c r="O9" s="121"/>
    </row>
    <row r="10" spans="1:15">
      <c r="A10" s="102" t="s">
        <v>4148</v>
      </c>
      <c r="B10" s="557" t="str">
        <f t="shared" si="0"/>
        <v>BT Reigate</v>
      </c>
      <c r="C10" s="557" t="e">
        <f>VLOOKUP($A10,'IPs - Production'!$A$10:$K$456,7,FALSE)</f>
        <v>#N/A</v>
      </c>
      <c r="D10" s="111" t="str">
        <f t="shared" si="1"/>
        <v>Admin/SUF</v>
      </c>
      <c r="E10" s="127" t="s">
        <v>55</v>
      </c>
      <c r="F10" s="130">
        <v>2220</v>
      </c>
      <c r="G10" s="126" t="s">
        <v>1564</v>
      </c>
      <c r="H10" s="131" t="str">
        <f t="shared" si="2"/>
        <v>rel14620adm901-prd</v>
      </c>
      <c r="I10" s="142" t="str">
        <f>VLOOKUP($A10,'IPs - Secondary'!$A$14:$BR$26,31,FALSE)</f>
        <v>10.45.90.0</v>
      </c>
      <c r="J10" s="76" t="s">
        <v>4247</v>
      </c>
      <c r="K10" s="76" t="s">
        <v>4249</v>
      </c>
      <c r="L10" s="76"/>
      <c r="M10" s="76" t="s">
        <v>466</v>
      </c>
      <c r="N10" s="76"/>
      <c r="O10" s="121"/>
    </row>
    <row r="11" spans="1:15">
      <c r="A11" s="103" t="s">
        <v>4153</v>
      </c>
      <c r="B11" s="99" t="str">
        <f t="shared" si="0"/>
        <v>BT Reigate</v>
      </c>
      <c r="C11" s="99" t="e">
        <f>VLOOKUP($A11,'IPs - Production'!$A$10:$K$456,7,FALSE)</f>
        <v>#N/A</v>
      </c>
      <c r="D11" s="112" t="str">
        <f t="shared" si="1"/>
        <v>ARK</v>
      </c>
      <c r="E11" s="117" t="s">
        <v>4174</v>
      </c>
      <c r="F11" s="129">
        <v>2773</v>
      </c>
      <c r="G11" s="118" t="s">
        <v>1554</v>
      </c>
      <c r="H11" s="75" t="str">
        <f t="shared" si="2"/>
        <v>rel14620ark901-ilo</v>
      </c>
      <c r="I11" s="559" t="str">
        <f>VLOOKUP($A11,'IPs - Secondary'!$A$14:$BR$26,19,FALSE)</f>
        <v>-ilo</v>
      </c>
      <c r="J11" s="75" t="s">
        <v>4244</v>
      </c>
      <c r="K11" s="75" t="s">
        <v>4245</v>
      </c>
      <c r="L11" s="75" t="s">
        <v>466</v>
      </c>
      <c r="M11" s="75" t="s">
        <v>466</v>
      </c>
      <c r="N11" s="75"/>
      <c r="O11" s="118"/>
    </row>
    <row r="12" spans="1:15">
      <c r="A12" s="104" t="s">
        <v>4153</v>
      </c>
      <c r="B12" s="98" t="str">
        <f t="shared" si="0"/>
        <v>BT Reigate</v>
      </c>
      <c r="C12" s="98" t="e">
        <f>VLOOKUP($A12,'IPs - Production'!$A$10:$K$456,7,FALSE)</f>
        <v>#N/A</v>
      </c>
      <c r="D12" s="113" t="str">
        <f t="shared" si="1"/>
        <v>ARK</v>
      </c>
      <c r="E12" s="119" t="s">
        <v>53</v>
      </c>
      <c r="F12" s="130">
        <v>2224</v>
      </c>
      <c r="G12" s="121" t="s">
        <v>1560</v>
      </c>
      <c r="H12" s="131" t="str">
        <f t="shared" si="2"/>
        <v>rel14620ark901-om</v>
      </c>
      <c r="I12" s="131" t="str">
        <f>VLOOKUP($A12,'IPs - Secondary'!$A$14:$BR$26,25,FALSE)</f>
        <v>10.36.42.242</v>
      </c>
      <c r="J12" s="76" t="s">
        <v>4244</v>
      </c>
      <c r="K12" s="76" t="s">
        <v>4246</v>
      </c>
      <c r="L12" s="76"/>
      <c r="M12" s="76" t="s">
        <v>466</v>
      </c>
      <c r="N12" s="76"/>
      <c r="O12" s="121"/>
    </row>
    <row r="13" spans="1:15">
      <c r="A13" s="104" t="s">
        <v>4153</v>
      </c>
      <c r="B13" s="98" t="str">
        <f t="shared" si="0"/>
        <v>BT Reigate</v>
      </c>
      <c r="C13" s="98" t="e">
        <f>VLOOKUP($A13,'IPs - Production'!$A$10:$K$456,7,FALSE)</f>
        <v>#N/A</v>
      </c>
      <c r="D13" s="113" t="str">
        <f t="shared" si="1"/>
        <v>ARK</v>
      </c>
      <c r="E13" s="127" t="s">
        <v>55</v>
      </c>
      <c r="F13" s="130">
        <v>2220</v>
      </c>
      <c r="G13" s="121" t="s">
        <v>1568</v>
      </c>
      <c r="H13" s="131" t="str">
        <f t="shared" si="2"/>
        <v>rel14620ark901-app</v>
      </c>
      <c r="I13" s="934" t="str">
        <f>VLOOKUP($A13,'IPs - Secondary'!$A$14:$BR$26,31,FALSE)</f>
        <v>10.45.90.0</v>
      </c>
      <c r="J13" s="76" t="s">
        <v>4247</v>
      </c>
      <c r="K13" s="76"/>
      <c r="L13" s="76"/>
      <c r="M13" s="935" t="s">
        <v>4250</v>
      </c>
      <c r="N13" s="76"/>
      <c r="O13" s="121"/>
    </row>
    <row r="14" spans="1:15">
      <c r="A14" s="105" t="s">
        <v>4153</v>
      </c>
      <c r="B14" s="560" t="str">
        <f t="shared" si="0"/>
        <v>BT Reigate</v>
      </c>
      <c r="C14" s="560" t="e">
        <f>VLOOKUP($A14,'IPs - Production'!$A$10:$K$456,7,FALSE)</f>
        <v>#N/A</v>
      </c>
      <c r="D14" s="114" t="str">
        <f t="shared" si="1"/>
        <v>ARK</v>
      </c>
      <c r="E14" s="128" t="s">
        <v>55</v>
      </c>
      <c r="F14" s="555">
        <v>2220</v>
      </c>
      <c r="G14" s="126" t="s">
        <v>1564</v>
      </c>
      <c r="H14" s="131" t="str">
        <f t="shared" si="2"/>
        <v>rel14620ark901-prd</v>
      </c>
      <c r="I14" s="936"/>
      <c r="J14" s="77" t="s">
        <v>4247</v>
      </c>
      <c r="K14" s="77"/>
      <c r="L14" s="77"/>
      <c r="M14" s="933"/>
      <c r="N14" s="77"/>
      <c r="O14" s="126"/>
    </row>
    <row r="15" spans="1:15">
      <c r="A15" s="100" t="s">
        <v>4154</v>
      </c>
      <c r="B15" s="97" t="str">
        <f t="shared" si="0"/>
        <v>BT Reigate</v>
      </c>
      <c r="C15" s="97" t="e">
        <f>VLOOKUP($A15,'IPs - Production'!$A$10:$K$456,7,FALSE)</f>
        <v>#N/A</v>
      </c>
      <c r="D15" s="110" t="str">
        <f t="shared" si="1"/>
        <v>ARK</v>
      </c>
      <c r="E15" s="117" t="s">
        <v>4174</v>
      </c>
      <c r="F15" s="129">
        <v>2773</v>
      </c>
      <c r="G15" s="118" t="s">
        <v>1554</v>
      </c>
      <c r="H15" s="75" t="str">
        <f t="shared" si="2"/>
        <v>rel14620ark902-ilo</v>
      </c>
      <c r="I15" s="561" t="str">
        <f>VLOOKUP($A15,'IPs - Secondary'!$A$14:$BR$26,19,FALSE)</f>
        <v>-ilo</v>
      </c>
      <c r="J15" s="75" t="s">
        <v>4244</v>
      </c>
      <c r="K15" s="75" t="s">
        <v>4245</v>
      </c>
      <c r="L15" s="75" t="s">
        <v>466</v>
      </c>
      <c r="M15" s="75" t="s">
        <v>466</v>
      </c>
      <c r="N15" s="75"/>
      <c r="O15" s="118"/>
    </row>
    <row r="16" spans="1:15">
      <c r="A16" s="101" t="s">
        <v>4154</v>
      </c>
      <c r="B16" s="556" t="str">
        <f t="shared" si="0"/>
        <v>BT Reigate</v>
      </c>
      <c r="C16" s="556" t="e">
        <f>VLOOKUP($A16,'IPs - Production'!$A$10:$K$456,7,FALSE)</f>
        <v>#N/A</v>
      </c>
      <c r="D16" s="109" t="str">
        <f t="shared" si="1"/>
        <v>ARK</v>
      </c>
      <c r="E16" s="119" t="s">
        <v>53</v>
      </c>
      <c r="F16" s="130">
        <v>2224</v>
      </c>
      <c r="G16" s="121" t="s">
        <v>1560</v>
      </c>
      <c r="H16" s="131" t="str">
        <f t="shared" si="2"/>
        <v>rel14620ark902-om</v>
      </c>
      <c r="I16" s="131" t="str">
        <f>VLOOKUP($A16,'IPs - Secondary'!$A$14:$BR$26,25,FALSE)</f>
        <v>10.36.42.243</v>
      </c>
      <c r="J16" s="76" t="s">
        <v>4244</v>
      </c>
      <c r="K16" s="76" t="s">
        <v>4246</v>
      </c>
      <c r="L16" s="76"/>
      <c r="M16" s="76" t="s">
        <v>466</v>
      </c>
      <c r="N16" s="76"/>
      <c r="O16" s="121"/>
    </row>
    <row r="17" spans="1:15">
      <c r="A17" s="101" t="s">
        <v>4154</v>
      </c>
      <c r="B17" s="556" t="str">
        <f t="shared" si="0"/>
        <v>BT Reigate</v>
      </c>
      <c r="C17" s="556" t="e">
        <f>VLOOKUP($A17,'IPs - Production'!$A$10:$K$456,7,FALSE)</f>
        <v>#N/A</v>
      </c>
      <c r="D17" s="109" t="str">
        <f t="shared" si="1"/>
        <v>ARK</v>
      </c>
      <c r="E17" s="127" t="s">
        <v>55</v>
      </c>
      <c r="F17" s="130">
        <v>2220</v>
      </c>
      <c r="G17" s="121" t="s">
        <v>1568</v>
      </c>
      <c r="H17" s="131" t="str">
        <f t="shared" si="2"/>
        <v>rel14620ark902-app</v>
      </c>
      <c r="I17" s="934" t="str">
        <f>VLOOKUP($A17,'IPs - Secondary'!$A$14:$BR$26,31,FALSE)</f>
        <v>10.45.90.0</v>
      </c>
      <c r="J17" s="76" t="s">
        <v>4247</v>
      </c>
      <c r="K17" s="76"/>
      <c r="L17" s="76"/>
      <c r="M17" s="935" t="s">
        <v>4250</v>
      </c>
      <c r="N17" s="76"/>
      <c r="O17" s="121"/>
    </row>
    <row r="18" spans="1:15">
      <c r="A18" s="102" t="s">
        <v>4154</v>
      </c>
      <c r="B18" s="557" t="str">
        <f t="shared" si="0"/>
        <v>BT Reigate</v>
      </c>
      <c r="C18" s="557" t="e">
        <f>VLOOKUP($A18,'IPs - Production'!$A$10:$K$456,7,FALSE)</f>
        <v>#N/A</v>
      </c>
      <c r="D18" s="111" t="str">
        <f t="shared" si="1"/>
        <v>ARK</v>
      </c>
      <c r="E18" s="128" t="s">
        <v>55</v>
      </c>
      <c r="F18" s="555">
        <v>2220</v>
      </c>
      <c r="G18" s="126" t="s">
        <v>1564</v>
      </c>
      <c r="H18" s="131" t="str">
        <f t="shared" si="2"/>
        <v>rel14620ark902-prd</v>
      </c>
      <c r="I18" s="936"/>
      <c r="J18" s="77" t="s">
        <v>4247</v>
      </c>
      <c r="K18" s="77"/>
      <c r="L18" s="77"/>
      <c r="M18" s="933"/>
      <c r="N18" s="77"/>
      <c r="O18" s="126"/>
    </row>
    <row r="19" spans="1:15">
      <c r="A19" s="100" t="s">
        <v>4155</v>
      </c>
      <c r="B19" s="97" t="str">
        <f t="shared" si="0"/>
        <v>BT Reigate</v>
      </c>
      <c r="C19" s="97" t="e">
        <f>VLOOKUP($A19,'IPs - Production'!$A$10:$K$456,7,FALSE)</f>
        <v>#N/A</v>
      </c>
      <c r="D19" s="110" t="str">
        <f t="shared" si="1"/>
        <v>ARK</v>
      </c>
      <c r="E19" s="117" t="s">
        <v>4174</v>
      </c>
      <c r="F19" s="129">
        <v>2773</v>
      </c>
      <c r="G19" s="118" t="s">
        <v>1554</v>
      </c>
      <c r="H19" s="75" t="str">
        <f t="shared" si="2"/>
        <v>rel14620ark903-ilo</v>
      </c>
      <c r="I19" s="559" t="str">
        <f>VLOOKUP($A19,'IPs - Secondary'!$A$14:$BR$26,19,FALSE)</f>
        <v>-ilo</v>
      </c>
      <c r="J19" s="75" t="s">
        <v>4244</v>
      </c>
      <c r="K19" s="75" t="s">
        <v>4245</v>
      </c>
      <c r="L19" s="75" t="s">
        <v>466</v>
      </c>
      <c r="M19" s="75" t="s">
        <v>466</v>
      </c>
      <c r="N19" s="75"/>
      <c r="O19" s="118"/>
    </row>
    <row r="20" spans="1:15">
      <c r="A20" s="101" t="s">
        <v>4155</v>
      </c>
      <c r="B20" s="556" t="str">
        <f t="shared" si="0"/>
        <v>BT Reigate</v>
      </c>
      <c r="C20" s="556" t="e">
        <f>VLOOKUP($A20,'IPs - Production'!$A$10:$K$456,7,FALSE)</f>
        <v>#N/A</v>
      </c>
      <c r="D20" s="109" t="str">
        <f t="shared" si="1"/>
        <v>ARK</v>
      </c>
      <c r="E20" s="119" t="s">
        <v>53</v>
      </c>
      <c r="F20" s="130">
        <v>2224</v>
      </c>
      <c r="G20" s="121" t="s">
        <v>1560</v>
      </c>
      <c r="H20" s="131" t="str">
        <f t="shared" si="2"/>
        <v>rel14620ark903-om</v>
      </c>
      <c r="I20" s="131" t="str">
        <f>VLOOKUP($A20,'IPs - Secondary'!$A$14:$BR$26,25,FALSE)</f>
        <v>10.36.42.244</v>
      </c>
      <c r="J20" s="76" t="s">
        <v>4244</v>
      </c>
      <c r="K20" s="76" t="s">
        <v>4246</v>
      </c>
      <c r="L20" s="76"/>
      <c r="M20" s="76" t="s">
        <v>466</v>
      </c>
      <c r="N20" s="76"/>
      <c r="O20" s="121"/>
    </row>
    <row r="21" spans="1:15">
      <c r="A21" s="101" t="s">
        <v>4155</v>
      </c>
      <c r="B21" s="556" t="str">
        <f t="shared" si="0"/>
        <v>BT Reigate</v>
      </c>
      <c r="C21" s="556" t="e">
        <f>VLOOKUP($A21,'IPs - Production'!$A$10:$K$456,7,FALSE)</f>
        <v>#N/A</v>
      </c>
      <c r="D21" s="109" t="str">
        <f t="shared" si="1"/>
        <v>ARK</v>
      </c>
      <c r="E21" s="127" t="s">
        <v>55</v>
      </c>
      <c r="F21" s="130">
        <v>2220</v>
      </c>
      <c r="G21" s="121" t="s">
        <v>1568</v>
      </c>
      <c r="H21" s="131" t="str">
        <f t="shared" si="2"/>
        <v>rel14620ark903-app</v>
      </c>
      <c r="I21" s="934" t="str">
        <f>VLOOKUP($A21,'IPs - Secondary'!$A$14:$BR$26,31,FALSE)</f>
        <v>10.45.90.0</v>
      </c>
      <c r="J21" s="76" t="s">
        <v>4247</v>
      </c>
      <c r="K21" s="76"/>
      <c r="L21" s="76"/>
      <c r="M21" s="935" t="s">
        <v>4250</v>
      </c>
      <c r="N21" s="76"/>
      <c r="O21" s="121"/>
    </row>
    <row r="22" spans="1:15">
      <c r="A22" s="102" t="s">
        <v>4155</v>
      </c>
      <c r="B22" s="557" t="str">
        <f t="shared" si="0"/>
        <v>BT Reigate</v>
      </c>
      <c r="C22" s="557" t="e">
        <f>VLOOKUP($A22,'IPs - Production'!$A$10:$K$456,7,FALSE)</f>
        <v>#N/A</v>
      </c>
      <c r="D22" s="111" t="str">
        <f t="shared" si="1"/>
        <v>ARK</v>
      </c>
      <c r="E22" s="128" t="s">
        <v>55</v>
      </c>
      <c r="F22" s="555">
        <v>2220</v>
      </c>
      <c r="G22" s="126" t="s">
        <v>1564</v>
      </c>
      <c r="H22" s="131" t="str">
        <f t="shared" si="2"/>
        <v>rel14620ark903-prd</v>
      </c>
      <c r="I22" s="936"/>
      <c r="J22" s="77" t="s">
        <v>4247</v>
      </c>
      <c r="K22" s="77"/>
      <c r="L22" s="77"/>
      <c r="M22" s="933"/>
      <c r="N22" s="77"/>
      <c r="O22" s="126"/>
    </row>
    <row r="23" spans="1:15">
      <c r="A23" s="100" t="s">
        <v>4156</v>
      </c>
      <c r="B23" s="97" t="str">
        <f t="shared" si="0"/>
        <v>BT Reigate</v>
      </c>
      <c r="C23" s="97" t="e">
        <f>VLOOKUP($A23,'IPs - Production'!$A$10:$K$456,7,FALSE)</f>
        <v>#N/A</v>
      </c>
      <c r="D23" s="110" t="str">
        <f t="shared" si="1"/>
        <v>ARK</v>
      </c>
      <c r="E23" s="117" t="s">
        <v>4174</v>
      </c>
      <c r="F23" s="129">
        <v>2773</v>
      </c>
      <c r="G23" s="118" t="s">
        <v>1554</v>
      </c>
      <c r="H23" s="75" t="str">
        <f t="shared" si="2"/>
        <v>rel14620ark904-ilo</v>
      </c>
      <c r="I23" s="561" t="str">
        <f>VLOOKUP($A23,'IPs - Secondary'!$A$14:$BR$26,19,FALSE)</f>
        <v>-ilo</v>
      </c>
      <c r="J23" s="75" t="s">
        <v>4244</v>
      </c>
      <c r="K23" s="75" t="s">
        <v>4245</v>
      </c>
      <c r="L23" s="75" t="s">
        <v>466</v>
      </c>
      <c r="M23" s="75" t="s">
        <v>466</v>
      </c>
      <c r="N23" s="75"/>
      <c r="O23" s="118"/>
    </row>
    <row r="24" spans="1:15">
      <c r="A24" s="101" t="s">
        <v>4156</v>
      </c>
      <c r="B24" s="556" t="str">
        <f t="shared" si="0"/>
        <v>BT Reigate</v>
      </c>
      <c r="C24" s="556" t="e">
        <f>VLOOKUP($A24,'IPs - Production'!$A$10:$K$456,7,FALSE)</f>
        <v>#N/A</v>
      </c>
      <c r="D24" s="109" t="str">
        <f t="shared" si="1"/>
        <v>ARK</v>
      </c>
      <c r="E24" s="119" t="s">
        <v>53</v>
      </c>
      <c r="F24" s="130">
        <v>2224</v>
      </c>
      <c r="G24" s="121" t="s">
        <v>1560</v>
      </c>
      <c r="H24" s="131" t="str">
        <f t="shared" si="2"/>
        <v>rel14620ark904-om</v>
      </c>
      <c r="I24" s="131" t="str">
        <f>VLOOKUP($A24,'IPs - Secondary'!$A$14:$BR$26,25,FALSE)</f>
        <v>10.36.42.245</v>
      </c>
      <c r="J24" s="76" t="s">
        <v>4244</v>
      </c>
      <c r="K24" s="76" t="s">
        <v>4246</v>
      </c>
      <c r="L24" s="76"/>
      <c r="M24" s="76" t="s">
        <v>466</v>
      </c>
      <c r="N24" s="76"/>
      <c r="O24" s="121"/>
    </row>
    <row r="25" spans="1:15">
      <c r="A25" s="101" t="s">
        <v>4156</v>
      </c>
      <c r="B25" s="556" t="str">
        <f t="shared" si="0"/>
        <v>BT Reigate</v>
      </c>
      <c r="C25" s="556" t="e">
        <f>VLOOKUP($A25,'IPs - Production'!$A$10:$K$456,7,FALSE)</f>
        <v>#N/A</v>
      </c>
      <c r="D25" s="109" t="str">
        <f t="shared" si="1"/>
        <v>ARK</v>
      </c>
      <c r="E25" s="127" t="s">
        <v>55</v>
      </c>
      <c r="F25" s="130">
        <v>2220</v>
      </c>
      <c r="G25" s="121" t="s">
        <v>1568</v>
      </c>
      <c r="H25" s="131" t="str">
        <f t="shared" si="2"/>
        <v>rel14620ark904-app</v>
      </c>
      <c r="I25" s="934" t="str">
        <f>VLOOKUP($A25,'IPs - Secondary'!$A$14:$BR$26,31,FALSE)</f>
        <v>10.45.90.0</v>
      </c>
      <c r="J25" s="76" t="s">
        <v>4247</v>
      </c>
      <c r="K25" s="76"/>
      <c r="L25" s="76"/>
      <c r="M25" s="935" t="s">
        <v>4250</v>
      </c>
      <c r="N25" s="76"/>
      <c r="O25" s="121"/>
    </row>
    <row r="26" spans="1:15">
      <c r="A26" s="102" t="s">
        <v>4156</v>
      </c>
      <c r="B26" s="557" t="str">
        <f t="shared" si="0"/>
        <v>BT Reigate</v>
      </c>
      <c r="C26" s="557" t="e">
        <f>VLOOKUP($A26,'IPs - Production'!$A$10:$K$456,7,FALSE)</f>
        <v>#N/A</v>
      </c>
      <c r="D26" s="111" t="str">
        <f t="shared" si="1"/>
        <v>ARK</v>
      </c>
      <c r="E26" s="128" t="s">
        <v>55</v>
      </c>
      <c r="F26" s="555">
        <v>2220</v>
      </c>
      <c r="G26" s="121" t="s">
        <v>1564</v>
      </c>
      <c r="H26" s="131" t="str">
        <f t="shared" si="2"/>
        <v>rel14620ark904-prd</v>
      </c>
      <c r="I26" s="936"/>
      <c r="J26" s="77" t="s">
        <v>4247</v>
      </c>
      <c r="K26" s="77"/>
      <c r="L26" s="77"/>
      <c r="M26" s="933"/>
      <c r="N26" s="77"/>
      <c r="O26" s="126"/>
    </row>
    <row r="27" spans="1:15">
      <c r="A27" s="294" t="s">
        <v>4157</v>
      </c>
      <c r="B27" s="97" t="str">
        <f t="shared" si="0"/>
        <v>BT Reigate</v>
      </c>
      <c r="C27" s="300" t="e">
        <f>VLOOKUP($A27,'IPs - Production'!$A$10:$K$456,7,FALSE)</f>
        <v>#N/A</v>
      </c>
      <c r="D27" s="97" t="str">
        <f t="shared" si="1"/>
        <v>Correlator</v>
      </c>
      <c r="E27" s="296" t="s">
        <v>4174</v>
      </c>
      <c r="F27" s="75">
        <v>2773</v>
      </c>
      <c r="G27" s="118" t="s">
        <v>1554</v>
      </c>
      <c r="H27" s="129" t="str">
        <f t="shared" si="2"/>
        <v>rel14620cor901-ilo</v>
      </c>
      <c r="I27" s="129" t="str">
        <f>VLOOKUP($A27,'IPs - Secondary'!$A$14:$BR$26,19,FALSE)</f>
        <v>-ilo</v>
      </c>
      <c r="J27" s="75" t="s">
        <v>4244</v>
      </c>
      <c r="K27" s="75" t="s">
        <v>4245</v>
      </c>
      <c r="L27" s="75" t="s">
        <v>466</v>
      </c>
      <c r="M27" s="75" t="s">
        <v>466</v>
      </c>
      <c r="N27" s="75"/>
      <c r="O27" s="118"/>
    </row>
    <row r="28" spans="1:15">
      <c r="A28" s="292" t="s">
        <v>4157</v>
      </c>
      <c r="B28" s="556" t="str">
        <f t="shared" si="0"/>
        <v>BT Reigate</v>
      </c>
      <c r="C28" s="47" t="e">
        <f>VLOOKUP($A28,'IPs - Production'!$A$10:$K$456,7,FALSE)</f>
        <v>#N/A</v>
      </c>
      <c r="D28" s="556" t="str">
        <f t="shared" si="1"/>
        <v>Correlator</v>
      </c>
      <c r="E28" s="297" t="s">
        <v>53</v>
      </c>
      <c r="F28" s="76">
        <v>2224</v>
      </c>
      <c r="G28" s="121" t="s">
        <v>1560</v>
      </c>
      <c r="H28" s="241" t="str">
        <f t="shared" si="2"/>
        <v>rel14620cor901-om</v>
      </c>
      <c r="I28" s="131" t="str">
        <f>VLOOKUP($A28,'IPs - Secondary'!$A$14:$BR$26,25,FALSE)</f>
        <v>10.36.42.241</v>
      </c>
      <c r="J28" s="76" t="s">
        <v>4244</v>
      </c>
      <c r="K28" s="76" t="s">
        <v>4246</v>
      </c>
      <c r="L28" s="76"/>
      <c r="M28" s="76" t="s">
        <v>466</v>
      </c>
      <c r="N28" s="76"/>
      <c r="O28" s="121"/>
    </row>
    <row r="29" spans="1:15">
      <c r="A29" s="292" t="s">
        <v>4157</v>
      </c>
      <c r="B29" s="556" t="str">
        <f t="shared" si="0"/>
        <v>BT Reigate</v>
      </c>
      <c r="C29" s="47" t="e">
        <f>VLOOKUP($A29,'IPs - Production'!$A$10:$K$456,7,FALSE)</f>
        <v>#N/A</v>
      </c>
      <c r="D29" s="556" t="str">
        <f t="shared" si="1"/>
        <v>Correlator</v>
      </c>
      <c r="E29" s="298" t="s">
        <v>55</v>
      </c>
      <c r="F29" s="76">
        <v>2220</v>
      </c>
      <c r="G29" s="121" t="s">
        <v>1568</v>
      </c>
      <c r="H29" s="241" t="str">
        <f t="shared" si="2"/>
        <v>rel14620cor901-app</v>
      </c>
      <c r="I29" s="934" t="str">
        <f>VLOOKUP($A29,'IPs - Secondary'!$A$14:$BR$26,31,FALSE)</f>
        <v>10.45.90.0</v>
      </c>
      <c r="J29" s="76" t="s">
        <v>4247</v>
      </c>
      <c r="K29" s="76"/>
      <c r="L29" s="76"/>
      <c r="M29" s="935" t="s">
        <v>4250</v>
      </c>
      <c r="N29" s="76"/>
      <c r="O29" s="121"/>
    </row>
    <row r="30" spans="1:15">
      <c r="A30" s="292" t="s">
        <v>4157</v>
      </c>
      <c r="B30" s="556" t="str">
        <f t="shared" si="0"/>
        <v>BT Reigate</v>
      </c>
      <c r="C30" s="47" t="e">
        <f>VLOOKUP($A30,'IPs - Production'!$A$10:$K$456,7,FALSE)</f>
        <v>#N/A</v>
      </c>
      <c r="D30" s="556" t="str">
        <f t="shared" si="1"/>
        <v>Correlator</v>
      </c>
      <c r="E30" s="298" t="s">
        <v>55</v>
      </c>
      <c r="F30" s="76">
        <v>2220</v>
      </c>
      <c r="G30" s="121" t="s">
        <v>1564</v>
      </c>
      <c r="H30" s="241" t="str">
        <f t="shared" si="2"/>
        <v>rel14620cor901-prd</v>
      </c>
      <c r="I30" s="936"/>
      <c r="J30" s="76" t="s">
        <v>4247</v>
      </c>
      <c r="K30" s="76"/>
      <c r="L30" s="76"/>
      <c r="M30" s="935"/>
      <c r="N30" s="76"/>
      <c r="O30" s="121"/>
    </row>
    <row r="31" spans="1:15">
      <c r="A31" s="292" t="s">
        <v>4157</v>
      </c>
      <c r="B31" s="556" t="str">
        <f t="shared" si="0"/>
        <v>BT Reigate</v>
      </c>
      <c r="C31" s="47" t="e">
        <f>VLOOKUP($A31,'IPs - Production'!$A$10:$K$456,7,FALSE)</f>
        <v>#N/A</v>
      </c>
      <c r="D31" s="556" t="str">
        <f t="shared" si="1"/>
        <v>Correlator</v>
      </c>
      <c r="E31" s="293" t="s">
        <v>56</v>
      </c>
      <c r="F31" s="76">
        <v>1585</v>
      </c>
      <c r="G31" s="121" t="s">
        <v>4251</v>
      </c>
      <c r="H31" s="241" t="str">
        <f t="shared" si="2"/>
        <v>rel14620cor901-besr</v>
      </c>
      <c r="I31" s="934">
        <f>VLOOKUP($A31,'IPs - Secondary'!$A$14:$BR$26,49,FALSE)</f>
        <v>0</v>
      </c>
      <c r="J31" s="76" t="s">
        <v>4247</v>
      </c>
      <c r="K31" s="76"/>
      <c r="L31" s="76"/>
      <c r="M31" s="935" t="s">
        <v>4252</v>
      </c>
      <c r="N31" s="76"/>
      <c r="O31" s="121"/>
    </row>
    <row r="32" spans="1:15">
      <c r="A32" s="295" t="s">
        <v>4157</v>
      </c>
      <c r="B32" s="557" t="str">
        <f t="shared" si="0"/>
        <v>BT Reigate</v>
      </c>
      <c r="C32" s="47" t="e">
        <f>VLOOKUP($A32,'IPs - Production'!$A$10:$K$456,7,FALSE)</f>
        <v>#N/A</v>
      </c>
      <c r="D32" s="557" t="str">
        <f t="shared" si="1"/>
        <v>Correlator</v>
      </c>
      <c r="E32" s="299" t="s">
        <v>56</v>
      </c>
      <c r="F32" s="77">
        <v>1585</v>
      </c>
      <c r="G32" s="126" t="s">
        <v>4251</v>
      </c>
      <c r="H32" s="241" t="str">
        <f t="shared" si="2"/>
        <v>rel14620cor901-besr</v>
      </c>
      <c r="I32" s="935"/>
      <c r="J32" s="77" t="s">
        <v>4247</v>
      </c>
      <c r="K32" s="77"/>
      <c r="L32" s="77"/>
      <c r="M32" s="933"/>
      <c r="N32" s="77"/>
      <c r="O32" s="126"/>
    </row>
    <row r="33" spans="1:15">
      <c r="A33" s="100" t="s">
        <v>4158</v>
      </c>
      <c r="B33" s="97" t="str">
        <f t="shared" si="0"/>
        <v>BT Reigate</v>
      </c>
      <c r="C33" s="97" t="e">
        <f>VLOOKUP($A33,'IPs - Production'!$A$10:$K$456,7,FALSE)</f>
        <v>#N/A</v>
      </c>
      <c r="D33" s="110" t="str">
        <f t="shared" si="1"/>
        <v>DB Master</v>
      </c>
      <c r="E33" s="117" t="s">
        <v>4174</v>
      </c>
      <c r="F33" s="75">
        <v>2773</v>
      </c>
      <c r="G33" s="239" t="s">
        <v>1554</v>
      </c>
      <c r="H33" s="75" t="str">
        <f t="shared" si="2"/>
        <v>rel14620gpm901-ilo</v>
      </c>
      <c r="I33" s="129" t="str">
        <f>VLOOKUP($A33,'IPs - Secondary'!$A$14:$BR$26,19,FALSE)</f>
        <v>-ilo</v>
      </c>
      <c r="J33" s="75" t="s">
        <v>4244</v>
      </c>
      <c r="K33" s="75" t="s">
        <v>4245</v>
      </c>
      <c r="L33" s="75" t="s">
        <v>466</v>
      </c>
      <c r="M33" s="75" t="s">
        <v>466</v>
      </c>
      <c r="N33" s="75"/>
      <c r="O33" s="118"/>
    </row>
    <row r="34" spans="1:15">
      <c r="A34" s="101" t="s">
        <v>4158</v>
      </c>
      <c r="B34" s="556" t="str">
        <f t="shared" si="0"/>
        <v>BT Reigate</v>
      </c>
      <c r="C34" s="556" t="e">
        <f>VLOOKUP($A34,'IPs - Production'!$A$10:$K$456,7,FALSE)</f>
        <v>#N/A</v>
      </c>
      <c r="D34" s="109" t="str">
        <f t="shared" si="1"/>
        <v>DB Master</v>
      </c>
      <c r="E34" s="119" t="s">
        <v>53</v>
      </c>
      <c r="F34" s="76">
        <v>2224</v>
      </c>
      <c r="G34" s="121" t="s">
        <v>1560</v>
      </c>
      <c r="H34" s="131" t="str">
        <f t="shared" si="2"/>
        <v>rel14620gpm901-om</v>
      </c>
      <c r="I34" s="131" t="str">
        <f>VLOOKUP($A34,'IPs - Secondary'!$A$14:$BR$26,25,FALSE)</f>
        <v>10.36.42.249</v>
      </c>
      <c r="J34" s="76" t="s">
        <v>4244</v>
      </c>
      <c r="K34" s="76" t="s">
        <v>4246</v>
      </c>
      <c r="L34" s="76"/>
      <c r="M34" s="76" t="s">
        <v>466</v>
      </c>
      <c r="N34" s="76"/>
      <c r="O34" s="121"/>
    </row>
    <row r="35" spans="1:15">
      <c r="A35" s="101" t="s">
        <v>4158</v>
      </c>
      <c r="B35" s="556" t="str">
        <f t="shared" si="0"/>
        <v>BT Reigate</v>
      </c>
      <c r="C35" s="556" t="e">
        <f>VLOOKUP($A35,'IPs - Production'!$A$10:$K$456,7,FALSE)</f>
        <v>#N/A</v>
      </c>
      <c r="D35" s="109" t="str">
        <f t="shared" si="1"/>
        <v>DB Master</v>
      </c>
      <c r="E35" s="127" t="s">
        <v>55</v>
      </c>
      <c r="F35" s="76">
        <v>2220</v>
      </c>
      <c r="G35" s="238" t="s">
        <v>1564</v>
      </c>
      <c r="H35" s="131" t="str">
        <f t="shared" si="2"/>
        <v>rel14620gpm901-prd</v>
      </c>
      <c r="I35" s="934" t="str">
        <f>VLOOKUP($A35,'IPs - Secondary'!$A$14:$BR$26,31,FALSE)</f>
        <v>10.45.90.0</v>
      </c>
      <c r="J35" s="76" t="s">
        <v>4247</v>
      </c>
      <c r="K35" s="76"/>
      <c r="L35" s="76"/>
      <c r="M35" s="935" t="s">
        <v>4250</v>
      </c>
      <c r="N35" s="76"/>
      <c r="O35" s="121"/>
    </row>
    <row r="36" spans="1:15">
      <c r="A36" s="102" t="s">
        <v>4158</v>
      </c>
      <c r="B36" s="557" t="str">
        <f t="shared" si="0"/>
        <v>BT Reigate</v>
      </c>
      <c r="C36" s="557" t="e">
        <f>VLOOKUP($A36,'IPs - Production'!$A$10:$K$456,7,FALSE)</f>
        <v>#N/A</v>
      </c>
      <c r="D36" s="111" t="str">
        <f t="shared" si="1"/>
        <v>DB Master</v>
      </c>
      <c r="E36" s="128" t="s">
        <v>55</v>
      </c>
      <c r="F36" s="77">
        <v>2220</v>
      </c>
      <c r="G36" s="240" t="s">
        <v>1564</v>
      </c>
      <c r="H36" s="142" t="str">
        <f t="shared" si="2"/>
        <v>rel14620gpm901-prd</v>
      </c>
      <c r="I36" s="936"/>
      <c r="J36" s="77" t="s">
        <v>4247</v>
      </c>
      <c r="K36" s="77"/>
      <c r="L36" s="77"/>
      <c r="M36" s="933"/>
      <c r="N36" s="77"/>
      <c r="O36" s="126"/>
    </row>
    <row r="37" spans="1:15">
      <c r="A37" s="100" t="s">
        <v>4159</v>
      </c>
      <c r="B37" s="97" t="str">
        <f t="shared" ref="B37:B62" si="3">INDEX(Master_Min_Site_Name,MATCH(P2Po_Min_Short_Hostname,Master_Min_Short_Hostname,0))</f>
        <v>BT Reigate</v>
      </c>
      <c r="C37" s="97" t="e">
        <f>VLOOKUP($A37,'IPs - Production'!$A$10:$K$456,7,FALSE)</f>
        <v>#N/A</v>
      </c>
      <c r="D37" s="110" t="str">
        <f t="shared" ref="D37:D62" si="4">INDEX(Master_Min_Server_Type,MATCH(P2Po_Min_Short_Hostname,Master_Min_Short_Hostname,0))</f>
        <v>Impala Server</v>
      </c>
      <c r="E37" s="117" t="s">
        <v>4174</v>
      </c>
      <c r="F37" s="129">
        <v>2773</v>
      </c>
      <c r="G37" s="239" t="s">
        <v>1554</v>
      </c>
      <c r="H37" s="75" t="str">
        <f t="shared" ref="H37:H62" si="5">P2Po_Min_Short_Hostname&amp;P2Po_Min_VLAN_Suffix</f>
        <v>rel14620imp901-ilo</v>
      </c>
      <c r="I37" s="75" t="str">
        <f>VLOOKUP($A37,'IPs - Secondary'!$A$14:$BR$26,19,FALSE)</f>
        <v>-ilo</v>
      </c>
      <c r="J37" s="75" t="s">
        <v>4244</v>
      </c>
      <c r="K37" s="75" t="s">
        <v>4245</v>
      </c>
      <c r="L37" s="75" t="s">
        <v>466</v>
      </c>
      <c r="M37" s="75" t="s">
        <v>466</v>
      </c>
      <c r="N37" s="75"/>
      <c r="O37" s="118"/>
    </row>
    <row r="38" spans="1:15">
      <c r="A38" s="101" t="s">
        <v>4159</v>
      </c>
      <c r="B38" s="556" t="str">
        <f t="shared" si="3"/>
        <v>BT Reigate</v>
      </c>
      <c r="C38" s="556" t="e">
        <f>VLOOKUP($A38,'IPs - Production'!$A$10:$K$456,7,FALSE)</f>
        <v>#N/A</v>
      </c>
      <c r="D38" s="109" t="str">
        <f t="shared" si="4"/>
        <v>Impala Server</v>
      </c>
      <c r="E38" s="119" t="s">
        <v>53</v>
      </c>
      <c r="F38" s="130">
        <v>2224</v>
      </c>
      <c r="G38" s="121" t="s">
        <v>1560</v>
      </c>
      <c r="H38" s="131" t="str">
        <f t="shared" si="5"/>
        <v>rel14620imp901-om</v>
      </c>
      <c r="I38" s="131" t="str">
        <f>VLOOKUP($A38,'IPs - Secondary'!$A$14:$BR$26,25,FALSE)</f>
        <v>10.36.42.250</v>
      </c>
      <c r="J38" s="76" t="s">
        <v>4244</v>
      </c>
      <c r="K38" s="76" t="s">
        <v>4246</v>
      </c>
      <c r="L38" s="76"/>
      <c r="M38" s="76" t="s">
        <v>466</v>
      </c>
      <c r="N38" s="76"/>
      <c r="O38" s="121"/>
    </row>
    <row r="39" spans="1:15">
      <c r="A39" s="101" t="s">
        <v>4159</v>
      </c>
      <c r="B39" s="556" t="str">
        <f t="shared" si="3"/>
        <v>BT Reigate</v>
      </c>
      <c r="C39" s="556" t="e">
        <f>VLOOKUP($A39,'IPs - Production'!$A$10:$K$456,7,FALSE)</f>
        <v>#N/A</v>
      </c>
      <c r="D39" s="109" t="str">
        <f t="shared" si="4"/>
        <v>Impala Server</v>
      </c>
      <c r="E39" s="127" t="s">
        <v>55</v>
      </c>
      <c r="F39" s="130">
        <v>2220</v>
      </c>
      <c r="G39" s="238" t="s">
        <v>1564</v>
      </c>
      <c r="H39" s="131" t="str">
        <f t="shared" si="5"/>
        <v>rel14620imp901-prd</v>
      </c>
      <c r="I39" s="934" t="str">
        <f>VLOOKUP($A39,'IPs - Secondary'!$A$14:$BR$26,31,FALSE)</f>
        <v>10.45.90.0</v>
      </c>
      <c r="J39" s="76" t="s">
        <v>4247</v>
      </c>
      <c r="K39" s="76"/>
      <c r="L39" s="76"/>
      <c r="M39" s="935" t="s">
        <v>4250</v>
      </c>
      <c r="N39" s="76"/>
      <c r="O39" s="121"/>
    </row>
    <row r="40" spans="1:15">
      <c r="A40" s="102" t="s">
        <v>4159</v>
      </c>
      <c r="B40" s="557" t="str">
        <f t="shared" si="3"/>
        <v>BT Reigate</v>
      </c>
      <c r="C40" s="557" t="e">
        <f>VLOOKUP($A40,'IPs - Production'!$A$10:$K$456,7,FALSE)</f>
        <v>#N/A</v>
      </c>
      <c r="D40" s="111" t="str">
        <f t="shared" si="4"/>
        <v>Impala Server</v>
      </c>
      <c r="E40" s="128" t="s">
        <v>55</v>
      </c>
      <c r="F40" s="555">
        <v>2220</v>
      </c>
      <c r="G40" s="240" t="s">
        <v>1564</v>
      </c>
      <c r="H40" s="142" t="str">
        <f t="shared" si="5"/>
        <v>rel14620imp901-prd</v>
      </c>
      <c r="I40" s="936"/>
      <c r="J40" s="77" t="s">
        <v>4247</v>
      </c>
      <c r="K40" s="77"/>
      <c r="L40" s="77"/>
      <c r="M40" s="933"/>
      <c r="N40" s="77"/>
      <c r="O40" s="126"/>
    </row>
    <row r="41" spans="1:15">
      <c r="A41" s="100" t="s">
        <v>4160</v>
      </c>
      <c r="B41" s="97" t="str">
        <f t="shared" si="3"/>
        <v>BT Reigate</v>
      </c>
      <c r="C41" s="97" t="e">
        <f>VLOOKUP($A41,'IPs - Production'!$A$10:$K$456,7,FALSE)</f>
        <v>#N/A</v>
      </c>
      <c r="D41" s="110" t="str">
        <f t="shared" si="4"/>
        <v>Impala Server</v>
      </c>
      <c r="E41" s="117" t="s">
        <v>4174</v>
      </c>
      <c r="F41" s="129">
        <v>2773</v>
      </c>
      <c r="G41" s="239" t="s">
        <v>1554</v>
      </c>
      <c r="H41" s="75" t="str">
        <f t="shared" si="5"/>
        <v>rel14620imp902-ilo</v>
      </c>
      <c r="I41" s="75" t="str">
        <f>VLOOKUP($A41,'IPs - Secondary'!$A$14:$BR$26,19,FALSE)</f>
        <v>-ilo</v>
      </c>
      <c r="J41" s="75" t="s">
        <v>4244</v>
      </c>
      <c r="K41" s="75" t="s">
        <v>4245</v>
      </c>
      <c r="L41" s="75" t="s">
        <v>466</v>
      </c>
      <c r="M41" s="75" t="s">
        <v>466</v>
      </c>
      <c r="N41" s="75"/>
      <c r="O41" s="118"/>
    </row>
    <row r="42" spans="1:15">
      <c r="A42" s="101" t="s">
        <v>4160</v>
      </c>
      <c r="B42" s="556" t="str">
        <f t="shared" si="3"/>
        <v>BT Reigate</v>
      </c>
      <c r="C42" s="556" t="e">
        <f>VLOOKUP($A42,'IPs - Production'!$A$10:$K$456,7,FALSE)</f>
        <v>#N/A</v>
      </c>
      <c r="D42" s="109" t="str">
        <f t="shared" si="4"/>
        <v>Impala Server</v>
      </c>
      <c r="E42" s="119" t="s">
        <v>53</v>
      </c>
      <c r="F42" s="130">
        <v>2224</v>
      </c>
      <c r="G42" s="121" t="s">
        <v>1560</v>
      </c>
      <c r="H42" s="131" t="str">
        <f t="shared" si="5"/>
        <v>rel14620imp902-om</v>
      </c>
      <c r="I42" s="131" t="str">
        <f>VLOOKUP($A42,'IPs - Secondary'!$A$14:$BR$26,25,FALSE)</f>
        <v>10.36.42.251</v>
      </c>
      <c r="J42" s="76" t="s">
        <v>4244</v>
      </c>
      <c r="K42" s="76" t="s">
        <v>4246</v>
      </c>
      <c r="L42" s="76"/>
      <c r="M42" s="76" t="s">
        <v>466</v>
      </c>
      <c r="N42" s="76"/>
      <c r="O42" s="121"/>
    </row>
    <row r="43" spans="1:15">
      <c r="A43" s="101" t="s">
        <v>4160</v>
      </c>
      <c r="B43" s="556" t="str">
        <f t="shared" si="3"/>
        <v>BT Reigate</v>
      </c>
      <c r="C43" s="556" t="e">
        <f>VLOOKUP($A43,'IPs - Production'!$A$10:$K$456,7,FALSE)</f>
        <v>#N/A</v>
      </c>
      <c r="D43" s="109" t="str">
        <f t="shared" si="4"/>
        <v>Impala Server</v>
      </c>
      <c r="E43" s="127" t="s">
        <v>55</v>
      </c>
      <c r="F43" s="130">
        <v>2220</v>
      </c>
      <c r="G43" s="238" t="s">
        <v>1564</v>
      </c>
      <c r="H43" s="131" t="str">
        <f t="shared" si="5"/>
        <v>rel14620imp902-prd</v>
      </c>
      <c r="I43" s="934" t="str">
        <f>VLOOKUP($A43,'IPs - Secondary'!$A$14:$BR$26,31,FALSE)</f>
        <v>10.45.90.0</v>
      </c>
      <c r="J43" s="76" t="s">
        <v>4247</v>
      </c>
      <c r="K43" s="76"/>
      <c r="L43" s="76"/>
      <c r="M43" s="935" t="s">
        <v>4250</v>
      </c>
      <c r="N43" s="76"/>
      <c r="O43" s="121"/>
    </row>
    <row r="44" spans="1:15">
      <c r="A44" s="102" t="s">
        <v>4160</v>
      </c>
      <c r="B44" s="557" t="str">
        <f t="shared" si="3"/>
        <v>BT Reigate</v>
      </c>
      <c r="C44" s="557" t="e">
        <f>VLOOKUP($A44,'IPs - Production'!$A$10:$K$456,7,FALSE)</f>
        <v>#N/A</v>
      </c>
      <c r="D44" s="111" t="str">
        <f t="shared" si="4"/>
        <v>Impala Server</v>
      </c>
      <c r="E44" s="128" t="s">
        <v>55</v>
      </c>
      <c r="F44" s="555">
        <v>2220</v>
      </c>
      <c r="G44" s="240" t="s">
        <v>1564</v>
      </c>
      <c r="H44" s="142" t="str">
        <f t="shared" si="5"/>
        <v>rel14620imp902-prd</v>
      </c>
      <c r="I44" s="936"/>
      <c r="J44" s="77" t="s">
        <v>4247</v>
      </c>
      <c r="K44" s="77"/>
      <c r="L44" s="77"/>
      <c r="M44" s="933"/>
      <c r="N44" s="77"/>
      <c r="O44" s="126"/>
    </row>
    <row r="45" spans="1:15">
      <c r="A45" s="100" t="s">
        <v>4161</v>
      </c>
      <c r="B45" s="97" t="str">
        <f t="shared" si="3"/>
        <v>BT Reigate</v>
      </c>
      <c r="C45" s="97" t="e">
        <f>VLOOKUP($A45,'IPs - Production'!$A$10:$K$456,7,FALSE)</f>
        <v>#N/A</v>
      </c>
      <c r="D45" s="110" t="str">
        <f t="shared" si="4"/>
        <v>JBoss</v>
      </c>
      <c r="E45" s="117" t="s">
        <v>4174</v>
      </c>
      <c r="F45" s="129">
        <v>2773</v>
      </c>
      <c r="G45" s="239" t="s">
        <v>1554</v>
      </c>
      <c r="H45" s="75" t="str">
        <f t="shared" si="5"/>
        <v>rel14620jbs901-ilo</v>
      </c>
      <c r="I45" s="75" t="str">
        <f>VLOOKUP($A45,'IPs - Secondary'!$A$14:$BR$26,19,FALSE)</f>
        <v>-ilo</v>
      </c>
      <c r="J45" s="75" t="s">
        <v>4244</v>
      </c>
      <c r="K45" s="75" t="s">
        <v>4245</v>
      </c>
      <c r="L45" s="75" t="s">
        <v>466</v>
      </c>
      <c r="M45" s="75" t="s">
        <v>466</v>
      </c>
      <c r="N45" s="75"/>
      <c r="O45" s="118"/>
    </row>
    <row r="46" spans="1:15">
      <c r="A46" s="101" t="s">
        <v>4161</v>
      </c>
      <c r="B46" s="556" t="str">
        <f t="shared" si="3"/>
        <v>BT Reigate</v>
      </c>
      <c r="C46" s="556" t="e">
        <f>VLOOKUP($A46,'IPs - Production'!$A$10:$K$456,7,FALSE)</f>
        <v>#N/A</v>
      </c>
      <c r="D46" s="109" t="str">
        <f t="shared" si="4"/>
        <v>JBoss</v>
      </c>
      <c r="E46" s="119" t="s">
        <v>53</v>
      </c>
      <c r="F46" s="130">
        <v>2224</v>
      </c>
      <c r="G46" s="121" t="s">
        <v>1560</v>
      </c>
      <c r="H46" s="131" t="str">
        <f t="shared" si="5"/>
        <v>rel14620jbs901-om</v>
      </c>
      <c r="I46" s="131" t="str">
        <f>VLOOKUP($A46,'IPs - Secondary'!$A$14:$BR$26,25,FALSE)</f>
        <v>10.36.42.248</v>
      </c>
      <c r="J46" s="76" t="s">
        <v>4244</v>
      </c>
      <c r="K46" s="76" t="s">
        <v>4246</v>
      </c>
      <c r="L46" s="556"/>
      <c r="M46" s="76" t="s">
        <v>466</v>
      </c>
      <c r="N46" s="556"/>
      <c r="O46" s="121"/>
    </row>
    <row r="47" spans="1:15">
      <c r="A47" s="101" t="s">
        <v>4161</v>
      </c>
      <c r="B47" s="556" t="str">
        <f t="shared" si="3"/>
        <v>BT Reigate</v>
      </c>
      <c r="C47" s="556" t="e">
        <f>VLOOKUP($A47,'IPs - Production'!$A$10:$K$456,7,FALSE)</f>
        <v>#N/A</v>
      </c>
      <c r="D47" s="109" t="str">
        <f t="shared" si="4"/>
        <v>JBoss</v>
      </c>
      <c r="E47" s="132" t="s">
        <v>54</v>
      </c>
      <c r="F47" s="130">
        <v>2222</v>
      </c>
      <c r="G47" s="238" t="s">
        <v>1568</v>
      </c>
      <c r="H47" s="131" t="str">
        <f t="shared" si="5"/>
        <v>rel14620jbs901-app</v>
      </c>
      <c r="I47" s="131" t="str">
        <f>VLOOKUP($A47,'IPs - Secondary'!$A$14:$BR$26,37,FALSE)</f>
        <v>v14620-dmz-product-2220</v>
      </c>
      <c r="J47" s="76" t="s">
        <v>4247</v>
      </c>
      <c r="K47" s="76"/>
      <c r="L47" s="76"/>
      <c r="M47" s="76" t="s">
        <v>466</v>
      </c>
      <c r="N47" s="76"/>
      <c r="O47" s="121"/>
    </row>
    <row r="48" spans="1:15">
      <c r="A48" s="102" t="s">
        <v>4161</v>
      </c>
      <c r="B48" s="557" t="str">
        <f t="shared" si="3"/>
        <v>BT Reigate</v>
      </c>
      <c r="C48" s="557" t="e">
        <f>VLOOKUP($A48,'IPs - Production'!$A$10:$K$456,7,FALSE)</f>
        <v>#N/A</v>
      </c>
      <c r="D48" s="111" t="str">
        <f t="shared" si="4"/>
        <v>JBoss</v>
      </c>
      <c r="E48" s="128" t="s">
        <v>55</v>
      </c>
      <c r="F48" s="555">
        <v>2220</v>
      </c>
      <c r="G48" s="238" t="s">
        <v>1564</v>
      </c>
      <c r="H48" s="131" t="str">
        <f t="shared" si="5"/>
        <v>rel14620jbs901-prd</v>
      </c>
      <c r="I48" s="142" t="str">
        <f>VLOOKUP($A48,'IPs - Secondary'!$A$14:$BR$26,31,FALSE)</f>
        <v>10.45.90.0</v>
      </c>
      <c r="J48" s="77" t="s">
        <v>4247</v>
      </c>
      <c r="K48" s="77"/>
      <c r="L48" s="77"/>
      <c r="M48" s="77" t="s">
        <v>466</v>
      </c>
      <c r="N48" s="77"/>
      <c r="O48" s="126"/>
    </row>
    <row r="49" spans="1:15">
      <c r="A49" s="100" t="s">
        <v>4162</v>
      </c>
      <c r="B49" s="97" t="str">
        <f t="shared" si="3"/>
        <v>BT Reigate</v>
      </c>
      <c r="C49" s="97" t="e">
        <f>VLOOKUP($A49,'IPs - Production'!$A$10:$K$456,7,FALSE)</f>
        <v>#N/A</v>
      </c>
      <c r="D49" s="110" t="str">
        <f t="shared" si="4"/>
        <v>Kafka</v>
      </c>
      <c r="E49" s="117" t="s">
        <v>4174</v>
      </c>
      <c r="F49" s="129">
        <v>2773</v>
      </c>
      <c r="G49" s="239" t="s">
        <v>1554</v>
      </c>
      <c r="H49" s="75" t="str">
        <f t="shared" si="5"/>
        <v>rel14620kfk901-ilo</v>
      </c>
      <c r="I49" s="75" t="str">
        <f>VLOOKUP($A49,'IPs - Secondary'!$A$14:$BR$26,19,FALSE)</f>
        <v>-ilo</v>
      </c>
      <c r="J49" s="75" t="s">
        <v>4244</v>
      </c>
      <c r="K49" s="75" t="s">
        <v>4245</v>
      </c>
      <c r="L49" s="75" t="s">
        <v>466</v>
      </c>
      <c r="M49" s="75" t="s">
        <v>466</v>
      </c>
      <c r="N49" s="75"/>
      <c r="O49" s="118"/>
    </row>
    <row r="50" spans="1:15">
      <c r="A50" s="101" t="s">
        <v>4162</v>
      </c>
      <c r="B50" s="556" t="str">
        <f t="shared" si="3"/>
        <v>BT Reigate</v>
      </c>
      <c r="C50" s="556" t="e">
        <f>VLOOKUP($A50,'IPs - Production'!$A$10:$K$456,7,FALSE)</f>
        <v>#N/A</v>
      </c>
      <c r="D50" s="109" t="str">
        <f t="shared" si="4"/>
        <v>Kafka</v>
      </c>
      <c r="E50" s="119" t="s">
        <v>53</v>
      </c>
      <c r="F50" s="130">
        <v>2224</v>
      </c>
      <c r="G50" s="121" t="s">
        <v>1560</v>
      </c>
      <c r="H50" s="131" t="str">
        <f t="shared" si="5"/>
        <v>rel14620kfk901-om</v>
      </c>
      <c r="I50" s="131" t="str">
        <f>VLOOKUP($A50,'IPs - Secondary'!$A$14:$BR$26,25,FALSE)</f>
        <v>10.36.42.246</v>
      </c>
      <c r="J50" s="76" t="s">
        <v>4244</v>
      </c>
      <c r="K50" s="76" t="s">
        <v>4246</v>
      </c>
      <c r="L50" s="76"/>
      <c r="M50" s="76" t="s">
        <v>466</v>
      </c>
      <c r="N50" s="76"/>
      <c r="O50" s="121"/>
    </row>
    <row r="51" spans="1:15">
      <c r="A51" s="101" t="s">
        <v>4162</v>
      </c>
      <c r="B51" s="556" t="str">
        <f t="shared" si="3"/>
        <v>BT Reigate</v>
      </c>
      <c r="C51" s="556" t="e">
        <f>VLOOKUP($A51,'IPs - Production'!$A$10:$K$456,7,FALSE)</f>
        <v>#N/A</v>
      </c>
      <c r="D51" s="109" t="str">
        <f t="shared" si="4"/>
        <v>Kafka</v>
      </c>
      <c r="E51" s="127" t="s">
        <v>55</v>
      </c>
      <c r="F51" s="130">
        <v>2220</v>
      </c>
      <c r="G51" s="238" t="s">
        <v>1564</v>
      </c>
      <c r="H51" s="131" t="str">
        <f t="shared" si="5"/>
        <v>rel14620kfk901-prd</v>
      </c>
      <c r="I51" s="934" t="str">
        <f>VLOOKUP($A51,'IPs - Secondary'!$A$14:$BR$26,31,FALSE)</f>
        <v>10.45.90.0</v>
      </c>
      <c r="J51" s="76" t="s">
        <v>4247</v>
      </c>
      <c r="K51" s="76"/>
      <c r="L51" s="76"/>
      <c r="M51" s="935" t="s">
        <v>4250</v>
      </c>
      <c r="N51" s="76"/>
      <c r="O51" s="121"/>
    </row>
    <row r="52" spans="1:15">
      <c r="A52" s="102" t="s">
        <v>4162</v>
      </c>
      <c r="B52" s="557" t="str">
        <f t="shared" si="3"/>
        <v>BT Reigate</v>
      </c>
      <c r="C52" s="557" t="e">
        <f>VLOOKUP($A52,'IPs - Production'!$A$10:$K$456,7,FALSE)</f>
        <v>#N/A</v>
      </c>
      <c r="D52" s="111" t="str">
        <f t="shared" si="4"/>
        <v>Kafka</v>
      </c>
      <c r="E52" s="128" t="s">
        <v>55</v>
      </c>
      <c r="F52" s="555">
        <v>2220</v>
      </c>
      <c r="G52" s="240" t="s">
        <v>1564</v>
      </c>
      <c r="H52" s="131" t="str">
        <f t="shared" si="5"/>
        <v>rel14620kfk901-prd</v>
      </c>
      <c r="I52" s="936"/>
      <c r="J52" s="77" t="s">
        <v>4247</v>
      </c>
      <c r="K52" s="77"/>
      <c r="L52" s="77"/>
      <c r="M52" s="933"/>
      <c r="N52" s="77"/>
      <c r="O52" s="126"/>
    </row>
    <row r="53" spans="1:15">
      <c r="A53" s="102" t="s">
        <v>4162</v>
      </c>
      <c r="B53" s="557" t="str">
        <f t="shared" si="3"/>
        <v>BT Reigate</v>
      </c>
      <c r="C53" s="557" t="e">
        <f>VLOOKUP($A53,'IPs - Production'!$A$10:$K$456,7,FALSE)</f>
        <v>#N/A</v>
      </c>
      <c r="D53" s="111" t="str">
        <f t="shared" si="4"/>
        <v>Kafka</v>
      </c>
      <c r="E53" s="722" t="s">
        <v>4253</v>
      </c>
      <c r="F53" s="555">
        <v>2225</v>
      </c>
      <c r="G53" s="240" t="s">
        <v>1564</v>
      </c>
      <c r="H53" s="131" t="str">
        <f t="shared" si="5"/>
        <v>rel14620kfk901-prd</v>
      </c>
      <c r="I53" s="937" t="s">
        <v>4254</v>
      </c>
      <c r="J53" s="77" t="s">
        <v>4247</v>
      </c>
      <c r="K53" s="77" t="s">
        <v>4255</v>
      </c>
      <c r="L53" s="77" t="s">
        <v>4256</v>
      </c>
      <c r="M53" s="556" t="s">
        <v>4257</v>
      </c>
      <c r="N53" s="77"/>
      <c r="O53" s="126"/>
    </row>
    <row r="54" spans="1:15">
      <c r="A54" s="102" t="s">
        <v>4162</v>
      </c>
      <c r="B54" s="557" t="str">
        <f t="shared" si="3"/>
        <v>BT Reigate</v>
      </c>
      <c r="C54" s="557" t="e">
        <f>VLOOKUP($A54,'IPs - Production'!$A$10:$K$456,7,FALSE)</f>
        <v>#N/A</v>
      </c>
      <c r="D54" s="111" t="str">
        <f t="shared" si="4"/>
        <v>Kafka</v>
      </c>
      <c r="E54" s="722" t="s">
        <v>4253</v>
      </c>
      <c r="F54" s="555">
        <v>2225</v>
      </c>
      <c r="G54" s="240" t="s">
        <v>1564</v>
      </c>
      <c r="H54" s="131" t="str">
        <f t="shared" si="5"/>
        <v>rel14620kfk901-prd</v>
      </c>
      <c r="I54" s="936"/>
      <c r="J54" s="77" t="s">
        <v>4247</v>
      </c>
      <c r="K54" s="77" t="s">
        <v>4188</v>
      </c>
      <c r="L54" s="77" t="s">
        <v>4258</v>
      </c>
      <c r="M54" s="556" t="s">
        <v>4257</v>
      </c>
      <c r="N54" s="77"/>
      <c r="O54" s="126"/>
    </row>
    <row r="55" spans="1:15">
      <c r="A55" s="100" t="s">
        <v>4116</v>
      </c>
      <c r="B55" s="97" t="str">
        <f t="shared" si="3"/>
        <v>Leeds</v>
      </c>
      <c r="C55" s="97" t="e">
        <f>VLOOKUP($A55,'IPs - Production'!$A$10:$K$456,7,FALSE)</f>
        <v>#N/A</v>
      </c>
      <c r="D55" s="110" t="str">
        <f t="shared" si="4"/>
        <v>GTPU + GTPC Probe</v>
      </c>
      <c r="E55" s="117" t="s">
        <v>4174</v>
      </c>
      <c r="F55" s="129">
        <v>1584</v>
      </c>
      <c r="G55" s="118" t="s">
        <v>1554</v>
      </c>
      <c r="H55" s="75" t="str">
        <f t="shared" si="5"/>
        <v>eeaprb011lds-ilo</v>
      </c>
      <c r="I55" s="75" t="str">
        <f>VLOOKUP($A55,'IPs - Secondary'!$A$14:$BR$26,19,FALSE)</f>
        <v>-ilo</v>
      </c>
      <c r="J55" s="75" t="s">
        <v>4244</v>
      </c>
      <c r="K55" s="75" t="s">
        <v>4245</v>
      </c>
      <c r="L55" s="75" t="s">
        <v>466</v>
      </c>
      <c r="M55" s="75" t="s">
        <v>466</v>
      </c>
      <c r="N55" s="75" t="s">
        <v>4259</v>
      </c>
      <c r="O55" s="118" t="s">
        <v>4260</v>
      </c>
    </row>
    <row r="56" spans="1:15">
      <c r="A56" s="101" t="s">
        <v>4116</v>
      </c>
      <c r="B56" s="556" t="str">
        <f t="shared" si="3"/>
        <v>Leeds</v>
      </c>
      <c r="C56" s="556" t="e">
        <f>VLOOKUP($A56,'IPs - Production'!$A$10:$K$456,7,FALSE)</f>
        <v>#N/A</v>
      </c>
      <c r="D56" s="109" t="str">
        <f t="shared" si="4"/>
        <v>GTPU + GTPC Probe</v>
      </c>
      <c r="E56" s="119" t="s">
        <v>53</v>
      </c>
      <c r="F56" s="130">
        <v>1582</v>
      </c>
      <c r="G56" s="121" t="s">
        <v>1560</v>
      </c>
      <c r="H56" s="131" t="str">
        <f t="shared" si="5"/>
        <v>eeaprb011lds-om</v>
      </c>
      <c r="I56" s="131" t="str">
        <f>VLOOKUP($A56,'IPs - Secondary'!$A$14:$BR$26,25,FALSE)</f>
        <v>10.244.53.62</v>
      </c>
      <c r="J56" s="76" t="s">
        <v>4244</v>
      </c>
      <c r="K56" s="76" t="s">
        <v>4246</v>
      </c>
      <c r="L56" s="76" t="s">
        <v>4261</v>
      </c>
      <c r="M56" s="76" t="s">
        <v>466</v>
      </c>
      <c r="N56" s="76" t="s">
        <v>4262</v>
      </c>
      <c r="O56" s="121" t="s">
        <v>4263</v>
      </c>
    </row>
    <row r="57" spans="1:15">
      <c r="A57" s="141" t="s">
        <v>4116</v>
      </c>
      <c r="B57" s="556" t="str">
        <f t="shared" si="3"/>
        <v>Leeds</v>
      </c>
      <c r="C57" s="556" t="e">
        <f>VLOOKUP($A57,'IPs - Production'!$A$10:$K$456,7,FALSE)</f>
        <v>#N/A</v>
      </c>
      <c r="D57" s="109" t="str">
        <f t="shared" si="4"/>
        <v>GTPU + GTPC Probe</v>
      </c>
      <c r="E57" s="122" t="s">
        <v>4264</v>
      </c>
      <c r="F57" s="130"/>
      <c r="G57" s="121"/>
      <c r="H57" s="120" t="str">
        <f t="shared" si="5"/>
        <v>eeaprb011lds</v>
      </c>
      <c r="I57" s="98" t="s">
        <v>4265</v>
      </c>
      <c r="J57" s="76" t="s">
        <v>4266</v>
      </c>
      <c r="K57" s="76" t="s">
        <v>4248</v>
      </c>
      <c r="L57" s="76" t="s">
        <v>4267</v>
      </c>
      <c r="M57" s="76" t="s">
        <v>466</v>
      </c>
      <c r="N57" s="76" t="s">
        <v>4268</v>
      </c>
      <c r="O57" s="121" t="s">
        <v>4269</v>
      </c>
    </row>
    <row r="58" spans="1:15">
      <c r="A58" s="101" t="s">
        <v>4116</v>
      </c>
      <c r="B58" s="556" t="str">
        <f t="shared" si="3"/>
        <v>Leeds</v>
      </c>
      <c r="C58" s="556" t="e">
        <f>VLOOKUP($A58,'IPs - Production'!$A$10:$K$456,7,FALSE)</f>
        <v>#N/A</v>
      </c>
      <c r="D58" s="109" t="str">
        <f t="shared" si="4"/>
        <v>GTPU + GTPC Probe</v>
      </c>
      <c r="E58" s="122" t="s">
        <v>4264</v>
      </c>
      <c r="F58" s="130"/>
      <c r="G58" s="121"/>
      <c r="H58" s="120" t="str">
        <f t="shared" si="5"/>
        <v>eeaprb011lds</v>
      </c>
      <c r="I58" s="98" t="s">
        <v>4265</v>
      </c>
      <c r="J58" s="76" t="s">
        <v>4266</v>
      </c>
      <c r="K58" s="76" t="s">
        <v>4249</v>
      </c>
      <c r="L58" s="76" t="s">
        <v>4256</v>
      </c>
      <c r="M58" s="76" t="s">
        <v>466</v>
      </c>
      <c r="N58" s="76" t="s">
        <v>4268</v>
      </c>
      <c r="O58" s="121" t="s">
        <v>4270</v>
      </c>
    </row>
    <row r="59" spans="1:15">
      <c r="A59" s="101" t="s">
        <v>4116</v>
      </c>
      <c r="B59" s="556" t="str">
        <f t="shared" si="3"/>
        <v>Leeds</v>
      </c>
      <c r="C59" s="556" t="e">
        <f>VLOOKUP($A59,'IPs - Production'!$A$10:$K$456,7,FALSE)</f>
        <v>#N/A</v>
      </c>
      <c r="D59" s="109" t="str">
        <f t="shared" si="4"/>
        <v>GTPU + GTPC Probe</v>
      </c>
      <c r="E59" s="122" t="s">
        <v>4264</v>
      </c>
      <c r="F59" s="130"/>
      <c r="G59" s="121"/>
      <c r="H59" s="120" t="str">
        <f t="shared" si="5"/>
        <v>eeaprb011lds</v>
      </c>
      <c r="I59" s="98" t="s">
        <v>4265</v>
      </c>
      <c r="J59" s="76" t="s">
        <v>4266</v>
      </c>
      <c r="K59" s="76" t="s">
        <v>4271</v>
      </c>
      <c r="L59" s="76" t="s">
        <v>4223</v>
      </c>
      <c r="M59" s="76" t="s">
        <v>466</v>
      </c>
      <c r="N59" s="76" t="s">
        <v>4268</v>
      </c>
      <c r="O59" s="121" t="s">
        <v>4272</v>
      </c>
    </row>
    <row r="60" spans="1:15">
      <c r="A60" s="101" t="s">
        <v>4116</v>
      </c>
      <c r="B60" s="556" t="str">
        <f t="shared" si="3"/>
        <v>Leeds</v>
      </c>
      <c r="C60" s="556" t="e">
        <f>VLOOKUP($A60,'IPs - Production'!$A$10:$K$456,7,FALSE)</f>
        <v>#N/A</v>
      </c>
      <c r="D60" s="109" t="str">
        <f t="shared" si="4"/>
        <v>GTPU + GTPC Probe</v>
      </c>
      <c r="E60" s="122" t="s">
        <v>4264</v>
      </c>
      <c r="F60" s="130"/>
      <c r="G60" s="121"/>
      <c r="H60" s="120" t="str">
        <f t="shared" si="5"/>
        <v>eeaprb011lds</v>
      </c>
      <c r="I60" s="98" t="s">
        <v>4265</v>
      </c>
      <c r="J60" s="76" t="s">
        <v>4266</v>
      </c>
      <c r="K60" s="76" t="s">
        <v>4273</v>
      </c>
      <c r="L60" s="76" t="s">
        <v>4224</v>
      </c>
      <c r="M60" s="76" t="s">
        <v>466</v>
      </c>
      <c r="N60" s="76" t="s">
        <v>4268</v>
      </c>
      <c r="O60" s="121" t="s">
        <v>4274</v>
      </c>
    </row>
    <row r="61" spans="1:15">
      <c r="A61" s="101" t="s">
        <v>4116</v>
      </c>
      <c r="B61" s="556" t="str">
        <f t="shared" si="3"/>
        <v>Leeds</v>
      </c>
      <c r="C61" s="556" t="e">
        <f>VLOOKUP($A61,'IPs - Production'!$A$10:$K$456,7,FALSE)</f>
        <v>#N/A</v>
      </c>
      <c r="D61" s="109" t="str">
        <f t="shared" si="4"/>
        <v>GTPU + GTPC Probe</v>
      </c>
      <c r="E61" s="123" t="s">
        <v>56</v>
      </c>
      <c r="F61" s="130">
        <v>1585</v>
      </c>
      <c r="G61" s="121" t="s">
        <v>4251</v>
      </c>
      <c r="H61" s="120" t="str">
        <f t="shared" si="5"/>
        <v>eeaprb011lds-besr</v>
      </c>
      <c r="I61" s="932">
        <f>VLOOKUP($A61,'IPs - Secondary'!$A$14:$BR$26,49,FALSE)</f>
        <v>0</v>
      </c>
      <c r="J61" s="76" t="s">
        <v>4244</v>
      </c>
      <c r="K61" s="76" t="s">
        <v>4275</v>
      </c>
      <c r="L61" s="76" t="s">
        <v>4276</v>
      </c>
      <c r="M61" s="935" t="s">
        <v>4252</v>
      </c>
      <c r="N61" s="76" t="s">
        <v>4259</v>
      </c>
      <c r="O61" s="121" t="s">
        <v>4277</v>
      </c>
    </row>
    <row r="62" spans="1:15">
      <c r="A62" s="102" t="s">
        <v>4116</v>
      </c>
      <c r="B62" s="557" t="str">
        <f t="shared" si="3"/>
        <v>Leeds</v>
      </c>
      <c r="C62" s="557" t="e">
        <f>VLOOKUP($A62,'IPs - Production'!$A$10:$K$456,7,FALSE)</f>
        <v>#N/A</v>
      </c>
      <c r="D62" s="111" t="str">
        <f t="shared" si="4"/>
        <v>GTPU + GTPC Probe</v>
      </c>
      <c r="E62" s="124" t="s">
        <v>56</v>
      </c>
      <c r="F62" s="555">
        <v>1585</v>
      </c>
      <c r="G62" s="126" t="s">
        <v>4251</v>
      </c>
      <c r="H62" s="125" t="str">
        <f t="shared" si="5"/>
        <v>eeaprb011lds-besr</v>
      </c>
      <c r="I62" s="933"/>
      <c r="J62" s="77" t="s">
        <v>4244</v>
      </c>
      <c r="K62" s="77" t="s">
        <v>4278</v>
      </c>
      <c r="L62" s="77" t="s">
        <v>4279</v>
      </c>
      <c r="M62" s="933"/>
      <c r="N62" s="77" t="s">
        <v>4259</v>
      </c>
      <c r="O62" s="126" t="s">
        <v>4280</v>
      </c>
    </row>
  </sheetData>
  <autoFilter ref="B6:O62" xr:uid="{00000000-0009-0000-0000-000012000000}"/>
  <mergeCells count="25">
    <mergeCell ref="M61:M62"/>
    <mergeCell ref="M51:M52"/>
    <mergeCell ref="M39:M40"/>
    <mergeCell ref="M43:M44"/>
    <mergeCell ref="N5:O5"/>
    <mergeCell ref="M31:M32"/>
    <mergeCell ref="M29:M30"/>
    <mergeCell ref="M25:M26"/>
    <mergeCell ref="B5:L5"/>
    <mergeCell ref="M13:M14"/>
    <mergeCell ref="M17:M18"/>
    <mergeCell ref="M21:M22"/>
    <mergeCell ref="M35:M36"/>
    <mergeCell ref="I13:I14"/>
    <mergeCell ref="I17:I18"/>
    <mergeCell ref="I21:I22"/>
    <mergeCell ref="I25:I26"/>
    <mergeCell ref="I29:I30"/>
    <mergeCell ref="I35:I36"/>
    <mergeCell ref="I61:I62"/>
    <mergeCell ref="I31:I32"/>
    <mergeCell ref="I39:I40"/>
    <mergeCell ref="I43:I44"/>
    <mergeCell ref="I51:I52"/>
    <mergeCell ref="I53:I54"/>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 r:id="rId2"/>
  <legacyDrawingHF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585C2-042E-4322-9632-A7BDE4FB13CE}">
  <sheetPr codeName="Sheet26"/>
  <dimension ref="B3:BZ24"/>
  <sheetViews>
    <sheetView zoomScale="110" zoomScaleNormal="110" workbookViewId="0">
      <pane xSplit="5" ySplit="17" topLeftCell="AE18" activePane="bottomRight" state="frozen"/>
      <selection pane="topRight" activeCell="F1" sqref="F1"/>
      <selection pane="bottomLeft" activeCell="A18" sqref="A18"/>
      <selection pane="bottomRight" activeCell="AI7" sqref="AI7"/>
    </sheetView>
  </sheetViews>
  <sheetFormatPr defaultColWidth="24.44140625" defaultRowHeight="13"/>
  <cols>
    <col min="1" max="1" width="5.6640625" customWidth="1"/>
    <col min="2" max="2" width="20.44140625" bestFit="1" customWidth="1"/>
    <col min="3" max="3" width="17.109375" bestFit="1" customWidth="1"/>
    <col min="4" max="4" width="27.33203125" bestFit="1" customWidth="1"/>
    <col min="5" max="5" width="19.77734375" bestFit="1" customWidth="1"/>
    <col min="6" max="6" width="7.44140625" customWidth="1"/>
    <col min="7" max="7" width="12" bestFit="1" customWidth="1"/>
    <col min="8" max="8" width="11.44140625" bestFit="1" customWidth="1"/>
    <col min="9" max="9" width="12.77734375" bestFit="1" customWidth="1"/>
    <col min="10" max="10" width="13.109375" bestFit="1" customWidth="1"/>
    <col min="11" max="11" width="14.44140625" bestFit="1" customWidth="1"/>
    <col min="12" max="12" width="12" bestFit="1" customWidth="1"/>
    <col min="13" max="13" width="11.44140625" style="27" bestFit="1" customWidth="1"/>
    <col min="14" max="14" width="13.44140625" customWidth="1"/>
    <col min="15" max="15" width="13.109375" bestFit="1" customWidth="1"/>
    <col min="16" max="16" width="14.44140625" bestFit="1" customWidth="1"/>
    <col min="17" max="18" width="12.77734375" style="27" bestFit="1" customWidth="1"/>
    <col min="19" max="19" width="14.109375" style="27" bestFit="1" customWidth="1"/>
    <col min="20" max="20" width="15" style="27" bestFit="1" customWidth="1"/>
    <col min="21" max="21" width="15" style="27" customWidth="1"/>
    <col min="22" max="23" width="12.77734375" style="27" bestFit="1" customWidth="1"/>
    <col min="24" max="26" width="12.77734375" style="27" customWidth="1"/>
    <col min="27" max="27" width="12.77734375" style="27" bestFit="1" customWidth="1"/>
    <col min="28" max="28" width="12.77734375" style="27" customWidth="1"/>
    <col min="29" max="29" width="12.77734375" style="27" bestFit="1" customWidth="1"/>
    <col min="30" max="30" width="21.33203125" style="27" bestFit="1" customWidth="1"/>
    <col min="31" max="31" width="19.77734375" style="27" customWidth="1"/>
    <col min="32" max="32" width="13" style="27" bestFit="1" customWidth="1"/>
    <col min="33" max="34" width="12.77734375" style="27" bestFit="1" customWidth="1"/>
    <col min="35" max="35" width="20.77734375" style="27" bestFit="1" customWidth="1"/>
    <col min="36" max="36" width="20.77734375" style="27" customWidth="1"/>
    <col min="37" max="37" width="13" style="27" bestFit="1" customWidth="1"/>
    <col min="38" max="38" width="13" style="27" customWidth="1"/>
    <col min="39" max="39" width="12.77734375" style="27" bestFit="1" customWidth="1"/>
    <col min="40" max="40" width="14.33203125" style="27" bestFit="1" customWidth="1"/>
    <col min="41" max="41" width="14.33203125" style="27" customWidth="1"/>
    <col min="42" max="44" width="12.77734375" style="27" bestFit="1" customWidth="1"/>
    <col min="45" max="45" width="14.33203125" style="27" bestFit="1" customWidth="1"/>
    <col min="46" max="46" width="14.33203125" style="27" customWidth="1"/>
    <col min="47" max="49" width="12.77734375" style="27" bestFit="1" customWidth="1"/>
    <col min="50" max="51" width="12.77734375" style="27" customWidth="1"/>
    <col min="52" max="54" width="12.77734375" style="27" bestFit="1" customWidth="1"/>
    <col min="55" max="56" width="12.77734375" style="27" customWidth="1"/>
    <col min="57" max="60" width="12.77734375" style="27" bestFit="1" customWidth="1"/>
    <col min="61" max="61" width="12.77734375" style="27" customWidth="1"/>
    <col min="62" max="64" width="12.77734375" style="27" bestFit="1" customWidth="1"/>
    <col min="65" max="66" width="12.77734375" style="27" customWidth="1"/>
    <col min="67" max="69" width="12.77734375" style="27" bestFit="1" customWidth="1"/>
    <col min="70" max="70" width="9.33203125" customWidth="1"/>
    <col min="71" max="71" width="15.77734375" style="27" hidden="1" customWidth="1"/>
    <col min="72" max="72" width="12.33203125" style="27" hidden="1" customWidth="1"/>
    <col min="73" max="73" width="15.77734375" style="27" hidden="1" customWidth="1"/>
    <col min="74" max="74" width="12.33203125" style="27" hidden="1" customWidth="1"/>
    <col min="75" max="75" width="15.77734375" style="27" hidden="1" customWidth="1"/>
    <col min="76" max="76" width="12.33203125" style="27" hidden="1" customWidth="1"/>
    <col min="77" max="77" width="15.77734375" style="27" hidden="1" customWidth="1"/>
    <col min="78" max="78" width="12.33203125" style="27" hidden="1" customWidth="1"/>
  </cols>
  <sheetData>
    <row r="3" spans="2:78" ht="13.5" thickBot="1"/>
    <row r="4" spans="2:78" ht="13.5" thickBot="1">
      <c r="F4" s="925" t="s">
        <v>4165</v>
      </c>
      <c r="G4" s="926"/>
      <c r="H4" s="926"/>
      <c r="I4" s="926"/>
      <c r="J4" s="926"/>
      <c r="K4" s="926"/>
      <c r="L4" s="926"/>
      <c r="M4" s="926"/>
      <c r="N4" s="926"/>
      <c r="O4" s="926"/>
      <c r="P4" s="926"/>
      <c r="Q4" s="926"/>
      <c r="R4" s="926"/>
      <c r="S4" s="926"/>
      <c r="T4" s="926"/>
      <c r="U4" s="926"/>
      <c r="V4" s="926"/>
      <c r="W4" s="926"/>
      <c r="X4" s="926"/>
      <c r="Y4" s="926"/>
      <c r="Z4" s="926"/>
      <c r="AA4" s="926"/>
      <c r="AB4" s="926"/>
      <c r="AC4" s="926"/>
      <c r="AD4" s="926"/>
      <c r="AE4" s="926"/>
      <c r="AF4" s="926"/>
      <c r="AG4" s="926"/>
      <c r="AH4" s="926"/>
      <c r="AI4" s="926"/>
      <c r="AJ4" s="926"/>
      <c r="AK4" s="926"/>
      <c r="AL4" s="926"/>
      <c r="AM4" s="926"/>
      <c r="AN4" s="926"/>
      <c r="AO4" s="926"/>
      <c r="AP4" s="926"/>
      <c r="AQ4" s="926"/>
      <c r="AR4" s="926"/>
      <c r="AS4" s="926"/>
      <c r="AT4" s="926"/>
      <c r="AU4" s="926"/>
      <c r="AV4" s="926"/>
      <c r="AW4" s="926"/>
      <c r="AX4" s="926"/>
      <c r="AY4" s="926"/>
      <c r="AZ4" s="926"/>
      <c r="BA4" s="926"/>
      <c r="BB4" s="926"/>
      <c r="BC4" s="926"/>
      <c r="BD4" s="926"/>
      <c r="BE4" s="926"/>
      <c r="BF4" s="926"/>
      <c r="BG4" s="926"/>
      <c r="BH4" s="926"/>
      <c r="BI4" s="926"/>
      <c r="BJ4" s="926"/>
      <c r="BK4" s="926"/>
      <c r="BL4" s="926"/>
      <c r="BM4" s="926"/>
      <c r="BN4" s="926"/>
      <c r="BO4" s="926"/>
      <c r="BP4" s="926"/>
      <c r="BQ4" s="927"/>
    </row>
    <row r="5" spans="2:78">
      <c r="F5" s="931" t="s">
        <v>52</v>
      </c>
      <c r="G5" s="931"/>
      <c r="H5" s="931"/>
      <c r="I5" s="931"/>
      <c r="J5" s="928">
        <v>1</v>
      </c>
      <c r="K5" s="929"/>
      <c r="L5" s="907"/>
      <c r="M5" s="907"/>
      <c r="N5" s="930"/>
      <c r="O5" s="928">
        <v>2</v>
      </c>
      <c r="P5" s="929"/>
      <c r="Q5" s="907"/>
      <c r="R5" s="907"/>
      <c r="S5" s="930"/>
      <c r="T5" s="928">
        <v>3</v>
      </c>
      <c r="U5" s="929"/>
      <c r="V5" s="907"/>
      <c r="W5" s="907"/>
      <c r="X5" s="930"/>
      <c r="Y5" s="928">
        <v>4</v>
      </c>
      <c r="Z5" s="929"/>
      <c r="AA5" s="907"/>
      <c r="AB5" s="907"/>
      <c r="AC5" s="930"/>
      <c r="AD5" s="928">
        <v>5</v>
      </c>
      <c r="AE5" s="929"/>
      <c r="AF5" s="907"/>
      <c r="AG5" s="907"/>
      <c r="AH5" s="930"/>
      <c r="AI5" s="928">
        <v>6</v>
      </c>
      <c r="AJ5" s="929"/>
      <c r="AK5" s="907"/>
      <c r="AL5" s="907"/>
      <c r="AM5" s="930"/>
      <c r="AN5" s="928">
        <v>7</v>
      </c>
      <c r="AO5" s="929"/>
      <c r="AP5" s="907"/>
      <c r="AQ5" s="907"/>
      <c r="AR5" s="930"/>
      <c r="AS5" s="928">
        <v>8</v>
      </c>
      <c r="AT5" s="929"/>
      <c r="AU5" s="907"/>
      <c r="AV5" s="907"/>
      <c r="AW5" s="930"/>
      <c r="AX5" s="928">
        <v>9</v>
      </c>
      <c r="AY5" s="929"/>
      <c r="AZ5" s="907"/>
      <c r="BA5" s="907"/>
      <c r="BB5" s="930"/>
      <c r="BC5" s="928">
        <v>10</v>
      </c>
      <c r="BD5" s="929"/>
      <c r="BE5" s="907"/>
      <c r="BF5" s="907"/>
      <c r="BG5" s="930"/>
      <c r="BH5" s="928">
        <v>11</v>
      </c>
      <c r="BI5" s="929"/>
      <c r="BJ5" s="907"/>
      <c r="BK5" s="907"/>
      <c r="BL5" s="930"/>
      <c r="BM5" s="928">
        <v>12</v>
      </c>
      <c r="BN5" s="929"/>
      <c r="BO5" s="907"/>
      <c r="BP5" s="907"/>
      <c r="BQ5" s="930"/>
    </row>
    <row r="6" spans="2:78">
      <c r="B6" s="304" t="s">
        <v>477</v>
      </c>
      <c r="C6" s="325" t="s">
        <v>478</v>
      </c>
      <c r="D6" s="325" t="s">
        <v>4166</v>
      </c>
      <c r="E6" s="325" t="s">
        <v>481</v>
      </c>
      <c r="F6" s="562" t="s">
        <v>4167</v>
      </c>
      <c r="G6" s="326" t="s">
        <v>4168</v>
      </c>
      <c r="H6" s="326" t="s">
        <v>4169</v>
      </c>
      <c r="I6" s="326" t="s">
        <v>3942</v>
      </c>
      <c r="J6" s="562" t="s">
        <v>4170</v>
      </c>
      <c r="K6" s="562" t="s">
        <v>4171</v>
      </c>
      <c r="L6" s="562" t="s">
        <v>4168</v>
      </c>
      <c r="M6" s="562" t="s">
        <v>4169</v>
      </c>
      <c r="N6" s="562" t="s">
        <v>3942</v>
      </c>
      <c r="O6" s="562" t="s">
        <v>4170</v>
      </c>
      <c r="P6" s="562" t="s">
        <v>4171</v>
      </c>
      <c r="Q6" s="562" t="s">
        <v>4168</v>
      </c>
      <c r="R6" s="562" t="s">
        <v>4169</v>
      </c>
      <c r="S6" s="562" t="s">
        <v>3942</v>
      </c>
      <c r="T6" s="562" t="s">
        <v>4170</v>
      </c>
      <c r="U6" s="562" t="s">
        <v>4171</v>
      </c>
      <c r="V6" s="562" t="s">
        <v>4168</v>
      </c>
      <c r="W6" s="562" t="s">
        <v>4169</v>
      </c>
      <c r="X6" s="562" t="s">
        <v>3942</v>
      </c>
      <c r="Y6" s="562" t="s">
        <v>4170</v>
      </c>
      <c r="Z6" s="562" t="s">
        <v>4171</v>
      </c>
      <c r="AA6" s="562" t="s">
        <v>4168</v>
      </c>
      <c r="AB6" s="562" t="s">
        <v>4169</v>
      </c>
      <c r="AC6" s="562" t="s">
        <v>3942</v>
      </c>
      <c r="AD6" s="562" t="s">
        <v>4170</v>
      </c>
      <c r="AE6" s="562" t="s">
        <v>4171</v>
      </c>
      <c r="AF6" s="562" t="s">
        <v>4168</v>
      </c>
      <c r="AG6" s="562" t="s">
        <v>4169</v>
      </c>
      <c r="AH6" s="562" t="s">
        <v>3942</v>
      </c>
      <c r="AI6" s="562" t="s">
        <v>4170</v>
      </c>
      <c r="AJ6" s="562" t="s">
        <v>4171</v>
      </c>
      <c r="AK6" s="562" t="s">
        <v>4168</v>
      </c>
      <c r="AL6" s="562" t="s">
        <v>4169</v>
      </c>
      <c r="AM6" s="562" t="s">
        <v>3942</v>
      </c>
      <c r="AN6" s="562" t="s">
        <v>4170</v>
      </c>
      <c r="AO6" s="562" t="s">
        <v>4171</v>
      </c>
      <c r="AP6" s="562" t="s">
        <v>4168</v>
      </c>
      <c r="AQ6" s="562" t="s">
        <v>4169</v>
      </c>
      <c r="AR6" s="562" t="s">
        <v>3942</v>
      </c>
      <c r="AS6" s="562" t="s">
        <v>4170</v>
      </c>
      <c r="AT6" s="562" t="s">
        <v>4171</v>
      </c>
      <c r="AU6" s="562" t="s">
        <v>4168</v>
      </c>
      <c r="AV6" s="562" t="s">
        <v>4169</v>
      </c>
      <c r="AW6" s="562" t="s">
        <v>3942</v>
      </c>
      <c r="AX6" s="562" t="s">
        <v>4170</v>
      </c>
      <c r="AY6" s="562" t="s">
        <v>4171</v>
      </c>
      <c r="AZ6" s="562" t="s">
        <v>4168</v>
      </c>
      <c r="BA6" s="562" t="s">
        <v>4169</v>
      </c>
      <c r="BB6" s="562" t="s">
        <v>3942</v>
      </c>
      <c r="BC6" s="562" t="s">
        <v>4170</v>
      </c>
      <c r="BD6" s="562" t="s">
        <v>4171</v>
      </c>
      <c r="BE6" s="562" t="s">
        <v>4168</v>
      </c>
      <c r="BF6" s="562" t="s">
        <v>4169</v>
      </c>
      <c r="BG6" s="562" t="s">
        <v>3942</v>
      </c>
      <c r="BH6" s="562" t="s">
        <v>4170</v>
      </c>
      <c r="BI6" s="562" t="s">
        <v>4171</v>
      </c>
      <c r="BJ6" s="562" t="s">
        <v>4168</v>
      </c>
      <c r="BK6" s="562" t="s">
        <v>4169</v>
      </c>
      <c r="BL6" s="562" t="s">
        <v>3942</v>
      </c>
      <c r="BM6" s="562" t="s">
        <v>4170</v>
      </c>
      <c r="BN6" s="562" t="s">
        <v>4171</v>
      </c>
      <c r="BO6" s="562" t="s">
        <v>4168</v>
      </c>
      <c r="BP6" s="562" t="s">
        <v>4169</v>
      </c>
      <c r="BQ6" s="562" t="s">
        <v>3942</v>
      </c>
      <c r="BS6" s="326" t="s">
        <v>4172</v>
      </c>
      <c r="BT6" s="326" t="s">
        <v>4173</v>
      </c>
      <c r="BU6" s="326" t="s">
        <v>4172</v>
      </c>
      <c r="BV6" s="326" t="s">
        <v>4173</v>
      </c>
      <c r="BW6" s="334" t="s">
        <v>4172</v>
      </c>
      <c r="BX6" s="334" t="s">
        <v>4173</v>
      </c>
      <c r="BY6" s="68" t="s">
        <v>4172</v>
      </c>
      <c r="BZ6" s="68" t="s">
        <v>4173</v>
      </c>
    </row>
    <row r="7" spans="2:78">
      <c r="B7" s="95" t="s">
        <v>1480</v>
      </c>
      <c r="C7" s="33" t="s">
        <v>1481</v>
      </c>
      <c r="D7" s="33" t="s">
        <v>1545</v>
      </c>
      <c r="E7" s="33"/>
      <c r="F7" s="35" t="s">
        <v>4174</v>
      </c>
      <c r="G7" s="35" t="s">
        <v>4175</v>
      </c>
      <c r="H7" s="35" t="s">
        <v>52</v>
      </c>
      <c r="I7" s="200" t="s">
        <v>3954</v>
      </c>
      <c r="J7" s="38" t="s">
        <v>4176</v>
      </c>
      <c r="K7" s="38" t="s">
        <v>4177</v>
      </c>
      <c r="L7" s="38" t="s">
        <v>4175</v>
      </c>
      <c r="M7" s="38" t="s">
        <v>53</v>
      </c>
      <c r="N7" s="38" t="s">
        <v>3957</v>
      </c>
      <c r="O7" s="38" t="s">
        <v>4178</v>
      </c>
      <c r="P7" s="38" t="s">
        <v>4179</v>
      </c>
      <c r="Q7" s="38" t="s">
        <v>4175</v>
      </c>
      <c r="R7" s="38" t="s">
        <v>53</v>
      </c>
      <c r="S7" s="38" t="s">
        <v>3957</v>
      </c>
      <c r="T7" s="328" t="s">
        <v>4180</v>
      </c>
      <c r="U7" s="328"/>
      <c r="V7" s="328" t="s">
        <v>4175</v>
      </c>
      <c r="W7" s="328" t="s">
        <v>4181</v>
      </c>
      <c r="X7" s="328" t="s">
        <v>4181</v>
      </c>
      <c r="Y7" s="328" t="s">
        <v>4182</v>
      </c>
      <c r="Z7" s="328"/>
      <c r="AA7" s="328" t="s">
        <v>4175</v>
      </c>
      <c r="AB7" s="328" t="s">
        <v>4181</v>
      </c>
      <c r="AC7" s="328" t="s">
        <v>4181</v>
      </c>
      <c r="AD7" s="327" t="s">
        <v>4183</v>
      </c>
      <c r="AE7" s="327" t="s">
        <v>4184</v>
      </c>
      <c r="AF7" s="327" t="s">
        <v>4185</v>
      </c>
      <c r="AG7" s="327" t="s">
        <v>55</v>
      </c>
      <c r="AH7" s="203" t="s">
        <v>3961</v>
      </c>
      <c r="AI7" s="328" t="s">
        <v>4186</v>
      </c>
      <c r="AJ7" s="328"/>
      <c r="AK7" s="328" t="s">
        <v>4185</v>
      </c>
      <c r="AL7" s="328" t="s">
        <v>4181</v>
      </c>
      <c r="AM7" s="328" t="s">
        <v>4181</v>
      </c>
      <c r="AN7" s="327" t="s">
        <v>4188</v>
      </c>
      <c r="AO7" s="327" t="s">
        <v>4191</v>
      </c>
      <c r="AP7" s="327" t="s">
        <v>4185</v>
      </c>
      <c r="AQ7" s="327" t="s">
        <v>55</v>
      </c>
      <c r="AR7" s="203" t="s">
        <v>3961</v>
      </c>
      <c r="AS7" s="510" t="s">
        <v>4189</v>
      </c>
      <c r="AT7" s="510"/>
      <c r="AU7" s="510" t="s">
        <v>4185</v>
      </c>
      <c r="AV7" s="328" t="s">
        <v>4181</v>
      </c>
      <c r="AW7" s="328" t="s">
        <v>4181</v>
      </c>
      <c r="AX7" s="353"/>
      <c r="AY7" s="353"/>
      <c r="AZ7" s="353"/>
      <c r="BA7" s="353"/>
      <c r="BB7" s="353"/>
      <c r="BC7" s="353"/>
      <c r="BD7" s="353"/>
      <c r="BE7" s="353"/>
      <c r="BF7" s="353"/>
      <c r="BG7" s="353"/>
      <c r="BH7" s="353"/>
      <c r="BI7" s="353"/>
      <c r="BJ7" s="353"/>
      <c r="BK7" s="353"/>
      <c r="BL7" s="353"/>
      <c r="BM7" s="353"/>
      <c r="BN7" s="353"/>
      <c r="BO7" s="353"/>
      <c r="BP7" s="353"/>
      <c r="BQ7" s="353"/>
      <c r="BS7" s="28"/>
      <c r="BT7" s="28"/>
      <c r="BU7" s="28"/>
      <c r="BV7" s="28"/>
      <c r="BW7" s="28"/>
      <c r="BX7" s="28"/>
      <c r="BY7" s="28"/>
      <c r="BZ7" s="28"/>
    </row>
    <row r="8" spans="2:78">
      <c r="B8" s="95" t="s">
        <v>1482</v>
      </c>
      <c r="C8" s="33" t="s">
        <v>1481</v>
      </c>
      <c r="D8" s="33" t="s">
        <v>1483</v>
      </c>
      <c r="E8" s="33"/>
      <c r="F8" s="35" t="s">
        <v>4174</v>
      </c>
      <c r="G8" s="35" t="s">
        <v>4175</v>
      </c>
      <c r="H8" s="35" t="s">
        <v>52</v>
      </c>
      <c r="I8" s="200" t="s">
        <v>4003</v>
      </c>
      <c r="J8" s="38" t="s">
        <v>4176</v>
      </c>
      <c r="K8" s="38" t="s">
        <v>4177</v>
      </c>
      <c r="L8" s="38" t="s">
        <v>4175</v>
      </c>
      <c r="M8" s="38" t="s">
        <v>53</v>
      </c>
      <c r="N8" s="38" t="s">
        <v>4004</v>
      </c>
      <c r="O8" s="38" t="s">
        <v>4178</v>
      </c>
      <c r="P8" s="38" t="s">
        <v>4179</v>
      </c>
      <c r="Q8" s="38" t="s">
        <v>4175</v>
      </c>
      <c r="R8" s="38" t="s">
        <v>53</v>
      </c>
      <c r="S8" s="38" t="s">
        <v>4004</v>
      </c>
      <c r="T8" s="328" t="s">
        <v>4180</v>
      </c>
      <c r="U8" s="328"/>
      <c r="V8" s="328" t="s">
        <v>4175</v>
      </c>
      <c r="W8" s="328" t="s">
        <v>4181</v>
      </c>
      <c r="X8" s="328" t="s">
        <v>4181</v>
      </c>
      <c r="Y8" s="328" t="s">
        <v>4182</v>
      </c>
      <c r="Z8" s="328"/>
      <c r="AA8" s="328" t="s">
        <v>4175</v>
      </c>
      <c r="AB8" s="328" t="s">
        <v>4181</v>
      </c>
      <c r="AC8" s="328" t="s">
        <v>4181</v>
      </c>
      <c r="AD8" s="327" t="s">
        <v>4183</v>
      </c>
      <c r="AE8" s="327" t="s">
        <v>4184</v>
      </c>
      <c r="AF8" s="327" t="s">
        <v>4185</v>
      </c>
      <c r="AG8" s="327" t="s">
        <v>55</v>
      </c>
      <c r="AH8" s="203" t="s">
        <v>4005</v>
      </c>
      <c r="AI8" s="329" t="s">
        <v>4186</v>
      </c>
      <c r="AJ8" s="329" t="s">
        <v>4187</v>
      </c>
      <c r="AK8" s="329" t="s">
        <v>4185</v>
      </c>
      <c r="AL8" s="329" t="s">
        <v>54</v>
      </c>
      <c r="AM8" s="281" t="s">
        <v>4009</v>
      </c>
      <c r="AN8" s="327" t="s">
        <v>4188</v>
      </c>
      <c r="AO8" s="327" t="s">
        <v>4191</v>
      </c>
      <c r="AP8" s="327" t="s">
        <v>4185</v>
      </c>
      <c r="AQ8" s="327" t="s">
        <v>55</v>
      </c>
      <c r="AR8" s="203" t="s">
        <v>4005</v>
      </c>
      <c r="AS8" s="329" t="s">
        <v>4189</v>
      </c>
      <c r="AT8" s="329" t="s">
        <v>4187</v>
      </c>
      <c r="AU8" s="329" t="s">
        <v>4185</v>
      </c>
      <c r="AV8" s="329" t="s">
        <v>54</v>
      </c>
      <c r="AW8" s="281" t="s">
        <v>4009</v>
      </c>
      <c r="AX8" s="353"/>
      <c r="AY8" s="353"/>
      <c r="AZ8" s="353"/>
      <c r="BA8" s="353"/>
      <c r="BB8" s="353"/>
      <c r="BC8" s="353"/>
      <c r="BD8" s="353"/>
      <c r="BE8" s="353"/>
      <c r="BF8" s="353"/>
      <c r="BG8" s="353"/>
      <c r="BH8" s="353"/>
      <c r="BI8" s="353"/>
      <c r="BJ8" s="353"/>
      <c r="BK8" s="353"/>
      <c r="BL8" s="353"/>
      <c r="BM8" s="353"/>
      <c r="BN8" s="353"/>
      <c r="BO8" s="353"/>
      <c r="BP8" s="353"/>
      <c r="BQ8" s="353"/>
      <c r="BS8" s="28"/>
      <c r="BT8" s="28"/>
      <c r="BU8" s="28"/>
      <c r="BV8" s="28"/>
      <c r="BW8" s="28"/>
      <c r="BX8" s="28"/>
      <c r="BY8" s="28"/>
      <c r="BZ8" s="28"/>
    </row>
    <row r="9" spans="2:78">
      <c r="B9" s="95" t="s">
        <v>1484</v>
      </c>
      <c r="C9" s="33" t="s">
        <v>1481</v>
      </c>
      <c r="D9" s="33" t="s">
        <v>63</v>
      </c>
      <c r="E9" s="33"/>
      <c r="F9" s="35" t="s">
        <v>4174</v>
      </c>
      <c r="G9" s="35" t="s">
        <v>4175</v>
      </c>
      <c r="H9" s="35" t="s">
        <v>52</v>
      </c>
      <c r="I9" s="200" t="s">
        <v>3964</v>
      </c>
      <c r="J9" s="38" t="s">
        <v>4176</v>
      </c>
      <c r="K9" s="38" t="s">
        <v>4177</v>
      </c>
      <c r="L9" s="38" t="s">
        <v>4175</v>
      </c>
      <c r="M9" s="38" t="s">
        <v>53</v>
      </c>
      <c r="N9" s="38" t="s">
        <v>3965</v>
      </c>
      <c r="O9" s="38" t="s">
        <v>4178</v>
      </c>
      <c r="P9" s="38" t="s">
        <v>4179</v>
      </c>
      <c r="Q9" s="38" t="s">
        <v>4175</v>
      </c>
      <c r="R9" s="38" t="s">
        <v>53</v>
      </c>
      <c r="S9" s="38" t="s">
        <v>3965</v>
      </c>
      <c r="T9" s="328" t="s">
        <v>4180</v>
      </c>
      <c r="U9" s="328"/>
      <c r="V9" s="328" t="s">
        <v>4175</v>
      </c>
      <c r="W9" s="328" t="s">
        <v>4181</v>
      </c>
      <c r="X9" s="328" t="s">
        <v>4181</v>
      </c>
      <c r="Y9" s="328" t="s">
        <v>4182</v>
      </c>
      <c r="Z9" s="328"/>
      <c r="AA9" s="328" t="s">
        <v>4175</v>
      </c>
      <c r="AB9" s="328" t="s">
        <v>4181</v>
      </c>
      <c r="AC9" s="328" t="s">
        <v>4181</v>
      </c>
      <c r="AD9" s="327" t="s">
        <v>4183</v>
      </c>
      <c r="AE9" s="327" t="s">
        <v>4184</v>
      </c>
      <c r="AF9" s="327" t="s">
        <v>4185</v>
      </c>
      <c r="AG9" s="327" t="s">
        <v>55</v>
      </c>
      <c r="AH9" s="203" t="s">
        <v>3966</v>
      </c>
      <c r="AI9" s="327" t="s">
        <v>4186</v>
      </c>
      <c r="AJ9" s="327" t="s">
        <v>4192</v>
      </c>
      <c r="AK9" s="327" t="s">
        <v>4185</v>
      </c>
      <c r="AL9" s="327" t="s">
        <v>55</v>
      </c>
      <c r="AM9" s="203" t="s">
        <v>3966</v>
      </c>
      <c r="AN9" s="327" t="s">
        <v>4188</v>
      </c>
      <c r="AO9" s="327" t="s">
        <v>4191</v>
      </c>
      <c r="AP9" s="327" t="s">
        <v>4185</v>
      </c>
      <c r="AQ9" s="327" t="s">
        <v>55</v>
      </c>
      <c r="AR9" s="203" t="s">
        <v>3966</v>
      </c>
      <c r="AS9" s="327" t="s">
        <v>4189</v>
      </c>
      <c r="AT9" s="327" t="s">
        <v>4193</v>
      </c>
      <c r="AU9" s="327" t="s">
        <v>4185</v>
      </c>
      <c r="AV9" s="327" t="s">
        <v>55</v>
      </c>
      <c r="AW9" s="203" t="s">
        <v>3966</v>
      </c>
      <c r="AX9" s="353"/>
      <c r="AY9" s="353"/>
      <c r="AZ9" s="353"/>
      <c r="BA9" s="353"/>
      <c r="BB9" s="353"/>
      <c r="BC9" s="353"/>
      <c r="BD9" s="353"/>
      <c r="BE9" s="353"/>
      <c r="BF9" s="353"/>
      <c r="BG9" s="353"/>
      <c r="BH9" s="353"/>
      <c r="BI9" s="353"/>
      <c r="BJ9" s="353"/>
      <c r="BK9" s="353"/>
      <c r="BL9" s="353"/>
      <c r="BM9" s="353"/>
      <c r="BN9" s="353"/>
      <c r="BO9" s="353"/>
      <c r="BP9" s="353"/>
      <c r="BQ9" s="353"/>
      <c r="BS9" s="28"/>
      <c r="BT9" s="28"/>
      <c r="BU9" s="28"/>
      <c r="BV9" s="28"/>
      <c r="BW9" s="28"/>
      <c r="BX9" s="28"/>
      <c r="BY9" s="28"/>
      <c r="BZ9" s="28"/>
    </row>
    <row r="10" spans="2:78">
      <c r="B10" s="95" t="s">
        <v>1485</v>
      </c>
      <c r="C10" s="33" t="s">
        <v>1481</v>
      </c>
      <c r="D10" s="33" t="s">
        <v>63</v>
      </c>
      <c r="E10" s="33"/>
      <c r="F10" s="35" t="s">
        <v>4174</v>
      </c>
      <c r="G10" s="35" t="s">
        <v>4175</v>
      </c>
      <c r="H10" s="35" t="s">
        <v>52</v>
      </c>
      <c r="I10" s="200" t="s">
        <v>3968</v>
      </c>
      <c r="J10" s="38" t="s">
        <v>4176</v>
      </c>
      <c r="K10" s="38" t="s">
        <v>4177</v>
      </c>
      <c r="L10" s="38" t="s">
        <v>4175</v>
      </c>
      <c r="M10" s="38" t="s">
        <v>53</v>
      </c>
      <c r="N10" s="38" t="s">
        <v>3969</v>
      </c>
      <c r="O10" s="38" t="s">
        <v>4178</v>
      </c>
      <c r="P10" s="38" t="s">
        <v>4179</v>
      </c>
      <c r="Q10" s="38" t="s">
        <v>4175</v>
      </c>
      <c r="R10" s="38" t="s">
        <v>53</v>
      </c>
      <c r="S10" s="38" t="s">
        <v>3969</v>
      </c>
      <c r="T10" s="328" t="s">
        <v>4180</v>
      </c>
      <c r="U10" s="328"/>
      <c r="V10" s="328" t="s">
        <v>4175</v>
      </c>
      <c r="W10" s="328" t="s">
        <v>4181</v>
      </c>
      <c r="X10" s="328" t="s">
        <v>4181</v>
      </c>
      <c r="Y10" s="328" t="s">
        <v>4182</v>
      </c>
      <c r="Z10" s="328"/>
      <c r="AA10" s="328" t="s">
        <v>4175</v>
      </c>
      <c r="AB10" s="328" t="s">
        <v>4181</v>
      </c>
      <c r="AC10" s="328" t="s">
        <v>4181</v>
      </c>
      <c r="AD10" s="327" t="s">
        <v>4183</v>
      </c>
      <c r="AE10" s="327" t="s">
        <v>4184</v>
      </c>
      <c r="AF10" s="327" t="s">
        <v>4185</v>
      </c>
      <c r="AG10" s="327" t="s">
        <v>55</v>
      </c>
      <c r="AH10" s="203" t="s">
        <v>3970</v>
      </c>
      <c r="AI10" s="327" t="s">
        <v>4186</v>
      </c>
      <c r="AJ10" s="327" t="s">
        <v>4192</v>
      </c>
      <c r="AK10" s="327" t="s">
        <v>4185</v>
      </c>
      <c r="AL10" s="327" t="s">
        <v>55</v>
      </c>
      <c r="AM10" s="203" t="s">
        <v>3970</v>
      </c>
      <c r="AN10" s="327" t="s">
        <v>4188</v>
      </c>
      <c r="AO10" s="327" t="s">
        <v>4191</v>
      </c>
      <c r="AP10" s="327" t="s">
        <v>4185</v>
      </c>
      <c r="AQ10" s="327" t="s">
        <v>55</v>
      </c>
      <c r="AR10" s="203" t="s">
        <v>3970</v>
      </c>
      <c r="AS10" s="327" t="s">
        <v>4189</v>
      </c>
      <c r="AT10" s="327" t="s">
        <v>4193</v>
      </c>
      <c r="AU10" s="327" t="s">
        <v>4185</v>
      </c>
      <c r="AV10" s="327" t="s">
        <v>55</v>
      </c>
      <c r="AW10" s="203" t="s">
        <v>3970</v>
      </c>
      <c r="AX10" s="353"/>
      <c r="AY10" s="353"/>
      <c r="AZ10" s="353"/>
      <c r="BA10" s="353"/>
      <c r="BB10" s="353"/>
      <c r="BC10" s="353"/>
      <c r="BD10" s="353"/>
      <c r="BE10" s="353"/>
      <c r="BF10" s="353"/>
      <c r="BG10" s="353"/>
      <c r="BH10" s="353"/>
      <c r="BI10" s="353"/>
      <c r="BJ10" s="353"/>
      <c r="BK10" s="353"/>
      <c r="BL10" s="353"/>
      <c r="BM10" s="353"/>
      <c r="BN10" s="353"/>
      <c r="BO10" s="353"/>
      <c r="BP10" s="353"/>
      <c r="BQ10" s="353"/>
      <c r="BS10" s="28"/>
      <c r="BT10" s="28"/>
      <c r="BU10" s="28"/>
      <c r="BV10" s="28"/>
      <c r="BW10" s="28"/>
      <c r="BX10" s="28"/>
      <c r="BY10" s="28"/>
      <c r="BZ10" s="28"/>
    </row>
    <row r="11" spans="2:78">
      <c r="B11" s="95" t="s">
        <v>1486</v>
      </c>
      <c r="C11" s="33" t="s">
        <v>1481</v>
      </c>
      <c r="D11" s="33" t="s">
        <v>63</v>
      </c>
      <c r="E11" s="33" t="s">
        <v>4281</v>
      </c>
      <c r="F11" s="35" t="s">
        <v>4174</v>
      </c>
      <c r="G11" s="35" t="s">
        <v>4175</v>
      </c>
      <c r="H11" s="35" t="s">
        <v>52</v>
      </c>
      <c r="I11" s="200" t="s">
        <v>3971</v>
      </c>
      <c r="J11" s="38" t="s">
        <v>4176</v>
      </c>
      <c r="K11" s="38" t="s">
        <v>4177</v>
      </c>
      <c r="L11" s="38" t="s">
        <v>4175</v>
      </c>
      <c r="M11" s="38" t="s">
        <v>53</v>
      </c>
      <c r="N11" s="38" t="s">
        <v>3972</v>
      </c>
      <c r="O11" s="38" t="s">
        <v>4178</v>
      </c>
      <c r="P11" s="38" t="s">
        <v>4179</v>
      </c>
      <c r="Q11" s="38" t="s">
        <v>4175</v>
      </c>
      <c r="R11" s="38" t="s">
        <v>53</v>
      </c>
      <c r="S11" s="38" t="s">
        <v>3972</v>
      </c>
      <c r="T11" s="328" t="s">
        <v>4180</v>
      </c>
      <c r="U11" s="328"/>
      <c r="V11" s="328" t="s">
        <v>4175</v>
      </c>
      <c r="W11" s="328" t="s">
        <v>4181</v>
      </c>
      <c r="X11" s="328" t="s">
        <v>4181</v>
      </c>
      <c r="Y11" s="328" t="s">
        <v>4182</v>
      </c>
      <c r="Z11" s="328"/>
      <c r="AA11" s="328" t="s">
        <v>4175</v>
      </c>
      <c r="AB11" s="328" t="s">
        <v>4181</v>
      </c>
      <c r="AC11" s="328" t="s">
        <v>4181</v>
      </c>
      <c r="AD11" s="327" t="s">
        <v>4183</v>
      </c>
      <c r="AE11" s="327" t="s">
        <v>4184</v>
      </c>
      <c r="AF11" s="327" t="s">
        <v>4185</v>
      </c>
      <c r="AG11" s="327" t="s">
        <v>55</v>
      </c>
      <c r="AH11" s="203" t="s">
        <v>3973</v>
      </c>
      <c r="AI11" s="327" t="s">
        <v>4186</v>
      </c>
      <c r="AJ11" s="327" t="s">
        <v>4192</v>
      </c>
      <c r="AK11" s="327" t="s">
        <v>4185</v>
      </c>
      <c r="AL11" s="327" t="s">
        <v>55</v>
      </c>
      <c r="AM11" s="203" t="s">
        <v>3973</v>
      </c>
      <c r="AN11" s="327" t="s">
        <v>4188</v>
      </c>
      <c r="AO11" s="327" t="s">
        <v>4191</v>
      </c>
      <c r="AP11" s="327" t="s">
        <v>4185</v>
      </c>
      <c r="AQ11" s="327" t="s">
        <v>55</v>
      </c>
      <c r="AR11" s="203" t="s">
        <v>3973</v>
      </c>
      <c r="AS11" s="327" t="s">
        <v>4189</v>
      </c>
      <c r="AT11" s="327" t="s">
        <v>4193</v>
      </c>
      <c r="AU11" s="327" t="s">
        <v>4185</v>
      </c>
      <c r="AV11" s="327" t="s">
        <v>55</v>
      </c>
      <c r="AW11" s="203" t="s">
        <v>3973</v>
      </c>
      <c r="AX11" s="353"/>
      <c r="AY11" s="353"/>
      <c r="AZ11" s="353"/>
      <c r="BA11" s="353"/>
      <c r="BB11" s="353"/>
      <c r="BC11" s="353"/>
      <c r="BD11" s="353"/>
      <c r="BE11" s="353"/>
      <c r="BF11" s="353"/>
      <c r="BG11" s="353"/>
      <c r="BH11" s="353"/>
      <c r="BI11" s="353"/>
      <c r="BJ11" s="353"/>
      <c r="BK11" s="353"/>
      <c r="BL11" s="353"/>
      <c r="BM11" s="353"/>
      <c r="BN11" s="353"/>
      <c r="BO11" s="353"/>
      <c r="BP11" s="353"/>
      <c r="BQ11" s="353"/>
      <c r="BS11" s="28"/>
      <c r="BT11" s="28"/>
      <c r="BU11" s="28"/>
      <c r="BV11" s="28"/>
      <c r="BW11" s="28"/>
      <c r="BX11" s="28"/>
      <c r="BY11" s="28"/>
      <c r="BZ11" s="28"/>
    </row>
    <row r="12" spans="2:78">
      <c r="B12" s="95" t="s">
        <v>1487</v>
      </c>
      <c r="C12" s="33" t="s">
        <v>1481</v>
      </c>
      <c r="D12" s="33" t="s">
        <v>67</v>
      </c>
      <c r="E12" s="33"/>
      <c r="F12" s="35" t="s">
        <v>4174</v>
      </c>
      <c r="G12" s="35" t="s">
        <v>4175</v>
      </c>
      <c r="H12" s="35" t="s">
        <v>52</v>
      </c>
      <c r="I12" s="275" t="s">
        <v>4012</v>
      </c>
      <c r="J12" s="38" t="s">
        <v>4176</v>
      </c>
      <c r="K12" s="38" t="s">
        <v>4177</v>
      </c>
      <c r="L12" s="38" t="s">
        <v>4175</v>
      </c>
      <c r="M12" s="38" t="s">
        <v>53</v>
      </c>
      <c r="N12" s="276" t="s">
        <v>4013</v>
      </c>
      <c r="O12" s="38" t="s">
        <v>4178</v>
      </c>
      <c r="P12" s="38" t="s">
        <v>4179</v>
      </c>
      <c r="Q12" s="38" t="s">
        <v>4175</v>
      </c>
      <c r="R12" s="38" t="s">
        <v>53</v>
      </c>
      <c r="S12" s="276" t="s">
        <v>4013</v>
      </c>
      <c r="T12" s="328" t="s">
        <v>4180</v>
      </c>
      <c r="U12" s="328"/>
      <c r="V12" s="328" t="s">
        <v>4175</v>
      </c>
      <c r="W12" s="328" t="s">
        <v>4181</v>
      </c>
      <c r="X12" s="328" t="s">
        <v>4181</v>
      </c>
      <c r="Y12" s="328" t="s">
        <v>4182</v>
      </c>
      <c r="Z12" s="328"/>
      <c r="AA12" s="328" t="s">
        <v>4175</v>
      </c>
      <c r="AB12" s="328" t="s">
        <v>4181</v>
      </c>
      <c r="AC12" s="328" t="s">
        <v>4181</v>
      </c>
      <c r="AD12" s="327" t="s">
        <v>4183</v>
      </c>
      <c r="AE12" s="327" t="s">
        <v>4184</v>
      </c>
      <c r="AF12" s="327" t="s">
        <v>4185</v>
      </c>
      <c r="AG12" s="327" t="s">
        <v>55</v>
      </c>
      <c r="AH12" s="203" t="s">
        <v>4014</v>
      </c>
      <c r="AI12" s="328" t="s">
        <v>4186</v>
      </c>
      <c r="AJ12" s="328"/>
      <c r="AK12" s="328" t="s">
        <v>4185</v>
      </c>
      <c r="AL12" s="328" t="s">
        <v>4181</v>
      </c>
      <c r="AM12" s="328" t="s">
        <v>4181</v>
      </c>
      <c r="AN12" s="327" t="s">
        <v>4188</v>
      </c>
      <c r="AO12" s="327" t="s">
        <v>4196</v>
      </c>
      <c r="AP12" s="327" t="s">
        <v>4185</v>
      </c>
      <c r="AQ12" s="327" t="s">
        <v>55</v>
      </c>
      <c r="AR12" s="203" t="s">
        <v>4014</v>
      </c>
      <c r="AS12" s="510" t="s">
        <v>4189</v>
      </c>
      <c r="AT12" s="510"/>
      <c r="AU12" s="510" t="s">
        <v>4185</v>
      </c>
      <c r="AV12" s="328" t="s">
        <v>4181</v>
      </c>
      <c r="AW12" s="328" t="s">
        <v>4181</v>
      </c>
      <c r="AX12" s="353"/>
      <c r="AY12" s="353"/>
      <c r="AZ12" s="353"/>
      <c r="BA12" s="353"/>
      <c r="BB12" s="353"/>
      <c r="BC12" s="353"/>
      <c r="BD12" s="353"/>
      <c r="BE12" s="353"/>
      <c r="BF12" s="353"/>
      <c r="BG12" s="353"/>
      <c r="BH12" s="353"/>
      <c r="BI12" s="353"/>
      <c r="BJ12" s="353"/>
      <c r="BK12" s="353"/>
      <c r="BL12" s="353"/>
      <c r="BM12" s="353"/>
      <c r="BN12" s="353"/>
      <c r="BO12" s="353"/>
      <c r="BP12" s="353"/>
      <c r="BQ12" s="353"/>
      <c r="BS12" s="28"/>
      <c r="BT12" s="28"/>
      <c r="BU12" s="28"/>
      <c r="BV12" s="28"/>
      <c r="BW12" s="28"/>
      <c r="BX12" s="28"/>
      <c r="BY12" s="28"/>
      <c r="BZ12" s="28"/>
    </row>
    <row r="13" spans="2:78">
      <c r="B13" s="95" t="s">
        <v>1488</v>
      </c>
      <c r="C13" s="33" t="s">
        <v>1481</v>
      </c>
      <c r="D13" s="508" t="s">
        <v>69</v>
      </c>
      <c r="E13" s="33"/>
      <c r="F13" s="35" t="s">
        <v>4174</v>
      </c>
      <c r="G13" s="35" t="s">
        <v>4175</v>
      </c>
      <c r="H13" s="35" t="s">
        <v>52</v>
      </c>
      <c r="I13" s="200" t="s">
        <v>3995</v>
      </c>
      <c r="J13" s="38" t="s">
        <v>4176</v>
      </c>
      <c r="K13" s="38" t="s">
        <v>4177</v>
      </c>
      <c r="L13" s="38" t="s">
        <v>4175</v>
      </c>
      <c r="M13" s="38" t="s">
        <v>53</v>
      </c>
      <c r="N13" s="514" t="s">
        <v>3996</v>
      </c>
      <c r="O13" s="38" t="s">
        <v>4178</v>
      </c>
      <c r="P13" s="38" t="s">
        <v>4179</v>
      </c>
      <c r="Q13" s="38" t="s">
        <v>4175</v>
      </c>
      <c r="R13" s="38" t="s">
        <v>53</v>
      </c>
      <c r="S13" s="38" t="s">
        <v>3996</v>
      </c>
      <c r="T13" s="328" t="s">
        <v>4180</v>
      </c>
      <c r="U13" s="328"/>
      <c r="V13" s="328" t="s">
        <v>4175</v>
      </c>
      <c r="W13" s="328" t="s">
        <v>4181</v>
      </c>
      <c r="X13" s="328" t="s">
        <v>4181</v>
      </c>
      <c r="Y13" s="328" t="s">
        <v>4182</v>
      </c>
      <c r="Z13" s="328"/>
      <c r="AA13" s="328" t="s">
        <v>4175</v>
      </c>
      <c r="AB13" s="328" t="s">
        <v>4181</v>
      </c>
      <c r="AC13" s="328" t="s">
        <v>4181</v>
      </c>
      <c r="AD13" s="327" t="s">
        <v>4183</v>
      </c>
      <c r="AE13" s="327" t="s">
        <v>4184</v>
      </c>
      <c r="AF13" s="327" t="s">
        <v>4185</v>
      </c>
      <c r="AG13" s="327" t="s">
        <v>55</v>
      </c>
      <c r="AH13" s="203" t="s">
        <v>3997</v>
      </c>
      <c r="AI13" s="509" t="s">
        <v>4186</v>
      </c>
      <c r="AJ13" s="509"/>
      <c r="AK13" s="509" t="s">
        <v>4185</v>
      </c>
      <c r="AL13" s="328" t="s">
        <v>4181</v>
      </c>
      <c r="AM13" s="328" t="s">
        <v>4181</v>
      </c>
      <c r="AN13" s="327" t="s">
        <v>4188</v>
      </c>
      <c r="AO13" s="327" t="s">
        <v>4191</v>
      </c>
      <c r="AP13" s="327" t="s">
        <v>4185</v>
      </c>
      <c r="AQ13" s="327" t="s">
        <v>55</v>
      </c>
      <c r="AR13" s="203" t="s">
        <v>3997</v>
      </c>
      <c r="AS13" s="509" t="s">
        <v>4189</v>
      </c>
      <c r="AT13" s="509"/>
      <c r="AU13" s="509" t="s">
        <v>4185</v>
      </c>
      <c r="AV13" s="328" t="s">
        <v>4181</v>
      </c>
      <c r="AW13" s="328" t="s">
        <v>4181</v>
      </c>
      <c r="AX13" s="353"/>
      <c r="AY13" s="353"/>
      <c r="AZ13" s="353"/>
      <c r="BA13" s="353"/>
      <c r="BB13" s="353"/>
      <c r="BC13" s="353"/>
      <c r="BD13" s="353"/>
      <c r="BE13" s="353"/>
      <c r="BF13" s="353"/>
      <c r="BG13" s="353"/>
      <c r="BH13" s="353"/>
      <c r="BI13" s="353"/>
      <c r="BJ13" s="353"/>
      <c r="BK13" s="353"/>
      <c r="BL13" s="353"/>
      <c r="BM13" s="353"/>
      <c r="BN13" s="353"/>
      <c r="BO13" s="353"/>
      <c r="BP13" s="353"/>
      <c r="BQ13" s="353"/>
      <c r="BS13" s="28"/>
      <c r="BT13" s="28"/>
      <c r="BU13" s="28"/>
      <c r="BV13" s="28"/>
      <c r="BW13" s="28"/>
      <c r="BX13" s="28"/>
      <c r="BY13" s="28"/>
      <c r="BZ13" s="28"/>
    </row>
    <row r="14" spans="2:78">
      <c r="B14" s="95" t="s">
        <v>1489</v>
      </c>
      <c r="C14" s="33" t="s">
        <v>1481</v>
      </c>
      <c r="D14" s="508" t="s">
        <v>69</v>
      </c>
      <c r="E14" s="33"/>
      <c r="F14" s="35" t="s">
        <v>4174</v>
      </c>
      <c r="G14" s="35" t="s">
        <v>4175</v>
      </c>
      <c r="H14" s="35" t="s">
        <v>52</v>
      </c>
      <c r="I14" s="200" t="s">
        <v>3998</v>
      </c>
      <c r="J14" s="38" t="s">
        <v>4176</v>
      </c>
      <c r="K14" s="38" t="s">
        <v>4177</v>
      </c>
      <c r="L14" s="38" t="s">
        <v>4175</v>
      </c>
      <c r="M14" s="38" t="s">
        <v>53</v>
      </c>
      <c r="N14" s="38" t="s">
        <v>3999</v>
      </c>
      <c r="O14" s="38" t="s">
        <v>4178</v>
      </c>
      <c r="P14" s="38" t="s">
        <v>4179</v>
      </c>
      <c r="Q14" s="38" t="s">
        <v>4175</v>
      </c>
      <c r="R14" s="38" t="s">
        <v>53</v>
      </c>
      <c r="S14" s="38" t="s">
        <v>3999</v>
      </c>
      <c r="T14" s="328" t="s">
        <v>4180</v>
      </c>
      <c r="U14" s="328"/>
      <c r="V14" s="328" t="s">
        <v>4175</v>
      </c>
      <c r="W14" s="328" t="s">
        <v>4181</v>
      </c>
      <c r="X14" s="328" t="s">
        <v>4181</v>
      </c>
      <c r="Y14" s="328" t="s">
        <v>4182</v>
      </c>
      <c r="Z14" s="328"/>
      <c r="AA14" s="328" t="s">
        <v>4175</v>
      </c>
      <c r="AB14" s="328" t="s">
        <v>4181</v>
      </c>
      <c r="AC14" s="328" t="s">
        <v>4181</v>
      </c>
      <c r="AD14" s="327" t="s">
        <v>4183</v>
      </c>
      <c r="AE14" s="327" t="s">
        <v>4184</v>
      </c>
      <c r="AF14" s="327" t="s">
        <v>4185</v>
      </c>
      <c r="AG14" s="327" t="s">
        <v>55</v>
      </c>
      <c r="AH14" s="203" t="s">
        <v>4001</v>
      </c>
      <c r="AI14" s="509" t="s">
        <v>4186</v>
      </c>
      <c r="AJ14" s="509"/>
      <c r="AK14" s="509" t="s">
        <v>4185</v>
      </c>
      <c r="AL14" s="328" t="s">
        <v>4181</v>
      </c>
      <c r="AM14" s="328" t="s">
        <v>4181</v>
      </c>
      <c r="AN14" s="327" t="s">
        <v>4188</v>
      </c>
      <c r="AO14" s="327" t="s">
        <v>4191</v>
      </c>
      <c r="AP14" s="327" t="s">
        <v>4185</v>
      </c>
      <c r="AQ14" s="327" t="s">
        <v>55</v>
      </c>
      <c r="AR14" s="203" t="s">
        <v>4001</v>
      </c>
      <c r="AS14" s="509" t="s">
        <v>4189</v>
      </c>
      <c r="AT14" s="509"/>
      <c r="AU14" s="509" t="s">
        <v>4185</v>
      </c>
      <c r="AV14" s="328" t="s">
        <v>4181</v>
      </c>
      <c r="AW14" s="328" t="s">
        <v>4181</v>
      </c>
      <c r="AX14" s="353"/>
      <c r="AY14" s="353"/>
      <c r="AZ14" s="353"/>
      <c r="BA14" s="353"/>
      <c r="BB14" s="353"/>
      <c r="BC14" s="353"/>
      <c r="BD14" s="353"/>
      <c r="BE14" s="353"/>
      <c r="BF14" s="353"/>
      <c r="BG14" s="353"/>
      <c r="BH14" s="353"/>
      <c r="BI14" s="353"/>
      <c r="BJ14" s="353"/>
      <c r="BK14" s="353"/>
      <c r="BL14" s="353"/>
      <c r="BM14" s="353"/>
      <c r="BN14" s="353"/>
      <c r="BO14" s="353"/>
      <c r="BP14" s="353"/>
      <c r="BQ14" s="353"/>
      <c r="BS14" s="28"/>
      <c r="BT14" s="28"/>
      <c r="BU14" s="28"/>
      <c r="BV14" s="28"/>
      <c r="BW14" s="28"/>
      <c r="BX14" s="28"/>
      <c r="BY14" s="28"/>
      <c r="BZ14" s="28"/>
    </row>
    <row r="15" spans="2:78">
      <c r="B15" s="95" t="s">
        <v>4282</v>
      </c>
      <c r="C15" s="33" t="s">
        <v>1481</v>
      </c>
      <c r="D15" s="508" t="s">
        <v>63</v>
      </c>
      <c r="E15" s="33"/>
      <c r="F15" s="35" t="s">
        <v>4174</v>
      </c>
      <c r="G15" s="35" t="s">
        <v>4175</v>
      </c>
      <c r="H15" s="35" t="s">
        <v>52</v>
      </c>
      <c r="I15" s="200" t="s">
        <v>3975</v>
      </c>
      <c r="J15" s="38" t="s">
        <v>4176</v>
      </c>
      <c r="K15" s="38" t="s">
        <v>4177</v>
      </c>
      <c r="L15" s="38" t="s">
        <v>4175</v>
      </c>
      <c r="M15" s="38" t="s">
        <v>53</v>
      </c>
      <c r="N15" s="38" t="s">
        <v>3976</v>
      </c>
      <c r="O15" s="38" t="s">
        <v>4178</v>
      </c>
      <c r="P15" s="38" t="s">
        <v>4179</v>
      </c>
      <c r="Q15" s="38" t="s">
        <v>4175</v>
      </c>
      <c r="R15" s="38" t="s">
        <v>53</v>
      </c>
      <c r="S15" s="38" t="s">
        <v>3976</v>
      </c>
      <c r="T15" s="328" t="s">
        <v>4180</v>
      </c>
      <c r="U15" s="328"/>
      <c r="V15" s="328" t="s">
        <v>4175</v>
      </c>
      <c r="W15" s="328" t="s">
        <v>4181</v>
      </c>
      <c r="X15" s="328" t="s">
        <v>4181</v>
      </c>
      <c r="Y15" s="328" t="s">
        <v>4182</v>
      </c>
      <c r="Z15" s="328"/>
      <c r="AA15" s="328" t="s">
        <v>4175</v>
      </c>
      <c r="AB15" s="328" t="s">
        <v>4181</v>
      </c>
      <c r="AC15" s="328" t="s">
        <v>4181</v>
      </c>
      <c r="AD15" s="327" t="s">
        <v>4183</v>
      </c>
      <c r="AE15" s="327" t="s">
        <v>4184</v>
      </c>
      <c r="AF15" s="327" t="s">
        <v>4185</v>
      </c>
      <c r="AG15" s="327" t="s">
        <v>55</v>
      </c>
      <c r="AH15" s="203" t="s">
        <v>3977</v>
      </c>
      <c r="AI15" s="327" t="s">
        <v>4186</v>
      </c>
      <c r="AJ15" s="327" t="s">
        <v>4192</v>
      </c>
      <c r="AK15" s="327" t="s">
        <v>4185</v>
      </c>
      <c r="AL15" s="327" t="s">
        <v>55</v>
      </c>
      <c r="AM15" s="203" t="s">
        <v>3977</v>
      </c>
      <c r="AN15" s="327" t="s">
        <v>4188</v>
      </c>
      <c r="AO15" s="327" t="s">
        <v>4191</v>
      </c>
      <c r="AP15" s="327" t="s">
        <v>4185</v>
      </c>
      <c r="AQ15" s="327" t="s">
        <v>55</v>
      </c>
      <c r="AR15" s="203" t="s">
        <v>3977</v>
      </c>
      <c r="AS15" s="327" t="s">
        <v>4189</v>
      </c>
      <c r="AT15" s="327" t="s">
        <v>4193</v>
      </c>
      <c r="AU15" s="327" t="s">
        <v>4185</v>
      </c>
      <c r="AV15" s="327" t="s">
        <v>55</v>
      </c>
      <c r="AW15" s="203" t="s">
        <v>3977</v>
      </c>
      <c r="AX15" s="353"/>
      <c r="AY15" s="353"/>
      <c r="AZ15" s="353"/>
      <c r="BA15" s="353"/>
      <c r="BB15" s="353"/>
      <c r="BC15" s="353"/>
      <c r="BD15" s="353"/>
      <c r="BE15" s="353"/>
      <c r="BF15" s="353"/>
      <c r="BG15" s="353"/>
      <c r="BH15" s="353"/>
      <c r="BI15" s="353"/>
      <c r="BJ15" s="353"/>
      <c r="BK15" s="353"/>
      <c r="BL15" s="353"/>
      <c r="BM15" s="353"/>
      <c r="BN15" s="353"/>
      <c r="BO15" s="353"/>
      <c r="BP15" s="353"/>
      <c r="BQ15" s="353"/>
      <c r="BS15" s="28"/>
      <c r="BT15" s="28"/>
      <c r="BU15" s="28"/>
      <c r="BV15" s="28"/>
      <c r="BW15" s="28"/>
      <c r="BX15" s="28"/>
      <c r="BY15" s="28"/>
      <c r="BZ15" s="28"/>
    </row>
    <row r="16" spans="2:78">
      <c r="B16" s="95" t="s">
        <v>1491</v>
      </c>
      <c r="C16" s="33" t="s">
        <v>1481</v>
      </c>
      <c r="D16" s="33" t="s">
        <v>70</v>
      </c>
      <c r="E16" s="33"/>
      <c r="F16" s="35" t="s">
        <v>4174</v>
      </c>
      <c r="G16" s="35" t="s">
        <v>4175</v>
      </c>
      <c r="H16" s="35" t="s">
        <v>52</v>
      </c>
      <c r="I16" s="200" t="s">
        <v>3980</v>
      </c>
      <c r="J16" s="38" t="s">
        <v>4176</v>
      </c>
      <c r="K16" s="38" t="s">
        <v>4177</v>
      </c>
      <c r="L16" s="38" t="s">
        <v>4175</v>
      </c>
      <c r="M16" s="38" t="s">
        <v>53</v>
      </c>
      <c r="N16" s="38" t="s">
        <v>3981</v>
      </c>
      <c r="O16" s="38" t="s">
        <v>4178</v>
      </c>
      <c r="P16" s="38" t="s">
        <v>4179</v>
      </c>
      <c r="Q16" s="38" t="s">
        <v>4175</v>
      </c>
      <c r="R16" s="38" t="s">
        <v>53</v>
      </c>
      <c r="S16" s="38" t="s">
        <v>3981</v>
      </c>
      <c r="T16" s="328" t="s">
        <v>4180</v>
      </c>
      <c r="U16" s="328"/>
      <c r="V16" s="328" t="s">
        <v>4175</v>
      </c>
      <c r="W16" s="328" t="s">
        <v>4181</v>
      </c>
      <c r="X16" s="328" t="s">
        <v>4181</v>
      </c>
      <c r="Y16" s="328" t="s">
        <v>4182</v>
      </c>
      <c r="Z16" s="328"/>
      <c r="AA16" s="328" t="s">
        <v>4175</v>
      </c>
      <c r="AB16" s="328" t="s">
        <v>4181</v>
      </c>
      <c r="AC16" s="328" t="s">
        <v>4181</v>
      </c>
      <c r="AD16" s="327" t="s">
        <v>4183</v>
      </c>
      <c r="AE16" s="327" t="s">
        <v>4184</v>
      </c>
      <c r="AF16" s="327" t="s">
        <v>4185</v>
      </c>
      <c r="AG16" s="327" t="s">
        <v>55</v>
      </c>
      <c r="AH16" s="203" t="s">
        <v>3982</v>
      </c>
      <c r="AI16" s="197" t="s">
        <v>4186</v>
      </c>
      <c r="AJ16" s="197" t="s">
        <v>4212</v>
      </c>
      <c r="AK16" s="197" t="s">
        <v>4185</v>
      </c>
      <c r="AL16" s="197" t="s">
        <v>56</v>
      </c>
      <c r="AM16" s="197" t="s">
        <v>3986</v>
      </c>
      <c r="AN16" s="327" t="s">
        <v>4188</v>
      </c>
      <c r="AO16" s="327" t="s">
        <v>4191</v>
      </c>
      <c r="AP16" s="327" t="s">
        <v>4185</v>
      </c>
      <c r="AQ16" s="327" t="s">
        <v>55</v>
      </c>
      <c r="AR16" s="203" t="s">
        <v>3982</v>
      </c>
      <c r="AS16" s="197" t="s">
        <v>4189</v>
      </c>
      <c r="AT16" s="197" t="s">
        <v>4213</v>
      </c>
      <c r="AU16" s="197" t="s">
        <v>4185</v>
      </c>
      <c r="AV16" s="197" t="s">
        <v>56</v>
      </c>
      <c r="AW16" s="331" t="s">
        <v>3986</v>
      </c>
      <c r="AX16" s="353"/>
      <c r="AY16" s="353"/>
      <c r="AZ16" s="353"/>
      <c r="BA16" s="353"/>
      <c r="BB16" s="353"/>
      <c r="BC16" s="353"/>
      <c r="BD16" s="353"/>
      <c r="BE16" s="353"/>
      <c r="BF16" s="353"/>
      <c r="BG16" s="353"/>
      <c r="BH16" s="353"/>
      <c r="BI16" s="353"/>
      <c r="BJ16" s="353"/>
      <c r="BK16" s="353"/>
      <c r="BL16" s="353"/>
      <c r="BM16" s="353"/>
      <c r="BN16" s="353"/>
      <c r="BO16" s="353"/>
      <c r="BP16" s="353"/>
      <c r="BQ16" s="353"/>
      <c r="BS16" s="28"/>
      <c r="BT16" s="28"/>
      <c r="BU16" s="28"/>
      <c r="BV16" s="28"/>
      <c r="BW16" s="28"/>
      <c r="BX16" s="28"/>
      <c r="BY16" s="28"/>
      <c r="BZ16" s="28"/>
    </row>
    <row r="17" spans="2:78">
      <c r="B17" s="95" t="s">
        <v>1492</v>
      </c>
      <c r="C17" s="33" t="s">
        <v>1481</v>
      </c>
      <c r="D17" s="33" t="s">
        <v>1493</v>
      </c>
      <c r="E17" s="33"/>
      <c r="F17" s="35" t="s">
        <v>4174</v>
      </c>
      <c r="G17" s="35" t="s">
        <v>4175</v>
      </c>
      <c r="H17" s="35" t="s">
        <v>52</v>
      </c>
      <c r="I17" s="200" t="s">
        <v>3988</v>
      </c>
      <c r="J17" s="38" t="s">
        <v>4176</v>
      </c>
      <c r="K17" s="38" t="s">
        <v>4177</v>
      </c>
      <c r="L17" s="38" t="s">
        <v>4175</v>
      </c>
      <c r="M17" s="38" t="s">
        <v>53</v>
      </c>
      <c r="N17" s="38" t="s">
        <v>3989</v>
      </c>
      <c r="O17" s="38" t="s">
        <v>4178</v>
      </c>
      <c r="P17" s="323" t="s">
        <v>4179</v>
      </c>
      <c r="Q17" s="323" t="s">
        <v>4175</v>
      </c>
      <c r="R17" s="323" t="s">
        <v>53</v>
      </c>
      <c r="S17" s="38" t="s">
        <v>3989</v>
      </c>
      <c r="T17" s="357" t="s">
        <v>4180</v>
      </c>
      <c r="U17" s="357" t="s">
        <v>4215</v>
      </c>
      <c r="V17" s="197" t="s">
        <v>4227</v>
      </c>
      <c r="W17" s="197" t="s">
        <v>56</v>
      </c>
      <c r="X17" s="197" t="s">
        <v>3992</v>
      </c>
      <c r="Y17" s="357" t="s">
        <v>4180</v>
      </c>
      <c r="Z17" s="357" t="s">
        <v>4283</v>
      </c>
      <c r="AA17" s="197" t="s">
        <v>4227</v>
      </c>
      <c r="AB17" s="197" t="s">
        <v>56</v>
      </c>
      <c r="AC17" s="197" t="s">
        <v>3992</v>
      </c>
      <c r="AD17" s="549" t="s">
        <v>4183</v>
      </c>
      <c r="AE17" s="549"/>
      <c r="AF17" s="328" t="s">
        <v>4181</v>
      </c>
      <c r="AG17" s="328" t="s">
        <v>4181</v>
      </c>
      <c r="AH17" s="328" t="s">
        <v>4181</v>
      </c>
      <c r="AI17" s="328" t="s">
        <v>4186</v>
      </c>
      <c r="AJ17" s="328"/>
      <c r="AK17" s="328" t="s">
        <v>4181</v>
      </c>
      <c r="AL17" s="328" t="s">
        <v>4181</v>
      </c>
      <c r="AM17" s="328" t="s">
        <v>4181</v>
      </c>
      <c r="AN17" s="328" t="s">
        <v>4188</v>
      </c>
      <c r="AO17" s="328"/>
      <c r="AP17" s="328" t="s">
        <v>4181</v>
      </c>
      <c r="AQ17" s="328" t="s">
        <v>4181</v>
      </c>
      <c r="AR17" s="328" t="s">
        <v>4181</v>
      </c>
      <c r="AS17" s="549" t="s">
        <v>4189</v>
      </c>
      <c r="AT17" s="28"/>
      <c r="AU17" s="328" t="s">
        <v>4181</v>
      </c>
      <c r="AV17" s="328" t="s">
        <v>4181</v>
      </c>
      <c r="AW17" s="328" t="s">
        <v>4181</v>
      </c>
      <c r="AX17" s="353"/>
      <c r="AY17" s="353"/>
      <c r="AZ17" s="353"/>
      <c r="BA17" s="353"/>
      <c r="BB17" s="353"/>
      <c r="BC17" s="353"/>
      <c r="BD17" s="353"/>
      <c r="BE17" s="353"/>
      <c r="BF17" s="353"/>
      <c r="BG17" s="353"/>
      <c r="BH17" s="354"/>
      <c r="BI17" s="354"/>
      <c r="BJ17" s="354"/>
      <c r="BK17" s="354"/>
      <c r="BL17" s="354"/>
      <c r="BM17" s="354"/>
      <c r="BN17" s="354"/>
      <c r="BO17" s="354"/>
      <c r="BP17" s="354"/>
      <c r="BQ17" s="354"/>
      <c r="BS17" s="35" t="e">
        <f>INDEX(#REF!,MATCH(P2P_Full_Short_Hostname,#REF!,0))</f>
        <v>#REF!</v>
      </c>
      <c r="BT17" s="35" t="e">
        <f>INDEX(#REF!,MATCH(P2P_Full_Short_Hostname,#REF!,0))</f>
        <v>#REF!</v>
      </c>
      <c r="BU17" s="38" t="e">
        <f>INDEX(#REF!,MATCH(P2P_Full_Short_Hostname,#REF!,0))</f>
        <v>#REF!</v>
      </c>
      <c r="BV17" s="38" t="e">
        <f>INDEX(#REF!,MATCH(P2P_Full_Short_Hostname,#REF!,0))</f>
        <v>#REF!</v>
      </c>
      <c r="BW17" s="332" t="e">
        <f>INDEX(#REF!,MATCH(P2P_Full_Short_Hostname,#REF!,0))</f>
        <v>#REF!</v>
      </c>
      <c r="BX17" s="332" t="e">
        <f>INDEX(#REF!,MATCH(P2P_Full_Short_Hostname,#REF!,0))</f>
        <v>#REF!</v>
      </c>
      <c r="BY17" s="28"/>
      <c r="BZ17" s="28"/>
    </row>
    <row r="18" spans="2:78">
      <c r="B18" s="95" t="s">
        <v>1494</v>
      </c>
      <c r="C18" s="33" t="s">
        <v>1457</v>
      </c>
      <c r="D18" s="33" t="s">
        <v>4284</v>
      </c>
      <c r="E18" s="33"/>
      <c r="F18" s="35" t="s">
        <v>4174</v>
      </c>
      <c r="G18" s="35" t="s">
        <v>4175</v>
      </c>
      <c r="H18" s="35" t="s">
        <v>52</v>
      </c>
      <c r="I18" s="34" t="s">
        <v>4035</v>
      </c>
      <c r="J18" s="38" t="s">
        <v>4176</v>
      </c>
      <c r="K18" s="38" t="s">
        <v>4177</v>
      </c>
      <c r="L18" s="38" t="s">
        <v>4175</v>
      </c>
      <c r="M18" s="38" t="s">
        <v>53</v>
      </c>
      <c r="N18" s="323" t="s">
        <v>4036</v>
      </c>
      <c r="O18" s="38" t="s">
        <v>4178</v>
      </c>
      <c r="P18" s="323" t="s">
        <v>4179</v>
      </c>
      <c r="Q18" s="323" t="s">
        <v>4175</v>
      </c>
      <c r="R18" s="323" t="s">
        <v>53</v>
      </c>
      <c r="S18" s="323" t="s">
        <v>4036</v>
      </c>
      <c r="T18" s="357" t="s">
        <v>4180</v>
      </c>
      <c r="U18" s="357" t="s">
        <v>4215</v>
      </c>
      <c r="V18" s="197" t="s">
        <v>4227</v>
      </c>
      <c r="W18" s="197" t="s">
        <v>56</v>
      </c>
      <c r="X18" s="331" t="s">
        <v>4037</v>
      </c>
      <c r="Y18" s="357" t="s">
        <v>4180</v>
      </c>
      <c r="Z18" s="357" t="s">
        <v>4283</v>
      </c>
      <c r="AA18" s="197" t="s">
        <v>4227</v>
      </c>
      <c r="AB18" s="197" t="s">
        <v>56</v>
      </c>
      <c r="AC18" s="331" t="s">
        <v>4037</v>
      </c>
      <c r="AD18" s="333" t="s">
        <v>4217</v>
      </c>
      <c r="AE18" s="333"/>
      <c r="AF18" s="333" t="s">
        <v>4185</v>
      </c>
      <c r="AG18" s="333" t="s">
        <v>4218</v>
      </c>
      <c r="AH18" s="333" t="s">
        <v>4219</v>
      </c>
      <c r="AI18" s="333" t="s">
        <v>4220</v>
      </c>
      <c r="AJ18" s="333"/>
      <c r="AK18" s="333" t="s">
        <v>4185</v>
      </c>
      <c r="AL18" s="333" t="s">
        <v>4218</v>
      </c>
      <c r="AM18" s="333" t="s">
        <v>4219</v>
      </c>
      <c r="AN18" s="333" t="s">
        <v>4221</v>
      </c>
      <c r="AO18" s="333"/>
      <c r="AP18" s="333" t="s">
        <v>4185</v>
      </c>
      <c r="AQ18" s="333" t="s">
        <v>4218</v>
      </c>
      <c r="AR18" s="333" t="s">
        <v>4219</v>
      </c>
      <c r="AS18" s="333" t="s">
        <v>4222</v>
      </c>
      <c r="AT18" s="333"/>
      <c r="AU18" s="333" t="s">
        <v>4185</v>
      </c>
      <c r="AV18" s="333" t="s">
        <v>4218</v>
      </c>
      <c r="AW18" s="333" t="s">
        <v>4219</v>
      </c>
      <c r="AX18" s="333" t="s">
        <v>4223</v>
      </c>
      <c r="AY18" s="333"/>
      <c r="AZ18" s="333" t="s">
        <v>4185</v>
      </c>
      <c r="BA18" s="333" t="s">
        <v>4218</v>
      </c>
      <c r="BB18" s="333" t="s">
        <v>4219</v>
      </c>
      <c r="BC18" s="333" t="s">
        <v>4224</v>
      </c>
      <c r="BD18" s="333"/>
      <c r="BE18" s="333" t="s">
        <v>4185</v>
      </c>
      <c r="BF18" s="333" t="s">
        <v>4218</v>
      </c>
      <c r="BG18" s="333" t="s">
        <v>4219</v>
      </c>
      <c r="BH18" s="333" t="s">
        <v>4225</v>
      </c>
      <c r="BI18" s="333"/>
      <c r="BJ18" s="333" t="s">
        <v>4185</v>
      </c>
      <c r="BK18" s="333" t="s">
        <v>4218</v>
      </c>
      <c r="BL18" s="333" t="s">
        <v>4219</v>
      </c>
      <c r="BM18" s="333" t="s">
        <v>4226</v>
      </c>
      <c r="BN18" s="333"/>
      <c r="BO18" s="333" t="s">
        <v>4185</v>
      </c>
      <c r="BP18" s="333" t="s">
        <v>4218</v>
      </c>
      <c r="BQ18" s="333" t="s">
        <v>4219</v>
      </c>
      <c r="BS18" s="35" t="e">
        <f>INDEX(#REF!,MATCH(P2P_Full_Short_Hostname,#REF!,0))</f>
        <v>#REF!</v>
      </c>
      <c r="BT18" s="35" t="e">
        <f>INDEX(#REF!,MATCH(P2P_Full_Short_Hostname,#REF!,0))</f>
        <v>#REF!</v>
      </c>
      <c r="BU18" s="38" t="e">
        <f>INDEX(#REF!,MATCH(P2P_Full_Short_Hostname,#REF!,0))</f>
        <v>#REF!</v>
      </c>
      <c r="BV18" s="38" t="e">
        <f>INDEX(#REF!,MATCH(P2P_Full_Short_Hostname,#REF!,0))</f>
        <v>#REF!</v>
      </c>
      <c r="BW18" s="28"/>
      <c r="BX18" s="28"/>
      <c r="BY18" s="333" t="e">
        <f>INDEX(#REF!,MATCH(P2P_Full_Short_Hostname,#REF!,0))</f>
        <v>#REF!</v>
      </c>
      <c r="BZ18" s="333" t="e">
        <f>INDEX(#REF!,MATCH(P2P_Full_Short_Hostname,#REF!,0))</f>
        <v>#REF!</v>
      </c>
    </row>
    <row r="19" spans="2:78">
      <c r="B19" s="95" t="s">
        <v>1495</v>
      </c>
      <c r="C19" s="33" t="s">
        <v>1457</v>
      </c>
      <c r="D19" s="33" t="s">
        <v>2610</v>
      </c>
      <c r="E19" s="33"/>
      <c r="F19" s="35" t="s">
        <v>4174</v>
      </c>
      <c r="G19" s="35" t="s">
        <v>4175</v>
      </c>
      <c r="H19" s="35" t="s">
        <v>52</v>
      </c>
      <c r="I19" s="34" t="s">
        <v>4038</v>
      </c>
      <c r="J19" s="38" t="s">
        <v>4176</v>
      </c>
      <c r="K19" s="38" t="s">
        <v>4177</v>
      </c>
      <c r="L19" s="38" t="s">
        <v>4175</v>
      </c>
      <c r="M19" s="38" t="s">
        <v>53</v>
      </c>
      <c r="N19" s="323" t="s">
        <v>4039</v>
      </c>
      <c r="O19" s="38" t="s">
        <v>4178</v>
      </c>
      <c r="P19" s="323" t="s">
        <v>4179</v>
      </c>
      <c r="Q19" s="323" t="s">
        <v>4175</v>
      </c>
      <c r="R19" s="323" t="s">
        <v>53</v>
      </c>
      <c r="S19" s="323" t="s">
        <v>4039</v>
      </c>
      <c r="T19" s="357" t="s">
        <v>4180</v>
      </c>
      <c r="U19" s="357" t="s">
        <v>4215</v>
      </c>
      <c r="V19" s="197" t="s">
        <v>4227</v>
      </c>
      <c r="W19" s="197" t="s">
        <v>56</v>
      </c>
      <c r="X19" s="197" t="s">
        <v>4041</v>
      </c>
      <c r="Y19" s="357" t="s">
        <v>4180</v>
      </c>
      <c r="Z19" s="357" t="s">
        <v>4283</v>
      </c>
      <c r="AA19" s="197" t="s">
        <v>4227</v>
      </c>
      <c r="AB19" s="197" t="s">
        <v>56</v>
      </c>
      <c r="AC19" s="197" t="s">
        <v>4041</v>
      </c>
      <c r="AD19" s="549" t="s">
        <v>4217</v>
      </c>
      <c r="AE19" s="549"/>
      <c r="AF19" s="28"/>
      <c r="AG19" s="28"/>
      <c r="AH19" s="28"/>
      <c r="AI19" s="28" t="s">
        <v>4220</v>
      </c>
      <c r="AJ19" s="28"/>
      <c r="AK19" s="28"/>
      <c r="AL19" s="28"/>
      <c r="AM19" s="28"/>
      <c r="AN19" s="549" t="s">
        <v>4221</v>
      </c>
      <c r="AO19" s="549"/>
      <c r="AP19" s="28"/>
      <c r="AQ19" s="28"/>
      <c r="AR19" s="28"/>
      <c r="AS19" s="549" t="s">
        <v>4222</v>
      </c>
      <c r="AT19" s="28"/>
      <c r="AU19" s="28"/>
      <c r="AV19" s="28"/>
      <c r="AW19" s="28"/>
      <c r="AX19" s="353"/>
      <c r="AY19" s="353"/>
      <c r="AZ19" s="353"/>
      <c r="BA19" s="353"/>
      <c r="BB19" s="353"/>
      <c r="BC19" s="353"/>
      <c r="BD19" s="353"/>
      <c r="BE19" s="353"/>
      <c r="BF19" s="353"/>
      <c r="BG19" s="353"/>
      <c r="BH19" s="354"/>
      <c r="BI19" s="354"/>
      <c r="BJ19" s="354"/>
      <c r="BK19" s="354"/>
      <c r="BL19" s="354"/>
      <c r="BM19" s="354"/>
      <c r="BN19" s="354"/>
      <c r="BO19" s="354"/>
      <c r="BP19" s="354"/>
      <c r="BQ19" s="354"/>
      <c r="BS19" s="35" t="e">
        <f>INDEX(#REF!,MATCH(P2P_Full_Short_Hostname,#REF!,0))</f>
        <v>#REF!</v>
      </c>
      <c r="BT19" s="35" t="e">
        <f>INDEX(#REF!,MATCH(P2P_Full_Short_Hostname,#REF!,0))</f>
        <v>#REF!</v>
      </c>
      <c r="BU19" s="28"/>
      <c r="BV19" s="28"/>
      <c r="BW19" s="28"/>
      <c r="BX19" s="28"/>
      <c r="BY19" s="28"/>
      <c r="BZ19" s="28"/>
    </row>
    <row r="20" spans="2:78">
      <c r="B20" s="95" t="s">
        <v>1497</v>
      </c>
      <c r="C20" s="33" t="s">
        <v>1457</v>
      </c>
      <c r="D20" s="33" t="s">
        <v>920</v>
      </c>
      <c r="E20" s="33"/>
      <c r="F20" s="35" t="s">
        <v>4174</v>
      </c>
      <c r="G20" s="35" t="s">
        <v>4175</v>
      </c>
      <c r="H20" s="35" t="s">
        <v>52</v>
      </c>
      <c r="I20" s="34" t="s">
        <v>4019</v>
      </c>
      <c r="J20" s="38" t="s">
        <v>4176</v>
      </c>
      <c r="K20" s="38" t="s">
        <v>4177</v>
      </c>
      <c r="L20" s="38" t="s">
        <v>4175</v>
      </c>
      <c r="M20" s="38" t="s">
        <v>53</v>
      </c>
      <c r="N20" s="323" t="s">
        <v>4022</v>
      </c>
      <c r="O20" s="38" t="s">
        <v>4178</v>
      </c>
      <c r="P20" s="323" t="s">
        <v>4179</v>
      </c>
      <c r="Q20" s="323" t="s">
        <v>4175</v>
      </c>
      <c r="R20" s="323" t="s">
        <v>53</v>
      </c>
      <c r="S20" s="323" t="s">
        <v>4022</v>
      </c>
      <c r="T20" s="357" t="s">
        <v>4180</v>
      </c>
      <c r="U20" s="357" t="s">
        <v>4215</v>
      </c>
      <c r="V20" s="197" t="s">
        <v>4227</v>
      </c>
      <c r="W20" s="197" t="s">
        <v>56</v>
      </c>
      <c r="X20" s="197" t="s">
        <v>4026</v>
      </c>
      <c r="Y20" s="357" t="s">
        <v>4180</v>
      </c>
      <c r="Z20" s="357" t="s">
        <v>4283</v>
      </c>
      <c r="AA20" s="197" t="s">
        <v>4227</v>
      </c>
      <c r="AB20" s="197" t="s">
        <v>56</v>
      </c>
      <c r="AC20" s="197" t="s">
        <v>4026</v>
      </c>
      <c r="AD20" s="333" t="s">
        <v>4228</v>
      </c>
      <c r="AE20" s="333"/>
      <c r="AF20" s="333" t="s">
        <v>4185</v>
      </c>
      <c r="AG20" s="333" t="s">
        <v>4218</v>
      </c>
      <c r="AH20" s="333" t="s">
        <v>4219</v>
      </c>
      <c r="AI20" s="549" t="s">
        <v>4220</v>
      </c>
      <c r="AJ20" s="549"/>
      <c r="AK20" s="328" t="s">
        <v>4181</v>
      </c>
      <c r="AL20" s="328" t="s">
        <v>4181</v>
      </c>
      <c r="AM20" s="328" t="s">
        <v>4181</v>
      </c>
      <c r="AN20" s="356" t="s">
        <v>4229</v>
      </c>
      <c r="AO20" s="356"/>
      <c r="AP20" s="333" t="s">
        <v>4185</v>
      </c>
      <c r="AQ20" s="333" t="s">
        <v>4218</v>
      </c>
      <c r="AR20" s="333" t="s">
        <v>4219</v>
      </c>
      <c r="AS20" s="549" t="s">
        <v>4222</v>
      </c>
      <c r="AT20" s="549"/>
      <c r="AU20" s="328" t="s">
        <v>4181</v>
      </c>
      <c r="AV20" s="328" t="s">
        <v>4181</v>
      </c>
      <c r="AW20" s="328" t="s">
        <v>4181</v>
      </c>
      <c r="AX20" s="353"/>
      <c r="AY20" s="353"/>
      <c r="AZ20" s="353"/>
      <c r="BA20" s="353"/>
      <c r="BB20" s="353"/>
      <c r="BC20" s="353"/>
      <c r="BD20" s="353"/>
      <c r="BE20" s="353"/>
      <c r="BF20" s="353"/>
      <c r="BG20" s="353"/>
      <c r="BH20" s="355"/>
      <c r="BI20" s="355"/>
      <c r="BJ20" s="353"/>
      <c r="BK20" s="353"/>
      <c r="BL20" s="353"/>
      <c r="BM20" s="353"/>
      <c r="BN20" s="353"/>
      <c r="BO20" s="355"/>
      <c r="BP20" s="355"/>
      <c r="BQ20" s="355"/>
      <c r="BS20" s="35" t="e">
        <f>INDEX(#REF!,MATCH(P2P_Full_Short_Hostname,#REF!,0))</f>
        <v>#REF!</v>
      </c>
      <c r="BT20" s="35" t="e">
        <f>INDEX(#REF!,MATCH(P2P_Full_Short_Hostname,#REF!,0))</f>
        <v>#REF!</v>
      </c>
      <c r="BU20" s="38" t="e">
        <f>INDEX(#REF!,MATCH(P2P_Full_Short_Hostname,#REF!,0))</f>
        <v>#REF!</v>
      </c>
      <c r="BV20" s="38" t="e">
        <f>INDEX(#REF!,MATCH(P2P_Full_Short_Hostname,#REF!,0))</f>
        <v>#REF!</v>
      </c>
      <c r="BW20" s="332" t="e">
        <f>INDEX(#REF!,MATCH(P2P_Full_Short_Hostname,#REF!,0))</f>
        <v>#REF!</v>
      </c>
      <c r="BX20" s="332" t="e">
        <f>INDEX(#REF!,MATCH(P2P_Full_Short_Hostname,#REF!,0))</f>
        <v>#REF!</v>
      </c>
      <c r="BY20" s="333" t="e">
        <f>INDEX(#REF!,MATCH(P2P_Full_Short_Hostname,#REF!,0))</f>
        <v>#REF!</v>
      </c>
      <c r="BZ20" s="333" t="e">
        <f>INDEX(#REF!,MATCH(P2P_Full_Short_Hostname,#REF!,0))</f>
        <v>#REF!</v>
      </c>
    </row>
    <row r="21" spans="2:78">
      <c r="B21" s="95" t="s">
        <v>1499</v>
      </c>
      <c r="C21" s="33" t="s">
        <v>1457</v>
      </c>
      <c r="D21" s="33" t="s">
        <v>923</v>
      </c>
      <c r="E21" s="33"/>
      <c r="F21" s="35" t="s">
        <v>4174</v>
      </c>
      <c r="G21" s="35" t="s">
        <v>4175</v>
      </c>
      <c r="H21" s="35" t="s">
        <v>52</v>
      </c>
      <c r="I21" s="34" t="s">
        <v>4027</v>
      </c>
      <c r="J21" s="38" t="s">
        <v>4176</v>
      </c>
      <c r="K21" s="38" t="s">
        <v>4177</v>
      </c>
      <c r="L21" s="38" t="s">
        <v>4175</v>
      </c>
      <c r="M21" s="38" t="s">
        <v>53</v>
      </c>
      <c r="N21" s="323" t="s">
        <v>4028</v>
      </c>
      <c r="O21" s="38" t="s">
        <v>4178</v>
      </c>
      <c r="P21" s="323" t="s">
        <v>4179</v>
      </c>
      <c r="Q21" s="323" t="s">
        <v>4175</v>
      </c>
      <c r="R21" s="323" t="s">
        <v>53</v>
      </c>
      <c r="S21" s="323" t="s">
        <v>4028</v>
      </c>
      <c r="T21" s="357" t="s">
        <v>4180</v>
      </c>
      <c r="U21" s="357" t="s">
        <v>4215</v>
      </c>
      <c r="V21" s="197" t="s">
        <v>4227</v>
      </c>
      <c r="W21" s="197" t="s">
        <v>56</v>
      </c>
      <c r="X21" s="197" t="s">
        <v>4029</v>
      </c>
      <c r="Y21" s="357" t="s">
        <v>4180</v>
      </c>
      <c r="Z21" s="357" t="s">
        <v>4283</v>
      </c>
      <c r="AA21" s="197" t="s">
        <v>4227</v>
      </c>
      <c r="AB21" s="197" t="s">
        <v>56</v>
      </c>
      <c r="AC21" s="197" t="s">
        <v>4029</v>
      </c>
      <c r="AD21" s="333" t="s">
        <v>4228</v>
      </c>
      <c r="AE21" s="333"/>
      <c r="AF21" s="333" t="s">
        <v>4185</v>
      </c>
      <c r="AG21" s="333" t="s">
        <v>4218</v>
      </c>
      <c r="AH21" s="333" t="s">
        <v>4219</v>
      </c>
      <c r="AI21" s="549" t="s">
        <v>4220</v>
      </c>
      <c r="AJ21" s="549"/>
      <c r="AK21" s="328" t="s">
        <v>4181</v>
      </c>
      <c r="AL21" s="328" t="s">
        <v>4181</v>
      </c>
      <c r="AM21" s="328" t="s">
        <v>4181</v>
      </c>
      <c r="AN21" s="356" t="s">
        <v>4229</v>
      </c>
      <c r="AO21" s="356"/>
      <c r="AP21" s="333" t="s">
        <v>4185</v>
      </c>
      <c r="AQ21" s="333" t="s">
        <v>4218</v>
      </c>
      <c r="AR21" s="333" t="s">
        <v>4219</v>
      </c>
      <c r="AS21" s="549" t="s">
        <v>4222</v>
      </c>
      <c r="AT21" s="549"/>
      <c r="AU21" s="328" t="s">
        <v>4181</v>
      </c>
      <c r="AV21" s="328" t="s">
        <v>4181</v>
      </c>
      <c r="AW21" s="328" t="s">
        <v>4181</v>
      </c>
      <c r="AX21" s="353"/>
      <c r="AY21" s="353"/>
      <c r="AZ21" s="353"/>
      <c r="BA21" s="353"/>
      <c r="BB21" s="353"/>
      <c r="BC21" s="353"/>
      <c r="BD21" s="353"/>
      <c r="BE21" s="353"/>
      <c r="BF21" s="353"/>
      <c r="BG21" s="353"/>
      <c r="BH21" s="355"/>
      <c r="BI21" s="355"/>
      <c r="BJ21" s="353"/>
      <c r="BK21" s="353"/>
      <c r="BL21" s="353"/>
      <c r="BM21" s="353"/>
      <c r="BN21" s="353"/>
      <c r="BO21" s="355"/>
      <c r="BP21" s="355"/>
      <c r="BQ21" s="355"/>
      <c r="BS21" s="35" t="e">
        <f>INDEX(#REF!,MATCH(P2P_Full_Short_Hostname,#REF!,0))</f>
        <v>#REF!</v>
      </c>
      <c r="BT21" s="35" t="e">
        <f>INDEX(#REF!,MATCH(P2P_Full_Short_Hostname,#REF!,0))</f>
        <v>#REF!</v>
      </c>
      <c r="BU21" s="38" t="e">
        <f>INDEX(#REF!,MATCH(P2P_Full_Short_Hostname,#REF!,0))</f>
        <v>#REF!</v>
      </c>
      <c r="BV21" s="38" t="e">
        <f>INDEX(#REF!,MATCH(P2P_Full_Short_Hostname,#REF!,0))</f>
        <v>#REF!</v>
      </c>
      <c r="BW21" s="332" t="e">
        <f>INDEX(#REF!,MATCH(P2P_Full_Short_Hostname,#REF!,0))</f>
        <v>#REF!</v>
      </c>
      <c r="BX21" s="332" t="e">
        <f>INDEX(#REF!,MATCH(P2P_Full_Short_Hostname,#REF!,0))</f>
        <v>#REF!</v>
      </c>
      <c r="BY21" s="333" t="e">
        <f>INDEX(#REF!,MATCH(P2P_Full_Short_Hostname,#REF!,0))</f>
        <v>#REF!</v>
      </c>
      <c r="BZ21" s="333" t="e">
        <f>INDEX(#REF!,MATCH(P2P_Full_Short_Hostname,#REF!,0))</f>
        <v>#REF!</v>
      </c>
    </row>
    <row r="22" spans="2:78">
      <c r="B22" s="95" t="s">
        <v>1500</v>
      </c>
      <c r="C22" s="33" t="s">
        <v>1457</v>
      </c>
      <c r="D22" s="33" t="s">
        <v>923</v>
      </c>
      <c r="E22" s="33"/>
      <c r="F22" s="35" t="s">
        <v>4174</v>
      </c>
      <c r="G22" s="35" t="s">
        <v>4175</v>
      </c>
      <c r="H22" s="35" t="s">
        <v>52</v>
      </c>
      <c r="I22" s="34" t="s">
        <v>4031</v>
      </c>
      <c r="J22" s="38" t="s">
        <v>4176</v>
      </c>
      <c r="K22" s="38" t="s">
        <v>4177</v>
      </c>
      <c r="L22" s="38" t="s">
        <v>4175</v>
      </c>
      <c r="M22" s="38" t="s">
        <v>53</v>
      </c>
      <c r="N22" s="323" t="s">
        <v>4032</v>
      </c>
      <c r="O22" s="38" t="s">
        <v>4178</v>
      </c>
      <c r="P22" s="323" t="s">
        <v>4179</v>
      </c>
      <c r="Q22" s="323" t="s">
        <v>4175</v>
      </c>
      <c r="R22" s="323" t="s">
        <v>53</v>
      </c>
      <c r="S22" s="323" t="s">
        <v>4032</v>
      </c>
      <c r="T22" s="357" t="s">
        <v>4180</v>
      </c>
      <c r="U22" s="357" t="s">
        <v>4215</v>
      </c>
      <c r="V22" s="197" t="s">
        <v>4227</v>
      </c>
      <c r="W22" s="197" t="s">
        <v>56</v>
      </c>
      <c r="X22" s="197" t="s">
        <v>4033</v>
      </c>
      <c r="Y22" s="357" t="s">
        <v>4180</v>
      </c>
      <c r="Z22" s="357" t="s">
        <v>4283</v>
      </c>
      <c r="AA22" s="197" t="s">
        <v>4227</v>
      </c>
      <c r="AB22" s="197" t="s">
        <v>56</v>
      </c>
      <c r="AC22" s="197" t="s">
        <v>4033</v>
      </c>
      <c r="AD22" s="333" t="s">
        <v>4228</v>
      </c>
      <c r="AE22" s="333"/>
      <c r="AF22" s="333" t="s">
        <v>4185</v>
      </c>
      <c r="AG22" s="333" t="s">
        <v>4218</v>
      </c>
      <c r="AH22" s="333" t="s">
        <v>4219</v>
      </c>
      <c r="AI22" s="549" t="s">
        <v>4220</v>
      </c>
      <c r="AJ22" s="549"/>
      <c r="AK22" s="328" t="s">
        <v>4181</v>
      </c>
      <c r="AL22" s="328" t="s">
        <v>4181</v>
      </c>
      <c r="AM22" s="328" t="s">
        <v>4181</v>
      </c>
      <c r="AN22" s="356" t="s">
        <v>4229</v>
      </c>
      <c r="AO22" s="356"/>
      <c r="AP22" s="333" t="s">
        <v>4185</v>
      </c>
      <c r="AQ22" s="333" t="s">
        <v>4218</v>
      </c>
      <c r="AR22" s="333" t="s">
        <v>4219</v>
      </c>
      <c r="AS22" s="549" t="s">
        <v>4222</v>
      </c>
      <c r="AT22" s="549"/>
      <c r="AU22" s="328" t="s">
        <v>4181</v>
      </c>
      <c r="AV22" s="328" t="s">
        <v>4181</v>
      </c>
      <c r="AW22" s="328" t="s">
        <v>4181</v>
      </c>
      <c r="AX22" s="353"/>
      <c r="AY22" s="353"/>
      <c r="AZ22" s="353"/>
      <c r="BA22" s="353"/>
      <c r="BB22" s="353"/>
      <c r="BC22" s="353"/>
      <c r="BD22" s="353"/>
      <c r="BE22" s="353"/>
      <c r="BF22" s="353"/>
      <c r="BG22" s="353"/>
      <c r="BH22" s="355"/>
      <c r="BI22" s="355"/>
      <c r="BJ22" s="353"/>
      <c r="BK22" s="353"/>
      <c r="BL22" s="353"/>
      <c r="BM22" s="353"/>
      <c r="BN22" s="353"/>
      <c r="BO22" s="355"/>
      <c r="BP22" s="355"/>
      <c r="BQ22" s="355"/>
      <c r="BS22" s="35" t="e">
        <f>INDEX(#REF!,MATCH(P2P_Full_Short_Hostname,#REF!,0))</f>
        <v>#REF!</v>
      </c>
      <c r="BT22" s="35" t="e">
        <f>INDEX(#REF!,MATCH(P2P_Full_Short_Hostname,#REF!,0))</f>
        <v>#REF!</v>
      </c>
      <c r="BU22" s="38" t="e">
        <f>INDEX(#REF!,MATCH(P2P_Full_Short_Hostname,#REF!,0))</f>
        <v>#REF!</v>
      </c>
      <c r="BV22" s="38" t="e">
        <f>INDEX(#REF!,MATCH(P2P_Full_Short_Hostname,#REF!,0))</f>
        <v>#REF!</v>
      </c>
      <c r="BW22" s="332" t="e">
        <f>INDEX(#REF!,MATCH(P2P_Full_Short_Hostname,#REF!,0))</f>
        <v>#REF!</v>
      </c>
      <c r="BX22" s="332" t="e">
        <f>INDEX(#REF!,MATCH(P2P_Full_Short_Hostname,#REF!,0))</f>
        <v>#REF!</v>
      </c>
      <c r="BY22" s="333" t="e">
        <f>INDEX(#REF!,MATCH(P2P_Full_Short_Hostname,#REF!,0))</f>
        <v>#REF!</v>
      </c>
      <c r="BZ22" s="333" t="e">
        <f>INDEX(#REF!,MATCH(P2P_Full_Short_Hostname,#REF!,0))</f>
        <v>#REF!</v>
      </c>
    </row>
    <row r="23" spans="2:78">
      <c r="B23" s="95" t="s">
        <v>1501</v>
      </c>
      <c r="C23" s="33" t="s">
        <v>1457</v>
      </c>
      <c r="D23" s="33" t="s">
        <v>75</v>
      </c>
      <c r="E23" s="350"/>
      <c r="F23" s="353"/>
      <c r="G23" s="353"/>
      <c r="H23" s="353"/>
      <c r="I23" s="353"/>
      <c r="J23" s="351" t="s">
        <v>4230</v>
      </c>
      <c r="K23" s="351" t="s">
        <v>466</v>
      </c>
      <c r="L23" s="38" t="s">
        <v>4175</v>
      </c>
      <c r="M23" s="38" t="s">
        <v>53</v>
      </c>
      <c r="N23" s="323" t="s">
        <v>4043</v>
      </c>
      <c r="O23" s="353"/>
      <c r="P23" s="353"/>
      <c r="Q23" s="353"/>
      <c r="R23" s="353"/>
      <c r="S23" s="353"/>
      <c r="T23" s="353"/>
      <c r="U23" s="353"/>
      <c r="V23" s="353"/>
      <c r="W23" s="353"/>
      <c r="X23" s="353"/>
      <c r="Y23" s="353"/>
      <c r="Z23" s="353"/>
      <c r="AA23" s="353"/>
      <c r="AB23" s="353"/>
      <c r="AC23" s="353"/>
      <c r="AD23" s="353"/>
      <c r="AE23" s="353"/>
      <c r="AF23" s="353"/>
      <c r="AG23" s="353"/>
      <c r="AH23" s="353"/>
      <c r="AI23" s="353"/>
      <c r="AJ23" s="353"/>
      <c r="AK23" s="353"/>
      <c r="AL23" s="353"/>
      <c r="AM23" s="353"/>
      <c r="AN23" s="353"/>
      <c r="AO23" s="353"/>
      <c r="AP23" s="353"/>
      <c r="AQ23" s="353"/>
      <c r="AR23" s="353"/>
      <c r="AS23" s="353"/>
      <c r="AT23" s="353"/>
      <c r="AU23" s="353"/>
      <c r="AV23" s="353"/>
      <c r="AW23" s="353"/>
      <c r="AX23" s="353"/>
      <c r="AY23" s="353"/>
      <c r="AZ23" s="353"/>
      <c r="BA23" s="353"/>
      <c r="BB23" s="353"/>
      <c r="BC23" s="353"/>
      <c r="BD23" s="353"/>
      <c r="BE23" s="353"/>
      <c r="BF23" s="353"/>
      <c r="BG23" s="353"/>
      <c r="BH23" s="354"/>
      <c r="BI23" s="354"/>
      <c r="BJ23" s="354"/>
      <c r="BK23" s="354"/>
      <c r="BL23" s="354"/>
      <c r="BM23" s="354"/>
      <c r="BN23" s="354"/>
      <c r="BO23" s="354"/>
      <c r="BP23" s="354"/>
      <c r="BQ23" s="354"/>
      <c r="BS23" s="35" t="e">
        <f>INDEX(#REF!,MATCH(P2P_Full_Short_Hostname,#REF!,0))</f>
        <v>#REF!</v>
      </c>
      <c r="BT23" s="35" t="e">
        <f>INDEX(#REF!,MATCH(P2P_Full_Short_Hostname,#REF!,0))</f>
        <v>#REF!</v>
      </c>
      <c r="BU23" s="38" t="e">
        <f>INDEX(#REF!,MATCH(P2P_Full_Short_Hostname,#REF!,0))</f>
        <v>#REF!</v>
      </c>
      <c r="BV23" s="38" t="e">
        <f>INDEX(#REF!,MATCH(P2P_Full_Short_Hostname,#REF!,0))</f>
        <v>#REF!</v>
      </c>
      <c r="BW23" s="332" t="e">
        <f>INDEX(#REF!,MATCH(P2P_Full_Short_Hostname,#REF!,0))</f>
        <v>#REF!</v>
      </c>
      <c r="BX23" s="332" t="e">
        <f>INDEX(#REF!,MATCH(P2P_Full_Short_Hostname,#REF!,0))</f>
        <v>#REF!</v>
      </c>
      <c r="BY23" s="333" t="e">
        <f>INDEX(#REF!,MATCH(P2P_Full_Short_Hostname,#REF!,0))</f>
        <v>#REF!</v>
      </c>
      <c r="BZ23" s="333" t="e">
        <f>INDEX(#REF!,MATCH(P2P_Full_Short_Hostname,#REF!,0))</f>
        <v>#REF!</v>
      </c>
    </row>
    <row r="24" spans="2:78">
      <c r="B24" s="95" t="s">
        <v>735</v>
      </c>
      <c r="C24" s="33" t="s">
        <v>1457</v>
      </c>
      <c r="D24" s="33" t="s">
        <v>4044</v>
      </c>
      <c r="E24" s="33"/>
      <c r="F24" s="35" t="s">
        <v>4174</v>
      </c>
      <c r="G24" s="35" t="s">
        <v>4175</v>
      </c>
      <c r="H24" s="35" t="s">
        <v>52</v>
      </c>
      <c r="I24" s="260" t="s">
        <v>2547</v>
      </c>
      <c r="J24" s="38" t="s">
        <v>4176</v>
      </c>
      <c r="K24" s="38" t="s">
        <v>4177</v>
      </c>
      <c r="L24" s="38" t="s">
        <v>4175</v>
      </c>
      <c r="M24" s="38" t="s">
        <v>53</v>
      </c>
      <c r="N24" s="262" t="s">
        <v>2548</v>
      </c>
      <c r="O24" s="522" t="s">
        <v>4178</v>
      </c>
      <c r="P24" s="522" t="s">
        <v>4214</v>
      </c>
      <c r="Q24" s="523" t="s">
        <v>4227</v>
      </c>
      <c r="R24" s="523" t="s">
        <v>54</v>
      </c>
      <c r="S24" s="281" t="s">
        <v>4048</v>
      </c>
      <c r="T24" s="524" t="s">
        <v>4180</v>
      </c>
      <c r="U24" s="524" t="s">
        <v>4215</v>
      </c>
      <c r="V24" s="523" t="s">
        <v>4227</v>
      </c>
      <c r="W24" s="523" t="s">
        <v>54</v>
      </c>
      <c r="X24" s="281" t="s">
        <v>4048</v>
      </c>
      <c r="Y24" s="328" t="s">
        <v>4182</v>
      </c>
      <c r="Z24" s="328"/>
      <c r="AA24" s="328" t="s">
        <v>4175</v>
      </c>
      <c r="AB24" s="328" t="s">
        <v>4181</v>
      </c>
      <c r="AC24" s="328" t="s">
        <v>4181</v>
      </c>
      <c r="AD24" s="549" t="s">
        <v>4183</v>
      </c>
      <c r="AE24" s="549"/>
      <c r="AF24" s="328" t="s">
        <v>4181</v>
      </c>
      <c r="AG24" s="328" t="s">
        <v>4181</v>
      </c>
      <c r="AH24" s="328" t="s">
        <v>4181</v>
      </c>
      <c r="AI24" s="328" t="s">
        <v>4186</v>
      </c>
      <c r="AJ24" s="328"/>
      <c r="AK24" s="328" t="s">
        <v>4181</v>
      </c>
      <c r="AL24" s="328" t="s">
        <v>4181</v>
      </c>
      <c r="AM24" s="328" t="s">
        <v>4181</v>
      </c>
      <c r="AN24" s="328" t="s">
        <v>4188</v>
      </c>
      <c r="AO24" s="328"/>
      <c r="AP24" s="328" t="s">
        <v>4181</v>
      </c>
      <c r="AQ24" s="328" t="s">
        <v>4181</v>
      </c>
      <c r="AR24" s="328" t="s">
        <v>4181</v>
      </c>
      <c r="AS24" s="549" t="s">
        <v>4189</v>
      </c>
      <c r="AT24" s="28"/>
      <c r="AU24" s="328" t="s">
        <v>4181</v>
      </c>
      <c r="AV24" s="328" t="s">
        <v>4181</v>
      </c>
      <c r="AW24" s="328" t="s">
        <v>4181</v>
      </c>
      <c r="AX24" s="353"/>
      <c r="AY24" s="353"/>
      <c r="AZ24" s="353"/>
      <c r="BA24" s="353"/>
      <c r="BB24" s="353"/>
      <c r="BC24" s="353"/>
      <c r="BD24" s="353"/>
      <c r="BE24" s="353"/>
      <c r="BF24" s="353"/>
      <c r="BG24" s="353"/>
      <c r="BH24" s="354"/>
      <c r="BI24" s="354"/>
      <c r="BJ24" s="354"/>
      <c r="BK24" s="354"/>
      <c r="BL24" s="354"/>
      <c r="BM24" s="354"/>
      <c r="BN24" s="354"/>
      <c r="BO24" s="354"/>
      <c r="BP24" s="354"/>
      <c r="BQ24" s="354"/>
      <c r="BS24" s="35" t="e">
        <f>INDEX(#REF!,MATCH(P2P_Full_Short_Hostname,#REF!,0))</f>
        <v>#REF!</v>
      </c>
      <c r="BT24" s="35" t="e">
        <f>INDEX(#REF!,MATCH(P2P_Full_Short_Hostname,#REF!,0))</f>
        <v>#REF!</v>
      </c>
      <c r="BU24" s="38" t="e">
        <f>INDEX(#REF!,MATCH(P2P_Full_Short_Hostname,#REF!,0))</f>
        <v>#REF!</v>
      </c>
      <c r="BV24" s="38" t="e">
        <f>INDEX(#REF!,MATCH(P2P_Full_Short_Hostname,#REF!,0))</f>
        <v>#REF!</v>
      </c>
      <c r="BW24" s="332" t="e">
        <f>INDEX(#REF!,MATCH(P2P_Full_Short_Hostname,#REF!,0))</f>
        <v>#REF!</v>
      </c>
      <c r="BX24" s="332" t="e">
        <f>INDEX(#REF!,MATCH(P2P_Full_Short_Hostname,#REF!,0))</f>
        <v>#REF!</v>
      </c>
      <c r="BY24" s="28"/>
      <c r="BZ24" s="28"/>
    </row>
  </sheetData>
  <autoFilter ref="B6:BZ23" xr:uid="{00000000-0009-0000-0000-000010000000}"/>
  <mergeCells count="14">
    <mergeCell ref="AX5:BB5"/>
    <mergeCell ref="BC5:BG5"/>
    <mergeCell ref="BH5:BL5"/>
    <mergeCell ref="BM5:BQ5"/>
    <mergeCell ref="F4:BQ4"/>
    <mergeCell ref="F5:I5"/>
    <mergeCell ref="J5:N5"/>
    <mergeCell ref="O5:S5"/>
    <mergeCell ref="T5:X5"/>
    <mergeCell ref="Y5:AC5"/>
    <mergeCell ref="AD5:AH5"/>
    <mergeCell ref="AI5:AM5"/>
    <mergeCell ref="AN5:AR5"/>
    <mergeCell ref="AS5:AW5"/>
  </mergeCells>
  <phoneticPr fontId="6" type="noConversion"/>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dimension ref="B3:L20"/>
  <sheetViews>
    <sheetView workbookViewId="0">
      <selection activeCell="E5" sqref="E5"/>
    </sheetView>
  </sheetViews>
  <sheetFormatPr defaultRowHeight="13"/>
  <cols>
    <col min="2" max="2" width="12.44140625" style="27" customWidth="1"/>
    <col min="3" max="3" width="15.77734375" bestFit="1" customWidth="1"/>
    <col min="4" max="4" width="7.33203125" customWidth="1"/>
    <col min="5" max="5" width="48.33203125" customWidth="1"/>
    <col min="6" max="6" width="11.109375" bestFit="1" customWidth="1"/>
    <col min="7" max="7" width="10" bestFit="1" customWidth="1"/>
    <col min="8" max="8" width="18.109375" bestFit="1" customWidth="1"/>
    <col min="9" max="9" width="4.44140625" bestFit="1" customWidth="1"/>
    <col min="10" max="10" width="28" customWidth="1"/>
    <col min="11" max="11" width="18.6640625" bestFit="1" customWidth="1"/>
    <col min="12" max="12" width="10" bestFit="1" customWidth="1"/>
  </cols>
  <sheetData>
    <row r="3" spans="2:12">
      <c r="C3" s="941" t="s">
        <v>4239</v>
      </c>
      <c r="D3" s="941"/>
      <c r="E3" s="941"/>
      <c r="F3" s="941"/>
      <c r="G3" s="941"/>
      <c r="H3" s="942" t="s">
        <v>4240</v>
      </c>
      <c r="I3" s="943"/>
      <c r="J3" s="943"/>
      <c r="K3" s="943"/>
      <c r="L3" s="944"/>
    </row>
    <row r="4" spans="2:12" ht="26">
      <c r="B4" s="326" t="s">
        <v>443</v>
      </c>
      <c r="C4" s="562" t="s">
        <v>4172</v>
      </c>
      <c r="D4" s="562" t="s">
        <v>4285</v>
      </c>
      <c r="E4" s="562" t="s">
        <v>4286</v>
      </c>
      <c r="F4" s="562" t="s">
        <v>4287</v>
      </c>
      <c r="G4" s="562" t="s">
        <v>4288</v>
      </c>
      <c r="H4" s="562" t="s">
        <v>4172</v>
      </c>
      <c r="I4" s="562" t="s">
        <v>4285</v>
      </c>
      <c r="J4" s="562" t="s">
        <v>4286</v>
      </c>
      <c r="K4" s="562" t="s">
        <v>4287</v>
      </c>
      <c r="L4" s="562" t="s">
        <v>4288</v>
      </c>
    </row>
    <row r="5" spans="2:12">
      <c r="B5" s="326" t="s">
        <v>472</v>
      </c>
      <c r="C5" s="33" t="s">
        <v>4289</v>
      </c>
      <c r="D5" s="33" t="s">
        <v>4290</v>
      </c>
      <c r="E5" s="33" t="s">
        <v>4291</v>
      </c>
      <c r="F5" s="33" t="s">
        <v>4292</v>
      </c>
      <c r="G5" s="33" t="s">
        <v>4293</v>
      </c>
      <c r="H5" s="33" t="s">
        <v>4294</v>
      </c>
      <c r="I5" s="33">
        <v>1</v>
      </c>
      <c r="J5" s="33" t="s">
        <v>4295</v>
      </c>
      <c r="K5" s="33" t="s">
        <v>4296</v>
      </c>
      <c r="L5" s="33" t="s">
        <v>4297</v>
      </c>
    </row>
    <row r="6" spans="2:12">
      <c r="B6" s="326" t="s">
        <v>472</v>
      </c>
      <c r="C6" s="33" t="s">
        <v>4289</v>
      </c>
      <c r="D6" s="33" t="s">
        <v>4298</v>
      </c>
      <c r="E6" s="33" t="s">
        <v>4291</v>
      </c>
      <c r="F6" s="33" t="s">
        <v>4292</v>
      </c>
      <c r="G6" s="33" t="s">
        <v>4293</v>
      </c>
      <c r="H6" s="33" t="s">
        <v>4294</v>
      </c>
      <c r="I6" s="33">
        <v>2</v>
      </c>
      <c r="J6" s="33" t="s">
        <v>4295</v>
      </c>
      <c r="K6" s="33" t="s">
        <v>4296</v>
      </c>
      <c r="L6" s="33" t="s">
        <v>4297</v>
      </c>
    </row>
    <row r="7" spans="2:12">
      <c r="B7" s="562" t="s">
        <v>472</v>
      </c>
      <c r="C7" s="33" t="s">
        <v>4289</v>
      </c>
      <c r="D7" s="33" t="s">
        <v>4299</v>
      </c>
      <c r="E7" s="33" t="s">
        <v>4291</v>
      </c>
      <c r="F7" s="33" t="s">
        <v>4292</v>
      </c>
      <c r="G7" s="33" t="s">
        <v>4293</v>
      </c>
      <c r="H7" s="33" t="s">
        <v>4300</v>
      </c>
      <c r="I7" s="33">
        <v>1</v>
      </c>
      <c r="J7" s="33" t="s">
        <v>4295</v>
      </c>
      <c r="K7" s="33" t="s">
        <v>4296</v>
      </c>
      <c r="L7" s="33" t="s">
        <v>4297</v>
      </c>
    </row>
    <row r="8" spans="2:12">
      <c r="B8" s="562" t="s">
        <v>472</v>
      </c>
      <c r="C8" s="33" t="s">
        <v>4289</v>
      </c>
      <c r="D8" s="33" t="s">
        <v>4301</v>
      </c>
      <c r="E8" s="33" t="s">
        <v>4291</v>
      </c>
      <c r="F8" s="33" t="s">
        <v>4292</v>
      </c>
      <c r="G8" s="33" t="s">
        <v>4293</v>
      </c>
      <c r="H8" s="33" t="s">
        <v>4300</v>
      </c>
      <c r="I8" s="33">
        <v>2</v>
      </c>
      <c r="J8" s="33" t="s">
        <v>4295</v>
      </c>
      <c r="K8" s="33" t="s">
        <v>4296</v>
      </c>
      <c r="L8" s="33" t="s">
        <v>4297</v>
      </c>
    </row>
    <row r="9" spans="2:12">
      <c r="B9" s="562" t="s">
        <v>470</v>
      </c>
      <c r="C9" s="33" t="s">
        <v>4302</v>
      </c>
      <c r="D9" s="33" t="s">
        <v>4290</v>
      </c>
      <c r="E9" s="33" t="s">
        <v>4303</v>
      </c>
      <c r="F9" s="33" t="s">
        <v>4292</v>
      </c>
      <c r="G9" s="33" t="s">
        <v>4293</v>
      </c>
      <c r="H9" s="33" t="s">
        <v>4304</v>
      </c>
      <c r="I9" s="33">
        <v>1</v>
      </c>
      <c r="J9" s="33" t="s">
        <v>4295</v>
      </c>
      <c r="K9" s="33" t="s">
        <v>4296</v>
      </c>
      <c r="L9" s="33" t="s">
        <v>4297</v>
      </c>
    </row>
    <row r="10" spans="2:12">
      <c r="B10" s="562" t="s">
        <v>470</v>
      </c>
      <c r="C10" s="33" t="s">
        <v>4302</v>
      </c>
      <c r="D10" s="33" t="s">
        <v>4298</v>
      </c>
      <c r="E10" s="33" t="s">
        <v>4303</v>
      </c>
      <c r="F10" s="33" t="s">
        <v>4292</v>
      </c>
      <c r="G10" s="33" t="s">
        <v>4293</v>
      </c>
      <c r="H10" s="33" t="s">
        <v>4304</v>
      </c>
      <c r="I10" s="33">
        <v>2</v>
      </c>
      <c r="J10" s="33" t="s">
        <v>4295</v>
      </c>
      <c r="K10" s="33" t="s">
        <v>4296</v>
      </c>
      <c r="L10" s="33" t="s">
        <v>4297</v>
      </c>
    </row>
    <row r="11" spans="2:12">
      <c r="B11" s="562" t="s">
        <v>470</v>
      </c>
      <c r="C11" s="33" t="s">
        <v>4302</v>
      </c>
      <c r="D11" s="33" t="s">
        <v>4299</v>
      </c>
      <c r="E11" s="33" t="s">
        <v>4303</v>
      </c>
      <c r="F11" s="33" t="s">
        <v>4292</v>
      </c>
      <c r="G11" s="33" t="s">
        <v>4293</v>
      </c>
      <c r="H11" s="33" t="s">
        <v>4305</v>
      </c>
      <c r="I11" s="33">
        <v>1</v>
      </c>
      <c r="J11" s="33" t="s">
        <v>4295</v>
      </c>
      <c r="K11" s="33" t="s">
        <v>4296</v>
      </c>
      <c r="L11" s="33" t="s">
        <v>4297</v>
      </c>
    </row>
    <row r="12" spans="2:12">
      <c r="B12" s="562" t="s">
        <v>470</v>
      </c>
      <c r="C12" s="33" t="s">
        <v>4302</v>
      </c>
      <c r="D12" s="33" t="s">
        <v>4301</v>
      </c>
      <c r="E12" s="33" t="s">
        <v>4303</v>
      </c>
      <c r="F12" s="33" t="s">
        <v>4292</v>
      </c>
      <c r="G12" s="33" t="s">
        <v>4293</v>
      </c>
      <c r="H12" s="33" t="s">
        <v>4305</v>
      </c>
      <c r="I12" s="33">
        <v>2</v>
      </c>
      <c r="J12" s="33" t="s">
        <v>4295</v>
      </c>
      <c r="K12" s="33" t="s">
        <v>4296</v>
      </c>
      <c r="L12" s="33" t="s">
        <v>4297</v>
      </c>
    </row>
    <row r="13" spans="2:12">
      <c r="B13" s="562" t="s">
        <v>4306</v>
      </c>
      <c r="C13" s="33" t="s">
        <v>4307</v>
      </c>
      <c r="D13" s="33" t="s">
        <v>4308</v>
      </c>
      <c r="E13" s="33" t="s">
        <v>4309</v>
      </c>
      <c r="F13" s="33" t="s">
        <v>4292</v>
      </c>
      <c r="G13" s="33" t="s">
        <v>4293</v>
      </c>
      <c r="H13" s="33" t="s">
        <v>4310</v>
      </c>
      <c r="I13" s="33">
        <v>1</v>
      </c>
      <c r="J13" s="33" t="s">
        <v>4295</v>
      </c>
      <c r="K13" s="33" t="s">
        <v>4296</v>
      </c>
      <c r="L13" s="33" t="s">
        <v>4297</v>
      </c>
    </row>
    <row r="14" spans="2:12">
      <c r="B14" s="562" t="s">
        <v>4306</v>
      </c>
      <c r="C14" s="33" t="s">
        <v>4307</v>
      </c>
      <c r="D14" s="33" t="s">
        <v>4311</v>
      </c>
      <c r="E14" s="33" t="s">
        <v>4309</v>
      </c>
      <c r="F14" s="33" t="s">
        <v>4292</v>
      </c>
      <c r="G14" s="33" t="s">
        <v>4293</v>
      </c>
      <c r="H14" s="33" t="s">
        <v>4310</v>
      </c>
      <c r="I14" s="33">
        <v>2</v>
      </c>
      <c r="J14" s="33" t="s">
        <v>4295</v>
      </c>
      <c r="K14" s="33" t="s">
        <v>4296</v>
      </c>
      <c r="L14" s="33" t="s">
        <v>4297</v>
      </c>
    </row>
    <row r="15" spans="2:12">
      <c r="B15" s="562" t="s">
        <v>4306</v>
      </c>
      <c r="C15" s="33" t="s">
        <v>4307</v>
      </c>
      <c r="D15" s="33" t="s">
        <v>4312</v>
      </c>
      <c r="E15" s="33" t="s">
        <v>4309</v>
      </c>
      <c r="F15" s="33" t="s">
        <v>4292</v>
      </c>
      <c r="G15" s="33" t="s">
        <v>4293</v>
      </c>
      <c r="H15" s="33" t="s">
        <v>4313</v>
      </c>
      <c r="I15" s="33">
        <v>1</v>
      </c>
      <c r="J15" s="33" t="s">
        <v>4295</v>
      </c>
      <c r="K15" s="33" t="s">
        <v>4296</v>
      </c>
      <c r="L15" s="33" t="s">
        <v>4297</v>
      </c>
    </row>
    <row r="16" spans="2:12">
      <c r="B16" s="562" t="s">
        <v>4306</v>
      </c>
      <c r="C16" s="33" t="s">
        <v>4307</v>
      </c>
      <c r="D16" s="33" t="s">
        <v>4314</v>
      </c>
      <c r="E16" s="33" t="s">
        <v>4309</v>
      </c>
      <c r="F16" s="33" t="s">
        <v>4292</v>
      </c>
      <c r="G16" s="33" t="s">
        <v>4293</v>
      </c>
      <c r="H16" s="33" t="s">
        <v>4313</v>
      </c>
      <c r="I16" s="33">
        <v>2</v>
      </c>
      <c r="J16" s="33" t="s">
        <v>4295</v>
      </c>
      <c r="K16" s="33" t="s">
        <v>4296</v>
      </c>
      <c r="L16" s="33" t="s">
        <v>4297</v>
      </c>
    </row>
    <row r="17" spans="2:12" ht="13" customHeight="1">
      <c r="B17" s="562" t="s">
        <v>471</v>
      </c>
      <c r="C17" s="33" t="s">
        <v>4315</v>
      </c>
      <c r="D17" s="33" t="s">
        <v>4308</v>
      </c>
      <c r="E17" s="33" t="s">
        <v>4316</v>
      </c>
      <c r="F17" s="33" t="s">
        <v>4292</v>
      </c>
      <c r="G17" s="33" t="s">
        <v>4293</v>
      </c>
      <c r="H17" s="33" t="s">
        <v>4317</v>
      </c>
      <c r="I17" s="33">
        <v>1</v>
      </c>
      <c r="J17" s="33" t="s">
        <v>4295</v>
      </c>
      <c r="K17" s="33" t="s">
        <v>4296</v>
      </c>
      <c r="L17" s="33" t="s">
        <v>4297</v>
      </c>
    </row>
    <row r="18" spans="2:12">
      <c r="B18" s="562" t="s">
        <v>471</v>
      </c>
      <c r="C18" s="33" t="s">
        <v>4315</v>
      </c>
      <c r="D18" s="33" t="s">
        <v>4311</v>
      </c>
      <c r="E18" s="33" t="s">
        <v>4316</v>
      </c>
      <c r="F18" s="33" t="s">
        <v>4292</v>
      </c>
      <c r="G18" s="33" t="s">
        <v>4293</v>
      </c>
      <c r="H18" s="33" t="s">
        <v>4317</v>
      </c>
      <c r="I18" s="33">
        <v>2</v>
      </c>
      <c r="J18" s="33" t="s">
        <v>4295</v>
      </c>
      <c r="K18" s="33" t="s">
        <v>4296</v>
      </c>
      <c r="L18" s="33" t="s">
        <v>4297</v>
      </c>
    </row>
    <row r="19" spans="2:12">
      <c r="B19" s="562" t="s">
        <v>471</v>
      </c>
      <c r="C19" s="33" t="s">
        <v>4315</v>
      </c>
      <c r="D19" s="33" t="s">
        <v>4312</v>
      </c>
      <c r="E19" s="33" t="s">
        <v>4316</v>
      </c>
      <c r="F19" s="33" t="s">
        <v>4292</v>
      </c>
      <c r="G19" s="33" t="s">
        <v>4293</v>
      </c>
      <c r="H19" s="33" t="s">
        <v>4318</v>
      </c>
      <c r="I19" s="33">
        <v>1</v>
      </c>
      <c r="J19" s="33" t="s">
        <v>4295</v>
      </c>
      <c r="K19" s="33" t="s">
        <v>4296</v>
      </c>
      <c r="L19" s="33" t="s">
        <v>4297</v>
      </c>
    </row>
    <row r="20" spans="2:12">
      <c r="B20" s="562" t="s">
        <v>471</v>
      </c>
      <c r="C20" s="33" t="s">
        <v>4315</v>
      </c>
      <c r="D20" s="33" t="s">
        <v>4314</v>
      </c>
      <c r="E20" s="33" t="s">
        <v>4316</v>
      </c>
      <c r="F20" s="33" t="s">
        <v>4292</v>
      </c>
      <c r="G20" s="33" t="s">
        <v>4293</v>
      </c>
      <c r="H20" s="33" t="s">
        <v>4318</v>
      </c>
      <c r="I20" s="33">
        <v>2</v>
      </c>
      <c r="J20" s="33" t="s">
        <v>4295</v>
      </c>
      <c r="K20" s="33" t="s">
        <v>4296</v>
      </c>
      <c r="L20" s="33" t="s">
        <v>4297</v>
      </c>
    </row>
  </sheetData>
  <mergeCells count="2">
    <mergeCell ref="C3:G3"/>
    <mergeCell ref="H3:L3"/>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filterMode="1"/>
  <dimension ref="B3:R786"/>
  <sheetViews>
    <sheetView zoomScale="110" zoomScaleNormal="110" workbookViewId="0">
      <pane ySplit="6" topLeftCell="A7" activePane="bottomLeft" state="frozen"/>
      <selection pane="bottomLeft" activeCell="G5" sqref="B3:R786"/>
    </sheetView>
  </sheetViews>
  <sheetFormatPr defaultRowHeight="13"/>
  <cols>
    <col min="2" max="2" width="17" style="27" customWidth="1"/>
    <col min="3" max="3" width="19.33203125" style="27" bestFit="1" customWidth="1"/>
    <col min="4" max="4" width="21.33203125" style="27" customWidth="1"/>
    <col min="5" max="5" width="19.77734375" style="27" customWidth="1"/>
    <col min="6" max="6" width="12.6640625" style="27" customWidth="1"/>
    <col min="7" max="7" width="23.33203125" style="27" bestFit="1" customWidth="1"/>
    <col min="8" max="8" width="22.44140625" style="27" bestFit="1" customWidth="1"/>
    <col min="9" max="10" width="19.109375" style="27" bestFit="1" customWidth="1"/>
    <col min="11" max="11" width="4.33203125" style="47" customWidth="1"/>
    <col min="12" max="14" width="16.6640625" style="27" customWidth="1"/>
    <col min="15" max="15" width="19.109375" style="27" bestFit="1" customWidth="1"/>
    <col min="16" max="16" width="18.44140625" style="27" customWidth="1"/>
    <col min="17" max="17" width="12.44140625" style="27" bestFit="1" customWidth="1"/>
    <col min="18" max="18" width="11.33203125" style="27" bestFit="1" customWidth="1"/>
  </cols>
  <sheetData>
    <row r="3" spans="2:16" ht="18">
      <c r="B3" s="30" t="s">
        <v>4319</v>
      </c>
      <c r="P3" s="29"/>
    </row>
    <row r="4" spans="2:16">
      <c r="P4" s="29"/>
    </row>
    <row r="5" spans="2:16">
      <c r="B5" s="549"/>
      <c r="C5" s="549"/>
      <c r="D5" s="883" t="s">
        <v>4239</v>
      </c>
      <c r="E5" s="883"/>
      <c r="F5" s="945"/>
      <c r="G5" s="939" t="s">
        <v>4240</v>
      </c>
      <c r="H5" s="939"/>
      <c r="I5" s="940"/>
      <c r="J5" s="549"/>
      <c r="L5" s="939" t="s">
        <v>4320</v>
      </c>
      <c r="M5" s="939"/>
      <c r="N5" s="940"/>
      <c r="O5" s="549"/>
    </row>
    <row r="6" spans="2:16" ht="26">
      <c r="B6" s="546" t="s">
        <v>478</v>
      </c>
      <c r="C6" s="546" t="s">
        <v>481</v>
      </c>
      <c r="D6" s="546" t="s">
        <v>4172</v>
      </c>
      <c r="E6" s="546" t="s">
        <v>4321</v>
      </c>
      <c r="F6" s="546" t="s">
        <v>4173</v>
      </c>
      <c r="G6" s="558" t="s">
        <v>4172</v>
      </c>
      <c r="H6" s="558" t="s">
        <v>4321</v>
      </c>
      <c r="I6" s="558" t="s">
        <v>4173</v>
      </c>
      <c r="J6" s="348" t="s">
        <v>1510</v>
      </c>
      <c r="L6" s="558" t="s">
        <v>4172</v>
      </c>
      <c r="M6" s="558" t="s">
        <v>4321</v>
      </c>
      <c r="N6" s="558" t="s">
        <v>4173</v>
      </c>
      <c r="O6" s="348" t="s">
        <v>1510</v>
      </c>
    </row>
    <row r="7" spans="2:16" hidden="1">
      <c r="B7" s="33" t="s">
        <v>469</v>
      </c>
      <c r="C7" s="46" t="s">
        <v>1549</v>
      </c>
      <c r="D7" s="46" t="s">
        <v>915</v>
      </c>
      <c r="E7" s="46" t="s">
        <v>75</v>
      </c>
      <c r="F7" s="46" t="s">
        <v>4230</v>
      </c>
      <c r="G7" s="46" t="s">
        <v>4322</v>
      </c>
      <c r="H7" s="549" t="s">
        <v>4323</v>
      </c>
      <c r="I7" s="46" t="s">
        <v>4324</v>
      </c>
      <c r="J7" s="549"/>
      <c r="L7" s="46" t="s">
        <v>4322</v>
      </c>
      <c r="M7" s="549" t="s">
        <v>4323</v>
      </c>
      <c r="N7" s="46" t="s">
        <v>4324</v>
      </c>
      <c r="O7" s="549"/>
    </row>
    <row r="8" spans="2:16" hidden="1">
      <c r="B8" s="33" t="s">
        <v>469</v>
      </c>
      <c r="C8" s="46" t="s">
        <v>1549</v>
      </c>
      <c r="D8" s="46" t="s">
        <v>915</v>
      </c>
      <c r="E8" s="46" t="s">
        <v>75</v>
      </c>
      <c r="F8" s="46">
        <v>1</v>
      </c>
      <c r="G8" s="46" t="s">
        <v>4325</v>
      </c>
      <c r="H8" s="46" t="s">
        <v>72</v>
      </c>
      <c r="I8" s="79" t="s">
        <v>4326</v>
      </c>
      <c r="J8" s="549"/>
      <c r="L8" s="46" t="s">
        <v>4325</v>
      </c>
      <c r="M8" s="46" t="s">
        <v>72</v>
      </c>
      <c r="N8" s="79" t="s">
        <v>4326</v>
      </c>
      <c r="O8" s="549"/>
    </row>
    <row r="9" spans="2:16" hidden="1">
      <c r="B9" s="33" t="s">
        <v>469</v>
      </c>
      <c r="C9" s="46" t="s">
        <v>1549</v>
      </c>
      <c r="D9" s="46" t="s">
        <v>915</v>
      </c>
      <c r="E9" s="46" t="s">
        <v>75</v>
      </c>
      <c r="F9" s="46">
        <v>2</v>
      </c>
      <c r="G9" s="46" t="s">
        <v>4325</v>
      </c>
      <c r="H9" s="46" t="s">
        <v>72</v>
      </c>
      <c r="I9" s="79" t="s">
        <v>4327</v>
      </c>
      <c r="J9" s="549"/>
      <c r="L9" s="46" t="s">
        <v>4325</v>
      </c>
      <c r="M9" s="46" t="s">
        <v>72</v>
      </c>
      <c r="N9" s="79" t="s">
        <v>4327</v>
      </c>
      <c r="O9" s="549"/>
    </row>
    <row r="10" spans="2:16" hidden="1">
      <c r="B10" s="33" t="s">
        <v>469</v>
      </c>
      <c r="C10" s="46" t="s">
        <v>1549</v>
      </c>
      <c r="D10" s="46" t="s">
        <v>915</v>
      </c>
      <c r="E10" s="46" t="s">
        <v>75</v>
      </c>
      <c r="F10" s="46">
        <v>3</v>
      </c>
      <c r="G10" s="46" t="s">
        <v>4325</v>
      </c>
      <c r="H10" s="46" t="s">
        <v>72</v>
      </c>
      <c r="I10" s="79" t="s">
        <v>4328</v>
      </c>
      <c r="J10" s="549"/>
      <c r="L10" s="46" t="s">
        <v>4325</v>
      </c>
      <c r="M10" s="46" t="s">
        <v>72</v>
      </c>
      <c r="N10" s="79" t="s">
        <v>4328</v>
      </c>
      <c r="O10" s="549"/>
    </row>
    <row r="11" spans="2:16" hidden="1">
      <c r="B11" s="33" t="s">
        <v>469</v>
      </c>
      <c r="C11" s="46" t="s">
        <v>1549</v>
      </c>
      <c r="D11" s="46" t="s">
        <v>915</v>
      </c>
      <c r="E11" s="46" t="s">
        <v>75</v>
      </c>
      <c r="F11" s="46">
        <v>4</v>
      </c>
      <c r="G11" s="46" t="s">
        <v>4325</v>
      </c>
      <c r="H11" s="46" t="s">
        <v>72</v>
      </c>
      <c r="I11" s="79" t="s">
        <v>4329</v>
      </c>
      <c r="J11" s="549"/>
      <c r="L11" s="46" t="s">
        <v>4325</v>
      </c>
      <c r="M11" s="46" t="s">
        <v>72</v>
      </c>
      <c r="N11" s="79" t="s">
        <v>4329</v>
      </c>
      <c r="O11" s="549"/>
    </row>
    <row r="12" spans="2:16" hidden="1">
      <c r="B12" s="33" t="s">
        <v>469</v>
      </c>
      <c r="C12" s="46" t="s">
        <v>1549</v>
      </c>
      <c r="D12" s="46" t="s">
        <v>915</v>
      </c>
      <c r="E12" s="46" t="s">
        <v>75</v>
      </c>
      <c r="F12" s="46">
        <v>5</v>
      </c>
      <c r="G12" s="46" t="s">
        <v>4325</v>
      </c>
      <c r="H12" s="46" t="s">
        <v>72</v>
      </c>
      <c r="I12" s="79" t="s">
        <v>4330</v>
      </c>
      <c r="J12" s="549"/>
      <c r="L12" s="46" t="s">
        <v>4325</v>
      </c>
      <c r="M12" s="46" t="s">
        <v>72</v>
      </c>
      <c r="N12" s="79" t="s">
        <v>4330</v>
      </c>
      <c r="O12" s="549"/>
    </row>
    <row r="13" spans="2:16" hidden="1">
      <c r="B13" s="33" t="s">
        <v>469</v>
      </c>
      <c r="C13" s="46" t="s">
        <v>1549</v>
      </c>
      <c r="D13" s="46" t="s">
        <v>915</v>
      </c>
      <c r="E13" s="46" t="s">
        <v>75</v>
      </c>
      <c r="F13" s="46">
        <v>6</v>
      </c>
      <c r="G13" s="46" t="s">
        <v>4325</v>
      </c>
      <c r="H13" s="46" t="s">
        <v>72</v>
      </c>
      <c r="I13" s="79" t="s">
        <v>1615</v>
      </c>
      <c r="J13" s="549"/>
      <c r="L13" s="46" t="s">
        <v>4325</v>
      </c>
      <c r="M13" s="46" t="s">
        <v>72</v>
      </c>
      <c r="N13" s="79" t="s">
        <v>1615</v>
      </c>
      <c r="O13" s="549"/>
    </row>
    <row r="14" spans="2:16" hidden="1">
      <c r="B14" s="33" t="s">
        <v>469</v>
      </c>
      <c r="C14" s="46" t="s">
        <v>1549</v>
      </c>
      <c r="D14" s="46" t="s">
        <v>915</v>
      </c>
      <c r="E14" s="46" t="s">
        <v>75</v>
      </c>
      <c r="F14" s="46">
        <v>7</v>
      </c>
      <c r="G14" s="46" t="s">
        <v>4325</v>
      </c>
      <c r="H14" s="46" t="s">
        <v>72</v>
      </c>
      <c r="I14" s="79" t="s">
        <v>4331</v>
      </c>
      <c r="J14" s="549"/>
      <c r="L14" s="46" t="s">
        <v>4325</v>
      </c>
      <c r="M14" s="46" t="s">
        <v>72</v>
      </c>
      <c r="N14" s="79" t="s">
        <v>4331</v>
      </c>
      <c r="O14" s="549"/>
    </row>
    <row r="15" spans="2:16" hidden="1">
      <c r="B15" s="33" t="s">
        <v>469</v>
      </c>
      <c r="C15" s="46" t="s">
        <v>1549</v>
      </c>
      <c r="D15" s="46" t="s">
        <v>915</v>
      </c>
      <c r="E15" s="46" t="s">
        <v>75</v>
      </c>
      <c r="F15" s="46">
        <v>8</v>
      </c>
      <c r="G15" s="46" t="s">
        <v>4325</v>
      </c>
      <c r="H15" s="46" t="s">
        <v>72</v>
      </c>
      <c r="I15" s="79" t="s">
        <v>4332</v>
      </c>
      <c r="J15" s="549"/>
      <c r="L15" s="46" t="s">
        <v>4325</v>
      </c>
      <c r="M15" s="46" t="s">
        <v>72</v>
      </c>
      <c r="N15" s="79" t="s">
        <v>4332</v>
      </c>
      <c r="O15" s="549"/>
    </row>
    <row r="16" spans="2:16" hidden="1">
      <c r="B16" s="33" t="s">
        <v>469</v>
      </c>
      <c r="C16" s="46" t="s">
        <v>1549</v>
      </c>
      <c r="D16" s="46" t="s">
        <v>915</v>
      </c>
      <c r="E16" s="46" t="s">
        <v>75</v>
      </c>
      <c r="F16" s="46">
        <v>9</v>
      </c>
      <c r="G16" s="46" t="s">
        <v>4325</v>
      </c>
      <c r="H16" s="46" t="s">
        <v>72</v>
      </c>
      <c r="I16" s="79" t="s">
        <v>4333</v>
      </c>
      <c r="J16" s="549"/>
      <c r="L16" s="46" t="s">
        <v>4325</v>
      </c>
      <c r="M16" s="46" t="s">
        <v>72</v>
      </c>
      <c r="N16" s="79" t="s">
        <v>4333</v>
      </c>
      <c r="O16" s="549"/>
    </row>
    <row r="17" spans="2:15" hidden="1">
      <c r="B17" s="33" t="s">
        <v>469</v>
      </c>
      <c r="C17" s="46" t="s">
        <v>1549</v>
      </c>
      <c r="D17" s="46" t="s">
        <v>915</v>
      </c>
      <c r="E17" s="46" t="s">
        <v>75</v>
      </c>
      <c r="F17" s="46">
        <v>10</v>
      </c>
      <c r="G17" s="46" t="s">
        <v>4325</v>
      </c>
      <c r="H17" s="46" t="s">
        <v>72</v>
      </c>
      <c r="I17" s="79" t="s">
        <v>4334</v>
      </c>
      <c r="J17" s="549"/>
      <c r="L17" s="46" t="s">
        <v>4325</v>
      </c>
      <c r="M17" s="46" t="s">
        <v>72</v>
      </c>
      <c r="N17" s="79" t="s">
        <v>4334</v>
      </c>
      <c r="O17" s="549"/>
    </row>
    <row r="18" spans="2:15" hidden="1">
      <c r="B18" s="33" t="s">
        <v>469</v>
      </c>
      <c r="C18" s="46" t="s">
        <v>1549</v>
      </c>
      <c r="D18" s="46" t="s">
        <v>915</v>
      </c>
      <c r="E18" s="46" t="s">
        <v>75</v>
      </c>
      <c r="F18" s="46">
        <v>11</v>
      </c>
      <c r="G18" s="563" t="s">
        <v>4335</v>
      </c>
      <c r="H18" s="563" t="s">
        <v>4335</v>
      </c>
      <c r="I18" s="563" t="s">
        <v>4335</v>
      </c>
      <c r="J18" s="549"/>
      <c r="L18" s="563" t="s">
        <v>4335</v>
      </c>
      <c r="M18" s="563" t="s">
        <v>4335</v>
      </c>
      <c r="N18" s="563" t="s">
        <v>4335</v>
      </c>
      <c r="O18" s="549"/>
    </row>
    <row r="19" spans="2:15" hidden="1">
      <c r="B19" s="33" t="s">
        <v>469</v>
      </c>
      <c r="C19" s="46" t="s">
        <v>1549</v>
      </c>
      <c r="D19" s="46" t="s">
        <v>915</v>
      </c>
      <c r="E19" s="46" t="s">
        <v>75</v>
      </c>
      <c r="F19" s="46">
        <v>12</v>
      </c>
      <c r="G19" s="563" t="s">
        <v>4335</v>
      </c>
      <c r="H19" s="563" t="s">
        <v>4335</v>
      </c>
      <c r="I19" s="563" t="s">
        <v>4335</v>
      </c>
      <c r="J19" s="549"/>
      <c r="L19" s="563" t="s">
        <v>4335</v>
      </c>
      <c r="M19" s="563" t="s">
        <v>4335</v>
      </c>
      <c r="N19" s="563" t="s">
        <v>4335</v>
      </c>
      <c r="O19" s="549"/>
    </row>
    <row r="20" spans="2:15" hidden="1">
      <c r="B20" s="33" t="s">
        <v>469</v>
      </c>
      <c r="C20" s="46" t="s">
        <v>1549</v>
      </c>
      <c r="D20" s="46" t="s">
        <v>915</v>
      </c>
      <c r="E20" s="46" t="s">
        <v>75</v>
      </c>
      <c r="F20" s="46">
        <v>13</v>
      </c>
      <c r="G20" s="563" t="s">
        <v>4335</v>
      </c>
      <c r="H20" s="563" t="s">
        <v>4335</v>
      </c>
      <c r="I20" s="563" t="s">
        <v>4335</v>
      </c>
      <c r="J20" s="549"/>
      <c r="L20" s="563" t="s">
        <v>4335</v>
      </c>
      <c r="M20" s="563" t="s">
        <v>4335</v>
      </c>
      <c r="N20" s="563" t="s">
        <v>4335</v>
      </c>
      <c r="O20" s="549"/>
    </row>
    <row r="21" spans="2:15" hidden="1">
      <c r="B21" s="33" t="s">
        <v>469</v>
      </c>
      <c r="C21" s="46" t="s">
        <v>1549</v>
      </c>
      <c r="D21" s="46" t="s">
        <v>915</v>
      </c>
      <c r="E21" s="46" t="s">
        <v>75</v>
      </c>
      <c r="F21" s="46">
        <v>14</v>
      </c>
      <c r="G21" s="563" t="s">
        <v>4335</v>
      </c>
      <c r="H21" s="563" t="s">
        <v>4335</v>
      </c>
      <c r="I21" s="563" t="s">
        <v>4335</v>
      </c>
      <c r="J21" s="549"/>
      <c r="L21" s="563" t="s">
        <v>4335</v>
      </c>
      <c r="M21" s="563" t="s">
        <v>4335</v>
      </c>
      <c r="N21" s="563" t="s">
        <v>4335</v>
      </c>
      <c r="O21" s="549"/>
    </row>
    <row r="22" spans="2:15" hidden="1">
      <c r="B22" s="33" t="s">
        <v>469</v>
      </c>
      <c r="C22" s="46" t="s">
        <v>1549</v>
      </c>
      <c r="D22" s="46" t="s">
        <v>915</v>
      </c>
      <c r="E22" s="46" t="s">
        <v>75</v>
      </c>
      <c r="F22" s="46">
        <v>15</v>
      </c>
      <c r="G22" s="563" t="s">
        <v>4335</v>
      </c>
      <c r="H22" s="563" t="s">
        <v>4335</v>
      </c>
      <c r="I22" s="563" t="s">
        <v>4335</v>
      </c>
      <c r="J22" s="549"/>
      <c r="L22" s="563" t="s">
        <v>4335</v>
      </c>
      <c r="M22" s="563" t="s">
        <v>4335</v>
      </c>
      <c r="N22" s="563" t="s">
        <v>4335</v>
      </c>
      <c r="O22" s="549"/>
    </row>
    <row r="23" spans="2:15" hidden="1">
      <c r="B23" s="33" t="s">
        <v>469</v>
      </c>
      <c r="C23" s="46" t="s">
        <v>1549</v>
      </c>
      <c r="D23" s="46" t="s">
        <v>915</v>
      </c>
      <c r="E23" s="46" t="s">
        <v>75</v>
      </c>
      <c r="F23" s="46">
        <v>16</v>
      </c>
      <c r="G23" s="563" t="s">
        <v>4335</v>
      </c>
      <c r="H23" s="563" t="s">
        <v>4335</v>
      </c>
      <c r="I23" s="563" t="s">
        <v>4335</v>
      </c>
      <c r="J23" s="549"/>
      <c r="L23" s="563" t="s">
        <v>4335</v>
      </c>
      <c r="M23" s="563" t="s">
        <v>4335</v>
      </c>
      <c r="N23" s="563" t="s">
        <v>4335</v>
      </c>
      <c r="O23" s="549"/>
    </row>
    <row r="24" spans="2:15" hidden="1">
      <c r="B24" s="33" t="s">
        <v>469</v>
      </c>
      <c r="C24" s="46" t="s">
        <v>1549</v>
      </c>
      <c r="D24" s="46" t="s">
        <v>915</v>
      </c>
      <c r="E24" s="46" t="s">
        <v>75</v>
      </c>
      <c r="F24" s="46">
        <v>17</v>
      </c>
      <c r="G24" s="563" t="s">
        <v>4335</v>
      </c>
      <c r="H24" s="563" t="s">
        <v>4335</v>
      </c>
      <c r="I24" s="563" t="s">
        <v>4335</v>
      </c>
      <c r="J24" s="549"/>
      <c r="L24" s="563" t="s">
        <v>4335</v>
      </c>
      <c r="M24" s="563" t="s">
        <v>4335</v>
      </c>
      <c r="N24" s="563" t="s">
        <v>4335</v>
      </c>
      <c r="O24" s="549"/>
    </row>
    <row r="25" spans="2:15" hidden="1">
      <c r="B25" s="33" t="s">
        <v>469</v>
      </c>
      <c r="C25" s="46" t="s">
        <v>1549</v>
      </c>
      <c r="D25" s="46" t="s">
        <v>915</v>
      </c>
      <c r="E25" s="46" t="s">
        <v>75</v>
      </c>
      <c r="F25" s="46">
        <v>18</v>
      </c>
      <c r="G25" s="563" t="s">
        <v>4335</v>
      </c>
      <c r="H25" s="563" t="s">
        <v>4335</v>
      </c>
      <c r="I25" s="563" t="s">
        <v>4335</v>
      </c>
      <c r="J25" s="549"/>
      <c r="L25" s="563" t="s">
        <v>4335</v>
      </c>
      <c r="M25" s="563" t="s">
        <v>4335</v>
      </c>
      <c r="N25" s="563" t="s">
        <v>4335</v>
      </c>
      <c r="O25" s="549"/>
    </row>
    <row r="26" spans="2:15" hidden="1">
      <c r="B26" s="33" t="s">
        <v>469</v>
      </c>
      <c r="C26" s="46" t="s">
        <v>1549</v>
      </c>
      <c r="D26" s="46" t="s">
        <v>915</v>
      </c>
      <c r="E26" s="46" t="s">
        <v>75</v>
      </c>
      <c r="F26" s="46">
        <v>19</v>
      </c>
      <c r="G26" s="563" t="s">
        <v>898</v>
      </c>
      <c r="H26" s="563" t="s">
        <v>82</v>
      </c>
      <c r="I26" s="46" t="s">
        <v>4248</v>
      </c>
      <c r="J26" s="549"/>
      <c r="L26" s="46" t="s">
        <v>843</v>
      </c>
      <c r="M26" s="46" t="s">
        <v>82</v>
      </c>
      <c r="N26" s="46" t="s">
        <v>4248</v>
      </c>
      <c r="O26" s="549"/>
    </row>
    <row r="27" spans="2:15" hidden="1">
      <c r="B27" s="33" t="s">
        <v>469</v>
      </c>
      <c r="C27" s="46" t="s">
        <v>1549</v>
      </c>
      <c r="D27" s="46" t="s">
        <v>915</v>
      </c>
      <c r="E27" s="46" t="s">
        <v>75</v>
      </c>
      <c r="F27" s="46">
        <v>20</v>
      </c>
      <c r="G27" s="563" t="s">
        <v>898</v>
      </c>
      <c r="H27" s="563" t="s">
        <v>82</v>
      </c>
      <c r="I27" s="46" t="s">
        <v>4249</v>
      </c>
      <c r="J27" s="549"/>
      <c r="L27" s="46" t="s">
        <v>843</v>
      </c>
      <c r="M27" s="46" t="s">
        <v>82</v>
      </c>
      <c r="N27" s="46" t="s">
        <v>4271</v>
      </c>
      <c r="O27" s="549"/>
    </row>
    <row r="28" spans="2:15" hidden="1">
      <c r="B28" s="33" t="s">
        <v>469</v>
      </c>
      <c r="C28" s="46" t="s">
        <v>1549</v>
      </c>
      <c r="D28" s="46" t="s">
        <v>915</v>
      </c>
      <c r="E28" s="46" t="s">
        <v>75</v>
      </c>
      <c r="F28" s="46">
        <v>21</v>
      </c>
      <c r="G28" s="563" t="s">
        <v>898</v>
      </c>
      <c r="H28" s="563" t="s">
        <v>82</v>
      </c>
      <c r="I28" s="46" t="s">
        <v>4271</v>
      </c>
      <c r="J28" s="549"/>
      <c r="L28" s="46" t="s">
        <v>843</v>
      </c>
      <c r="M28" s="46" t="s">
        <v>1498</v>
      </c>
      <c r="N28" s="46" t="s">
        <v>4249</v>
      </c>
      <c r="O28" s="549"/>
    </row>
    <row r="29" spans="2:15" hidden="1">
      <c r="B29" s="33" t="s">
        <v>469</v>
      </c>
      <c r="C29" s="46" t="s">
        <v>1549</v>
      </c>
      <c r="D29" s="46" t="s">
        <v>915</v>
      </c>
      <c r="E29" s="46" t="s">
        <v>75</v>
      </c>
      <c r="F29" s="46">
        <v>22</v>
      </c>
      <c r="G29" s="563" t="s">
        <v>898</v>
      </c>
      <c r="H29" s="563" t="s">
        <v>82</v>
      </c>
      <c r="I29" s="46" t="s">
        <v>4273</v>
      </c>
      <c r="J29" s="549"/>
      <c r="L29" s="46" t="s">
        <v>843</v>
      </c>
      <c r="M29" s="46" t="s">
        <v>1498</v>
      </c>
      <c r="N29" s="46" t="s">
        <v>4273</v>
      </c>
      <c r="O29" s="549"/>
    </row>
    <row r="30" spans="2:15" hidden="1">
      <c r="B30" s="33" t="s">
        <v>469</v>
      </c>
      <c r="C30" s="46" t="s">
        <v>1549</v>
      </c>
      <c r="D30" s="46" t="s">
        <v>915</v>
      </c>
      <c r="E30" s="46" t="s">
        <v>75</v>
      </c>
      <c r="F30" s="46">
        <v>23</v>
      </c>
      <c r="G30" s="563" t="s">
        <v>898</v>
      </c>
      <c r="H30" s="563" t="s">
        <v>82</v>
      </c>
      <c r="I30" s="46" t="s">
        <v>4336</v>
      </c>
      <c r="J30" s="549"/>
      <c r="L30" s="46" t="s">
        <v>845</v>
      </c>
      <c r="M30" s="46" t="s">
        <v>82</v>
      </c>
      <c r="N30" s="46" t="s">
        <v>4248</v>
      </c>
      <c r="O30" s="549"/>
    </row>
    <row r="31" spans="2:15" hidden="1">
      <c r="B31" s="33" t="s">
        <v>469</v>
      </c>
      <c r="C31" s="46" t="s">
        <v>1549</v>
      </c>
      <c r="D31" s="46" t="s">
        <v>915</v>
      </c>
      <c r="E31" s="46" t="s">
        <v>75</v>
      </c>
      <c r="F31" s="46">
        <v>24</v>
      </c>
      <c r="G31" s="563" t="s">
        <v>898</v>
      </c>
      <c r="H31" s="563" t="s">
        <v>82</v>
      </c>
      <c r="I31" s="46" t="s">
        <v>4337</v>
      </c>
      <c r="J31" s="549"/>
      <c r="L31" s="46" t="s">
        <v>845</v>
      </c>
      <c r="M31" s="46" t="s">
        <v>82</v>
      </c>
      <c r="N31" s="46" t="s">
        <v>4271</v>
      </c>
      <c r="O31" s="549"/>
    </row>
    <row r="32" spans="2:15" hidden="1">
      <c r="B32" s="33" t="s">
        <v>469</v>
      </c>
      <c r="C32" s="46" t="s">
        <v>1549</v>
      </c>
      <c r="D32" s="46" t="s">
        <v>915</v>
      </c>
      <c r="E32" s="46" t="s">
        <v>75</v>
      </c>
      <c r="F32" s="46">
        <v>25</v>
      </c>
      <c r="G32" s="563" t="s">
        <v>898</v>
      </c>
      <c r="H32" s="563" t="s">
        <v>82</v>
      </c>
      <c r="I32" s="46" t="s">
        <v>4338</v>
      </c>
      <c r="J32" s="549"/>
      <c r="L32" s="46" t="s">
        <v>845</v>
      </c>
      <c r="M32" s="46" t="s">
        <v>1498</v>
      </c>
      <c r="N32" s="46" t="s">
        <v>4249</v>
      </c>
      <c r="O32" s="549"/>
    </row>
    <row r="33" spans="2:15" hidden="1">
      <c r="B33" s="33" t="s">
        <v>469</v>
      </c>
      <c r="C33" s="46" t="s">
        <v>1549</v>
      </c>
      <c r="D33" s="46" t="s">
        <v>915</v>
      </c>
      <c r="E33" s="46" t="s">
        <v>75</v>
      </c>
      <c r="F33" s="46">
        <v>26</v>
      </c>
      <c r="G33" s="563" t="s">
        <v>898</v>
      </c>
      <c r="H33" s="563" t="s">
        <v>82</v>
      </c>
      <c r="I33" s="46" t="s">
        <v>4339</v>
      </c>
      <c r="J33" s="549"/>
      <c r="L33" s="46" t="s">
        <v>845</v>
      </c>
      <c r="M33" s="46" t="s">
        <v>1498</v>
      </c>
      <c r="N33" s="46" t="s">
        <v>4273</v>
      </c>
      <c r="O33" s="549"/>
    </row>
    <row r="34" spans="2:15" hidden="1">
      <c r="B34" s="33" t="s">
        <v>469</v>
      </c>
      <c r="C34" s="46" t="s">
        <v>1549</v>
      </c>
      <c r="D34" s="46" t="s">
        <v>915</v>
      </c>
      <c r="E34" s="46" t="s">
        <v>75</v>
      </c>
      <c r="F34" s="46">
        <v>27</v>
      </c>
      <c r="G34" s="563" t="s">
        <v>900</v>
      </c>
      <c r="H34" s="563" t="s">
        <v>82</v>
      </c>
      <c r="I34" s="46" t="s">
        <v>4248</v>
      </c>
      <c r="J34" s="549"/>
      <c r="L34" s="46" t="s">
        <v>847</v>
      </c>
      <c r="M34" s="46" t="s">
        <v>82</v>
      </c>
      <c r="N34" s="46" t="s">
        <v>4248</v>
      </c>
      <c r="O34" s="549"/>
    </row>
    <row r="35" spans="2:15" hidden="1">
      <c r="B35" s="33" t="s">
        <v>469</v>
      </c>
      <c r="C35" s="46" t="s">
        <v>1549</v>
      </c>
      <c r="D35" s="46" t="s">
        <v>915</v>
      </c>
      <c r="E35" s="46" t="s">
        <v>75</v>
      </c>
      <c r="F35" s="46">
        <v>28</v>
      </c>
      <c r="G35" s="563" t="s">
        <v>900</v>
      </c>
      <c r="H35" s="563" t="s">
        <v>82</v>
      </c>
      <c r="I35" s="46" t="s">
        <v>4249</v>
      </c>
      <c r="J35" s="549"/>
      <c r="L35" s="46" t="s">
        <v>847</v>
      </c>
      <c r="M35" s="46" t="s">
        <v>82</v>
      </c>
      <c r="N35" s="46" t="s">
        <v>4271</v>
      </c>
      <c r="O35" s="549"/>
    </row>
    <row r="36" spans="2:15" hidden="1">
      <c r="B36" s="33" t="s">
        <v>469</v>
      </c>
      <c r="C36" s="46" t="s">
        <v>1549</v>
      </c>
      <c r="D36" s="46" t="s">
        <v>915</v>
      </c>
      <c r="E36" s="46" t="s">
        <v>75</v>
      </c>
      <c r="F36" s="46">
        <v>29</v>
      </c>
      <c r="G36" s="563" t="s">
        <v>900</v>
      </c>
      <c r="H36" s="563" t="s">
        <v>82</v>
      </c>
      <c r="I36" s="46" t="s">
        <v>4271</v>
      </c>
      <c r="J36" s="549"/>
      <c r="L36" s="46" t="s">
        <v>847</v>
      </c>
      <c r="M36" s="46" t="s">
        <v>1498</v>
      </c>
      <c r="N36" s="46" t="s">
        <v>4249</v>
      </c>
      <c r="O36" s="549"/>
    </row>
    <row r="37" spans="2:15" hidden="1">
      <c r="B37" s="33" t="s">
        <v>469</v>
      </c>
      <c r="C37" s="46" t="s">
        <v>1549</v>
      </c>
      <c r="D37" s="46" t="s">
        <v>915</v>
      </c>
      <c r="E37" s="46" t="s">
        <v>75</v>
      </c>
      <c r="F37" s="46">
        <v>30</v>
      </c>
      <c r="G37" s="563" t="s">
        <v>900</v>
      </c>
      <c r="H37" s="563" t="s">
        <v>82</v>
      </c>
      <c r="I37" s="46" t="s">
        <v>4273</v>
      </c>
      <c r="J37" s="549"/>
      <c r="L37" s="46" t="s">
        <v>847</v>
      </c>
      <c r="M37" s="46" t="s">
        <v>1498</v>
      </c>
      <c r="N37" s="46" t="s">
        <v>4273</v>
      </c>
      <c r="O37" s="549"/>
    </row>
    <row r="38" spans="2:15" hidden="1">
      <c r="B38" s="33" t="s">
        <v>469</v>
      </c>
      <c r="C38" s="46" t="s">
        <v>1549</v>
      </c>
      <c r="D38" s="46" t="s">
        <v>915</v>
      </c>
      <c r="E38" s="46" t="s">
        <v>75</v>
      </c>
      <c r="F38" s="46">
        <v>31</v>
      </c>
      <c r="G38" s="563" t="s">
        <v>900</v>
      </c>
      <c r="H38" s="563" t="s">
        <v>82</v>
      </c>
      <c r="I38" s="46" t="s">
        <v>4336</v>
      </c>
      <c r="J38" s="549"/>
      <c r="L38" s="46" t="s">
        <v>849</v>
      </c>
      <c r="M38" s="46" t="s">
        <v>82</v>
      </c>
      <c r="N38" s="46" t="s">
        <v>4248</v>
      </c>
      <c r="O38" s="549"/>
    </row>
    <row r="39" spans="2:15" hidden="1">
      <c r="B39" s="33" t="s">
        <v>469</v>
      </c>
      <c r="C39" s="46" t="s">
        <v>1549</v>
      </c>
      <c r="D39" s="46" t="s">
        <v>915</v>
      </c>
      <c r="E39" s="46" t="s">
        <v>75</v>
      </c>
      <c r="F39" s="46">
        <v>32</v>
      </c>
      <c r="G39" s="563" t="s">
        <v>900</v>
      </c>
      <c r="H39" s="563" t="s">
        <v>82</v>
      </c>
      <c r="I39" s="46" t="s">
        <v>4337</v>
      </c>
      <c r="J39" s="549"/>
      <c r="L39" s="46" t="s">
        <v>849</v>
      </c>
      <c r="M39" s="46" t="s">
        <v>82</v>
      </c>
      <c r="N39" s="46" t="s">
        <v>4271</v>
      </c>
      <c r="O39" s="549"/>
    </row>
    <row r="40" spans="2:15" hidden="1">
      <c r="B40" s="33" t="s">
        <v>469</v>
      </c>
      <c r="C40" s="46" t="s">
        <v>1549</v>
      </c>
      <c r="D40" s="46" t="s">
        <v>915</v>
      </c>
      <c r="E40" s="46" t="s">
        <v>75</v>
      </c>
      <c r="F40" s="46">
        <v>33</v>
      </c>
      <c r="G40" s="563" t="s">
        <v>900</v>
      </c>
      <c r="H40" s="563" t="s">
        <v>82</v>
      </c>
      <c r="I40" s="46" t="s">
        <v>4338</v>
      </c>
      <c r="J40" s="549"/>
      <c r="L40" s="46" t="s">
        <v>849</v>
      </c>
      <c r="M40" s="46" t="s">
        <v>1498</v>
      </c>
      <c r="N40" s="46" t="s">
        <v>4249</v>
      </c>
      <c r="O40" s="549"/>
    </row>
    <row r="41" spans="2:15" hidden="1">
      <c r="B41" s="33" t="s">
        <v>469</v>
      </c>
      <c r="C41" s="46" t="s">
        <v>1549</v>
      </c>
      <c r="D41" s="46" t="s">
        <v>915</v>
      </c>
      <c r="E41" s="46" t="s">
        <v>75</v>
      </c>
      <c r="F41" s="46">
        <v>34</v>
      </c>
      <c r="G41" s="563" t="s">
        <v>900</v>
      </c>
      <c r="H41" s="563" t="s">
        <v>82</v>
      </c>
      <c r="I41" s="46" t="s">
        <v>4339</v>
      </c>
      <c r="J41" s="549"/>
      <c r="L41" s="46" t="s">
        <v>849</v>
      </c>
      <c r="M41" s="46" t="s">
        <v>1498</v>
      </c>
      <c r="N41" s="46" t="s">
        <v>4273</v>
      </c>
      <c r="O41" s="549"/>
    </row>
    <row r="42" spans="2:15" hidden="1">
      <c r="B42" s="33" t="s">
        <v>469</v>
      </c>
      <c r="C42" s="46" t="s">
        <v>1549</v>
      </c>
      <c r="D42" s="46" t="s">
        <v>915</v>
      </c>
      <c r="E42" s="46" t="s">
        <v>75</v>
      </c>
      <c r="F42" s="46">
        <v>35</v>
      </c>
      <c r="G42" s="563" t="s">
        <v>843</v>
      </c>
      <c r="H42" s="46" t="s">
        <v>1498</v>
      </c>
      <c r="I42" s="46" t="s">
        <v>4248</v>
      </c>
      <c r="J42" s="549"/>
      <c r="L42" s="46" t="s">
        <v>851</v>
      </c>
      <c r="M42" s="46" t="s">
        <v>82</v>
      </c>
      <c r="N42" s="46" t="s">
        <v>4248</v>
      </c>
      <c r="O42" s="549"/>
    </row>
    <row r="43" spans="2:15" hidden="1">
      <c r="B43" s="33" t="s">
        <v>469</v>
      </c>
      <c r="C43" s="46" t="s">
        <v>1549</v>
      </c>
      <c r="D43" s="46" t="s">
        <v>915</v>
      </c>
      <c r="E43" s="46" t="s">
        <v>75</v>
      </c>
      <c r="F43" s="46">
        <v>36</v>
      </c>
      <c r="G43" s="563" t="s">
        <v>843</v>
      </c>
      <c r="H43" s="46" t="s">
        <v>1498</v>
      </c>
      <c r="I43" s="46" t="s">
        <v>4271</v>
      </c>
      <c r="J43" s="549"/>
      <c r="L43" s="46" t="s">
        <v>851</v>
      </c>
      <c r="M43" s="46" t="s">
        <v>82</v>
      </c>
      <c r="N43" s="46" t="s">
        <v>4271</v>
      </c>
      <c r="O43" s="549"/>
    </row>
    <row r="44" spans="2:15" hidden="1">
      <c r="B44" s="33" t="s">
        <v>469</v>
      </c>
      <c r="C44" s="46" t="s">
        <v>1549</v>
      </c>
      <c r="D44" s="46" t="s">
        <v>915</v>
      </c>
      <c r="E44" s="46" t="s">
        <v>75</v>
      </c>
      <c r="F44" s="46">
        <v>37</v>
      </c>
      <c r="G44" s="563" t="s">
        <v>845</v>
      </c>
      <c r="H44" s="46" t="s">
        <v>1498</v>
      </c>
      <c r="I44" s="46" t="s">
        <v>4248</v>
      </c>
      <c r="J44" s="549"/>
      <c r="L44" s="46" t="s">
        <v>851</v>
      </c>
      <c r="M44" s="46" t="s">
        <v>1498</v>
      </c>
      <c r="N44" s="46" t="s">
        <v>4249</v>
      </c>
      <c r="O44" s="549"/>
    </row>
    <row r="45" spans="2:15" hidden="1">
      <c r="B45" s="33" t="s">
        <v>469</v>
      </c>
      <c r="C45" s="46" t="s">
        <v>1549</v>
      </c>
      <c r="D45" s="46" t="s">
        <v>915</v>
      </c>
      <c r="E45" s="46" t="s">
        <v>75</v>
      </c>
      <c r="F45" s="46">
        <v>38</v>
      </c>
      <c r="G45" s="563" t="s">
        <v>845</v>
      </c>
      <c r="H45" s="46" t="s">
        <v>1498</v>
      </c>
      <c r="I45" s="46" t="s">
        <v>4271</v>
      </c>
      <c r="J45" s="549"/>
      <c r="L45" s="46" t="s">
        <v>851</v>
      </c>
      <c r="M45" s="46" t="s">
        <v>1498</v>
      </c>
      <c r="N45" s="46" t="s">
        <v>4273</v>
      </c>
      <c r="O45" s="549"/>
    </row>
    <row r="46" spans="2:15" hidden="1">
      <c r="B46" s="33" t="s">
        <v>469</v>
      </c>
      <c r="C46" s="46" t="s">
        <v>1549</v>
      </c>
      <c r="D46" s="46" t="s">
        <v>915</v>
      </c>
      <c r="E46" s="46" t="s">
        <v>75</v>
      </c>
      <c r="F46" s="46">
        <v>39</v>
      </c>
      <c r="G46" s="563" t="s">
        <v>847</v>
      </c>
      <c r="H46" s="46" t="s">
        <v>1498</v>
      </c>
      <c r="I46" s="46" t="s">
        <v>4248</v>
      </c>
      <c r="J46" s="549"/>
      <c r="L46" s="46" t="s">
        <v>853</v>
      </c>
      <c r="M46" s="46" t="s">
        <v>82</v>
      </c>
      <c r="N46" s="46" t="s">
        <v>4248</v>
      </c>
      <c r="O46" s="549"/>
    </row>
    <row r="47" spans="2:15" hidden="1">
      <c r="B47" s="33" t="s">
        <v>469</v>
      </c>
      <c r="C47" s="46" t="s">
        <v>1549</v>
      </c>
      <c r="D47" s="46" t="s">
        <v>915</v>
      </c>
      <c r="E47" s="46" t="s">
        <v>75</v>
      </c>
      <c r="F47" s="46">
        <v>40</v>
      </c>
      <c r="G47" s="563" t="s">
        <v>847</v>
      </c>
      <c r="H47" s="46" t="s">
        <v>1498</v>
      </c>
      <c r="I47" s="46" t="s">
        <v>4271</v>
      </c>
      <c r="J47" s="549"/>
      <c r="L47" s="46" t="s">
        <v>853</v>
      </c>
      <c r="M47" s="46" t="s">
        <v>82</v>
      </c>
      <c r="N47" s="46" t="s">
        <v>4271</v>
      </c>
      <c r="O47" s="549"/>
    </row>
    <row r="48" spans="2:15" hidden="1">
      <c r="B48" s="33" t="s">
        <v>469</v>
      </c>
      <c r="C48" s="46" t="s">
        <v>1549</v>
      </c>
      <c r="D48" s="46" t="s">
        <v>915</v>
      </c>
      <c r="E48" s="46" t="s">
        <v>75</v>
      </c>
      <c r="F48" s="46">
        <v>41</v>
      </c>
      <c r="G48" s="563" t="s">
        <v>849</v>
      </c>
      <c r="H48" s="46" t="s">
        <v>1498</v>
      </c>
      <c r="I48" s="46" t="s">
        <v>4248</v>
      </c>
      <c r="J48" s="549"/>
      <c r="L48" s="46" t="s">
        <v>853</v>
      </c>
      <c r="M48" s="46" t="s">
        <v>1498</v>
      </c>
      <c r="N48" s="46" t="s">
        <v>4249</v>
      </c>
      <c r="O48" s="549"/>
    </row>
    <row r="49" spans="2:15" hidden="1">
      <c r="B49" s="33" t="s">
        <v>469</v>
      </c>
      <c r="C49" s="46" t="s">
        <v>1549</v>
      </c>
      <c r="D49" s="46" t="s">
        <v>915</v>
      </c>
      <c r="E49" s="46" t="s">
        <v>75</v>
      </c>
      <c r="F49" s="46">
        <v>42</v>
      </c>
      <c r="G49" s="563" t="s">
        <v>849</v>
      </c>
      <c r="H49" s="46" t="s">
        <v>1498</v>
      </c>
      <c r="I49" s="46" t="s">
        <v>4271</v>
      </c>
      <c r="J49" s="549"/>
      <c r="L49" s="46" t="s">
        <v>853</v>
      </c>
      <c r="M49" s="46" t="s">
        <v>1498</v>
      </c>
      <c r="N49" s="46" t="s">
        <v>4273</v>
      </c>
      <c r="O49" s="549"/>
    </row>
    <row r="50" spans="2:15" hidden="1">
      <c r="B50" s="33" t="s">
        <v>469</v>
      </c>
      <c r="C50" s="46" t="s">
        <v>1549</v>
      </c>
      <c r="D50" s="46" t="s">
        <v>915</v>
      </c>
      <c r="E50" s="46" t="s">
        <v>75</v>
      </c>
      <c r="F50" s="46">
        <v>43</v>
      </c>
      <c r="G50" s="563" t="s">
        <v>851</v>
      </c>
      <c r="H50" s="46" t="s">
        <v>1498</v>
      </c>
      <c r="I50" s="46" t="s">
        <v>4248</v>
      </c>
      <c r="J50" s="549"/>
      <c r="L50" s="46" t="s">
        <v>4340</v>
      </c>
      <c r="M50" s="46" t="s">
        <v>82</v>
      </c>
      <c r="N50" s="46" t="s">
        <v>4248</v>
      </c>
      <c r="O50" s="549"/>
    </row>
    <row r="51" spans="2:15" hidden="1">
      <c r="B51" s="33" t="s">
        <v>469</v>
      </c>
      <c r="C51" s="46" t="s">
        <v>1549</v>
      </c>
      <c r="D51" s="46" t="s">
        <v>915</v>
      </c>
      <c r="E51" s="46" t="s">
        <v>75</v>
      </c>
      <c r="F51" s="46">
        <v>44</v>
      </c>
      <c r="G51" s="563" t="s">
        <v>851</v>
      </c>
      <c r="H51" s="46" t="s">
        <v>1498</v>
      </c>
      <c r="I51" s="46" t="s">
        <v>4271</v>
      </c>
      <c r="J51" s="549"/>
      <c r="L51" s="46" t="s">
        <v>4340</v>
      </c>
      <c r="M51" s="46" t="s">
        <v>82</v>
      </c>
      <c r="N51" s="46" t="s">
        <v>4271</v>
      </c>
      <c r="O51" s="549"/>
    </row>
    <row r="52" spans="2:15" hidden="1">
      <c r="B52" s="33" t="s">
        <v>469</v>
      </c>
      <c r="C52" s="46" t="s">
        <v>1549</v>
      </c>
      <c r="D52" s="46" t="s">
        <v>915</v>
      </c>
      <c r="E52" s="46" t="s">
        <v>75</v>
      </c>
      <c r="F52" s="46">
        <v>45</v>
      </c>
      <c r="G52" s="563" t="s">
        <v>4335</v>
      </c>
      <c r="H52" s="563" t="s">
        <v>4335</v>
      </c>
      <c r="I52" s="563" t="s">
        <v>4335</v>
      </c>
      <c r="J52" s="549"/>
      <c r="L52" s="46" t="s">
        <v>4340</v>
      </c>
      <c r="M52" s="46" t="s">
        <v>1498</v>
      </c>
      <c r="N52" s="46" t="s">
        <v>4249</v>
      </c>
      <c r="O52" s="549"/>
    </row>
    <row r="53" spans="2:15" hidden="1">
      <c r="B53" s="33" t="s">
        <v>469</v>
      </c>
      <c r="C53" s="46" t="s">
        <v>1549</v>
      </c>
      <c r="D53" s="46" t="s">
        <v>915</v>
      </c>
      <c r="E53" s="46" t="s">
        <v>75</v>
      </c>
      <c r="F53" s="46">
        <v>46</v>
      </c>
      <c r="G53" s="563" t="s">
        <v>4335</v>
      </c>
      <c r="H53" s="563" t="s">
        <v>4335</v>
      </c>
      <c r="I53" s="563" t="s">
        <v>4335</v>
      </c>
      <c r="J53" s="549"/>
      <c r="L53" s="46" t="s">
        <v>4340</v>
      </c>
      <c r="M53" s="46" t="s">
        <v>1498</v>
      </c>
      <c r="N53" s="46" t="s">
        <v>4273</v>
      </c>
      <c r="O53" s="549"/>
    </row>
    <row r="54" spans="2:15" hidden="1">
      <c r="B54" s="33" t="s">
        <v>469</v>
      </c>
      <c r="C54" s="46" t="s">
        <v>1549</v>
      </c>
      <c r="D54" s="46" t="s">
        <v>915</v>
      </c>
      <c r="E54" s="46" t="s">
        <v>75</v>
      </c>
      <c r="F54" s="46">
        <v>47</v>
      </c>
      <c r="G54" s="563" t="s">
        <v>4335</v>
      </c>
      <c r="H54" s="563" t="s">
        <v>4335</v>
      </c>
      <c r="I54" s="563" t="s">
        <v>4335</v>
      </c>
      <c r="J54" s="549"/>
      <c r="L54" s="563" t="s">
        <v>4335</v>
      </c>
      <c r="M54" s="563" t="s">
        <v>4335</v>
      </c>
      <c r="N54" s="563" t="s">
        <v>4335</v>
      </c>
      <c r="O54" s="549"/>
    </row>
    <row r="55" spans="2:15" hidden="1">
      <c r="B55" s="33" t="s">
        <v>469</v>
      </c>
      <c r="C55" s="46" t="s">
        <v>1549</v>
      </c>
      <c r="D55" s="46" t="s">
        <v>915</v>
      </c>
      <c r="E55" s="46" t="s">
        <v>75</v>
      </c>
      <c r="F55" s="46">
        <v>48</v>
      </c>
      <c r="G55" s="563" t="s">
        <v>4335</v>
      </c>
      <c r="H55" s="563" t="s">
        <v>4335</v>
      </c>
      <c r="I55" s="563" t="s">
        <v>4335</v>
      </c>
      <c r="J55" s="549"/>
      <c r="L55" s="563" t="s">
        <v>4335</v>
      </c>
      <c r="M55" s="563" t="s">
        <v>4335</v>
      </c>
      <c r="N55" s="563" t="s">
        <v>4335</v>
      </c>
      <c r="O55" s="549"/>
    </row>
    <row r="56" spans="2:15" hidden="1">
      <c r="B56" s="33" t="s">
        <v>469</v>
      </c>
      <c r="C56" s="46" t="s">
        <v>1549</v>
      </c>
      <c r="D56" s="46" t="s">
        <v>915</v>
      </c>
      <c r="E56" s="46" t="s">
        <v>75</v>
      </c>
      <c r="F56" s="46">
        <v>49</v>
      </c>
      <c r="G56" s="46" t="s">
        <v>916</v>
      </c>
      <c r="H56" s="46" t="s">
        <v>75</v>
      </c>
      <c r="I56" s="46">
        <v>53</v>
      </c>
      <c r="J56" s="549" t="s">
        <v>4341</v>
      </c>
      <c r="L56" s="46" t="s">
        <v>4342</v>
      </c>
      <c r="M56" s="46" t="s">
        <v>75</v>
      </c>
      <c r="N56" s="46">
        <v>53</v>
      </c>
      <c r="O56" s="549" t="s">
        <v>4341</v>
      </c>
    </row>
    <row r="57" spans="2:15" hidden="1">
      <c r="B57" s="33" t="s">
        <v>469</v>
      </c>
      <c r="C57" s="46" t="s">
        <v>1549</v>
      </c>
      <c r="D57" s="46" t="s">
        <v>915</v>
      </c>
      <c r="E57" s="46" t="s">
        <v>75</v>
      </c>
      <c r="F57" s="46">
        <v>50</v>
      </c>
      <c r="G57" s="563" t="s">
        <v>4335</v>
      </c>
      <c r="H57" s="563" t="s">
        <v>4335</v>
      </c>
      <c r="I57" s="563" t="s">
        <v>4335</v>
      </c>
      <c r="J57" s="549"/>
      <c r="L57" s="563" t="s">
        <v>4335</v>
      </c>
      <c r="M57" s="563" t="s">
        <v>4335</v>
      </c>
      <c r="N57" s="563" t="s">
        <v>4335</v>
      </c>
      <c r="O57" s="549"/>
    </row>
    <row r="58" spans="2:15" hidden="1">
      <c r="B58" s="33" t="s">
        <v>469</v>
      </c>
      <c r="C58" s="46" t="s">
        <v>1549</v>
      </c>
      <c r="D58" s="46" t="s">
        <v>915</v>
      </c>
      <c r="E58" s="46" t="s">
        <v>75</v>
      </c>
      <c r="F58" s="46">
        <v>51</v>
      </c>
      <c r="G58" s="563" t="s">
        <v>4335</v>
      </c>
      <c r="H58" s="563" t="s">
        <v>4335</v>
      </c>
      <c r="I58" s="563" t="s">
        <v>4335</v>
      </c>
      <c r="J58" s="549"/>
      <c r="L58" s="563" t="s">
        <v>4335</v>
      </c>
      <c r="M58" s="563" t="s">
        <v>4335</v>
      </c>
      <c r="N58" s="563" t="s">
        <v>4335</v>
      </c>
      <c r="O58" s="549"/>
    </row>
    <row r="59" spans="2:15" hidden="1">
      <c r="B59" s="33" t="s">
        <v>469</v>
      </c>
      <c r="C59" s="46" t="s">
        <v>1549</v>
      </c>
      <c r="D59" s="46" t="s">
        <v>915</v>
      </c>
      <c r="E59" s="46" t="s">
        <v>75</v>
      </c>
      <c r="F59" s="46">
        <v>52</v>
      </c>
      <c r="G59" s="563" t="s">
        <v>4335</v>
      </c>
      <c r="H59" s="563" t="s">
        <v>4335</v>
      </c>
      <c r="I59" s="563" t="s">
        <v>4335</v>
      </c>
      <c r="J59" s="549"/>
      <c r="L59" s="563" t="s">
        <v>4335</v>
      </c>
      <c r="M59" s="563" t="s">
        <v>4335</v>
      </c>
      <c r="N59" s="563" t="s">
        <v>4335</v>
      </c>
      <c r="O59" s="549"/>
    </row>
    <row r="60" spans="2:15" hidden="1">
      <c r="B60" s="33" t="s">
        <v>469</v>
      </c>
      <c r="C60" s="46" t="s">
        <v>1549</v>
      </c>
      <c r="D60" s="46" t="s">
        <v>915</v>
      </c>
      <c r="E60" s="46" t="s">
        <v>75</v>
      </c>
      <c r="F60" s="46">
        <v>53</v>
      </c>
      <c r="G60" s="46" t="s">
        <v>916</v>
      </c>
      <c r="H60" s="46" t="s">
        <v>75</v>
      </c>
      <c r="I60" s="46">
        <v>49</v>
      </c>
      <c r="J60" s="549" t="s">
        <v>4341</v>
      </c>
      <c r="L60" s="46" t="s">
        <v>4342</v>
      </c>
      <c r="M60" s="46" t="s">
        <v>75</v>
      </c>
      <c r="N60" s="46">
        <v>49</v>
      </c>
      <c r="O60" s="549" t="s">
        <v>4341</v>
      </c>
    </row>
    <row r="61" spans="2:15" hidden="1">
      <c r="B61" s="33" t="s">
        <v>469</v>
      </c>
      <c r="C61" s="46" t="s">
        <v>1549</v>
      </c>
      <c r="D61" s="46" t="s">
        <v>915</v>
      </c>
      <c r="E61" s="46" t="s">
        <v>75</v>
      </c>
      <c r="F61" s="46">
        <v>54</v>
      </c>
      <c r="G61" s="563" t="s">
        <v>4335</v>
      </c>
      <c r="H61" s="563" t="s">
        <v>4335</v>
      </c>
      <c r="I61" s="563" t="s">
        <v>4335</v>
      </c>
      <c r="J61" s="549"/>
      <c r="L61" s="563" t="s">
        <v>4335</v>
      </c>
      <c r="M61" s="563" t="s">
        <v>4335</v>
      </c>
      <c r="N61" s="563" t="s">
        <v>4335</v>
      </c>
      <c r="O61" s="549"/>
    </row>
    <row r="62" spans="2:15" hidden="1">
      <c r="B62" s="33" t="s">
        <v>469</v>
      </c>
      <c r="C62" s="46" t="s">
        <v>1549</v>
      </c>
      <c r="D62" s="46" t="s">
        <v>915</v>
      </c>
      <c r="E62" s="46" t="s">
        <v>75</v>
      </c>
      <c r="F62" s="46">
        <v>55</v>
      </c>
      <c r="G62" s="563" t="s">
        <v>4335</v>
      </c>
      <c r="H62" s="563" t="s">
        <v>4335</v>
      </c>
      <c r="I62" s="563" t="s">
        <v>4335</v>
      </c>
      <c r="J62" s="549"/>
      <c r="L62" s="563" t="s">
        <v>4335</v>
      </c>
      <c r="M62" s="563" t="s">
        <v>4335</v>
      </c>
      <c r="N62" s="563" t="s">
        <v>4335</v>
      </c>
      <c r="O62" s="549"/>
    </row>
    <row r="63" spans="2:15" hidden="1">
      <c r="B63" s="33" t="s">
        <v>469</v>
      </c>
      <c r="C63" s="46" t="s">
        <v>1549</v>
      </c>
      <c r="D63" s="46" t="s">
        <v>915</v>
      </c>
      <c r="E63" s="46" t="s">
        <v>75</v>
      </c>
      <c r="F63" s="46">
        <v>56</v>
      </c>
      <c r="G63" s="563" t="s">
        <v>4335</v>
      </c>
      <c r="H63" s="563" t="s">
        <v>4335</v>
      </c>
      <c r="I63" s="563" t="s">
        <v>4335</v>
      </c>
      <c r="J63" s="549"/>
      <c r="L63" s="563" t="s">
        <v>4335</v>
      </c>
      <c r="M63" s="563" t="s">
        <v>4335</v>
      </c>
      <c r="N63" s="563" t="s">
        <v>4335</v>
      </c>
      <c r="O63" s="549"/>
    </row>
    <row r="64" spans="2:15" hidden="1">
      <c r="B64" s="33" t="s">
        <v>469</v>
      </c>
      <c r="C64" s="46" t="s">
        <v>1549</v>
      </c>
      <c r="D64" s="46" t="s">
        <v>915</v>
      </c>
      <c r="E64" s="46" t="s">
        <v>75</v>
      </c>
      <c r="F64" s="46">
        <v>57</v>
      </c>
      <c r="G64" s="46" t="s">
        <v>916</v>
      </c>
      <c r="H64" s="46" t="s">
        <v>75</v>
      </c>
      <c r="I64" s="46">
        <v>61</v>
      </c>
      <c r="J64" s="549" t="s">
        <v>4341</v>
      </c>
      <c r="L64" s="46" t="s">
        <v>4342</v>
      </c>
      <c r="M64" s="46" t="s">
        <v>75</v>
      </c>
      <c r="N64" s="46">
        <v>61</v>
      </c>
      <c r="O64" s="549" t="s">
        <v>4341</v>
      </c>
    </row>
    <row r="65" spans="2:15" hidden="1">
      <c r="B65" s="33" t="s">
        <v>469</v>
      </c>
      <c r="C65" s="46" t="s">
        <v>1549</v>
      </c>
      <c r="D65" s="46" t="s">
        <v>915</v>
      </c>
      <c r="E65" s="46" t="s">
        <v>75</v>
      </c>
      <c r="F65" s="46">
        <v>58</v>
      </c>
      <c r="G65" s="563" t="s">
        <v>4335</v>
      </c>
      <c r="H65" s="563" t="s">
        <v>4335</v>
      </c>
      <c r="I65" s="563" t="s">
        <v>4335</v>
      </c>
      <c r="J65" s="549"/>
      <c r="L65" s="563" t="s">
        <v>4335</v>
      </c>
      <c r="M65" s="563" t="s">
        <v>4335</v>
      </c>
      <c r="N65" s="563" t="s">
        <v>4335</v>
      </c>
      <c r="O65" s="549"/>
    </row>
    <row r="66" spans="2:15" hidden="1">
      <c r="B66" s="33" t="s">
        <v>469</v>
      </c>
      <c r="C66" s="46" t="s">
        <v>1549</v>
      </c>
      <c r="D66" s="46" t="s">
        <v>915</v>
      </c>
      <c r="E66" s="46" t="s">
        <v>75</v>
      </c>
      <c r="F66" s="46">
        <v>59</v>
      </c>
      <c r="G66" s="563" t="s">
        <v>4335</v>
      </c>
      <c r="H66" s="563" t="s">
        <v>4335</v>
      </c>
      <c r="I66" s="563" t="s">
        <v>4335</v>
      </c>
      <c r="J66" s="549"/>
      <c r="L66" s="563" t="s">
        <v>4335</v>
      </c>
      <c r="M66" s="563" t="s">
        <v>4335</v>
      </c>
      <c r="N66" s="563" t="s">
        <v>4335</v>
      </c>
      <c r="O66" s="549"/>
    </row>
    <row r="67" spans="2:15" hidden="1">
      <c r="B67" s="33" t="s">
        <v>469</v>
      </c>
      <c r="C67" s="46" t="s">
        <v>1549</v>
      </c>
      <c r="D67" s="46" t="s">
        <v>915</v>
      </c>
      <c r="E67" s="46" t="s">
        <v>75</v>
      </c>
      <c r="F67" s="46">
        <v>60</v>
      </c>
      <c r="G67" s="563" t="s">
        <v>4335</v>
      </c>
      <c r="H67" s="563" t="s">
        <v>4335</v>
      </c>
      <c r="I67" s="563" t="s">
        <v>4335</v>
      </c>
      <c r="J67" s="549"/>
      <c r="L67" s="563" t="s">
        <v>4335</v>
      </c>
      <c r="M67" s="563" t="s">
        <v>4335</v>
      </c>
      <c r="N67" s="563" t="s">
        <v>4335</v>
      </c>
      <c r="O67" s="549"/>
    </row>
    <row r="68" spans="2:15" hidden="1">
      <c r="B68" s="33" t="s">
        <v>469</v>
      </c>
      <c r="C68" s="46" t="s">
        <v>1549</v>
      </c>
      <c r="D68" s="46" t="s">
        <v>915</v>
      </c>
      <c r="E68" s="46" t="s">
        <v>75</v>
      </c>
      <c r="F68" s="46">
        <v>61</v>
      </c>
      <c r="G68" s="46" t="s">
        <v>916</v>
      </c>
      <c r="H68" s="46" t="s">
        <v>75</v>
      </c>
      <c r="I68" s="46">
        <v>57</v>
      </c>
      <c r="J68" s="549" t="s">
        <v>4341</v>
      </c>
      <c r="L68" s="46" t="s">
        <v>4342</v>
      </c>
      <c r="M68" s="46" t="s">
        <v>75</v>
      </c>
      <c r="N68" s="46">
        <v>57</v>
      </c>
      <c r="O68" s="549" t="s">
        <v>4341</v>
      </c>
    </row>
    <row r="69" spans="2:15" hidden="1">
      <c r="B69" s="33" t="s">
        <v>469</v>
      </c>
      <c r="C69" s="46" t="s">
        <v>1549</v>
      </c>
      <c r="D69" s="46" t="s">
        <v>915</v>
      </c>
      <c r="E69" s="46" t="s">
        <v>75</v>
      </c>
      <c r="F69" s="46">
        <v>62</v>
      </c>
      <c r="G69" s="563" t="s">
        <v>4335</v>
      </c>
      <c r="H69" s="563" t="s">
        <v>4335</v>
      </c>
      <c r="I69" s="563" t="s">
        <v>4335</v>
      </c>
      <c r="J69" s="549"/>
      <c r="L69" s="563" t="s">
        <v>4335</v>
      </c>
      <c r="M69" s="563" t="s">
        <v>4335</v>
      </c>
      <c r="N69" s="563" t="s">
        <v>4335</v>
      </c>
      <c r="O69" s="549"/>
    </row>
    <row r="70" spans="2:15" hidden="1">
      <c r="B70" s="33" t="s">
        <v>469</v>
      </c>
      <c r="C70" s="46" t="s">
        <v>1549</v>
      </c>
      <c r="D70" s="46" t="s">
        <v>915</v>
      </c>
      <c r="E70" s="46" t="s">
        <v>75</v>
      </c>
      <c r="F70" s="46">
        <v>63</v>
      </c>
      <c r="G70" s="563" t="s">
        <v>4335</v>
      </c>
      <c r="H70" s="563" t="s">
        <v>4335</v>
      </c>
      <c r="I70" s="563" t="s">
        <v>4335</v>
      </c>
      <c r="J70" s="549"/>
      <c r="L70" s="563" t="s">
        <v>4335</v>
      </c>
      <c r="M70" s="563" t="s">
        <v>4335</v>
      </c>
      <c r="N70" s="563" t="s">
        <v>4335</v>
      </c>
      <c r="O70" s="549"/>
    </row>
    <row r="71" spans="2:15" hidden="1">
      <c r="B71" s="33" t="s">
        <v>469</v>
      </c>
      <c r="C71" s="46" t="s">
        <v>1549</v>
      </c>
      <c r="D71" s="46" t="s">
        <v>915</v>
      </c>
      <c r="E71" s="46" t="s">
        <v>75</v>
      </c>
      <c r="F71" s="46">
        <v>64</v>
      </c>
      <c r="G71" s="563" t="s">
        <v>4335</v>
      </c>
      <c r="H71" s="563" t="s">
        <v>4335</v>
      </c>
      <c r="I71" s="563" t="s">
        <v>4335</v>
      </c>
      <c r="J71" s="549"/>
      <c r="L71" s="563" t="s">
        <v>4335</v>
      </c>
      <c r="M71" s="563" t="s">
        <v>4335</v>
      </c>
      <c r="N71" s="563" t="s">
        <v>4335</v>
      </c>
      <c r="O71" s="549"/>
    </row>
    <row r="72" spans="2:15" hidden="1">
      <c r="B72" s="33" t="s">
        <v>469</v>
      </c>
      <c r="C72" s="46" t="s">
        <v>1549</v>
      </c>
      <c r="D72" s="46" t="s">
        <v>916</v>
      </c>
      <c r="E72" s="46" t="s">
        <v>75</v>
      </c>
      <c r="F72" s="46" t="s">
        <v>4230</v>
      </c>
      <c r="G72" s="46" t="s">
        <v>4343</v>
      </c>
      <c r="H72" s="549" t="s">
        <v>4323</v>
      </c>
      <c r="I72" s="46" t="s">
        <v>4344</v>
      </c>
      <c r="J72" s="549"/>
      <c r="L72" s="46" t="s">
        <v>4343</v>
      </c>
      <c r="M72" s="549" t="s">
        <v>4323</v>
      </c>
      <c r="N72" s="46" t="s">
        <v>4344</v>
      </c>
      <c r="O72" s="549"/>
    </row>
    <row r="73" spans="2:15" hidden="1">
      <c r="B73" s="33" t="s">
        <v>469</v>
      </c>
      <c r="C73" s="46" t="s">
        <v>1549</v>
      </c>
      <c r="D73" s="46" t="s">
        <v>916</v>
      </c>
      <c r="E73" s="46" t="s">
        <v>75</v>
      </c>
      <c r="F73" s="46">
        <v>1</v>
      </c>
      <c r="G73" s="46" t="s">
        <v>4325</v>
      </c>
      <c r="H73" s="46" t="s">
        <v>72</v>
      </c>
      <c r="I73" s="46" t="s">
        <v>4298</v>
      </c>
      <c r="J73" s="549"/>
      <c r="L73" s="46" t="s">
        <v>4325</v>
      </c>
      <c r="M73" s="46" t="s">
        <v>72</v>
      </c>
      <c r="N73" s="46" t="s">
        <v>4298</v>
      </c>
      <c r="O73" s="549"/>
    </row>
    <row r="74" spans="2:15" hidden="1">
      <c r="B74" s="33" t="s">
        <v>469</v>
      </c>
      <c r="C74" s="46" t="s">
        <v>1549</v>
      </c>
      <c r="D74" s="46" t="s">
        <v>916</v>
      </c>
      <c r="E74" s="46" t="s">
        <v>75</v>
      </c>
      <c r="F74" s="46">
        <v>2</v>
      </c>
      <c r="G74" s="46" t="s">
        <v>4325</v>
      </c>
      <c r="H74" s="46" t="s">
        <v>72</v>
      </c>
      <c r="I74" s="46" t="s">
        <v>4299</v>
      </c>
      <c r="J74" s="549"/>
      <c r="L74" s="46" t="s">
        <v>4325</v>
      </c>
      <c r="M74" s="46" t="s">
        <v>72</v>
      </c>
      <c r="N74" s="46" t="s">
        <v>4299</v>
      </c>
      <c r="O74" s="549"/>
    </row>
    <row r="75" spans="2:15" hidden="1">
      <c r="B75" s="33" t="s">
        <v>469</v>
      </c>
      <c r="C75" s="46" t="s">
        <v>1549</v>
      </c>
      <c r="D75" s="46" t="s">
        <v>916</v>
      </c>
      <c r="E75" s="46" t="s">
        <v>75</v>
      </c>
      <c r="F75" s="46">
        <v>3</v>
      </c>
      <c r="G75" s="46" t="s">
        <v>4325</v>
      </c>
      <c r="H75" s="46" t="s">
        <v>72</v>
      </c>
      <c r="I75" s="46" t="s">
        <v>4301</v>
      </c>
      <c r="J75" s="549"/>
      <c r="L75" s="46" t="s">
        <v>4325</v>
      </c>
      <c r="M75" s="46" t="s">
        <v>72</v>
      </c>
      <c r="N75" s="46" t="s">
        <v>4301</v>
      </c>
      <c r="O75" s="549"/>
    </row>
    <row r="76" spans="2:15" hidden="1">
      <c r="B76" s="33" t="s">
        <v>469</v>
      </c>
      <c r="C76" s="46" t="s">
        <v>1549</v>
      </c>
      <c r="D76" s="46" t="s">
        <v>916</v>
      </c>
      <c r="E76" s="46" t="s">
        <v>75</v>
      </c>
      <c r="F76" s="46">
        <v>4</v>
      </c>
      <c r="G76" s="46" t="s">
        <v>4325</v>
      </c>
      <c r="H76" s="46" t="s">
        <v>72</v>
      </c>
      <c r="I76" s="46" t="s">
        <v>4345</v>
      </c>
      <c r="J76" s="549"/>
      <c r="L76" s="46" t="s">
        <v>4325</v>
      </c>
      <c r="M76" s="46" t="s">
        <v>72</v>
      </c>
      <c r="N76" s="46" t="s">
        <v>4345</v>
      </c>
      <c r="O76" s="549"/>
    </row>
    <row r="77" spans="2:15" hidden="1">
      <c r="B77" s="33" t="s">
        <v>469</v>
      </c>
      <c r="C77" s="46" t="s">
        <v>1549</v>
      </c>
      <c r="D77" s="46" t="s">
        <v>916</v>
      </c>
      <c r="E77" s="46" t="s">
        <v>75</v>
      </c>
      <c r="F77" s="46">
        <v>5</v>
      </c>
      <c r="G77" s="46" t="s">
        <v>4325</v>
      </c>
      <c r="H77" s="46" t="s">
        <v>72</v>
      </c>
      <c r="I77" s="46" t="s">
        <v>4346</v>
      </c>
      <c r="J77" s="549"/>
      <c r="L77" s="46" t="s">
        <v>4325</v>
      </c>
      <c r="M77" s="46" t="s">
        <v>72</v>
      </c>
      <c r="N77" s="46" t="s">
        <v>4346</v>
      </c>
      <c r="O77" s="549"/>
    </row>
    <row r="78" spans="2:15" hidden="1">
      <c r="B78" s="33" t="s">
        <v>469</v>
      </c>
      <c r="C78" s="46" t="s">
        <v>1549</v>
      </c>
      <c r="D78" s="46" t="s">
        <v>916</v>
      </c>
      <c r="E78" s="46" t="s">
        <v>75</v>
      </c>
      <c r="F78" s="46">
        <v>6</v>
      </c>
      <c r="G78" s="46" t="s">
        <v>4325</v>
      </c>
      <c r="H78" s="46" t="s">
        <v>72</v>
      </c>
      <c r="I78" s="46" t="s">
        <v>4347</v>
      </c>
      <c r="J78" s="549"/>
      <c r="L78" s="46" t="s">
        <v>4325</v>
      </c>
      <c r="M78" s="46" t="s">
        <v>72</v>
      </c>
      <c r="N78" s="46" t="s">
        <v>4347</v>
      </c>
      <c r="O78" s="549"/>
    </row>
    <row r="79" spans="2:15" hidden="1">
      <c r="B79" s="33" t="s">
        <v>469</v>
      </c>
      <c r="C79" s="46" t="s">
        <v>1549</v>
      </c>
      <c r="D79" s="46" t="s">
        <v>916</v>
      </c>
      <c r="E79" s="46" t="s">
        <v>75</v>
      </c>
      <c r="F79" s="46">
        <v>7</v>
      </c>
      <c r="G79" s="46" t="s">
        <v>4325</v>
      </c>
      <c r="H79" s="46" t="s">
        <v>72</v>
      </c>
      <c r="I79" s="46" t="s">
        <v>4348</v>
      </c>
      <c r="J79" s="549"/>
      <c r="L79" s="46" t="s">
        <v>4325</v>
      </c>
      <c r="M79" s="46" t="s">
        <v>72</v>
      </c>
      <c r="N79" s="46" t="s">
        <v>4348</v>
      </c>
      <c r="O79" s="549"/>
    </row>
    <row r="80" spans="2:15" hidden="1">
      <c r="B80" s="33" t="s">
        <v>469</v>
      </c>
      <c r="C80" s="46" t="s">
        <v>1549</v>
      </c>
      <c r="D80" s="46" t="s">
        <v>916</v>
      </c>
      <c r="E80" s="46" t="s">
        <v>75</v>
      </c>
      <c r="F80" s="46">
        <v>8</v>
      </c>
      <c r="G80" s="46" t="s">
        <v>4325</v>
      </c>
      <c r="H80" s="46" t="s">
        <v>72</v>
      </c>
      <c r="I80" s="46" t="s">
        <v>4349</v>
      </c>
      <c r="J80" s="549"/>
      <c r="L80" s="46" t="s">
        <v>4325</v>
      </c>
      <c r="M80" s="46" t="s">
        <v>72</v>
      </c>
      <c r="N80" s="46" t="s">
        <v>4349</v>
      </c>
      <c r="O80" s="549"/>
    </row>
    <row r="81" spans="2:15" hidden="1">
      <c r="B81" s="33" t="s">
        <v>469</v>
      </c>
      <c r="C81" s="46" t="s">
        <v>1549</v>
      </c>
      <c r="D81" s="46" t="s">
        <v>916</v>
      </c>
      <c r="E81" s="46" t="s">
        <v>75</v>
      </c>
      <c r="F81" s="46">
        <v>9</v>
      </c>
      <c r="G81" s="46" t="s">
        <v>4325</v>
      </c>
      <c r="H81" s="46" t="s">
        <v>72</v>
      </c>
      <c r="I81" s="46" t="s">
        <v>4350</v>
      </c>
      <c r="J81" s="549"/>
      <c r="L81" s="46" t="s">
        <v>4325</v>
      </c>
      <c r="M81" s="46" t="s">
        <v>72</v>
      </c>
      <c r="N81" s="46" t="s">
        <v>4350</v>
      </c>
      <c r="O81" s="549"/>
    </row>
    <row r="82" spans="2:15" hidden="1">
      <c r="B82" s="33" t="s">
        <v>469</v>
      </c>
      <c r="C82" s="46" t="s">
        <v>1549</v>
      </c>
      <c r="D82" s="46" t="s">
        <v>916</v>
      </c>
      <c r="E82" s="46" t="s">
        <v>75</v>
      </c>
      <c r="F82" s="46">
        <v>10</v>
      </c>
      <c r="G82" s="46" t="s">
        <v>4325</v>
      </c>
      <c r="H82" s="46" t="s">
        <v>72</v>
      </c>
      <c r="I82" s="46" t="s">
        <v>4351</v>
      </c>
      <c r="J82" s="549"/>
      <c r="L82" s="46" t="s">
        <v>4325</v>
      </c>
      <c r="M82" s="46" t="s">
        <v>72</v>
      </c>
      <c r="N82" s="46" t="s">
        <v>4351</v>
      </c>
      <c r="O82" s="549"/>
    </row>
    <row r="83" spans="2:15" hidden="1">
      <c r="B83" s="33" t="s">
        <v>469</v>
      </c>
      <c r="C83" s="46" t="s">
        <v>1549</v>
      </c>
      <c r="D83" s="46" t="s">
        <v>916</v>
      </c>
      <c r="E83" s="46" t="s">
        <v>75</v>
      </c>
      <c r="F83" s="46">
        <v>11</v>
      </c>
      <c r="G83" s="563" t="s">
        <v>4335</v>
      </c>
      <c r="H83" s="563" t="s">
        <v>4335</v>
      </c>
      <c r="I83" s="563" t="s">
        <v>4335</v>
      </c>
      <c r="J83" s="549"/>
      <c r="L83" s="563" t="s">
        <v>4335</v>
      </c>
      <c r="M83" s="563" t="s">
        <v>4335</v>
      </c>
      <c r="N83" s="563" t="s">
        <v>4335</v>
      </c>
      <c r="O83" s="549"/>
    </row>
    <row r="84" spans="2:15" hidden="1">
      <c r="B84" s="33" t="s">
        <v>469</v>
      </c>
      <c r="C84" s="46" t="s">
        <v>1549</v>
      </c>
      <c r="D84" s="46" t="s">
        <v>916</v>
      </c>
      <c r="E84" s="46" t="s">
        <v>75</v>
      </c>
      <c r="F84" s="46">
        <v>12</v>
      </c>
      <c r="G84" s="46" t="s">
        <v>4335</v>
      </c>
      <c r="H84" s="563" t="s">
        <v>4335</v>
      </c>
      <c r="I84" s="563" t="s">
        <v>4335</v>
      </c>
      <c r="J84" s="549"/>
      <c r="L84" s="563" t="s">
        <v>4335</v>
      </c>
      <c r="M84" s="563" t="s">
        <v>4335</v>
      </c>
      <c r="N84" s="563" t="s">
        <v>4335</v>
      </c>
      <c r="O84" s="549"/>
    </row>
    <row r="85" spans="2:15" hidden="1">
      <c r="B85" s="33" t="s">
        <v>469</v>
      </c>
      <c r="C85" s="46" t="s">
        <v>1549</v>
      </c>
      <c r="D85" s="46" t="s">
        <v>916</v>
      </c>
      <c r="E85" s="46" t="s">
        <v>75</v>
      </c>
      <c r="F85" s="46">
        <v>13</v>
      </c>
      <c r="G85" s="46" t="s">
        <v>4335</v>
      </c>
      <c r="H85" s="563" t="s">
        <v>4335</v>
      </c>
      <c r="I85" s="563" t="s">
        <v>4335</v>
      </c>
      <c r="J85" s="549"/>
      <c r="L85" s="563" t="s">
        <v>4335</v>
      </c>
      <c r="M85" s="563" t="s">
        <v>4335</v>
      </c>
      <c r="N85" s="563" t="s">
        <v>4335</v>
      </c>
      <c r="O85" s="549"/>
    </row>
    <row r="86" spans="2:15" hidden="1">
      <c r="B86" s="33" t="s">
        <v>469</v>
      </c>
      <c r="C86" s="46" t="s">
        <v>1549</v>
      </c>
      <c r="D86" s="46" t="s">
        <v>916</v>
      </c>
      <c r="E86" s="46" t="s">
        <v>75</v>
      </c>
      <c r="F86" s="46">
        <v>14</v>
      </c>
      <c r="G86" s="46" t="s">
        <v>4335</v>
      </c>
      <c r="H86" s="563" t="s">
        <v>4335</v>
      </c>
      <c r="I86" s="563" t="s">
        <v>4335</v>
      </c>
      <c r="J86" s="549"/>
      <c r="L86" s="563" t="s">
        <v>4335</v>
      </c>
      <c r="M86" s="563" t="s">
        <v>4335</v>
      </c>
      <c r="N86" s="563" t="s">
        <v>4335</v>
      </c>
      <c r="O86" s="549"/>
    </row>
    <row r="87" spans="2:15" hidden="1">
      <c r="B87" s="33" t="s">
        <v>469</v>
      </c>
      <c r="C87" s="46" t="s">
        <v>1549</v>
      </c>
      <c r="D87" s="46" t="s">
        <v>916</v>
      </c>
      <c r="E87" s="46" t="s">
        <v>75</v>
      </c>
      <c r="F87" s="46">
        <v>15</v>
      </c>
      <c r="G87" s="46" t="s">
        <v>4335</v>
      </c>
      <c r="H87" s="563" t="s">
        <v>4335</v>
      </c>
      <c r="I87" s="563" t="s">
        <v>4335</v>
      </c>
      <c r="J87" s="549"/>
      <c r="L87" s="563" t="s">
        <v>4335</v>
      </c>
      <c r="M87" s="563" t="s">
        <v>4335</v>
      </c>
      <c r="N87" s="563" t="s">
        <v>4335</v>
      </c>
      <c r="O87" s="549"/>
    </row>
    <row r="88" spans="2:15" hidden="1">
      <c r="B88" s="33" t="s">
        <v>469</v>
      </c>
      <c r="C88" s="46" t="s">
        <v>1549</v>
      </c>
      <c r="D88" s="46" t="s">
        <v>916</v>
      </c>
      <c r="E88" s="46" t="s">
        <v>75</v>
      </c>
      <c r="F88" s="46">
        <v>16</v>
      </c>
      <c r="G88" s="46" t="s">
        <v>4335</v>
      </c>
      <c r="H88" s="563" t="s">
        <v>4335</v>
      </c>
      <c r="I88" s="563" t="s">
        <v>4335</v>
      </c>
      <c r="J88" s="549"/>
      <c r="L88" s="563" t="s">
        <v>4335</v>
      </c>
      <c r="M88" s="563" t="s">
        <v>4335</v>
      </c>
      <c r="N88" s="563" t="s">
        <v>4335</v>
      </c>
      <c r="O88" s="549"/>
    </row>
    <row r="89" spans="2:15" hidden="1">
      <c r="B89" s="46" t="s">
        <v>469</v>
      </c>
      <c r="C89" s="46" t="s">
        <v>1549</v>
      </c>
      <c r="D89" s="46" t="s">
        <v>916</v>
      </c>
      <c r="E89" s="46" t="s">
        <v>75</v>
      </c>
      <c r="F89" s="46">
        <v>17</v>
      </c>
      <c r="G89" s="46" t="s">
        <v>4335</v>
      </c>
      <c r="H89" s="563" t="s">
        <v>4335</v>
      </c>
      <c r="I89" s="563" t="s">
        <v>4335</v>
      </c>
      <c r="J89" s="549"/>
      <c r="L89" s="563" t="s">
        <v>4335</v>
      </c>
      <c r="M89" s="563" t="s">
        <v>4335</v>
      </c>
      <c r="N89" s="563" t="s">
        <v>4335</v>
      </c>
      <c r="O89" s="549"/>
    </row>
    <row r="90" spans="2:15" hidden="1">
      <c r="B90" s="46" t="s">
        <v>469</v>
      </c>
      <c r="C90" s="46" t="s">
        <v>1549</v>
      </c>
      <c r="D90" s="46" t="s">
        <v>916</v>
      </c>
      <c r="E90" s="46" t="s">
        <v>75</v>
      </c>
      <c r="F90" s="46">
        <v>18</v>
      </c>
      <c r="G90" s="46" t="s">
        <v>4335</v>
      </c>
      <c r="H90" s="563" t="s">
        <v>4335</v>
      </c>
      <c r="I90" s="563" t="s">
        <v>4335</v>
      </c>
      <c r="J90" s="549"/>
      <c r="L90" s="563" t="s">
        <v>4335</v>
      </c>
      <c r="M90" s="563" t="s">
        <v>4335</v>
      </c>
      <c r="N90" s="563" t="s">
        <v>4335</v>
      </c>
      <c r="O90" s="549"/>
    </row>
    <row r="91" spans="2:15" hidden="1">
      <c r="B91" s="46" t="s">
        <v>469</v>
      </c>
      <c r="C91" s="46" t="s">
        <v>1549</v>
      </c>
      <c r="D91" s="46" t="s">
        <v>916</v>
      </c>
      <c r="E91" s="46" t="s">
        <v>75</v>
      </c>
      <c r="F91" s="46">
        <v>19</v>
      </c>
      <c r="G91" s="46" t="s">
        <v>899</v>
      </c>
      <c r="H91" s="46" t="s">
        <v>82</v>
      </c>
      <c r="I91" s="46" t="s">
        <v>4248</v>
      </c>
      <c r="J91" s="549"/>
      <c r="L91" s="46" t="s">
        <v>844</v>
      </c>
      <c r="M91" s="46" t="s">
        <v>82</v>
      </c>
      <c r="N91" s="46" t="s">
        <v>4248</v>
      </c>
      <c r="O91" s="549"/>
    </row>
    <row r="92" spans="2:15" hidden="1">
      <c r="B92" s="46" t="s">
        <v>469</v>
      </c>
      <c r="C92" s="46" t="s">
        <v>1549</v>
      </c>
      <c r="D92" s="46" t="s">
        <v>916</v>
      </c>
      <c r="E92" s="46" t="s">
        <v>75</v>
      </c>
      <c r="F92" s="46">
        <v>20</v>
      </c>
      <c r="G92" s="46" t="s">
        <v>899</v>
      </c>
      <c r="H92" s="46" t="s">
        <v>82</v>
      </c>
      <c r="I92" s="46" t="s">
        <v>4249</v>
      </c>
      <c r="J92" s="549"/>
      <c r="L92" s="46" t="s">
        <v>844</v>
      </c>
      <c r="M92" s="46" t="s">
        <v>82</v>
      </c>
      <c r="N92" s="46" t="s">
        <v>4271</v>
      </c>
      <c r="O92" s="549"/>
    </row>
    <row r="93" spans="2:15" hidden="1">
      <c r="B93" s="46" t="s">
        <v>469</v>
      </c>
      <c r="C93" s="46" t="s">
        <v>1549</v>
      </c>
      <c r="D93" s="46" t="s">
        <v>916</v>
      </c>
      <c r="E93" s="46" t="s">
        <v>75</v>
      </c>
      <c r="F93" s="46">
        <v>21</v>
      </c>
      <c r="G93" s="46" t="s">
        <v>899</v>
      </c>
      <c r="H93" s="46" t="s">
        <v>82</v>
      </c>
      <c r="I93" s="46" t="s">
        <v>4271</v>
      </c>
      <c r="J93" s="549"/>
      <c r="L93" s="46" t="s">
        <v>844</v>
      </c>
      <c r="M93" s="46" t="s">
        <v>1498</v>
      </c>
      <c r="N93" s="46" t="s">
        <v>4249</v>
      </c>
      <c r="O93" s="549"/>
    </row>
    <row r="94" spans="2:15" hidden="1">
      <c r="B94" s="46" t="s">
        <v>469</v>
      </c>
      <c r="C94" s="46" t="s">
        <v>1549</v>
      </c>
      <c r="D94" s="46" t="s">
        <v>916</v>
      </c>
      <c r="E94" s="46" t="s">
        <v>75</v>
      </c>
      <c r="F94" s="46">
        <v>22</v>
      </c>
      <c r="G94" s="46" t="s">
        <v>899</v>
      </c>
      <c r="H94" s="46" t="s">
        <v>82</v>
      </c>
      <c r="I94" s="46" t="s">
        <v>4273</v>
      </c>
      <c r="J94" s="549"/>
      <c r="L94" s="46" t="s">
        <v>844</v>
      </c>
      <c r="M94" s="46" t="s">
        <v>1498</v>
      </c>
      <c r="N94" s="46" t="s">
        <v>4273</v>
      </c>
      <c r="O94" s="549"/>
    </row>
    <row r="95" spans="2:15" hidden="1">
      <c r="B95" s="46" t="s">
        <v>469</v>
      </c>
      <c r="C95" s="46" t="s">
        <v>1549</v>
      </c>
      <c r="D95" s="46" t="s">
        <v>916</v>
      </c>
      <c r="E95" s="46" t="s">
        <v>75</v>
      </c>
      <c r="F95" s="46">
        <v>23</v>
      </c>
      <c r="G95" s="46" t="s">
        <v>899</v>
      </c>
      <c r="H95" s="46" t="s">
        <v>82</v>
      </c>
      <c r="I95" s="46" t="s">
        <v>4336</v>
      </c>
      <c r="J95" s="549"/>
      <c r="L95" s="46" t="s">
        <v>846</v>
      </c>
      <c r="M95" s="46" t="s">
        <v>82</v>
      </c>
      <c r="N95" s="46" t="s">
        <v>4248</v>
      </c>
      <c r="O95" s="549"/>
    </row>
    <row r="96" spans="2:15" hidden="1">
      <c r="B96" s="46" t="s">
        <v>469</v>
      </c>
      <c r="C96" s="46" t="s">
        <v>1549</v>
      </c>
      <c r="D96" s="46" t="s">
        <v>916</v>
      </c>
      <c r="E96" s="46" t="s">
        <v>75</v>
      </c>
      <c r="F96" s="46">
        <v>24</v>
      </c>
      <c r="G96" s="46" t="s">
        <v>899</v>
      </c>
      <c r="H96" s="46" t="s">
        <v>82</v>
      </c>
      <c r="I96" s="46" t="s">
        <v>4337</v>
      </c>
      <c r="J96" s="549"/>
      <c r="L96" s="46" t="s">
        <v>846</v>
      </c>
      <c r="M96" s="46" t="s">
        <v>82</v>
      </c>
      <c r="N96" s="46" t="s">
        <v>4271</v>
      </c>
      <c r="O96" s="549"/>
    </row>
    <row r="97" spans="2:15" hidden="1">
      <c r="B97" s="46" t="s">
        <v>469</v>
      </c>
      <c r="C97" s="46" t="s">
        <v>1549</v>
      </c>
      <c r="D97" s="46" t="s">
        <v>916</v>
      </c>
      <c r="E97" s="46" t="s">
        <v>75</v>
      </c>
      <c r="F97" s="46">
        <v>25</v>
      </c>
      <c r="G97" s="46" t="s">
        <v>899</v>
      </c>
      <c r="H97" s="46" t="s">
        <v>82</v>
      </c>
      <c r="I97" s="46" t="s">
        <v>4338</v>
      </c>
      <c r="J97" s="549"/>
      <c r="L97" s="46" t="s">
        <v>846</v>
      </c>
      <c r="M97" s="46" t="s">
        <v>1498</v>
      </c>
      <c r="N97" s="46" t="s">
        <v>4249</v>
      </c>
      <c r="O97" s="549"/>
    </row>
    <row r="98" spans="2:15" hidden="1">
      <c r="B98" s="46" t="s">
        <v>469</v>
      </c>
      <c r="C98" s="46" t="s">
        <v>1549</v>
      </c>
      <c r="D98" s="46" t="s">
        <v>916</v>
      </c>
      <c r="E98" s="46" t="s">
        <v>75</v>
      </c>
      <c r="F98" s="46">
        <v>26</v>
      </c>
      <c r="G98" s="46" t="s">
        <v>899</v>
      </c>
      <c r="H98" s="46" t="s">
        <v>82</v>
      </c>
      <c r="I98" s="46" t="s">
        <v>4339</v>
      </c>
      <c r="J98" s="549"/>
      <c r="L98" s="46" t="s">
        <v>846</v>
      </c>
      <c r="M98" s="46" t="s">
        <v>1498</v>
      </c>
      <c r="N98" s="46" t="s">
        <v>4273</v>
      </c>
      <c r="O98" s="549"/>
    </row>
    <row r="99" spans="2:15" hidden="1">
      <c r="B99" s="46" t="s">
        <v>469</v>
      </c>
      <c r="C99" s="46" t="s">
        <v>1549</v>
      </c>
      <c r="D99" s="46" t="s">
        <v>916</v>
      </c>
      <c r="E99" s="46" t="s">
        <v>75</v>
      </c>
      <c r="F99" s="46">
        <v>27</v>
      </c>
      <c r="G99" s="46" t="s">
        <v>4335</v>
      </c>
      <c r="H99" s="563" t="s">
        <v>4335</v>
      </c>
      <c r="I99" s="563" t="s">
        <v>4335</v>
      </c>
      <c r="J99" s="549"/>
      <c r="L99" s="46" t="s">
        <v>848</v>
      </c>
      <c r="M99" s="46" t="s">
        <v>82</v>
      </c>
      <c r="N99" s="46" t="s">
        <v>4248</v>
      </c>
      <c r="O99" s="549"/>
    </row>
    <row r="100" spans="2:15" hidden="1">
      <c r="B100" s="46" t="s">
        <v>469</v>
      </c>
      <c r="C100" s="46" t="s">
        <v>1549</v>
      </c>
      <c r="D100" s="46" t="s">
        <v>916</v>
      </c>
      <c r="E100" s="46" t="s">
        <v>75</v>
      </c>
      <c r="F100" s="46">
        <v>28</v>
      </c>
      <c r="G100" s="46" t="s">
        <v>4335</v>
      </c>
      <c r="H100" s="563" t="s">
        <v>4335</v>
      </c>
      <c r="I100" s="563" t="s">
        <v>4335</v>
      </c>
      <c r="J100" s="549"/>
      <c r="L100" s="46" t="s">
        <v>848</v>
      </c>
      <c r="M100" s="46" t="s">
        <v>82</v>
      </c>
      <c r="N100" s="46" t="s">
        <v>4271</v>
      </c>
      <c r="O100" s="549"/>
    </row>
    <row r="101" spans="2:15" hidden="1">
      <c r="B101" s="46" t="s">
        <v>469</v>
      </c>
      <c r="C101" s="46" t="s">
        <v>1549</v>
      </c>
      <c r="D101" s="46" t="s">
        <v>916</v>
      </c>
      <c r="E101" s="46" t="s">
        <v>75</v>
      </c>
      <c r="F101" s="46">
        <v>29</v>
      </c>
      <c r="G101" s="46" t="s">
        <v>4335</v>
      </c>
      <c r="H101" s="563" t="s">
        <v>4335</v>
      </c>
      <c r="I101" s="563" t="s">
        <v>4335</v>
      </c>
      <c r="J101" s="549"/>
      <c r="L101" s="46" t="s">
        <v>848</v>
      </c>
      <c r="M101" s="46" t="s">
        <v>1498</v>
      </c>
      <c r="N101" s="46" t="s">
        <v>4249</v>
      </c>
      <c r="O101" s="549"/>
    </row>
    <row r="102" spans="2:15" hidden="1">
      <c r="B102" s="46" t="s">
        <v>469</v>
      </c>
      <c r="C102" s="46" t="s">
        <v>1549</v>
      </c>
      <c r="D102" s="46" t="s">
        <v>916</v>
      </c>
      <c r="E102" s="46" t="s">
        <v>75</v>
      </c>
      <c r="F102" s="46">
        <v>30</v>
      </c>
      <c r="G102" s="46" t="s">
        <v>4335</v>
      </c>
      <c r="H102" s="563" t="s">
        <v>4335</v>
      </c>
      <c r="I102" s="563" t="s">
        <v>4335</v>
      </c>
      <c r="J102" s="549"/>
      <c r="L102" s="46" t="s">
        <v>848</v>
      </c>
      <c r="M102" s="46" t="s">
        <v>1498</v>
      </c>
      <c r="N102" s="46" t="s">
        <v>4273</v>
      </c>
      <c r="O102" s="549"/>
    </row>
    <row r="103" spans="2:15" hidden="1">
      <c r="B103" s="46" t="s">
        <v>469</v>
      </c>
      <c r="C103" s="46" t="s">
        <v>1549</v>
      </c>
      <c r="D103" s="46" t="s">
        <v>916</v>
      </c>
      <c r="E103" s="46" t="s">
        <v>75</v>
      </c>
      <c r="F103" s="46">
        <v>31</v>
      </c>
      <c r="G103" s="46" t="s">
        <v>4335</v>
      </c>
      <c r="H103" s="563" t="s">
        <v>4335</v>
      </c>
      <c r="I103" s="563" t="s">
        <v>4335</v>
      </c>
      <c r="J103" s="549"/>
      <c r="L103" s="46" t="s">
        <v>850</v>
      </c>
      <c r="M103" s="46" t="s">
        <v>82</v>
      </c>
      <c r="N103" s="46" t="s">
        <v>4248</v>
      </c>
      <c r="O103" s="549"/>
    </row>
    <row r="104" spans="2:15" hidden="1">
      <c r="B104" s="46" t="s">
        <v>469</v>
      </c>
      <c r="C104" s="46" t="s">
        <v>1549</v>
      </c>
      <c r="D104" s="46" t="s">
        <v>916</v>
      </c>
      <c r="E104" s="46" t="s">
        <v>75</v>
      </c>
      <c r="F104" s="46">
        <v>32</v>
      </c>
      <c r="G104" s="46" t="s">
        <v>4335</v>
      </c>
      <c r="H104" s="563" t="s">
        <v>4335</v>
      </c>
      <c r="I104" s="563" t="s">
        <v>4335</v>
      </c>
      <c r="J104" s="549"/>
      <c r="L104" s="46" t="s">
        <v>850</v>
      </c>
      <c r="M104" s="46" t="s">
        <v>82</v>
      </c>
      <c r="N104" s="46" t="s">
        <v>4271</v>
      </c>
      <c r="O104" s="549"/>
    </row>
    <row r="105" spans="2:15" hidden="1">
      <c r="B105" s="46" t="s">
        <v>469</v>
      </c>
      <c r="C105" s="46" t="s">
        <v>1549</v>
      </c>
      <c r="D105" s="46" t="s">
        <v>916</v>
      </c>
      <c r="E105" s="46" t="s">
        <v>75</v>
      </c>
      <c r="F105" s="46">
        <v>33</v>
      </c>
      <c r="G105" s="46" t="s">
        <v>4335</v>
      </c>
      <c r="H105" s="563" t="s">
        <v>4335</v>
      </c>
      <c r="I105" s="563" t="s">
        <v>4335</v>
      </c>
      <c r="J105" s="549"/>
      <c r="L105" s="46" t="s">
        <v>850</v>
      </c>
      <c r="M105" s="46" t="s">
        <v>1498</v>
      </c>
      <c r="N105" s="46" t="s">
        <v>4249</v>
      </c>
      <c r="O105" s="549"/>
    </row>
    <row r="106" spans="2:15" hidden="1">
      <c r="B106" s="46" t="s">
        <v>469</v>
      </c>
      <c r="C106" s="46" t="s">
        <v>1549</v>
      </c>
      <c r="D106" s="46" t="s">
        <v>916</v>
      </c>
      <c r="E106" s="46" t="s">
        <v>75</v>
      </c>
      <c r="F106" s="46">
        <v>34</v>
      </c>
      <c r="G106" s="46" t="s">
        <v>4335</v>
      </c>
      <c r="H106" s="563" t="s">
        <v>4335</v>
      </c>
      <c r="I106" s="563" t="s">
        <v>4335</v>
      </c>
      <c r="J106" s="549"/>
      <c r="L106" s="46" t="s">
        <v>850</v>
      </c>
      <c r="M106" s="46" t="s">
        <v>1498</v>
      </c>
      <c r="N106" s="46" t="s">
        <v>4273</v>
      </c>
      <c r="O106" s="549"/>
    </row>
    <row r="107" spans="2:15" hidden="1">
      <c r="B107" s="46" t="s">
        <v>469</v>
      </c>
      <c r="C107" s="46" t="s">
        <v>1549</v>
      </c>
      <c r="D107" s="46" t="s">
        <v>916</v>
      </c>
      <c r="E107" s="46" t="s">
        <v>75</v>
      </c>
      <c r="F107" s="46">
        <v>35</v>
      </c>
      <c r="G107" s="46" t="s">
        <v>844</v>
      </c>
      <c r="H107" s="46" t="s">
        <v>1498</v>
      </c>
      <c r="I107" s="46" t="s">
        <v>4248</v>
      </c>
      <c r="J107" s="549"/>
      <c r="L107" s="46" t="s">
        <v>852</v>
      </c>
      <c r="M107" s="46" t="s">
        <v>82</v>
      </c>
      <c r="N107" s="46" t="s">
        <v>4248</v>
      </c>
      <c r="O107" s="549"/>
    </row>
    <row r="108" spans="2:15" hidden="1">
      <c r="B108" s="46" t="s">
        <v>469</v>
      </c>
      <c r="C108" s="46" t="s">
        <v>1549</v>
      </c>
      <c r="D108" s="46" t="s">
        <v>916</v>
      </c>
      <c r="E108" s="46" t="s">
        <v>75</v>
      </c>
      <c r="F108" s="46">
        <v>36</v>
      </c>
      <c r="G108" s="46" t="s">
        <v>844</v>
      </c>
      <c r="H108" s="46" t="s">
        <v>1498</v>
      </c>
      <c r="I108" s="46" t="s">
        <v>4271</v>
      </c>
      <c r="J108" s="549"/>
      <c r="L108" s="46" t="s">
        <v>852</v>
      </c>
      <c r="M108" s="46" t="s">
        <v>82</v>
      </c>
      <c r="N108" s="46" t="s">
        <v>4271</v>
      </c>
      <c r="O108" s="549"/>
    </row>
    <row r="109" spans="2:15" hidden="1">
      <c r="B109" s="46" t="s">
        <v>469</v>
      </c>
      <c r="C109" s="46" t="s">
        <v>1549</v>
      </c>
      <c r="D109" s="46" t="s">
        <v>916</v>
      </c>
      <c r="E109" s="46" t="s">
        <v>75</v>
      </c>
      <c r="F109" s="46">
        <v>37</v>
      </c>
      <c r="G109" s="46" t="s">
        <v>846</v>
      </c>
      <c r="H109" s="46" t="s">
        <v>1498</v>
      </c>
      <c r="I109" s="46" t="s">
        <v>4248</v>
      </c>
      <c r="J109" s="549"/>
      <c r="L109" s="46" t="s">
        <v>852</v>
      </c>
      <c r="M109" s="46" t="s">
        <v>1498</v>
      </c>
      <c r="N109" s="46" t="s">
        <v>4249</v>
      </c>
      <c r="O109" s="549"/>
    </row>
    <row r="110" spans="2:15" hidden="1">
      <c r="B110" s="46" t="s">
        <v>469</v>
      </c>
      <c r="C110" s="46" t="s">
        <v>1549</v>
      </c>
      <c r="D110" s="46" t="s">
        <v>916</v>
      </c>
      <c r="E110" s="46" t="s">
        <v>75</v>
      </c>
      <c r="F110" s="46">
        <v>38</v>
      </c>
      <c r="G110" s="46" t="s">
        <v>846</v>
      </c>
      <c r="H110" s="46" t="s">
        <v>1498</v>
      </c>
      <c r="I110" s="46" t="s">
        <v>4271</v>
      </c>
      <c r="J110" s="549"/>
      <c r="L110" s="46" t="s">
        <v>852</v>
      </c>
      <c r="M110" s="46" t="s">
        <v>1498</v>
      </c>
      <c r="N110" s="46" t="s">
        <v>4273</v>
      </c>
      <c r="O110" s="549"/>
    </row>
    <row r="111" spans="2:15" hidden="1">
      <c r="B111" s="46" t="s">
        <v>469</v>
      </c>
      <c r="C111" s="46" t="s">
        <v>1549</v>
      </c>
      <c r="D111" s="46" t="s">
        <v>916</v>
      </c>
      <c r="E111" s="46" t="s">
        <v>75</v>
      </c>
      <c r="F111" s="46">
        <v>39</v>
      </c>
      <c r="G111" s="46" t="s">
        <v>848</v>
      </c>
      <c r="H111" s="46" t="s">
        <v>1498</v>
      </c>
      <c r="I111" s="46" t="s">
        <v>4248</v>
      </c>
      <c r="J111" s="549"/>
      <c r="L111" s="46" t="s">
        <v>854</v>
      </c>
      <c r="M111" s="46" t="s">
        <v>82</v>
      </c>
      <c r="N111" s="46" t="s">
        <v>4248</v>
      </c>
      <c r="O111" s="549"/>
    </row>
    <row r="112" spans="2:15" hidden="1">
      <c r="B112" s="46" t="s">
        <v>469</v>
      </c>
      <c r="C112" s="46" t="s">
        <v>1549</v>
      </c>
      <c r="D112" s="46" t="s">
        <v>916</v>
      </c>
      <c r="E112" s="46" t="s">
        <v>75</v>
      </c>
      <c r="F112" s="46">
        <v>40</v>
      </c>
      <c r="G112" s="46" t="s">
        <v>848</v>
      </c>
      <c r="H112" s="46" t="s">
        <v>1498</v>
      </c>
      <c r="I112" s="46" t="s">
        <v>4271</v>
      </c>
      <c r="J112" s="549"/>
      <c r="L112" s="46" t="s">
        <v>854</v>
      </c>
      <c r="M112" s="46" t="s">
        <v>82</v>
      </c>
      <c r="N112" s="46" t="s">
        <v>4271</v>
      </c>
      <c r="O112" s="549"/>
    </row>
    <row r="113" spans="2:15" hidden="1">
      <c r="B113" s="46" t="s">
        <v>469</v>
      </c>
      <c r="C113" s="46" t="s">
        <v>1549</v>
      </c>
      <c r="D113" s="46" t="s">
        <v>916</v>
      </c>
      <c r="E113" s="46" t="s">
        <v>75</v>
      </c>
      <c r="F113" s="46">
        <v>41</v>
      </c>
      <c r="G113" s="46" t="s">
        <v>850</v>
      </c>
      <c r="H113" s="46" t="s">
        <v>1498</v>
      </c>
      <c r="I113" s="46" t="s">
        <v>4248</v>
      </c>
      <c r="J113" s="549"/>
      <c r="L113" s="46" t="s">
        <v>854</v>
      </c>
      <c r="M113" s="46" t="s">
        <v>1498</v>
      </c>
      <c r="N113" s="46" t="s">
        <v>4249</v>
      </c>
      <c r="O113" s="549"/>
    </row>
    <row r="114" spans="2:15" hidden="1">
      <c r="B114" s="46" t="s">
        <v>469</v>
      </c>
      <c r="C114" s="46" t="s">
        <v>1549</v>
      </c>
      <c r="D114" s="46" t="s">
        <v>916</v>
      </c>
      <c r="E114" s="46" t="s">
        <v>75</v>
      </c>
      <c r="F114" s="46">
        <v>42</v>
      </c>
      <c r="G114" s="46" t="s">
        <v>850</v>
      </c>
      <c r="H114" s="46" t="s">
        <v>1498</v>
      </c>
      <c r="I114" s="46" t="s">
        <v>4271</v>
      </c>
      <c r="J114" s="549"/>
      <c r="L114" s="46" t="s">
        <v>854</v>
      </c>
      <c r="M114" s="46" t="s">
        <v>1498</v>
      </c>
      <c r="N114" s="46" t="s">
        <v>4273</v>
      </c>
      <c r="O114" s="549"/>
    </row>
    <row r="115" spans="2:15" hidden="1">
      <c r="B115" s="46" t="s">
        <v>469</v>
      </c>
      <c r="C115" s="46" t="s">
        <v>1549</v>
      </c>
      <c r="D115" s="46" t="s">
        <v>916</v>
      </c>
      <c r="E115" s="46" t="s">
        <v>75</v>
      </c>
      <c r="F115" s="46">
        <v>43</v>
      </c>
      <c r="G115" s="46" t="s">
        <v>852</v>
      </c>
      <c r="H115" s="46" t="s">
        <v>1498</v>
      </c>
      <c r="I115" s="46" t="s">
        <v>4248</v>
      </c>
      <c r="J115" s="549"/>
      <c r="L115" s="46" t="s">
        <v>4352</v>
      </c>
      <c r="M115" s="46" t="s">
        <v>82</v>
      </c>
      <c r="N115" s="46" t="s">
        <v>4248</v>
      </c>
      <c r="O115" s="549"/>
    </row>
    <row r="116" spans="2:15" hidden="1">
      <c r="B116" s="46" t="s">
        <v>469</v>
      </c>
      <c r="C116" s="46" t="s">
        <v>1549</v>
      </c>
      <c r="D116" s="46" t="s">
        <v>916</v>
      </c>
      <c r="E116" s="46" t="s">
        <v>75</v>
      </c>
      <c r="F116" s="46">
        <v>44</v>
      </c>
      <c r="G116" s="46" t="s">
        <v>852</v>
      </c>
      <c r="H116" s="46" t="s">
        <v>1498</v>
      </c>
      <c r="I116" s="46" t="s">
        <v>4271</v>
      </c>
      <c r="J116" s="549"/>
      <c r="L116" s="46" t="s">
        <v>4352</v>
      </c>
      <c r="M116" s="46" t="s">
        <v>82</v>
      </c>
      <c r="N116" s="46" t="s">
        <v>4271</v>
      </c>
      <c r="O116" s="549"/>
    </row>
    <row r="117" spans="2:15" hidden="1">
      <c r="B117" s="46" t="s">
        <v>469</v>
      </c>
      <c r="C117" s="46" t="s">
        <v>1549</v>
      </c>
      <c r="D117" s="46" t="s">
        <v>916</v>
      </c>
      <c r="E117" s="46" t="s">
        <v>75</v>
      </c>
      <c r="F117" s="46">
        <v>45</v>
      </c>
      <c r="G117" s="46" t="s">
        <v>4335</v>
      </c>
      <c r="H117" s="563" t="s">
        <v>4335</v>
      </c>
      <c r="I117" s="563" t="s">
        <v>4335</v>
      </c>
      <c r="J117" s="549"/>
      <c r="L117" s="46" t="s">
        <v>4352</v>
      </c>
      <c r="M117" s="46" t="s">
        <v>1498</v>
      </c>
      <c r="N117" s="46" t="s">
        <v>4249</v>
      </c>
      <c r="O117" s="549"/>
    </row>
    <row r="118" spans="2:15" hidden="1">
      <c r="B118" s="46" t="s">
        <v>469</v>
      </c>
      <c r="C118" s="46" t="s">
        <v>1549</v>
      </c>
      <c r="D118" s="46" t="s">
        <v>916</v>
      </c>
      <c r="E118" s="46" t="s">
        <v>75</v>
      </c>
      <c r="F118" s="46">
        <v>46</v>
      </c>
      <c r="G118" s="46" t="s">
        <v>4335</v>
      </c>
      <c r="H118" s="563" t="s">
        <v>4335</v>
      </c>
      <c r="I118" s="563" t="s">
        <v>4335</v>
      </c>
      <c r="J118" s="549"/>
      <c r="L118" s="46" t="s">
        <v>4352</v>
      </c>
      <c r="M118" s="46" t="s">
        <v>1498</v>
      </c>
      <c r="N118" s="46" t="s">
        <v>4273</v>
      </c>
      <c r="O118" s="549"/>
    </row>
    <row r="119" spans="2:15" hidden="1">
      <c r="B119" s="46" t="s">
        <v>469</v>
      </c>
      <c r="C119" s="46" t="s">
        <v>1549</v>
      </c>
      <c r="D119" s="46" t="s">
        <v>916</v>
      </c>
      <c r="E119" s="46" t="s">
        <v>75</v>
      </c>
      <c r="F119" s="46">
        <v>47</v>
      </c>
      <c r="G119" s="46" t="s">
        <v>4335</v>
      </c>
      <c r="H119" s="563" t="s">
        <v>4335</v>
      </c>
      <c r="I119" s="563" t="s">
        <v>4335</v>
      </c>
      <c r="J119" s="549"/>
      <c r="L119" s="563" t="s">
        <v>4335</v>
      </c>
      <c r="M119" s="563" t="s">
        <v>4335</v>
      </c>
      <c r="N119" s="563" t="s">
        <v>4335</v>
      </c>
      <c r="O119" s="549"/>
    </row>
    <row r="120" spans="2:15" hidden="1">
      <c r="B120" s="46" t="s">
        <v>469</v>
      </c>
      <c r="C120" s="46" t="s">
        <v>1549</v>
      </c>
      <c r="D120" s="46" t="s">
        <v>916</v>
      </c>
      <c r="E120" s="46" t="s">
        <v>75</v>
      </c>
      <c r="F120" s="46">
        <v>48</v>
      </c>
      <c r="G120" s="46" t="s">
        <v>4335</v>
      </c>
      <c r="H120" s="563" t="s">
        <v>4335</v>
      </c>
      <c r="I120" s="563" t="s">
        <v>4335</v>
      </c>
      <c r="J120" s="549"/>
      <c r="L120" s="563" t="s">
        <v>4335</v>
      </c>
      <c r="M120" s="563" t="s">
        <v>4335</v>
      </c>
      <c r="N120" s="563" t="s">
        <v>4335</v>
      </c>
      <c r="O120" s="549"/>
    </row>
    <row r="121" spans="2:15" hidden="1">
      <c r="B121" s="46" t="s">
        <v>469</v>
      </c>
      <c r="C121" s="46" t="s">
        <v>1549</v>
      </c>
      <c r="D121" s="46" t="s">
        <v>916</v>
      </c>
      <c r="E121" s="46" t="s">
        <v>75</v>
      </c>
      <c r="F121" s="46">
        <v>49</v>
      </c>
      <c r="G121" s="46" t="s">
        <v>915</v>
      </c>
      <c r="H121" s="46" t="s">
        <v>75</v>
      </c>
      <c r="I121" s="46">
        <v>53</v>
      </c>
      <c r="J121" s="549" t="s">
        <v>4341</v>
      </c>
      <c r="L121" s="46" t="s">
        <v>915</v>
      </c>
      <c r="M121" s="46" t="s">
        <v>75</v>
      </c>
      <c r="N121" s="46">
        <v>53</v>
      </c>
      <c r="O121" s="549" t="s">
        <v>4341</v>
      </c>
    </row>
    <row r="122" spans="2:15" hidden="1">
      <c r="B122" s="46" t="s">
        <v>469</v>
      </c>
      <c r="C122" s="46" t="s">
        <v>1549</v>
      </c>
      <c r="D122" s="46" t="s">
        <v>916</v>
      </c>
      <c r="E122" s="46" t="s">
        <v>75</v>
      </c>
      <c r="F122" s="46">
        <v>50</v>
      </c>
      <c r="G122" s="46" t="s">
        <v>4335</v>
      </c>
      <c r="H122" s="563" t="s">
        <v>4335</v>
      </c>
      <c r="I122" s="563" t="s">
        <v>4335</v>
      </c>
      <c r="J122" s="549"/>
      <c r="L122" s="563" t="s">
        <v>4335</v>
      </c>
      <c r="M122" s="563" t="s">
        <v>4335</v>
      </c>
      <c r="N122" s="563" t="s">
        <v>4335</v>
      </c>
      <c r="O122" s="549"/>
    </row>
    <row r="123" spans="2:15" hidden="1">
      <c r="B123" s="46" t="s">
        <v>469</v>
      </c>
      <c r="C123" s="46" t="s">
        <v>1549</v>
      </c>
      <c r="D123" s="46" t="s">
        <v>916</v>
      </c>
      <c r="E123" s="46" t="s">
        <v>75</v>
      </c>
      <c r="F123" s="46">
        <v>51</v>
      </c>
      <c r="G123" s="46" t="s">
        <v>4335</v>
      </c>
      <c r="H123" s="563" t="s">
        <v>4335</v>
      </c>
      <c r="I123" s="563" t="s">
        <v>4335</v>
      </c>
      <c r="J123" s="549"/>
      <c r="L123" s="563" t="s">
        <v>4335</v>
      </c>
      <c r="M123" s="563" t="s">
        <v>4335</v>
      </c>
      <c r="N123" s="563" t="s">
        <v>4335</v>
      </c>
      <c r="O123" s="549"/>
    </row>
    <row r="124" spans="2:15" hidden="1">
      <c r="B124" s="46" t="s">
        <v>469</v>
      </c>
      <c r="C124" s="46" t="s">
        <v>1549</v>
      </c>
      <c r="D124" s="46" t="s">
        <v>916</v>
      </c>
      <c r="E124" s="46" t="s">
        <v>75</v>
      </c>
      <c r="F124" s="46">
        <v>52</v>
      </c>
      <c r="G124" s="46" t="s">
        <v>4335</v>
      </c>
      <c r="H124" s="563" t="s">
        <v>4335</v>
      </c>
      <c r="I124" s="563" t="s">
        <v>4335</v>
      </c>
      <c r="J124" s="549"/>
      <c r="L124" s="563" t="s">
        <v>4335</v>
      </c>
      <c r="M124" s="563" t="s">
        <v>4335</v>
      </c>
      <c r="N124" s="563" t="s">
        <v>4335</v>
      </c>
      <c r="O124" s="549"/>
    </row>
    <row r="125" spans="2:15" hidden="1">
      <c r="B125" s="46" t="s">
        <v>469</v>
      </c>
      <c r="C125" s="46" t="s">
        <v>1549</v>
      </c>
      <c r="D125" s="46" t="s">
        <v>916</v>
      </c>
      <c r="E125" s="46" t="s">
        <v>75</v>
      </c>
      <c r="F125" s="46">
        <v>53</v>
      </c>
      <c r="G125" s="46" t="s">
        <v>915</v>
      </c>
      <c r="H125" s="46" t="s">
        <v>75</v>
      </c>
      <c r="I125" s="46">
        <v>49</v>
      </c>
      <c r="J125" s="549" t="s">
        <v>4341</v>
      </c>
      <c r="L125" s="46" t="s">
        <v>915</v>
      </c>
      <c r="M125" s="46" t="s">
        <v>75</v>
      </c>
      <c r="N125" s="46">
        <v>49</v>
      </c>
      <c r="O125" s="549" t="s">
        <v>4341</v>
      </c>
    </row>
    <row r="126" spans="2:15" hidden="1">
      <c r="B126" s="46" t="s">
        <v>469</v>
      </c>
      <c r="C126" s="46" t="s">
        <v>1549</v>
      </c>
      <c r="D126" s="46" t="s">
        <v>916</v>
      </c>
      <c r="E126" s="46" t="s">
        <v>75</v>
      </c>
      <c r="F126" s="46">
        <v>54</v>
      </c>
      <c r="G126" s="46" t="s">
        <v>4335</v>
      </c>
      <c r="H126" s="563" t="s">
        <v>4335</v>
      </c>
      <c r="I126" s="563" t="s">
        <v>4335</v>
      </c>
      <c r="J126" s="549"/>
      <c r="L126" s="563" t="s">
        <v>4335</v>
      </c>
      <c r="M126" s="563" t="s">
        <v>4335</v>
      </c>
      <c r="N126" s="563" t="s">
        <v>4335</v>
      </c>
      <c r="O126" s="549"/>
    </row>
    <row r="127" spans="2:15" hidden="1">
      <c r="B127" s="46" t="s">
        <v>469</v>
      </c>
      <c r="C127" s="46" t="s">
        <v>1549</v>
      </c>
      <c r="D127" s="46" t="s">
        <v>916</v>
      </c>
      <c r="E127" s="46" t="s">
        <v>75</v>
      </c>
      <c r="F127" s="46">
        <v>55</v>
      </c>
      <c r="G127" s="563" t="s">
        <v>4335</v>
      </c>
      <c r="H127" s="563" t="s">
        <v>4335</v>
      </c>
      <c r="I127" s="563" t="s">
        <v>4335</v>
      </c>
      <c r="J127" s="549"/>
      <c r="L127" s="563" t="s">
        <v>4335</v>
      </c>
      <c r="M127" s="563" t="s">
        <v>4335</v>
      </c>
      <c r="N127" s="563" t="s">
        <v>4335</v>
      </c>
      <c r="O127" s="549"/>
    </row>
    <row r="128" spans="2:15" hidden="1">
      <c r="B128" s="46" t="s">
        <v>469</v>
      </c>
      <c r="C128" s="46" t="s">
        <v>1549</v>
      </c>
      <c r="D128" s="46" t="s">
        <v>916</v>
      </c>
      <c r="E128" s="46" t="s">
        <v>75</v>
      </c>
      <c r="F128" s="46">
        <v>56</v>
      </c>
      <c r="G128" s="563" t="s">
        <v>4335</v>
      </c>
      <c r="H128" s="563" t="s">
        <v>4335</v>
      </c>
      <c r="I128" s="563" t="s">
        <v>4335</v>
      </c>
      <c r="J128" s="549"/>
      <c r="L128" s="563" t="s">
        <v>4335</v>
      </c>
      <c r="M128" s="563" t="s">
        <v>4335</v>
      </c>
      <c r="N128" s="563" t="s">
        <v>4335</v>
      </c>
      <c r="O128" s="549"/>
    </row>
    <row r="129" spans="2:15" hidden="1">
      <c r="B129" s="46" t="s">
        <v>469</v>
      </c>
      <c r="C129" s="46" t="s">
        <v>1549</v>
      </c>
      <c r="D129" s="46" t="s">
        <v>916</v>
      </c>
      <c r="E129" s="46" t="s">
        <v>75</v>
      </c>
      <c r="F129" s="46">
        <v>57</v>
      </c>
      <c r="G129" s="46" t="s">
        <v>915</v>
      </c>
      <c r="H129" s="46" t="s">
        <v>75</v>
      </c>
      <c r="I129" s="46">
        <v>61</v>
      </c>
      <c r="J129" s="549" t="s">
        <v>4341</v>
      </c>
      <c r="L129" s="46" t="s">
        <v>915</v>
      </c>
      <c r="M129" s="46" t="s">
        <v>75</v>
      </c>
      <c r="N129" s="46">
        <v>61</v>
      </c>
      <c r="O129" s="549" t="s">
        <v>4341</v>
      </c>
    </row>
    <row r="130" spans="2:15" hidden="1">
      <c r="B130" s="46" t="s">
        <v>469</v>
      </c>
      <c r="C130" s="46" t="s">
        <v>1549</v>
      </c>
      <c r="D130" s="46" t="s">
        <v>916</v>
      </c>
      <c r="E130" s="46" t="s">
        <v>75</v>
      </c>
      <c r="F130" s="46">
        <v>58</v>
      </c>
      <c r="G130" s="563" t="s">
        <v>4335</v>
      </c>
      <c r="H130" s="563" t="s">
        <v>4335</v>
      </c>
      <c r="I130" s="563" t="s">
        <v>4335</v>
      </c>
      <c r="J130" s="549"/>
      <c r="L130" s="563" t="s">
        <v>4335</v>
      </c>
      <c r="M130" s="563" t="s">
        <v>4335</v>
      </c>
      <c r="N130" s="563" t="s">
        <v>4335</v>
      </c>
      <c r="O130" s="549"/>
    </row>
    <row r="131" spans="2:15" hidden="1">
      <c r="B131" s="46" t="s">
        <v>469</v>
      </c>
      <c r="C131" s="46" t="s">
        <v>1549</v>
      </c>
      <c r="D131" s="46" t="s">
        <v>916</v>
      </c>
      <c r="E131" s="46" t="s">
        <v>75</v>
      </c>
      <c r="F131" s="46">
        <v>59</v>
      </c>
      <c r="G131" s="563" t="s">
        <v>4335</v>
      </c>
      <c r="H131" s="563" t="s">
        <v>4335</v>
      </c>
      <c r="I131" s="563" t="s">
        <v>4335</v>
      </c>
      <c r="J131" s="549"/>
      <c r="L131" s="563" t="s">
        <v>4335</v>
      </c>
      <c r="M131" s="563" t="s">
        <v>4335</v>
      </c>
      <c r="N131" s="563" t="s">
        <v>4335</v>
      </c>
      <c r="O131" s="549"/>
    </row>
    <row r="132" spans="2:15" hidden="1">
      <c r="B132" s="46" t="s">
        <v>469</v>
      </c>
      <c r="C132" s="46" t="s">
        <v>1549</v>
      </c>
      <c r="D132" s="46" t="s">
        <v>916</v>
      </c>
      <c r="E132" s="46" t="s">
        <v>75</v>
      </c>
      <c r="F132" s="46">
        <v>60</v>
      </c>
      <c r="G132" s="563" t="s">
        <v>4335</v>
      </c>
      <c r="H132" s="563" t="s">
        <v>4335</v>
      </c>
      <c r="I132" s="563" t="s">
        <v>4335</v>
      </c>
      <c r="J132" s="549"/>
      <c r="L132" s="563" t="s">
        <v>4335</v>
      </c>
      <c r="M132" s="563" t="s">
        <v>4335</v>
      </c>
      <c r="N132" s="563" t="s">
        <v>4335</v>
      </c>
      <c r="O132" s="549"/>
    </row>
    <row r="133" spans="2:15" hidden="1">
      <c r="B133" s="46" t="s">
        <v>469</v>
      </c>
      <c r="C133" s="46" t="s">
        <v>1549</v>
      </c>
      <c r="D133" s="46" t="s">
        <v>916</v>
      </c>
      <c r="E133" s="46" t="s">
        <v>75</v>
      </c>
      <c r="F133" s="46">
        <v>61</v>
      </c>
      <c r="G133" s="46" t="s">
        <v>915</v>
      </c>
      <c r="H133" s="46" t="s">
        <v>75</v>
      </c>
      <c r="I133" s="46">
        <v>57</v>
      </c>
      <c r="J133" s="549" t="s">
        <v>4341</v>
      </c>
      <c r="L133" s="46" t="s">
        <v>915</v>
      </c>
      <c r="M133" s="46" t="s">
        <v>75</v>
      </c>
      <c r="N133" s="46">
        <v>57</v>
      </c>
      <c r="O133" s="549" t="s">
        <v>4341</v>
      </c>
    </row>
    <row r="134" spans="2:15" hidden="1">
      <c r="B134" s="46" t="s">
        <v>469</v>
      </c>
      <c r="C134" s="46" t="s">
        <v>1549</v>
      </c>
      <c r="D134" s="46" t="s">
        <v>916</v>
      </c>
      <c r="E134" s="46" t="s">
        <v>75</v>
      </c>
      <c r="F134" s="46">
        <v>62</v>
      </c>
      <c r="G134" s="563" t="s">
        <v>4335</v>
      </c>
      <c r="H134" s="563" t="s">
        <v>4335</v>
      </c>
      <c r="I134" s="563" t="s">
        <v>4335</v>
      </c>
      <c r="J134" s="549"/>
      <c r="L134" s="563" t="s">
        <v>4335</v>
      </c>
      <c r="M134" s="563" t="s">
        <v>4335</v>
      </c>
      <c r="N134" s="563" t="s">
        <v>4335</v>
      </c>
      <c r="O134" s="549"/>
    </row>
    <row r="135" spans="2:15" hidden="1">
      <c r="B135" s="46" t="s">
        <v>469</v>
      </c>
      <c r="C135" s="46" t="s">
        <v>1549</v>
      </c>
      <c r="D135" s="46" t="s">
        <v>916</v>
      </c>
      <c r="E135" s="46" t="s">
        <v>75</v>
      </c>
      <c r="F135" s="46">
        <v>63</v>
      </c>
      <c r="G135" s="563" t="s">
        <v>4335</v>
      </c>
      <c r="H135" s="563" t="s">
        <v>4335</v>
      </c>
      <c r="I135" s="563" t="s">
        <v>4335</v>
      </c>
      <c r="J135" s="549"/>
      <c r="L135" s="563" t="s">
        <v>4335</v>
      </c>
      <c r="M135" s="563" t="s">
        <v>4335</v>
      </c>
      <c r="N135" s="563" t="s">
        <v>4335</v>
      </c>
      <c r="O135" s="549"/>
    </row>
    <row r="136" spans="2:15" hidden="1">
      <c r="B136" s="46" t="s">
        <v>469</v>
      </c>
      <c r="C136" s="46" t="s">
        <v>1549</v>
      </c>
      <c r="D136" s="46" t="s">
        <v>916</v>
      </c>
      <c r="E136" s="46" t="s">
        <v>75</v>
      </c>
      <c r="F136" s="46">
        <v>64</v>
      </c>
      <c r="G136" s="563" t="s">
        <v>4335</v>
      </c>
      <c r="H136" s="563" t="s">
        <v>4335</v>
      </c>
      <c r="I136" s="563" t="s">
        <v>4335</v>
      </c>
      <c r="J136" s="549"/>
      <c r="L136" s="563" t="s">
        <v>4335</v>
      </c>
      <c r="M136" s="563" t="s">
        <v>4335</v>
      </c>
      <c r="N136" s="563" t="s">
        <v>4335</v>
      </c>
      <c r="O136" s="549"/>
    </row>
    <row r="137" spans="2:15" hidden="1">
      <c r="B137" s="46" t="s">
        <v>472</v>
      </c>
      <c r="C137" s="46" t="s">
        <v>1549</v>
      </c>
      <c r="D137" s="46" t="s">
        <v>917</v>
      </c>
      <c r="E137" s="46" t="s">
        <v>75</v>
      </c>
      <c r="F137" s="563" t="s">
        <v>4230</v>
      </c>
      <c r="G137" s="46" t="s">
        <v>4353</v>
      </c>
      <c r="H137" s="549" t="s">
        <v>4323</v>
      </c>
      <c r="I137" s="46" t="s">
        <v>4354</v>
      </c>
      <c r="J137" s="549"/>
      <c r="L137" s="46" t="s">
        <v>4353</v>
      </c>
      <c r="M137" s="549" t="s">
        <v>4323</v>
      </c>
      <c r="N137" s="46" t="s">
        <v>4354</v>
      </c>
      <c r="O137" s="549"/>
    </row>
    <row r="138" spans="2:15" hidden="1">
      <c r="B138" s="46" t="s">
        <v>472</v>
      </c>
      <c r="C138" s="46" t="s">
        <v>1549</v>
      </c>
      <c r="D138" s="46" t="s">
        <v>917</v>
      </c>
      <c r="E138" s="46" t="s">
        <v>75</v>
      </c>
      <c r="F138" s="46">
        <v>1</v>
      </c>
      <c r="G138" s="46" t="s">
        <v>4355</v>
      </c>
      <c r="H138" s="46" t="s">
        <v>72</v>
      </c>
      <c r="I138" s="46" t="s">
        <v>4356</v>
      </c>
      <c r="J138" s="549"/>
      <c r="L138" s="46" t="s">
        <v>4355</v>
      </c>
      <c r="M138" s="46" t="s">
        <v>72</v>
      </c>
      <c r="N138" s="46" t="s">
        <v>4356</v>
      </c>
      <c r="O138" s="549"/>
    </row>
    <row r="139" spans="2:15" hidden="1">
      <c r="B139" s="46" t="s">
        <v>472</v>
      </c>
      <c r="C139" s="46" t="s">
        <v>1549</v>
      </c>
      <c r="D139" s="46" t="s">
        <v>917</v>
      </c>
      <c r="E139" s="46" t="s">
        <v>75</v>
      </c>
      <c r="F139" s="46">
        <v>2</v>
      </c>
      <c r="G139" s="46" t="s">
        <v>4355</v>
      </c>
      <c r="H139" s="46" t="s">
        <v>72</v>
      </c>
      <c r="I139" s="46" t="s">
        <v>4357</v>
      </c>
      <c r="J139" s="549"/>
      <c r="L139" s="46" t="s">
        <v>4355</v>
      </c>
      <c r="M139" s="46" t="s">
        <v>72</v>
      </c>
      <c r="N139" s="46" t="s">
        <v>4357</v>
      </c>
      <c r="O139" s="549"/>
    </row>
    <row r="140" spans="2:15" hidden="1">
      <c r="B140" s="46" t="s">
        <v>472</v>
      </c>
      <c r="C140" s="46" t="s">
        <v>1549</v>
      </c>
      <c r="D140" s="46" t="s">
        <v>917</v>
      </c>
      <c r="E140" s="46" t="s">
        <v>75</v>
      </c>
      <c r="F140" s="46">
        <v>3</v>
      </c>
      <c r="G140" s="46" t="s">
        <v>4355</v>
      </c>
      <c r="H140" s="46" t="s">
        <v>72</v>
      </c>
      <c r="I140" s="46" t="s">
        <v>4358</v>
      </c>
      <c r="J140" s="549"/>
      <c r="L140" s="46" t="s">
        <v>4355</v>
      </c>
      <c r="M140" s="46" t="s">
        <v>72</v>
      </c>
      <c r="N140" s="46" t="s">
        <v>4358</v>
      </c>
      <c r="O140" s="549"/>
    </row>
    <row r="141" spans="2:15" hidden="1">
      <c r="B141" s="46" t="s">
        <v>472</v>
      </c>
      <c r="C141" s="46" t="s">
        <v>1549</v>
      </c>
      <c r="D141" s="46" t="s">
        <v>917</v>
      </c>
      <c r="E141" s="46" t="s">
        <v>75</v>
      </c>
      <c r="F141" s="46">
        <v>4</v>
      </c>
      <c r="G141" s="46" t="s">
        <v>4355</v>
      </c>
      <c r="H141" s="46" t="s">
        <v>72</v>
      </c>
      <c r="I141" s="46" t="s">
        <v>4359</v>
      </c>
      <c r="J141" s="549"/>
      <c r="L141" s="46" t="s">
        <v>4355</v>
      </c>
      <c r="M141" s="46" t="s">
        <v>72</v>
      </c>
      <c r="N141" s="46" t="s">
        <v>4359</v>
      </c>
      <c r="O141" s="549"/>
    </row>
    <row r="142" spans="2:15" hidden="1">
      <c r="B142" s="46" t="s">
        <v>472</v>
      </c>
      <c r="C142" s="46" t="s">
        <v>1549</v>
      </c>
      <c r="D142" s="46" t="s">
        <v>917</v>
      </c>
      <c r="E142" s="46" t="s">
        <v>75</v>
      </c>
      <c r="F142" s="46">
        <v>5</v>
      </c>
      <c r="G142" s="46" t="s">
        <v>4355</v>
      </c>
      <c r="H142" s="46" t="s">
        <v>72</v>
      </c>
      <c r="I142" s="46" t="s">
        <v>4360</v>
      </c>
      <c r="J142" s="549"/>
      <c r="L142" s="46" t="s">
        <v>4355</v>
      </c>
      <c r="M142" s="46" t="s">
        <v>72</v>
      </c>
      <c r="N142" s="46" t="s">
        <v>4360</v>
      </c>
      <c r="O142" s="549"/>
    </row>
    <row r="143" spans="2:15" hidden="1">
      <c r="B143" s="46" t="s">
        <v>472</v>
      </c>
      <c r="C143" s="46" t="s">
        <v>1549</v>
      </c>
      <c r="D143" s="46" t="s">
        <v>917</v>
      </c>
      <c r="E143" s="46" t="s">
        <v>75</v>
      </c>
      <c r="F143" s="46">
        <v>6</v>
      </c>
      <c r="G143" s="46" t="s">
        <v>4355</v>
      </c>
      <c r="H143" s="46" t="s">
        <v>72</v>
      </c>
      <c r="I143" s="46" t="s">
        <v>4361</v>
      </c>
      <c r="J143" s="549"/>
      <c r="L143" s="46" t="s">
        <v>4355</v>
      </c>
      <c r="M143" s="46" t="s">
        <v>72</v>
      </c>
      <c r="N143" s="46" t="s">
        <v>4361</v>
      </c>
      <c r="O143" s="549"/>
    </row>
    <row r="144" spans="2:15" hidden="1">
      <c r="B144" s="46" t="s">
        <v>472</v>
      </c>
      <c r="C144" s="46" t="s">
        <v>1549</v>
      </c>
      <c r="D144" s="46" t="s">
        <v>917</v>
      </c>
      <c r="E144" s="46" t="s">
        <v>75</v>
      </c>
      <c r="F144" s="46">
        <v>7</v>
      </c>
      <c r="G144" s="46" t="s">
        <v>4355</v>
      </c>
      <c r="H144" s="46" t="s">
        <v>72</v>
      </c>
      <c r="I144" s="46" t="s">
        <v>4362</v>
      </c>
      <c r="J144" s="549"/>
      <c r="L144" s="46" t="s">
        <v>4355</v>
      </c>
      <c r="M144" s="46" t="s">
        <v>72</v>
      </c>
      <c r="N144" s="46" t="s">
        <v>4362</v>
      </c>
      <c r="O144" s="549"/>
    </row>
    <row r="145" spans="2:15" hidden="1">
      <c r="B145" s="46" t="s">
        <v>472</v>
      </c>
      <c r="C145" s="46" t="s">
        <v>1549</v>
      </c>
      <c r="D145" s="46" t="s">
        <v>917</v>
      </c>
      <c r="E145" s="46" t="s">
        <v>75</v>
      </c>
      <c r="F145" s="46">
        <v>8</v>
      </c>
      <c r="G145" s="46" t="s">
        <v>4355</v>
      </c>
      <c r="H145" s="46" t="s">
        <v>72</v>
      </c>
      <c r="I145" s="46" t="s">
        <v>4363</v>
      </c>
      <c r="J145" s="549"/>
      <c r="L145" s="46" t="s">
        <v>4355</v>
      </c>
      <c r="M145" s="46" t="s">
        <v>72</v>
      </c>
      <c r="N145" s="46" t="s">
        <v>4363</v>
      </c>
      <c r="O145" s="549"/>
    </row>
    <row r="146" spans="2:15" hidden="1">
      <c r="B146" s="46" t="s">
        <v>472</v>
      </c>
      <c r="C146" s="46" t="s">
        <v>1549</v>
      </c>
      <c r="D146" s="46" t="s">
        <v>917</v>
      </c>
      <c r="E146" s="46" t="s">
        <v>75</v>
      </c>
      <c r="F146" s="46">
        <v>9</v>
      </c>
      <c r="G146" s="46" t="s">
        <v>4355</v>
      </c>
      <c r="H146" s="46" t="s">
        <v>72</v>
      </c>
      <c r="I146" s="46" t="s">
        <v>4364</v>
      </c>
      <c r="J146" s="549"/>
      <c r="L146" s="46" t="s">
        <v>4355</v>
      </c>
      <c r="M146" s="46" t="s">
        <v>72</v>
      </c>
      <c r="N146" s="46" t="s">
        <v>4364</v>
      </c>
      <c r="O146" s="549"/>
    </row>
    <row r="147" spans="2:15" hidden="1">
      <c r="B147" s="46" t="s">
        <v>472</v>
      </c>
      <c r="C147" s="46" t="s">
        <v>1549</v>
      </c>
      <c r="D147" s="46" t="s">
        <v>917</v>
      </c>
      <c r="E147" s="46" t="s">
        <v>75</v>
      </c>
      <c r="F147" s="46">
        <v>10</v>
      </c>
      <c r="G147" s="46" t="s">
        <v>4355</v>
      </c>
      <c r="H147" s="46" t="s">
        <v>72</v>
      </c>
      <c r="I147" s="46" t="s">
        <v>4365</v>
      </c>
      <c r="J147" s="549"/>
      <c r="L147" s="46" t="s">
        <v>4355</v>
      </c>
      <c r="M147" s="46" t="s">
        <v>72</v>
      </c>
      <c r="N147" s="46" t="s">
        <v>4365</v>
      </c>
      <c r="O147" s="549"/>
    </row>
    <row r="148" spans="2:15" hidden="1">
      <c r="B148" s="46" t="s">
        <v>472</v>
      </c>
      <c r="C148" s="46" t="s">
        <v>1549</v>
      </c>
      <c r="D148" s="46" t="s">
        <v>917</v>
      </c>
      <c r="E148" s="46" t="s">
        <v>75</v>
      </c>
      <c r="F148" s="46">
        <v>11</v>
      </c>
      <c r="G148" s="563" t="s">
        <v>4335</v>
      </c>
      <c r="H148" s="563" t="s">
        <v>4335</v>
      </c>
      <c r="I148" s="563" t="s">
        <v>4335</v>
      </c>
      <c r="J148" s="549"/>
      <c r="L148" s="563" t="s">
        <v>4335</v>
      </c>
      <c r="M148" s="563" t="s">
        <v>4335</v>
      </c>
      <c r="N148" s="563" t="s">
        <v>4335</v>
      </c>
      <c r="O148" s="549"/>
    </row>
    <row r="149" spans="2:15" hidden="1">
      <c r="B149" s="46" t="s">
        <v>472</v>
      </c>
      <c r="C149" s="46" t="s">
        <v>1549</v>
      </c>
      <c r="D149" s="46" t="s">
        <v>917</v>
      </c>
      <c r="E149" s="46" t="s">
        <v>75</v>
      </c>
      <c r="F149" s="46">
        <v>12</v>
      </c>
      <c r="G149" s="563" t="s">
        <v>4335</v>
      </c>
      <c r="H149" s="563" t="s">
        <v>4335</v>
      </c>
      <c r="I149" s="563" t="s">
        <v>4335</v>
      </c>
      <c r="J149" s="549"/>
      <c r="L149" s="563" t="s">
        <v>4335</v>
      </c>
      <c r="M149" s="563" t="s">
        <v>4335</v>
      </c>
      <c r="N149" s="563" t="s">
        <v>4335</v>
      </c>
      <c r="O149" s="549"/>
    </row>
    <row r="150" spans="2:15" hidden="1">
      <c r="B150" s="46" t="s">
        <v>472</v>
      </c>
      <c r="C150" s="46" t="s">
        <v>1549</v>
      </c>
      <c r="D150" s="46" t="s">
        <v>917</v>
      </c>
      <c r="E150" s="46" t="s">
        <v>75</v>
      </c>
      <c r="F150" s="46">
        <v>13</v>
      </c>
      <c r="G150" s="46" t="s">
        <v>4335</v>
      </c>
      <c r="H150" s="563" t="s">
        <v>4335</v>
      </c>
      <c r="I150" s="563" t="s">
        <v>4335</v>
      </c>
      <c r="J150" s="549"/>
      <c r="L150" s="563" t="s">
        <v>4335</v>
      </c>
      <c r="M150" s="563" t="s">
        <v>4335</v>
      </c>
      <c r="N150" s="563" t="s">
        <v>4335</v>
      </c>
      <c r="O150" s="549"/>
    </row>
    <row r="151" spans="2:15" hidden="1">
      <c r="B151" s="46" t="s">
        <v>472</v>
      </c>
      <c r="C151" s="46" t="s">
        <v>1549</v>
      </c>
      <c r="D151" s="46" t="s">
        <v>917</v>
      </c>
      <c r="E151" s="46" t="s">
        <v>75</v>
      </c>
      <c r="F151" s="46">
        <v>14</v>
      </c>
      <c r="G151" s="46" t="s">
        <v>4335</v>
      </c>
      <c r="H151" s="563" t="s">
        <v>4335</v>
      </c>
      <c r="I151" s="563" t="s">
        <v>4335</v>
      </c>
      <c r="J151" s="549"/>
      <c r="L151" s="563" t="s">
        <v>4335</v>
      </c>
      <c r="M151" s="563" t="s">
        <v>4335</v>
      </c>
      <c r="N151" s="563" t="s">
        <v>4335</v>
      </c>
      <c r="O151" s="549"/>
    </row>
    <row r="152" spans="2:15" hidden="1">
      <c r="B152" s="46" t="s">
        <v>472</v>
      </c>
      <c r="C152" s="46" t="s">
        <v>1549</v>
      </c>
      <c r="D152" s="46" t="s">
        <v>917</v>
      </c>
      <c r="E152" s="46" t="s">
        <v>75</v>
      </c>
      <c r="F152" s="46">
        <v>15</v>
      </c>
      <c r="G152" s="46" t="s">
        <v>4335</v>
      </c>
      <c r="H152" s="563" t="s">
        <v>4335</v>
      </c>
      <c r="I152" s="563" t="s">
        <v>4335</v>
      </c>
      <c r="J152" s="549"/>
      <c r="L152" s="563" t="s">
        <v>4335</v>
      </c>
      <c r="M152" s="563" t="s">
        <v>4335</v>
      </c>
      <c r="N152" s="563" t="s">
        <v>4335</v>
      </c>
      <c r="O152" s="549"/>
    </row>
    <row r="153" spans="2:15" hidden="1">
      <c r="B153" s="46" t="s">
        <v>472</v>
      </c>
      <c r="C153" s="46" t="s">
        <v>1549</v>
      </c>
      <c r="D153" s="46" t="s">
        <v>917</v>
      </c>
      <c r="E153" s="46" t="s">
        <v>75</v>
      </c>
      <c r="F153" s="46">
        <v>16</v>
      </c>
      <c r="G153" s="46" t="s">
        <v>4335</v>
      </c>
      <c r="H153" s="563" t="s">
        <v>4335</v>
      </c>
      <c r="I153" s="563" t="s">
        <v>4335</v>
      </c>
      <c r="J153" s="549"/>
      <c r="L153" s="563" t="s">
        <v>4335</v>
      </c>
      <c r="M153" s="563" t="s">
        <v>4335</v>
      </c>
      <c r="N153" s="563" t="s">
        <v>4335</v>
      </c>
      <c r="O153" s="549"/>
    </row>
    <row r="154" spans="2:15" hidden="1">
      <c r="B154" s="46" t="s">
        <v>472</v>
      </c>
      <c r="C154" s="46" t="s">
        <v>1549</v>
      </c>
      <c r="D154" s="46" t="s">
        <v>917</v>
      </c>
      <c r="E154" s="46" t="s">
        <v>75</v>
      </c>
      <c r="F154" s="46">
        <v>17</v>
      </c>
      <c r="G154" s="46" t="s">
        <v>4335</v>
      </c>
      <c r="H154" s="563" t="s">
        <v>4335</v>
      </c>
      <c r="I154" s="563" t="s">
        <v>4335</v>
      </c>
      <c r="J154" s="549"/>
      <c r="L154" s="563" t="s">
        <v>4335</v>
      </c>
      <c r="M154" s="563" t="s">
        <v>4335</v>
      </c>
      <c r="N154" s="563" t="s">
        <v>4335</v>
      </c>
      <c r="O154" s="549"/>
    </row>
    <row r="155" spans="2:15" hidden="1">
      <c r="B155" s="46" t="s">
        <v>472</v>
      </c>
      <c r="C155" s="46" t="s">
        <v>1549</v>
      </c>
      <c r="D155" s="46" t="s">
        <v>917</v>
      </c>
      <c r="E155" s="46" t="s">
        <v>75</v>
      </c>
      <c r="F155" s="46">
        <v>18</v>
      </c>
      <c r="G155" s="46" t="s">
        <v>4335</v>
      </c>
      <c r="H155" s="563" t="s">
        <v>4335</v>
      </c>
      <c r="I155" s="563" t="s">
        <v>4335</v>
      </c>
      <c r="J155" s="549"/>
      <c r="L155" s="563" t="s">
        <v>4335</v>
      </c>
      <c r="M155" s="563" t="s">
        <v>4335</v>
      </c>
      <c r="N155" s="563" t="s">
        <v>4335</v>
      </c>
      <c r="O155" s="549"/>
    </row>
    <row r="156" spans="2:15" hidden="1">
      <c r="B156" s="46" t="s">
        <v>472</v>
      </c>
      <c r="C156" s="46" t="s">
        <v>1549</v>
      </c>
      <c r="D156" s="46" t="s">
        <v>917</v>
      </c>
      <c r="E156" s="46" t="s">
        <v>75</v>
      </c>
      <c r="F156" s="46">
        <v>19</v>
      </c>
      <c r="G156" s="46" t="s">
        <v>901</v>
      </c>
      <c r="H156" s="46" t="s">
        <v>82</v>
      </c>
      <c r="I156" s="46" t="s">
        <v>4248</v>
      </c>
      <c r="J156" s="549"/>
      <c r="L156" s="46" t="s">
        <v>864</v>
      </c>
      <c r="M156" s="46" t="s">
        <v>82</v>
      </c>
      <c r="N156" s="46" t="s">
        <v>4248</v>
      </c>
      <c r="O156" s="549"/>
    </row>
    <row r="157" spans="2:15" hidden="1">
      <c r="B157" s="46" t="s">
        <v>472</v>
      </c>
      <c r="C157" s="46" t="s">
        <v>1549</v>
      </c>
      <c r="D157" s="46" t="s">
        <v>917</v>
      </c>
      <c r="E157" s="46" t="s">
        <v>75</v>
      </c>
      <c r="F157" s="46">
        <v>20</v>
      </c>
      <c r="G157" s="46" t="s">
        <v>901</v>
      </c>
      <c r="H157" s="46" t="s">
        <v>82</v>
      </c>
      <c r="I157" s="46" t="s">
        <v>4249</v>
      </c>
      <c r="J157" s="549"/>
      <c r="L157" s="46" t="s">
        <v>864</v>
      </c>
      <c r="M157" s="46" t="s">
        <v>82</v>
      </c>
      <c r="N157" s="46" t="s">
        <v>4271</v>
      </c>
      <c r="O157" s="549"/>
    </row>
    <row r="158" spans="2:15" hidden="1">
      <c r="B158" s="46" t="s">
        <v>472</v>
      </c>
      <c r="C158" s="46" t="s">
        <v>1549</v>
      </c>
      <c r="D158" s="46" t="s">
        <v>917</v>
      </c>
      <c r="E158" s="46" t="s">
        <v>75</v>
      </c>
      <c r="F158" s="46">
        <v>21</v>
      </c>
      <c r="G158" s="46" t="s">
        <v>901</v>
      </c>
      <c r="H158" s="46" t="s">
        <v>82</v>
      </c>
      <c r="I158" s="46" t="s">
        <v>4271</v>
      </c>
      <c r="J158" s="549"/>
      <c r="L158" s="46" t="s">
        <v>864</v>
      </c>
      <c r="M158" s="46" t="s">
        <v>1498</v>
      </c>
      <c r="N158" s="46" t="s">
        <v>4249</v>
      </c>
      <c r="O158" s="549"/>
    </row>
    <row r="159" spans="2:15" hidden="1">
      <c r="B159" s="46" t="s">
        <v>472</v>
      </c>
      <c r="C159" s="46" t="s">
        <v>1549</v>
      </c>
      <c r="D159" s="46" t="s">
        <v>917</v>
      </c>
      <c r="E159" s="46" t="s">
        <v>75</v>
      </c>
      <c r="F159" s="46">
        <v>22</v>
      </c>
      <c r="G159" s="46" t="s">
        <v>901</v>
      </c>
      <c r="H159" s="46" t="s">
        <v>82</v>
      </c>
      <c r="I159" s="46" t="s">
        <v>4273</v>
      </c>
      <c r="J159" s="549"/>
      <c r="L159" s="46" t="s">
        <v>864</v>
      </c>
      <c r="M159" s="46" t="s">
        <v>1498</v>
      </c>
      <c r="N159" s="46" t="s">
        <v>4273</v>
      </c>
      <c r="O159" s="549"/>
    </row>
    <row r="160" spans="2:15" hidden="1">
      <c r="B160" s="46" t="s">
        <v>472</v>
      </c>
      <c r="C160" s="46" t="s">
        <v>1549</v>
      </c>
      <c r="D160" s="46" t="s">
        <v>917</v>
      </c>
      <c r="E160" s="46" t="s">
        <v>75</v>
      </c>
      <c r="F160" s="46">
        <v>23</v>
      </c>
      <c r="G160" s="46" t="s">
        <v>901</v>
      </c>
      <c r="H160" s="46" t="s">
        <v>82</v>
      </c>
      <c r="I160" s="46" t="s">
        <v>4336</v>
      </c>
      <c r="J160" s="549"/>
      <c r="L160" s="46" t="s">
        <v>866</v>
      </c>
      <c r="M160" s="46" t="s">
        <v>82</v>
      </c>
      <c r="N160" s="46" t="s">
        <v>4248</v>
      </c>
      <c r="O160" s="549"/>
    </row>
    <row r="161" spans="2:15" hidden="1">
      <c r="B161" s="46" t="s">
        <v>472</v>
      </c>
      <c r="C161" s="46" t="s">
        <v>1549</v>
      </c>
      <c r="D161" s="46" t="s">
        <v>917</v>
      </c>
      <c r="E161" s="46" t="s">
        <v>75</v>
      </c>
      <c r="F161" s="46">
        <v>24</v>
      </c>
      <c r="G161" s="46" t="s">
        <v>901</v>
      </c>
      <c r="H161" s="46" t="s">
        <v>82</v>
      </c>
      <c r="I161" s="46" t="s">
        <v>4337</v>
      </c>
      <c r="J161" s="549"/>
      <c r="L161" s="46" t="s">
        <v>866</v>
      </c>
      <c r="M161" s="46" t="s">
        <v>82</v>
      </c>
      <c r="N161" s="46" t="s">
        <v>4271</v>
      </c>
      <c r="O161" s="549"/>
    </row>
    <row r="162" spans="2:15" hidden="1">
      <c r="B162" s="46" t="s">
        <v>472</v>
      </c>
      <c r="C162" s="46" t="s">
        <v>1549</v>
      </c>
      <c r="D162" s="46" t="s">
        <v>917</v>
      </c>
      <c r="E162" s="46" t="s">
        <v>75</v>
      </c>
      <c r="F162" s="46">
        <v>25</v>
      </c>
      <c r="G162" s="46" t="s">
        <v>901</v>
      </c>
      <c r="H162" s="46" t="s">
        <v>82</v>
      </c>
      <c r="I162" s="46" t="s">
        <v>4338</v>
      </c>
      <c r="J162" s="549"/>
      <c r="L162" s="46" t="s">
        <v>866</v>
      </c>
      <c r="M162" s="46" t="s">
        <v>1498</v>
      </c>
      <c r="N162" s="46" t="s">
        <v>4249</v>
      </c>
      <c r="O162" s="549"/>
    </row>
    <row r="163" spans="2:15" hidden="1">
      <c r="B163" s="46" t="s">
        <v>472</v>
      </c>
      <c r="C163" s="46" t="s">
        <v>1549</v>
      </c>
      <c r="D163" s="46" t="s">
        <v>917</v>
      </c>
      <c r="E163" s="46" t="s">
        <v>75</v>
      </c>
      <c r="F163" s="46">
        <v>26</v>
      </c>
      <c r="G163" s="46" t="s">
        <v>901</v>
      </c>
      <c r="H163" s="46" t="s">
        <v>82</v>
      </c>
      <c r="I163" s="46" t="s">
        <v>4339</v>
      </c>
      <c r="J163" s="549"/>
      <c r="L163" s="46" t="s">
        <v>866</v>
      </c>
      <c r="M163" s="46" t="s">
        <v>1498</v>
      </c>
      <c r="N163" s="46" t="s">
        <v>4273</v>
      </c>
      <c r="O163" s="549"/>
    </row>
    <row r="164" spans="2:15" hidden="1">
      <c r="B164" s="46" t="s">
        <v>472</v>
      </c>
      <c r="C164" s="46" t="s">
        <v>1549</v>
      </c>
      <c r="D164" s="46" t="s">
        <v>917</v>
      </c>
      <c r="E164" s="46" t="s">
        <v>75</v>
      </c>
      <c r="F164" s="46">
        <v>27</v>
      </c>
      <c r="G164" s="46" t="s">
        <v>903</v>
      </c>
      <c r="H164" s="46" t="s">
        <v>82</v>
      </c>
      <c r="I164" s="46" t="s">
        <v>4248</v>
      </c>
      <c r="J164" s="549"/>
      <c r="L164" s="46" t="s">
        <v>868</v>
      </c>
      <c r="M164" s="46" t="s">
        <v>82</v>
      </c>
      <c r="N164" s="46" t="s">
        <v>4248</v>
      </c>
      <c r="O164" s="549"/>
    </row>
    <row r="165" spans="2:15" hidden="1">
      <c r="B165" s="46" t="s">
        <v>472</v>
      </c>
      <c r="C165" s="46" t="s">
        <v>1549</v>
      </c>
      <c r="D165" s="46" t="s">
        <v>917</v>
      </c>
      <c r="E165" s="46" t="s">
        <v>75</v>
      </c>
      <c r="F165" s="46">
        <v>28</v>
      </c>
      <c r="G165" s="46" t="s">
        <v>903</v>
      </c>
      <c r="H165" s="46" t="s">
        <v>82</v>
      </c>
      <c r="I165" s="46" t="s">
        <v>4249</v>
      </c>
      <c r="J165" s="549"/>
      <c r="L165" s="46" t="s">
        <v>868</v>
      </c>
      <c r="M165" s="46" t="s">
        <v>82</v>
      </c>
      <c r="N165" s="46" t="s">
        <v>4271</v>
      </c>
      <c r="O165" s="549"/>
    </row>
    <row r="166" spans="2:15" hidden="1">
      <c r="B166" s="46" t="s">
        <v>472</v>
      </c>
      <c r="C166" s="46" t="s">
        <v>1549</v>
      </c>
      <c r="D166" s="46" t="s">
        <v>917</v>
      </c>
      <c r="E166" s="46" t="s">
        <v>75</v>
      </c>
      <c r="F166" s="46">
        <v>29</v>
      </c>
      <c r="G166" s="46" t="s">
        <v>903</v>
      </c>
      <c r="H166" s="46" t="s">
        <v>82</v>
      </c>
      <c r="I166" s="46" t="s">
        <v>4271</v>
      </c>
      <c r="J166" s="549"/>
      <c r="L166" s="46" t="s">
        <v>868</v>
      </c>
      <c r="M166" s="46" t="s">
        <v>1498</v>
      </c>
      <c r="N166" s="46" t="s">
        <v>4249</v>
      </c>
      <c r="O166" s="549"/>
    </row>
    <row r="167" spans="2:15" hidden="1">
      <c r="B167" s="46" t="s">
        <v>472</v>
      </c>
      <c r="C167" s="46" t="s">
        <v>1549</v>
      </c>
      <c r="D167" s="46" t="s">
        <v>917</v>
      </c>
      <c r="E167" s="46" t="s">
        <v>75</v>
      </c>
      <c r="F167" s="46">
        <v>30</v>
      </c>
      <c r="G167" s="46" t="s">
        <v>903</v>
      </c>
      <c r="H167" s="46" t="s">
        <v>82</v>
      </c>
      <c r="I167" s="46" t="s">
        <v>4273</v>
      </c>
      <c r="J167" s="549"/>
      <c r="L167" s="46" t="s">
        <v>868</v>
      </c>
      <c r="M167" s="46" t="s">
        <v>1498</v>
      </c>
      <c r="N167" s="46" t="s">
        <v>4273</v>
      </c>
      <c r="O167" s="549"/>
    </row>
    <row r="168" spans="2:15" hidden="1">
      <c r="B168" s="46" t="s">
        <v>472</v>
      </c>
      <c r="C168" s="46" t="s">
        <v>1549</v>
      </c>
      <c r="D168" s="46" t="s">
        <v>917</v>
      </c>
      <c r="E168" s="46" t="s">
        <v>75</v>
      </c>
      <c r="F168" s="46">
        <v>31</v>
      </c>
      <c r="G168" s="46" t="s">
        <v>903</v>
      </c>
      <c r="H168" s="46" t="s">
        <v>82</v>
      </c>
      <c r="I168" s="46" t="s">
        <v>4336</v>
      </c>
      <c r="J168" s="549"/>
      <c r="L168" s="46" t="s">
        <v>870</v>
      </c>
      <c r="M168" s="46" t="s">
        <v>82</v>
      </c>
      <c r="N168" s="46" t="s">
        <v>4248</v>
      </c>
      <c r="O168" s="549"/>
    </row>
    <row r="169" spans="2:15" hidden="1">
      <c r="B169" s="46" t="s">
        <v>472</v>
      </c>
      <c r="C169" s="46" t="s">
        <v>1549</v>
      </c>
      <c r="D169" s="46" t="s">
        <v>917</v>
      </c>
      <c r="E169" s="46" t="s">
        <v>75</v>
      </c>
      <c r="F169" s="46">
        <v>32</v>
      </c>
      <c r="G169" s="46" t="s">
        <v>903</v>
      </c>
      <c r="H169" s="46" t="s">
        <v>82</v>
      </c>
      <c r="I169" s="46" t="s">
        <v>4337</v>
      </c>
      <c r="J169" s="549"/>
      <c r="L169" s="46" t="s">
        <v>870</v>
      </c>
      <c r="M169" s="46" t="s">
        <v>82</v>
      </c>
      <c r="N169" s="46" t="s">
        <v>4271</v>
      </c>
      <c r="O169" s="549"/>
    </row>
    <row r="170" spans="2:15" hidden="1">
      <c r="B170" s="46" t="s">
        <v>472</v>
      </c>
      <c r="C170" s="46" t="s">
        <v>1549</v>
      </c>
      <c r="D170" s="46" t="s">
        <v>917</v>
      </c>
      <c r="E170" s="46" t="s">
        <v>75</v>
      </c>
      <c r="F170" s="46">
        <v>33</v>
      </c>
      <c r="G170" s="46" t="s">
        <v>903</v>
      </c>
      <c r="H170" s="46" t="s">
        <v>82</v>
      </c>
      <c r="I170" s="46" t="s">
        <v>4338</v>
      </c>
      <c r="J170" s="549"/>
      <c r="L170" s="46" t="s">
        <v>870</v>
      </c>
      <c r="M170" s="46" t="s">
        <v>1498</v>
      </c>
      <c r="N170" s="46" t="s">
        <v>4249</v>
      </c>
      <c r="O170" s="549"/>
    </row>
    <row r="171" spans="2:15" hidden="1">
      <c r="B171" s="46" t="s">
        <v>472</v>
      </c>
      <c r="C171" s="46" t="s">
        <v>1549</v>
      </c>
      <c r="D171" s="46" t="s">
        <v>917</v>
      </c>
      <c r="E171" s="46" t="s">
        <v>75</v>
      </c>
      <c r="F171" s="46">
        <v>34</v>
      </c>
      <c r="G171" s="46" t="s">
        <v>903</v>
      </c>
      <c r="H171" s="46" t="s">
        <v>82</v>
      </c>
      <c r="I171" s="46" t="s">
        <v>4339</v>
      </c>
      <c r="J171" s="549"/>
      <c r="L171" s="46" t="s">
        <v>870</v>
      </c>
      <c r="M171" s="46" t="s">
        <v>1498</v>
      </c>
      <c r="N171" s="46" t="s">
        <v>4273</v>
      </c>
      <c r="O171" s="549"/>
    </row>
    <row r="172" spans="2:15" hidden="1">
      <c r="B172" s="46" t="s">
        <v>472</v>
      </c>
      <c r="C172" s="46" t="s">
        <v>1549</v>
      </c>
      <c r="D172" s="46" t="s">
        <v>917</v>
      </c>
      <c r="E172" s="46" t="s">
        <v>75</v>
      </c>
      <c r="F172" s="46">
        <v>35</v>
      </c>
      <c r="G172" s="46" t="s">
        <v>864</v>
      </c>
      <c r="H172" s="46" t="s">
        <v>1498</v>
      </c>
      <c r="I172" s="46" t="s">
        <v>4248</v>
      </c>
      <c r="J172" s="549"/>
      <c r="L172" s="46" t="s">
        <v>872</v>
      </c>
      <c r="M172" s="46" t="s">
        <v>82</v>
      </c>
      <c r="N172" s="46" t="s">
        <v>4248</v>
      </c>
      <c r="O172" s="549"/>
    </row>
    <row r="173" spans="2:15" hidden="1">
      <c r="B173" s="46" t="s">
        <v>472</v>
      </c>
      <c r="C173" s="46" t="s">
        <v>1549</v>
      </c>
      <c r="D173" s="46" t="s">
        <v>917</v>
      </c>
      <c r="E173" s="46" t="s">
        <v>75</v>
      </c>
      <c r="F173" s="46">
        <v>36</v>
      </c>
      <c r="G173" s="46" t="s">
        <v>864</v>
      </c>
      <c r="H173" s="46" t="s">
        <v>1498</v>
      </c>
      <c r="I173" s="46" t="s">
        <v>4271</v>
      </c>
      <c r="J173" s="549"/>
      <c r="L173" s="46" t="s">
        <v>872</v>
      </c>
      <c r="M173" s="46" t="s">
        <v>82</v>
      </c>
      <c r="N173" s="46" t="s">
        <v>4271</v>
      </c>
      <c r="O173" s="549"/>
    </row>
    <row r="174" spans="2:15" hidden="1">
      <c r="B174" s="46" t="s">
        <v>472</v>
      </c>
      <c r="C174" s="46" t="s">
        <v>1549</v>
      </c>
      <c r="D174" s="46" t="s">
        <v>917</v>
      </c>
      <c r="E174" s="46" t="s">
        <v>75</v>
      </c>
      <c r="F174" s="46">
        <v>37</v>
      </c>
      <c r="G174" s="46" t="s">
        <v>866</v>
      </c>
      <c r="H174" s="46" t="s">
        <v>1498</v>
      </c>
      <c r="I174" s="46" t="s">
        <v>4248</v>
      </c>
      <c r="J174" s="549"/>
      <c r="L174" s="46" t="s">
        <v>872</v>
      </c>
      <c r="M174" s="46" t="s">
        <v>1498</v>
      </c>
      <c r="N174" s="46" t="s">
        <v>4249</v>
      </c>
      <c r="O174" s="549"/>
    </row>
    <row r="175" spans="2:15" hidden="1">
      <c r="B175" s="46" t="s">
        <v>472</v>
      </c>
      <c r="C175" s="46" t="s">
        <v>1549</v>
      </c>
      <c r="D175" s="46" t="s">
        <v>917</v>
      </c>
      <c r="E175" s="46" t="s">
        <v>75</v>
      </c>
      <c r="F175" s="46">
        <v>38</v>
      </c>
      <c r="G175" s="46" t="s">
        <v>866</v>
      </c>
      <c r="H175" s="46" t="s">
        <v>1498</v>
      </c>
      <c r="I175" s="46" t="s">
        <v>4271</v>
      </c>
      <c r="J175" s="549"/>
      <c r="L175" s="46" t="s">
        <v>872</v>
      </c>
      <c r="M175" s="46" t="s">
        <v>1498</v>
      </c>
      <c r="N175" s="46" t="s">
        <v>4273</v>
      </c>
      <c r="O175" s="549"/>
    </row>
    <row r="176" spans="2:15" hidden="1">
      <c r="B176" s="46" t="s">
        <v>472</v>
      </c>
      <c r="C176" s="46" t="s">
        <v>1549</v>
      </c>
      <c r="D176" s="46" t="s">
        <v>917</v>
      </c>
      <c r="E176" s="46" t="s">
        <v>75</v>
      </c>
      <c r="F176" s="46">
        <v>39</v>
      </c>
      <c r="G176" s="46" t="s">
        <v>868</v>
      </c>
      <c r="H176" s="46" t="s">
        <v>1498</v>
      </c>
      <c r="I176" s="46" t="s">
        <v>4248</v>
      </c>
      <c r="J176" s="549"/>
      <c r="L176" s="46" t="s">
        <v>874</v>
      </c>
      <c r="M176" s="46" t="s">
        <v>82</v>
      </c>
      <c r="N176" s="46" t="s">
        <v>4248</v>
      </c>
      <c r="O176" s="549"/>
    </row>
    <row r="177" spans="2:15" hidden="1">
      <c r="B177" s="46" t="s">
        <v>472</v>
      </c>
      <c r="C177" s="46" t="s">
        <v>1549</v>
      </c>
      <c r="D177" s="46" t="s">
        <v>917</v>
      </c>
      <c r="E177" s="46" t="s">
        <v>75</v>
      </c>
      <c r="F177" s="46">
        <v>40</v>
      </c>
      <c r="G177" s="46" t="s">
        <v>868</v>
      </c>
      <c r="H177" s="46" t="s">
        <v>1498</v>
      </c>
      <c r="I177" s="46" t="s">
        <v>4271</v>
      </c>
      <c r="J177" s="549"/>
      <c r="L177" s="46" t="s">
        <v>874</v>
      </c>
      <c r="M177" s="46" t="s">
        <v>82</v>
      </c>
      <c r="N177" s="46" t="s">
        <v>4271</v>
      </c>
      <c r="O177" s="549"/>
    </row>
    <row r="178" spans="2:15" hidden="1">
      <c r="B178" s="46" t="s">
        <v>472</v>
      </c>
      <c r="C178" s="46" t="s">
        <v>1549</v>
      </c>
      <c r="D178" s="46" t="s">
        <v>917</v>
      </c>
      <c r="E178" s="46" t="s">
        <v>75</v>
      </c>
      <c r="F178" s="46">
        <v>41</v>
      </c>
      <c r="G178" s="46" t="s">
        <v>870</v>
      </c>
      <c r="H178" s="46" t="s">
        <v>1498</v>
      </c>
      <c r="I178" s="46" t="s">
        <v>4248</v>
      </c>
      <c r="J178" s="549"/>
      <c r="L178" s="46" t="s">
        <v>874</v>
      </c>
      <c r="M178" s="46" t="s">
        <v>1498</v>
      </c>
      <c r="N178" s="46" t="s">
        <v>4249</v>
      </c>
      <c r="O178" s="549"/>
    </row>
    <row r="179" spans="2:15" hidden="1">
      <c r="B179" s="46" t="s">
        <v>472</v>
      </c>
      <c r="C179" s="46" t="s">
        <v>1549</v>
      </c>
      <c r="D179" s="46" t="s">
        <v>917</v>
      </c>
      <c r="E179" s="46" t="s">
        <v>75</v>
      </c>
      <c r="F179" s="46">
        <v>42</v>
      </c>
      <c r="G179" s="46" t="s">
        <v>870</v>
      </c>
      <c r="H179" s="46" t="s">
        <v>1498</v>
      </c>
      <c r="I179" s="46" t="s">
        <v>4271</v>
      </c>
      <c r="J179" s="549"/>
      <c r="L179" s="46" t="s">
        <v>874</v>
      </c>
      <c r="M179" s="46" t="s">
        <v>1498</v>
      </c>
      <c r="N179" s="46" t="s">
        <v>4273</v>
      </c>
      <c r="O179" s="549"/>
    </row>
    <row r="180" spans="2:15" hidden="1">
      <c r="B180" s="46" t="s">
        <v>472</v>
      </c>
      <c r="C180" s="46" t="s">
        <v>1549</v>
      </c>
      <c r="D180" s="46" t="s">
        <v>917</v>
      </c>
      <c r="E180" s="46" t="s">
        <v>75</v>
      </c>
      <c r="F180" s="46">
        <v>43</v>
      </c>
      <c r="G180" s="46" t="s">
        <v>872</v>
      </c>
      <c r="H180" s="46" t="s">
        <v>1498</v>
      </c>
      <c r="I180" s="46" t="s">
        <v>4248</v>
      </c>
      <c r="J180" s="549"/>
      <c r="L180" s="46" t="s">
        <v>4366</v>
      </c>
      <c r="M180" s="46" t="s">
        <v>82</v>
      </c>
      <c r="N180" s="46" t="s">
        <v>4248</v>
      </c>
      <c r="O180" s="549"/>
    </row>
    <row r="181" spans="2:15" hidden="1">
      <c r="B181" s="46" t="s">
        <v>472</v>
      </c>
      <c r="C181" s="46" t="s">
        <v>1549</v>
      </c>
      <c r="D181" s="46" t="s">
        <v>917</v>
      </c>
      <c r="E181" s="46" t="s">
        <v>75</v>
      </c>
      <c r="F181" s="46">
        <v>44</v>
      </c>
      <c r="G181" s="46" t="s">
        <v>872</v>
      </c>
      <c r="H181" s="46" t="s">
        <v>1498</v>
      </c>
      <c r="I181" s="46" t="s">
        <v>4271</v>
      </c>
      <c r="J181" s="549"/>
      <c r="L181" s="46" t="s">
        <v>4366</v>
      </c>
      <c r="M181" s="46" t="s">
        <v>82</v>
      </c>
      <c r="N181" s="46" t="s">
        <v>4271</v>
      </c>
      <c r="O181" s="549"/>
    </row>
    <row r="182" spans="2:15" hidden="1">
      <c r="B182" s="46" t="s">
        <v>472</v>
      </c>
      <c r="C182" s="46" t="s">
        <v>1549</v>
      </c>
      <c r="D182" s="46" t="s">
        <v>917</v>
      </c>
      <c r="E182" s="46" t="s">
        <v>75</v>
      </c>
      <c r="F182" s="46">
        <v>45</v>
      </c>
      <c r="G182" s="46" t="s">
        <v>4335</v>
      </c>
      <c r="H182" s="563" t="s">
        <v>4335</v>
      </c>
      <c r="I182" s="563" t="s">
        <v>4335</v>
      </c>
      <c r="J182" s="549"/>
      <c r="L182" s="46" t="s">
        <v>4366</v>
      </c>
      <c r="M182" s="46" t="s">
        <v>1498</v>
      </c>
      <c r="N182" s="46" t="s">
        <v>4249</v>
      </c>
      <c r="O182" s="549"/>
    </row>
    <row r="183" spans="2:15" hidden="1">
      <c r="B183" s="46" t="s">
        <v>472</v>
      </c>
      <c r="C183" s="46" t="s">
        <v>1549</v>
      </c>
      <c r="D183" s="46" t="s">
        <v>917</v>
      </c>
      <c r="E183" s="46" t="s">
        <v>75</v>
      </c>
      <c r="F183" s="46">
        <v>46</v>
      </c>
      <c r="G183" s="563" t="s">
        <v>4335</v>
      </c>
      <c r="H183" s="563" t="s">
        <v>4335</v>
      </c>
      <c r="I183" s="563" t="s">
        <v>4335</v>
      </c>
      <c r="J183" s="549"/>
      <c r="L183" s="46" t="s">
        <v>4366</v>
      </c>
      <c r="M183" s="46" t="s">
        <v>1498</v>
      </c>
      <c r="N183" s="46" t="s">
        <v>4273</v>
      </c>
      <c r="O183" s="549"/>
    </row>
    <row r="184" spans="2:15" hidden="1">
      <c r="B184" s="46" t="s">
        <v>472</v>
      </c>
      <c r="C184" s="46" t="s">
        <v>1549</v>
      </c>
      <c r="D184" s="46" t="s">
        <v>917</v>
      </c>
      <c r="E184" s="46" t="s">
        <v>75</v>
      </c>
      <c r="F184" s="46">
        <v>47</v>
      </c>
      <c r="G184" s="563" t="s">
        <v>4335</v>
      </c>
      <c r="H184" s="563" t="s">
        <v>4335</v>
      </c>
      <c r="I184" s="563" t="s">
        <v>4335</v>
      </c>
      <c r="J184" s="549"/>
      <c r="L184" s="563" t="s">
        <v>4335</v>
      </c>
      <c r="M184" s="563" t="s">
        <v>4335</v>
      </c>
      <c r="N184" s="563" t="s">
        <v>4335</v>
      </c>
      <c r="O184" s="549"/>
    </row>
    <row r="185" spans="2:15" hidden="1">
      <c r="B185" s="46" t="s">
        <v>472</v>
      </c>
      <c r="C185" s="46" t="s">
        <v>1549</v>
      </c>
      <c r="D185" s="46" t="s">
        <v>917</v>
      </c>
      <c r="E185" s="46" t="s">
        <v>75</v>
      </c>
      <c r="F185" s="46">
        <v>48</v>
      </c>
      <c r="G185" s="563" t="s">
        <v>4335</v>
      </c>
      <c r="H185" s="563" t="s">
        <v>4335</v>
      </c>
      <c r="I185" s="563" t="s">
        <v>4335</v>
      </c>
      <c r="J185" s="549"/>
      <c r="L185" s="563" t="s">
        <v>4335</v>
      </c>
      <c r="M185" s="563" t="s">
        <v>4335</v>
      </c>
      <c r="N185" s="563" t="s">
        <v>4335</v>
      </c>
      <c r="O185" s="549"/>
    </row>
    <row r="186" spans="2:15" hidden="1">
      <c r="B186" s="46" t="s">
        <v>472</v>
      </c>
      <c r="C186" s="46" t="s">
        <v>1549</v>
      </c>
      <c r="D186" s="46" t="s">
        <v>917</v>
      </c>
      <c r="E186" s="46" t="s">
        <v>75</v>
      </c>
      <c r="F186" s="46">
        <v>49</v>
      </c>
      <c r="G186" s="46" t="s">
        <v>918</v>
      </c>
      <c r="H186" s="46" t="s">
        <v>75</v>
      </c>
      <c r="I186" s="46">
        <v>53</v>
      </c>
      <c r="J186" s="549" t="s">
        <v>4341</v>
      </c>
      <c r="L186" s="46" t="s">
        <v>4367</v>
      </c>
      <c r="M186" s="46" t="s">
        <v>75</v>
      </c>
      <c r="N186" s="46">
        <v>53</v>
      </c>
      <c r="O186" s="549" t="s">
        <v>4341</v>
      </c>
    </row>
    <row r="187" spans="2:15" hidden="1">
      <c r="B187" s="46" t="s">
        <v>472</v>
      </c>
      <c r="C187" s="46" t="s">
        <v>1549</v>
      </c>
      <c r="D187" s="46" t="s">
        <v>917</v>
      </c>
      <c r="E187" s="46" t="s">
        <v>75</v>
      </c>
      <c r="F187" s="46">
        <v>50</v>
      </c>
      <c r="G187" s="563" t="s">
        <v>4335</v>
      </c>
      <c r="H187" s="563" t="s">
        <v>4335</v>
      </c>
      <c r="I187" s="563" t="s">
        <v>4335</v>
      </c>
      <c r="J187" s="549"/>
      <c r="L187" s="563" t="s">
        <v>4335</v>
      </c>
      <c r="M187" s="563" t="s">
        <v>4335</v>
      </c>
      <c r="N187" s="563" t="s">
        <v>4335</v>
      </c>
      <c r="O187" s="549"/>
    </row>
    <row r="188" spans="2:15" hidden="1">
      <c r="B188" s="46" t="s">
        <v>472</v>
      </c>
      <c r="C188" s="46" t="s">
        <v>1549</v>
      </c>
      <c r="D188" s="46" t="s">
        <v>917</v>
      </c>
      <c r="E188" s="46" t="s">
        <v>75</v>
      </c>
      <c r="F188" s="46">
        <v>51</v>
      </c>
      <c r="G188" s="563" t="s">
        <v>4335</v>
      </c>
      <c r="H188" s="563" t="s">
        <v>4335</v>
      </c>
      <c r="I188" s="563" t="s">
        <v>4335</v>
      </c>
      <c r="J188" s="549"/>
      <c r="L188" s="563" t="s">
        <v>4335</v>
      </c>
      <c r="M188" s="563" t="s">
        <v>4335</v>
      </c>
      <c r="N188" s="563" t="s">
        <v>4335</v>
      </c>
      <c r="O188" s="549"/>
    </row>
    <row r="189" spans="2:15" hidden="1">
      <c r="B189" s="46" t="s">
        <v>472</v>
      </c>
      <c r="C189" s="46" t="s">
        <v>1549</v>
      </c>
      <c r="D189" s="46" t="s">
        <v>917</v>
      </c>
      <c r="E189" s="46" t="s">
        <v>75</v>
      </c>
      <c r="F189" s="46">
        <v>52</v>
      </c>
      <c r="G189" s="563" t="s">
        <v>4335</v>
      </c>
      <c r="H189" s="563" t="s">
        <v>4335</v>
      </c>
      <c r="I189" s="563" t="s">
        <v>4335</v>
      </c>
      <c r="J189" s="549"/>
      <c r="L189" s="563" t="s">
        <v>4335</v>
      </c>
      <c r="M189" s="563" t="s">
        <v>4335</v>
      </c>
      <c r="N189" s="563" t="s">
        <v>4335</v>
      </c>
      <c r="O189" s="549"/>
    </row>
    <row r="190" spans="2:15" hidden="1">
      <c r="B190" s="46" t="s">
        <v>472</v>
      </c>
      <c r="C190" s="46" t="s">
        <v>1549</v>
      </c>
      <c r="D190" s="46" t="s">
        <v>917</v>
      </c>
      <c r="E190" s="46" t="s">
        <v>75</v>
      </c>
      <c r="F190" s="46">
        <v>53</v>
      </c>
      <c r="G190" s="46" t="s">
        <v>918</v>
      </c>
      <c r="H190" s="46" t="s">
        <v>75</v>
      </c>
      <c r="I190" s="46">
        <v>49</v>
      </c>
      <c r="J190" s="549" t="s">
        <v>4341</v>
      </c>
      <c r="L190" s="46" t="s">
        <v>4367</v>
      </c>
      <c r="M190" s="46" t="s">
        <v>75</v>
      </c>
      <c r="N190" s="46">
        <v>49</v>
      </c>
      <c r="O190" s="549" t="s">
        <v>4341</v>
      </c>
    </row>
    <row r="191" spans="2:15" hidden="1">
      <c r="B191" s="46" t="s">
        <v>472</v>
      </c>
      <c r="C191" s="46" t="s">
        <v>1549</v>
      </c>
      <c r="D191" s="46" t="s">
        <v>917</v>
      </c>
      <c r="E191" s="46" t="s">
        <v>75</v>
      </c>
      <c r="F191" s="46">
        <v>54</v>
      </c>
      <c r="G191" s="563" t="s">
        <v>4335</v>
      </c>
      <c r="H191" s="563" t="s">
        <v>4335</v>
      </c>
      <c r="I191" s="563" t="s">
        <v>4335</v>
      </c>
      <c r="J191" s="549"/>
      <c r="L191" s="563" t="s">
        <v>4335</v>
      </c>
      <c r="M191" s="563" t="s">
        <v>4335</v>
      </c>
      <c r="N191" s="563" t="s">
        <v>4335</v>
      </c>
      <c r="O191" s="549"/>
    </row>
    <row r="192" spans="2:15" hidden="1">
      <c r="B192" s="46" t="s">
        <v>472</v>
      </c>
      <c r="C192" s="46" t="s">
        <v>1549</v>
      </c>
      <c r="D192" s="46" t="s">
        <v>917</v>
      </c>
      <c r="E192" s="46" t="s">
        <v>75</v>
      </c>
      <c r="F192" s="46">
        <v>55</v>
      </c>
      <c r="G192" s="563" t="s">
        <v>4335</v>
      </c>
      <c r="H192" s="563" t="s">
        <v>4335</v>
      </c>
      <c r="I192" s="563" t="s">
        <v>4335</v>
      </c>
      <c r="J192" s="549"/>
      <c r="L192" s="563" t="s">
        <v>4335</v>
      </c>
      <c r="M192" s="563" t="s">
        <v>4335</v>
      </c>
      <c r="N192" s="563" t="s">
        <v>4335</v>
      </c>
      <c r="O192" s="549"/>
    </row>
    <row r="193" spans="2:15" hidden="1">
      <c r="B193" s="46" t="s">
        <v>472</v>
      </c>
      <c r="C193" s="46" t="s">
        <v>1549</v>
      </c>
      <c r="D193" s="46" t="s">
        <v>917</v>
      </c>
      <c r="E193" s="46" t="s">
        <v>75</v>
      </c>
      <c r="F193" s="46">
        <v>56</v>
      </c>
      <c r="G193" s="563" t="s">
        <v>4335</v>
      </c>
      <c r="H193" s="563" t="s">
        <v>4335</v>
      </c>
      <c r="I193" s="563" t="s">
        <v>4335</v>
      </c>
      <c r="J193" s="549"/>
      <c r="L193" s="563" t="s">
        <v>4335</v>
      </c>
      <c r="M193" s="563" t="s">
        <v>4335</v>
      </c>
      <c r="N193" s="563" t="s">
        <v>4335</v>
      </c>
      <c r="O193" s="549"/>
    </row>
    <row r="194" spans="2:15" hidden="1">
      <c r="B194" s="46" t="s">
        <v>472</v>
      </c>
      <c r="C194" s="46" t="s">
        <v>1549</v>
      </c>
      <c r="D194" s="46" t="s">
        <v>917</v>
      </c>
      <c r="E194" s="46" t="s">
        <v>75</v>
      </c>
      <c r="F194" s="46">
        <v>57</v>
      </c>
      <c r="G194" s="46" t="s">
        <v>918</v>
      </c>
      <c r="H194" s="46" t="s">
        <v>75</v>
      </c>
      <c r="I194" s="46">
        <v>61</v>
      </c>
      <c r="J194" s="549" t="s">
        <v>4341</v>
      </c>
      <c r="L194" s="46" t="s">
        <v>4367</v>
      </c>
      <c r="M194" s="46" t="s">
        <v>75</v>
      </c>
      <c r="N194" s="46">
        <v>61</v>
      </c>
      <c r="O194" s="549" t="s">
        <v>4341</v>
      </c>
    </row>
    <row r="195" spans="2:15" hidden="1">
      <c r="B195" s="46" t="s">
        <v>472</v>
      </c>
      <c r="C195" s="46" t="s">
        <v>1549</v>
      </c>
      <c r="D195" s="46" t="s">
        <v>917</v>
      </c>
      <c r="E195" s="46" t="s">
        <v>75</v>
      </c>
      <c r="F195" s="46">
        <v>58</v>
      </c>
      <c r="G195" s="563" t="s">
        <v>4335</v>
      </c>
      <c r="H195" s="563" t="s">
        <v>4335</v>
      </c>
      <c r="I195" s="563" t="s">
        <v>4335</v>
      </c>
      <c r="J195" s="549"/>
      <c r="L195" s="563" t="s">
        <v>4335</v>
      </c>
      <c r="M195" s="563" t="s">
        <v>4335</v>
      </c>
      <c r="N195" s="563" t="s">
        <v>4335</v>
      </c>
      <c r="O195" s="549"/>
    </row>
    <row r="196" spans="2:15" hidden="1">
      <c r="B196" s="46" t="s">
        <v>472</v>
      </c>
      <c r="C196" s="46" t="s">
        <v>1549</v>
      </c>
      <c r="D196" s="46" t="s">
        <v>917</v>
      </c>
      <c r="E196" s="46" t="s">
        <v>75</v>
      </c>
      <c r="F196" s="46">
        <v>59</v>
      </c>
      <c r="G196" s="563" t="s">
        <v>4335</v>
      </c>
      <c r="H196" s="563" t="s">
        <v>4335</v>
      </c>
      <c r="I196" s="563" t="s">
        <v>4335</v>
      </c>
      <c r="J196" s="549"/>
      <c r="L196" s="563" t="s">
        <v>4335</v>
      </c>
      <c r="M196" s="563" t="s">
        <v>4335</v>
      </c>
      <c r="N196" s="563" t="s">
        <v>4335</v>
      </c>
      <c r="O196" s="549"/>
    </row>
    <row r="197" spans="2:15" hidden="1">
      <c r="B197" s="46" t="s">
        <v>472</v>
      </c>
      <c r="C197" s="46" t="s">
        <v>1549</v>
      </c>
      <c r="D197" s="46" t="s">
        <v>917</v>
      </c>
      <c r="E197" s="46" t="s">
        <v>75</v>
      </c>
      <c r="F197" s="46">
        <v>60</v>
      </c>
      <c r="G197" s="563" t="s">
        <v>4335</v>
      </c>
      <c r="H197" s="563" t="s">
        <v>4335</v>
      </c>
      <c r="I197" s="563" t="s">
        <v>4335</v>
      </c>
      <c r="J197" s="549"/>
      <c r="L197" s="563" t="s">
        <v>4335</v>
      </c>
      <c r="M197" s="563" t="s">
        <v>4335</v>
      </c>
      <c r="N197" s="563" t="s">
        <v>4335</v>
      </c>
      <c r="O197" s="549"/>
    </row>
    <row r="198" spans="2:15" hidden="1">
      <c r="B198" s="46" t="s">
        <v>472</v>
      </c>
      <c r="C198" s="46" t="s">
        <v>1549</v>
      </c>
      <c r="D198" s="46" t="s">
        <v>917</v>
      </c>
      <c r="E198" s="46" t="s">
        <v>75</v>
      </c>
      <c r="F198" s="46">
        <v>61</v>
      </c>
      <c r="G198" s="46" t="s">
        <v>918</v>
      </c>
      <c r="H198" s="46" t="s">
        <v>75</v>
      </c>
      <c r="I198" s="46">
        <v>57</v>
      </c>
      <c r="J198" s="549" t="s">
        <v>4341</v>
      </c>
      <c r="L198" s="46" t="s">
        <v>4367</v>
      </c>
      <c r="M198" s="46" t="s">
        <v>75</v>
      </c>
      <c r="N198" s="46">
        <v>57</v>
      </c>
      <c r="O198" s="549" t="s">
        <v>4341</v>
      </c>
    </row>
    <row r="199" spans="2:15" hidden="1">
      <c r="B199" s="46" t="s">
        <v>472</v>
      </c>
      <c r="C199" s="46" t="s">
        <v>1549</v>
      </c>
      <c r="D199" s="46" t="s">
        <v>917</v>
      </c>
      <c r="E199" s="46" t="s">
        <v>75</v>
      </c>
      <c r="F199" s="46">
        <v>62</v>
      </c>
      <c r="G199" s="563" t="s">
        <v>4335</v>
      </c>
      <c r="H199" s="563" t="s">
        <v>4335</v>
      </c>
      <c r="I199" s="563" t="s">
        <v>4335</v>
      </c>
      <c r="J199" s="549"/>
      <c r="L199" s="563" t="s">
        <v>4335</v>
      </c>
      <c r="M199" s="563" t="s">
        <v>4335</v>
      </c>
      <c r="N199" s="563" t="s">
        <v>4335</v>
      </c>
      <c r="O199" s="549"/>
    </row>
    <row r="200" spans="2:15" hidden="1">
      <c r="B200" s="46" t="s">
        <v>472</v>
      </c>
      <c r="C200" s="46" t="s">
        <v>1549</v>
      </c>
      <c r="D200" s="46" t="s">
        <v>917</v>
      </c>
      <c r="E200" s="46" t="s">
        <v>75</v>
      </c>
      <c r="F200" s="46">
        <v>63</v>
      </c>
      <c r="G200" s="563" t="s">
        <v>4335</v>
      </c>
      <c r="H200" s="563" t="s">
        <v>4335</v>
      </c>
      <c r="I200" s="563" t="s">
        <v>4335</v>
      </c>
      <c r="J200" s="549"/>
      <c r="L200" s="563" t="s">
        <v>4335</v>
      </c>
      <c r="M200" s="563" t="s">
        <v>4335</v>
      </c>
      <c r="N200" s="563" t="s">
        <v>4335</v>
      </c>
      <c r="O200" s="549"/>
    </row>
    <row r="201" spans="2:15" hidden="1">
      <c r="B201" s="46" t="s">
        <v>472</v>
      </c>
      <c r="C201" s="46" t="s">
        <v>1549</v>
      </c>
      <c r="D201" s="46" t="s">
        <v>917</v>
      </c>
      <c r="E201" s="46" t="s">
        <v>75</v>
      </c>
      <c r="F201" s="46">
        <v>64</v>
      </c>
      <c r="G201" s="563" t="s">
        <v>4335</v>
      </c>
      <c r="H201" s="563" t="s">
        <v>4335</v>
      </c>
      <c r="I201" s="563" t="s">
        <v>4335</v>
      </c>
      <c r="J201" s="549"/>
      <c r="L201" s="563" t="s">
        <v>4335</v>
      </c>
      <c r="M201" s="563" t="s">
        <v>4335</v>
      </c>
      <c r="N201" s="563" t="s">
        <v>4335</v>
      </c>
      <c r="O201" s="549"/>
    </row>
    <row r="202" spans="2:15" hidden="1">
      <c r="B202" s="46" t="s">
        <v>472</v>
      </c>
      <c r="C202" s="46" t="s">
        <v>1549</v>
      </c>
      <c r="D202" s="46" t="s">
        <v>918</v>
      </c>
      <c r="E202" s="46" t="s">
        <v>75</v>
      </c>
      <c r="F202" s="46" t="s">
        <v>4230</v>
      </c>
      <c r="G202" s="46" t="s">
        <v>4368</v>
      </c>
      <c r="H202" s="549" t="s">
        <v>4323</v>
      </c>
      <c r="I202" s="46" t="s">
        <v>4344</v>
      </c>
      <c r="J202" s="549"/>
      <c r="L202" s="46" t="s">
        <v>4368</v>
      </c>
      <c r="M202" s="549" t="s">
        <v>4323</v>
      </c>
      <c r="N202" s="46" t="s">
        <v>4344</v>
      </c>
      <c r="O202" s="549"/>
    </row>
    <row r="203" spans="2:15" hidden="1">
      <c r="B203" s="46" t="s">
        <v>472</v>
      </c>
      <c r="C203" s="46" t="s">
        <v>1549</v>
      </c>
      <c r="D203" s="46" t="s">
        <v>918</v>
      </c>
      <c r="E203" s="46" t="s">
        <v>75</v>
      </c>
      <c r="F203" s="46">
        <v>1</v>
      </c>
      <c r="G203" s="46" t="s">
        <v>4355</v>
      </c>
      <c r="H203" s="46" t="s">
        <v>72</v>
      </c>
      <c r="I203" s="46" t="s">
        <v>4369</v>
      </c>
      <c r="J203" s="549"/>
      <c r="L203" s="46" t="s">
        <v>4355</v>
      </c>
      <c r="M203" s="46" t="s">
        <v>72</v>
      </c>
      <c r="N203" s="46" t="s">
        <v>4369</v>
      </c>
      <c r="O203" s="549"/>
    </row>
    <row r="204" spans="2:15" hidden="1">
      <c r="B204" s="46" t="s">
        <v>472</v>
      </c>
      <c r="C204" s="46" t="s">
        <v>1549</v>
      </c>
      <c r="D204" s="46" t="s">
        <v>918</v>
      </c>
      <c r="E204" s="46" t="s">
        <v>75</v>
      </c>
      <c r="F204" s="46">
        <v>2</v>
      </c>
      <c r="G204" s="46" t="s">
        <v>4355</v>
      </c>
      <c r="H204" s="46" t="s">
        <v>72</v>
      </c>
      <c r="I204" s="46" t="s">
        <v>4370</v>
      </c>
      <c r="J204" s="549"/>
      <c r="L204" s="46" t="s">
        <v>4355</v>
      </c>
      <c r="M204" s="46" t="s">
        <v>72</v>
      </c>
      <c r="N204" s="46" t="s">
        <v>4370</v>
      </c>
      <c r="O204" s="549"/>
    </row>
    <row r="205" spans="2:15" hidden="1">
      <c r="B205" s="46" t="s">
        <v>472</v>
      </c>
      <c r="C205" s="46" t="s">
        <v>1549</v>
      </c>
      <c r="D205" s="46" t="s">
        <v>918</v>
      </c>
      <c r="E205" s="46" t="s">
        <v>75</v>
      </c>
      <c r="F205" s="46">
        <v>3</v>
      </c>
      <c r="G205" s="46" t="s">
        <v>4355</v>
      </c>
      <c r="H205" s="46" t="s">
        <v>72</v>
      </c>
      <c r="I205" s="46" t="s">
        <v>4371</v>
      </c>
      <c r="J205" s="549"/>
      <c r="L205" s="46" t="s">
        <v>4355</v>
      </c>
      <c r="M205" s="46" t="s">
        <v>72</v>
      </c>
      <c r="N205" s="46" t="s">
        <v>4371</v>
      </c>
      <c r="O205" s="549"/>
    </row>
    <row r="206" spans="2:15" hidden="1">
      <c r="B206" s="46" t="s">
        <v>472</v>
      </c>
      <c r="C206" s="46" t="s">
        <v>1549</v>
      </c>
      <c r="D206" s="46" t="s">
        <v>918</v>
      </c>
      <c r="E206" s="46" t="s">
        <v>75</v>
      </c>
      <c r="F206" s="46">
        <v>4</v>
      </c>
      <c r="G206" s="46" t="s">
        <v>4355</v>
      </c>
      <c r="H206" s="46" t="s">
        <v>72</v>
      </c>
      <c r="I206" s="46" t="s">
        <v>4372</v>
      </c>
      <c r="J206" s="549"/>
      <c r="L206" s="46" t="s">
        <v>4355</v>
      </c>
      <c r="M206" s="46" t="s">
        <v>72</v>
      </c>
      <c r="N206" s="46" t="s">
        <v>4372</v>
      </c>
      <c r="O206" s="549"/>
    </row>
    <row r="207" spans="2:15" hidden="1">
      <c r="B207" s="46" t="s">
        <v>472</v>
      </c>
      <c r="C207" s="46" t="s">
        <v>1549</v>
      </c>
      <c r="D207" s="46" t="s">
        <v>918</v>
      </c>
      <c r="E207" s="46" t="s">
        <v>75</v>
      </c>
      <c r="F207" s="46">
        <v>5</v>
      </c>
      <c r="G207" s="46" t="s">
        <v>4355</v>
      </c>
      <c r="H207" s="46" t="s">
        <v>72</v>
      </c>
      <c r="I207" s="46" t="s">
        <v>4373</v>
      </c>
      <c r="J207" s="549"/>
      <c r="L207" s="46" t="s">
        <v>4355</v>
      </c>
      <c r="M207" s="46" t="s">
        <v>72</v>
      </c>
      <c r="N207" s="46" t="s">
        <v>4373</v>
      </c>
      <c r="O207" s="549"/>
    </row>
    <row r="208" spans="2:15" hidden="1">
      <c r="B208" s="46" t="s">
        <v>472</v>
      </c>
      <c r="C208" s="46" t="s">
        <v>1549</v>
      </c>
      <c r="D208" s="46" t="s">
        <v>918</v>
      </c>
      <c r="E208" s="46" t="s">
        <v>75</v>
      </c>
      <c r="F208" s="46">
        <v>6</v>
      </c>
      <c r="G208" s="46" t="s">
        <v>4355</v>
      </c>
      <c r="H208" s="46" t="s">
        <v>72</v>
      </c>
      <c r="I208" s="46" t="s">
        <v>4374</v>
      </c>
      <c r="J208" s="549"/>
      <c r="L208" s="46" t="s">
        <v>4355</v>
      </c>
      <c r="M208" s="46" t="s">
        <v>72</v>
      </c>
      <c r="N208" s="46" t="s">
        <v>4374</v>
      </c>
      <c r="O208" s="549"/>
    </row>
    <row r="209" spans="2:15" hidden="1">
      <c r="B209" s="46" t="s">
        <v>472</v>
      </c>
      <c r="C209" s="46" t="s">
        <v>1549</v>
      </c>
      <c r="D209" s="46" t="s">
        <v>918</v>
      </c>
      <c r="E209" s="46" t="s">
        <v>75</v>
      </c>
      <c r="F209" s="46">
        <v>7</v>
      </c>
      <c r="G209" s="46" t="s">
        <v>4355</v>
      </c>
      <c r="H209" s="46" t="s">
        <v>72</v>
      </c>
      <c r="I209" s="46" t="s">
        <v>4375</v>
      </c>
      <c r="J209" s="549"/>
      <c r="L209" s="46" t="s">
        <v>4355</v>
      </c>
      <c r="M209" s="46" t="s">
        <v>72</v>
      </c>
      <c r="N209" s="46" t="s">
        <v>4375</v>
      </c>
      <c r="O209" s="549"/>
    </row>
    <row r="210" spans="2:15" hidden="1">
      <c r="B210" s="46" t="s">
        <v>472</v>
      </c>
      <c r="C210" s="46" t="s">
        <v>1549</v>
      </c>
      <c r="D210" s="46" t="s">
        <v>918</v>
      </c>
      <c r="E210" s="46" t="s">
        <v>75</v>
      </c>
      <c r="F210" s="46">
        <v>8</v>
      </c>
      <c r="G210" s="46" t="s">
        <v>4355</v>
      </c>
      <c r="H210" s="46" t="s">
        <v>72</v>
      </c>
      <c r="I210" s="46" t="s">
        <v>4376</v>
      </c>
      <c r="J210" s="549"/>
      <c r="L210" s="46" t="s">
        <v>4355</v>
      </c>
      <c r="M210" s="46" t="s">
        <v>72</v>
      </c>
      <c r="N210" s="46" t="s">
        <v>4376</v>
      </c>
      <c r="O210" s="549"/>
    </row>
    <row r="211" spans="2:15" hidden="1">
      <c r="B211" s="46" t="s">
        <v>472</v>
      </c>
      <c r="C211" s="46" t="s">
        <v>1549</v>
      </c>
      <c r="D211" s="46" t="s">
        <v>918</v>
      </c>
      <c r="E211" s="46" t="s">
        <v>75</v>
      </c>
      <c r="F211" s="46">
        <v>9</v>
      </c>
      <c r="G211" s="46" t="s">
        <v>4355</v>
      </c>
      <c r="H211" s="46" t="s">
        <v>72</v>
      </c>
      <c r="I211" s="46" t="s">
        <v>4377</v>
      </c>
      <c r="J211" s="549"/>
      <c r="L211" s="46" t="s">
        <v>4355</v>
      </c>
      <c r="M211" s="46" t="s">
        <v>72</v>
      </c>
      <c r="N211" s="46" t="s">
        <v>4377</v>
      </c>
      <c r="O211" s="549"/>
    </row>
    <row r="212" spans="2:15" hidden="1">
      <c r="B212" s="46" t="s">
        <v>472</v>
      </c>
      <c r="C212" s="46" t="s">
        <v>1549</v>
      </c>
      <c r="D212" s="46" t="s">
        <v>918</v>
      </c>
      <c r="E212" s="46" t="s">
        <v>75</v>
      </c>
      <c r="F212" s="46">
        <v>10</v>
      </c>
      <c r="G212" s="46" t="s">
        <v>4355</v>
      </c>
      <c r="H212" s="46" t="s">
        <v>72</v>
      </c>
      <c r="I212" s="46" t="s">
        <v>4378</v>
      </c>
      <c r="J212" s="549"/>
      <c r="L212" s="46" t="s">
        <v>4355</v>
      </c>
      <c r="M212" s="46" t="s">
        <v>72</v>
      </c>
      <c r="N212" s="46" t="s">
        <v>4378</v>
      </c>
      <c r="O212" s="549"/>
    </row>
    <row r="213" spans="2:15" hidden="1">
      <c r="B213" s="46" t="s">
        <v>472</v>
      </c>
      <c r="C213" s="46" t="s">
        <v>1549</v>
      </c>
      <c r="D213" s="46" t="s">
        <v>918</v>
      </c>
      <c r="E213" s="46" t="s">
        <v>75</v>
      </c>
      <c r="F213" s="46">
        <v>11</v>
      </c>
      <c r="G213" s="563" t="s">
        <v>4335</v>
      </c>
      <c r="H213" s="563" t="s">
        <v>4335</v>
      </c>
      <c r="I213" s="563" t="s">
        <v>4335</v>
      </c>
      <c r="J213" s="549"/>
      <c r="L213" s="563" t="s">
        <v>4335</v>
      </c>
      <c r="M213" s="563" t="s">
        <v>4335</v>
      </c>
      <c r="N213" s="563" t="s">
        <v>4335</v>
      </c>
      <c r="O213" s="549"/>
    </row>
    <row r="214" spans="2:15" hidden="1">
      <c r="B214" s="46" t="s">
        <v>472</v>
      </c>
      <c r="C214" s="46" t="s">
        <v>1549</v>
      </c>
      <c r="D214" s="46" t="s">
        <v>918</v>
      </c>
      <c r="E214" s="46" t="s">
        <v>75</v>
      </c>
      <c r="F214" s="46">
        <v>12</v>
      </c>
      <c r="G214" s="563" t="s">
        <v>4335</v>
      </c>
      <c r="H214" s="563" t="s">
        <v>4335</v>
      </c>
      <c r="I214" s="563" t="s">
        <v>4335</v>
      </c>
      <c r="J214" s="549"/>
      <c r="L214" s="563" t="s">
        <v>4335</v>
      </c>
      <c r="M214" s="563" t="s">
        <v>4335</v>
      </c>
      <c r="N214" s="563" t="s">
        <v>4335</v>
      </c>
      <c r="O214" s="549"/>
    </row>
    <row r="215" spans="2:15" hidden="1">
      <c r="B215" s="46" t="s">
        <v>472</v>
      </c>
      <c r="C215" s="46" t="s">
        <v>1549</v>
      </c>
      <c r="D215" s="46" t="s">
        <v>918</v>
      </c>
      <c r="E215" s="46" t="s">
        <v>75</v>
      </c>
      <c r="F215" s="46">
        <v>13</v>
      </c>
      <c r="G215" s="563" t="s">
        <v>4335</v>
      </c>
      <c r="H215" s="563" t="s">
        <v>4335</v>
      </c>
      <c r="I215" s="563" t="s">
        <v>4335</v>
      </c>
      <c r="J215" s="549"/>
      <c r="L215" s="563" t="s">
        <v>4335</v>
      </c>
      <c r="M215" s="563" t="s">
        <v>4335</v>
      </c>
      <c r="N215" s="563" t="s">
        <v>4335</v>
      </c>
      <c r="O215" s="549"/>
    </row>
    <row r="216" spans="2:15" hidden="1">
      <c r="B216" s="46" t="s">
        <v>472</v>
      </c>
      <c r="C216" s="46" t="s">
        <v>1549</v>
      </c>
      <c r="D216" s="46" t="s">
        <v>918</v>
      </c>
      <c r="E216" s="46" t="s">
        <v>75</v>
      </c>
      <c r="F216" s="46">
        <v>14</v>
      </c>
      <c r="G216" s="563" t="s">
        <v>4335</v>
      </c>
      <c r="H216" s="563" t="s">
        <v>4335</v>
      </c>
      <c r="I216" s="563" t="s">
        <v>4335</v>
      </c>
      <c r="J216" s="549"/>
      <c r="L216" s="563" t="s">
        <v>4335</v>
      </c>
      <c r="M216" s="563" t="s">
        <v>4335</v>
      </c>
      <c r="N216" s="563" t="s">
        <v>4335</v>
      </c>
      <c r="O216" s="549"/>
    </row>
    <row r="217" spans="2:15" hidden="1">
      <c r="B217" s="46" t="s">
        <v>472</v>
      </c>
      <c r="C217" s="46" t="s">
        <v>1549</v>
      </c>
      <c r="D217" s="46" t="s">
        <v>918</v>
      </c>
      <c r="E217" s="46" t="s">
        <v>75</v>
      </c>
      <c r="F217" s="46">
        <v>15</v>
      </c>
      <c r="G217" s="563" t="s">
        <v>4335</v>
      </c>
      <c r="H217" s="563" t="s">
        <v>4335</v>
      </c>
      <c r="I217" s="563" t="s">
        <v>4335</v>
      </c>
      <c r="J217" s="549"/>
      <c r="L217" s="563" t="s">
        <v>4335</v>
      </c>
      <c r="M217" s="563" t="s">
        <v>4335</v>
      </c>
      <c r="N217" s="563" t="s">
        <v>4335</v>
      </c>
      <c r="O217" s="549"/>
    </row>
    <row r="218" spans="2:15" hidden="1">
      <c r="B218" s="46" t="s">
        <v>472</v>
      </c>
      <c r="C218" s="46" t="s">
        <v>1549</v>
      </c>
      <c r="D218" s="46" t="s">
        <v>918</v>
      </c>
      <c r="E218" s="46" t="s">
        <v>75</v>
      </c>
      <c r="F218" s="46">
        <v>16</v>
      </c>
      <c r="G218" s="563" t="s">
        <v>4335</v>
      </c>
      <c r="H218" s="563" t="s">
        <v>4335</v>
      </c>
      <c r="I218" s="563" t="s">
        <v>4335</v>
      </c>
      <c r="J218" s="549"/>
      <c r="L218" s="563" t="s">
        <v>4335</v>
      </c>
      <c r="M218" s="563" t="s">
        <v>4335</v>
      </c>
      <c r="N218" s="563" t="s">
        <v>4335</v>
      </c>
      <c r="O218" s="549"/>
    </row>
    <row r="219" spans="2:15" hidden="1">
      <c r="B219" s="46" t="s">
        <v>472</v>
      </c>
      <c r="C219" s="46" t="s">
        <v>1549</v>
      </c>
      <c r="D219" s="46" t="s">
        <v>918</v>
      </c>
      <c r="E219" s="46" t="s">
        <v>75</v>
      </c>
      <c r="F219" s="46">
        <v>17</v>
      </c>
      <c r="G219" s="563" t="s">
        <v>4335</v>
      </c>
      <c r="H219" s="563" t="s">
        <v>4335</v>
      </c>
      <c r="I219" s="563" t="s">
        <v>4335</v>
      </c>
      <c r="J219" s="549"/>
      <c r="L219" s="563" t="s">
        <v>4335</v>
      </c>
      <c r="M219" s="563" t="s">
        <v>4335</v>
      </c>
      <c r="N219" s="563" t="s">
        <v>4335</v>
      </c>
      <c r="O219" s="549"/>
    </row>
    <row r="220" spans="2:15" hidden="1">
      <c r="B220" s="46" t="s">
        <v>472</v>
      </c>
      <c r="C220" s="46" t="s">
        <v>1549</v>
      </c>
      <c r="D220" s="46" t="s">
        <v>918</v>
      </c>
      <c r="E220" s="46" t="s">
        <v>75</v>
      </c>
      <c r="F220" s="46">
        <v>18</v>
      </c>
      <c r="G220" s="46" t="s">
        <v>4335</v>
      </c>
      <c r="H220" s="563" t="s">
        <v>4335</v>
      </c>
      <c r="I220" s="563" t="s">
        <v>4335</v>
      </c>
      <c r="J220" s="549"/>
      <c r="L220" s="563" t="s">
        <v>4335</v>
      </c>
      <c r="M220" s="563" t="s">
        <v>4335</v>
      </c>
      <c r="N220" s="563" t="s">
        <v>4335</v>
      </c>
      <c r="O220" s="549"/>
    </row>
    <row r="221" spans="2:15" hidden="1">
      <c r="B221" s="46" t="s">
        <v>472</v>
      </c>
      <c r="C221" s="46" t="s">
        <v>1549</v>
      </c>
      <c r="D221" s="46" t="s">
        <v>918</v>
      </c>
      <c r="E221" s="46" t="s">
        <v>75</v>
      </c>
      <c r="F221" s="46">
        <v>19</v>
      </c>
      <c r="G221" s="46" t="s">
        <v>902</v>
      </c>
      <c r="H221" s="46" t="s">
        <v>82</v>
      </c>
      <c r="I221" s="46" t="s">
        <v>4248</v>
      </c>
      <c r="J221" s="549"/>
      <c r="L221" s="46" t="s">
        <v>865</v>
      </c>
      <c r="M221" s="46" t="s">
        <v>82</v>
      </c>
      <c r="N221" s="46" t="s">
        <v>4248</v>
      </c>
      <c r="O221" s="549"/>
    </row>
    <row r="222" spans="2:15" hidden="1">
      <c r="B222" s="46" t="s">
        <v>472</v>
      </c>
      <c r="C222" s="46" t="s">
        <v>1549</v>
      </c>
      <c r="D222" s="46" t="s">
        <v>918</v>
      </c>
      <c r="E222" s="46" t="s">
        <v>75</v>
      </c>
      <c r="F222" s="46">
        <v>20</v>
      </c>
      <c r="G222" s="46" t="s">
        <v>902</v>
      </c>
      <c r="H222" s="46" t="s">
        <v>82</v>
      </c>
      <c r="I222" s="46" t="s">
        <v>4249</v>
      </c>
      <c r="J222" s="549"/>
      <c r="L222" s="46" t="s">
        <v>865</v>
      </c>
      <c r="M222" s="46" t="s">
        <v>82</v>
      </c>
      <c r="N222" s="46" t="s">
        <v>4271</v>
      </c>
      <c r="O222" s="549"/>
    </row>
    <row r="223" spans="2:15" hidden="1">
      <c r="B223" s="46" t="s">
        <v>472</v>
      </c>
      <c r="C223" s="46" t="s">
        <v>1549</v>
      </c>
      <c r="D223" s="46" t="s">
        <v>918</v>
      </c>
      <c r="E223" s="46" t="s">
        <v>75</v>
      </c>
      <c r="F223" s="46">
        <v>21</v>
      </c>
      <c r="G223" s="46" t="s">
        <v>902</v>
      </c>
      <c r="H223" s="46" t="s">
        <v>82</v>
      </c>
      <c r="I223" s="46" t="s">
        <v>4271</v>
      </c>
      <c r="J223" s="549"/>
      <c r="L223" s="46" t="s">
        <v>865</v>
      </c>
      <c r="M223" s="46" t="s">
        <v>1498</v>
      </c>
      <c r="N223" s="46" t="s">
        <v>4249</v>
      </c>
      <c r="O223" s="549"/>
    </row>
    <row r="224" spans="2:15" hidden="1">
      <c r="B224" s="46" t="s">
        <v>472</v>
      </c>
      <c r="C224" s="46" t="s">
        <v>1549</v>
      </c>
      <c r="D224" s="46" t="s">
        <v>918</v>
      </c>
      <c r="E224" s="46" t="s">
        <v>75</v>
      </c>
      <c r="F224" s="46">
        <v>22</v>
      </c>
      <c r="G224" s="46" t="s">
        <v>902</v>
      </c>
      <c r="H224" s="46" t="s">
        <v>82</v>
      </c>
      <c r="I224" s="46" t="s">
        <v>4273</v>
      </c>
      <c r="J224" s="549"/>
      <c r="L224" s="46" t="s">
        <v>865</v>
      </c>
      <c r="M224" s="46" t="s">
        <v>1498</v>
      </c>
      <c r="N224" s="46" t="s">
        <v>4273</v>
      </c>
      <c r="O224" s="549"/>
    </row>
    <row r="225" spans="2:15" hidden="1">
      <c r="B225" s="46" t="s">
        <v>472</v>
      </c>
      <c r="C225" s="46" t="s">
        <v>1549</v>
      </c>
      <c r="D225" s="46" t="s">
        <v>918</v>
      </c>
      <c r="E225" s="46" t="s">
        <v>75</v>
      </c>
      <c r="F225" s="46">
        <v>23</v>
      </c>
      <c r="G225" s="46" t="s">
        <v>902</v>
      </c>
      <c r="H225" s="46" t="s">
        <v>82</v>
      </c>
      <c r="I225" s="46" t="s">
        <v>4336</v>
      </c>
      <c r="J225" s="549"/>
      <c r="L225" s="46" t="s">
        <v>867</v>
      </c>
      <c r="M225" s="46" t="s">
        <v>82</v>
      </c>
      <c r="N225" s="46" t="s">
        <v>4248</v>
      </c>
      <c r="O225" s="549"/>
    </row>
    <row r="226" spans="2:15" hidden="1">
      <c r="B226" s="46" t="s">
        <v>472</v>
      </c>
      <c r="C226" s="46" t="s">
        <v>1549</v>
      </c>
      <c r="D226" s="46" t="s">
        <v>918</v>
      </c>
      <c r="E226" s="46" t="s">
        <v>75</v>
      </c>
      <c r="F226" s="46">
        <v>24</v>
      </c>
      <c r="G226" s="46" t="s">
        <v>902</v>
      </c>
      <c r="H226" s="46" t="s">
        <v>82</v>
      </c>
      <c r="I226" s="46" t="s">
        <v>4337</v>
      </c>
      <c r="J226" s="549"/>
      <c r="L226" s="46" t="s">
        <v>867</v>
      </c>
      <c r="M226" s="46" t="s">
        <v>82</v>
      </c>
      <c r="N226" s="46" t="s">
        <v>4271</v>
      </c>
      <c r="O226" s="549"/>
    </row>
    <row r="227" spans="2:15" hidden="1">
      <c r="B227" s="46" t="s">
        <v>472</v>
      </c>
      <c r="C227" s="46" t="s">
        <v>1549</v>
      </c>
      <c r="D227" s="46" t="s">
        <v>918</v>
      </c>
      <c r="E227" s="46" t="s">
        <v>75</v>
      </c>
      <c r="F227" s="46">
        <v>25</v>
      </c>
      <c r="G227" s="46" t="s">
        <v>902</v>
      </c>
      <c r="H227" s="46" t="s">
        <v>82</v>
      </c>
      <c r="I227" s="46" t="s">
        <v>4338</v>
      </c>
      <c r="J227" s="549"/>
      <c r="L227" s="46" t="s">
        <v>867</v>
      </c>
      <c r="M227" s="46" t="s">
        <v>1498</v>
      </c>
      <c r="N227" s="46" t="s">
        <v>4249</v>
      </c>
      <c r="O227" s="549"/>
    </row>
    <row r="228" spans="2:15" hidden="1">
      <c r="B228" s="46" t="s">
        <v>472</v>
      </c>
      <c r="C228" s="46" t="s">
        <v>1549</v>
      </c>
      <c r="D228" s="46" t="s">
        <v>918</v>
      </c>
      <c r="E228" s="46" t="s">
        <v>75</v>
      </c>
      <c r="F228" s="46">
        <v>26</v>
      </c>
      <c r="G228" s="46" t="s">
        <v>902</v>
      </c>
      <c r="H228" s="46" t="s">
        <v>82</v>
      </c>
      <c r="I228" s="46" t="s">
        <v>4339</v>
      </c>
      <c r="J228" s="549"/>
      <c r="L228" s="46" t="s">
        <v>867</v>
      </c>
      <c r="M228" s="46" t="s">
        <v>1498</v>
      </c>
      <c r="N228" s="46" t="s">
        <v>4273</v>
      </c>
      <c r="O228" s="549"/>
    </row>
    <row r="229" spans="2:15" hidden="1">
      <c r="B229" s="46" t="s">
        <v>472</v>
      </c>
      <c r="C229" s="46" t="s">
        <v>1549</v>
      </c>
      <c r="D229" s="46" t="s">
        <v>918</v>
      </c>
      <c r="E229" s="46" t="s">
        <v>75</v>
      </c>
      <c r="F229" s="46">
        <v>27</v>
      </c>
      <c r="G229" s="46" t="s">
        <v>4335</v>
      </c>
      <c r="H229" s="563" t="s">
        <v>4335</v>
      </c>
      <c r="I229" s="563" t="s">
        <v>4335</v>
      </c>
      <c r="J229" s="549"/>
      <c r="L229" s="46" t="s">
        <v>869</v>
      </c>
      <c r="M229" s="46" t="s">
        <v>82</v>
      </c>
      <c r="N229" s="46" t="s">
        <v>4248</v>
      </c>
      <c r="O229" s="549"/>
    </row>
    <row r="230" spans="2:15" hidden="1">
      <c r="B230" s="46" t="s">
        <v>472</v>
      </c>
      <c r="C230" s="46" t="s">
        <v>1549</v>
      </c>
      <c r="D230" s="46" t="s">
        <v>918</v>
      </c>
      <c r="E230" s="46" t="s">
        <v>75</v>
      </c>
      <c r="F230" s="46">
        <v>28</v>
      </c>
      <c r="G230" s="46" t="s">
        <v>4335</v>
      </c>
      <c r="H230" s="563" t="s">
        <v>4335</v>
      </c>
      <c r="I230" s="563" t="s">
        <v>4335</v>
      </c>
      <c r="J230" s="549"/>
      <c r="L230" s="46" t="s">
        <v>869</v>
      </c>
      <c r="M230" s="46" t="s">
        <v>82</v>
      </c>
      <c r="N230" s="46" t="s">
        <v>4271</v>
      </c>
      <c r="O230" s="549"/>
    </row>
    <row r="231" spans="2:15" hidden="1">
      <c r="B231" s="46" t="s">
        <v>472</v>
      </c>
      <c r="C231" s="46" t="s">
        <v>1549</v>
      </c>
      <c r="D231" s="46" t="s">
        <v>918</v>
      </c>
      <c r="E231" s="46" t="s">
        <v>75</v>
      </c>
      <c r="F231" s="46">
        <v>29</v>
      </c>
      <c r="G231" s="46" t="s">
        <v>4335</v>
      </c>
      <c r="H231" s="563" t="s">
        <v>4335</v>
      </c>
      <c r="I231" s="563" t="s">
        <v>4335</v>
      </c>
      <c r="J231" s="549"/>
      <c r="L231" s="46" t="s">
        <v>869</v>
      </c>
      <c r="M231" s="46" t="s">
        <v>1498</v>
      </c>
      <c r="N231" s="46" t="s">
        <v>4249</v>
      </c>
      <c r="O231" s="549"/>
    </row>
    <row r="232" spans="2:15" hidden="1">
      <c r="B232" s="46" t="s">
        <v>472</v>
      </c>
      <c r="C232" s="46" t="s">
        <v>1549</v>
      </c>
      <c r="D232" s="46" t="s">
        <v>918</v>
      </c>
      <c r="E232" s="46" t="s">
        <v>75</v>
      </c>
      <c r="F232" s="46">
        <v>30</v>
      </c>
      <c r="G232" s="46" t="s">
        <v>4335</v>
      </c>
      <c r="H232" s="563" t="s">
        <v>4335</v>
      </c>
      <c r="I232" s="563" t="s">
        <v>4335</v>
      </c>
      <c r="J232" s="549"/>
      <c r="L232" s="46" t="s">
        <v>869</v>
      </c>
      <c r="M232" s="46" t="s">
        <v>1498</v>
      </c>
      <c r="N232" s="46" t="s">
        <v>4273</v>
      </c>
      <c r="O232" s="549"/>
    </row>
    <row r="233" spans="2:15" hidden="1">
      <c r="B233" s="46" t="s">
        <v>472</v>
      </c>
      <c r="C233" s="46" t="s">
        <v>1549</v>
      </c>
      <c r="D233" s="46" t="s">
        <v>918</v>
      </c>
      <c r="E233" s="46" t="s">
        <v>75</v>
      </c>
      <c r="F233" s="46">
        <v>31</v>
      </c>
      <c r="G233" s="46" t="s">
        <v>4335</v>
      </c>
      <c r="H233" s="563" t="s">
        <v>4335</v>
      </c>
      <c r="I233" s="563" t="s">
        <v>4335</v>
      </c>
      <c r="J233" s="549"/>
      <c r="L233" s="46" t="s">
        <v>871</v>
      </c>
      <c r="M233" s="46" t="s">
        <v>82</v>
      </c>
      <c r="N233" s="46" t="s">
        <v>4248</v>
      </c>
      <c r="O233" s="549"/>
    </row>
    <row r="234" spans="2:15" hidden="1">
      <c r="B234" s="46" t="s">
        <v>472</v>
      </c>
      <c r="C234" s="46" t="s">
        <v>1549</v>
      </c>
      <c r="D234" s="46" t="s">
        <v>918</v>
      </c>
      <c r="E234" s="46" t="s">
        <v>75</v>
      </c>
      <c r="F234" s="46">
        <v>32</v>
      </c>
      <c r="G234" s="46" t="s">
        <v>4335</v>
      </c>
      <c r="H234" s="563" t="s">
        <v>4335</v>
      </c>
      <c r="I234" s="563" t="s">
        <v>4335</v>
      </c>
      <c r="J234" s="549"/>
      <c r="L234" s="46" t="s">
        <v>871</v>
      </c>
      <c r="M234" s="46" t="s">
        <v>82</v>
      </c>
      <c r="N234" s="46" t="s">
        <v>4271</v>
      </c>
      <c r="O234" s="549"/>
    </row>
    <row r="235" spans="2:15" hidden="1">
      <c r="B235" s="46" t="s">
        <v>472</v>
      </c>
      <c r="C235" s="46" t="s">
        <v>1549</v>
      </c>
      <c r="D235" s="46" t="s">
        <v>918</v>
      </c>
      <c r="E235" s="46" t="s">
        <v>75</v>
      </c>
      <c r="F235" s="46">
        <v>33</v>
      </c>
      <c r="G235" s="46" t="s">
        <v>4335</v>
      </c>
      <c r="H235" s="563" t="s">
        <v>4335</v>
      </c>
      <c r="I235" s="563" t="s">
        <v>4335</v>
      </c>
      <c r="J235" s="549"/>
      <c r="L235" s="46" t="s">
        <v>871</v>
      </c>
      <c r="M235" s="46" t="s">
        <v>1498</v>
      </c>
      <c r="N235" s="46" t="s">
        <v>4249</v>
      </c>
      <c r="O235" s="549"/>
    </row>
    <row r="236" spans="2:15" hidden="1">
      <c r="B236" s="46" t="s">
        <v>472</v>
      </c>
      <c r="C236" s="46" t="s">
        <v>1549</v>
      </c>
      <c r="D236" s="46" t="s">
        <v>918</v>
      </c>
      <c r="E236" s="46" t="s">
        <v>75</v>
      </c>
      <c r="F236" s="46">
        <v>34</v>
      </c>
      <c r="G236" s="46" t="s">
        <v>4335</v>
      </c>
      <c r="H236" s="563" t="s">
        <v>4335</v>
      </c>
      <c r="I236" s="563" t="s">
        <v>4335</v>
      </c>
      <c r="J236" s="549"/>
      <c r="L236" s="46" t="s">
        <v>871</v>
      </c>
      <c r="M236" s="46" t="s">
        <v>1498</v>
      </c>
      <c r="N236" s="46" t="s">
        <v>4273</v>
      </c>
      <c r="O236" s="549"/>
    </row>
    <row r="237" spans="2:15" hidden="1">
      <c r="B237" s="46" t="s">
        <v>472</v>
      </c>
      <c r="C237" s="46" t="s">
        <v>1549</v>
      </c>
      <c r="D237" s="46" t="s">
        <v>918</v>
      </c>
      <c r="E237" s="46" t="s">
        <v>75</v>
      </c>
      <c r="F237" s="46">
        <v>35</v>
      </c>
      <c r="G237" s="46" t="s">
        <v>865</v>
      </c>
      <c r="H237" s="46" t="s">
        <v>1498</v>
      </c>
      <c r="I237" s="46" t="s">
        <v>4248</v>
      </c>
      <c r="J237" s="549"/>
      <c r="L237" s="46" t="s">
        <v>873</v>
      </c>
      <c r="M237" s="46" t="s">
        <v>82</v>
      </c>
      <c r="N237" s="46" t="s">
        <v>4248</v>
      </c>
      <c r="O237" s="549"/>
    </row>
    <row r="238" spans="2:15" hidden="1">
      <c r="B238" s="46" t="s">
        <v>472</v>
      </c>
      <c r="C238" s="46" t="s">
        <v>1549</v>
      </c>
      <c r="D238" s="46" t="s">
        <v>918</v>
      </c>
      <c r="E238" s="46" t="s">
        <v>75</v>
      </c>
      <c r="F238" s="46">
        <v>36</v>
      </c>
      <c r="G238" s="46" t="s">
        <v>865</v>
      </c>
      <c r="H238" s="46" t="s">
        <v>1498</v>
      </c>
      <c r="I238" s="46" t="s">
        <v>4271</v>
      </c>
      <c r="J238" s="549"/>
      <c r="L238" s="46" t="s">
        <v>873</v>
      </c>
      <c r="M238" s="46" t="s">
        <v>82</v>
      </c>
      <c r="N238" s="46" t="s">
        <v>4271</v>
      </c>
      <c r="O238" s="549"/>
    </row>
    <row r="239" spans="2:15" hidden="1">
      <c r="B239" s="46" t="s">
        <v>472</v>
      </c>
      <c r="C239" s="46" t="s">
        <v>1549</v>
      </c>
      <c r="D239" s="46" t="s">
        <v>918</v>
      </c>
      <c r="E239" s="46" t="s">
        <v>75</v>
      </c>
      <c r="F239" s="46">
        <v>37</v>
      </c>
      <c r="G239" s="46" t="s">
        <v>867</v>
      </c>
      <c r="H239" s="46" t="s">
        <v>1498</v>
      </c>
      <c r="I239" s="46" t="s">
        <v>4248</v>
      </c>
      <c r="J239" s="549"/>
      <c r="L239" s="46" t="s">
        <v>873</v>
      </c>
      <c r="M239" s="46" t="s">
        <v>1498</v>
      </c>
      <c r="N239" s="46" t="s">
        <v>4249</v>
      </c>
      <c r="O239" s="549"/>
    </row>
    <row r="240" spans="2:15" hidden="1">
      <c r="B240" s="46" t="s">
        <v>472</v>
      </c>
      <c r="C240" s="46" t="s">
        <v>1549</v>
      </c>
      <c r="D240" s="46" t="s">
        <v>918</v>
      </c>
      <c r="E240" s="46" t="s">
        <v>75</v>
      </c>
      <c r="F240" s="46">
        <v>38</v>
      </c>
      <c r="G240" s="46" t="s">
        <v>867</v>
      </c>
      <c r="H240" s="46" t="s">
        <v>1498</v>
      </c>
      <c r="I240" s="46" t="s">
        <v>4271</v>
      </c>
      <c r="J240" s="549"/>
      <c r="L240" s="46" t="s">
        <v>873</v>
      </c>
      <c r="M240" s="46" t="s">
        <v>1498</v>
      </c>
      <c r="N240" s="46" t="s">
        <v>4273</v>
      </c>
      <c r="O240" s="549"/>
    </row>
    <row r="241" spans="2:15" hidden="1">
      <c r="B241" s="46" t="s">
        <v>472</v>
      </c>
      <c r="C241" s="46" t="s">
        <v>1549</v>
      </c>
      <c r="D241" s="46" t="s">
        <v>918</v>
      </c>
      <c r="E241" s="46" t="s">
        <v>75</v>
      </c>
      <c r="F241" s="46">
        <v>39</v>
      </c>
      <c r="G241" s="46" t="s">
        <v>869</v>
      </c>
      <c r="H241" s="46" t="s">
        <v>1498</v>
      </c>
      <c r="I241" s="46" t="s">
        <v>4248</v>
      </c>
      <c r="J241" s="549"/>
      <c r="L241" s="46" t="s">
        <v>875</v>
      </c>
      <c r="M241" s="46" t="s">
        <v>82</v>
      </c>
      <c r="N241" s="46" t="s">
        <v>4248</v>
      </c>
      <c r="O241" s="549"/>
    </row>
    <row r="242" spans="2:15" hidden="1">
      <c r="B242" s="46" t="s">
        <v>472</v>
      </c>
      <c r="C242" s="46" t="s">
        <v>1549</v>
      </c>
      <c r="D242" s="46" t="s">
        <v>918</v>
      </c>
      <c r="E242" s="46" t="s">
        <v>75</v>
      </c>
      <c r="F242" s="46">
        <v>40</v>
      </c>
      <c r="G242" s="46" t="s">
        <v>869</v>
      </c>
      <c r="H242" s="46" t="s">
        <v>1498</v>
      </c>
      <c r="I242" s="46" t="s">
        <v>4271</v>
      </c>
      <c r="J242" s="549"/>
      <c r="L242" s="46" t="s">
        <v>875</v>
      </c>
      <c r="M242" s="46" t="s">
        <v>82</v>
      </c>
      <c r="N242" s="46" t="s">
        <v>4271</v>
      </c>
      <c r="O242" s="549"/>
    </row>
    <row r="243" spans="2:15" hidden="1">
      <c r="B243" s="46" t="s">
        <v>472</v>
      </c>
      <c r="C243" s="46" t="s">
        <v>1549</v>
      </c>
      <c r="D243" s="46" t="s">
        <v>918</v>
      </c>
      <c r="E243" s="46" t="s">
        <v>75</v>
      </c>
      <c r="F243" s="46">
        <v>41</v>
      </c>
      <c r="G243" s="46" t="s">
        <v>871</v>
      </c>
      <c r="H243" s="46" t="s">
        <v>1498</v>
      </c>
      <c r="I243" s="46" t="s">
        <v>4248</v>
      </c>
      <c r="J243" s="549"/>
      <c r="L243" s="46" t="s">
        <v>875</v>
      </c>
      <c r="M243" s="46" t="s">
        <v>1498</v>
      </c>
      <c r="N243" s="46" t="s">
        <v>4249</v>
      </c>
      <c r="O243" s="549"/>
    </row>
    <row r="244" spans="2:15" hidden="1">
      <c r="B244" s="46" t="s">
        <v>472</v>
      </c>
      <c r="C244" s="46" t="s">
        <v>1549</v>
      </c>
      <c r="D244" s="46" t="s">
        <v>918</v>
      </c>
      <c r="E244" s="46" t="s">
        <v>75</v>
      </c>
      <c r="F244" s="46">
        <v>42</v>
      </c>
      <c r="G244" s="46" t="s">
        <v>871</v>
      </c>
      <c r="H244" s="46" t="s">
        <v>1498</v>
      </c>
      <c r="I244" s="46" t="s">
        <v>4271</v>
      </c>
      <c r="J244" s="549"/>
      <c r="L244" s="46" t="s">
        <v>875</v>
      </c>
      <c r="M244" s="46" t="s">
        <v>1498</v>
      </c>
      <c r="N244" s="46" t="s">
        <v>4273</v>
      </c>
      <c r="O244" s="549"/>
    </row>
    <row r="245" spans="2:15" hidden="1">
      <c r="B245" s="46" t="s">
        <v>472</v>
      </c>
      <c r="C245" s="46" t="s">
        <v>1549</v>
      </c>
      <c r="D245" s="46" t="s">
        <v>918</v>
      </c>
      <c r="E245" s="46" t="s">
        <v>75</v>
      </c>
      <c r="F245" s="46">
        <v>43</v>
      </c>
      <c r="G245" s="46" t="s">
        <v>873</v>
      </c>
      <c r="H245" s="46" t="s">
        <v>1498</v>
      </c>
      <c r="I245" s="46" t="s">
        <v>4248</v>
      </c>
      <c r="J245" s="549"/>
      <c r="L245" s="46" t="s">
        <v>4379</v>
      </c>
      <c r="M245" s="46" t="s">
        <v>82</v>
      </c>
      <c r="N245" s="46" t="s">
        <v>4248</v>
      </c>
      <c r="O245" s="549"/>
    </row>
    <row r="246" spans="2:15" hidden="1">
      <c r="B246" s="46" t="s">
        <v>472</v>
      </c>
      <c r="C246" s="46" t="s">
        <v>1549</v>
      </c>
      <c r="D246" s="46" t="s">
        <v>918</v>
      </c>
      <c r="E246" s="46" t="s">
        <v>75</v>
      </c>
      <c r="F246" s="46">
        <v>44</v>
      </c>
      <c r="G246" s="46" t="s">
        <v>873</v>
      </c>
      <c r="H246" s="46" t="s">
        <v>1498</v>
      </c>
      <c r="I246" s="46" t="s">
        <v>4271</v>
      </c>
      <c r="J246" s="549"/>
      <c r="L246" s="46" t="s">
        <v>4379</v>
      </c>
      <c r="M246" s="46" t="s">
        <v>82</v>
      </c>
      <c r="N246" s="46" t="s">
        <v>4271</v>
      </c>
      <c r="O246" s="549"/>
    </row>
    <row r="247" spans="2:15" hidden="1">
      <c r="B247" s="46" t="s">
        <v>472</v>
      </c>
      <c r="C247" s="46" t="s">
        <v>1549</v>
      </c>
      <c r="D247" s="46" t="s">
        <v>918</v>
      </c>
      <c r="E247" s="46" t="s">
        <v>75</v>
      </c>
      <c r="F247" s="46">
        <v>45</v>
      </c>
      <c r="G247" s="46" t="s">
        <v>4335</v>
      </c>
      <c r="H247" s="563" t="s">
        <v>4335</v>
      </c>
      <c r="I247" s="563" t="s">
        <v>4335</v>
      </c>
      <c r="J247" s="549"/>
      <c r="L247" s="46" t="s">
        <v>4379</v>
      </c>
      <c r="M247" s="46" t="s">
        <v>1498</v>
      </c>
      <c r="N247" s="46" t="s">
        <v>4249</v>
      </c>
      <c r="O247" s="549"/>
    </row>
    <row r="248" spans="2:15" hidden="1">
      <c r="B248" s="46" t="s">
        <v>472</v>
      </c>
      <c r="C248" s="46" t="s">
        <v>1549</v>
      </c>
      <c r="D248" s="46" t="s">
        <v>918</v>
      </c>
      <c r="E248" s="46" t="s">
        <v>75</v>
      </c>
      <c r="F248" s="46">
        <v>46</v>
      </c>
      <c r="G248" s="46" t="s">
        <v>4335</v>
      </c>
      <c r="H248" s="563" t="s">
        <v>4335</v>
      </c>
      <c r="I248" s="563" t="s">
        <v>4335</v>
      </c>
      <c r="J248" s="549"/>
      <c r="L248" s="46" t="s">
        <v>4379</v>
      </c>
      <c r="M248" s="46" t="s">
        <v>1498</v>
      </c>
      <c r="N248" s="46" t="s">
        <v>4273</v>
      </c>
      <c r="O248" s="549"/>
    </row>
    <row r="249" spans="2:15" hidden="1">
      <c r="B249" s="46" t="s">
        <v>472</v>
      </c>
      <c r="C249" s="46" t="s">
        <v>1549</v>
      </c>
      <c r="D249" s="46" t="s">
        <v>918</v>
      </c>
      <c r="E249" s="46" t="s">
        <v>75</v>
      </c>
      <c r="F249" s="46">
        <v>47</v>
      </c>
      <c r="G249" s="46" t="s">
        <v>4335</v>
      </c>
      <c r="H249" s="563" t="s">
        <v>4335</v>
      </c>
      <c r="I249" s="563" t="s">
        <v>4335</v>
      </c>
      <c r="J249" s="549"/>
      <c r="L249" s="563" t="s">
        <v>4335</v>
      </c>
      <c r="M249" s="563" t="s">
        <v>4335</v>
      </c>
      <c r="N249" s="563" t="s">
        <v>4335</v>
      </c>
      <c r="O249" s="549"/>
    </row>
    <row r="250" spans="2:15" hidden="1">
      <c r="B250" s="46" t="s">
        <v>472</v>
      </c>
      <c r="C250" s="46" t="s">
        <v>1549</v>
      </c>
      <c r="D250" s="46" t="s">
        <v>918</v>
      </c>
      <c r="E250" s="46" t="s">
        <v>75</v>
      </c>
      <c r="F250" s="46">
        <v>48</v>
      </c>
      <c r="G250" s="563" t="s">
        <v>4335</v>
      </c>
      <c r="H250" s="563" t="s">
        <v>4335</v>
      </c>
      <c r="I250" s="563" t="s">
        <v>4335</v>
      </c>
      <c r="J250" s="549"/>
      <c r="L250" s="563" t="s">
        <v>4335</v>
      </c>
      <c r="M250" s="563" t="s">
        <v>4335</v>
      </c>
      <c r="N250" s="563" t="s">
        <v>4335</v>
      </c>
      <c r="O250" s="549"/>
    </row>
    <row r="251" spans="2:15" hidden="1">
      <c r="B251" s="46" t="s">
        <v>472</v>
      </c>
      <c r="C251" s="46" t="s">
        <v>1549</v>
      </c>
      <c r="D251" s="46" t="s">
        <v>918</v>
      </c>
      <c r="E251" s="46" t="s">
        <v>75</v>
      </c>
      <c r="F251" s="46">
        <v>49</v>
      </c>
      <c r="G251" s="46" t="s">
        <v>917</v>
      </c>
      <c r="H251" s="46" t="s">
        <v>75</v>
      </c>
      <c r="I251" s="46">
        <v>53</v>
      </c>
      <c r="J251" s="549" t="s">
        <v>4341</v>
      </c>
      <c r="L251" s="46" t="s">
        <v>917</v>
      </c>
      <c r="M251" s="46" t="s">
        <v>75</v>
      </c>
      <c r="N251" s="46">
        <v>53</v>
      </c>
      <c r="O251" s="549" t="s">
        <v>4341</v>
      </c>
    </row>
    <row r="252" spans="2:15" hidden="1">
      <c r="B252" s="46" t="s">
        <v>472</v>
      </c>
      <c r="C252" s="46" t="s">
        <v>1549</v>
      </c>
      <c r="D252" s="46" t="s">
        <v>918</v>
      </c>
      <c r="E252" s="46" t="s">
        <v>75</v>
      </c>
      <c r="F252" s="46">
        <v>50</v>
      </c>
      <c r="G252" s="563" t="s">
        <v>4335</v>
      </c>
      <c r="H252" s="563" t="s">
        <v>4335</v>
      </c>
      <c r="I252" s="563" t="s">
        <v>4335</v>
      </c>
      <c r="J252" s="549"/>
      <c r="L252" s="563" t="s">
        <v>4335</v>
      </c>
      <c r="M252" s="563" t="s">
        <v>4335</v>
      </c>
      <c r="N252" s="563" t="s">
        <v>4335</v>
      </c>
      <c r="O252" s="549"/>
    </row>
    <row r="253" spans="2:15" hidden="1">
      <c r="B253" s="46" t="s">
        <v>472</v>
      </c>
      <c r="C253" s="46" t="s">
        <v>1549</v>
      </c>
      <c r="D253" s="46" t="s">
        <v>918</v>
      </c>
      <c r="E253" s="46" t="s">
        <v>75</v>
      </c>
      <c r="F253" s="46">
        <v>51</v>
      </c>
      <c r="G253" s="563" t="s">
        <v>4335</v>
      </c>
      <c r="H253" s="563" t="s">
        <v>4335</v>
      </c>
      <c r="I253" s="563" t="s">
        <v>4335</v>
      </c>
      <c r="J253" s="549"/>
      <c r="L253" s="563" t="s">
        <v>4335</v>
      </c>
      <c r="M253" s="563" t="s">
        <v>4335</v>
      </c>
      <c r="N253" s="563" t="s">
        <v>4335</v>
      </c>
      <c r="O253" s="549"/>
    </row>
    <row r="254" spans="2:15" hidden="1">
      <c r="B254" s="46" t="s">
        <v>472</v>
      </c>
      <c r="C254" s="46" t="s">
        <v>1549</v>
      </c>
      <c r="D254" s="46" t="s">
        <v>918</v>
      </c>
      <c r="E254" s="46" t="s">
        <v>75</v>
      </c>
      <c r="F254" s="46">
        <v>52</v>
      </c>
      <c r="G254" s="563" t="s">
        <v>4335</v>
      </c>
      <c r="H254" s="563" t="s">
        <v>4335</v>
      </c>
      <c r="I254" s="563" t="s">
        <v>4335</v>
      </c>
      <c r="J254" s="549"/>
      <c r="L254" s="563" t="s">
        <v>4335</v>
      </c>
      <c r="M254" s="563" t="s">
        <v>4335</v>
      </c>
      <c r="N254" s="563" t="s">
        <v>4335</v>
      </c>
      <c r="O254" s="549"/>
    </row>
    <row r="255" spans="2:15" hidden="1">
      <c r="B255" s="46" t="s">
        <v>472</v>
      </c>
      <c r="C255" s="46" t="s">
        <v>1549</v>
      </c>
      <c r="D255" s="46" t="s">
        <v>918</v>
      </c>
      <c r="E255" s="46" t="s">
        <v>75</v>
      </c>
      <c r="F255" s="46">
        <v>53</v>
      </c>
      <c r="G255" s="46" t="s">
        <v>917</v>
      </c>
      <c r="H255" s="46" t="s">
        <v>75</v>
      </c>
      <c r="I255" s="46">
        <v>49</v>
      </c>
      <c r="J255" s="549" t="s">
        <v>4341</v>
      </c>
      <c r="L255" s="46" t="s">
        <v>917</v>
      </c>
      <c r="M255" s="46" t="s">
        <v>75</v>
      </c>
      <c r="N255" s="46">
        <v>49</v>
      </c>
      <c r="O255" s="549" t="s">
        <v>4341</v>
      </c>
    </row>
    <row r="256" spans="2:15" hidden="1">
      <c r="B256" s="46" t="s">
        <v>472</v>
      </c>
      <c r="C256" s="46" t="s">
        <v>1549</v>
      </c>
      <c r="D256" s="46" t="s">
        <v>918</v>
      </c>
      <c r="E256" s="46" t="s">
        <v>75</v>
      </c>
      <c r="F256" s="46">
        <v>54</v>
      </c>
      <c r="G256" s="563" t="s">
        <v>4335</v>
      </c>
      <c r="H256" s="563" t="s">
        <v>4335</v>
      </c>
      <c r="I256" s="563" t="s">
        <v>4335</v>
      </c>
      <c r="J256" s="549"/>
      <c r="L256" s="563" t="s">
        <v>4335</v>
      </c>
      <c r="M256" s="563" t="s">
        <v>4335</v>
      </c>
      <c r="N256" s="563" t="s">
        <v>4335</v>
      </c>
      <c r="O256" s="549"/>
    </row>
    <row r="257" spans="2:15" hidden="1">
      <c r="B257" s="46" t="s">
        <v>472</v>
      </c>
      <c r="C257" s="46" t="s">
        <v>1549</v>
      </c>
      <c r="D257" s="46" t="s">
        <v>918</v>
      </c>
      <c r="E257" s="46" t="s">
        <v>75</v>
      </c>
      <c r="F257" s="46">
        <v>55</v>
      </c>
      <c r="G257" s="563" t="s">
        <v>4335</v>
      </c>
      <c r="H257" s="563" t="s">
        <v>4335</v>
      </c>
      <c r="I257" s="563" t="s">
        <v>4335</v>
      </c>
      <c r="J257" s="549"/>
      <c r="L257" s="563" t="s">
        <v>4335</v>
      </c>
      <c r="M257" s="563" t="s">
        <v>4335</v>
      </c>
      <c r="N257" s="563" t="s">
        <v>4335</v>
      </c>
      <c r="O257" s="549"/>
    </row>
    <row r="258" spans="2:15" hidden="1">
      <c r="B258" s="46" t="s">
        <v>472</v>
      </c>
      <c r="C258" s="46" t="s">
        <v>1549</v>
      </c>
      <c r="D258" s="46" t="s">
        <v>918</v>
      </c>
      <c r="E258" s="46" t="s">
        <v>75</v>
      </c>
      <c r="F258" s="46">
        <v>56</v>
      </c>
      <c r="G258" s="563" t="s">
        <v>4335</v>
      </c>
      <c r="H258" s="563" t="s">
        <v>4335</v>
      </c>
      <c r="I258" s="563" t="s">
        <v>4335</v>
      </c>
      <c r="J258" s="549"/>
      <c r="L258" s="563" t="s">
        <v>4335</v>
      </c>
      <c r="M258" s="563" t="s">
        <v>4335</v>
      </c>
      <c r="N258" s="563" t="s">
        <v>4335</v>
      </c>
      <c r="O258" s="549"/>
    </row>
    <row r="259" spans="2:15" hidden="1">
      <c r="B259" s="46" t="s">
        <v>472</v>
      </c>
      <c r="C259" s="46" t="s">
        <v>1549</v>
      </c>
      <c r="D259" s="46" t="s">
        <v>918</v>
      </c>
      <c r="E259" s="46" t="s">
        <v>75</v>
      </c>
      <c r="F259" s="46">
        <v>57</v>
      </c>
      <c r="G259" s="46" t="s">
        <v>917</v>
      </c>
      <c r="H259" s="46" t="s">
        <v>75</v>
      </c>
      <c r="I259" s="46">
        <v>61</v>
      </c>
      <c r="J259" s="549" t="s">
        <v>4341</v>
      </c>
      <c r="L259" s="46" t="s">
        <v>917</v>
      </c>
      <c r="M259" s="46" t="s">
        <v>75</v>
      </c>
      <c r="N259" s="46">
        <v>61</v>
      </c>
      <c r="O259" s="549" t="s">
        <v>4341</v>
      </c>
    </row>
    <row r="260" spans="2:15" hidden="1">
      <c r="B260" s="46" t="s">
        <v>472</v>
      </c>
      <c r="C260" s="46" t="s">
        <v>1549</v>
      </c>
      <c r="D260" s="46" t="s">
        <v>918</v>
      </c>
      <c r="E260" s="46" t="s">
        <v>75</v>
      </c>
      <c r="F260" s="46">
        <v>58</v>
      </c>
      <c r="G260" s="563" t="s">
        <v>4335</v>
      </c>
      <c r="H260" s="563" t="s">
        <v>4335</v>
      </c>
      <c r="I260" s="563" t="s">
        <v>4335</v>
      </c>
      <c r="J260" s="549"/>
      <c r="L260" s="563" t="s">
        <v>4335</v>
      </c>
      <c r="M260" s="563" t="s">
        <v>4335</v>
      </c>
      <c r="N260" s="563" t="s">
        <v>4335</v>
      </c>
      <c r="O260" s="549"/>
    </row>
    <row r="261" spans="2:15" hidden="1">
      <c r="B261" s="46" t="s">
        <v>472</v>
      </c>
      <c r="C261" s="46" t="s">
        <v>1549</v>
      </c>
      <c r="D261" s="46" t="s">
        <v>918</v>
      </c>
      <c r="E261" s="46" t="s">
        <v>75</v>
      </c>
      <c r="F261" s="46">
        <v>59</v>
      </c>
      <c r="G261" s="563" t="s">
        <v>4335</v>
      </c>
      <c r="H261" s="563" t="s">
        <v>4335</v>
      </c>
      <c r="I261" s="563" t="s">
        <v>4335</v>
      </c>
      <c r="J261" s="549"/>
      <c r="L261" s="563" t="s">
        <v>4335</v>
      </c>
      <c r="M261" s="563" t="s">
        <v>4335</v>
      </c>
      <c r="N261" s="563" t="s">
        <v>4335</v>
      </c>
      <c r="O261" s="549"/>
    </row>
    <row r="262" spans="2:15" hidden="1">
      <c r="B262" s="46" t="s">
        <v>472</v>
      </c>
      <c r="C262" s="46" t="s">
        <v>1549</v>
      </c>
      <c r="D262" s="46" t="s">
        <v>918</v>
      </c>
      <c r="E262" s="46" t="s">
        <v>75</v>
      </c>
      <c r="F262" s="46">
        <v>60</v>
      </c>
      <c r="G262" s="563" t="s">
        <v>4335</v>
      </c>
      <c r="H262" s="563" t="s">
        <v>4335</v>
      </c>
      <c r="I262" s="563" t="s">
        <v>4335</v>
      </c>
      <c r="J262" s="549"/>
      <c r="L262" s="563" t="s">
        <v>4335</v>
      </c>
      <c r="M262" s="563" t="s">
        <v>4335</v>
      </c>
      <c r="N262" s="563" t="s">
        <v>4335</v>
      </c>
      <c r="O262" s="549"/>
    </row>
    <row r="263" spans="2:15" hidden="1">
      <c r="B263" s="46" t="s">
        <v>472</v>
      </c>
      <c r="C263" s="46" t="s">
        <v>1549</v>
      </c>
      <c r="D263" s="46" t="s">
        <v>918</v>
      </c>
      <c r="E263" s="46" t="s">
        <v>75</v>
      </c>
      <c r="F263" s="46">
        <v>61</v>
      </c>
      <c r="G263" s="46" t="s">
        <v>917</v>
      </c>
      <c r="H263" s="46" t="s">
        <v>75</v>
      </c>
      <c r="I263" s="46">
        <v>57</v>
      </c>
      <c r="J263" s="549" t="s">
        <v>4341</v>
      </c>
      <c r="L263" s="46" t="s">
        <v>917</v>
      </c>
      <c r="M263" s="46" t="s">
        <v>75</v>
      </c>
      <c r="N263" s="46">
        <v>57</v>
      </c>
      <c r="O263" s="549" t="s">
        <v>4341</v>
      </c>
    </row>
    <row r="264" spans="2:15" hidden="1">
      <c r="B264" s="46" t="s">
        <v>472</v>
      </c>
      <c r="C264" s="46" t="s">
        <v>1549</v>
      </c>
      <c r="D264" s="46" t="s">
        <v>918</v>
      </c>
      <c r="E264" s="46" t="s">
        <v>75</v>
      </c>
      <c r="F264" s="46">
        <v>62</v>
      </c>
      <c r="G264" s="563" t="s">
        <v>4335</v>
      </c>
      <c r="H264" s="563" t="s">
        <v>4335</v>
      </c>
      <c r="I264" s="563" t="s">
        <v>4335</v>
      </c>
      <c r="J264" s="549"/>
      <c r="L264" s="563" t="s">
        <v>4335</v>
      </c>
      <c r="M264" s="563" t="s">
        <v>4335</v>
      </c>
      <c r="N264" s="563" t="s">
        <v>4335</v>
      </c>
      <c r="O264" s="549"/>
    </row>
    <row r="265" spans="2:15" hidden="1">
      <c r="B265" s="46" t="s">
        <v>472</v>
      </c>
      <c r="C265" s="46" t="s">
        <v>1549</v>
      </c>
      <c r="D265" s="46" t="s">
        <v>918</v>
      </c>
      <c r="E265" s="46" t="s">
        <v>75</v>
      </c>
      <c r="F265" s="46">
        <v>63</v>
      </c>
      <c r="G265" s="563" t="s">
        <v>4335</v>
      </c>
      <c r="H265" s="563" t="s">
        <v>4335</v>
      </c>
      <c r="I265" s="563" t="s">
        <v>4335</v>
      </c>
      <c r="J265" s="549"/>
      <c r="L265" s="563" t="s">
        <v>4335</v>
      </c>
      <c r="M265" s="563" t="s">
        <v>4335</v>
      </c>
      <c r="N265" s="563" t="s">
        <v>4335</v>
      </c>
      <c r="O265" s="549"/>
    </row>
    <row r="266" spans="2:15" hidden="1">
      <c r="B266" s="46" t="s">
        <v>472</v>
      </c>
      <c r="C266" s="46" t="s">
        <v>1549</v>
      </c>
      <c r="D266" s="46" t="s">
        <v>918</v>
      </c>
      <c r="E266" s="46" t="s">
        <v>75</v>
      </c>
      <c r="F266" s="46">
        <v>64</v>
      </c>
      <c r="G266" s="563" t="s">
        <v>4335</v>
      </c>
      <c r="H266" s="563" t="s">
        <v>4335</v>
      </c>
      <c r="I266" s="563" t="s">
        <v>4335</v>
      </c>
      <c r="J266" s="549"/>
      <c r="L266" s="563" t="s">
        <v>4335</v>
      </c>
      <c r="M266" s="563" t="s">
        <v>4335</v>
      </c>
      <c r="N266" s="563" t="s">
        <v>4335</v>
      </c>
      <c r="O266" s="549"/>
    </row>
    <row r="267" spans="2:15" hidden="1">
      <c r="B267" s="46" t="s">
        <v>468</v>
      </c>
      <c r="C267" s="46" t="s">
        <v>1549</v>
      </c>
      <c r="D267" s="46" t="s">
        <v>909</v>
      </c>
      <c r="E267" s="46" t="s">
        <v>75</v>
      </c>
      <c r="F267" s="46" t="s">
        <v>4230</v>
      </c>
      <c r="G267" s="46" t="s">
        <v>4262</v>
      </c>
      <c r="H267" s="549" t="s">
        <v>4323</v>
      </c>
      <c r="I267" s="46" t="s">
        <v>4380</v>
      </c>
      <c r="J267" s="549"/>
      <c r="L267" s="46" t="s">
        <v>4262</v>
      </c>
      <c r="M267" s="549" t="s">
        <v>4323</v>
      </c>
      <c r="N267" s="46" t="s">
        <v>4380</v>
      </c>
      <c r="O267" s="549"/>
    </row>
    <row r="268" spans="2:15" hidden="1">
      <c r="B268" s="46" t="s">
        <v>468</v>
      </c>
      <c r="C268" s="46" t="s">
        <v>1549</v>
      </c>
      <c r="D268" s="46" t="s">
        <v>909</v>
      </c>
      <c r="E268" s="46" t="s">
        <v>75</v>
      </c>
      <c r="F268" s="46">
        <v>1</v>
      </c>
      <c r="G268" s="46" t="s">
        <v>4381</v>
      </c>
      <c r="H268" s="46" t="s">
        <v>72</v>
      </c>
      <c r="I268" s="46" t="s">
        <v>4382</v>
      </c>
      <c r="J268" s="549"/>
      <c r="L268" s="46" t="s">
        <v>4381</v>
      </c>
      <c r="M268" s="46" t="s">
        <v>72</v>
      </c>
      <c r="N268" s="46" t="s">
        <v>4382</v>
      </c>
      <c r="O268" s="549"/>
    </row>
    <row r="269" spans="2:15" hidden="1">
      <c r="B269" s="46" t="s">
        <v>468</v>
      </c>
      <c r="C269" s="46" t="s">
        <v>1549</v>
      </c>
      <c r="D269" s="46" t="s">
        <v>909</v>
      </c>
      <c r="E269" s="46" t="s">
        <v>75</v>
      </c>
      <c r="F269" s="46">
        <v>2</v>
      </c>
      <c r="G269" s="46" t="s">
        <v>4381</v>
      </c>
      <c r="H269" s="46" t="s">
        <v>72</v>
      </c>
      <c r="I269" s="46" t="s">
        <v>4383</v>
      </c>
      <c r="J269" s="549"/>
      <c r="L269" s="46" t="s">
        <v>4381</v>
      </c>
      <c r="M269" s="46" t="s">
        <v>72</v>
      </c>
      <c r="N269" s="46" t="s">
        <v>4383</v>
      </c>
      <c r="O269" s="549"/>
    </row>
    <row r="270" spans="2:15" hidden="1">
      <c r="B270" s="46" t="s">
        <v>468</v>
      </c>
      <c r="C270" s="46" t="s">
        <v>1549</v>
      </c>
      <c r="D270" s="46" t="s">
        <v>909</v>
      </c>
      <c r="E270" s="46" t="s">
        <v>75</v>
      </c>
      <c r="F270" s="46">
        <v>3</v>
      </c>
      <c r="G270" s="46" t="s">
        <v>4381</v>
      </c>
      <c r="H270" s="46" t="s">
        <v>72</v>
      </c>
      <c r="I270" s="46" t="s">
        <v>4384</v>
      </c>
      <c r="J270" s="549"/>
      <c r="L270" s="46" t="s">
        <v>4381</v>
      </c>
      <c r="M270" s="46" t="s">
        <v>72</v>
      </c>
      <c r="N270" s="46" t="s">
        <v>4384</v>
      </c>
      <c r="O270" s="549"/>
    </row>
    <row r="271" spans="2:15" hidden="1">
      <c r="B271" s="46" t="s">
        <v>468</v>
      </c>
      <c r="C271" s="46" t="s">
        <v>1549</v>
      </c>
      <c r="D271" s="46" t="s">
        <v>909</v>
      </c>
      <c r="E271" s="46" t="s">
        <v>75</v>
      </c>
      <c r="F271" s="46">
        <v>4</v>
      </c>
      <c r="G271" s="46" t="s">
        <v>4381</v>
      </c>
      <c r="H271" s="46" t="s">
        <v>72</v>
      </c>
      <c r="I271" s="46" t="s">
        <v>4385</v>
      </c>
      <c r="J271" s="549"/>
      <c r="L271" s="46" t="s">
        <v>4381</v>
      </c>
      <c r="M271" s="46" t="s">
        <v>72</v>
      </c>
      <c r="N271" s="46" t="s">
        <v>4385</v>
      </c>
      <c r="O271" s="549"/>
    </row>
    <row r="272" spans="2:15" hidden="1">
      <c r="B272" s="46" t="s">
        <v>468</v>
      </c>
      <c r="C272" s="46" t="s">
        <v>1549</v>
      </c>
      <c r="D272" s="46" t="s">
        <v>909</v>
      </c>
      <c r="E272" s="46" t="s">
        <v>75</v>
      </c>
      <c r="F272" s="46">
        <v>5</v>
      </c>
      <c r="G272" s="46" t="s">
        <v>4381</v>
      </c>
      <c r="H272" s="46" t="s">
        <v>72</v>
      </c>
      <c r="I272" s="46" t="s">
        <v>4386</v>
      </c>
      <c r="J272" s="549"/>
      <c r="L272" s="46" t="s">
        <v>4381</v>
      </c>
      <c r="M272" s="46" t="s">
        <v>72</v>
      </c>
      <c r="N272" s="46" t="s">
        <v>4386</v>
      </c>
      <c r="O272" s="549"/>
    </row>
    <row r="273" spans="2:15" hidden="1">
      <c r="B273" s="46" t="s">
        <v>468</v>
      </c>
      <c r="C273" s="46" t="s">
        <v>1549</v>
      </c>
      <c r="D273" s="46" t="s">
        <v>909</v>
      </c>
      <c r="E273" s="46" t="s">
        <v>75</v>
      </c>
      <c r="F273" s="46">
        <v>6</v>
      </c>
      <c r="G273" s="46" t="s">
        <v>4381</v>
      </c>
      <c r="H273" s="46" t="s">
        <v>72</v>
      </c>
      <c r="I273" s="46" t="s">
        <v>4387</v>
      </c>
      <c r="J273" s="549"/>
      <c r="L273" s="46" t="s">
        <v>4381</v>
      </c>
      <c r="M273" s="46" t="s">
        <v>72</v>
      </c>
      <c r="N273" s="46" t="s">
        <v>4387</v>
      </c>
      <c r="O273" s="549"/>
    </row>
    <row r="274" spans="2:15" hidden="1">
      <c r="B274" s="46" t="s">
        <v>468</v>
      </c>
      <c r="C274" s="46" t="s">
        <v>1549</v>
      </c>
      <c r="D274" s="46" t="s">
        <v>909</v>
      </c>
      <c r="E274" s="46" t="s">
        <v>75</v>
      </c>
      <c r="F274" s="46">
        <v>7</v>
      </c>
      <c r="G274" s="46" t="s">
        <v>4381</v>
      </c>
      <c r="H274" s="46" t="s">
        <v>72</v>
      </c>
      <c r="I274" s="46" t="s">
        <v>4388</v>
      </c>
      <c r="J274" s="549"/>
      <c r="L274" s="46" t="s">
        <v>4381</v>
      </c>
      <c r="M274" s="46" t="s">
        <v>72</v>
      </c>
      <c r="N274" s="46" t="s">
        <v>4388</v>
      </c>
      <c r="O274" s="549"/>
    </row>
    <row r="275" spans="2:15" hidden="1">
      <c r="B275" s="46" t="s">
        <v>468</v>
      </c>
      <c r="C275" s="46" t="s">
        <v>1549</v>
      </c>
      <c r="D275" s="46" t="s">
        <v>909</v>
      </c>
      <c r="E275" s="46" t="s">
        <v>75</v>
      </c>
      <c r="F275" s="46">
        <v>8</v>
      </c>
      <c r="G275" s="46" t="s">
        <v>4381</v>
      </c>
      <c r="H275" s="46" t="s">
        <v>72</v>
      </c>
      <c r="I275" s="46" t="s">
        <v>4389</v>
      </c>
      <c r="J275" s="549"/>
      <c r="L275" s="46" t="s">
        <v>4381</v>
      </c>
      <c r="M275" s="46" t="s">
        <v>72</v>
      </c>
      <c r="N275" s="46" t="s">
        <v>4389</v>
      </c>
      <c r="O275" s="549"/>
    </row>
    <row r="276" spans="2:15" hidden="1">
      <c r="B276" s="46" t="s">
        <v>468</v>
      </c>
      <c r="C276" s="46" t="s">
        <v>1549</v>
      </c>
      <c r="D276" s="46" t="s">
        <v>909</v>
      </c>
      <c r="E276" s="46" t="s">
        <v>75</v>
      </c>
      <c r="F276" s="46">
        <v>9</v>
      </c>
      <c r="G276" s="46" t="s">
        <v>4381</v>
      </c>
      <c r="H276" s="46" t="s">
        <v>72</v>
      </c>
      <c r="I276" s="46" t="s">
        <v>4390</v>
      </c>
      <c r="J276" s="549"/>
      <c r="L276" s="46" t="s">
        <v>4381</v>
      </c>
      <c r="M276" s="46" t="s">
        <v>72</v>
      </c>
      <c r="N276" s="46" t="s">
        <v>4390</v>
      </c>
      <c r="O276" s="549"/>
    </row>
    <row r="277" spans="2:15" hidden="1">
      <c r="B277" s="46" t="s">
        <v>468</v>
      </c>
      <c r="C277" s="46" t="s">
        <v>1549</v>
      </c>
      <c r="D277" s="46" t="s">
        <v>909</v>
      </c>
      <c r="E277" s="46" t="s">
        <v>75</v>
      </c>
      <c r="F277" s="46">
        <v>10</v>
      </c>
      <c r="G277" s="46" t="s">
        <v>4381</v>
      </c>
      <c r="H277" s="46" t="s">
        <v>72</v>
      </c>
      <c r="I277" s="46" t="s">
        <v>4391</v>
      </c>
      <c r="J277" s="549"/>
      <c r="L277" s="46" t="s">
        <v>4381</v>
      </c>
      <c r="M277" s="46" t="s">
        <v>72</v>
      </c>
      <c r="N277" s="46" t="s">
        <v>4391</v>
      </c>
      <c r="O277" s="549"/>
    </row>
    <row r="278" spans="2:15" hidden="1">
      <c r="B278" s="46" t="s">
        <v>468</v>
      </c>
      <c r="C278" s="46" t="s">
        <v>1549</v>
      </c>
      <c r="D278" s="46" t="s">
        <v>909</v>
      </c>
      <c r="E278" s="46" t="s">
        <v>75</v>
      </c>
      <c r="F278" s="46">
        <v>11</v>
      </c>
      <c r="G278" s="563" t="s">
        <v>4335</v>
      </c>
      <c r="H278" s="563" t="s">
        <v>4335</v>
      </c>
      <c r="I278" s="563" t="s">
        <v>4335</v>
      </c>
      <c r="J278" s="549"/>
      <c r="L278" s="563" t="s">
        <v>4335</v>
      </c>
      <c r="M278" s="563" t="s">
        <v>4335</v>
      </c>
      <c r="N278" s="563" t="s">
        <v>4335</v>
      </c>
      <c r="O278" s="549"/>
    </row>
    <row r="279" spans="2:15" hidden="1">
      <c r="B279" s="46" t="s">
        <v>468</v>
      </c>
      <c r="C279" s="46" t="s">
        <v>1549</v>
      </c>
      <c r="D279" s="46" t="s">
        <v>909</v>
      </c>
      <c r="E279" s="46" t="s">
        <v>75</v>
      </c>
      <c r="F279" s="46">
        <v>12</v>
      </c>
      <c r="G279" s="563" t="s">
        <v>4335</v>
      </c>
      <c r="H279" s="563" t="s">
        <v>4335</v>
      </c>
      <c r="I279" s="563" t="s">
        <v>4335</v>
      </c>
      <c r="J279" s="549"/>
      <c r="L279" s="563" t="s">
        <v>4335</v>
      </c>
      <c r="M279" s="563" t="s">
        <v>4335</v>
      </c>
      <c r="N279" s="563" t="s">
        <v>4335</v>
      </c>
      <c r="O279" s="549"/>
    </row>
    <row r="280" spans="2:15" hidden="1">
      <c r="B280" s="46" t="s">
        <v>468</v>
      </c>
      <c r="C280" s="46" t="s">
        <v>1549</v>
      </c>
      <c r="D280" s="46" t="s">
        <v>909</v>
      </c>
      <c r="E280" s="46" t="s">
        <v>75</v>
      </c>
      <c r="F280" s="46">
        <v>13</v>
      </c>
      <c r="G280" s="563" t="s">
        <v>4335</v>
      </c>
      <c r="H280" s="563" t="s">
        <v>4335</v>
      </c>
      <c r="I280" s="563" t="s">
        <v>4335</v>
      </c>
      <c r="J280" s="549"/>
      <c r="L280" s="563" t="s">
        <v>4335</v>
      </c>
      <c r="M280" s="563" t="s">
        <v>4335</v>
      </c>
      <c r="N280" s="563" t="s">
        <v>4335</v>
      </c>
      <c r="O280" s="549"/>
    </row>
    <row r="281" spans="2:15" hidden="1">
      <c r="B281" s="46" t="s">
        <v>468</v>
      </c>
      <c r="C281" s="46" t="s">
        <v>1549</v>
      </c>
      <c r="D281" s="46" t="s">
        <v>909</v>
      </c>
      <c r="E281" s="46" t="s">
        <v>75</v>
      </c>
      <c r="F281" s="46">
        <v>14</v>
      </c>
      <c r="G281" s="563" t="s">
        <v>4335</v>
      </c>
      <c r="H281" s="563" t="s">
        <v>4335</v>
      </c>
      <c r="I281" s="563" t="s">
        <v>4335</v>
      </c>
      <c r="J281" s="549"/>
      <c r="L281" s="563" t="s">
        <v>4335</v>
      </c>
      <c r="M281" s="563" t="s">
        <v>4335</v>
      </c>
      <c r="N281" s="563" t="s">
        <v>4335</v>
      </c>
      <c r="O281" s="549"/>
    </row>
    <row r="282" spans="2:15" hidden="1">
      <c r="B282" s="46" t="s">
        <v>468</v>
      </c>
      <c r="C282" s="46" t="s">
        <v>1549</v>
      </c>
      <c r="D282" s="46" t="s">
        <v>909</v>
      </c>
      <c r="E282" s="46" t="s">
        <v>75</v>
      </c>
      <c r="F282" s="46">
        <v>15</v>
      </c>
      <c r="G282" s="563" t="s">
        <v>4335</v>
      </c>
      <c r="H282" s="563" t="s">
        <v>4335</v>
      </c>
      <c r="I282" s="563" t="s">
        <v>4335</v>
      </c>
      <c r="J282" s="549"/>
      <c r="L282" s="563" t="s">
        <v>4335</v>
      </c>
      <c r="M282" s="563" t="s">
        <v>4335</v>
      </c>
      <c r="N282" s="563" t="s">
        <v>4335</v>
      </c>
      <c r="O282" s="549"/>
    </row>
    <row r="283" spans="2:15" hidden="1">
      <c r="B283" s="46" t="s">
        <v>468</v>
      </c>
      <c r="C283" s="46" t="s">
        <v>1549</v>
      </c>
      <c r="D283" s="46" t="s">
        <v>909</v>
      </c>
      <c r="E283" s="46" t="s">
        <v>75</v>
      </c>
      <c r="F283" s="46">
        <v>16</v>
      </c>
      <c r="G283" s="563" t="s">
        <v>4335</v>
      </c>
      <c r="H283" s="563" t="s">
        <v>4335</v>
      </c>
      <c r="I283" s="563" t="s">
        <v>4335</v>
      </c>
      <c r="J283" s="549"/>
      <c r="L283" s="563" t="s">
        <v>4335</v>
      </c>
      <c r="M283" s="563" t="s">
        <v>4335</v>
      </c>
      <c r="N283" s="563" t="s">
        <v>4335</v>
      </c>
      <c r="O283" s="549"/>
    </row>
    <row r="284" spans="2:15" hidden="1">
      <c r="B284" s="46" t="s">
        <v>468</v>
      </c>
      <c r="C284" s="46" t="s">
        <v>1549</v>
      </c>
      <c r="D284" s="46" t="s">
        <v>909</v>
      </c>
      <c r="E284" s="46" t="s">
        <v>75</v>
      </c>
      <c r="F284" s="46">
        <v>17</v>
      </c>
      <c r="G284" s="563" t="s">
        <v>4335</v>
      </c>
      <c r="H284" s="563" t="s">
        <v>4335</v>
      </c>
      <c r="I284" s="563" t="s">
        <v>4335</v>
      </c>
      <c r="J284" s="549"/>
      <c r="L284" s="563" t="s">
        <v>4335</v>
      </c>
      <c r="M284" s="563" t="s">
        <v>4335</v>
      </c>
      <c r="N284" s="563" t="s">
        <v>4335</v>
      </c>
      <c r="O284" s="549"/>
    </row>
    <row r="285" spans="2:15" hidden="1">
      <c r="B285" s="46" t="s">
        <v>468</v>
      </c>
      <c r="C285" s="46" t="s">
        <v>1549</v>
      </c>
      <c r="D285" s="46" t="s">
        <v>909</v>
      </c>
      <c r="E285" s="46" t="s">
        <v>75</v>
      </c>
      <c r="F285" s="46">
        <v>18</v>
      </c>
      <c r="G285" s="563" t="s">
        <v>4335</v>
      </c>
      <c r="H285" s="563" t="s">
        <v>4335</v>
      </c>
      <c r="I285" s="563" t="s">
        <v>4335</v>
      </c>
      <c r="J285" s="549"/>
      <c r="L285" s="563" t="s">
        <v>4335</v>
      </c>
      <c r="M285" s="563" t="s">
        <v>4335</v>
      </c>
      <c r="N285" s="563" t="s">
        <v>4335</v>
      </c>
      <c r="O285" s="549"/>
    </row>
    <row r="286" spans="2:15" hidden="1">
      <c r="B286" s="46" t="s">
        <v>468</v>
      </c>
      <c r="C286" s="46" t="s">
        <v>1549</v>
      </c>
      <c r="D286" s="46" t="s">
        <v>909</v>
      </c>
      <c r="E286" s="46" t="s">
        <v>75</v>
      </c>
      <c r="F286" s="46">
        <v>19</v>
      </c>
      <c r="G286" s="46" t="s">
        <v>889</v>
      </c>
      <c r="H286" s="46" t="s">
        <v>82</v>
      </c>
      <c r="I286" s="46" t="s">
        <v>4248</v>
      </c>
      <c r="J286" s="549"/>
      <c r="L286" s="46" t="s">
        <v>772</v>
      </c>
      <c r="M286" s="46" t="s">
        <v>82</v>
      </c>
      <c r="N286" s="46" t="s">
        <v>4248</v>
      </c>
      <c r="O286" s="549"/>
    </row>
    <row r="287" spans="2:15" hidden="1">
      <c r="B287" s="46" t="s">
        <v>468</v>
      </c>
      <c r="C287" s="46" t="s">
        <v>1549</v>
      </c>
      <c r="D287" s="46" t="s">
        <v>909</v>
      </c>
      <c r="E287" s="46" t="s">
        <v>75</v>
      </c>
      <c r="F287" s="46">
        <v>20</v>
      </c>
      <c r="G287" s="46" t="s">
        <v>889</v>
      </c>
      <c r="H287" s="46" t="s">
        <v>82</v>
      </c>
      <c r="I287" s="46" t="s">
        <v>4249</v>
      </c>
      <c r="J287" s="549"/>
      <c r="L287" s="46" t="s">
        <v>772</v>
      </c>
      <c r="M287" s="46" t="s">
        <v>82</v>
      </c>
      <c r="N287" s="46" t="s">
        <v>4271</v>
      </c>
      <c r="O287" s="549"/>
    </row>
    <row r="288" spans="2:15" hidden="1">
      <c r="B288" s="46" t="s">
        <v>468</v>
      </c>
      <c r="C288" s="46" t="s">
        <v>1549</v>
      </c>
      <c r="D288" s="46" t="s">
        <v>909</v>
      </c>
      <c r="E288" s="46" t="s">
        <v>75</v>
      </c>
      <c r="F288" s="46">
        <v>21</v>
      </c>
      <c r="G288" s="46" t="s">
        <v>889</v>
      </c>
      <c r="H288" s="46" t="s">
        <v>82</v>
      </c>
      <c r="I288" s="46" t="s">
        <v>4271</v>
      </c>
      <c r="J288" s="549"/>
      <c r="L288" s="46" t="s">
        <v>772</v>
      </c>
      <c r="M288" s="46" t="s">
        <v>1498</v>
      </c>
      <c r="N288" s="46" t="s">
        <v>4249</v>
      </c>
      <c r="O288" s="549"/>
    </row>
    <row r="289" spans="2:15" hidden="1">
      <c r="B289" s="46" t="s">
        <v>468</v>
      </c>
      <c r="C289" s="46" t="s">
        <v>1549</v>
      </c>
      <c r="D289" s="46" t="s">
        <v>909</v>
      </c>
      <c r="E289" s="46" t="s">
        <v>75</v>
      </c>
      <c r="F289" s="46">
        <v>22</v>
      </c>
      <c r="G289" s="46" t="s">
        <v>889</v>
      </c>
      <c r="H289" s="46" t="s">
        <v>82</v>
      </c>
      <c r="I289" s="46" t="s">
        <v>4273</v>
      </c>
      <c r="J289" s="549"/>
      <c r="L289" s="46" t="s">
        <v>772</v>
      </c>
      <c r="M289" s="46" t="s">
        <v>1498</v>
      </c>
      <c r="N289" s="46" t="s">
        <v>4273</v>
      </c>
      <c r="O289" s="549"/>
    </row>
    <row r="290" spans="2:15" hidden="1">
      <c r="B290" s="46" t="s">
        <v>468</v>
      </c>
      <c r="C290" s="46" t="s">
        <v>1549</v>
      </c>
      <c r="D290" s="46" t="s">
        <v>909</v>
      </c>
      <c r="E290" s="46" t="s">
        <v>75</v>
      </c>
      <c r="F290" s="46">
        <v>23</v>
      </c>
      <c r="G290" s="46" t="s">
        <v>889</v>
      </c>
      <c r="H290" s="46" t="s">
        <v>82</v>
      </c>
      <c r="I290" s="46" t="s">
        <v>4336</v>
      </c>
      <c r="J290" s="549"/>
      <c r="L290" s="46" t="s">
        <v>774</v>
      </c>
      <c r="M290" s="46" t="s">
        <v>82</v>
      </c>
      <c r="N290" s="46" t="s">
        <v>4248</v>
      </c>
      <c r="O290" s="549"/>
    </row>
    <row r="291" spans="2:15" hidden="1">
      <c r="B291" s="46" t="s">
        <v>468</v>
      </c>
      <c r="C291" s="46" t="s">
        <v>1549</v>
      </c>
      <c r="D291" s="46" t="s">
        <v>909</v>
      </c>
      <c r="E291" s="46" t="s">
        <v>75</v>
      </c>
      <c r="F291" s="46">
        <v>24</v>
      </c>
      <c r="G291" s="46" t="s">
        <v>889</v>
      </c>
      <c r="H291" s="46" t="s">
        <v>82</v>
      </c>
      <c r="I291" s="46" t="s">
        <v>4337</v>
      </c>
      <c r="J291" s="549"/>
      <c r="L291" s="46" t="s">
        <v>774</v>
      </c>
      <c r="M291" s="46" t="s">
        <v>82</v>
      </c>
      <c r="N291" s="46" t="s">
        <v>4271</v>
      </c>
      <c r="O291" s="549"/>
    </row>
    <row r="292" spans="2:15" hidden="1">
      <c r="B292" s="46" t="s">
        <v>468</v>
      </c>
      <c r="C292" s="46" t="s">
        <v>1549</v>
      </c>
      <c r="D292" s="46" t="s">
        <v>909</v>
      </c>
      <c r="E292" s="46" t="s">
        <v>75</v>
      </c>
      <c r="F292" s="46">
        <v>25</v>
      </c>
      <c r="G292" s="46" t="s">
        <v>889</v>
      </c>
      <c r="H292" s="46" t="s">
        <v>82</v>
      </c>
      <c r="I292" s="46" t="s">
        <v>4338</v>
      </c>
      <c r="J292" s="549"/>
      <c r="L292" s="46" t="s">
        <v>774</v>
      </c>
      <c r="M292" s="46" t="s">
        <v>1498</v>
      </c>
      <c r="N292" s="46" t="s">
        <v>4249</v>
      </c>
      <c r="O292" s="549"/>
    </row>
    <row r="293" spans="2:15" hidden="1">
      <c r="B293" s="46" t="s">
        <v>468</v>
      </c>
      <c r="C293" s="46" t="s">
        <v>1549</v>
      </c>
      <c r="D293" s="46" t="s">
        <v>909</v>
      </c>
      <c r="E293" s="46" t="s">
        <v>75</v>
      </c>
      <c r="F293" s="46">
        <v>26</v>
      </c>
      <c r="G293" s="46" t="s">
        <v>889</v>
      </c>
      <c r="H293" s="46" t="s">
        <v>82</v>
      </c>
      <c r="I293" s="46" t="s">
        <v>4339</v>
      </c>
      <c r="J293" s="549"/>
      <c r="L293" s="46" t="s">
        <v>774</v>
      </c>
      <c r="M293" s="46" t="s">
        <v>1498</v>
      </c>
      <c r="N293" s="46" t="s">
        <v>4273</v>
      </c>
      <c r="O293" s="549"/>
    </row>
    <row r="294" spans="2:15" hidden="1">
      <c r="B294" s="46" t="s">
        <v>468</v>
      </c>
      <c r="C294" s="46" t="s">
        <v>1549</v>
      </c>
      <c r="D294" s="46" t="s">
        <v>909</v>
      </c>
      <c r="E294" s="46" t="s">
        <v>75</v>
      </c>
      <c r="F294" s="46">
        <v>27</v>
      </c>
      <c r="G294" s="46" t="s">
        <v>891</v>
      </c>
      <c r="H294" s="46" t="s">
        <v>82</v>
      </c>
      <c r="I294" s="46" t="s">
        <v>4248</v>
      </c>
      <c r="J294" s="549"/>
      <c r="L294" s="46" t="s">
        <v>776</v>
      </c>
      <c r="M294" s="46" t="s">
        <v>82</v>
      </c>
      <c r="N294" s="46" t="s">
        <v>4248</v>
      </c>
      <c r="O294" s="549"/>
    </row>
    <row r="295" spans="2:15" hidden="1">
      <c r="B295" s="46" t="s">
        <v>468</v>
      </c>
      <c r="C295" s="46" t="s">
        <v>1549</v>
      </c>
      <c r="D295" s="46" t="s">
        <v>909</v>
      </c>
      <c r="E295" s="46" t="s">
        <v>75</v>
      </c>
      <c r="F295" s="46">
        <v>28</v>
      </c>
      <c r="G295" s="46" t="s">
        <v>891</v>
      </c>
      <c r="H295" s="46" t="s">
        <v>82</v>
      </c>
      <c r="I295" s="46" t="s">
        <v>4249</v>
      </c>
      <c r="J295" s="549"/>
      <c r="L295" s="46" t="s">
        <v>776</v>
      </c>
      <c r="M295" s="46" t="s">
        <v>82</v>
      </c>
      <c r="N295" s="46" t="s">
        <v>4271</v>
      </c>
      <c r="O295" s="549"/>
    </row>
    <row r="296" spans="2:15" hidden="1">
      <c r="B296" s="46" t="s">
        <v>468</v>
      </c>
      <c r="C296" s="46" t="s">
        <v>1549</v>
      </c>
      <c r="D296" s="46" t="s">
        <v>909</v>
      </c>
      <c r="E296" s="46" t="s">
        <v>75</v>
      </c>
      <c r="F296" s="46">
        <v>29</v>
      </c>
      <c r="G296" s="46" t="s">
        <v>891</v>
      </c>
      <c r="H296" s="46" t="s">
        <v>82</v>
      </c>
      <c r="I296" s="46" t="s">
        <v>4271</v>
      </c>
      <c r="J296" s="549"/>
      <c r="L296" s="46" t="s">
        <v>776</v>
      </c>
      <c r="M296" s="46" t="s">
        <v>1498</v>
      </c>
      <c r="N296" s="46" t="s">
        <v>4249</v>
      </c>
      <c r="O296" s="549"/>
    </row>
    <row r="297" spans="2:15" hidden="1">
      <c r="B297" s="46" t="s">
        <v>468</v>
      </c>
      <c r="C297" s="46" t="s">
        <v>1549</v>
      </c>
      <c r="D297" s="46" t="s">
        <v>909</v>
      </c>
      <c r="E297" s="46" t="s">
        <v>75</v>
      </c>
      <c r="F297" s="46">
        <v>30</v>
      </c>
      <c r="G297" s="46" t="s">
        <v>891</v>
      </c>
      <c r="H297" s="46" t="s">
        <v>82</v>
      </c>
      <c r="I297" s="46" t="s">
        <v>4273</v>
      </c>
      <c r="J297" s="549"/>
      <c r="L297" s="46" t="s">
        <v>776</v>
      </c>
      <c r="M297" s="46" t="s">
        <v>1498</v>
      </c>
      <c r="N297" s="46" t="s">
        <v>4273</v>
      </c>
      <c r="O297" s="549"/>
    </row>
    <row r="298" spans="2:15" hidden="1">
      <c r="B298" s="46" t="s">
        <v>468</v>
      </c>
      <c r="C298" s="46" t="s">
        <v>1549</v>
      </c>
      <c r="D298" s="46" t="s">
        <v>909</v>
      </c>
      <c r="E298" s="46" t="s">
        <v>75</v>
      </c>
      <c r="F298" s="46">
        <v>31</v>
      </c>
      <c r="G298" s="46" t="s">
        <v>891</v>
      </c>
      <c r="H298" s="46" t="s">
        <v>82</v>
      </c>
      <c r="I298" s="46" t="s">
        <v>4336</v>
      </c>
      <c r="J298" s="549"/>
      <c r="L298" s="46" t="s">
        <v>778</v>
      </c>
      <c r="M298" s="46" t="s">
        <v>82</v>
      </c>
      <c r="N298" s="46" t="s">
        <v>4248</v>
      </c>
      <c r="O298" s="549"/>
    </row>
    <row r="299" spans="2:15" hidden="1">
      <c r="B299" s="46" t="s">
        <v>468</v>
      </c>
      <c r="C299" s="46" t="s">
        <v>1549</v>
      </c>
      <c r="D299" s="46" t="s">
        <v>909</v>
      </c>
      <c r="E299" s="46" t="s">
        <v>75</v>
      </c>
      <c r="F299" s="46">
        <v>32</v>
      </c>
      <c r="G299" s="46" t="s">
        <v>891</v>
      </c>
      <c r="H299" s="46" t="s">
        <v>82</v>
      </c>
      <c r="I299" s="46" t="s">
        <v>4337</v>
      </c>
      <c r="J299" s="549"/>
      <c r="L299" s="46" t="s">
        <v>778</v>
      </c>
      <c r="M299" s="46" t="s">
        <v>82</v>
      </c>
      <c r="N299" s="46" t="s">
        <v>4271</v>
      </c>
      <c r="O299" s="549"/>
    </row>
    <row r="300" spans="2:15" hidden="1">
      <c r="B300" s="46" t="s">
        <v>468</v>
      </c>
      <c r="C300" s="46" t="s">
        <v>1549</v>
      </c>
      <c r="D300" s="46" t="s">
        <v>909</v>
      </c>
      <c r="E300" s="46" t="s">
        <v>75</v>
      </c>
      <c r="F300" s="46">
        <v>33</v>
      </c>
      <c r="G300" s="46" t="s">
        <v>891</v>
      </c>
      <c r="H300" s="46" t="s">
        <v>82</v>
      </c>
      <c r="I300" s="46" t="s">
        <v>4338</v>
      </c>
      <c r="J300" s="549"/>
      <c r="L300" s="46" t="s">
        <v>778</v>
      </c>
      <c r="M300" s="46" t="s">
        <v>1498</v>
      </c>
      <c r="N300" s="46" t="s">
        <v>4249</v>
      </c>
      <c r="O300" s="549"/>
    </row>
    <row r="301" spans="2:15" hidden="1">
      <c r="B301" s="46" t="s">
        <v>468</v>
      </c>
      <c r="C301" s="46" t="s">
        <v>1549</v>
      </c>
      <c r="D301" s="46" t="s">
        <v>909</v>
      </c>
      <c r="E301" s="46" t="s">
        <v>75</v>
      </c>
      <c r="F301" s="46">
        <v>34</v>
      </c>
      <c r="G301" s="46" t="s">
        <v>891</v>
      </c>
      <c r="H301" s="46" t="s">
        <v>82</v>
      </c>
      <c r="I301" s="46" t="s">
        <v>4339</v>
      </c>
      <c r="J301" s="549"/>
      <c r="L301" s="46" t="s">
        <v>778</v>
      </c>
      <c r="M301" s="46" t="s">
        <v>1498</v>
      </c>
      <c r="N301" s="46" t="s">
        <v>4273</v>
      </c>
      <c r="O301" s="549"/>
    </row>
    <row r="302" spans="2:15" hidden="1">
      <c r="B302" s="46" t="s">
        <v>468</v>
      </c>
      <c r="C302" s="46" t="s">
        <v>1549</v>
      </c>
      <c r="D302" s="46" t="s">
        <v>909</v>
      </c>
      <c r="E302" s="46" t="s">
        <v>75</v>
      </c>
      <c r="F302" s="46">
        <v>35</v>
      </c>
      <c r="G302" s="46" t="s">
        <v>772</v>
      </c>
      <c r="H302" s="46" t="s">
        <v>1498</v>
      </c>
      <c r="I302" s="46" t="s">
        <v>4248</v>
      </c>
      <c r="J302" s="549"/>
      <c r="L302" s="46" t="s">
        <v>780</v>
      </c>
      <c r="M302" s="46" t="s">
        <v>82</v>
      </c>
      <c r="N302" s="46" t="s">
        <v>4248</v>
      </c>
      <c r="O302" s="549"/>
    </row>
    <row r="303" spans="2:15" hidden="1">
      <c r="B303" s="46" t="s">
        <v>468</v>
      </c>
      <c r="C303" s="46" t="s">
        <v>1549</v>
      </c>
      <c r="D303" s="46" t="s">
        <v>909</v>
      </c>
      <c r="E303" s="46" t="s">
        <v>75</v>
      </c>
      <c r="F303" s="46">
        <v>36</v>
      </c>
      <c r="G303" s="46" t="s">
        <v>772</v>
      </c>
      <c r="H303" s="46" t="s">
        <v>1498</v>
      </c>
      <c r="I303" s="46" t="s">
        <v>4271</v>
      </c>
      <c r="J303" s="549"/>
      <c r="L303" s="46" t="s">
        <v>780</v>
      </c>
      <c r="M303" s="46" t="s">
        <v>82</v>
      </c>
      <c r="N303" s="46" t="s">
        <v>4271</v>
      </c>
      <c r="O303" s="549"/>
    </row>
    <row r="304" spans="2:15" hidden="1">
      <c r="B304" s="46" t="s">
        <v>468</v>
      </c>
      <c r="C304" s="46" t="s">
        <v>1549</v>
      </c>
      <c r="D304" s="46" t="s">
        <v>909</v>
      </c>
      <c r="E304" s="46" t="s">
        <v>75</v>
      </c>
      <c r="F304" s="46">
        <v>37</v>
      </c>
      <c r="G304" s="46" t="s">
        <v>774</v>
      </c>
      <c r="H304" s="46" t="s">
        <v>1498</v>
      </c>
      <c r="I304" s="46" t="s">
        <v>4248</v>
      </c>
      <c r="J304" s="549"/>
      <c r="L304" s="46" t="s">
        <v>780</v>
      </c>
      <c r="M304" s="46" t="s">
        <v>1498</v>
      </c>
      <c r="N304" s="46" t="s">
        <v>4249</v>
      </c>
      <c r="O304" s="549"/>
    </row>
    <row r="305" spans="2:15" hidden="1">
      <c r="B305" s="46" t="s">
        <v>468</v>
      </c>
      <c r="C305" s="46" t="s">
        <v>1549</v>
      </c>
      <c r="D305" s="46" t="s">
        <v>909</v>
      </c>
      <c r="E305" s="46" t="s">
        <v>75</v>
      </c>
      <c r="F305" s="46">
        <v>38</v>
      </c>
      <c r="G305" s="46" t="s">
        <v>774</v>
      </c>
      <c r="H305" s="46" t="s">
        <v>1498</v>
      </c>
      <c r="I305" s="46" t="s">
        <v>4271</v>
      </c>
      <c r="J305" s="549"/>
      <c r="L305" s="46" t="s">
        <v>780</v>
      </c>
      <c r="M305" s="46" t="s">
        <v>1498</v>
      </c>
      <c r="N305" s="46" t="s">
        <v>4273</v>
      </c>
      <c r="O305" s="549"/>
    </row>
    <row r="306" spans="2:15" hidden="1">
      <c r="B306" s="46" t="s">
        <v>468</v>
      </c>
      <c r="C306" s="46" t="s">
        <v>1549</v>
      </c>
      <c r="D306" s="46" t="s">
        <v>909</v>
      </c>
      <c r="E306" s="46" t="s">
        <v>75</v>
      </c>
      <c r="F306" s="46">
        <v>39</v>
      </c>
      <c r="G306" s="46" t="s">
        <v>776</v>
      </c>
      <c r="H306" s="46" t="s">
        <v>1498</v>
      </c>
      <c r="I306" s="46" t="s">
        <v>4248</v>
      </c>
      <c r="J306" s="549"/>
      <c r="L306" s="46" t="s">
        <v>4116</v>
      </c>
      <c r="M306" s="46" t="s">
        <v>82</v>
      </c>
      <c r="N306" s="46" t="s">
        <v>4248</v>
      </c>
      <c r="O306" s="549"/>
    </row>
    <row r="307" spans="2:15" hidden="1">
      <c r="B307" s="46" t="s">
        <v>468</v>
      </c>
      <c r="C307" s="46" t="s">
        <v>1549</v>
      </c>
      <c r="D307" s="46" t="s">
        <v>909</v>
      </c>
      <c r="E307" s="46" t="s">
        <v>75</v>
      </c>
      <c r="F307" s="46">
        <v>40</v>
      </c>
      <c r="G307" s="46" t="s">
        <v>776</v>
      </c>
      <c r="H307" s="46" t="s">
        <v>1498</v>
      </c>
      <c r="I307" s="46" t="s">
        <v>4271</v>
      </c>
      <c r="J307" s="549"/>
      <c r="L307" s="46" t="s">
        <v>4116</v>
      </c>
      <c r="M307" s="46" t="s">
        <v>82</v>
      </c>
      <c r="N307" s="46" t="s">
        <v>4271</v>
      </c>
      <c r="O307" s="549"/>
    </row>
    <row r="308" spans="2:15" hidden="1">
      <c r="B308" s="46" t="s">
        <v>468</v>
      </c>
      <c r="C308" s="46" t="s">
        <v>1549</v>
      </c>
      <c r="D308" s="46" t="s">
        <v>909</v>
      </c>
      <c r="E308" s="46" t="s">
        <v>75</v>
      </c>
      <c r="F308" s="46">
        <v>41</v>
      </c>
      <c r="G308" s="46" t="s">
        <v>778</v>
      </c>
      <c r="H308" s="46" t="s">
        <v>1498</v>
      </c>
      <c r="I308" s="46" t="s">
        <v>4248</v>
      </c>
      <c r="J308" s="549"/>
      <c r="L308" s="46" t="s">
        <v>4116</v>
      </c>
      <c r="M308" s="46" t="s">
        <v>1498</v>
      </c>
      <c r="N308" s="46" t="s">
        <v>4249</v>
      </c>
      <c r="O308" s="549"/>
    </row>
    <row r="309" spans="2:15" hidden="1">
      <c r="B309" s="46" t="s">
        <v>468</v>
      </c>
      <c r="C309" s="46" t="s">
        <v>1549</v>
      </c>
      <c r="D309" s="46" t="s">
        <v>909</v>
      </c>
      <c r="E309" s="46" t="s">
        <v>75</v>
      </c>
      <c r="F309" s="46">
        <v>42</v>
      </c>
      <c r="G309" s="46" t="s">
        <v>778</v>
      </c>
      <c r="H309" s="46" t="s">
        <v>1498</v>
      </c>
      <c r="I309" s="46" t="s">
        <v>4271</v>
      </c>
      <c r="J309" s="549"/>
      <c r="L309" s="46" t="s">
        <v>4116</v>
      </c>
      <c r="M309" s="46" t="s">
        <v>1498</v>
      </c>
      <c r="N309" s="46" t="s">
        <v>4273</v>
      </c>
      <c r="O309" s="549"/>
    </row>
    <row r="310" spans="2:15" hidden="1">
      <c r="B310" s="46" t="s">
        <v>468</v>
      </c>
      <c r="C310" s="46" t="s">
        <v>1549</v>
      </c>
      <c r="D310" s="46" t="s">
        <v>909</v>
      </c>
      <c r="E310" s="46" t="s">
        <v>75</v>
      </c>
      <c r="F310" s="46">
        <v>43</v>
      </c>
      <c r="G310" s="46" t="s">
        <v>780</v>
      </c>
      <c r="H310" s="46" t="s">
        <v>1498</v>
      </c>
      <c r="I310" s="46" t="s">
        <v>4248</v>
      </c>
      <c r="J310" s="549"/>
      <c r="L310" s="46" t="s">
        <v>4392</v>
      </c>
      <c r="M310" s="46" t="s">
        <v>82</v>
      </c>
      <c r="N310" s="46" t="s">
        <v>4248</v>
      </c>
      <c r="O310" s="549"/>
    </row>
    <row r="311" spans="2:15" hidden="1">
      <c r="B311" s="46" t="s">
        <v>468</v>
      </c>
      <c r="C311" s="46" t="s">
        <v>1549</v>
      </c>
      <c r="D311" s="46" t="s">
        <v>909</v>
      </c>
      <c r="E311" s="46" t="s">
        <v>75</v>
      </c>
      <c r="F311" s="46">
        <v>44</v>
      </c>
      <c r="G311" s="46" t="s">
        <v>780</v>
      </c>
      <c r="H311" s="46" t="s">
        <v>1498</v>
      </c>
      <c r="I311" s="46" t="s">
        <v>4271</v>
      </c>
      <c r="J311" s="549"/>
      <c r="L311" s="46" t="s">
        <v>4392</v>
      </c>
      <c r="M311" s="46" t="s">
        <v>82</v>
      </c>
      <c r="N311" s="46" t="s">
        <v>4271</v>
      </c>
      <c r="O311" s="549"/>
    </row>
    <row r="312" spans="2:15" hidden="1">
      <c r="B312" s="46" t="s">
        <v>468</v>
      </c>
      <c r="C312" s="46" t="s">
        <v>1549</v>
      </c>
      <c r="D312" s="46" t="s">
        <v>909</v>
      </c>
      <c r="E312" s="46" t="s">
        <v>75</v>
      </c>
      <c r="F312" s="46">
        <v>45</v>
      </c>
      <c r="G312" s="563" t="s">
        <v>4335</v>
      </c>
      <c r="H312" s="563" t="s">
        <v>4335</v>
      </c>
      <c r="I312" s="563" t="s">
        <v>4335</v>
      </c>
      <c r="J312" s="549"/>
      <c r="L312" s="46" t="s">
        <v>4392</v>
      </c>
      <c r="M312" s="46" t="s">
        <v>1498</v>
      </c>
      <c r="N312" s="46" t="s">
        <v>4249</v>
      </c>
      <c r="O312" s="549"/>
    </row>
    <row r="313" spans="2:15" hidden="1">
      <c r="B313" s="46" t="s">
        <v>468</v>
      </c>
      <c r="C313" s="46" t="s">
        <v>1549</v>
      </c>
      <c r="D313" s="46" t="s">
        <v>909</v>
      </c>
      <c r="E313" s="46" t="s">
        <v>75</v>
      </c>
      <c r="F313" s="46">
        <v>46</v>
      </c>
      <c r="G313" s="563" t="s">
        <v>4335</v>
      </c>
      <c r="H313" s="563" t="s">
        <v>4335</v>
      </c>
      <c r="I313" s="563" t="s">
        <v>4335</v>
      </c>
      <c r="J313" s="549"/>
      <c r="L313" s="46" t="s">
        <v>4392</v>
      </c>
      <c r="M313" s="46" t="s">
        <v>1498</v>
      </c>
      <c r="N313" s="46" t="s">
        <v>4273</v>
      </c>
      <c r="O313" s="549"/>
    </row>
    <row r="314" spans="2:15" hidden="1">
      <c r="B314" s="46" t="s">
        <v>468</v>
      </c>
      <c r="C314" s="46" t="s">
        <v>1549</v>
      </c>
      <c r="D314" s="46" t="s">
        <v>909</v>
      </c>
      <c r="E314" s="46" t="s">
        <v>75</v>
      </c>
      <c r="F314" s="46">
        <v>47</v>
      </c>
      <c r="G314" s="563" t="s">
        <v>4335</v>
      </c>
      <c r="H314" s="563" t="s">
        <v>4335</v>
      </c>
      <c r="I314" s="563" t="s">
        <v>4335</v>
      </c>
      <c r="J314" s="549"/>
      <c r="L314" s="563" t="s">
        <v>4335</v>
      </c>
      <c r="M314" s="563" t="s">
        <v>4335</v>
      </c>
      <c r="N314" s="563" t="s">
        <v>4335</v>
      </c>
      <c r="O314" s="549"/>
    </row>
    <row r="315" spans="2:15" hidden="1">
      <c r="B315" s="46" t="s">
        <v>468</v>
      </c>
      <c r="C315" s="46" t="s">
        <v>1549</v>
      </c>
      <c r="D315" s="46" t="s">
        <v>909</v>
      </c>
      <c r="E315" s="46" t="s">
        <v>75</v>
      </c>
      <c r="F315" s="46">
        <v>48</v>
      </c>
      <c r="G315" s="563" t="s">
        <v>4335</v>
      </c>
      <c r="H315" s="563" t="s">
        <v>4335</v>
      </c>
      <c r="I315" s="563" t="s">
        <v>4335</v>
      </c>
      <c r="J315" s="549"/>
      <c r="L315" s="563" t="s">
        <v>4335</v>
      </c>
      <c r="M315" s="563" t="s">
        <v>4335</v>
      </c>
      <c r="N315" s="563" t="s">
        <v>4335</v>
      </c>
      <c r="O315" s="549"/>
    </row>
    <row r="316" spans="2:15" hidden="1">
      <c r="B316" s="46" t="s">
        <v>468</v>
      </c>
      <c r="C316" s="46" t="s">
        <v>1549</v>
      </c>
      <c r="D316" s="46" t="s">
        <v>909</v>
      </c>
      <c r="E316" s="46" t="s">
        <v>75</v>
      </c>
      <c r="F316" s="46">
        <v>49</v>
      </c>
      <c r="G316" s="46" t="s">
        <v>910</v>
      </c>
      <c r="H316" s="46" t="s">
        <v>75</v>
      </c>
      <c r="I316" s="46">
        <v>53</v>
      </c>
      <c r="J316" s="549" t="s">
        <v>4341</v>
      </c>
      <c r="L316" s="46" t="s">
        <v>910</v>
      </c>
      <c r="M316" s="46" t="s">
        <v>75</v>
      </c>
      <c r="N316" s="46">
        <v>53</v>
      </c>
      <c r="O316" s="549" t="s">
        <v>4341</v>
      </c>
    </row>
    <row r="317" spans="2:15" hidden="1">
      <c r="B317" s="46" t="s">
        <v>468</v>
      </c>
      <c r="C317" s="46" t="s">
        <v>1549</v>
      </c>
      <c r="D317" s="46" t="s">
        <v>909</v>
      </c>
      <c r="E317" s="46" t="s">
        <v>75</v>
      </c>
      <c r="F317" s="46">
        <v>50</v>
      </c>
      <c r="G317" s="563" t="s">
        <v>4335</v>
      </c>
      <c r="H317" s="563" t="s">
        <v>4335</v>
      </c>
      <c r="I317" s="563" t="s">
        <v>4335</v>
      </c>
      <c r="J317" s="549"/>
      <c r="L317" s="563" t="s">
        <v>4335</v>
      </c>
      <c r="M317" s="563" t="s">
        <v>4335</v>
      </c>
      <c r="N317" s="563" t="s">
        <v>4335</v>
      </c>
      <c r="O317" s="549"/>
    </row>
    <row r="318" spans="2:15" hidden="1">
      <c r="B318" s="46" t="s">
        <v>468</v>
      </c>
      <c r="C318" s="46" t="s">
        <v>1549</v>
      </c>
      <c r="D318" s="46" t="s">
        <v>909</v>
      </c>
      <c r="E318" s="46" t="s">
        <v>75</v>
      </c>
      <c r="F318" s="46">
        <v>51</v>
      </c>
      <c r="G318" s="563" t="s">
        <v>4335</v>
      </c>
      <c r="H318" s="563" t="s">
        <v>4335</v>
      </c>
      <c r="I318" s="563" t="s">
        <v>4335</v>
      </c>
      <c r="J318" s="549"/>
      <c r="L318" s="563" t="s">
        <v>4335</v>
      </c>
      <c r="M318" s="563" t="s">
        <v>4335</v>
      </c>
      <c r="N318" s="563" t="s">
        <v>4335</v>
      </c>
      <c r="O318" s="549"/>
    </row>
    <row r="319" spans="2:15" hidden="1">
      <c r="B319" s="46" t="s">
        <v>468</v>
      </c>
      <c r="C319" s="46" t="s">
        <v>1549</v>
      </c>
      <c r="D319" s="46" t="s">
        <v>909</v>
      </c>
      <c r="E319" s="46" t="s">
        <v>75</v>
      </c>
      <c r="F319" s="46">
        <v>52</v>
      </c>
      <c r="G319" s="563" t="s">
        <v>4335</v>
      </c>
      <c r="H319" s="563" t="s">
        <v>4335</v>
      </c>
      <c r="I319" s="563" t="s">
        <v>4335</v>
      </c>
      <c r="J319" s="549"/>
      <c r="L319" s="563" t="s">
        <v>4335</v>
      </c>
      <c r="M319" s="563" t="s">
        <v>4335</v>
      </c>
      <c r="N319" s="563" t="s">
        <v>4335</v>
      </c>
      <c r="O319" s="549"/>
    </row>
    <row r="320" spans="2:15" hidden="1">
      <c r="B320" s="46" t="s">
        <v>468</v>
      </c>
      <c r="C320" s="46" t="s">
        <v>1549</v>
      </c>
      <c r="D320" s="46" t="s">
        <v>909</v>
      </c>
      <c r="E320" s="46" t="s">
        <v>75</v>
      </c>
      <c r="F320" s="46">
        <v>53</v>
      </c>
      <c r="G320" s="46" t="s">
        <v>910</v>
      </c>
      <c r="H320" s="46" t="s">
        <v>75</v>
      </c>
      <c r="I320" s="46">
        <v>49</v>
      </c>
      <c r="J320" s="549" t="s">
        <v>4341</v>
      </c>
      <c r="L320" s="46" t="s">
        <v>910</v>
      </c>
      <c r="M320" s="46" t="s">
        <v>75</v>
      </c>
      <c r="N320" s="46">
        <v>49</v>
      </c>
      <c r="O320" s="549" t="s">
        <v>4341</v>
      </c>
    </row>
    <row r="321" spans="2:15" hidden="1">
      <c r="B321" s="46" t="s">
        <v>468</v>
      </c>
      <c r="C321" s="46" t="s">
        <v>1549</v>
      </c>
      <c r="D321" s="46" t="s">
        <v>909</v>
      </c>
      <c r="E321" s="46" t="s">
        <v>75</v>
      </c>
      <c r="F321" s="46">
        <v>54</v>
      </c>
      <c r="G321" s="563" t="s">
        <v>4335</v>
      </c>
      <c r="H321" s="563" t="s">
        <v>4335</v>
      </c>
      <c r="I321" s="563" t="s">
        <v>4335</v>
      </c>
      <c r="J321" s="549"/>
      <c r="L321" s="563" t="s">
        <v>4335</v>
      </c>
      <c r="M321" s="563" t="s">
        <v>4335</v>
      </c>
      <c r="N321" s="563" t="s">
        <v>4335</v>
      </c>
      <c r="O321" s="549"/>
    </row>
    <row r="322" spans="2:15" hidden="1">
      <c r="B322" s="46" t="s">
        <v>468</v>
      </c>
      <c r="C322" s="46" t="s">
        <v>1549</v>
      </c>
      <c r="D322" s="46" t="s">
        <v>909</v>
      </c>
      <c r="E322" s="46" t="s">
        <v>75</v>
      </c>
      <c r="F322" s="46">
        <v>55</v>
      </c>
      <c r="G322" s="563" t="s">
        <v>4335</v>
      </c>
      <c r="H322" s="563" t="s">
        <v>4335</v>
      </c>
      <c r="I322" s="563" t="s">
        <v>4335</v>
      </c>
      <c r="J322" s="549"/>
      <c r="L322" s="563" t="s">
        <v>4335</v>
      </c>
      <c r="M322" s="563" t="s">
        <v>4335</v>
      </c>
      <c r="N322" s="563" t="s">
        <v>4335</v>
      </c>
      <c r="O322" s="549"/>
    </row>
    <row r="323" spans="2:15" hidden="1">
      <c r="B323" s="46" t="s">
        <v>468</v>
      </c>
      <c r="C323" s="46" t="s">
        <v>1549</v>
      </c>
      <c r="D323" s="46" t="s">
        <v>909</v>
      </c>
      <c r="E323" s="46" t="s">
        <v>75</v>
      </c>
      <c r="F323" s="46">
        <v>56</v>
      </c>
      <c r="G323" s="563" t="s">
        <v>4335</v>
      </c>
      <c r="H323" s="563" t="s">
        <v>4335</v>
      </c>
      <c r="I323" s="563" t="s">
        <v>4335</v>
      </c>
      <c r="J323" s="549"/>
      <c r="L323" s="563" t="s">
        <v>4335</v>
      </c>
      <c r="M323" s="563" t="s">
        <v>4335</v>
      </c>
      <c r="N323" s="563" t="s">
        <v>4335</v>
      </c>
      <c r="O323" s="549"/>
    </row>
    <row r="324" spans="2:15" hidden="1">
      <c r="B324" s="46" t="s">
        <v>468</v>
      </c>
      <c r="C324" s="46" t="s">
        <v>1549</v>
      </c>
      <c r="D324" s="46" t="s">
        <v>909</v>
      </c>
      <c r="E324" s="46" t="s">
        <v>75</v>
      </c>
      <c r="F324" s="46">
        <v>57</v>
      </c>
      <c r="G324" s="46" t="s">
        <v>910</v>
      </c>
      <c r="H324" s="46" t="s">
        <v>75</v>
      </c>
      <c r="I324" s="46">
        <v>61</v>
      </c>
      <c r="J324" s="549" t="s">
        <v>4341</v>
      </c>
      <c r="L324" s="46" t="s">
        <v>910</v>
      </c>
      <c r="M324" s="46" t="s">
        <v>75</v>
      </c>
      <c r="N324" s="46">
        <v>61</v>
      </c>
      <c r="O324" s="549" t="s">
        <v>4341</v>
      </c>
    </row>
    <row r="325" spans="2:15" hidden="1">
      <c r="B325" s="46" t="s">
        <v>468</v>
      </c>
      <c r="C325" s="46" t="s">
        <v>1549</v>
      </c>
      <c r="D325" s="46" t="s">
        <v>909</v>
      </c>
      <c r="E325" s="46" t="s">
        <v>75</v>
      </c>
      <c r="F325" s="46">
        <v>58</v>
      </c>
      <c r="G325" s="563" t="s">
        <v>4335</v>
      </c>
      <c r="H325" s="563" t="s">
        <v>4335</v>
      </c>
      <c r="I325" s="563" t="s">
        <v>4335</v>
      </c>
      <c r="J325" s="549"/>
      <c r="L325" s="563" t="s">
        <v>4335</v>
      </c>
      <c r="M325" s="563" t="s">
        <v>4335</v>
      </c>
      <c r="N325" s="563" t="s">
        <v>4335</v>
      </c>
      <c r="O325" s="549"/>
    </row>
    <row r="326" spans="2:15" hidden="1">
      <c r="B326" s="46" t="s">
        <v>468</v>
      </c>
      <c r="C326" s="46" t="s">
        <v>1549</v>
      </c>
      <c r="D326" s="46" t="s">
        <v>909</v>
      </c>
      <c r="E326" s="46" t="s">
        <v>75</v>
      </c>
      <c r="F326" s="46">
        <v>59</v>
      </c>
      <c r="G326" s="563" t="s">
        <v>4335</v>
      </c>
      <c r="H326" s="563" t="s">
        <v>4335</v>
      </c>
      <c r="I326" s="563" t="s">
        <v>4335</v>
      </c>
      <c r="J326" s="549"/>
      <c r="L326" s="563" t="s">
        <v>4335</v>
      </c>
      <c r="M326" s="563" t="s">
        <v>4335</v>
      </c>
      <c r="N326" s="563" t="s">
        <v>4335</v>
      </c>
      <c r="O326" s="549"/>
    </row>
    <row r="327" spans="2:15" hidden="1">
      <c r="B327" s="46" t="s">
        <v>468</v>
      </c>
      <c r="C327" s="46" t="s">
        <v>1549</v>
      </c>
      <c r="D327" s="46" t="s">
        <v>909</v>
      </c>
      <c r="E327" s="46" t="s">
        <v>75</v>
      </c>
      <c r="F327" s="46">
        <v>60</v>
      </c>
      <c r="G327" s="563" t="s">
        <v>4335</v>
      </c>
      <c r="H327" s="563" t="s">
        <v>4335</v>
      </c>
      <c r="I327" s="563" t="s">
        <v>4335</v>
      </c>
      <c r="J327" s="549"/>
      <c r="L327" s="563" t="s">
        <v>4335</v>
      </c>
      <c r="M327" s="563" t="s">
        <v>4335</v>
      </c>
      <c r="N327" s="563" t="s">
        <v>4335</v>
      </c>
      <c r="O327" s="549"/>
    </row>
    <row r="328" spans="2:15" hidden="1">
      <c r="B328" s="46" t="s">
        <v>468</v>
      </c>
      <c r="C328" s="46" t="s">
        <v>1549</v>
      </c>
      <c r="D328" s="46" t="s">
        <v>909</v>
      </c>
      <c r="E328" s="46" t="s">
        <v>75</v>
      </c>
      <c r="F328" s="46">
        <v>61</v>
      </c>
      <c r="G328" s="46" t="s">
        <v>910</v>
      </c>
      <c r="H328" s="46" t="s">
        <v>75</v>
      </c>
      <c r="I328" s="46">
        <v>57</v>
      </c>
      <c r="J328" s="549" t="s">
        <v>4341</v>
      </c>
      <c r="L328" s="46" t="s">
        <v>910</v>
      </c>
      <c r="M328" s="46" t="s">
        <v>75</v>
      </c>
      <c r="N328" s="46">
        <v>57</v>
      </c>
      <c r="O328" s="549" t="s">
        <v>4341</v>
      </c>
    </row>
    <row r="329" spans="2:15" hidden="1">
      <c r="B329" s="46" t="s">
        <v>468</v>
      </c>
      <c r="C329" s="46" t="s">
        <v>1549</v>
      </c>
      <c r="D329" s="46" t="s">
        <v>909</v>
      </c>
      <c r="E329" s="46" t="s">
        <v>75</v>
      </c>
      <c r="F329" s="46">
        <v>62</v>
      </c>
      <c r="G329" s="563" t="s">
        <v>4335</v>
      </c>
      <c r="H329" s="563" t="s">
        <v>4335</v>
      </c>
      <c r="I329" s="563" t="s">
        <v>4335</v>
      </c>
      <c r="J329" s="549"/>
      <c r="L329" s="563" t="s">
        <v>4335</v>
      </c>
      <c r="M329" s="563" t="s">
        <v>4335</v>
      </c>
      <c r="N329" s="563" t="s">
        <v>4335</v>
      </c>
      <c r="O329" s="549"/>
    </row>
    <row r="330" spans="2:15" hidden="1">
      <c r="B330" s="46" t="s">
        <v>468</v>
      </c>
      <c r="C330" s="46" t="s">
        <v>1549</v>
      </c>
      <c r="D330" s="46" t="s">
        <v>909</v>
      </c>
      <c r="E330" s="46" t="s">
        <v>75</v>
      </c>
      <c r="F330" s="46">
        <v>63</v>
      </c>
      <c r="G330" s="563" t="s">
        <v>4335</v>
      </c>
      <c r="H330" s="563" t="s">
        <v>4335</v>
      </c>
      <c r="I330" s="563" t="s">
        <v>4335</v>
      </c>
      <c r="J330" s="549"/>
      <c r="L330" s="563" t="s">
        <v>4335</v>
      </c>
      <c r="M330" s="563" t="s">
        <v>4335</v>
      </c>
      <c r="N330" s="563" t="s">
        <v>4335</v>
      </c>
      <c r="O330" s="549"/>
    </row>
    <row r="331" spans="2:15" hidden="1">
      <c r="B331" s="46" t="s">
        <v>468</v>
      </c>
      <c r="C331" s="46" t="s">
        <v>1549</v>
      </c>
      <c r="D331" s="46" t="s">
        <v>909</v>
      </c>
      <c r="E331" s="46" t="s">
        <v>75</v>
      </c>
      <c r="F331" s="46">
        <v>64</v>
      </c>
      <c r="G331" s="563" t="s">
        <v>4335</v>
      </c>
      <c r="H331" s="563" t="s">
        <v>4335</v>
      </c>
      <c r="I331" s="563" t="s">
        <v>4335</v>
      </c>
      <c r="J331" s="549"/>
      <c r="L331" s="563" t="s">
        <v>4335</v>
      </c>
      <c r="M331" s="563" t="s">
        <v>4335</v>
      </c>
      <c r="N331" s="563" t="s">
        <v>4335</v>
      </c>
      <c r="O331" s="549"/>
    </row>
    <row r="332" spans="2:15" hidden="1">
      <c r="B332" s="46" t="s">
        <v>468</v>
      </c>
      <c r="C332" s="46" t="s">
        <v>1549</v>
      </c>
      <c r="D332" s="46" t="s">
        <v>910</v>
      </c>
      <c r="E332" s="46" t="s">
        <v>75</v>
      </c>
      <c r="F332" s="46" t="s">
        <v>4230</v>
      </c>
      <c r="G332" s="46" t="s">
        <v>4259</v>
      </c>
      <c r="H332" s="549" t="s">
        <v>4323</v>
      </c>
      <c r="I332" s="46" t="s">
        <v>4393</v>
      </c>
      <c r="J332" s="549"/>
      <c r="L332" s="46" t="s">
        <v>4259</v>
      </c>
      <c r="M332" s="549" t="s">
        <v>4323</v>
      </c>
      <c r="N332" s="46" t="s">
        <v>4393</v>
      </c>
      <c r="O332" s="549"/>
    </row>
    <row r="333" spans="2:15" hidden="1">
      <c r="B333" s="46" t="s">
        <v>468</v>
      </c>
      <c r="C333" s="46" t="s">
        <v>1549</v>
      </c>
      <c r="D333" s="46" t="s">
        <v>910</v>
      </c>
      <c r="E333" s="46" t="s">
        <v>75</v>
      </c>
      <c r="F333" s="46">
        <v>1</v>
      </c>
      <c r="G333" s="46" t="s">
        <v>4381</v>
      </c>
      <c r="H333" s="46" t="s">
        <v>72</v>
      </c>
      <c r="I333" s="46" t="s">
        <v>4394</v>
      </c>
      <c r="J333" s="549"/>
      <c r="L333" s="46" t="s">
        <v>4381</v>
      </c>
      <c r="M333" s="46" t="s">
        <v>72</v>
      </c>
      <c r="N333" s="46" t="s">
        <v>4394</v>
      </c>
      <c r="O333" s="549"/>
    </row>
    <row r="334" spans="2:15" hidden="1">
      <c r="B334" s="46" t="s">
        <v>468</v>
      </c>
      <c r="C334" s="46" t="s">
        <v>1549</v>
      </c>
      <c r="D334" s="46" t="s">
        <v>910</v>
      </c>
      <c r="E334" s="46" t="s">
        <v>75</v>
      </c>
      <c r="F334" s="46">
        <v>2</v>
      </c>
      <c r="G334" s="46" t="s">
        <v>4381</v>
      </c>
      <c r="H334" s="46" t="s">
        <v>72</v>
      </c>
      <c r="I334" s="46" t="s">
        <v>4356</v>
      </c>
      <c r="J334" s="549"/>
      <c r="L334" s="46" t="s">
        <v>4381</v>
      </c>
      <c r="M334" s="46" t="s">
        <v>72</v>
      </c>
      <c r="N334" s="46" t="s">
        <v>4356</v>
      </c>
      <c r="O334" s="549"/>
    </row>
    <row r="335" spans="2:15" hidden="1">
      <c r="B335" s="46" t="s">
        <v>468</v>
      </c>
      <c r="C335" s="46" t="s">
        <v>1549</v>
      </c>
      <c r="D335" s="46" t="s">
        <v>910</v>
      </c>
      <c r="E335" s="46" t="s">
        <v>75</v>
      </c>
      <c r="F335" s="46">
        <v>3</v>
      </c>
      <c r="G335" s="46" t="s">
        <v>4381</v>
      </c>
      <c r="H335" s="46" t="s">
        <v>72</v>
      </c>
      <c r="I335" s="46" t="s">
        <v>4357</v>
      </c>
      <c r="J335" s="549"/>
      <c r="L335" s="46" t="s">
        <v>4381</v>
      </c>
      <c r="M335" s="46" t="s">
        <v>72</v>
      </c>
      <c r="N335" s="46" t="s">
        <v>4357</v>
      </c>
      <c r="O335" s="549"/>
    </row>
    <row r="336" spans="2:15" hidden="1">
      <c r="B336" s="46" t="s">
        <v>468</v>
      </c>
      <c r="C336" s="46" t="s">
        <v>1549</v>
      </c>
      <c r="D336" s="46" t="s">
        <v>910</v>
      </c>
      <c r="E336" s="46" t="s">
        <v>75</v>
      </c>
      <c r="F336" s="46">
        <v>4</v>
      </c>
      <c r="G336" s="46" t="s">
        <v>4381</v>
      </c>
      <c r="H336" s="46" t="s">
        <v>72</v>
      </c>
      <c r="I336" s="46" t="s">
        <v>4358</v>
      </c>
      <c r="J336" s="549"/>
      <c r="L336" s="46" t="s">
        <v>4381</v>
      </c>
      <c r="M336" s="46" t="s">
        <v>72</v>
      </c>
      <c r="N336" s="46" t="s">
        <v>4358</v>
      </c>
      <c r="O336" s="549"/>
    </row>
    <row r="337" spans="2:15" hidden="1">
      <c r="B337" s="46" t="s">
        <v>468</v>
      </c>
      <c r="C337" s="46" t="s">
        <v>1549</v>
      </c>
      <c r="D337" s="46" t="s">
        <v>910</v>
      </c>
      <c r="E337" s="46" t="s">
        <v>75</v>
      </c>
      <c r="F337" s="46">
        <v>5</v>
      </c>
      <c r="G337" s="46" t="s">
        <v>4381</v>
      </c>
      <c r="H337" s="46" t="s">
        <v>72</v>
      </c>
      <c r="I337" s="46" t="s">
        <v>4359</v>
      </c>
      <c r="J337" s="549"/>
      <c r="L337" s="46" t="s">
        <v>4381</v>
      </c>
      <c r="M337" s="46" t="s">
        <v>72</v>
      </c>
      <c r="N337" s="46" t="s">
        <v>4359</v>
      </c>
      <c r="O337" s="549"/>
    </row>
    <row r="338" spans="2:15" hidden="1">
      <c r="B338" s="46" t="s">
        <v>468</v>
      </c>
      <c r="C338" s="46" t="s">
        <v>1549</v>
      </c>
      <c r="D338" s="46" t="s">
        <v>910</v>
      </c>
      <c r="E338" s="46" t="s">
        <v>75</v>
      </c>
      <c r="F338" s="46">
        <v>6</v>
      </c>
      <c r="G338" s="46" t="s">
        <v>4381</v>
      </c>
      <c r="H338" s="46" t="s">
        <v>72</v>
      </c>
      <c r="I338" s="46" t="s">
        <v>4395</v>
      </c>
      <c r="J338" s="549"/>
      <c r="L338" s="46" t="s">
        <v>4381</v>
      </c>
      <c r="M338" s="46" t="s">
        <v>72</v>
      </c>
      <c r="N338" s="46" t="s">
        <v>4395</v>
      </c>
      <c r="O338" s="549"/>
    </row>
    <row r="339" spans="2:15" hidden="1">
      <c r="B339" s="46" t="s">
        <v>468</v>
      </c>
      <c r="C339" s="46" t="s">
        <v>1549</v>
      </c>
      <c r="D339" s="46" t="s">
        <v>910</v>
      </c>
      <c r="E339" s="46" t="s">
        <v>75</v>
      </c>
      <c r="F339" s="46">
        <v>7</v>
      </c>
      <c r="G339" s="46" t="s">
        <v>4381</v>
      </c>
      <c r="H339" s="46" t="s">
        <v>72</v>
      </c>
      <c r="I339" s="46" t="s">
        <v>4396</v>
      </c>
      <c r="J339" s="549"/>
      <c r="L339" s="46" t="s">
        <v>4381</v>
      </c>
      <c r="M339" s="46" t="s">
        <v>72</v>
      </c>
      <c r="N339" s="46" t="s">
        <v>4396</v>
      </c>
      <c r="O339" s="549"/>
    </row>
    <row r="340" spans="2:15" hidden="1">
      <c r="B340" s="46" t="s">
        <v>468</v>
      </c>
      <c r="C340" s="46" t="s">
        <v>1549</v>
      </c>
      <c r="D340" s="46" t="s">
        <v>910</v>
      </c>
      <c r="E340" s="46" t="s">
        <v>75</v>
      </c>
      <c r="F340" s="46">
        <v>8</v>
      </c>
      <c r="G340" s="46" t="s">
        <v>4381</v>
      </c>
      <c r="H340" s="46" t="s">
        <v>72</v>
      </c>
      <c r="I340" s="46" t="s">
        <v>4397</v>
      </c>
      <c r="J340" s="549"/>
      <c r="L340" s="46" t="s">
        <v>4381</v>
      </c>
      <c r="M340" s="46" t="s">
        <v>72</v>
      </c>
      <c r="N340" s="46" t="s">
        <v>4397</v>
      </c>
      <c r="O340" s="549"/>
    </row>
    <row r="341" spans="2:15" hidden="1">
      <c r="B341" s="46" t="s">
        <v>468</v>
      </c>
      <c r="C341" s="46" t="s">
        <v>1549</v>
      </c>
      <c r="D341" s="46" t="s">
        <v>910</v>
      </c>
      <c r="E341" s="46" t="s">
        <v>75</v>
      </c>
      <c r="F341" s="46">
        <v>9</v>
      </c>
      <c r="G341" s="46" t="s">
        <v>4381</v>
      </c>
      <c r="H341" s="46" t="s">
        <v>72</v>
      </c>
      <c r="I341" s="46" t="s">
        <v>4398</v>
      </c>
      <c r="J341" s="549"/>
      <c r="L341" s="46" t="s">
        <v>4381</v>
      </c>
      <c r="M341" s="46" t="s">
        <v>72</v>
      </c>
      <c r="N341" s="46" t="s">
        <v>4398</v>
      </c>
      <c r="O341" s="549"/>
    </row>
    <row r="342" spans="2:15" hidden="1">
      <c r="B342" s="46" t="s">
        <v>468</v>
      </c>
      <c r="C342" s="46" t="s">
        <v>1549</v>
      </c>
      <c r="D342" s="46" t="s">
        <v>910</v>
      </c>
      <c r="E342" s="46" t="s">
        <v>75</v>
      </c>
      <c r="F342" s="46">
        <v>10</v>
      </c>
      <c r="G342" s="46" t="s">
        <v>4381</v>
      </c>
      <c r="H342" s="46" t="s">
        <v>72</v>
      </c>
      <c r="I342" s="46" t="s">
        <v>4399</v>
      </c>
      <c r="J342" s="549"/>
      <c r="L342" s="46" t="s">
        <v>4381</v>
      </c>
      <c r="M342" s="46" t="s">
        <v>72</v>
      </c>
      <c r="N342" s="46" t="s">
        <v>4399</v>
      </c>
      <c r="O342" s="549"/>
    </row>
    <row r="343" spans="2:15" hidden="1">
      <c r="B343" s="46" t="s">
        <v>468</v>
      </c>
      <c r="C343" s="46" t="s">
        <v>1549</v>
      </c>
      <c r="D343" s="46" t="s">
        <v>910</v>
      </c>
      <c r="E343" s="46" t="s">
        <v>75</v>
      </c>
      <c r="F343" s="46">
        <v>11</v>
      </c>
      <c r="G343" s="563" t="s">
        <v>4335</v>
      </c>
      <c r="H343" s="563" t="s">
        <v>4335</v>
      </c>
      <c r="I343" s="563" t="s">
        <v>4335</v>
      </c>
      <c r="J343" s="549"/>
      <c r="L343" s="563" t="s">
        <v>4335</v>
      </c>
      <c r="M343" s="563" t="s">
        <v>4335</v>
      </c>
      <c r="N343" s="563" t="s">
        <v>4335</v>
      </c>
      <c r="O343" s="549"/>
    </row>
    <row r="344" spans="2:15" hidden="1">
      <c r="B344" s="46" t="s">
        <v>468</v>
      </c>
      <c r="C344" s="46" t="s">
        <v>1549</v>
      </c>
      <c r="D344" s="46" t="s">
        <v>910</v>
      </c>
      <c r="E344" s="46" t="s">
        <v>75</v>
      </c>
      <c r="F344" s="46">
        <v>12</v>
      </c>
      <c r="G344" s="563" t="s">
        <v>4335</v>
      </c>
      <c r="H344" s="563" t="s">
        <v>4335</v>
      </c>
      <c r="I344" s="563" t="s">
        <v>4335</v>
      </c>
      <c r="J344" s="549"/>
      <c r="L344" s="563" t="s">
        <v>4335</v>
      </c>
      <c r="M344" s="563" t="s">
        <v>4335</v>
      </c>
      <c r="N344" s="563" t="s">
        <v>4335</v>
      </c>
      <c r="O344" s="549"/>
    </row>
    <row r="345" spans="2:15" hidden="1">
      <c r="B345" s="46" t="s">
        <v>468</v>
      </c>
      <c r="C345" s="46" t="s">
        <v>1549</v>
      </c>
      <c r="D345" s="46" t="s">
        <v>910</v>
      </c>
      <c r="E345" s="46" t="s">
        <v>75</v>
      </c>
      <c r="F345" s="46">
        <v>13</v>
      </c>
      <c r="G345" s="563" t="s">
        <v>4335</v>
      </c>
      <c r="H345" s="563" t="s">
        <v>4335</v>
      </c>
      <c r="I345" s="563" t="s">
        <v>4335</v>
      </c>
      <c r="J345" s="549"/>
      <c r="L345" s="563" t="s">
        <v>4335</v>
      </c>
      <c r="M345" s="563" t="s">
        <v>4335</v>
      </c>
      <c r="N345" s="563" t="s">
        <v>4335</v>
      </c>
      <c r="O345" s="549"/>
    </row>
    <row r="346" spans="2:15" hidden="1">
      <c r="B346" s="46" t="s">
        <v>468</v>
      </c>
      <c r="C346" s="46" t="s">
        <v>1549</v>
      </c>
      <c r="D346" s="46" t="s">
        <v>910</v>
      </c>
      <c r="E346" s="46" t="s">
        <v>75</v>
      </c>
      <c r="F346" s="46">
        <v>14</v>
      </c>
      <c r="G346" s="563" t="s">
        <v>4335</v>
      </c>
      <c r="H346" s="563" t="s">
        <v>4335</v>
      </c>
      <c r="I346" s="563" t="s">
        <v>4335</v>
      </c>
      <c r="J346" s="549"/>
      <c r="L346" s="563" t="s">
        <v>4335</v>
      </c>
      <c r="M346" s="563" t="s">
        <v>4335</v>
      </c>
      <c r="N346" s="563" t="s">
        <v>4335</v>
      </c>
      <c r="O346" s="549"/>
    </row>
    <row r="347" spans="2:15" hidden="1">
      <c r="B347" s="46" t="s">
        <v>468</v>
      </c>
      <c r="C347" s="46" t="s">
        <v>1549</v>
      </c>
      <c r="D347" s="46" t="s">
        <v>910</v>
      </c>
      <c r="E347" s="46" t="s">
        <v>75</v>
      </c>
      <c r="F347" s="46">
        <v>15</v>
      </c>
      <c r="G347" s="563" t="s">
        <v>4335</v>
      </c>
      <c r="H347" s="563" t="s">
        <v>4335</v>
      </c>
      <c r="I347" s="563" t="s">
        <v>4335</v>
      </c>
      <c r="J347" s="549"/>
      <c r="L347" s="563" t="s">
        <v>4335</v>
      </c>
      <c r="M347" s="563" t="s">
        <v>4335</v>
      </c>
      <c r="N347" s="563" t="s">
        <v>4335</v>
      </c>
      <c r="O347" s="549"/>
    </row>
    <row r="348" spans="2:15" hidden="1">
      <c r="B348" s="46" t="s">
        <v>468</v>
      </c>
      <c r="C348" s="46" t="s">
        <v>1549</v>
      </c>
      <c r="D348" s="46" t="s">
        <v>910</v>
      </c>
      <c r="E348" s="46" t="s">
        <v>75</v>
      </c>
      <c r="F348" s="46">
        <v>16</v>
      </c>
      <c r="G348" s="563" t="s">
        <v>4335</v>
      </c>
      <c r="H348" s="563" t="s">
        <v>4335</v>
      </c>
      <c r="I348" s="563" t="s">
        <v>4335</v>
      </c>
      <c r="J348" s="549"/>
      <c r="L348" s="563" t="s">
        <v>4335</v>
      </c>
      <c r="M348" s="563" t="s">
        <v>4335</v>
      </c>
      <c r="N348" s="563" t="s">
        <v>4335</v>
      </c>
      <c r="O348" s="549"/>
    </row>
    <row r="349" spans="2:15" hidden="1">
      <c r="B349" s="46" t="s">
        <v>468</v>
      </c>
      <c r="C349" s="46" t="s">
        <v>1549</v>
      </c>
      <c r="D349" s="46" t="s">
        <v>910</v>
      </c>
      <c r="E349" s="46" t="s">
        <v>75</v>
      </c>
      <c r="F349" s="46">
        <v>17</v>
      </c>
      <c r="G349" s="563" t="s">
        <v>4335</v>
      </c>
      <c r="H349" s="563" t="s">
        <v>4335</v>
      </c>
      <c r="I349" s="563" t="s">
        <v>4335</v>
      </c>
      <c r="J349" s="549"/>
      <c r="L349" s="563" t="s">
        <v>4335</v>
      </c>
      <c r="M349" s="563" t="s">
        <v>4335</v>
      </c>
      <c r="N349" s="563" t="s">
        <v>4335</v>
      </c>
      <c r="O349" s="549"/>
    </row>
    <row r="350" spans="2:15" hidden="1">
      <c r="B350" s="46" t="s">
        <v>468</v>
      </c>
      <c r="C350" s="46" t="s">
        <v>1549</v>
      </c>
      <c r="D350" s="46" t="s">
        <v>910</v>
      </c>
      <c r="E350" s="46" t="s">
        <v>75</v>
      </c>
      <c r="F350" s="46">
        <v>18</v>
      </c>
      <c r="G350" s="563" t="s">
        <v>4335</v>
      </c>
      <c r="H350" s="563" t="s">
        <v>4335</v>
      </c>
      <c r="I350" s="563" t="s">
        <v>4335</v>
      </c>
      <c r="J350" s="549"/>
      <c r="L350" s="563" t="s">
        <v>4335</v>
      </c>
      <c r="M350" s="563" t="s">
        <v>4335</v>
      </c>
      <c r="N350" s="563" t="s">
        <v>4335</v>
      </c>
      <c r="O350" s="549"/>
    </row>
    <row r="351" spans="2:15" hidden="1">
      <c r="B351" s="46" t="s">
        <v>468</v>
      </c>
      <c r="C351" s="46" t="s">
        <v>1549</v>
      </c>
      <c r="D351" s="46" t="s">
        <v>910</v>
      </c>
      <c r="E351" s="46" t="s">
        <v>75</v>
      </c>
      <c r="F351" s="46">
        <v>19</v>
      </c>
      <c r="G351" s="46" t="s">
        <v>890</v>
      </c>
      <c r="H351" s="46" t="s">
        <v>82</v>
      </c>
      <c r="I351" s="46" t="s">
        <v>4248</v>
      </c>
      <c r="J351" s="549"/>
      <c r="L351" s="46" t="s">
        <v>773</v>
      </c>
      <c r="M351" s="46" t="s">
        <v>82</v>
      </c>
      <c r="N351" s="46" t="s">
        <v>4248</v>
      </c>
      <c r="O351" s="549"/>
    </row>
    <row r="352" spans="2:15" hidden="1">
      <c r="B352" s="46" t="s">
        <v>468</v>
      </c>
      <c r="C352" s="46" t="s">
        <v>1549</v>
      </c>
      <c r="D352" s="46" t="s">
        <v>910</v>
      </c>
      <c r="E352" s="46" t="s">
        <v>75</v>
      </c>
      <c r="F352" s="46">
        <v>20</v>
      </c>
      <c r="G352" s="46" t="s">
        <v>890</v>
      </c>
      <c r="H352" s="46" t="s">
        <v>82</v>
      </c>
      <c r="I352" s="46" t="s">
        <v>4249</v>
      </c>
      <c r="J352" s="549"/>
      <c r="L352" s="46" t="s">
        <v>773</v>
      </c>
      <c r="M352" s="46" t="s">
        <v>82</v>
      </c>
      <c r="N352" s="46" t="s">
        <v>4271</v>
      </c>
      <c r="O352" s="549"/>
    </row>
    <row r="353" spans="2:15" hidden="1">
      <c r="B353" s="46" t="s">
        <v>468</v>
      </c>
      <c r="C353" s="46" t="s">
        <v>1549</v>
      </c>
      <c r="D353" s="46" t="s">
        <v>910</v>
      </c>
      <c r="E353" s="46" t="s">
        <v>75</v>
      </c>
      <c r="F353" s="46">
        <v>21</v>
      </c>
      <c r="G353" s="46" t="s">
        <v>890</v>
      </c>
      <c r="H353" s="46" t="s">
        <v>82</v>
      </c>
      <c r="I353" s="46" t="s">
        <v>4271</v>
      </c>
      <c r="J353" s="549"/>
      <c r="L353" s="46" t="s">
        <v>773</v>
      </c>
      <c r="M353" s="46" t="s">
        <v>1498</v>
      </c>
      <c r="N353" s="46" t="s">
        <v>4249</v>
      </c>
      <c r="O353" s="549"/>
    </row>
    <row r="354" spans="2:15" hidden="1">
      <c r="B354" s="46" t="s">
        <v>468</v>
      </c>
      <c r="C354" s="46" t="s">
        <v>1549</v>
      </c>
      <c r="D354" s="46" t="s">
        <v>910</v>
      </c>
      <c r="E354" s="46" t="s">
        <v>75</v>
      </c>
      <c r="F354" s="46">
        <v>22</v>
      </c>
      <c r="G354" s="46" t="s">
        <v>890</v>
      </c>
      <c r="H354" s="46" t="s">
        <v>82</v>
      </c>
      <c r="I354" s="46" t="s">
        <v>4273</v>
      </c>
      <c r="J354" s="549"/>
      <c r="L354" s="46" t="s">
        <v>773</v>
      </c>
      <c r="M354" s="46" t="s">
        <v>1498</v>
      </c>
      <c r="N354" s="46" t="s">
        <v>4273</v>
      </c>
      <c r="O354" s="549"/>
    </row>
    <row r="355" spans="2:15" hidden="1">
      <c r="B355" s="46" t="s">
        <v>468</v>
      </c>
      <c r="C355" s="46" t="s">
        <v>1549</v>
      </c>
      <c r="D355" s="46" t="s">
        <v>910</v>
      </c>
      <c r="E355" s="46" t="s">
        <v>75</v>
      </c>
      <c r="F355" s="46">
        <v>23</v>
      </c>
      <c r="G355" s="46" t="s">
        <v>890</v>
      </c>
      <c r="H355" s="46" t="s">
        <v>82</v>
      </c>
      <c r="I355" s="46" t="s">
        <v>4336</v>
      </c>
      <c r="J355" s="549"/>
      <c r="L355" s="46" t="s">
        <v>775</v>
      </c>
      <c r="M355" s="46" t="s">
        <v>82</v>
      </c>
      <c r="N355" s="46" t="s">
        <v>4248</v>
      </c>
      <c r="O355" s="549"/>
    </row>
    <row r="356" spans="2:15" hidden="1">
      <c r="B356" s="46" t="s">
        <v>468</v>
      </c>
      <c r="C356" s="46" t="s">
        <v>1549</v>
      </c>
      <c r="D356" s="46" t="s">
        <v>910</v>
      </c>
      <c r="E356" s="46" t="s">
        <v>75</v>
      </c>
      <c r="F356" s="46">
        <v>24</v>
      </c>
      <c r="G356" s="46" t="s">
        <v>890</v>
      </c>
      <c r="H356" s="46" t="s">
        <v>82</v>
      </c>
      <c r="I356" s="46" t="s">
        <v>4337</v>
      </c>
      <c r="J356" s="549"/>
      <c r="L356" s="46" t="s">
        <v>775</v>
      </c>
      <c r="M356" s="46" t="s">
        <v>82</v>
      </c>
      <c r="N356" s="46" t="s">
        <v>4271</v>
      </c>
      <c r="O356" s="549"/>
    </row>
    <row r="357" spans="2:15" hidden="1">
      <c r="B357" s="46" t="s">
        <v>468</v>
      </c>
      <c r="C357" s="46" t="s">
        <v>1549</v>
      </c>
      <c r="D357" s="46" t="s">
        <v>910</v>
      </c>
      <c r="E357" s="46" t="s">
        <v>75</v>
      </c>
      <c r="F357" s="46">
        <v>25</v>
      </c>
      <c r="G357" s="46" t="s">
        <v>890</v>
      </c>
      <c r="H357" s="46" t="s">
        <v>82</v>
      </c>
      <c r="I357" s="46" t="s">
        <v>4338</v>
      </c>
      <c r="J357" s="549"/>
      <c r="L357" s="46" t="s">
        <v>775</v>
      </c>
      <c r="M357" s="46" t="s">
        <v>1498</v>
      </c>
      <c r="N357" s="46" t="s">
        <v>4249</v>
      </c>
      <c r="O357" s="549"/>
    </row>
    <row r="358" spans="2:15" hidden="1">
      <c r="B358" s="46" t="s">
        <v>468</v>
      </c>
      <c r="C358" s="46" t="s">
        <v>1549</v>
      </c>
      <c r="D358" s="46" t="s">
        <v>910</v>
      </c>
      <c r="E358" s="46" t="s">
        <v>75</v>
      </c>
      <c r="F358" s="46">
        <v>26</v>
      </c>
      <c r="G358" s="46" t="s">
        <v>890</v>
      </c>
      <c r="H358" s="46" t="s">
        <v>82</v>
      </c>
      <c r="I358" s="46" t="s">
        <v>4339</v>
      </c>
      <c r="J358" s="549"/>
      <c r="L358" s="46" t="s">
        <v>775</v>
      </c>
      <c r="M358" s="46" t="s">
        <v>1498</v>
      </c>
      <c r="N358" s="46" t="s">
        <v>4273</v>
      </c>
      <c r="O358" s="549"/>
    </row>
    <row r="359" spans="2:15" hidden="1">
      <c r="B359" s="46" t="s">
        <v>468</v>
      </c>
      <c r="C359" s="46" t="s">
        <v>1549</v>
      </c>
      <c r="D359" s="46" t="s">
        <v>910</v>
      </c>
      <c r="E359" s="46" t="s">
        <v>75</v>
      </c>
      <c r="F359" s="46">
        <v>27</v>
      </c>
      <c r="G359" s="563" t="s">
        <v>4335</v>
      </c>
      <c r="H359" s="563" t="s">
        <v>4335</v>
      </c>
      <c r="I359" s="563" t="s">
        <v>4335</v>
      </c>
      <c r="J359" s="549"/>
      <c r="L359" s="46" t="s">
        <v>777</v>
      </c>
      <c r="M359" s="46" t="s">
        <v>82</v>
      </c>
      <c r="N359" s="46" t="s">
        <v>4248</v>
      </c>
      <c r="O359" s="549"/>
    </row>
    <row r="360" spans="2:15" hidden="1">
      <c r="B360" s="46" t="s">
        <v>468</v>
      </c>
      <c r="C360" s="46" t="s">
        <v>1549</v>
      </c>
      <c r="D360" s="46" t="s">
        <v>910</v>
      </c>
      <c r="E360" s="46" t="s">
        <v>75</v>
      </c>
      <c r="F360" s="46">
        <v>28</v>
      </c>
      <c r="G360" s="563" t="s">
        <v>4335</v>
      </c>
      <c r="H360" s="563" t="s">
        <v>4335</v>
      </c>
      <c r="I360" s="563" t="s">
        <v>4335</v>
      </c>
      <c r="J360" s="549"/>
      <c r="L360" s="46" t="s">
        <v>777</v>
      </c>
      <c r="M360" s="46" t="s">
        <v>82</v>
      </c>
      <c r="N360" s="46" t="s">
        <v>4271</v>
      </c>
      <c r="O360" s="549"/>
    </row>
    <row r="361" spans="2:15" hidden="1">
      <c r="B361" s="46" t="s">
        <v>468</v>
      </c>
      <c r="C361" s="46" t="s">
        <v>1549</v>
      </c>
      <c r="D361" s="46" t="s">
        <v>910</v>
      </c>
      <c r="E361" s="46" t="s">
        <v>75</v>
      </c>
      <c r="F361" s="46">
        <v>29</v>
      </c>
      <c r="G361" s="563" t="s">
        <v>4335</v>
      </c>
      <c r="H361" s="563" t="s">
        <v>4335</v>
      </c>
      <c r="I361" s="563" t="s">
        <v>4335</v>
      </c>
      <c r="J361" s="549"/>
      <c r="L361" s="46" t="s">
        <v>777</v>
      </c>
      <c r="M361" s="46" t="s">
        <v>1498</v>
      </c>
      <c r="N361" s="46" t="s">
        <v>4249</v>
      </c>
      <c r="O361" s="549"/>
    </row>
    <row r="362" spans="2:15" hidden="1">
      <c r="B362" s="46" t="s">
        <v>468</v>
      </c>
      <c r="C362" s="46" t="s">
        <v>1549</v>
      </c>
      <c r="D362" s="46" t="s">
        <v>910</v>
      </c>
      <c r="E362" s="46" t="s">
        <v>75</v>
      </c>
      <c r="F362" s="46">
        <v>30</v>
      </c>
      <c r="G362" s="563" t="s">
        <v>4335</v>
      </c>
      <c r="H362" s="563" t="s">
        <v>4335</v>
      </c>
      <c r="I362" s="563" t="s">
        <v>4335</v>
      </c>
      <c r="J362" s="549"/>
      <c r="L362" s="46" t="s">
        <v>777</v>
      </c>
      <c r="M362" s="46" t="s">
        <v>1498</v>
      </c>
      <c r="N362" s="46" t="s">
        <v>4273</v>
      </c>
      <c r="O362" s="549"/>
    </row>
    <row r="363" spans="2:15" hidden="1">
      <c r="B363" s="46" t="s">
        <v>468</v>
      </c>
      <c r="C363" s="46" t="s">
        <v>1549</v>
      </c>
      <c r="D363" s="46" t="s">
        <v>910</v>
      </c>
      <c r="E363" s="46" t="s">
        <v>75</v>
      </c>
      <c r="F363" s="46">
        <v>31</v>
      </c>
      <c r="G363" s="563" t="s">
        <v>4335</v>
      </c>
      <c r="H363" s="563" t="s">
        <v>4335</v>
      </c>
      <c r="I363" s="563" t="s">
        <v>4335</v>
      </c>
      <c r="J363" s="549"/>
      <c r="L363" s="46" t="s">
        <v>779</v>
      </c>
      <c r="M363" s="46" t="s">
        <v>82</v>
      </c>
      <c r="N363" s="46" t="s">
        <v>4248</v>
      </c>
      <c r="O363" s="549"/>
    </row>
    <row r="364" spans="2:15" hidden="1">
      <c r="B364" s="46" t="s">
        <v>468</v>
      </c>
      <c r="C364" s="46" t="s">
        <v>1549</v>
      </c>
      <c r="D364" s="46" t="s">
        <v>910</v>
      </c>
      <c r="E364" s="46" t="s">
        <v>75</v>
      </c>
      <c r="F364" s="46">
        <v>32</v>
      </c>
      <c r="G364" s="563" t="s">
        <v>4335</v>
      </c>
      <c r="H364" s="563" t="s">
        <v>4335</v>
      </c>
      <c r="I364" s="563" t="s">
        <v>4335</v>
      </c>
      <c r="J364" s="549"/>
      <c r="L364" s="46" t="s">
        <v>779</v>
      </c>
      <c r="M364" s="46" t="s">
        <v>82</v>
      </c>
      <c r="N364" s="46" t="s">
        <v>4271</v>
      </c>
      <c r="O364" s="549"/>
    </row>
    <row r="365" spans="2:15" hidden="1">
      <c r="B365" s="46" t="s">
        <v>468</v>
      </c>
      <c r="C365" s="46" t="s">
        <v>1549</v>
      </c>
      <c r="D365" s="46" t="s">
        <v>910</v>
      </c>
      <c r="E365" s="46" t="s">
        <v>75</v>
      </c>
      <c r="F365" s="46">
        <v>33</v>
      </c>
      <c r="G365" s="563" t="s">
        <v>4335</v>
      </c>
      <c r="H365" s="563" t="s">
        <v>4335</v>
      </c>
      <c r="I365" s="563" t="s">
        <v>4335</v>
      </c>
      <c r="J365" s="549"/>
      <c r="L365" s="46" t="s">
        <v>779</v>
      </c>
      <c r="M365" s="46" t="s">
        <v>1498</v>
      </c>
      <c r="N365" s="46" t="s">
        <v>4249</v>
      </c>
      <c r="O365" s="549"/>
    </row>
    <row r="366" spans="2:15" hidden="1">
      <c r="B366" s="46" t="s">
        <v>468</v>
      </c>
      <c r="C366" s="46" t="s">
        <v>1549</v>
      </c>
      <c r="D366" s="46" t="s">
        <v>910</v>
      </c>
      <c r="E366" s="46" t="s">
        <v>75</v>
      </c>
      <c r="F366" s="46">
        <v>34</v>
      </c>
      <c r="G366" s="563" t="s">
        <v>4335</v>
      </c>
      <c r="H366" s="563" t="s">
        <v>4335</v>
      </c>
      <c r="I366" s="563" t="s">
        <v>4335</v>
      </c>
      <c r="J366" s="549"/>
      <c r="L366" s="46" t="s">
        <v>779</v>
      </c>
      <c r="M366" s="46" t="s">
        <v>1498</v>
      </c>
      <c r="N366" s="46" t="s">
        <v>4273</v>
      </c>
      <c r="O366" s="549"/>
    </row>
    <row r="367" spans="2:15" hidden="1">
      <c r="B367" s="46" t="s">
        <v>468</v>
      </c>
      <c r="C367" s="46" t="s">
        <v>1549</v>
      </c>
      <c r="D367" s="46" t="s">
        <v>910</v>
      </c>
      <c r="E367" s="46" t="s">
        <v>75</v>
      </c>
      <c r="F367" s="46">
        <v>35</v>
      </c>
      <c r="G367" s="46" t="s">
        <v>773</v>
      </c>
      <c r="H367" s="46" t="s">
        <v>1498</v>
      </c>
      <c r="I367" s="46" t="s">
        <v>4248</v>
      </c>
      <c r="J367" s="549"/>
      <c r="L367" s="46" t="s">
        <v>781</v>
      </c>
      <c r="M367" s="46" t="s">
        <v>82</v>
      </c>
      <c r="N367" s="46" t="s">
        <v>4248</v>
      </c>
      <c r="O367" s="549"/>
    </row>
    <row r="368" spans="2:15" hidden="1">
      <c r="B368" s="46" t="s">
        <v>468</v>
      </c>
      <c r="C368" s="46" t="s">
        <v>1549</v>
      </c>
      <c r="D368" s="46" t="s">
        <v>910</v>
      </c>
      <c r="E368" s="46" t="s">
        <v>75</v>
      </c>
      <c r="F368" s="46">
        <v>36</v>
      </c>
      <c r="G368" s="46" t="s">
        <v>773</v>
      </c>
      <c r="H368" s="46" t="s">
        <v>1498</v>
      </c>
      <c r="I368" s="46" t="s">
        <v>4271</v>
      </c>
      <c r="J368" s="549"/>
      <c r="L368" s="46" t="s">
        <v>781</v>
      </c>
      <c r="M368" s="46" t="s">
        <v>82</v>
      </c>
      <c r="N368" s="46" t="s">
        <v>4271</v>
      </c>
      <c r="O368" s="549"/>
    </row>
    <row r="369" spans="2:15" hidden="1">
      <c r="B369" s="46" t="s">
        <v>468</v>
      </c>
      <c r="C369" s="46" t="s">
        <v>1549</v>
      </c>
      <c r="D369" s="46" t="s">
        <v>910</v>
      </c>
      <c r="E369" s="46" t="s">
        <v>75</v>
      </c>
      <c r="F369" s="46">
        <v>37</v>
      </c>
      <c r="G369" s="46" t="s">
        <v>775</v>
      </c>
      <c r="H369" s="46" t="s">
        <v>1498</v>
      </c>
      <c r="I369" s="46" t="s">
        <v>4248</v>
      </c>
      <c r="J369" s="549"/>
      <c r="L369" s="46" t="s">
        <v>781</v>
      </c>
      <c r="M369" s="46" t="s">
        <v>1498</v>
      </c>
      <c r="N369" s="46" t="s">
        <v>4249</v>
      </c>
      <c r="O369" s="549"/>
    </row>
    <row r="370" spans="2:15" hidden="1">
      <c r="B370" s="46" t="s">
        <v>468</v>
      </c>
      <c r="C370" s="46" t="s">
        <v>1549</v>
      </c>
      <c r="D370" s="46" t="s">
        <v>910</v>
      </c>
      <c r="E370" s="46" t="s">
        <v>75</v>
      </c>
      <c r="F370" s="46">
        <v>38</v>
      </c>
      <c r="G370" s="46" t="s">
        <v>775</v>
      </c>
      <c r="H370" s="46" t="s">
        <v>1498</v>
      </c>
      <c r="I370" s="46" t="s">
        <v>4271</v>
      </c>
      <c r="J370" s="549"/>
      <c r="L370" s="46" t="s">
        <v>781</v>
      </c>
      <c r="M370" s="46" t="s">
        <v>1498</v>
      </c>
      <c r="N370" s="46" t="s">
        <v>4273</v>
      </c>
      <c r="O370" s="549"/>
    </row>
    <row r="371" spans="2:15" hidden="1">
      <c r="B371" s="46" t="s">
        <v>468</v>
      </c>
      <c r="C371" s="46" t="s">
        <v>1549</v>
      </c>
      <c r="D371" s="46" t="s">
        <v>910</v>
      </c>
      <c r="E371" s="46" t="s">
        <v>75</v>
      </c>
      <c r="F371" s="46">
        <v>39</v>
      </c>
      <c r="G371" s="46" t="s">
        <v>777</v>
      </c>
      <c r="H371" s="46" t="s">
        <v>1498</v>
      </c>
      <c r="I371" s="46" t="s">
        <v>4248</v>
      </c>
      <c r="J371" s="549"/>
      <c r="L371" s="46" t="s">
        <v>782</v>
      </c>
      <c r="M371" s="46" t="s">
        <v>82</v>
      </c>
      <c r="N371" s="46" t="s">
        <v>4248</v>
      </c>
      <c r="O371" s="549"/>
    </row>
    <row r="372" spans="2:15" hidden="1">
      <c r="B372" s="46" t="s">
        <v>468</v>
      </c>
      <c r="C372" s="46" t="s">
        <v>1549</v>
      </c>
      <c r="D372" s="46" t="s">
        <v>910</v>
      </c>
      <c r="E372" s="46" t="s">
        <v>75</v>
      </c>
      <c r="F372" s="46">
        <v>40</v>
      </c>
      <c r="G372" s="46" t="s">
        <v>777</v>
      </c>
      <c r="H372" s="46" t="s">
        <v>1498</v>
      </c>
      <c r="I372" s="46" t="s">
        <v>4271</v>
      </c>
      <c r="J372" s="549"/>
      <c r="L372" s="46" t="s">
        <v>782</v>
      </c>
      <c r="M372" s="46" t="s">
        <v>82</v>
      </c>
      <c r="N372" s="46" t="s">
        <v>4271</v>
      </c>
      <c r="O372" s="549"/>
    </row>
    <row r="373" spans="2:15" hidden="1">
      <c r="B373" s="46" t="s">
        <v>468</v>
      </c>
      <c r="C373" s="46" t="s">
        <v>1549</v>
      </c>
      <c r="D373" s="46" t="s">
        <v>910</v>
      </c>
      <c r="E373" s="46" t="s">
        <v>75</v>
      </c>
      <c r="F373" s="46">
        <v>41</v>
      </c>
      <c r="G373" s="46" t="s">
        <v>779</v>
      </c>
      <c r="H373" s="46" t="s">
        <v>1498</v>
      </c>
      <c r="I373" s="46" t="s">
        <v>4248</v>
      </c>
      <c r="J373" s="549"/>
      <c r="L373" s="46" t="s">
        <v>782</v>
      </c>
      <c r="M373" s="46" t="s">
        <v>1498</v>
      </c>
      <c r="N373" s="46" t="s">
        <v>4249</v>
      </c>
      <c r="O373" s="549"/>
    </row>
    <row r="374" spans="2:15" hidden="1">
      <c r="B374" s="46" t="s">
        <v>468</v>
      </c>
      <c r="C374" s="46" t="s">
        <v>1549</v>
      </c>
      <c r="D374" s="46" t="s">
        <v>910</v>
      </c>
      <c r="E374" s="46" t="s">
        <v>75</v>
      </c>
      <c r="F374" s="46">
        <v>42</v>
      </c>
      <c r="G374" s="46" t="s">
        <v>779</v>
      </c>
      <c r="H374" s="46" t="s">
        <v>1498</v>
      </c>
      <c r="I374" s="46" t="s">
        <v>4271</v>
      </c>
      <c r="J374" s="549"/>
      <c r="L374" s="46" t="s">
        <v>782</v>
      </c>
      <c r="M374" s="46" t="s">
        <v>1498</v>
      </c>
      <c r="N374" s="46" t="s">
        <v>4273</v>
      </c>
      <c r="O374" s="549"/>
    </row>
    <row r="375" spans="2:15" hidden="1">
      <c r="B375" s="46" t="s">
        <v>468</v>
      </c>
      <c r="C375" s="46" t="s">
        <v>1549</v>
      </c>
      <c r="D375" s="46" t="s">
        <v>910</v>
      </c>
      <c r="E375" s="46" t="s">
        <v>75</v>
      </c>
      <c r="F375" s="46">
        <v>43</v>
      </c>
      <c r="G375" s="46" t="s">
        <v>781</v>
      </c>
      <c r="H375" s="46" t="s">
        <v>1498</v>
      </c>
      <c r="I375" s="46" t="s">
        <v>4248</v>
      </c>
      <c r="J375" s="549"/>
      <c r="L375" s="46" t="s">
        <v>4400</v>
      </c>
      <c r="M375" s="46" t="s">
        <v>82</v>
      </c>
      <c r="N375" s="46" t="s">
        <v>4248</v>
      </c>
      <c r="O375" s="549"/>
    </row>
    <row r="376" spans="2:15" hidden="1">
      <c r="B376" s="46" t="s">
        <v>468</v>
      </c>
      <c r="C376" s="46" t="s">
        <v>1549</v>
      </c>
      <c r="D376" s="46" t="s">
        <v>910</v>
      </c>
      <c r="E376" s="46" t="s">
        <v>75</v>
      </c>
      <c r="F376" s="46">
        <v>44</v>
      </c>
      <c r="G376" s="46" t="s">
        <v>781</v>
      </c>
      <c r="H376" s="46" t="s">
        <v>1498</v>
      </c>
      <c r="I376" s="46" t="s">
        <v>4271</v>
      </c>
      <c r="J376" s="549"/>
      <c r="L376" s="46" t="s">
        <v>4400</v>
      </c>
      <c r="M376" s="46" t="s">
        <v>82</v>
      </c>
      <c r="N376" s="46" t="s">
        <v>4271</v>
      </c>
      <c r="O376" s="549"/>
    </row>
    <row r="377" spans="2:15" hidden="1">
      <c r="B377" s="46" t="s">
        <v>468</v>
      </c>
      <c r="C377" s="46" t="s">
        <v>1549</v>
      </c>
      <c r="D377" s="46" t="s">
        <v>910</v>
      </c>
      <c r="E377" s="46" t="s">
        <v>75</v>
      </c>
      <c r="F377" s="46">
        <v>45</v>
      </c>
      <c r="G377" s="563" t="s">
        <v>4335</v>
      </c>
      <c r="H377" s="563" t="s">
        <v>4335</v>
      </c>
      <c r="I377" s="563" t="s">
        <v>4335</v>
      </c>
      <c r="J377" s="549"/>
      <c r="L377" s="46" t="s">
        <v>4400</v>
      </c>
      <c r="M377" s="46" t="s">
        <v>1498</v>
      </c>
      <c r="N377" s="46" t="s">
        <v>4249</v>
      </c>
      <c r="O377" s="549"/>
    </row>
    <row r="378" spans="2:15" hidden="1">
      <c r="B378" s="46" t="s">
        <v>468</v>
      </c>
      <c r="C378" s="46" t="s">
        <v>1549</v>
      </c>
      <c r="D378" s="46" t="s">
        <v>910</v>
      </c>
      <c r="E378" s="46" t="s">
        <v>75</v>
      </c>
      <c r="F378" s="46">
        <v>46</v>
      </c>
      <c r="G378" s="563" t="s">
        <v>4335</v>
      </c>
      <c r="H378" s="563" t="s">
        <v>4335</v>
      </c>
      <c r="I378" s="563" t="s">
        <v>4335</v>
      </c>
      <c r="J378" s="549"/>
      <c r="L378" s="46" t="s">
        <v>4400</v>
      </c>
      <c r="M378" s="46" t="s">
        <v>1498</v>
      </c>
      <c r="N378" s="46" t="s">
        <v>4273</v>
      </c>
      <c r="O378" s="549"/>
    </row>
    <row r="379" spans="2:15" hidden="1">
      <c r="B379" s="46" t="s">
        <v>468</v>
      </c>
      <c r="C379" s="46" t="s">
        <v>1549</v>
      </c>
      <c r="D379" s="46" t="s">
        <v>910</v>
      </c>
      <c r="E379" s="46" t="s">
        <v>75</v>
      </c>
      <c r="F379" s="46">
        <v>47</v>
      </c>
      <c r="G379" s="563" t="s">
        <v>4335</v>
      </c>
      <c r="H379" s="563" t="s">
        <v>4335</v>
      </c>
      <c r="I379" s="563" t="s">
        <v>4335</v>
      </c>
      <c r="J379" s="549"/>
      <c r="L379" s="563" t="s">
        <v>4335</v>
      </c>
      <c r="M379" s="563" t="s">
        <v>4335</v>
      </c>
      <c r="N379" s="563" t="s">
        <v>4335</v>
      </c>
      <c r="O379" s="549"/>
    </row>
    <row r="380" spans="2:15" hidden="1">
      <c r="B380" s="46" t="s">
        <v>468</v>
      </c>
      <c r="C380" s="46" t="s">
        <v>1549</v>
      </c>
      <c r="D380" s="46" t="s">
        <v>910</v>
      </c>
      <c r="E380" s="46" t="s">
        <v>75</v>
      </c>
      <c r="F380" s="46">
        <v>48</v>
      </c>
      <c r="G380" s="563" t="s">
        <v>4335</v>
      </c>
      <c r="H380" s="563" t="s">
        <v>4335</v>
      </c>
      <c r="I380" s="563" t="s">
        <v>4335</v>
      </c>
      <c r="J380" s="549"/>
      <c r="L380" s="563" t="s">
        <v>4335</v>
      </c>
      <c r="M380" s="563" t="s">
        <v>4335</v>
      </c>
      <c r="N380" s="563" t="s">
        <v>4335</v>
      </c>
      <c r="O380" s="549"/>
    </row>
    <row r="381" spans="2:15" hidden="1">
      <c r="B381" s="46" t="s">
        <v>468</v>
      </c>
      <c r="C381" s="46" t="s">
        <v>1549</v>
      </c>
      <c r="D381" s="46" t="s">
        <v>910</v>
      </c>
      <c r="E381" s="46" t="s">
        <v>75</v>
      </c>
      <c r="F381" s="46">
        <v>49</v>
      </c>
      <c r="G381" s="46" t="s">
        <v>909</v>
      </c>
      <c r="H381" s="46" t="s">
        <v>75</v>
      </c>
      <c r="I381" s="46">
        <v>53</v>
      </c>
      <c r="J381" s="549" t="s">
        <v>4341</v>
      </c>
      <c r="L381" s="46" t="s">
        <v>909</v>
      </c>
      <c r="M381" s="46" t="s">
        <v>75</v>
      </c>
      <c r="N381" s="46">
        <v>53</v>
      </c>
      <c r="O381" s="549" t="s">
        <v>4341</v>
      </c>
    </row>
    <row r="382" spans="2:15" hidden="1">
      <c r="B382" s="46" t="s">
        <v>468</v>
      </c>
      <c r="C382" s="46" t="s">
        <v>1549</v>
      </c>
      <c r="D382" s="46" t="s">
        <v>910</v>
      </c>
      <c r="E382" s="46" t="s">
        <v>75</v>
      </c>
      <c r="F382" s="46">
        <v>50</v>
      </c>
      <c r="G382" s="563" t="s">
        <v>4335</v>
      </c>
      <c r="H382" s="563" t="s">
        <v>4335</v>
      </c>
      <c r="I382" s="563" t="s">
        <v>4335</v>
      </c>
      <c r="J382" s="549"/>
      <c r="L382" s="563" t="s">
        <v>4335</v>
      </c>
      <c r="M382" s="563" t="s">
        <v>4335</v>
      </c>
      <c r="N382" s="563" t="s">
        <v>4335</v>
      </c>
      <c r="O382" s="549"/>
    </row>
    <row r="383" spans="2:15" hidden="1">
      <c r="B383" s="46" t="s">
        <v>468</v>
      </c>
      <c r="C383" s="46" t="s">
        <v>1549</v>
      </c>
      <c r="D383" s="46" t="s">
        <v>910</v>
      </c>
      <c r="E383" s="46" t="s">
        <v>75</v>
      </c>
      <c r="F383" s="46">
        <v>51</v>
      </c>
      <c r="G383" s="563" t="s">
        <v>4335</v>
      </c>
      <c r="H383" s="563" t="s">
        <v>4335</v>
      </c>
      <c r="I383" s="563" t="s">
        <v>4335</v>
      </c>
      <c r="J383" s="549"/>
      <c r="L383" s="563" t="s">
        <v>4335</v>
      </c>
      <c r="M383" s="563" t="s">
        <v>4335</v>
      </c>
      <c r="N383" s="563" t="s">
        <v>4335</v>
      </c>
      <c r="O383" s="549"/>
    </row>
    <row r="384" spans="2:15" hidden="1">
      <c r="B384" s="46" t="s">
        <v>468</v>
      </c>
      <c r="C384" s="46" t="s">
        <v>1549</v>
      </c>
      <c r="D384" s="46" t="s">
        <v>910</v>
      </c>
      <c r="E384" s="46" t="s">
        <v>75</v>
      </c>
      <c r="F384" s="46">
        <v>52</v>
      </c>
      <c r="G384" s="563" t="s">
        <v>4335</v>
      </c>
      <c r="H384" s="563" t="s">
        <v>4335</v>
      </c>
      <c r="I384" s="563" t="s">
        <v>4335</v>
      </c>
      <c r="J384" s="549"/>
      <c r="L384" s="563" t="s">
        <v>4335</v>
      </c>
      <c r="M384" s="563" t="s">
        <v>4335</v>
      </c>
      <c r="N384" s="563" t="s">
        <v>4335</v>
      </c>
      <c r="O384" s="549"/>
    </row>
    <row r="385" spans="2:15" hidden="1">
      <c r="B385" s="46" t="s">
        <v>468</v>
      </c>
      <c r="C385" s="46" t="s">
        <v>1549</v>
      </c>
      <c r="D385" s="46" t="s">
        <v>910</v>
      </c>
      <c r="E385" s="46" t="s">
        <v>75</v>
      </c>
      <c r="F385" s="46">
        <v>53</v>
      </c>
      <c r="G385" s="46" t="s">
        <v>909</v>
      </c>
      <c r="H385" s="46" t="s">
        <v>75</v>
      </c>
      <c r="I385" s="46">
        <v>49</v>
      </c>
      <c r="J385" s="549" t="s">
        <v>4341</v>
      </c>
      <c r="L385" s="46" t="s">
        <v>909</v>
      </c>
      <c r="M385" s="46" t="s">
        <v>75</v>
      </c>
      <c r="N385" s="46">
        <v>49</v>
      </c>
      <c r="O385" s="549" t="s">
        <v>4341</v>
      </c>
    </row>
    <row r="386" spans="2:15" hidden="1">
      <c r="B386" s="46" t="s">
        <v>468</v>
      </c>
      <c r="C386" s="46" t="s">
        <v>1549</v>
      </c>
      <c r="D386" s="46" t="s">
        <v>910</v>
      </c>
      <c r="E386" s="46" t="s">
        <v>75</v>
      </c>
      <c r="F386" s="46">
        <v>54</v>
      </c>
      <c r="G386" s="563" t="s">
        <v>4335</v>
      </c>
      <c r="H386" s="563" t="s">
        <v>4335</v>
      </c>
      <c r="I386" s="563" t="s">
        <v>4335</v>
      </c>
      <c r="J386" s="549"/>
      <c r="L386" s="563" t="s">
        <v>4335</v>
      </c>
      <c r="M386" s="563" t="s">
        <v>4335</v>
      </c>
      <c r="N386" s="563" t="s">
        <v>4335</v>
      </c>
      <c r="O386" s="549"/>
    </row>
    <row r="387" spans="2:15" hidden="1">
      <c r="B387" s="46" t="s">
        <v>468</v>
      </c>
      <c r="C387" s="46" t="s">
        <v>1549</v>
      </c>
      <c r="D387" s="46" t="s">
        <v>910</v>
      </c>
      <c r="E387" s="46" t="s">
        <v>75</v>
      </c>
      <c r="F387" s="46">
        <v>55</v>
      </c>
      <c r="G387" s="563" t="s">
        <v>4335</v>
      </c>
      <c r="H387" s="563" t="s">
        <v>4335</v>
      </c>
      <c r="I387" s="563" t="s">
        <v>4335</v>
      </c>
      <c r="J387" s="549"/>
      <c r="L387" s="563" t="s">
        <v>4335</v>
      </c>
      <c r="M387" s="563" t="s">
        <v>4335</v>
      </c>
      <c r="N387" s="563" t="s">
        <v>4335</v>
      </c>
      <c r="O387" s="549"/>
    </row>
    <row r="388" spans="2:15" hidden="1">
      <c r="B388" s="46" t="s">
        <v>468</v>
      </c>
      <c r="C388" s="46" t="s">
        <v>1549</v>
      </c>
      <c r="D388" s="46" t="s">
        <v>910</v>
      </c>
      <c r="E388" s="46" t="s">
        <v>75</v>
      </c>
      <c r="F388" s="46">
        <v>56</v>
      </c>
      <c r="G388" s="563" t="s">
        <v>4335</v>
      </c>
      <c r="H388" s="563" t="s">
        <v>4335</v>
      </c>
      <c r="I388" s="563" t="s">
        <v>4335</v>
      </c>
      <c r="J388" s="549"/>
      <c r="L388" s="563" t="s">
        <v>4335</v>
      </c>
      <c r="M388" s="563" t="s">
        <v>4335</v>
      </c>
      <c r="N388" s="563" t="s">
        <v>4335</v>
      </c>
      <c r="O388" s="549"/>
    </row>
    <row r="389" spans="2:15" hidden="1">
      <c r="B389" s="46" t="s">
        <v>468</v>
      </c>
      <c r="C389" s="46" t="s">
        <v>1549</v>
      </c>
      <c r="D389" s="46" t="s">
        <v>910</v>
      </c>
      <c r="E389" s="46" t="s">
        <v>75</v>
      </c>
      <c r="F389" s="46">
        <v>57</v>
      </c>
      <c r="G389" s="46" t="s">
        <v>909</v>
      </c>
      <c r="H389" s="46" t="s">
        <v>75</v>
      </c>
      <c r="I389" s="46">
        <v>61</v>
      </c>
      <c r="J389" s="549" t="s">
        <v>4341</v>
      </c>
      <c r="L389" s="46" t="s">
        <v>909</v>
      </c>
      <c r="M389" s="46" t="s">
        <v>75</v>
      </c>
      <c r="N389" s="46">
        <v>61</v>
      </c>
      <c r="O389" s="549" t="s">
        <v>4341</v>
      </c>
    </row>
    <row r="390" spans="2:15" hidden="1">
      <c r="B390" s="46" t="s">
        <v>468</v>
      </c>
      <c r="C390" s="46" t="s">
        <v>1549</v>
      </c>
      <c r="D390" s="46" t="s">
        <v>910</v>
      </c>
      <c r="E390" s="46" t="s">
        <v>75</v>
      </c>
      <c r="F390" s="46">
        <v>58</v>
      </c>
      <c r="G390" s="563" t="s">
        <v>4335</v>
      </c>
      <c r="H390" s="563" t="s">
        <v>4335</v>
      </c>
      <c r="I390" s="563" t="s">
        <v>4335</v>
      </c>
      <c r="J390" s="549"/>
      <c r="L390" s="563" t="s">
        <v>4335</v>
      </c>
      <c r="M390" s="563" t="s">
        <v>4335</v>
      </c>
      <c r="N390" s="563" t="s">
        <v>4335</v>
      </c>
      <c r="O390" s="549"/>
    </row>
    <row r="391" spans="2:15" hidden="1">
      <c r="B391" s="46" t="s">
        <v>468</v>
      </c>
      <c r="C391" s="46" t="s">
        <v>1549</v>
      </c>
      <c r="D391" s="46" t="s">
        <v>910</v>
      </c>
      <c r="E391" s="46" t="s">
        <v>75</v>
      </c>
      <c r="F391" s="46">
        <v>59</v>
      </c>
      <c r="G391" s="563" t="s">
        <v>4335</v>
      </c>
      <c r="H391" s="563" t="s">
        <v>4335</v>
      </c>
      <c r="I391" s="563" t="s">
        <v>4335</v>
      </c>
      <c r="J391" s="549"/>
      <c r="L391" s="563" t="s">
        <v>4335</v>
      </c>
      <c r="M391" s="563" t="s">
        <v>4335</v>
      </c>
      <c r="N391" s="563" t="s">
        <v>4335</v>
      </c>
      <c r="O391" s="549"/>
    </row>
    <row r="392" spans="2:15" hidden="1">
      <c r="B392" s="46" t="s">
        <v>468</v>
      </c>
      <c r="C392" s="46" t="s">
        <v>1549</v>
      </c>
      <c r="D392" s="46" t="s">
        <v>910</v>
      </c>
      <c r="E392" s="46" t="s">
        <v>75</v>
      </c>
      <c r="F392" s="46">
        <v>60</v>
      </c>
      <c r="G392" s="563" t="s">
        <v>4335</v>
      </c>
      <c r="H392" s="563" t="s">
        <v>4335</v>
      </c>
      <c r="I392" s="563" t="s">
        <v>4335</v>
      </c>
      <c r="J392" s="549"/>
      <c r="L392" s="563" t="s">
        <v>4335</v>
      </c>
      <c r="M392" s="563" t="s">
        <v>4335</v>
      </c>
      <c r="N392" s="563" t="s">
        <v>4335</v>
      </c>
      <c r="O392" s="549"/>
    </row>
    <row r="393" spans="2:15" hidden="1">
      <c r="B393" s="46" t="s">
        <v>468</v>
      </c>
      <c r="C393" s="46" t="s">
        <v>1549</v>
      </c>
      <c r="D393" s="46" t="s">
        <v>910</v>
      </c>
      <c r="E393" s="46" t="s">
        <v>75</v>
      </c>
      <c r="F393" s="46">
        <v>61</v>
      </c>
      <c r="G393" s="46" t="s">
        <v>909</v>
      </c>
      <c r="H393" s="46" t="s">
        <v>75</v>
      </c>
      <c r="I393" s="46">
        <v>57</v>
      </c>
      <c r="J393" s="549" t="s">
        <v>4341</v>
      </c>
      <c r="L393" s="46" t="s">
        <v>909</v>
      </c>
      <c r="M393" s="46" t="s">
        <v>75</v>
      </c>
      <c r="N393" s="46">
        <v>57</v>
      </c>
      <c r="O393" s="549" t="s">
        <v>4341</v>
      </c>
    </row>
    <row r="394" spans="2:15" hidden="1">
      <c r="B394" s="46" t="s">
        <v>468</v>
      </c>
      <c r="C394" s="46" t="s">
        <v>1549</v>
      </c>
      <c r="D394" s="46" t="s">
        <v>910</v>
      </c>
      <c r="E394" s="46" t="s">
        <v>75</v>
      </c>
      <c r="F394" s="46">
        <v>62</v>
      </c>
      <c r="G394" s="563" t="s">
        <v>4335</v>
      </c>
      <c r="H394" s="563" t="s">
        <v>4335</v>
      </c>
      <c r="I394" s="563" t="s">
        <v>4335</v>
      </c>
      <c r="J394" s="549"/>
      <c r="L394" s="563" t="s">
        <v>4335</v>
      </c>
      <c r="M394" s="563" t="s">
        <v>4335</v>
      </c>
      <c r="N394" s="563" t="s">
        <v>4335</v>
      </c>
      <c r="O394" s="549"/>
    </row>
    <row r="395" spans="2:15" hidden="1">
      <c r="B395" s="46" t="s">
        <v>468</v>
      </c>
      <c r="C395" s="46" t="s">
        <v>1549</v>
      </c>
      <c r="D395" s="46" t="s">
        <v>910</v>
      </c>
      <c r="E395" s="46" t="s">
        <v>75</v>
      </c>
      <c r="F395" s="46">
        <v>63</v>
      </c>
      <c r="G395" s="563" t="s">
        <v>4335</v>
      </c>
      <c r="H395" s="563" t="s">
        <v>4335</v>
      </c>
      <c r="I395" s="563" t="s">
        <v>4335</v>
      </c>
      <c r="J395" s="549"/>
      <c r="L395" s="563" t="s">
        <v>4335</v>
      </c>
      <c r="M395" s="563" t="s">
        <v>4335</v>
      </c>
      <c r="N395" s="563" t="s">
        <v>4335</v>
      </c>
      <c r="O395" s="549"/>
    </row>
    <row r="396" spans="2:15" hidden="1">
      <c r="B396" s="46" t="s">
        <v>468</v>
      </c>
      <c r="C396" s="46" t="s">
        <v>1549</v>
      </c>
      <c r="D396" s="46" t="s">
        <v>910</v>
      </c>
      <c r="E396" s="46" t="s">
        <v>75</v>
      </c>
      <c r="F396" s="46">
        <v>64</v>
      </c>
      <c r="G396" s="563" t="s">
        <v>4335</v>
      </c>
      <c r="H396" s="563" t="s">
        <v>4335</v>
      </c>
      <c r="I396" s="563" t="s">
        <v>4335</v>
      </c>
      <c r="J396" s="549"/>
      <c r="L396" s="563" t="s">
        <v>4335</v>
      </c>
      <c r="M396" s="563" t="s">
        <v>4335</v>
      </c>
      <c r="N396" s="563" t="s">
        <v>4335</v>
      </c>
      <c r="O396" s="549"/>
    </row>
    <row r="397" spans="2:15" hidden="1">
      <c r="B397" s="46" t="s">
        <v>470</v>
      </c>
      <c r="C397" s="46" t="s">
        <v>1549</v>
      </c>
      <c r="D397" s="46" t="s">
        <v>904</v>
      </c>
      <c r="E397" s="46" t="s">
        <v>75</v>
      </c>
      <c r="F397" s="46" t="s">
        <v>4230</v>
      </c>
      <c r="G397" s="563" t="s">
        <v>4401</v>
      </c>
      <c r="H397" s="549" t="s">
        <v>4323</v>
      </c>
      <c r="I397" s="46" t="s">
        <v>4402</v>
      </c>
      <c r="J397" s="549"/>
      <c r="L397" s="563" t="s">
        <v>4401</v>
      </c>
      <c r="M397" s="549" t="s">
        <v>4323</v>
      </c>
      <c r="N397" s="46" t="s">
        <v>4402</v>
      </c>
      <c r="O397" s="549"/>
    </row>
    <row r="398" spans="2:15" hidden="1">
      <c r="B398" s="46" t="s">
        <v>470</v>
      </c>
      <c r="C398" s="46" t="s">
        <v>1549</v>
      </c>
      <c r="D398" s="46" t="s">
        <v>904</v>
      </c>
      <c r="E398" s="46" t="s">
        <v>75</v>
      </c>
      <c r="F398" s="46">
        <v>1</v>
      </c>
      <c r="G398" s="46" t="s">
        <v>4403</v>
      </c>
      <c r="H398" s="46" t="s">
        <v>72</v>
      </c>
      <c r="I398" s="46" t="s">
        <v>4404</v>
      </c>
      <c r="J398" s="549"/>
      <c r="L398" s="46" t="s">
        <v>4403</v>
      </c>
      <c r="M398" s="46" t="s">
        <v>72</v>
      </c>
      <c r="N398" s="46" t="s">
        <v>4404</v>
      </c>
      <c r="O398" s="549"/>
    </row>
    <row r="399" spans="2:15" hidden="1">
      <c r="B399" s="46" t="s">
        <v>470</v>
      </c>
      <c r="C399" s="46" t="s">
        <v>1549</v>
      </c>
      <c r="D399" s="46" t="s">
        <v>904</v>
      </c>
      <c r="E399" s="46" t="s">
        <v>75</v>
      </c>
      <c r="F399" s="46">
        <v>2</v>
      </c>
      <c r="G399" s="46" t="s">
        <v>4403</v>
      </c>
      <c r="H399" s="46" t="s">
        <v>72</v>
      </c>
      <c r="I399" s="46" t="s">
        <v>4405</v>
      </c>
      <c r="J399" s="549"/>
      <c r="L399" s="46" t="s">
        <v>4403</v>
      </c>
      <c r="M399" s="46" t="s">
        <v>72</v>
      </c>
      <c r="N399" s="46" t="s">
        <v>4405</v>
      </c>
      <c r="O399" s="549"/>
    </row>
    <row r="400" spans="2:15" hidden="1">
      <c r="B400" s="46" t="s">
        <v>470</v>
      </c>
      <c r="C400" s="46" t="s">
        <v>1549</v>
      </c>
      <c r="D400" s="46" t="s">
        <v>904</v>
      </c>
      <c r="E400" s="46" t="s">
        <v>75</v>
      </c>
      <c r="F400" s="46">
        <v>3</v>
      </c>
      <c r="G400" s="46" t="s">
        <v>4403</v>
      </c>
      <c r="H400" s="46" t="s">
        <v>72</v>
      </c>
      <c r="I400" s="46" t="s">
        <v>4406</v>
      </c>
      <c r="J400" s="549"/>
      <c r="L400" s="46" t="s">
        <v>4403</v>
      </c>
      <c r="M400" s="46" t="s">
        <v>72</v>
      </c>
      <c r="N400" s="46" t="s">
        <v>4406</v>
      </c>
      <c r="O400" s="549"/>
    </row>
    <row r="401" spans="2:15" hidden="1">
      <c r="B401" s="46" t="s">
        <v>470</v>
      </c>
      <c r="C401" s="46" t="s">
        <v>1549</v>
      </c>
      <c r="D401" s="46" t="s">
        <v>904</v>
      </c>
      <c r="E401" s="46" t="s">
        <v>75</v>
      </c>
      <c r="F401" s="46">
        <v>4</v>
      </c>
      <c r="G401" s="46" t="s">
        <v>4403</v>
      </c>
      <c r="H401" s="46" t="s">
        <v>72</v>
      </c>
      <c r="I401" s="46" t="s">
        <v>4407</v>
      </c>
      <c r="J401" s="549"/>
      <c r="L401" s="46" t="s">
        <v>4403</v>
      </c>
      <c r="M401" s="46" t="s">
        <v>72</v>
      </c>
      <c r="N401" s="46" t="s">
        <v>4407</v>
      </c>
      <c r="O401" s="549"/>
    </row>
    <row r="402" spans="2:15" hidden="1">
      <c r="B402" s="46" t="s">
        <v>470</v>
      </c>
      <c r="C402" s="46" t="s">
        <v>1549</v>
      </c>
      <c r="D402" s="46" t="s">
        <v>904</v>
      </c>
      <c r="E402" s="46" t="s">
        <v>75</v>
      </c>
      <c r="F402" s="46">
        <v>5</v>
      </c>
      <c r="G402" s="46" t="s">
        <v>4403</v>
      </c>
      <c r="H402" s="46" t="s">
        <v>72</v>
      </c>
      <c r="I402" s="46" t="s">
        <v>4408</v>
      </c>
      <c r="J402" s="549"/>
      <c r="L402" s="46" t="s">
        <v>4403</v>
      </c>
      <c r="M402" s="46" t="s">
        <v>72</v>
      </c>
      <c r="N402" s="46" t="s">
        <v>4408</v>
      </c>
      <c r="O402" s="549"/>
    </row>
    <row r="403" spans="2:15" hidden="1">
      <c r="B403" s="46" t="s">
        <v>470</v>
      </c>
      <c r="C403" s="46" t="s">
        <v>1549</v>
      </c>
      <c r="D403" s="46" t="s">
        <v>904</v>
      </c>
      <c r="E403" s="46" t="s">
        <v>75</v>
      </c>
      <c r="F403" s="46">
        <v>6</v>
      </c>
      <c r="G403" s="46" t="s">
        <v>4403</v>
      </c>
      <c r="H403" s="46" t="s">
        <v>72</v>
      </c>
      <c r="I403" s="46" t="s">
        <v>4409</v>
      </c>
      <c r="J403" s="549"/>
      <c r="L403" s="46" t="s">
        <v>4403</v>
      </c>
      <c r="M403" s="46" t="s">
        <v>72</v>
      </c>
      <c r="N403" s="46" t="s">
        <v>4409</v>
      </c>
      <c r="O403" s="549"/>
    </row>
    <row r="404" spans="2:15" hidden="1">
      <c r="B404" s="46" t="s">
        <v>470</v>
      </c>
      <c r="C404" s="46" t="s">
        <v>1549</v>
      </c>
      <c r="D404" s="46" t="s">
        <v>904</v>
      </c>
      <c r="E404" s="46" t="s">
        <v>75</v>
      </c>
      <c r="F404" s="46">
        <v>7</v>
      </c>
      <c r="G404" s="46" t="s">
        <v>4403</v>
      </c>
      <c r="H404" s="46" t="s">
        <v>72</v>
      </c>
      <c r="I404" s="46" t="s">
        <v>4410</v>
      </c>
      <c r="J404" s="549"/>
      <c r="L404" s="46" t="s">
        <v>4403</v>
      </c>
      <c r="M404" s="46" t="s">
        <v>72</v>
      </c>
      <c r="N404" s="46" t="s">
        <v>4410</v>
      </c>
      <c r="O404" s="549"/>
    </row>
    <row r="405" spans="2:15" hidden="1">
      <c r="B405" s="46" t="s">
        <v>470</v>
      </c>
      <c r="C405" s="46" t="s">
        <v>1549</v>
      </c>
      <c r="D405" s="46" t="s">
        <v>904</v>
      </c>
      <c r="E405" s="46" t="s">
        <v>75</v>
      </c>
      <c r="F405" s="46">
        <v>8</v>
      </c>
      <c r="G405" s="46" t="s">
        <v>4403</v>
      </c>
      <c r="H405" s="46" t="s">
        <v>72</v>
      </c>
      <c r="I405" s="46" t="s">
        <v>4411</v>
      </c>
      <c r="J405" s="549"/>
      <c r="L405" s="46" t="s">
        <v>4403</v>
      </c>
      <c r="M405" s="46" t="s">
        <v>72</v>
      </c>
      <c r="N405" s="46" t="s">
        <v>4411</v>
      </c>
      <c r="O405" s="549"/>
    </row>
    <row r="406" spans="2:15" hidden="1">
      <c r="B406" s="46" t="s">
        <v>470</v>
      </c>
      <c r="C406" s="46" t="s">
        <v>1549</v>
      </c>
      <c r="D406" s="46" t="s">
        <v>904</v>
      </c>
      <c r="E406" s="46" t="s">
        <v>75</v>
      </c>
      <c r="F406" s="46">
        <v>9</v>
      </c>
      <c r="G406" s="46" t="s">
        <v>4403</v>
      </c>
      <c r="H406" s="46" t="s">
        <v>72</v>
      </c>
      <c r="I406" s="46" t="s">
        <v>4412</v>
      </c>
      <c r="J406" s="549"/>
      <c r="L406" s="46" t="s">
        <v>4403</v>
      </c>
      <c r="M406" s="46" t="s">
        <v>72</v>
      </c>
      <c r="N406" s="46" t="s">
        <v>4412</v>
      </c>
      <c r="O406" s="549"/>
    </row>
    <row r="407" spans="2:15" hidden="1">
      <c r="B407" s="46" t="s">
        <v>470</v>
      </c>
      <c r="C407" s="46" t="s">
        <v>1549</v>
      </c>
      <c r="D407" s="46" t="s">
        <v>904</v>
      </c>
      <c r="E407" s="46" t="s">
        <v>75</v>
      </c>
      <c r="F407" s="46">
        <v>10</v>
      </c>
      <c r="G407" s="46" t="s">
        <v>4403</v>
      </c>
      <c r="H407" s="46" t="s">
        <v>72</v>
      </c>
      <c r="I407" s="46" t="s">
        <v>4413</v>
      </c>
      <c r="J407" s="549"/>
      <c r="L407" s="46" t="s">
        <v>4403</v>
      </c>
      <c r="M407" s="46" t="s">
        <v>72</v>
      </c>
      <c r="N407" s="46" t="s">
        <v>4413</v>
      </c>
      <c r="O407" s="549"/>
    </row>
    <row r="408" spans="2:15" hidden="1">
      <c r="B408" s="46" t="s">
        <v>470</v>
      </c>
      <c r="C408" s="46" t="s">
        <v>1549</v>
      </c>
      <c r="D408" s="46" t="s">
        <v>904</v>
      </c>
      <c r="E408" s="46" t="s">
        <v>75</v>
      </c>
      <c r="F408" s="46">
        <v>11</v>
      </c>
      <c r="G408" s="563" t="s">
        <v>4335</v>
      </c>
      <c r="H408" s="563" t="s">
        <v>4335</v>
      </c>
      <c r="I408" s="563" t="s">
        <v>4335</v>
      </c>
      <c r="J408" s="549"/>
      <c r="L408" s="563" t="s">
        <v>4335</v>
      </c>
      <c r="M408" s="563" t="s">
        <v>4335</v>
      </c>
      <c r="N408" s="563" t="s">
        <v>4335</v>
      </c>
      <c r="O408" s="549"/>
    </row>
    <row r="409" spans="2:15" hidden="1">
      <c r="B409" s="46" t="s">
        <v>470</v>
      </c>
      <c r="C409" s="46" t="s">
        <v>1549</v>
      </c>
      <c r="D409" s="46" t="s">
        <v>904</v>
      </c>
      <c r="E409" s="46" t="s">
        <v>75</v>
      </c>
      <c r="F409" s="46">
        <v>12</v>
      </c>
      <c r="G409" s="563" t="s">
        <v>4335</v>
      </c>
      <c r="H409" s="563" t="s">
        <v>4335</v>
      </c>
      <c r="I409" s="563" t="s">
        <v>4335</v>
      </c>
      <c r="J409" s="549"/>
      <c r="L409" s="563" t="s">
        <v>4335</v>
      </c>
      <c r="M409" s="563" t="s">
        <v>4335</v>
      </c>
      <c r="N409" s="563" t="s">
        <v>4335</v>
      </c>
      <c r="O409" s="549"/>
    </row>
    <row r="410" spans="2:15" hidden="1">
      <c r="B410" s="46" t="s">
        <v>470</v>
      </c>
      <c r="C410" s="46" t="s">
        <v>1549</v>
      </c>
      <c r="D410" s="46" t="s">
        <v>904</v>
      </c>
      <c r="E410" s="46" t="s">
        <v>75</v>
      </c>
      <c r="F410" s="46">
        <v>13</v>
      </c>
      <c r="G410" s="563" t="s">
        <v>4335</v>
      </c>
      <c r="H410" s="563" t="s">
        <v>4335</v>
      </c>
      <c r="I410" s="563" t="s">
        <v>4335</v>
      </c>
      <c r="J410" s="549"/>
      <c r="L410" s="563" t="s">
        <v>4335</v>
      </c>
      <c r="M410" s="563" t="s">
        <v>4335</v>
      </c>
      <c r="N410" s="563" t="s">
        <v>4335</v>
      </c>
      <c r="O410" s="549"/>
    </row>
    <row r="411" spans="2:15" hidden="1">
      <c r="B411" s="46" t="s">
        <v>470</v>
      </c>
      <c r="C411" s="46" t="s">
        <v>1549</v>
      </c>
      <c r="D411" s="46" t="s">
        <v>904</v>
      </c>
      <c r="E411" s="46" t="s">
        <v>75</v>
      </c>
      <c r="F411" s="46">
        <v>14</v>
      </c>
      <c r="G411" s="563" t="s">
        <v>4335</v>
      </c>
      <c r="H411" s="563" t="s">
        <v>4335</v>
      </c>
      <c r="I411" s="563" t="s">
        <v>4335</v>
      </c>
      <c r="J411" s="549"/>
      <c r="L411" s="563" t="s">
        <v>4335</v>
      </c>
      <c r="M411" s="563" t="s">
        <v>4335</v>
      </c>
      <c r="N411" s="563" t="s">
        <v>4335</v>
      </c>
      <c r="O411" s="549"/>
    </row>
    <row r="412" spans="2:15" hidden="1">
      <c r="B412" s="46" t="s">
        <v>470</v>
      </c>
      <c r="C412" s="46" t="s">
        <v>1549</v>
      </c>
      <c r="D412" s="46" t="s">
        <v>904</v>
      </c>
      <c r="E412" s="46" t="s">
        <v>75</v>
      </c>
      <c r="F412" s="46">
        <v>15</v>
      </c>
      <c r="G412" s="563" t="s">
        <v>4335</v>
      </c>
      <c r="H412" s="563" t="s">
        <v>4335</v>
      </c>
      <c r="I412" s="563" t="s">
        <v>4335</v>
      </c>
      <c r="J412" s="549"/>
      <c r="L412" s="563" t="s">
        <v>4335</v>
      </c>
      <c r="M412" s="563" t="s">
        <v>4335</v>
      </c>
      <c r="N412" s="563" t="s">
        <v>4335</v>
      </c>
      <c r="O412" s="549"/>
    </row>
    <row r="413" spans="2:15" hidden="1">
      <c r="B413" s="46" t="s">
        <v>470</v>
      </c>
      <c r="C413" s="46" t="s">
        <v>1549</v>
      </c>
      <c r="D413" s="46" t="s">
        <v>904</v>
      </c>
      <c r="E413" s="46" t="s">
        <v>75</v>
      </c>
      <c r="F413" s="46">
        <v>16</v>
      </c>
      <c r="G413" s="563" t="s">
        <v>4335</v>
      </c>
      <c r="H413" s="563" t="s">
        <v>4335</v>
      </c>
      <c r="I413" s="563" t="s">
        <v>4335</v>
      </c>
      <c r="J413" s="549"/>
      <c r="L413" s="563" t="s">
        <v>4335</v>
      </c>
      <c r="M413" s="563" t="s">
        <v>4335</v>
      </c>
      <c r="N413" s="563" t="s">
        <v>4335</v>
      </c>
      <c r="O413" s="549"/>
    </row>
    <row r="414" spans="2:15" hidden="1">
      <c r="B414" s="46" t="s">
        <v>470</v>
      </c>
      <c r="C414" s="46" t="s">
        <v>1549</v>
      </c>
      <c r="D414" s="46" t="s">
        <v>904</v>
      </c>
      <c r="E414" s="46" t="s">
        <v>75</v>
      </c>
      <c r="F414" s="46">
        <v>17</v>
      </c>
      <c r="G414" s="563" t="s">
        <v>4335</v>
      </c>
      <c r="H414" s="563" t="s">
        <v>4335</v>
      </c>
      <c r="I414" s="563" t="s">
        <v>4335</v>
      </c>
      <c r="J414" s="549"/>
      <c r="L414" s="563" t="s">
        <v>4335</v>
      </c>
      <c r="M414" s="563" t="s">
        <v>4335</v>
      </c>
      <c r="N414" s="563" t="s">
        <v>4335</v>
      </c>
      <c r="O414" s="549"/>
    </row>
    <row r="415" spans="2:15" hidden="1">
      <c r="B415" s="46" t="s">
        <v>470</v>
      </c>
      <c r="C415" s="46" t="s">
        <v>1549</v>
      </c>
      <c r="D415" s="46" t="s">
        <v>904</v>
      </c>
      <c r="E415" s="46" t="s">
        <v>75</v>
      </c>
      <c r="F415" s="46">
        <v>18</v>
      </c>
      <c r="G415" s="563" t="s">
        <v>4335</v>
      </c>
      <c r="H415" s="563" t="s">
        <v>4335</v>
      </c>
      <c r="I415" s="563" t="s">
        <v>4335</v>
      </c>
      <c r="J415" s="549"/>
      <c r="L415" s="563" t="s">
        <v>4335</v>
      </c>
      <c r="M415" s="563" t="s">
        <v>4335</v>
      </c>
      <c r="N415" s="563" t="s">
        <v>4335</v>
      </c>
      <c r="O415" s="549"/>
    </row>
    <row r="416" spans="2:15" hidden="1">
      <c r="B416" s="46" t="s">
        <v>470</v>
      </c>
      <c r="C416" s="46" t="s">
        <v>1549</v>
      </c>
      <c r="D416" s="46" t="s">
        <v>904</v>
      </c>
      <c r="E416" s="46" t="s">
        <v>75</v>
      </c>
      <c r="F416" s="46">
        <v>19</v>
      </c>
      <c r="G416" s="46" t="s">
        <v>886</v>
      </c>
      <c r="H416" s="46" t="s">
        <v>82</v>
      </c>
      <c r="I416" s="46" t="s">
        <v>4248</v>
      </c>
      <c r="J416" s="549"/>
      <c r="L416" s="46" t="s">
        <v>736</v>
      </c>
      <c r="M416" s="46" t="s">
        <v>82</v>
      </c>
      <c r="N416" s="46" t="s">
        <v>4248</v>
      </c>
      <c r="O416" s="549"/>
    </row>
    <row r="417" spans="2:15" hidden="1">
      <c r="B417" s="46" t="s">
        <v>470</v>
      </c>
      <c r="C417" s="46" t="s">
        <v>1549</v>
      </c>
      <c r="D417" s="46" t="s">
        <v>904</v>
      </c>
      <c r="E417" s="46" t="s">
        <v>75</v>
      </c>
      <c r="F417" s="46">
        <v>20</v>
      </c>
      <c r="G417" s="46" t="s">
        <v>886</v>
      </c>
      <c r="H417" s="46" t="s">
        <v>82</v>
      </c>
      <c r="I417" s="46" t="s">
        <v>4249</v>
      </c>
      <c r="J417" s="549"/>
      <c r="L417" s="46" t="s">
        <v>736</v>
      </c>
      <c r="M417" s="46" t="s">
        <v>82</v>
      </c>
      <c r="N417" s="46" t="s">
        <v>4271</v>
      </c>
      <c r="O417" s="549"/>
    </row>
    <row r="418" spans="2:15" hidden="1">
      <c r="B418" s="46" t="s">
        <v>470</v>
      </c>
      <c r="C418" s="46" t="s">
        <v>1549</v>
      </c>
      <c r="D418" s="46" t="s">
        <v>904</v>
      </c>
      <c r="E418" s="46" t="s">
        <v>75</v>
      </c>
      <c r="F418" s="46">
        <v>21</v>
      </c>
      <c r="G418" s="46" t="s">
        <v>886</v>
      </c>
      <c r="H418" s="46" t="s">
        <v>82</v>
      </c>
      <c r="I418" s="46" t="s">
        <v>4271</v>
      </c>
      <c r="J418" s="549"/>
      <c r="L418" s="46" t="s">
        <v>736</v>
      </c>
      <c r="M418" s="46" t="s">
        <v>1498</v>
      </c>
      <c r="N418" s="46" t="s">
        <v>4249</v>
      </c>
      <c r="O418" s="549"/>
    </row>
    <row r="419" spans="2:15" hidden="1">
      <c r="B419" s="46" t="s">
        <v>470</v>
      </c>
      <c r="C419" s="46" t="s">
        <v>1549</v>
      </c>
      <c r="D419" s="46" t="s">
        <v>904</v>
      </c>
      <c r="E419" s="46" t="s">
        <v>75</v>
      </c>
      <c r="F419" s="46">
        <v>22</v>
      </c>
      <c r="G419" s="46" t="s">
        <v>886</v>
      </c>
      <c r="H419" s="46" t="s">
        <v>82</v>
      </c>
      <c r="I419" s="46" t="s">
        <v>4273</v>
      </c>
      <c r="J419" s="549"/>
      <c r="L419" s="46" t="s">
        <v>736</v>
      </c>
      <c r="M419" s="46" t="s">
        <v>1498</v>
      </c>
      <c r="N419" s="46" t="s">
        <v>4273</v>
      </c>
      <c r="O419" s="549"/>
    </row>
    <row r="420" spans="2:15" hidden="1">
      <c r="B420" s="46" t="s">
        <v>470</v>
      </c>
      <c r="C420" s="46" t="s">
        <v>1549</v>
      </c>
      <c r="D420" s="46" t="s">
        <v>904</v>
      </c>
      <c r="E420" s="46" t="s">
        <v>75</v>
      </c>
      <c r="F420" s="46">
        <v>23</v>
      </c>
      <c r="G420" s="46" t="s">
        <v>886</v>
      </c>
      <c r="H420" s="46" t="s">
        <v>82</v>
      </c>
      <c r="I420" s="46" t="s">
        <v>4336</v>
      </c>
      <c r="J420" s="549"/>
      <c r="L420" s="46" t="s">
        <v>738</v>
      </c>
      <c r="M420" s="46" t="s">
        <v>82</v>
      </c>
      <c r="N420" s="46" t="s">
        <v>4248</v>
      </c>
      <c r="O420" s="549"/>
    </row>
    <row r="421" spans="2:15" hidden="1">
      <c r="B421" s="46" t="s">
        <v>470</v>
      </c>
      <c r="C421" s="46" t="s">
        <v>1549</v>
      </c>
      <c r="D421" s="46" t="s">
        <v>904</v>
      </c>
      <c r="E421" s="46" t="s">
        <v>75</v>
      </c>
      <c r="F421" s="46">
        <v>24</v>
      </c>
      <c r="G421" s="46" t="s">
        <v>886</v>
      </c>
      <c r="H421" s="46" t="s">
        <v>82</v>
      </c>
      <c r="I421" s="46" t="s">
        <v>4337</v>
      </c>
      <c r="J421" s="549"/>
      <c r="L421" s="46" t="s">
        <v>738</v>
      </c>
      <c r="M421" s="46" t="s">
        <v>82</v>
      </c>
      <c r="N421" s="46" t="s">
        <v>4271</v>
      </c>
      <c r="O421" s="549"/>
    </row>
    <row r="422" spans="2:15" hidden="1">
      <c r="B422" s="46" t="s">
        <v>470</v>
      </c>
      <c r="C422" s="46" t="s">
        <v>1549</v>
      </c>
      <c r="D422" s="46" t="s">
        <v>904</v>
      </c>
      <c r="E422" s="46" t="s">
        <v>75</v>
      </c>
      <c r="F422" s="46">
        <v>25</v>
      </c>
      <c r="G422" s="46" t="s">
        <v>886</v>
      </c>
      <c r="H422" s="46" t="s">
        <v>82</v>
      </c>
      <c r="I422" s="46" t="s">
        <v>4338</v>
      </c>
      <c r="J422" s="549"/>
      <c r="L422" s="46" t="s">
        <v>738</v>
      </c>
      <c r="M422" s="46" t="s">
        <v>1498</v>
      </c>
      <c r="N422" s="46" t="s">
        <v>4249</v>
      </c>
      <c r="O422" s="549"/>
    </row>
    <row r="423" spans="2:15" hidden="1">
      <c r="B423" s="46" t="s">
        <v>470</v>
      </c>
      <c r="C423" s="46" t="s">
        <v>1549</v>
      </c>
      <c r="D423" s="46" t="s">
        <v>904</v>
      </c>
      <c r="E423" s="46" t="s">
        <v>75</v>
      </c>
      <c r="F423" s="46">
        <v>26</v>
      </c>
      <c r="G423" s="46" t="s">
        <v>886</v>
      </c>
      <c r="H423" s="46" t="s">
        <v>82</v>
      </c>
      <c r="I423" s="46" t="s">
        <v>4339</v>
      </c>
      <c r="J423" s="549"/>
      <c r="L423" s="46" t="s">
        <v>738</v>
      </c>
      <c r="M423" s="46" t="s">
        <v>1498</v>
      </c>
      <c r="N423" s="46" t="s">
        <v>4273</v>
      </c>
      <c r="O423" s="549"/>
    </row>
    <row r="424" spans="2:15" hidden="1">
      <c r="B424" s="46" t="s">
        <v>470</v>
      </c>
      <c r="C424" s="46" t="s">
        <v>1549</v>
      </c>
      <c r="D424" s="46" t="s">
        <v>904</v>
      </c>
      <c r="E424" s="46" t="s">
        <v>75</v>
      </c>
      <c r="F424" s="46">
        <v>27</v>
      </c>
      <c r="G424" s="46" t="s">
        <v>888</v>
      </c>
      <c r="H424" s="46" t="s">
        <v>82</v>
      </c>
      <c r="I424" s="46" t="s">
        <v>4248</v>
      </c>
      <c r="J424" s="549"/>
      <c r="L424" s="46" t="s">
        <v>740</v>
      </c>
      <c r="M424" s="46" t="s">
        <v>82</v>
      </c>
      <c r="N424" s="46" t="s">
        <v>4248</v>
      </c>
      <c r="O424" s="549"/>
    </row>
    <row r="425" spans="2:15" hidden="1">
      <c r="B425" s="46" t="s">
        <v>470</v>
      </c>
      <c r="C425" s="46" t="s">
        <v>1549</v>
      </c>
      <c r="D425" s="46" t="s">
        <v>904</v>
      </c>
      <c r="E425" s="46" t="s">
        <v>75</v>
      </c>
      <c r="F425" s="46">
        <v>28</v>
      </c>
      <c r="G425" s="46" t="s">
        <v>888</v>
      </c>
      <c r="H425" s="46" t="s">
        <v>82</v>
      </c>
      <c r="I425" s="46" t="s">
        <v>4249</v>
      </c>
      <c r="J425" s="549"/>
      <c r="L425" s="46" t="s">
        <v>740</v>
      </c>
      <c r="M425" s="46" t="s">
        <v>82</v>
      </c>
      <c r="N425" s="46" t="s">
        <v>4271</v>
      </c>
      <c r="O425" s="549"/>
    </row>
    <row r="426" spans="2:15" hidden="1">
      <c r="B426" s="46" t="s">
        <v>470</v>
      </c>
      <c r="C426" s="46" t="s">
        <v>1549</v>
      </c>
      <c r="D426" s="46" t="s">
        <v>904</v>
      </c>
      <c r="E426" s="46" t="s">
        <v>75</v>
      </c>
      <c r="F426" s="46">
        <v>29</v>
      </c>
      <c r="G426" s="46" t="s">
        <v>888</v>
      </c>
      <c r="H426" s="46" t="s">
        <v>82</v>
      </c>
      <c r="I426" s="46" t="s">
        <v>4271</v>
      </c>
      <c r="J426" s="549"/>
      <c r="L426" s="46" t="s">
        <v>740</v>
      </c>
      <c r="M426" s="46" t="s">
        <v>1498</v>
      </c>
      <c r="N426" s="46" t="s">
        <v>4249</v>
      </c>
      <c r="O426" s="549"/>
    </row>
    <row r="427" spans="2:15" hidden="1">
      <c r="B427" s="46" t="s">
        <v>470</v>
      </c>
      <c r="C427" s="46" t="s">
        <v>1549</v>
      </c>
      <c r="D427" s="46" t="s">
        <v>904</v>
      </c>
      <c r="E427" s="46" t="s">
        <v>75</v>
      </c>
      <c r="F427" s="46">
        <v>30</v>
      </c>
      <c r="G427" s="46" t="s">
        <v>888</v>
      </c>
      <c r="H427" s="46" t="s">
        <v>82</v>
      </c>
      <c r="I427" s="46" t="s">
        <v>4273</v>
      </c>
      <c r="J427" s="549"/>
      <c r="L427" s="46" t="s">
        <v>740</v>
      </c>
      <c r="M427" s="46" t="s">
        <v>1498</v>
      </c>
      <c r="N427" s="46" t="s">
        <v>4273</v>
      </c>
      <c r="O427" s="549"/>
    </row>
    <row r="428" spans="2:15" hidden="1">
      <c r="B428" s="46" t="s">
        <v>470</v>
      </c>
      <c r="C428" s="46" t="s">
        <v>1549</v>
      </c>
      <c r="D428" s="46" t="s">
        <v>904</v>
      </c>
      <c r="E428" s="46" t="s">
        <v>75</v>
      </c>
      <c r="F428" s="46">
        <v>31</v>
      </c>
      <c r="G428" s="46" t="s">
        <v>888</v>
      </c>
      <c r="H428" s="46" t="s">
        <v>82</v>
      </c>
      <c r="I428" s="46" t="s">
        <v>4336</v>
      </c>
      <c r="J428" s="549"/>
      <c r="L428" s="46" t="s">
        <v>742</v>
      </c>
      <c r="M428" s="46" t="s">
        <v>82</v>
      </c>
      <c r="N428" s="46" t="s">
        <v>4248</v>
      </c>
      <c r="O428" s="549"/>
    </row>
    <row r="429" spans="2:15" hidden="1">
      <c r="B429" s="46" t="s">
        <v>470</v>
      </c>
      <c r="C429" s="46" t="s">
        <v>1549</v>
      </c>
      <c r="D429" s="46" t="s">
        <v>904</v>
      </c>
      <c r="E429" s="46" t="s">
        <v>75</v>
      </c>
      <c r="F429" s="46">
        <v>32</v>
      </c>
      <c r="G429" s="46" t="s">
        <v>888</v>
      </c>
      <c r="H429" s="46" t="s">
        <v>82</v>
      </c>
      <c r="I429" s="46" t="s">
        <v>4337</v>
      </c>
      <c r="J429" s="549"/>
      <c r="L429" s="46" t="s">
        <v>742</v>
      </c>
      <c r="M429" s="46" t="s">
        <v>82</v>
      </c>
      <c r="N429" s="46" t="s">
        <v>4271</v>
      </c>
      <c r="O429" s="549"/>
    </row>
    <row r="430" spans="2:15" hidden="1">
      <c r="B430" s="46" t="s">
        <v>470</v>
      </c>
      <c r="C430" s="46" t="s">
        <v>1549</v>
      </c>
      <c r="D430" s="46" t="s">
        <v>904</v>
      </c>
      <c r="E430" s="46" t="s">
        <v>75</v>
      </c>
      <c r="F430" s="46">
        <v>33</v>
      </c>
      <c r="G430" s="46" t="s">
        <v>888</v>
      </c>
      <c r="H430" s="46" t="s">
        <v>82</v>
      </c>
      <c r="I430" s="46" t="s">
        <v>4338</v>
      </c>
      <c r="J430" s="549"/>
      <c r="L430" s="46" t="s">
        <v>742</v>
      </c>
      <c r="M430" s="46" t="s">
        <v>1498</v>
      </c>
      <c r="N430" s="46" t="s">
        <v>4249</v>
      </c>
      <c r="O430" s="549"/>
    </row>
    <row r="431" spans="2:15" hidden="1">
      <c r="B431" s="46" t="s">
        <v>470</v>
      </c>
      <c r="C431" s="46" t="s">
        <v>1549</v>
      </c>
      <c r="D431" s="46" t="s">
        <v>904</v>
      </c>
      <c r="E431" s="46" t="s">
        <v>75</v>
      </c>
      <c r="F431" s="46">
        <v>34</v>
      </c>
      <c r="G431" s="46" t="s">
        <v>888</v>
      </c>
      <c r="H431" s="46" t="s">
        <v>82</v>
      </c>
      <c r="I431" s="46" t="s">
        <v>4339</v>
      </c>
      <c r="J431" s="549"/>
      <c r="L431" s="46" t="s">
        <v>742</v>
      </c>
      <c r="M431" s="46" t="s">
        <v>1498</v>
      </c>
      <c r="N431" s="46" t="s">
        <v>4273</v>
      </c>
      <c r="O431" s="549"/>
    </row>
    <row r="432" spans="2:15" hidden="1">
      <c r="B432" s="46" t="s">
        <v>470</v>
      </c>
      <c r="C432" s="46" t="s">
        <v>1549</v>
      </c>
      <c r="D432" s="46" t="s">
        <v>904</v>
      </c>
      <c r="E432" s="46" t="s">
        <v>75</v>
      </c>
      <c r="F432" s="46">
        <v>35</v>
      </c>
      <c r="G432" s="46" t="s">
        <v>736</v>
      </c>
      <c r="H432" s="46" t="s">
        <v>1498</v>
      </c>
      <c r="I432" s="46" t="s">
        <v>4248</v>
      </c>
      <c r="J432" s="549"/>
      <c r="L432" s="46" t="s">
        <v>744</v>
      </c>
      <c r="M432" s="46" t="s">
        <v>82</v>
      </c>
      <c r="N432" s="46" t="s">
        <v>4248</v>
      </c>
      <c r="O432" s="549"/>
    </row>
    <row r="433" spans="2:15" hidden="1">
      <c r="B433" s="46" t="s">
        <v>470</v>
      </c>
      <c r="C433" s="46" t="s">
        <v>1549</v>
      </c>
      <c r="D433" s="46" t="s">
        <v>904</v>
      </c>
      <c r="E433" s="46" t="s">
        <v>75</v>
      </c>
      <c r="F433" s="46">
        <v>36</v>
      </c>
      <c r="G433" s="46" t="s">
        <v>736</v>
      </c>
      <c r="H433" s="46" t="s">
        <v>1498</v>
      </c>
      <c r="I433" s="46" t="s">
        <v>4271</v>
      </c>
      <c r="J433" s="549"/>
      <c r="L433" s="46" t="s">
        <v>744</v>
      </c>
      <c r="M433" s="46" t="s">
        <v>82</v>
      </c>
      <c r="N433" s="46" t="s">
        <v>4271</v>
      </c>
      <c r="O433" s="549"/>
    </row>
    <row r="434" spans="2:15" hidden="1">
      <c r="B434" s="46" t="s">
        <v>470</v>
      </c>
      <c r="C434" s="46" t="s">
        <v>1549</v>
      </c>
      <c r="D434" s="46" t="s">
        <v>904</v>
      </c>
      <c r="E434" s="46" t="s">
        <v>75</v>
      </c>
      <c r="F434" s="46">
        <v>37</v>
      </c>
      <c r="G434" s="46" t="s">
        <v>738</v>
      </c>
      <c r="H434" s="46" t="s">
        <v>1498</v>
      </c>
      <c r="I434" s="46" t="s">
        <v>4248</v>
      </c>
      <c r="J434" s="549"/>
      <c r="L434" s="46" t="s">
        <v>744</v>
      </c>
      <c r="M434" s="46" t="s">
        <v>1498</v>
      </c>
      <c r="N434" s="46" t="s">
        <v>4249</v>
      </c>
      <c r="O434" s="549"/>
    </row>
    <row r="435" spans="2:15" hidden="1">
      <c r="B435" s="46" t="s">
        <v>470</v>
      </c>
      <c r="C435" s="46" t="s">
        <v>1549</v>
      </c>
      <c r="D435" s="46" t="s">
        <v>904</v>
      </c>
      <c r="E435" s="46" t="s">
        <v>75</v>
      </c>
      <c r="F435" s="46">
        <v>38</v>
      </c>
      <c r="G435" s="46" t="s">
        <v>738</v>
      </c>
      <c r="H435" s="46" t="s">
        <v>1498</v>
      </c>
      <c r="I435" s="46" t="s">
        <v>4271</v>
      </c>
      <c r="J435" s="549"/>
      <c r="L435" s="46" t="s">
        <v>744</v>
      </c>
      <c r="M435" s="46" t="s">
        <v>1498</v>
      </c>
      <c r="N435" s="46" t="s">
        <v>4273</v>
      </c>
      <c r="O435" s="549"/>
    </row>
    <row r="436" spans="2:15" hidden="1">
      <c r="B436" s="46" t="s">
        <v>470</v>
      </c>
      <c r="C436" s="46" t="s">
        <v>1549</v>
      </c>
      <c r="D436" s="46" t="s">
        <v>904</v>
      </c>
      <c r="E436" s="46" t="s">
        <v>75</v>
      </c>
      <c r="F436" s="46">
        <v>39</v>
      </c>
      <c r="G436" s="46" t="s">
        <v>740</v>
      </c>
      <c r="H436" s="46" t="s">
        <v>1498</v>
      </c>
      <c r="I436" s="46" t="s">
        <v>4248</v>
      </c>
      <c r="J436" s="549"/>
      <c r="L436" s="46" t="s">
        <v>746</v>
      </c>
      <c r="M436" s="46" t="s">
        <v>82</v>
      </c>
      <c r="N436" s="46" t="s">
        <v>4248</v>
      </c>
      <c r="O436" s="549"/>
    </row>
    <row r="437" spans="2:15" hidden="1">
      <c r="B437" s="46" t="s">
        <v>470</v>
      </c>
      <c r="C437" s="46" t="s">
        <v>1549</v>
      </c>
      <c r="D437" s="46" t="s">
        <v>904</v>
      </c>
      <c r="E437" s="46" t="s">
        <v>75</v>
      </c>
      <c r="F437" s="46">
        <v>40</v>
      </c>
      <c r="G437" s="46" t="s">
        <v>740</v>
      </c>
      <c r="H437" s="46" t="s">
        <v>1498</v>
      </c>
      <c r="I437" s="46" t="s">
        <v>4271</v>
      </c>
      <c r="J437" s="549"/>
      <c r="L437" s="46" t="s">
        <v>746</v>
      </c>
      <c r="M437" s="46" t="s">
        <v>82</v>
      </c>
      <c r="N437" s="46" t="s">
        <v>4271</v>
      </c>
      <c r="O437" s="549"/>
    </row>
    <row r="438" spans="2:15" hidden="1">
      <c r="B438" s="46" t="s">
        <v>470</v>
      </c>
      <c r="C438" s="46" t="s">
        <v>1549</v>
      </c>
      <c r="D438" s="46" t="s">
        <v>904</v>
      </c>
      <c r="E438" s="46" t="s">
        <v>75</v>
      </c>
      <c r="F438" s="46">
        <v>41</v>
      </c>
      <c r="G438" s="46" t="s">
        <v>742</v>
      </c>
      <c r="H438" s="46" t="s">
        <v>1498</v>
      </c>
      <c r="I438" s="46" t="s">
        <v>4248</v>
      </c>
      <c r="J438" s="549"/>
      <c r="L438" s="46" t="s">
        <v>746</v>
      </c>
      <c r="M438" s="46" t="s">
        <v>1498</v>
      </c>
      <c r="N438" s="46" t="s">
        <v>4249</v>
      </c>
      <c r="O438" s="549"/>
    </row>
    <row r="439" spans="2:15" hidden="1">
      <c r="B439" s="46" t="s">
        <v>470</v>
      </c>
      <c r="C439" s="46" t="s">
        <v>1549</v>
      </c>
      <c r="D439" s="46" t="s">
        <v>904</v>
      </c>
      <c r="E439" s="46" t="s">
        <v>75</v>
      </c>
      <c r="F439" s="46">
        <v>42</v>
      </c>
      <c r="G439" s="46" t="s">
        <v>742</v>
      </c>
      <c r="H439" s="46" t="s">
        <v>1498</v>
      </c>
      <c r="I439" s="46" t="s">
        <v>4271</v>
      </c>
      <c r="J439" s="549"/>
      <c r="L439" s="46" t="s">
        <v>746</v>
      </c>
      <c r="M439" s="46" t="s">
        <v>1498</v>
      </c>
      <c r="N439" s="46" t="s">
        <v>4273</v>
      </c>
      <c r="O439" s="549"/>
    </row>
    <row r="440" spans="2:15" hidden="1">
      <c r="B440" s="46" t="s">
        <v>470</v>
      </c>
      <c r="C440" s="46" t="s">
        <v>1549</v>
      </c>
      <c r="D440" s="46" t="s">
        <v>904</v>
      </c>
      <c r="E440" s="46" t="s">
        <v>75</v>
      </c>
      <c r="F440" s="46">
        <v>43</v>
      </c>
      <c r="G440" s="46" t="s">
        <v>744</v>
      </c>
      <c r="H440" s="46" t="s">
        <v>1498</v>
      </c>
      <c r="I440" s="46" t="s">
        <v>4248</v>
      </c>
      <c r="J440" s="549"/>
      <c r="L440" s="46" t="s">
        <v>4414</v>
      </c>
      <c r="M440" s="46" t="s">
        <v>82</v>
      </c>
      <c r="N440" s="46" t="s">
        <v>4248</v>
      </c>
      <c r="O440" s="549"/>
    </row>
    <row r="441" spans="2:15" hidden="1">
      <c r="B441" s="46" t="s">
        <v>470</v>
      </c>
      <c r="C441" s="46" t="s">
        <v>1549</v>
      </c>
      <c r="D441" s="46" t="s">
        <v>904</v>
      </c>
      <c r="E441" s="46" t="s">
        <v>75</v>
      </c>
      <c r="F441" s="46">
        <v>44</v>
      </c>
      <c r="G441" s="46" t="s">
        <v>744</v>
      </c>
      <c r="H441" s="46" t="s">
        <v>1498</v>
      </c>
      <c r="I441" s="46" t="s">
        <v>4271</v>
      </c>
      <c r="J441" s="549"/>
      <c r="L441" s="46" t="s">
        <v>4414</v>
      </c>
      <c r="M441" s="46" t="s">
        <v>82</v>
      </c>
      <c r="N441" s="46" t="s">
        <v>4271</v>
      </c>
      <c r="O441" s="549"/>
    </row>
    <row r="442" spans="2:15" hidden="1">
      <c r="B442" s="46" t="s">
        <v>470</v>
      </c>
      <c r="C442" s="46" t="s">
        <v>1549</v>
      </c>
      <c r="D442" s="46" t="s">
        <v>904</v>
      </c>
      <c r="E442" s="46" t="s">
        <v>75</v>
      </c>
      <c r="F442" s="46">
        <v>45</v>
      </c>
      <c r="G442" s="563" t="s">
        <v>4335</v>
      </c>
      <c r="H442" s="563" t="s">
        <v>4335</v>
      </c>
      <c r="I442" s="563" t="s">
        <v>4335</v>
      </c>
      <c r="J442" s="549"/>
      <c r="L442" s="46" t="s">
        <v>4414</v>
      </c>
      <c r="M442" s="46" t="s">
        <v>1498</v>
      </c>
      <c r="N442" s="46" t="s">
        <v>4249</v>
      </c>
      <c r="O442" s="549"/>
    </row>
    <row r="443" spans="2:15" hidden="1">
      <c r="B443" s="46" t="s">
        <v>470</v>
      </c>
      <c r="C443" s="46" t="s">
        <v>1549</v>
      </c>
      <c r="D443" s="46" t="s">
        <v>904</v>
      </c>
      <c r="E443" s="46" t="s">
        <v>75</v>
      </c>
      <c r="F443" s="46">
        <v>46</v>
      </c>
      <c r="G443" s="563" t="s">
        <v>4335</v>
      </c>
      <c r="H443" s="563" t="s">
        <v>4335</v>
      </c>
      <c r="I443" s="563" t="s">
        <v>4335</v>
      </c>
      <c r="J443" s="549"/>
      <c r="L443" s="46" t="s">
        <v>4414</v>
      </c>
      <c r="M443" s="46" t="s">
        <v>1498</v>
      </c>
      <c r="N443" s="46" t="s">
        <v>4273</v>
      </c>
      <c r="O443" s="549"/>
    </row>
    <row r="444" spans="2:15" hidden="1">
      <c r="B444" s="46" t="s">
        <v>470</v>
      </c>
      <c r="C444" s="46" t="s">
        <v>1549</v>
      </c>
      <c r="D444" s="46" t="s">
        <v>904</v>
      </c>
      <c r="E444" s="46" t="s">
        <v>75</v>
      </c>
      <c r="F444" s="46">
        <v>47</v>
      </c>
      <c r="G444" s="563" t="s">
        <v>4335</v>
      </c>
      <c r="H444" s="563" t="s">
        <v>4335</v>
      </c>
      <c r="I444" s="563" t="s">
        <v>4335</v>
      </c>
      <c r="J444" s="549"/>
      <c r="L444" s="563" t="s">
        <v>4335</v>
      </c>
      <c r="M444" s="563" t="s">
        <v>4335</v>
      </c>
      <c r="N444" s="563" t="s">
        <v>4335</v>
      </c>
      <c r="O444" s="549"/>
    </row>
    <row r="445" spans="2:15" hidden="1">
      <c r="B445" s="46" t="s">
        <v>470</v>
      </c>
      <c r="C445" s="46" t="s">
        <v>1549</v>
      </c>
      <c r="D445" s="46" t="s">
        <v>904</v>
      </c>
      <c r="E445" s="46" t="s">
        <v>75</v>
      </c>
      <c r="F445" s="46">
        <v>48</v>
      </c>
      <c r="G445" s="563" t="s">
        <v>4335</v>
      </c>
      <c r="H445" s="563" t="s">
        <v>4335</v>
      </c>
      <c r="I445" s="563" t="s">
        <v>4335</v>
      </c>
      <c r="J445" s="549"/>
      <c r="L445" s="563" t="s">
        <v>4335</v>
      </c>
      <c r="M445" s="563" t="s">
        <v>4335</v>
      </c>
      <c r="N445" s="563" t="s">
        <v>4335</v>
      </c>
      <c r="O445" s="549"/>
    </row>
    <row r="446" spans="2:15" hidden="1">
      <c r="B446" s="46" t="s">
        <v>470</v>
      </c>
      <c r="C446" s="46" t="s">
        <v>1549</v>
      </c>
      <c r="D446" s="46" t="s">
        <v>904</v>
      </c>
      <c r="E446" s="46" t="s">
        <v>75</v>
      </c>
      <c r="F446" s="46">
        <v>49</v>
      </c>
      <c r="G446" s="46" t="s">
        <v>908</v>
      </c>
      <c r="H446" s="46" t="s">
        <v>75</v>
      </c>
      <c r="I446" s="46">
        <v>53</v>
      </c>
      <c r="J446" s="549" t="s">
        <v>4341</v>
      </c>
      <c r="L446" s="46" t="s">
        <v>908</v>
      </c>
      <c r="M446" s="46" t="s">
        <v>75</v>
      </c>
      <c r="N446" s="46">
        <v>53</v>
      </c>
      <c r="O446" s="549" t="s">
        <v>4341</v>
      </c>
    </row>
    <row r="447" spans="2:15" hidden="1">
      <c r="B447" s="46" t="s">
        <v>470</v>
      </c>
      <c r="C447" s="46" t="s">
        <v>1549</v>
      </c>
      <c r="D447" s="46" t="s">
        <v>904</v>
      </c>
      <c r="E447" s="46" t="s">
        <v>75</v>
      </c>
      <c r="F447" s="46">
        <v>50</v>
      </c>
      <c r="G447" s="563" t="s">
        <v>4335</v>
      </c>
      <c r="H447" s="563" t="s">
        <v>4335</v>
      </c>
      <c r="I447" s="563" t="s">
        <v>4335</v>
      </c>
      <c r="J447" s="549"/>
      <c r="L447" s="563" t="s">
        <v>4335</v>
      </c>
      <c r="M447" s="563" t="s">
        <v>4335</v>
      </c>
      <c r="N447" s="563" t="s">
        <v>4335</v>
      </c>
      <c r="O447" s="549"/>
    </row>
    <row r="448" spans="2:15" hidden="1">
      <c r="B448" s="46" t="s">
        <v>470</v>
      </c>
      <c r="C448" s="46" t="s">
        <v>1549</v>
      </c>
      <c r="D448" s="46" t="s">
        <v>904</v>
      </c>
      <c r="E448" s="46" t="s">
        <v>75</v>
      </c>
      <c r="F448" s="46">
        <v>51</v>
      </c>
      <c r="G448" s="563" t="s">
        <v>4335</v>
      </c>
      <c r="H448" s="563" t="s">
        <v>4335</v>
      </c>
      <c r="I448" s="563" t="s">
        <v>4335</v>
      </c>
      <c r="J448" s="549"/>
      <c r="L448" s="563" t="s">
        <v>4335</v>
      </c>
      <c r="M448" s="563" t="s">
        <v>4335</v>
      </c>
      <c r="N448" s="563" t="s">
        <v>4335</v>
      </c>
      <c r="O448" s="549"/>
    </row>
    <row r="449" spans="2:15" hidden="1">
      <c r="B449" s="46" t="s">
        <v>470</v>
      </c>
      <c r="C449" s="46" t="s">
        <v>1549</v>
      </c>
      <c r="D449" s="46" t="s">
        <v>904</v>
      </c>
      <c r="E449" s="46" t="s">
        <v>75</v>
      </c>
      <c r="F449" s="46">
        <v>52</v>
      </c>
      <c r="G449" s="563" t="s">
        <v>4335</v>
      </c>
      <c r="H449" s="563" t="s">
        <v>4335</v>
      </c>
      <c r="I449" s="563" t="s">
        <v>4335</v>
      </c>
      <c r="J449" s="549"/>
      <c r="L449" s="563" t="s">
        <v>4335</v>
      </c>
      <c r="M449" s="563" t="s">
        <v>4335</v>
      </c>
      <c r="N449" s="563" t="s">
        <v>4335</v>
      </c>
      <c r="O449" s="549"/>
    </row>
    <row r="450" spans="2:15" hidden="1">
      <c r="B450" s="46" t="s">
        <v>470</v>
      </c>
      <c r="C450" s="46" t="s">
        <v>1549</v>
      </c>
      <c r="D450" s="46" t="s">
        <v>904</v>
      </c>
      <c r="E450" s="46" t="s">
        <v>75</v>
      </c>
      <c r="F450" s="46">
        <v>53</v>
      </c>
      <c r="G450" s="46" t="s">
        <v>908</v>
      </c>
      <c r="H450" s="46" t="s">
        <v>75</v>
      </c>
      <c r="I450" s="46">
        <v>49</v>
      </c>
      <c r="J450" s="549" t="s">
        <v>4341</v>
      </c>
      <c r="L450" s="46" t="s">
        <v>908</v>
      </c>
      <c r="M450" s="46" t="s">
        <v>75</v>
      </c>
      <c r="N450" s="46">
        <v>49</v>
      </c>
      <c r="O450" s="549" t="s">
        <v>4341</v>
      </c>
    </row>
    <row r="451" spans="2:15" hidden="1">
      <c r="B451" s="46" t="s">
        <v>470</v>
      </c>
      <c r="C451" s="46" t="s">
        <v>1549</v>
      </c>
      <c r="D451" s="46" t="s">
        <v>904</v>
      </c>
      <c r="E451" s="46" t="s">
        <v>75</v>
      </c>
      <c r="F451" s="46">
        <v>54</v>
      </c>
      <c r="G451" s="563" t="s">
        <v>4335</v>
      </c>
      <c r="H451" s="563" t="s">
        <v>4335</v>
      </c>
      <c r="I451" s="563" t="s">
        <v>4335</v>
      </c>
      <c r="J451" s="549"/>
      <c r="L451" s="563" t="s">
        <v>4335</v>
      </c>
      <c r="M451" s="563" t="s">
        <v>4335</v>
      </c>
      <c r="N451" s="563" t="s">
        <v>4335</v>
      </c>
      <c r="O451" s="549"/>
    </row>
    <row r="452" spans="2:15" hidden="1">
      <c r="B452" s="46" t="s">
        <v>470</v>
      </c>
      <c r="C452" s="46" t="s">
        <v>1549</v>
      </c>
      <c r="D452" s="46" t="s">
        <v>904</v>
      </c>
      <c r="E452" s="46" t="s">
        <v>75</v>
      </c>
      <c r="F452" s="46">
        <v>55</v>
      </c>
      <c r="G452" s="563" t="s">
        <v>4335</v>
      </c>
      <c r="H452" s="563" t="s">
        <v>4335</v>
      </c>
      <c r="I452" s="563" t="s">
        <v>4335</v>
      </c>
      <c r="J452" s="549"/>
      <c r="L452" s="563" t="s">
        <v>4335</v>
      </c>
      <c r="M452" s="563" t="s">
        <v>4335</v>
      </c>
      <c r="N452" s="563" t="s">
        <v>4335</v>
      </c>
      <c r="O452" s="549"/>
    </row>
    <row r="453" spans="2:15" hidden="1">
      <c r="B453" s="46" t="s">
        <v>470</v>
      </c>
      <c r="C453" s="46" t="s">
        <v>1549</v>
      </c>
      <c r="D453" s="46" t="s">
        <v>904</v>
      </c>
      <c r="E453" s="46" t="s">
        <v>75</v>
      </c>
      <c r="F453" s="46">
        <v>56</v>
      </c>
      <c r="G453" s="563" t="s">
        <v>4335</v>
      </c>
      <c r="H453" s="563" t="s">
        <v>4335</v>
      </c>
      <c r="I453" s="563" t="s">
        <v>4335</v>
      </c>
      <c r="J453" s="549"/>
      <c r="L453" s="563" t="s">
        <v>4335</v>
      </c>
      <c r="M453" s="563" t="s">
        <v>4335</v>
      </c>
      <c r="N453" s="563" t="s">
        <v>4335</v>
      </c>
      <c r="O453" s="549"/>
    </row>
    <row r="454" spans="2:15" hidden="1">
      <c r="B454" s="46" t="s">
        <v>470</v>
      </c>
      <c r="C454" s="46" t="s">
        <v>1549</v>
      </c>
      <c r="D454" s="46" t="s">
        <v>904</v>
      </c>
      <c r="E454" s="46" t="s">
        <v>75</v>
      </c>
      <c r="F454" s="46">
        <v>57</v>
      </c>
      <c r="G454" s="46" t="s">
        <v>908</v>
      </c>
      <c r="H454" s="46" t="s">
        <v>75</v>
      </c>
      <c r="I454" s="46">
        <v>61</v>
      </c>
      <c r="J454" s="549" t="s">
        <v>4341</v>
      </c>
      <c r="L454" s="46" t="s">
        <v>908</v>
      </c>
      <c r="M454" s="46" t="s">
        <v>75</v>
      </c>
      <c r="N454" s="46">
        <v>61</v>
      </c>
      <c r="O454" s="549" t="s">
        <v>4341</v>
      </c>
    </row>
    <row r="455" spans="2:15" hidden="1">
      <c r="B455" s="46" t="s">
        <v>470</v>
      </c>
      <c r="C455" s="46" t="s">
        <v>1549</v>
      </c>
      <c r="D455" s="46" t="s">
        <v>904</v>
      </c>
      <c r="E455" s="46" t="s">
        <v>75</v>
      </c>
      <c r="F455" s="46">
        <v>58</v>
      </c>
      <c r="G455" s="563" t="s">
        <v>4335</v>
      </c>
      <c r="H455" s="563" t="s">
        <v>4335</v>
      </c>
      <c r="I455" s="563" t="s">
        <v>4335</v>
      </c>
      <c r="J455" s="549"/>
      <c r="L455" s="563" t="s">
        <v>4335</v>
      </c>
      <c r="M455" s="563" t="s">
        <v>4335</v>
      </c>
      <c r="N455" s="563" t="s">
        <v>4335</v>
      </c>
      <c r="O455" s="549"/>
    </row>
    <row r="456" spans="2:15" hidden="1">
      <c r="B456" s="46" t="s">
        <v>470</v>
      </c>
      <c r="C456" s="46" t="s">
        <v>1549</v>
      </c>
      <c r="D456" s="46" t="s">
        <v>904</v>
      </c>
      <c r="E456" s="46" t="s">
        <v>75</v>
      </c>
      <c r="F456" s="46">
        <v>59</v>
      </c>
      <c r="G456" s="563" t="s">
        <v>4335</v>
      </c>
      <c r="H456" s="563" t="s">
        <v>4335</v>
      </c>
      <c r="I456" s="563" t="s">
        <v>4335</v>
      </c>
      <c r="J456" s="549"/>
      <c r="L456" s="563" t="s">
        <v>4335</v>
      </c>
      <c r="M456" s="563" t="s">
        <v>4335</v>
      </c>
      <c r="N456" s="563" t="s">
        <v>4335</v>
      </c>
      <c r="O456" s="549"/>
    </row>
    <row r="457" spans="2:15" hidden="1">
      <c r="B457" s="46" t="s">
        <v>470</v>
      </c>
      <c r="C457" s="46" t="s">
        <v>1549</v>
      </c>
      <c r="D457" s="46" t="s">
        <v>904</v>
      </c>
      <c r="E457" s="46" t="s">
        <v>75</v>
      </c>
      <c r="F457" s="46">
        <v>60</v>
      </c>
      <c r="G457" s="563" t="s">
        <v>4335</v>
      </c>
      <c r="H457" s="563" t="s">
        <v>4335</v>
      </c>
      <c r="I457" s="563" t="s">
        <v>4335</v>
      </c>
      <c r="J457" s="549"/>
      <c r="L457" s="563" t="s">
        <v>4335</v>
      </c>
      <c r="M457" s="563" t="s">
        <v>4335</v>
      </c>
      <c r="N457" s="563" t="s">
        <v>4335</v>
      </c>
      <c r="O457" s="549"/>
    </row>
    <row r="458" spans="2:15" hidden="1">
      <c r="B458" s="46" t="s">
        <v>470</v>
      </c>
      <c r="C458" s="46" t="s">
        <v>1549</v>
      </c>
      <c r="D458" s="46" t="s">
        <v>904</v>
      </c>
      <c r="E458" s="46" t="s">
        <v>75</v>
      </c>
      <c r="F458" s="46">
        <v>61</v>
      </c>
      <c r="G458" s="46" t="s">
        <v>908</v>
      </c>
      <c r="H458" s="46" t="s">
        <v>75</v>
      </c>
      <c r="I458" s="46">
        <v>57</v>
      </c>
      <c r="J458" s="549" t="s">
        <v>4341</v>
      </c>
      <c r="L458" s="46" t="s">
        <v>908</v>
      </c>
      <c r="M458" s="46" t="s">
        <v>75</v>
      </c>
      <c r="N458" s="46">
        <v>57</v>
      </c>
      <c r="O458" s="549" t="s">
        <v>4341</v>
      </c>
    </row>
    <row r="459" spans="2:15" hidden="1">
      <c r="B459" s="46" t="s">
        <v>470</v>
      </c>
      <c r="C459" s="46" t="s">
        <v>1549</v>
      </c>
      <c r="D459" s="46" t="s">
        <v>904</v>
      </c>
      <c r="E459" s="46" t="s">
        <v>75</v>
      </c>
      <c r="F459" s="46">
        <v>62</v>
      </c>
      <c r="G459" s="563" t="s">
        <v>4335</v>
      </c>
      <c r="H459" s="563" t="s">
        <v>4335</v>
      </c>
      <c r="I459" s="563" t="s">
        <v>4335</v>
      </c>
      <c r="J459" s="549"/>
      <c r="L459" s="563" t="s">
        <v>4335</v>
      </c>
      <c r="M459" s="563" t="s">
        <v>4335</v>
      </c>
      <c r="N459" s="563" t="s">
        <v>4335</v>
      </c>
      <c r="O459" s="549"/>
    </row>
    <row r="460" spans="2:15" hidden="1">
      <c r="B460" s="46" t="s">
        <v>470</v>
      </c>
      <c r="C460" s="46" t="s">
        <v>1549</v>
      </c>
      <c r="D460" s="46" t="s">
        <v>904</v>
      </c>
      <c r="E460" s="46" t="s">
        <v>75</v>
      </c>
      <c r="F460" s="46">
        <v>63</v>
      </c>
      <c r="G460" s="563" t="s">
        <v>4335</v>
      </c>
      <c r="H460" s="563" t="s">
        <v>4335</v>
      </c>
      <c r="I460" s="563" t="s">
        <v>4335</v>
      </c>
      <c r="J460" s="549"/>
      <c r="L460" s="563" t="s">
        <v>4335</v>
      </c>
      <c r="M460" s="563" t="s">
        <v>4335</v>
      </c>
      <c r="N460" s="563" t="s">
        <v>4335</v>
      </c>
      <c r="O460" s="549"/>
    </row>
    <row r="461" spans="2:15" hidden="1">
      <c r="B461" s="46" t="s">
        <v>470</v>
      </c>
      <c r="C461" s="46" t="s">
        <v>1549</v>
      </c>
      <c r="D461" s="46" t="s">
        <v>904</v>
      </c>
      <c r="E461" s="46" t="s">
        <v>75</v>
      </c>
      <c r="F461" s="46">
        <v>64</v>
      </c>
      <c r="G461" s="563" t="s">
        <v>4335</v>
      </c>
      <c r="H461" s="563" t="s">
        <v>4335</v>
      </c>
      <c r="I461" s="563" t="s">
        <v>4335</v>
      </c>
      <c r="J461" s="549"/>
      <c r="L461" s="563" t="s">
        <v>4335</v>
      </c>
      <c r="M461" s="563" t="s">
        <v>4335</v>
      </c>
      <c r="N461" s="563" t="s">
        <v>4335</v>
      </c>
      <c r="O461" s="549"/>
    </row>
    <row r="462" spans="2:15" hidden="1">
      <c r="B462" s="46" t="s">
        <v>470</v>
      </c>
      <c r="C462" s="46" t="s">
        <v>1549</v>
      </c>
      <c r="D462" s="46" t="s">
        <v>908</v>
      </c>
      <c r="E462" s="46" t="s">
        <v>75</v>
      </c>
      <c r="F462" s="46" t="s">
        <v>4230</v>
      </c>
      <c r="G462" s="46" t="s">
        <v>4415</v>
      </c>
      <c r="H462" s="549" t="s">
        <v>4323</v>
      </c>
      <c r="I462" s="46" t="s">
        <v>4344</v>
      </c>
      <c r="J462" s="549"/>
      <c r="L462" s="46" t="s">
        <v>4415</v>
      </c>
      <c r="M462" s="549" t="s">
        <v>4323</v>
      </c>
      <c r="N462" s="46" t="s">
        <v>4344</v>
      </c>
      <c r="O462" s="549"/>
    </row>
    <row r="463" spans="2:15" hidden="1">
      <c r="B463" s="46" t="s">
        <v>470</v>
      </c>
      <c r="C463" s="46" t="s">
        <v>1549</v>
      </c>
      <c r="D463" s="46" t="s">
        <v>908</v>
      </c>
      <c r="E463" s="46" t="s">
        <v>75</v>
      </c>
      <c r="F463" s="46">
        <v>1</v>
      </c>
      <c r="G463" s="46" t="s">
        <v>4403</v>
      </c>
      <c r="H463" s="46" t="s">
        <v>72</v>
      </c>
      <c r="I463" s="46" t="s">
        <v>4416</v>
      </c>
      <c r="J463" s="549"/>
      <c r="L463" s="46" t="s">
        <v>4403</v>
      </c>
      <c r="M463" s="46" t="s">
        <v>72</v>
      </c>
      <c r="N463" s="46" t="s">
        <v>4416</v>
      </c>
      <c r="O463" s="549"/>
    </row>
    <row r="464" spans="2:15" hidden="1">
      <c r="B464" s="46" t="s">
        <v>470</v>
      </c>
      <c r="C464" s="46" t="s">
        <v>1549</v>
      </c>
      <c r="D464" s="46" t="s">
        <v>908</v>
      </c>
      <c r="E464" s="46" t="s">
        <v>75</v>
      </c>
      <c r="F464" s="46">
        <v>2</v>
      </c>
      <c r="G464" s="46" t="s">
        <v>4403</v>
      </c>
      <c r="H464" s="46" t="s">
        <v>72</v>
      </c>
      <c r="I464" s="46" t="s">
        <v>4417</v>
      </c>
      <c r="J464" s="549"/>
      <c r="L464" s="46" t="s">
        <v>4403</v>
      </c>
      <c r="M464" s="46" t="s">
        <v>72</v>
      </c>
      <c r="N464" s="46" t="s">
        <v>4417</v>
      </c>
      <c r="O464" s="549"/>
    </row>
    <row r="465" spans="2:15" hidden="1">
      <c r="B465" s="46" t="s">
        <v>470</v>
      </c>
      <c r="C465" s="46" t="s">
        <v>1549</v>
      </c>
      <c r="D465" s="46" t="s">
        <v>908</v>
      </c>
      <c r="E465" s="46" t="s">
        <v>75</v>
      </c>
      <c r="F465" s="46">
        <v>3</v>
      </c>
      <c r="G465" s="46" t="s">
        <v>4403</v>
      </c>
      <c r="H465" s="46" t="s">
        <v>72</v>
      </c>
      <c r="I465" s="46" t="s">
        <v>4418</v>
      </c>
      <c r="J465" s="549"/>
      <c r="L465" s="46" t="s">
        <v>4403</v>
      </c>
      <c r="M465" s="46" t="s">
        <v>72</v>
      </c>
      <c r="N465" s="46" t="s">
        <v>4418</v>
      </c>
      <c r="O465" s="549"/>
    </row>
    <row r="466" spans="2:15" hidden="1">
      <c r="B466" s="46" t="s">
        <v>470</v>
      </c>
      <c r="C466" s="46" t="s">
        <v>1549</v>
      </c>
      <c r="D466" s="46" t="s">
        <v>908</v>
      </c>
      <c r="E466" s="46" t="s">
        <v>75</v>
      </c>
      <c r="F466" s="46">
        <v>4</v>
      </c>
      <c r="G466" s="46" t="s">
        <v>4403</v>
      </c>
      <c r="H466" s="46" t="s">
        <v>72</v>
      </c>
      <c r="I466" s="46" t="s">
        <v>4419</v>
      </c>
      <c r="J466" s="549"/>
      <c r="L466" s="46" t="s">
        <v>4403</v>
      </c>
      <c r="M466" s="46" t="s">
        <v>72</v>
      </c>
      <c r="N466" s="46" t="s">
        <v>4419</v>
      </c>
      <c r="O466" s="549"/>
    </row>
    <row r="467" spans="2:15" hidden="1">
      <c r="B467" s="46" t="s">
        <v>470</v>
      </c>
      <c r="C467" s="46" t="s">
        <v>1549</v>
      </c>
      <c r="D467" s="46" t="s">
        <v>908</v>
      </c>
      <c r="E467" s="46" t="s">
        <v>75</v>
      </c>
      <c r="F467" s="46">
        <v>5</v>
      </c>
      <c r="G467" s="46" t="s">
        <v>4403</v>
      </c>
      <c r="H467" s="46" t="s">
        <v>72</v>
      </c>
      <c r="I467" s="46" t="s">
        <v>4420</v>
      </c>
      <c r="J467" s="549"/>
      <c r="L467" s="46" t="s">
        <v>4403</v>
      </c>
      <c r="M467" s="46" t="s">
        <v>72</v>
      </c>
      <c r="N467" s="46" t="s">
        <v>4420</v>
      </c>
      <c r="O467" s="549"/>
    </row>
    <row r="468" spans="2:15" hidden="1">
      <c r="B468" s="46" t="s">
        <v>470</v>
      </c>
      <c r="C468" s="46" t="s">
        <v>1549</v>
      </c>
      <c r="D468" s="46" t="s">
        <v>908</v>
      </c>
      <c r="E468" s="46" t="s">
        <v>75</v>
      </c>
      <c r="F468" s="46">
        <v>6</v>
      </c>
      <c r="G468" s="46" t="s">
        <v>4403</v>
      </c>
      <c r="H468" s="46" t="s">
        <v>72</v>
      </c>
      <c r="I468" s="46" t="s">
        <v>4421</v>
      </c>
      <c r="J468" s="549"/>
      <c r="L468" s="46" t="s">
        <v>4403</v>
      </c>
      <c r="M468" s="46" t="s">
        <v>72</v>
      </c>
      <c r="N468" s="46" t="s">
        <v>4421</v>
      </c>
      <c r="O468" s="549"/>
    </row>
    <row r="469" spans="2:15" hidden="1">
      <c r="B469" s="46" t="s">
        <v>470</v>
      </c>
      <c r="C469" s="46" t="s">
        <v>1549</v>
      </c>
      <c r="D469" s="46" t="s">
        <v>908</v>
      </c>
      <c r="E469" s="46" t="s">
        <v>75</v>
      </c>
      <c r="F469" s="46">
        <v>7</v>
      </c>
      <c r="G469" s="46" t="s">
        <v>4403</v>
      </c>
      <c r="H469" s="46" t="s">
        <v>72</v>
      </c>
      <c r="I469" s="46" t="s">
        <v>4422</v>
      </c>
      <c r="J469" s="549"/>
      <c r="L469" s="46" t="s">
        <v>4403</v>
      </c>
      <c r="M469" s="46" t="s">
        <v>72</v>
      </c>
      <c r="N469" s="46" t="s">
        <v>4422</v>
      </c>
      <c r="O469" s="549"/>
    </row>
    <row r="470" spans="2:15" hidden="1">
      <c r="B470" s="46" t="s">
        <v>470</v>
      </c>
      <c r="C470" s="46" t="s">
        <v>1549</v>
      </c>
      <c r="D470" s="46" t="s">
        <v>908</v>
      </c>
      <c r="E470" s="46" t="s">
        <v>75</v>
      </c>
      <c r="F470" s="46">
        <v>8</v>
      </c>
      <c r="G470" s="46" t="s">
        <v>4403</v>
      </c>
      <c r="H470" s="46" t="s">
        <v>72</v>
      </c>
      <c r="I470" s="46" t="s">
        <v>4423</v>
      </c>
      <c r="J470" s="549"/>
      <c r="L470" s="46" t="s">
        <v>4403</v>
      </c>
      <c r="M470" s="46" t="s">
        <v>72</v>
      </c>
      <c r="N470" s="46" t="s">
        <v>4423</v>
      </c>
      <c r="O470" s="549"/>
    </row>
    <row r="471" spans="2:15" hidden="1">
      <c r="B471" s="46" t="s">
        <v>470</v>
      </c>
      <c r="C471" s="46" t="s">
        <v>1549</v>
      </c>
      <c r="D471" s="46" t="s">
        <v>908</v>
      </c>
      <c r="E471" s="46" t="s">
        <v>75</v>
      </c>
      <c r="F471" s="46">
        <v>9</v>
      </c>
      <c r="G471" s="46" t="s">
        <v>4403</v>
      </c>
      <c r="H471" s="46" t="s">
        <v>72</v>
      </c>
      <c r="I471" s="46" t="s">
        <v>4424</v>
      </c>
      <c r="J471" s="549"/>
      <c r="L471" s="46" t="s">
        <v>4403</v>
      </c>
      <c r="M471" s="46" t="s">
        <v>72</v>
      </c>
      <c r="N471" s="46" t="s">
        <v>4424</v>
      </c>
      <c r="O471" s="549"/>
    </row>
    <row r="472" spans="2:15" hidden="1">
      <c r="B472" s="46" t="s">
        <v>470</v>
      </c>
      <c r="C472" s="46" t="s">
        <v>1549</v>
      </c>
      <c r="D472" s="46" t="s">
        <v>908</v>
      </c>
      <c r="E472" s="46" t="s">
        <v>75</v>
      </c>
      <c r="F472" s="46">
        <v>10</v>
      </c>
      <c r="G472" s="46" t="s">
        <v>4403</v>
      </c>
      <c r="H472" s="46" t="s">
        <v>72</v>
      </c>
      <c r="I472" s="46" t="s">
        <v>4425</v>
      </c>
      <c r="J472" s="549"/>
      <c r="L472" s="46" t="s">
        <v>4403</v>
      </c>
      <c r="M472" s="46" t="s">
        <v>72</v>
      </c>
      <c r="N472" s="46" t="s">
        <v>4425</v>
      </c>
      <c r="O472" s="549"/>
    </row>
    <row r="473" spans="2:15" hidden="1">
      <c r="B473" s="46" t="s">
        <v>470</v>
      </c>
      <c r="C473" s="46" t="s">
        <v>1549</v>
      </c>
      <c r="D473" s="46" t="s">
        <v>908</v>
      </c>
      <c r="E473" s="46" t="s">
        <v>75</v>
      </c>
      <c r="F473" s="46">
        <v>11</v>
      </c>
      <c r="G473" s="563" t="s">
        <v>4335</v>
      </c>
      <c r="H473" s="563" t="s">
        <v>4335</v>
      </c>
      <c r="I473" s="563" t="s">
        <v>4335</v>
      </c>
      <c r="J473" s="549"/>
      <c r="L473" s="563" t="s">
        <v>4335</v>
      </c>
      <c r="M473" s="563" t="s">
        <v>4335</v>
      </c>
      <c r="N473" s="563" t="s">
        <v>4335</v>
      </c>
      <c r="O473" s="549"/>
    </row>
    <row r="474" spans="2:15" hidden="1">
      <c r="B474" s="46" t="s">
        <v>470</v>
      </c>
      <c r="C474" s="46" t="s">
        <v>1549</v>
      </c>
      <c r="D474" s="46" t="s">
        <v>908</v>
      </c>
      <c r="E474" s="46" t="s">
        <v>75</v>
      </c>
      <c r="F474" s="46">
        <v>12</v>
      </c>
      <c r="G474" s="563" t="s">
        <v>4335</v>
      </c>
      <c r="H474" s="563" t="s">
        <v>4335</v>
      </c>
      <c r="I474" s="563" t="s">
        <v>4335</v>
      </c>
      <c r="J474" s="549"/>
      <c r="L474" s="563" t="s">
        <v>4335</v>
      </c>
      <c r="M474" s="563" t="s">
        <v>4335</v>
      </c>
      <c r="N474" s="563" t="s">
        <v>4335</v>
      </c>
      <c r="O474" s="549"/>
    </row>
    <row r="475" spans="2:15" hidden="1">
      <c r="B475" s="46" t="s">
        <v>470</v>
      </c>
      <c r="C475" s="46" t="s">
        <v>1549</v>
      </c>
      <c r="D475" s="46" t="s">
        <v>908</v>
      </c>
      <c r="E475" s="46" t="s">
        <v>75</v>
      </c>
      <c r="F475" s="46">
        <v>13</v>
      </c>
      <c r="G475" s="563" t="s">
        <v>4335</v>
      </c>
      <c r="H475" s="563" t="s">
        <v>4335</v>
      </c>
      <c r="I475" s="563" t="s">
        <v>4335</v>
      </c>
      <c r="J475" s="549"/>
      <c r="L475" s="563" t="s">
        <v>4335</v>
      </c>
      <c r="M475" s="563" t="s">
        <v>4335</v>
      </c>
      <c r="N475" s="563" t="s">
        <v>4335</v>
      </c>
      <c r="O475" s="549"/>
    </row>
    <row r="476" spans="2:15" hidden="1">
      <c r="B476" s="46" t="s">
        <v>470</v>
      </c>
      <c r="C476" s="46" t="s">
        <v>1549</v>
      </c>
      <c r="D476" s="46" t="s">
        <v>908</v>
      </c>
      <c r="E476" s="46" t="s">
        <v>75</v>
      </c>
      <c r="F476" s="46">
        <v>14</v>
      </c>
      <c r="G476" s="563" t="s">
        <v>4335</v>
      </c>
      <c r="H476" s="563" t="s">
        <v>4335</v>
      </c>
      <c r="I476" s="563" t="s">
        <v>4335</v>
      </c>
      <c r="J476" s="549"/>
      <c r="L476" s="563" t="s">
        <v>4335</v>
      </c>
      <c r="M476" s="563" t="s">
        <v>4335</v>
      </c>
      <c r="N476" s="563" t="s">
        <v>4335</v>
      </c>
      <c r="O476" s="549"/>
    </row>
    <row r="477" spans="2:15" hidden="1">
      <c r="B477" s="46" t="s">
        <v>470</v>
      </c>
      <c r="C477" s="46" t="s">
        <v>1549</v>
      </c>
      <c r="D477" s="46" t="s">
        <v>908</v>
      </c>
      <c r="E477" s="46" t="s">
        <v>75</v>
      </c>
      <c r="F477" s="46">
        <v>15</v>
      </c>
      <c r="G477" s="563" t="s">
        <v>4335</v>
      </c>
      <c r="H477" s="563" t="s">
        <v>4335</v>
      </c>
      <c r="I477" s="563" t="s">
        <v>4335</v>
      </c>
      <c r="J477" s="549"/>
      <c r="L477" s="563" t="s">
        <v>4335</v>
      </c>
      <c r="M477" s="563" t="s">
        <v>4335</v>
      </c>
      <c r="N477" s="563" t="s">
        <v>4335</v>
      </c>
      <c r="O477" s="549"/>
    </row>
    <row r="478" spans="2:15" hidden="1">
      <c r="B478" s="46" t="s">
        <v>470</v>
      </c>
      <c r="C478" s="46" t="s">
        <v>1549</v>
      </c>
      <c r="D478" s="46" t="s">
        <v>908</v>
      </c>
      <c r="E478" s="46" t="s">
        <v>75</v>
      </c>
      <c r="F478" s="46">
        <v>16</v>
      </c>
      <c r="G478" s="563" t="s">
        <v>4335</v>
      </c>
      <c r="H478" s="563" t="s">
        <v>4335</v>
      </c>
      <c r="I478" s="563" t="s">
        <v>4335</v>
      </c>
      <c r="J478" s="549"/>
      <c r="L478" s="563" t="s">
        <v>4335</v>
      </c>
      <c r="M478" s="563" t="s">
        <v>4335</v>
      </c>
      <c r="N478" s="563" t="s">
        <v>4335</v>
      </c>
      <c r="O478" s="549"/>
    </row>
    <row r="479" spans="2:15" hidden="1">
      <c r="B479" s="46" t="s">
        <v>470</v>
      </c>
      <c r="C479" s="46" t="s">
        <v>1549</v>
      </c>
      <c r="D479" s="46" t="s">
        <v>908</v>
      </c>
      <c r="E479" s="46" t="s">
        <v>75</v>
      </c>
      <c r="F479" s="46">
        <v>17</v>
      </c>
      <c r="G479" s="563" t="s">
        <v>4335</v>
      </c>
      <c r="H479" s="563" t="s">
        <v>4335</v>
      </c>
      <c r="I479" s="563" t="s">
        <v>4335</v>
      </c>
      <c r="J479" s="549"/>
      <c r="L479" s="563" t="s">
        <v>4335</v>
      </c>
      <c r="M479" s="563" t="s">
        <v>4335</v>
      </c>
      <c r="N479" s="563" t="s">
        <v>4335</v>
      </c>
      <c r="O479" s="549"/>
    </row>
    <row r="480" spans="2:15" hidden="1">
      <c r="B480" s="46" t="s">
        <v>470</v>
      </c>
      <c r="C480" s="46" t="s">
        <v>1549</v>
      </c>
      <c r="D480" s="46" t="s">
        <v>908</v>
      </c>
      <c r="E480" s="46" t="s">
        <v>75</v>
      </c>
      <c r="F480" s="46">
        <v>18</v>
      </c>
      <c r="G480" s="563" t="s">
        <v>4335</v>
      </c>
      <c r="H480" s="563" t="s">
        <v>4335</v>
      </c>
      <c r="I480" s="563" t="s">
        <v>4335</v>
      </c>
      <c r="J480" s="549"/>
      <c r="L480" s="563" t="s">
        <v>4335</v>
      </c>
      <c r="M480" s="563" t="s">
        <v>4335</v>
      </c>
      <c r="N480" s="563" t="s">
        <v>4335</v>
      </c>
      <c r="O480" s="549"/>
    </row>
    <row r="481" spans="2:15" hidden="1">
      <c r="B481" s="46" t="s">
        <v>470</v>
      </c>
      <c r="C481" s="46" t="s">
        <v>1549</v>
      </c>
      <c r="D481" s="46" t="s">
        <v>908</v>
      </c>
      <c r="E481" s="46" t="s">
        <v>75</v>
      </c>
      <c r="F481" s="46">
        <v>19</v>
      </c>
      <c r="G481" s="46" t="s">
        <v>887</v>
      </c>
      <c r="H481" s="46" t="s">
        <v>82</v>
      </c>
      <c r="I481" s="46" t="s">
        <v>4248</v>
      </c>
      <c r="J481" s="549"/>
      <c r="L481" s="46" t="s">
        <v>737</v>
      </c>
      <c r="M481" s="46" t="s">
        <v>82</v>
      </c>
      <c r="N481" s="46" t="s">
        <v>4248</v>
      </c>
      <c r="O481" s="549"/>
    </row>
    <row r="482" spans="2:15" hidden="1">
      <c r="B482" s="46" t="s">
        <v>470</v>
      </c>
      <c r="C482" s="46" t="s">
        <v>1549</v>
      </c>
      <c r="D482" s="46" t="s">
        <v>908</v>
      </c>
      <c r="E482" s="46" t="s">
        <v>75</v>
      </c>
      <c r="F482" s="46">
        <v>20</v>
      </c>
      <c r="G482" s="46" t="s">
        <v>887</v>
      </c>
      <c r="H482" s="46" t="s">
        <v>82</v>
      </c>
      <c r="I482" s="46" t="s">
        <v>4249</v>
      </c>
      <c r="J482" s="549"/>
      <c r="L482" s="46" t="s">
        <v>737</v>
      </c>
      <c r="M482" s="46" t="s">
        <v>82</v>
      </c>
      <c r="N482" s="46" t="s">
        <v>4271</v>
      </c>
      <c r="O482" s="549"/>
    </row>
    <row r="483" spans="2:15" hidden="1">
      <c r="B483" s="46" t="s">
        <v>470</v>
      </c>
      <c r="C483" s="46" t="s">
        <v>1549</v>
      </c>
      <c r="D483" s="46" t="s">
        <v>908</v>
      </c>
      <c r="E483" s="46" t="s">
        <v>75</v>
      </c>
      <c r="F483" s="46">
        <v>21</v>
      </c>
      <c r="G483" s="46" t="s">
        <v>887</v>
      </c>
      <c r="H483" s="46" t="s">
        <v>82</v>
      </c>
      <c r="I483" s="46" t="s">
        <v>4271</v>
      </c>
      <c r="J483" s="549"/>
      <c r="L483" s="46" t="s">
        <v>737</v>
      </c>
      <c r="M483" s="46" t="s">
        <v>1498</v>
      </c>
      <c r="N483" s="46" t="s">
        <v>4249</v>
      </c>
      <c r="O483" s="549"/>
    </row>
    <row r="484" spans="2:15" hidden="1">
      <c r="B484" s="46" t="s">
        <v>470</v>
      </c>
      <c r="C484" s="46" t="s">
        <v>1549</v>
      </c>
      <c r="D484" s="46" t="s">
        <v>908</v>
      </c>
      <c r="E484" s="46" t="s">
        <v>75</v>
      </c>
      <c r="F484" s="46">
        <v>22</v>
      </c>
      <c r="G484" s="46" t="s">
        <v>887</v>
      </c>
      <c r="H484" s="46" t="s">
        <v>82</v>
      </c>
      <c r="I484" s="46" t="s">
        <v>4273</v>
      </c>
      <c r="J484" s="549"/>
      <c r="L484" s="46" t="s">
        <v>737</v>
      </c>
      <c r="M484" s="46" t="s">
        <v>1498</v>
      </c>
      <c r="N484" s="46" t="s">
        <v>4273</v>
      </c>
      <c r="O484" s="549"/>
    </row>
    <row r="485" spans="2:15" hidden="1">
      <c r="B485" s="46" t="s">
        <v>470</v>
      </c>
      <c r="C485" s="46" t="s">
        <v>1549</v>
      </c>
      <c r="D485" s="46" t="s">
        <v>908</v>
      </c>
      <c r="E485" s="46" t="s">
        <v>75</v>
      </c>
      <c r="F485" s="46">
        <v>23</v>
      </c>
      <c r="G485" s="46" t="s">
        <v>887</v>
      </c>
      <c r="H485" s="46" t="s">
        <v>82</v>
      </c>
      <c r="I485" s="46" t="s">
        <v>4336</v>
      </c>
      <c r="J485" s="549"/>
      <c r="L485" s="46" t="s">
        <v>739</v>
      </c>
      <c r="M485" s="46" t="s">
        <v>82</v>
      </c>
      <c r="N485" s="46" t="s">
        <v>4248</v>
      </c>
      <c r="O485" s="549"/>
    </row>
    <row r="486" spans="2:15" hidden="1">
      <c r="B486" s="46" t="s">
        <v>470</v>
      </c>
      <c r="C486" s="46" t="s">
        <v>1549</v>
      </c>
      <c r="D486" s="46" t="s">
        <v>908</v>
      </c>
      <c r="E486" s="46" t="s">
        <v>75</v>
      </c>
      <c r="F486" s="46">
        <v>24</v>
      </c>
      <c r="G486" s="46" t="s">
        <v>887</v>
      </c>
      <c r="H486" s="46" t="s">
        <v>82</v>
      </c>
      <c r="I486" s="46" t="s">
        <v>4337</v>
      </c>
      <c r="J486" s="549"/>
      <c r="L486" s="46" t="s">
        <v>739</v>
      </c>
      <c r="M486" s="46" t="s">
        <v>82</v>
      </c>
      <c r="N486" s="46" t="s">
        <v>4271</v>
      </c>
      <c r="O486" s="549"/>
    </row>
    <row r="487" spans="2:15" hidden="1">
      <c r="B487" s="46" t="s">
        <v>470</v>
      </c>
      <c r="C487" s="46" t="s">
        <v>1549</v>
      </c>
      <c r="D487" s="46" t="s">
        <v>908</v>
      </c>
      <c r="E487" s="46" t="s">
        <v>75</v>
      </c>
      <c r="F487" s="46">
        <v>25</v>
      </c>
      <c r="G487" s="46" t="s">
        <v>887</v>
      </c>
      <c r="H487" s="46" t="s">
        <v>82</v>
      </c>
      <c r="I487" s="46" t="s">
        <v>4338</v>
      </c>
      <c r="J487" s="549"/>
      <c r="L487" s="46" t="s">
        <v>739</v>
      </c>
      <c r="M487" s="46" t="s">
        <v>1498</v>
      </c>
      <c r="N487" s="46" t="s">
        <v>4249</v>
      </c>
      <c r="O487" s="549"/>
    </row>
    <row r="488" spans="2:15" hidden="1">
      <c r="B488" s="46" t="s">
        <v>470</v>
      </c>
      <c r="C488" s="46" t="s">
        <v>1549</v>
      </c>
      <c r="D488" s="46" t="s">
        <v>908</v>
      </c>
      <c r="E488" s="46" t="s">
        <v>75</v>
      </c>
      <c r="F488" s="46">
        <v>26</v>
      </c>
      <c r="G488" s="46" t="s">
        <v>887</v>
      </c>
      <c r="H488" s="46" t="s">
        <v>82</v>
      </c>
      <c r="I488" s="46" t="s">
        <v>4339</v>
      </c>
      <c r="J488" s="549"/>
      <c r="L488" s="46" t="s">
        <v>739</v>
      </c>
      <c r="M488" s="46" t="s">
        <v>1498</v>
      </c>
      <c r="N488" s="46" t="s">
        <v>4273</v>
      </c>
      <c r="O488" s="549"/>
    </row>
    <row r="489" spans="2:15" hidden="1">
      <c r="B489" s="46" t="s">
        <v>470</v>
      </c>
      <c r="C489" s="46" t="s">
        <v>1549</v>
      </c>
      <c r="D489" s="46" t="s">
        <v>908</v>
      </c>
      <c r="E489" s="46" t="s">
        <v>75</v>
      </c>
      <c r="F489" s="46">
        <v>27</v>
      </c>
      <c r="G489" s="563" t="s">
        <v>4335</v>
      </c>
      <c r="H489" s="563" t="s">
        <v>4335</v>
      </c>
      <c r="I489" s="563" t="s">
        <v>4335</v>
      </c>
      <c r="J489" s="549"/>
      <c r="L489" s="46" t="s">
        <v>741</v>
      </c>
      <c r="M489" s="46" t="s">
        <v>82</v>
      </c>
      <c r="N489" s="46" t="s">
        <v>4248</v>
      </c>
      <c r="O489" s="549"/>
    </row>
    <row r="490" spans="2:15" hidden="1">
      <c r="B490" s="46" t="s">
        <v>470</v>
      </c>
      <c r="C490" s="46" t="s">
        <v>1549</v>
      </c>
      <c r="D490" s="46" t="s">
        <v>908</v>
      </c>
      <c r="E490" s="46" t="s">
        <v>75</v>
      </c>
      <c r="F490" s="46">
        <v>28</v>
      </c>
      <c r="G490" s="563" t="s">
        <v>4335</v>
      </c>
      <c r="H490" s="563" t="s">
        <v>4335</v>
      </c>
      <c r="I490" s="563" t="s">
        <v>4335</v>
      </c>
      <c r="J490" s="549"/>
      <c r="L490" s="46" t="s">
        <v>741</v>
      </c>
      <c r="M490" s="46" t="s">
        <v>82</v>
      </c>
      <c r="N490" s="46" t="s">
        <v>4271</v>
      </c>
      <c r="O490" s="549"/>
    </row>
    <row r="491" spans="2:15" hidden="1">
      <c r="B491" s="46" t="s">
        <v>470</v>
      </c>
      <c r="C491" s="46" t="s">
        <v>1549</v>
      </c>
      <c r="D491" s="46" t="s">
        <v>908</v>
      </c>
      <c r="E491" s="46" t="s">
        <v>75</v>
      </c>
      <c r="F491" s="46">
        <v>29</v>
      </c>
      <c r="G491" s="563" t="s">
        <v>4335</v>
      </c>
      <c r="H491" s="563" t="s">
        <v>4335</v>
      </c>
      <c r="I491" s="563" t="s">
        <v>4335</v>
      </c>
      <c r="J491" s="549"/>
      <c r="L491" s="46" t="s">
        <v>741</v>
      </c>
      <c r="M491" s="46" t="s">
        <v>1498</v>
      </c>
      <c r="N491" s="46" t="s">
        <v>4249</v>
      </c>
      <c r="O491" s="549"/>
    </row>
    <row r="492" spans="2:15" hidden="1">
      <c r="B492" s="46" t="s">
        <v>470</v>
      </c>
      <c r="C492" s="46" t="s">
        <v>1549</v>
      </c>
      <c r="D492" s="46" t="s">
        <v>908</v>
      </c>
      <c r="E492" s="46" t="s">
        <v>75</v>
      </c>
      <c r="F492" s="46">
        <v>30</v>
      </c>
      <c r="G492" s="563" t="s">
        <v>4335</v>
      </c>
      <c r="H492" s="563" t="s">
        <v>4335</v>
      </c>
      <c r="I492" s="563" t="s">
        <v>4335</v>
      </c>
      <c r="J492" s="549"/>
      <c r="L492" s="46" t="s">
        <v>741</v>
      </c>
      <c r="M492" s="46" t="s">
        <v>1498</v>
      </c>
      <c r="N492" s="46" t="s">
        <v>4273</v>
      </c>
      <c r="O492" s="549"/>
    </row>
    <row r="493" spans="2:15" hidden="1">
      <c r="B493" s="46" t="s">
        <v>470</v>
      </c>
      <c r="C493" s="46" t="s">
        <v>1549</v>
      </c>
      <c r="D493" s="46" t="s">
        <v>908</v>
      </c>
      <c r="E493" s="46" t="s">
        <v>75</v>
      </c>
      <c r="F493" s="46">
        <v>31</v>
      </c>
      <c r="G493" s="563" t="s">
        <v>4335</v>
      </c>
      <c r="H493" s="563" t="s">
        <v>4335</v>
      </c>
      <c r="I493" s="563" t="s">
        <v>4335</v>
      </c>
      <c r="J493" s="549"/>
      <c r="L493" s="46" t="s">
        <v>743</v>
      </c>
      <c r="M493" s="46" t="s">
        <v>82</v>
      </c>
      <c r="N493" s="46" t="s">
        <v>4248</v>
      </c>
      <c r="O493" s="549"/>
    </row>
    <row r="494" spans="2:15" hidden="1">
      <c r="B494" s="46" t="s">
        <v>470</v>
      </c>
      <c r="C494" s="46" t="s">
        <v>1549</v>
      </c>
      <c r="D494" s="46" t="s">
        <v>908</v>
      </c>
      <c r="E494" s="46" t="s">
        <v>75</v>
      </c>
      <c r="F494" s="46">
        <v>32</v>
      </c>
      <c r="G494" s="563" t="s">
        <v>4335</v>
      </c>
      <c r="H494" s="563" t="s">
        <v>4335</v>
      </c>
      <c r="I494" s="563" t="s">
        <v>4335</v>
      </c>
      <c r="J494" s="549"/>
      <c r="L494" s="46" t="s">
        <v>743</v>
      </c>
      <c r="M494" s="46" t="s">
        <v>82</v>
      </c>
      <c r="N494" s="46" t="s">
        <v>4271</v>
      </c>
      <c r="O494" s="549"/>
    </row>
    <row r="495" spans="2:15" hidden="1">
      <c r="B495" s="46" t="s">
        <v>470</v>
      </c>
      <c r="C495" s="46" t="s">
        <v>1549</v>
      </c>
      <c r="D495" s="46" t="s">
        <v>908</v>
      </c>
      <c r="E495" s="46" t="s">
        <v>75</v>
      </c>
      <c r="F495" s="46">
        <v>33</v>
      </c>
      <c r="G495" s="563" t="s">
        <v>4335</v>
      </c>
      <c r="H495" s="563" t="s">
        <v>4335</v>
      </c>
      <c r="I495" s="563" t="s">
        <v>4335</v>
      </c>
      <c r="J495" s="549"/>
      <c r="L495" s="46" t="s">
        <v>743</v>
      </c>
      <c r="M495" s="46" t="s">
        <v>1498</v>
      </c>
      <c r="N495" s="46" t="s">
        <v>4249</v>
      </c>
      <c r="O495" s="549"/>
    </row>
    <row r="496" spans="2:15" hidden="1">
      <c r="B496" s="46" t="s">
        <v>470</v>
      </c>
      <c r="C496" s="46" t="s">
        <v>1549</v>
      </c>
      <c r="D496" s="46" t="s">
        <v>908</v>
      </c>
      <c r="E496" s="46" t="s">
        <v>75</v>
      </c>
      <c r="F496" s="46">
        <v>34</v>
      </c>
      <c r="G496" s="563" t="s">
        <v>4335</v>
      </c>
      <c r="H496" s="563" t="s">
        <v>4335</v>
      </c>
      <c r="I496" s="563" t="s">
        <v>4335</v>
      </c>
      <c r="J496" s="549"/>
      <c r="L496" s="46" t="s">
        <v>743</v>
      </c>
      <c r="M496" s="46" t="s">
        <v>1498</v>
      </c>
      <c r="N496" s="46" t="s">
        <v>4273</v>
      </c>
      <c r="O496" s="549"/>
    </row>
    <row r="497" spans="2:15" hidden="1">
      <c r="B497" s="46" t="s">
        <v>470</v>
      </c>
      <c r="C497" s="46" t="s">
        <v>1549</v>
      </c>
      <c r="D497" s="46" t="s">
        <v>908</v>
      </c>
      <c r="E497" s="46" t="s">
        <v>75</v>
      </c>
      <c r="F497" s="46">
        <v>35</v>
      </c>
      <c r="G497" s="46" t="s">
        <v>737</v>
      </c>
      <c r="H497" s="46" t="s">
        <v>1498</v>
      </c>
      <c r="I497" s="46" t="s">
        <v>4248</v>
      </c>
      <c r="J497" s="549"/>
      <c r="L497" s="46" t="s">
        <v>745</v>
      </c>
      <c r="M497" s="46" t="s">
        <v>82</v>
      </c>
      <c r="N497" s="46" t="s">
        <v>4248</v>
      </c>
      <c r="O497" s="549"/>
    </row>
    <row r="498" spans="2:15" hidden="1">
      <c r="B498" s="46" t="s">
        <v>470</v>
      </c>
      <c r="C498" s="46" t="s">
        <v>1549</v>
      </c>
      <c r="D498" s="46" t="s">
        <v>908</v>
      </c>
      <c r="E498" s="46" t="s">
        <v>75</v>
      </c>
      <c r="F498" s="46">
        <v>36</v>
      </c>
      <c r="G498" s="46" t="s">
        <v>737</v>
      </c>
      <c r="H498" s="46" t="s">
        <v>1498</v>
      </c>
      <c r="I498" s="46" t="s">
        <v>4271</v>
      </c>
      <c r="J498" s="549"/>
      <c r="L498" s="46" t="s">
        <v>745</v>
      </c>
      <c r="M498" s="46" t="s">
        <v>82</v>
      </c>
      <c r="N498" s="46" t="s">
        <v>4271</v>
      </c>
      <c r="O498" s="549"/>
    </row>
    <row r="499" spans="2:15" hidden="1">
      <c r="B499" s="46" t="s">
        <v>470</v>
      </c>
      <c r="C499" s="46" t="s">
        <v>1549</v>
      </c>
      <c r="D499" s="46" t="s">
        <v>908</v>
      </c>
      <c r="E499" s="46" t="s">
        <v>75</v>
      </c>
      <c r="F499" s="46">
        <v>37</v>
      </c>
      <c r="G499" s="46" t="s">
        <v>739</v>
      </c>
      <c r="H499" s="46" t="s">
        <v>1498</v>
      </c>
      <c r="I499" s="46" t="s">
        <v>4248</v>
      </c>
      <c r="J499" s="549"/>
      <c r="L499" s="46" t="s">
        <v>745</v>
      </c>
      <c r="M499" s="46" t="s">
        <v>1498</v>
      </c>
      <c r="N499" s="46" t="s">
        <v>4249</v>
      </c>
      <c r="O499" s="549"/>
    </row>
    <row r="500" spans="2:15" hidden="1">
      <c r="B500" s="46" t="s">
        <v>470</v>
      </c>
      <c r="C500" s="46" t="s">
        <v>1549</v>
      </c>
      <c r="D500" s="46" t="s">
        <v>908</v>
      </c>
      <c r="E500" s="46" t="s">
        <v>75</v>
      </c>
      <c r="F500" s="46">
        <v>38</v>
      </c>
      <c r="G500" s="46" t="s">
        <v>739</v>
      </c>
      <c r="H500" s="46" t="s">
        <v>1498</v>
      </c>
      <c r="I500" s="46" t="s">
        <v>4271</v>
      </c>
      <c r="J500" s="549"/>
      <c r="L500" s="46" t="s">
        <v>745</v>
      </c>
      <c r="M500" s="46" t="s">
        <v>1498</v>
      </c>
      <c r="N500" s="46" t="s">
        <v>4273</v>
      </c>
      <c r="O500" s="549"/>
    </row>
    <row r="501" spans="2:15" hidden="1">
      <c r="B501" s="46" t="s">
        <v>470</v>
      </c>
      <c r="C501" s="46" t="s">
        <v>1549</v>
      </c>
      <c r="D501" s="46" t="s">
        <v>908</v>
      </c>
      <c r="E501" s="46" t="s">
        <v>75</v>
      </c>
      <c r="F501" s="46">
        <v>39</v>
      </c>
      <c r="G501" s="46" t="s">
        <v>741</v>
      </c>
      <c r="H501" s="46" t="s">
        <v>1498</v>
      </c>
      <c r="I501" s="46" t="s">
        <v>4248</v>
      </c>
      <c r="J501" s="549"/>
      <c r="L501" s="46" t="s">
        <v>747</v>
      </c>
      <c r="M501" s="46" t="s">
        <v>82</v>
      </c>
      <c r="N501" s="46" t="s">
        <v>4248</v>
      </c>
      <c r="O501" s="549"/>
    </row>
    <row r="502" spans="2:15" hidden="1">
      <c r="B502" s="46" t="s">
        <v>470</v>
      </c>
      <c r="C502" s="46" t="s">
        <v>1549</v>
      </c>
      <c r="D502" s="46" t="s">
        <v>908</v>
      </c>
      <c r="E502" s="46" t="s">
        <v>75</v>
      </c>
      <c r="F502" s="46">
        <v>40</v>
      </c>
      <c r="G502" s="46" t="s">
        <v>741</v>
      </c>
      <c r="H502" s="46" t="s">
        <v>1498</v>
      </c>
      <c r="I502" s="46" t="s">
        <v>4271</v>
      </c>
      <c r="J502" s="549"/>
      <c r="L502" s="46" t="s">
        <v>747</v>
      </c>
      <c r="M502" s="46" t="s">
        <v>82</v>
      </c>
      <c r="N502" s="46" t="s">
        <v>4271</v>
      </c>
      <c r="O502" s="549"/>
    </row>
    <row r="503" spans="2:15" hidden="1">
      <c r="B503" s="46" t="s">
        <v>470</v>
      </c>
      <c r="C503" s="46" t="s">
        <v>1549</v>
      </c>
      <c r="D503" s="46" t="s">
        <v>908</v>
      </c>
      <c r="E503" s="46" t="s">
        <v>75</v>
      </c>
      <c r="F503" s="46">
        <v>41</v>
      </c>
      <c r="G503" s="46" t="s">
        <v>743</v>
      </c>
      <c r="H503" s="46" t="s">
        <v>1498</v>
      </c>
      <c r="I503" s="46" t="s">
        <v>4248</v>
      </c>
      <c r="J503" s="549"/>
      <c r="L503" s="46" t="s">
        <v>747</v>
      </c>
      <c r="M503" s="46" t="s">
        <v>1498</v>
      </c>
      <c r="N503" s="46" t="s">
        <v>4249</v>
      </c>
      <c r="O503" s="549"/>
    </row>
    <row r="504" spans="2:15" hidden="1">
      <c r="B504" s="46" t="s">
        <v>470</v>
      </c>
      <c r="C504" s="46" t="s">
        <v>1549</v>
      </c>
      <c r="D504" s="46" t="s">
        <v>908</v>
      </c>
      <c r="E504" s="46" t="s">
        <v>75</v>
      </c>
      <c r="F504" s="46">
        <v>42</v>
      </c>
      <c r="G504" s="46" t="s">
        <v>743</v>
      </c>
      <c r="H504" s="46" t="s">
        <v>1498</v>
      </c>
      <c r="I504" s="46" t="s">
        <v>4271</v>
      </c>
      <c r="J504" s="549"/>
      <c r="L504" s="46" t="s">
        <v>747</v>
      </c>
      <c r="M504" s="46" t="s">
        <v>1498</v>
      </c>
      <c r="N504" s="46" t="s">
        <v>4273</v>
      </c>
      <c r="O504" s="549"/>
    </row>
    <row r="505" spans="2:15" hidden="1">
      <c r="B505" s="46" t="s">
        <v>470</v>
      </c>
      <c r="C505" s="46" t="s">
        <v>1549</v>
      </c>
      <c r="D505" s="46" t="s">
        <v>908</v>
      </c>
      <c r="E505" s="46" t="s">
        <v>75</v>
      </c>
      <c r="F505" s="46">
        <v>43</v>
      </c>
      <c r="G505" s="46" t="s">
        <v>745</v>
      </c>
      <c r="H505" s="46" t="s">
        <v>1498</v>
      </c>
      <c r="I505" s="46" t="s">
        <v>4248</v>
      </c>
      <c r="J505" s="549"/>
      <c r="L505" s="46" t="s">
        <v>4426</v>
      </c>
      <c r="M505" s="46" t="s">
        <v>82</v>
      </c>
      <c r="N505" s="46" t="s">
        <v>4248</v>
      </c>
      <c r="O505" s="549"/>
    </row>
    <row r="506" spans="2:15" hidden="1">
      <c r="B506" s="46" t="s">
        <v>470</v>
      </c>
      <c r="C506" s="46" t="s">
        <v>1549</v>
      </c>
      <c r="D506" s="46" t="s">
        <v>908</v>
      </c>
      <c r="E506" s="46" t="s">
        <v>75</v>
      </c>
      <c r="F506" s="46">
        <v>44</v>
      </c>
      <c r="G506" s="46" t="s">
        <v>745</v>
      </c>
      <c r="H506" s="46" t="s">
        <v>1498</v>
      </c>
      <c r="I506" s="46" t="s">
        <v>4271</v>
      </c>
      <c r="J506" s="549"/>
      <c r="L506" s="46" t="s">
        <v>4426</v>
      </c>
      <c r="M506" s="46" t="s">
        <v>82</v>
      </c>
      <c r="N506" s="46" t="s">
        <v>4271</v>
      </c>
      <c r="O506" s="549"/>
    </row>
    <row r="507" spans="2:15" hidden="1">
      <c r="B507" s="46" t="s">
        <v>470</v>
      </c>
      <c r="C507" s="46" t="s">
        <v>1549</v>
      </c>
      <c r="D507" s="46" t="s">
        <v>908</v>
      </c>
      <c r="E507" s="46" t="s">
        <v>75</v>
      </c>
      <c r="F507" s="46">
        <v>45</v>
      </c>
      <c r="G507" s="563" t="s">
        <v>4335</v>
      </c>
      <c r="H507" s="563" t="s">
        <v>4335</v>
      </c>
      <c r="I507" s="563" t="s">
        <v>4335</v>
      </c>
      <c r="J507" s="549"/>
      <c r="L507" s="46" t="s">
        <v>4426</v>
      </c>
      <c r="M507" s="46" t="s">
        <v>1498</v>
      </c>
      <c r="N507" s="46" t="s">
        <v>4249</v>
      </c>
      <c r="O507" s="549"/>
    </row>
    <row r="508" spans="2:15" hidden="1">
      <c r="B508" s="46" t="s">
        <v>470</v>
      </c>
      <c r="C508" s="46" t="s">
        <v>1549</v>
      </c>
      <c r="D508" s="46" t="s">
        <v>908</v>
      </c>
      <c r="E508" s="46" t="s">
        <v>75</v>
      </c>
      <c r="F508" s="46">
        <v>46</v>
      </c>
      <c r="G508" s="563" t="s">
        <v>4335</v>
      </c>
      <c r="H508" s="563" t="s">
        <v>4335</v>
      </c>
      <c r="I508" s="563" t="s">
        <v>4335</v>
      </c>
      <c r="J508" s="549"/>
      <c r="L508" s="46" t="s">
        <v>4426</v>
      </c>
      <c r="M508" s="46" t="s">
        <v>1498</v>
      </c>
      <c r="N508" s="46" t="s">
        <v>4273</v>
      </c>
      <c r="O508" s="549"/>
    </row>
    <row r="509" spans="2:15" hidden="1">
      <c r="B509" s="46" t="s">
        <v>470</v>
      </c>
      <c r="C509" s="46" t="s">
        <v>1549</v>
      </c>
      <c r="D509" s="46" t="s">
        <v>908</v>
      </c>
      <c r="E509" s="46" t="s">
        <v>75</v>
      </c>
      <c r="F509" s="46">
        <v>47</v>
      </c>
      <c r="G509" s="563" t="s">
        <v>4335</v>
      </c>
      <c r="H509" s="563" t="s">
        <v>4335</v>
      </c>
      <c r="I509" s="563" t="s">
        <v>4335</v>
      </c>
      <c r="J509" s="549"/>
      <c r="L509" s="563" t="s">
        <v>4335</v>
      </c>
      <c r="M509" s="563" t="s">
        <v>4335</v>
      </c>
      <c r="N509" s="563" t="s">
        <v>4335</v>
      </c>
      <c r="O509" s="549"/>
    </row>
    <row r="510" spans="2:15" hidden="1">
      <c r="B510" s="46" t="s">
        <v>470</v>
      </c>
      <c r="C510" s="46" t="s">
        <v>1549</v>
      </c>
      <c r="D510" s="46" t="s">
        <v>908</v>
      </c>
      <c r="E510" s="46" t="s">
        <v>75</v>
      </c>
      <c r="F510" s="46">
        <v>48</v>
      </c>
      <c r="G510" s="563" t="s">
        <v>4335</v>
      </c>
      <c r="H510" s="563" t="s">
        <v>4335</v>
      </c>
      <c r="I510" s="563" t="s">
        <v>4335</v>
      </c>
      <c r="J510" s="549"/>
      <c r="L510" s="563" t="s">
        <v>4335</v>
      </c>
      <c r="M510" s="563" t="s">
        <v>4335</v>
      </c>
      <c r="N510" s="563" t="s">
        <v>4335</v>
      </c>
      <c r="O510" s="549"/>
    </row>
    <row r="511" spans="2:15" hidden="1">
      <c r="B511" s="46" t="s">
        <v>470</v>
      </c>
      <c r="C511" s="46" t="s">
        <v>1549</v>
      </c>
      <c r="D511" s="46" t="s">
        <v>908</v>
      </c>
      <c r="E511" s="46" t="s">
        <v>75</v>
      </c>
      <c r="F511" s="46">
        <v>49</v>
      </c>
      <c r="G511" s="46" t="s">
        <v>904</v>
      </c>
      <c r="H511" s="46" t="s">
        <v>75</v>
      </c>
      <c r="I511" s="46">
        <v>53</v>
      </c>
      <c r="J511" s="549" t="s">
        <v>4341</v>
      </c>
      <c r="L511" s="46" t="s">
        <v>904</v>
      </c>
      <c r="M511" s="46" t="s">
        <v>75</v>
      </c>
      <c r="N511" s="46">
        <v>53</v>
      </c>
      <c r="O511" s="549" t="s">
        <v>4341</v>
      </c>
    </row>
    <row r="512" spans="2:15" hidden="1">
      <c r="B512" s="46" t="s">
        <v>470</v>
      </c>
      <c r="C512" s="46" t="s">
        <v>1549</v>
      </c>
      <c r="D512" s="46" t="s">
        <v>908</v>
      </c>
      <c r="E512" s="46" t="s">
        <v>75</v>
      </c>
      <c r="F512" s="46">
        <v>50</v>
      </c>
      <c r="G512" s="563" t="s">
        <v>4335</v>
      </c>
      <c r="H512" s="563" t="s">
        <v>4335</v>
      </c>
      <c r="I512" s="563" t="s">
        <v>4335</v>
      </c>
      <c r="J512" s="549"/>
      <c r="L512" s="563" t="s">
        <v>4335</v>
      </c>
      <c r="M512" s="563" t="s">
        <v>4335</v>
      </c>
      <c r="N512" s="563" t="s">
        <v>4335</v>
      </c>
      <c r="O512" s="549"/>
    </row>
    <row r="513" spans="2:15" hidden="1">
      <c r="B513" s="46" t="s">
        <v>470</v>
      </c>
      <c r="C513" s="46" t="s">
        <v>1549</v>
      </c>
      <c r="D513" s="46" t="s">
        <v>908</v>
      </c>
      <c r="E513" s="46" t="s">
        <v>75</v>
      </c>
      <c r="F513" s="46">
        <v>51</v>
      </c>
      <c r="G513" s="563" t="s">
        <v>4335</v>
      </c>
      <c r="H513" s="563" t="s">
        <v>4335</v>
      </c>
      <c r="I513" s="563" t="s">
        <v>4335</v>
      </c>
      <c r="J513" s="549"/>
      <c r="L513" s="563" t="s">
        <v>4335</v>
      </c>
      <c r="M513" s="563" t="s">
        <v>4335</v>
      </c>
      <c r="N513" s="563" t="s">
        <v>4335</v>
      </c>
      <c r="O513" s="549"/>
    </row>
    <row r="514" spans="2:15" hidden="1">
      <c r="B514" s="46" t="s">
        <v>470</v>
      </c>
      <c r="C514" s="46" t="s">
        <v>1549</v>
      </c>
      <c r="D514" s="46" t="s">
        <v>908</v>
      </c>
      <c r="E514" s="46" t="s">
        <v>75</v>
      </c>
      <c r="F514" s="46">
        <v>52</v>
      </c>
      <c r="G514" s="563" t="s">
        <v>4335</v>
      </c>
      <c r="H514" s="563" t="s">
        <v>4335</v>
      </c>
      <c r="I514" s="563" t="s">
        <v>4335</v>
      </c>
      <c r="J514" s="549"/>
      <c r="L514" s="563" t="s">
        <v>4335</v>
      </c>
      <c r="M514" s="563" t="s">
        <v>4335</v>
      </c>
      <c r="N514" s="563" t="s">
        <v>4335</v>
      </c>
      <c r="O514" s="549"/>
    </row>
    <row r="515" spans="2:15" hidden="1">
      <c r="B515" s="46" t="s">
        <v>470</v>
      </c>
      <c r="C515" s="46" t="s">
        <v>1549</v>
      </c>
      <c r="D515" s="46" t="s">
        <v>908</v>
      </c>
      <c r="E515" s="46" t="s">
        <v>75</v>
      </c>
      <c r="F515" s="46">
        <v>53</v>
      </c>
      <c r="G515" s="46" t="s">
        <v>904</v>
      </c>
      <c r="H515" s="46" t="s">
        <v>75</v>
      </c>
      <c r="I515" s="46">
        <v>49</v>
      </c>
      <c r="J515" s="549" t="s">
        <v>4341</v>
      </c>
      <c r="L515" s="46" t="s">
        <v>904</v>
      </c>
      <c r="M515" s="46" t="s">
        <v>75</v>
      </c>
      <c r="N515" s="46">
        <v>49</v>
      </c>
      <c r="O515" s="549" t="s">
        <v>4341</v>
      </c>
    </row>
    <row r="516" spans="2:15" hidden="1">
      <c r="B516" s="46" t="s">
        <v>470</v>
      </c>
      <c r="C516" s="46" t="s">
        <v>1549</v>
      </c>
      <c r="D516" s="46" t="s">
        <v>908</v>
      </c>
      <c r="E516" s="46" t="s">
        <v>75</v>
      </c>
      <c r="F516" s="46">
        <v>54</v>
      </c>
      <c r="G516" s="563" t="s">
        <v>4335</v>
      </c>
      <c r="H516" s="563" t="s">
        <v>4335</v>
      </c>
      <c r="I516" s="563" t="s">
        <v>4335</v>
      </c>
      <c r="J516" s="549"/>
      <c r="L516" s="563" t="s">
        <v>4335</v>
      </c>
      <c r="M516" s="563" t="s">
        <v>4335</v>
      </c>
      <c r="N516" s="563" t="s">
        <v>4335</v>
      </c>
      <c r="O516" s="549"/>
    </row>
    <row r="517" spans="2:15" hidden="1">
      <c r="B517" s="46" t="s">
        <v>470</v>
      </c>
      <c r="C517" s="46" t="s">
        <v>1549</v>
      </c>
      <c r="D517" s="46" t="s">
        <v>908</v>
      </c>
      <c r="E517" s="46" t="s">
        <v>75</v>
      </c>
      <c r="F517" s="46">
        <v>55</v>
      </c>
      <c r="G517" s="563" t="s">
        <v>4335</v>
      </c>
      <c r="H517" s="563" t="s">
        <v>4335</v>
      </c>
      <c r="I517" s="563" t="s">
        <v>4335</v>
      </c>
      <c r="J517" s="549"/>
      <c r="L517" s="563" t="s">
        <v>4335</v>
      </c>
      <c r="M517" s="563" t="s">
        <v>4335</v>
      </c>
      <c r="N517" s="563" t="s">
        <v>4335</v>
      </c>
      <c r="O517" s="549"/>
    </row>
    <row r="518" spans="2:15" hidden="1">
      <c r="B518" s="46" t="s">
        <v>470</v>
      </c>
      <c r="C518" s="46" t="s">
        <v>1549</v>
      </c>
      <c r="D518" s="46" t="s">
        <v>908</v>
      </c>
      <c r="E518" s="46" t="s">
        <v>75</v>
      </c>
      <c r="F518" s="46">
        <v>56</v>
      </c>
      <c r="G518" s="563" t="s">
        <v>4335</v>
      </c>
      <c r="H518" s="563" t="s">
        <v>4335</v>
      </c>
      <c r="I518" s="563" t="s">
        <v>4335</v>
      </c>
      <c r="J518" s="549"/>
      <c r="L518" s="563" t="s">
        <v>4335</v>
      </c>
      <c r="M518" s="563" t="s">
        <v>4335</v>
      </c>
      <c r="N518" s="563" t="s">
        <v>4335</v>
      </c>
      <c r="O518" s="549"/>
    </row>
    <row r="519" spans="2:15" hidden="1">
      <c r="B519" s="46" t="s">
        <v>470</v>
      </c>
      <c r="C519" s="46" t="s">
        <v>1549</v>
      </c>
      <c r="D519" s="46" t="s">
        <v>908</v>
      </c>
      <c r="E519" s="46" t="s">
        <v>75</v>
      </c>
      <c r="F519" s="46">
        <v>57</v>
      </c>
      <c r="G519" s="46" t="s">
        <v>904</v>
      </c>
      <c r="H519" s="46" t="s">
        <v>75</v>
      </c>
      <c r="I519" s="46">
        <v>61</v>
      </c>
      <c r="J519" s="549" t="s">
        <v>4341</v>
      </c>
      <c r="L519" s="46" t="s">
        <v>904</v>
      </c>
      <c r="M519" s="46" t="s">
        <v>75</v>
      </c>
      <c r="N519" s="46">
        <v>61</v>
      </c>
      <c r="O519" s="549" t="s">
        <v>4341</v>
      </c>
    </row>
    <row r="520" spans="2:15" hidden="1">
      <c r="B520" s="46" t="s">
        <v>470</v>
      </c>
      <c r="C520" s="46" t="s">
        <v>1549</v>
      </c>
      <c r="D520" s="46" t="s">
        <v>908</v>
      </c>
      <c r="E520" s="46" t="s">
        <v>75</v>
      </c>
      <c r="F520" s="46">
        <v>58</v>
      </c>
      <c r="G520" s="563" t="s">
        <v>4335</v>
      </c>
      <c r="H520" s="563" t="s">
        <v>4335</v>
      </c>
      <c r="I520" s="563" t="s">
        <v>4335</v>
      </c>
      <c r="J520" s="549"/>
      <c r="L520" s="563" t="s">
        <v>4335</v>
      </c>
      <c r="M520" s="563" t="s">
        <v>4335</v>
      </c>
      <c r="N520" s="563" t="s">
        <v>4335</v>
      </c>
      <c r="O520" s="549"/>
    </row>
    <row r="521" spans="2:15" hidden="1">
      <c r="B521" s="46" t="s">
        <v>470</v>
      </c>
      <c r="C521" s="46" t="s">
        <v>1549</v>
      </c>
      <c r="D521" s="46" t="s">
        <v>908</v>
      </c>
      <c r="E521" s="46" t="s">
        <v>75</v>
      </c>
      <c r="F521" s="46">
        <v>59</v>
      </c>
      <c r="G521" s="563" t="s">
        <v>4335</v>
      </c>
      <c r="H521" s="563" t="s">
        <v>4335</v>
      </c>
      <c r="I521" s="563" t="s">
        <v>4335</v>
      </c>
      <c r="J521" s="549"/>
      <c r="L521" s="563" t="s">
        <v>4335</v>
      </c>
      <c r="M521" s="563" t="s">
        <v>4335</v>
      </c>
      <c r="N521" s="563" t="s">
        <v>4335</v>
      </c>
      <c r="O521" s="549"/>
    </row>
    <row r="522" spans="2:15" hidden="1">
      <c r="B522" s="46" t="s">
        <v>470</v>
      </c>
      <c r="C522" s="46" t="s">
        <v>1549</v>
      </c>
      <c r="D522" s="46" t="s">
        <v>908</v>
      </c>
      <c r="E522" s="46" t="s">
        <v>75</v>
      </c>
      <c r="F522" s="46">
        <v>60</v>
      </c>
      <c r="G522" s="563" t="s">
        <v>4335</v>
      </c>
      <c r="H522" s="563" t="s">
        <v>4335</v>
      </c>
      <c r="I522" s="563" t="s">
        <v>4335</v>
      </c>
      <c r="J522" s="549"/>
      <c r="L522" s="563" t="s">
        <v>4335</v>
      </c>
      <c r="M522" s="563" t="s">
        <v>4335</v>
      </c>
      <c r="N522" s="563" t="s">
        <v>4335</v>
      </c>
      <c r="O522" s="549"/>
    </row>
    <row r="523" spans="2:15" hidden="1">
      <c r="B523" s="46" t="s">
        <v>470</v>
      </c>
      <c r="C523" s="46" t="s">
        <v>1549</v>
      </c>
      <c r="D523" s="46" t="s">
        <v>908</v>
      </c>
      <c r="E523" s="46" t="s">
        <v>75</v>
      </c>
      <c r="F523" s="46">
        <v>61</v>
      </c>
      <c r="G523" s="46" t="s">
        <v>904</v>
      </c>
      <c r="H523" s="46" t="s">
        <v>75</v>
      </c>
      <c r="I523" s="46">
        <v>57</v>
      </c>
      <c r="J523" s="549" t="s">
        <v>4341</v>
      </c>
      <c r="L523" s="46" t="s">
        <v>904</v>
      </c>
      <c r="M523" s="46" t="s">
        <v>75</v>
      </c>
      <c r="N523" s="46">
        <v>57</v>
      </c>
      <c r="O523" s="549" t="s">
        <v>4341</v>
      </c>
    </row>
    <row r="524" spans="2:15" hidden="1">
      <c r="B524" s="46" t="s">
        <v>470</v>
      </c>
      <c r="C524" s="46" t="s">
        <v>1549</v>
      </c>
      <c r="D524" s="46" t="s">
        <v>908</v>
      </c>
      <c r="E524" s="46" t="s">
        <v>75</v>
      </c>
      <c r="F524" s="46">
        <v>62</v>
      </c>
      <c r="G524" s="563" t="s">
        <v>4335</v>
      </c>
      <c r="H524" s="563" t="s">
        <v>4335</v>
      </c>
      <c r="I524" s="563" t="s">
        <v>4335</v>
      </c>
      <c r="J524" s="549"/>
      <c r="L524" s="563" t="s">
        <v>4335</v>
      </c>
      <c r="M524" s="563" t="s">
        <v>4335</v>
      </c>
      <c r="N524" s="563" t="s">
        <v>4335</v>
      </c>
      <c r="O524" s="549"/>
    </row>
    <row r="525" spans="2:15" hidden="1">
      <c r="B525" s="46" t="s">
        <v>470</v>
      </c>
      <c r="C525" s="46" t="s">
        <v>1549</v>
      </c>
      <c r="D525" s="46" t="s">
        <v>908</v>
      </c>
      <c r="E525" s="46" t="s">
        <v>75</v>
      </c>
      <c r="F525" s="46">
        <v>63</v>
      </c>
      <c r="G525" s="563" t="s">
        <v>4335</v>
      </c>
      <c r="H525" s="563" t="s">
        <v>4335</v>
      </c>
      <c r="I525" s="563" t="s">
        <v>4335</v>
      </c>
      <c r="J525" s="549"/>
      <c r="L525" s="563" t="s">
        <v>4335</v>
      </c>
      <c r="M525" s="563" t="s">
        <v>4335</v>
      </c>
      <c r="N525" s="563" t="s">
        <v>4335</v>
      </c>
      <c r="O525" s="549"/>
    </row>
    <row r="526" spans="2:15" hidden="1">
      <c r="B526" s="46" t="s">
        <v>470</v>
      </c>
      <c r="C526" s="46" t="s">
        <v>1549</v>
      </c>
      <c r="D526" s="46" t="s">
        <v>908</v>
      </c>
      <c r="E526" s="46" t="s">
        <v>75</v>
      </c>
      <c r="F526" s="46">
        <v>64</v>
      </c>
      <c r="G526" s="563" t="s">
        <v>4335</v>
      </c>
      <c r="H526" s="563" t="s">
        <v>4335</v>
      </c>
      <c r="I526" s="563" t="s">
        <v>4335</v>
      </c>
      <c r="J526" s="549"/>
      <c r="L526" s="563" t="s">
        <v>4335</v>
      </c>
      <c r="M526" s="563" t="s">
        <v>4335</v>
      </c>
      <c r="N526" s="563" t="s">
        <v>4335</v>
      </c>
      <c r="O526" s="549"/>
    </row>
    <row r="527" spans="2:15" hidden="1">
      <c r="B527" s="46" t="s">
        <v>471</v>
      </c>
      <c r="C527" s="46" t="s">
        <v>1549</v>
      </c>
      <c r="D527" s="46" t="s">
        <v>911</v>
      </c>
      <c r="E527" s="46" t="s">
        <v>75</v>
      </c>
      <c r="F527" s="46" t="s">
        <v>4230</v>
      </c>
      <c r="G527" s="46" t="s">
        <v>4427</v>
      </c>
      <c r="H527" s="549" t="s">
        <v>4323</v>
      </c>
      <c r="I527" s="46" t="s">
        <v>4428</v>
      </c>
      <c r="J527" s="549"/>
      <c r="L527" s="46" t="s">
        <v>4427</v>
      </c>
      <c r="M527" s="549" t="s">
        <v>4323</v>
      </c>
      <c r="N527" s="46" t="s">
        <v>4428</v>
      </c>
      <c r="O527" s="549"/>
    </row>
    <row r="528" spans="2:15" hidden="1">
      <c r="B528" s="46" t="s">
        <v>471</v>
      </c>
      <c r="C528" s="46" t="s">
        <v>1549</v>
      </c>
      <c r="D528" s="46" t="s">
        <v>911</v>
      </c>
      <c r="E528" s="46" t="s">
        <v>75</v>
      </c>
      <c r="F528" s="46">
        <v>1</v>
      </c>
      <c r="G528" s="46" t="s">
        <v>4429</v>
      </c>
      <c r="H528" s="46" t="s">
        <v>72</v>
      </c>
      <c r="I528" s="46" t="s">
        <v>4430</v>
      </c>
      <c r="J528" s="549"/>
      <c r="L528" s="46" t="s">
        <v>4429</v>
      </c>
      <c r="M528" s="46" t="s">
        <v>72</v>
      </c>
      <c r="N528" s="46" t="s">
        <v>4430</v>
      </c>
      <c r="O528" s="549"/>
    </row>
    <row r="529" spans="2:15" hidden="1">
      <c r="B529" s="46" t="s">
        <v>471</v>
      </c>
      <c r="C529" s="46" t="s">
        <v>1549</v>
      </c>
      <c r="D529" s="46" t="s">
        <v>911</v>
      </c>
      <c r="E529" s="46" t="s">
        <v>75</v>
      </c>
      <c r="F529" s="46">
        <v>2</v>
      </c>
      <c r="G529" s="46" t="s">
        <v>4429</v>
      </c>
      <c r="H529" s="46" t="s">
        <v>72</v>
      </c>
      <c r="I529" s="46" t="s">
        <v>4431</v>
      </c>
      <c r="J529" s="549"/>
      <c r="L529" s="46" t="s">
        <v>4429</v>
      </c>
      <c r="M529" s="46" t="s">
        <v>72</v>
      </c>
      <c r="N529" s="46" t="s">
        <v>4431</v>
      </c>
      <c r="O529" s="549"/>
    </row>
    <row r="530" spans="2:15" hidden="1">
      <c r="B530" s="46" t="s">
        <v>471</v>
      </c>
      <c r="C530" s="46" t="s">
        <v>1549</v>
      </c>
      <c r="D530" s="46" t="s">
        <v>911</v>
      </c>
      <c r="E530" s="46" t="s">
        <v>75</v>
      </c>
      <c r="F530" s="46">
        <v>3</v>
      </c>
      <c r="G530" s="46" t="s">
        <v>4429</v>
      </c>
      <c r="H530" s="46" t="s">
        <v>72</v>
      </c>
      <c r="I530" s="46" t="s">
        <v>4432</v>
      </c>
      <c r="J530" s="549"/>
      <c r="L530" s="46" t="s">
        <v>4429</v>
      </c>
      <c r="M530" s="46" t="s">
        <v>72</v>
      </c>
      <c r="N530" s="46" t="s">
        <v>4432</v>
      </c>
      <c r="O530" s="549"/>
    </row>
    <row r="531" spans="2:15" hidden="1">
      <c r="B531" s="46" t="s">
        <v>471</v>
      </c>
      <c r="C531" s="46" t="s">
        <v>1549</v>
      </c>
      <c r="D531" s="46" t="s">
        <v>911</v>
      </c>
      <c r="E531" s="46" t="s">
        <v>75</v>
      </c>
      <c r="F531" s="46">
        <v>4</v>
      </c>
      <c r="G531" s="46" t="s">
        <v>4429</v>
      </c>
      <c r="H531" s="46" t="s">
        <v>72</v>
      </c>
      <c r="I531" s="46" t="s">
        <v>4433</v>
      </c>
      <c r="J531" s="549"/>
      <c r="L531" s="46" t="s">
        <v>4429</v>
      </c>
      <c r="M531" s="46" t="s">
        <v>72</v>
      </c>
      <c r="N531" s="46" t="s">
        <v>4433</v>
      </c>
      <c r="O531" s="549"/>
    </row>
    <row r="532" spans="2:15" hidden="1">
      <c r="B532" s="46" t="s">
        <v>471</v>
      </c>
      <c r="C532" s="46" t="s">
        <v>1549</v>
      </c>
      <c r="D532" s="46" t="s">
        <v>911</v>
      </c>
      <c r="E532" s="46" t="s">
        <v>75</v>
      </c>
      <c r="F532" s="46">
        <v>5</v>
      </c>
      <c r="G532" s="46" t="s">
        <v>4429</v>
      </c>
      <c r="H532" s="46" t="s">
        <v>72</v>
      </c>
      <c r="I532" s="46" t="s">
        <v>4434</v>
      </c>
      <c r="J532" s="549"/>
      <c r="L532" s="46" t="s">
        <v>4429</v>
      </c>
      <c r="M532" s="46" t="s">
        <v>72</v>
      </c>
      <c r="N532" s="46" t="s">
        <v>4434</v>
      </c>
      <c r="O532" s="549"/>
    </row>
    <row r="533" spans="2:15" hidden="1">
      <c r="B533" s="46" t="s">
        <v>471</v>
      </c>
      <c r="C533" s="46" t="s">
        <v>1549</v>
      </c>
      <c r="D533" s="46" t="s">
        <v>911</v>
      </c>
      <c r="E533" s="46" t="s">
        <v>75</v>
      </c>
      <c r="F533" s="46">
        <v>6</v>
      </c>
      <c r="G533" s="46" t="s">
        <v>4429</v>
      </c>
      <c r="H533" s="46" t="s">
        <v>72</v>
      </c>
      <c r="I533" s="46" t="s">
        <v>4435</v>
      </c>
      <c r="J533" s="549"/>
      <c r="L533" s="46" t="s">
        <v>4429</v>
      </c>
      <c r="M533" s="46" t="s">
        <v>72</v>
      </c>
      <c r="N533" s="46" t="s">
        <v>4435</v>
      </c>
      <c r="O533" s="549"/>
    </row>
    <row r="534" spans="2:15" hidden="1">
      <c r="B534" s="46" t="s">
        <v>471</v>
      </c>
      <c r="C534" s="46" t="s">
        <v>1549</v>
      </c>
      <c r="D534" s="46" t="s">
        <v>911</v>
      </c>
      <c r="E534" s="46" t="s">
        <v>75</v>
      </c>
      <c r="F534" s="46">
        <v>7</v>
      </c>
      <c r="G534" s="46" t="s">
        <v>4429</v>
      </c>
      <c r="H534" s="46" t="s">
        <v>72</v>
      </c>
      <c r="I534" s="46" t="s">
        <v>4436</v>
      </c>
      <c r="J534" s="549"/>
      <c r="L534" s="46" t="s">
        <v>4429</v>
      </c>
      <c r="M534" s="46" t="s">
        <v>72</v>
      </c>
      <c r="N534" s="46" t="s">
        <v>4436</v>
      </c>
      <c r="O534" s="549"/>
    </row>
    <row r="535" spans="2:15" hidden="1">
      <c r="B535" s="46" t="s">
        <v>471</v>
      </c>
      <c r="C535" s="46" t="s">
        <v>1549</v>
      </c>
      <c r="D535" s="46" t="s">
        <v>911</v>
      </c>
      <c r="E535" s="46" t="s">
        <v>75</v>
      </c>
      <c r="F535" s="46">
        <v>8</v>
      </c>
      <c r="G535" s="46" t="s">
        <v>4429</v>
      </c>
      <c r="H535" s="46" t="s">
        <v>72</v>
      </c>
      <c r="I535" s="46" t="s">
        <v>4437</v>
      </c>
      <c r="J535" s="549"/>
      <c r="L535" s="46" t="s">
        <v>4429</v>
      </c>
      <c r="M535" s="46" t="s">
        <v>72</v>
      </c>
      <c r="N535" s="46" t="s">
        <v>4437</v>
      </c>
      <c r="O535" s="549"/>
    </row>
    <row r="536" spans="2:15" hidden="1">
      <c r="B536" s="46" t="s">
        <v>471</v>
      </c>
      <c r="C536" s="46" t="s">
        <v>1549</v>
      </c>
      <c r="D536" s="46" t="s">
        <v>911</v>
      </c>
      <c r="E536" s="46" t="s">
        <v>75</v>
      </c>
      <c r="F536" s="46">
        <v>9</v>
      </c>
      <c r="G536" s="46" t="s">
        <v>4429</v>
      </c>
      <c r="H536" s="46" t="s">
        <v>72</v>
      </c>
      <c r="I536" s="46" t="s">
        <v>4438</v>
      </c>
      <c r="J536" s="549"/>
      <c r="L536" s="46" t="s">
        <v>4429</v>
      </c>
      <c r="M536" s="46" t="s">
        <v>72</v>
      </c>
      <c r="N536" s="46" t="s">
        <v>4438</v>
      </c>
      <c r="O536" s="549"/>
    </row>
    <row r="537" spans="2:15" hidden="1">
      <c r="B537" s="46" t="s">
        <v>471</v>
      </c>
      <c r="C537" s="46" t="s">
        <v>1549</v>
      </c>
      <c r="D537" s="46" t="s">
        <v>911</v>
      </c>
      <c r="E537" s="46" t="s">
        <v>75</v>
      </c>
      <c r="F537" s="46">
        <v>10</v>
      </c>
      <c r="G537" s="46" t="s">
        <v>4429</v>
      </c>
      <c r="H537" s="46" t="s">
        <v>72</v>
      </c>
      <c r="I537" s="46" t="s">
        <v>4439</v>
      </c>
      <c r="J537" s="549"/>
      <c r="L537" s="46" t="s">
        <v>4429</v>
      </c>
      <c r="M537" s="46" t="s">
        <v>72</v>
      </c>
      <c r="N537" s="46" t="s">
        <v>4439</v>
      </c>
      <c r="O537" s="549"/>
    </row>
    <row r="538" spans="2:15" hidden="1">
      <c r="B538" s="46" t="s">
        <v>471</v>
      </c>
      <c r="C538" s="46" t="s">
        <v>1549</v>
      </c>
      <c r="D538" s="46" t="s">
        <v>911</v>
      </c>
      <c r="E538" s="46" t="s">
        <v>75</v>
      </c>
      <c r="F538" s="46">
        <v>11</v>
      </c>
      <c r="G538" s="563" t="s">
        <v>4335</v>
      </c>
      <c r="H538" s="563" t="s">
        <v>4335</v>
      </c>
      <c r="I538" s="563" t="s">
        <v>4335</v>
      </c>
      <c r="J538" s="549"/>
      <c r="L538" s="563" t="s">
        <v>4335</v>
      </c>
      <c r="M538" s="563" t="s">
        <v>4335</v>
      </c>
      <c r="N538" s="563" t="s">
        <v>4335</v>
      </c>
      <c r="O538" s="549"/>
    </row>
    <row r="539" spans="2:15" hidden="1">
      <c r="B539" s="46" t="s">
        <v>471</v>
      </c>
      <c r="C539" s="46" t="s">
        <v>1549</v>
      </c>
      <c r="D539" s="46" t="s">
        <v>911</v>
      </c>
      <c r="E539" s="46" t="s">
        <v>75</v>
      </c>
      <c r="F539" s="46">
        <v>12</v>
      </c>
      <c r="G539" s="563" t="s">
        <v>4335</v>
      </c>
      <c r="H539" s="563" t="s">
        <v>4335</v>
      </c>
      <c r="I539" s="563" t="s">
        <v>4335</v>
      </c>
      <c r="J539" s="549"/>
      <c r="L539" s="563" t="s">
        <v>4335</v>
      </c>
      <c r="M539" s="563" t="s">
        <v>4335</v>
      </c>
      <c r="N539" s="563" t="s">
        <v>4335</v>
      </c>
      <c r="O539" s="549"/>
    </row>
    <row r="540" spans="2:15" hidden="1">
      <c r="B540" s="46" t="s">
        <v>471</v>
      </c>
      <c r="C540" s="46" t="s">
        <v>1549</v>
      </c>
      <c r="D540" s="46" t="s">
        <v>911</v>
      </c>
      <c r="E540" s="46" t="s">
        <v>75</v>
      </c>
      <c r="F540" s="46">
        <v>13</v>
      </c>
      <c r="G540" s="563" t="s">
        <v>4335</v>
      </c>
      <c r="H540" s="563" t="s">
        <v>4335</v>
      </c>
      <c r="I540" s="563" t="s">
        <v>4335</v>
      </c>
      <c r="J540" s="549"/>
      <c r="L540" s="563" t="s">
        <v>4335</v>
      </c>
      <c r="M540" s="563" t="s">
        <v>4335</v>
      </c>
      <c r="N540" s="563" t="s">
        <v>4335</v>
      </c>
      <c r="O540" s="549"/>
    </row>
    <row r="541" spans="2:15" hidden="1">
      <c r="B541" s="46" t="s">
        <v>471</v>
      </c>
      <c r="C541" s="46" t="s">
        <v>1549</v>
      </c>
      <c r="D541" s="46" t="s">
        <v>911</v>
      </c>
      <c r="E541" s="46" t="s">
        <v>75</v>
      </c>
      <c r="F541" s="46">
        <v>14</v>
      </c>
      <c r="G541" s="563" t="s">
        <v>4335</v>
      </c>
      <c r="H541" s="563" t="s">
        <v>4335</v>
      </c>
      <c r="I541" s="563" t="s">
        <v>4335</v>
      </c>
      <c r="J541" s="549"/>
      <c r="L541" s="563" t="s">
        <v>4335</v>
      </c>
      <c r="M541" s="563" t="s">
        <v>4335</v>
      </c>
      <c r="N541" s="563" t="s">
        <v>4335</v>
      </c>
      <c r="O541" s="549"/>
    </row>
    <row r="542" spans="2:15" hidden="1">
      <c r="B542" s="46" t="s">
        <v>471</v>
      </c>
      <c r="C542" s="46" t="s">
        <v>1549</v>
      </c>
      <c r="D542" s="46" t="s">
        <v>911</v>
      </c>
      <c r="E542" s="46" t="s">
        <v>75</v>
      </c>
      <c r="F542" s="46">
        <v>15</v>
      </c>
      <c r="G542" s="563" t="s">
        <v>4335</v>
      </c>
      <c r="H542" s="563" t="s">
        <v>4335</v>
      </c>
      <c r="I542" s="563" t="s">
        <v>4335</v>
      </c>
      <c r="J542" s="549"/>
      <c r="L542" s="563" t="s">
        <v>4335</v>
      </c>
      <c r="M542" s="563" t="s">
        <v>4335</v>
      </c>
      <c r="N542" s="563" t="s">
        <v>4335</v>
      </c>
      <c r="O542" s="549"/>
    </row>
    <row r="543" spans="2:15" hidden="1">
      <c r="B543" s="46" t="s">
        <v>471</v>
      </c>
      <c r="C543" s="46" t="s">
        <v>1549</v>
      </c>
      <c r="D543" s="46" t="s">
        <v>911</v>
      </c>
      <c r="E543" s="46" t="s">
        <v>75</v>
      </c>
      <c r="F543" s="46">
        <v>16</v>
      </c>
      <c r="G543" s="563" t="s">
        <v>4335</v>
      </c>
      <c r="H543" s="563" t="s">
        <v>4335</v>
      </c>
      <c r="I543" s="563" t="s">
        <v>4335</v>
      </c>
      <c r="J543" s="549"/>
      <c r="L543" s="563" t="s">
        <v>4335</v>
      </c>
      <c r="M543" s="563" t="s">
        <v>4335</v>
      </c>
      <c r="N543" s="563" t="s">
        <v>4335</v>
      </c>
      <c r="O543" s="549"/>
    </row>
    <row r="544" spans="2:15" hidden="1">
      <c r="B544" s="46" t="s">
        <v>471</v>
      </c>
      <c r="C544" s="46" t="s">
        <v>1549</v>
      </c>
      <c r="D544" s="46" t="s">
        <v>911</v>
      </c>
      <c r="E544" s="46" t="s">
        <v>75</v>
      </c>
      <c r="F544" s="46">
        <v>17</v>
      </c>
      <c r="G544" s="563" t="s">
        <v>4335</v>
      </c>
      <c r="H544" s="563" t="s">
        <v>4335</v>
      </c>
      <c r="I544" s="563" t="s">
        <v>4335</v>
      </c>
      <c r="J544" s="549"/>
      <c r="L544" s="563" t="s">
        <v>4335</v>
      </c>
      <c r="M544" s="563" t="s">
        <v>4335</v>
      </c>
      <c r="N544" s="563" t="s">
        <v>4335</v>
      </c>
      <c r="O544" s="549"/>
    </row>
    <row r="545" spans="2:15" hidden="1">
      <c r="B545" s="46" t="s">
        <v>471</v>
      </c>
      <c r="C545" s="46" t="s">
        <v>1549</v>
      </c>
      <c r="D545" s="46" t="s">
        <v>911</v>
      </c>
      <c r="E545" s="46" t="s">
        <v>75</v>
      </c>
      <c r="F545" s="46">
        <v>18</v>
      </c>
      <c r="G545" s="563" t="s">
        <v>4335</v>
      </c>
      <c r="H545" s="563" t="s">
        <v>4335</v>
      </c>
      <c r="I545" s="563" t="s">
        <v>4335</v>
      </c>
      <c r="J545" s="549"/>
      <c r="L545" s="563" t="s">
        <v>4335</v>
      </c>
      <c r="M545" s="563" t="s">
        <v>4335</v>
      </c>
      <c r="N545" s="563" t="s">
        <v>4335</v>
      </c>
      <c r="O545" s="549"/>
    </row>
    <row r="546" spans="2:15" hidden="1">
      <c r="B546" s="46" t="s">
        <v>471</v>
      </c>
      <c r="C546" s="46" t="s">
        <v>1549</v>
      </c>
      <c r="D546" s="46" t="s">
        <v>911</v>
      </c>
      <c r="E546" s="46" t="s">
        <v>75</v>
      </c>
      <c r="F546" s="46">
        <v>19</v>
      </c>
      <c r="G546" s="46" t="s">
        <v>892</v>
      </c>
      <c r="H546" s="46" t="s">
        <v>82</v>
      </c>
      <c r="I546" s="46" t="s">
        <v>4248</v>
      </c>
      <c r="J546" s="549"/>
      <c r="L546" s="46" t="s">
        <v>794</v>
      </c>
      <c r="M546" s="46" t="s">
        <v>82</v>
      </c>
      <c r="N546" s="46" t="s">
        <v>4248</v>
      </c>
      <c r="O546" s="549"/>
    </row>
    <row r="547" spans="2:15" hidden="1">
      <c r="B547" s="46" t="s">
        <v>471</v>
      </c>
      <c r="C547" s="46" t="s">
        <v>1549</v>
      </c>
      <c r="D547" s="46" t="s">
        <v>911</v>
      </c>
      <c r="E547" s="46" t="s">
        <v>75</v>
      </c>
      <c r="F547" s="46">
        <v>20</v>
      </c>
      <c r="G547" s="46" t="s">
        <v>892</v>
      </c>
      <c r="H547" s="46" t="s">
        <v>82</v>
      </c>
      <c r="I547" s="46" t="s">
        <v>4249</v>
      </c>
      <c r="J547" s="549"/>
      <c r="L547" s="46" t="s">
        <v>794</v>
      </c>
      <c r="M547" s="46" t="s">
        <v>82</v>
      </c>
      <c r="N547" s="46" t="s">
        <v>4271</v>
      </c>
      <c r="O547" s="549"/>
    </row>
    <row r="548" spans="2:15" hidden="1">
      <c r="B548" s="46" t="s">
        <v>471</v>
      </c>
      <c r="C548" s="46" t="s">
        <v>1549</v>
      </c>
      <c r="D548" s="46" t="s">
        <v>911</v>
      </c>
      <c r="E548" s="46" t="s">
        <v>75</v>
      </c>
      <c r="F548" s="46">
        <v>21</v>
      </c>
      <c r="G548" s="46" t="s">
        <v>892</v>
      </c>
      <c r="H548" s="46" t="s">
        <v>82</v>
      </c>
      <c r="I548" s="46" t="s">
        <v>4271</v>
      </c>
      <c r="J548" s="549"/>
      <c r="L548" s="46" t="s">
        <v>794</v>
      </c>
      <c r="M548" s="46" t="s">
        <v>1498</v>
      </c>
      <c r="N548" s="46" t="s">
        <v>4249</v>
      </c>
      <c r="O548" s="549"/>
    </row>
    <row r="549" spans="2:15" hidden="1">
      <c r="B549" s="46" t="s">
        <v>471</v>
      </c>
      <c r="C549" s="46" t="s">
        <v>1549</v>
      </c>
      <c r="D549" s="46" t="s">
        <v>911</v>
      </c>
      <c r="E549" s="46" t="s">
        <v>75</v>
      </c>
      <c r="F549" s="46">
        <v>22</v>
      </c>
      <c r="G549" s="46" t="s">
        <v>892</v>
      </c>
      <c r="H549" s="46" t="s">
        <v>82</v>
      </c>
      <c r="I549" s="46" t="s">
        <v>4273</v>
      </c>
      <c r="J549" s="549"/>
      <c r="L549" s="46" t="s">
        <v>794</v>
      </c>
      <c r="M549" s="46" t="s">
        <v>1498</v>
      </c>
      <c r="N549" s="46" t="s">
        <v>4273</v>
      </c>
      <c r="O549" s="549"/>
    </row>
    <row r="550" spans="2:15" hidden="1">
      <c r="B550" s="46" t="s">
        <v>471</v>
      </c>
      <c r="C550" s="46" t="s">
        <v>1549</v>
      </c>
      <c r="D550" s="46" t="s">
        <v>911</v>
      </c>
      <c r="E550" s="46" t="s">
        <v>75</v>
      </c>
      <c r="F550" s="46">
        <v>23</v>
      </c>
      <c r="G550" s="46" t="s">
        <v>892</v>
      </c>
      <c r="H550" s="46" t="s">
        <v>82</v>
      </c>
      <c r="I550" s="46" t="s">
        <v>4336</v>
      </c>
      <c r="J550" s="549"/>
      <c r="L550" s="46" t="s">
        <v>796</v>
      </c>
      <c r="M550" s="46" t="s">
        <v>82</v>
      </c>
      <c r="N550" s="46" t="s">
        <v>4248</v>
      </c>
      <c r="O550" s="549"/>
    </row>
    <row r="551" spans="2:15" hidden="1">
      <c r="B551" s="46" t="s">
        <v>471</v>
      </c>
      <c r="C551" s="46" t="s">
        <v>1549</v>
      </c>
      <c r="D551" s="46" t="s">
        <v>911</v>
      </c>
      <c r="E551" s="46" t="s">
        <v>75</v>
      </c>
      <c r="F551" s="46">
        <v>24</v>
      </c>
      <c r="G551" s="46" t="s">
        <v>892</v>
      </c>
      <c r="H551" s="46" t="s">
        <v>82</v>
      </c>
      <c r="I551" s="46" t="s">
        <v>4337</v>
      </c>
      <c r="J551" s="549"/>
      <c r="L551" s="46" t="s">
        <v>796</v>
      </c>
      <c r="M551" s="46" t="s">
        <v>82</v>
      </c>
      <c r="N551" s="46" t="s">
        <v>4271</v>
      </c>
      <c r="O551" s="549"/>
    </row>
    <row r="552" spans="2:15" hidden="1">
      <c r="B552" s="46" t="s">
        <v>471</v>
      </c>
      <c r="C552" s="46" t="s">
        <v>1549</v>
      </c>
      <c r="D552" s="46" t="s">
        <v>911</v>
      </c>
      <c r="E552" s="46" t="s">
        <v>75</v>
      </c>
      <c r="F552" s="46">
        <v>25</v>
      </c>
      <c r="G552" s="46" t="s">
        <v>892</v>
      </c>
      <c r="H552" s="46" t="s">
        <v>82</v>
      </c>
      <c r="I552" s="46" t="s">
        <v>4338</v>
      </c>
      <c r="J552" s="549"/>
      <c r="L552" s="46" t="s">
        <v>796</v>
      </c>
      <c r="M552" s="46" t="s">
        <v>1498</v>
      </c>
      <c r="N552" s="46" t="s">
        <v>4249</v>
      </c>
      <c r="O552" s="549"/>
    </row>
    <row r="553" spans="2:15" hidden="1">
      <c r="B553" s="46" t="s">
        <v>471</v>
      </c>
      <c r="C553" s="46" t="s">
        <v>1549</v>
      </c>
      <c r="D553" s="46" t="s">
        <v>911</v>
      </c>
      <c r="E553" s="46" t="s">
        <v>75</v>
      </c>
      <c r="F553" s="46">
        <v>26</v>
      </c>
      <c r="G553" s="46" t="s">
        <v>892</v>
      </c>
      <c r="H553" s="46" t="s">
        <v>82</v>
      </c>
      <c r="I553" s="46" t="s">
        <v>4339</v>
      </c>
      <c r="J553" s="549"/>
      <c r="L553" s="46" t="s">
        <v>796</v>
      </c>
      <c r="M553" s="46" t="s">
        <v>1498</v>
      </c>
      <c r="N553" s="46" t="s">
        <v>4273</v>
      </c>
      <c r="O553" s="549"/>
    </row>
    <row r="554" spans="2:15" hidden="1">
      <c r="B554" s="46" t="s">
        <v>471</v>
      </c>
      <c r="C554" s="46" t="s">
        <v>1549</v>
      </c>
      <c r="D554" s="46" t="s">
        <v>911</v>
      </c>
      <c r="E554" s="46" t="s">
        <v>75</v>
      </c>
      <c r="F554" s="46">
        <v>27</v>
      </c>
      <c r="G554" s="46" t="s">
        <v>894</v>
      </c>
      <c r="H554" s="46" t="s">
        <v>82</v>
      </c>
      <c r="I554" s="46" t="s">
        <v>4248</v>
      </c>
      <c r="J554" s="549"/>
      <c r="L554" s="46" t="s">
        <v>798</v>
      </c>
      <c r="M554" s="46" t="s">
        <v>82</v>
      </c>
      <c r="N554" s="46" t="s">
        <v>4248</v>
      </c>
      <c r="O554" s="549"/>
    </row>
    <row r="555" spans="2:15" hidden="1">
      <c r="B555" s="46" t="s">
        <v>471</v>
      </c>
      <c r="C555" s="46" t="s">
        <v>1549</v>
      </c>
      <c r="D555" s="46" t="s">
        <v>911</v>
      </c>
      <c r="E555" s="46" t="s">
        <v>75</v>
      </c>
      <c r="F555" s="46">
        <v>28</v>
      </c>
      <c r="G555" s="46" t="s">
        <v>894</v>
      </c>
      <c r="H555" s="46" t="s">
        <v>82</v>
      </c>
      <c r="I555" s="46" t="s">
        <v>4249</v>
      </c>
      <c r="J555" s="549"/>
      <c r="L555" s="46" t="s">
        <v>798</v>
      </c>
      <c r="M555" s="46" t="s">
        <v>82</v>
      </c>
      <c r="N555" s="46" t="s">
        <v>4271</v>
      </c>
      <c r="O555" s="549"/>
    </row>
    <row r="556" spans="2:15" hidden="1">
      <c r="B556" s="46" t="s">
        <v>471</v>
      </c>
      <c r="C556" s="46" t="s">
        <v>1549</v>
      </c>
      <c r="D556" s="46" t="s">
        <v>911</v>
      </c>
      <c r="E556" s="46" t="s">
        <v>75</v>
      </c>
      <c r="F556" s="46">
        <v>29</v>
      </c>
      <c r="G556" s="46" t="s">
        <v>894</v>
      </c>
      <c r="H556" s="46" t="s">
        <v>82</v>
      </c>
      <c r="I556" s="46" t="s">
        <v>4271</v>
      </c>
      <c r="J556" s="549"/>
      <c r="L556" s="46" t="s">
        <v>798</v>
      </c>
      <c r="M556" s="46" t="s">
        <v>1498</v>
      </c>
      <c r="N556" s="46" t="s">
        <v>4249</v>
      </c>
      <c r="O556" s="549"/>
    </row>
    <row r="557" spans="2:15" hidden="1">
      <c r="B557" s="46" t="s">
        <v>471</v>
      </c>
      <c r="C557" s="46" t="s">
        <v>1549</v>
      </c>
      <c r="D557" s="46" t="s">
        <v>911</v>
      </c>
      <c r="E557" s="46" t="s">
        <v>75</v>
      </c>
      <c r="F557" s="46">
        <v>30</v>
      </c>
      <c r="G557" s="46" t="s">
        <v>894</v>
      </c>
      <c r="H557" s="46" t="s">
        <v>82</v>
      </c>
      <c r="I557" s="46" t="s">
        <v>4273</v>
      </c>
      <c r="J557" s="549"/>
      <c r="L557" s="46" t="s">
        <v>798</v>
      </c>
      <c r="M557" s="46" t="s">
        <v>1498</v>
      </c>
      <c r="N557" s="46" t="s">
        <v>4273</v>
      </c>
      <c r="O557" s="549"/>
    </row>
    <row r="558" spans="2:15" hidden="1">
      <c r="B558" s="46" t="s">
        <v>471</v>
      </c>
      <c r="C558" s="46" t="s">
        <v>1549</v>
      </c>
      <c r="D558" s="46" t="s">
        <v>911</v>
      </c>
      <c r="E558" s="46" t="s">
        <v>75</v>
      </c>
      <c r="F558" s="46">
        <v>31</v>
      </c>
      <c r="G558" s="46" t="s">
        <v>894</v>
      </c>
      <c r="H558" s="46" t="s">
        <v>82</v>
      </c>
      <c r="I558" s="46" t="s">
        <v>4336</v>
      </c>
      <c r="J558" s="549"/>
      <c r="L558" s="46" t="s">
        <v>800</v>
      </c>
      <c r="M558" s="46" t="s">
        <v>82</v>
      </c>
      <c r="N558" s="46" t="s">
        <v>4248</v>
      </c>
      <c r="O558" s="549"/>
    </row>
    <row r="559" spans="2:15" hidden="1">
      <c r="B559" s="46" t="s">
        <v>471</v>
      </c>
      <c r="C559" s="46" t="s">
        <v>1549</v>
      </c>
      <c r="D559" s="46" t="s">
        <v>911</v>
      </c>
      <c r="E559" s="46" t="s">
        <v>75</v>
      </c>
      <c r="F559" s="46">
        <v>32</v>
      </c>
      <c r="G559" s="46" t="s">
        <v>894</v>
      </c>
      <c r="H559" s="46" t="s">
        <v>82</v>
      </c>
      <c r="I559" s="46" t="s">
        <v>4337</v>
      </c>
      <c r="J559" s="549"/>
      <c r="L559" s="46" t="s">
        <v>800</v>
      </c>
      <c r="M559" s="46" t="s">
        <v>82</v>
      </c>
      <c r="N559" s="46" t="s">
        <v>4271</v>
      </c>
      <c r="O559" s="549"/>
    </row>
    <row r="560" spans="2:15" hidden="1">
      <c r="B560" s="46" t="s">
        <v>471</v>
      </c>
      <c r="C560" s="46" t="s">
        <v>1549</v>
      </c>
      <c r="D560" s="46" t="s">
        <v>911</v>
      </c>
      <c r="E560" s="46" t="s">
        <v>75</v>
      </c>
      <c r="F560" s="46">
        <v>33</v>
      </c>
      <c r="G560" s="46" t="s">
        <v>894</v>
      </c>
      <c r="H560" s="46" t="s">
        <v>82</v>
      </c>
      <c r="I560" s="46" t="s">
        <v>4338</v>
      </c>
      <c r="J560" s="549"/>
      <c r="L560" s="46" t="s">
        <v>800</v>
      </c>
      <c r="M560" s="46" t="s">
        <v>1498</v>
      </c>
      <c r="N560" s="46" t="s">
        <v>4249</v>
      </c>
      <c r="O560" s="549"/>
    </row>
    <row r="561" spans="2:15" hidden="1">
      <c r="B561" s="46" t="s">
        <v>471</v>
      </c>
      <c r="C561" s="46" t="s">
        <v>1549</v>
      </c>
      <c r="D561" s="46" t="s">
        <v>911</v>
      </c>
      <c r="E561" s="46" t="s">
        <v>75</v>
      </c>
      <c r="F561" s="46">
        <v>34</v>
      </c>
      <c r="G561" s="46" t="s">
        <v>894</v>
      </c>
      <c r="H561" s="46" t="s">
        <v>82</v>
      </c>
      <c r="I561" s="46" t="s">
        <v>4339</v>
      </c>
      <c r="J561" s="549"/>
      <c r="L561" s="46" t="s">
        <v>800</v>
      </c>
      <c r="M561" s="46" t="s">
        <v>1498</v>
      </c>
      <c r="N561" s="46" t="s">
        <v>4273</v>
      </c>
      <c r="O561" s="549"/>
    </row>
    <row r="562" spans="2:15" hidden="1">
      <c r="B562" s="46" t="s">
        <v>471</v>
      </c>
      <c r="C562" s="46" t="s">
        <v>1549</v>
      </c>
      <c r="D562" s="46" t="s">
        <v>911</v>
      </c>
      <c r="E562" s="46" t="s">
        <v>75</v>
      </c>
      <c r="F562" s="46">
        <v>35</v>
      </c>
      <c r="G562" s="46" t="s">
        <v>794</v>
      </c>
      <c r="H562" s="46" t="s">
        <v>1498</v>
      </c>
      <c r="I562" s="46" t="s">
        <v>4248</v>
      </c>
      <c r="J562" s="549"/>
      <c r="L562" s="46" t="s">
        <v>802</v>
      </c>
      <c r="M562" s="46" t="s">
        <v>82</v>
      </c>
      <c r="N562" s="46" t="s">
        <v>4248</v>
      </c>
      <c r="O562" s="549"/>
    </row>
    <row r="563" spans="2:15" hidden="1">
      <c r="B563" s="46" t="s">
        <v>471</v>
      </c>
      <c r="C563" s="46" t="s">
        <v>1549</v>
      </c>
      <c r="D563" s="46" t="s">
        <v>911</v>
      </c>
      <c r="E563" s="46" t="s">
        <v>75</v>
      </c>
      <c r="F563" s="46">
        <v>36</v>
      </c>
      <c r="G563" s="46" t="s">
        <v>794</v>
      </c>
      <c r="H563" s="46" t="s">
        <v>1498</v>
      </c>
      <c r="I563" s="46" t="s">
        <v>4271</v>
      </c>
      <c r="J563" s="549"/>
      <c r="L563" s="46" t="s">
        <v>802</v>
      </c>
      <c r="M563" s="46" t="s">
        <v>82</v>
      </c>
      <c r="N563" s="46" t="s">
        <v>4271</v>
      </c>
      <c r="O563" s="549"/>
    </row>
    <row r="564" spans="2:15" hidden="1">
      <c r="B564" s="46" t="s">
        <v>471</v>
      </c>
      <c r="C564" s="46" t="s">
        <v>1549</v>
      </c>
      <c r="D564" s="46" t="s">
        <v>911</v>
      </c>
      <c r="E564" s="46" t="s">
        <v>75</v>
      </c>
      <c r="F564" s="46">
        <v>37</v>
      </c>
      <c r="G564" s="46" t="s">
        <v>796</v>
      </c>
      <c r="H564" s="46" t="s">
        <v>1498</v>
      </c>
      <c r="I564" s="46" t="s">
        <v>4248</v>
      </c>
      <c r="J564" s="549"/>
      <c r="L564" s="46" t="s">
        <v>802</v>
      </c>
      <c r="M564" s="46" t="s">
        <v>1498</v>
      </c>
      <c r="N564" s="46" t="s">
        <v>4249</v>
      </c>
      <c r="O564" s="549"/>
    </row>
    <row r="565" spans="2:15" hidden="1">
      <c r="B565" s="46" t="s">
        <v>471</v>
      </c>
      <c r="C565" s="46" t="s">
        <v>1549</v>
      </c>
      <c r="D565" s="46" t="s">
        <v>911</v>
      </c>
      <c r="E565" s="46" t="s">
        <v>75</v>
      </c>
      <c r="F565" s="46">
        <v>38</v>
      </c>
      <c r="G565" s="46" t="s">
        <v>796</v>
      </c>
      <c r="H565" s="46" t="s">
        <v>1498</v>
      </c>
      <c r="I565" s="46" t="s">
        <v>4271</v>
      </c>
      <c r="J565" s="549"/>
      <c r="L565" s="46" t="s">
        <v>802</v>
      </c>
      <c r="M565" s="46" t="s">
        <v>1498</v>
      </c>
      <c r="N565" s="46" t="s">
        <v>4273</v>
      </c>
      <c r="O565" s="549"/>
    </row>
    <row r="566" spans="2:15" hidden="1">
      <c r="B566" s="46" t="s">
        <v>471</v>
      </c>
      <c r="C566" s="46" t="s">
        <v>1549</v>
      </c>
      <c r="D566" s="46" t="s">
        <v>911</v>
      </c>
      <c r="E566" s="46" t="s">
        <v>75</v>
      </c>
      <c r="F566" s="46">
        <v>39</v>
      </c>
      <c r="G566" s="46" t="s">
        <v>798</v>
      </c>
      <c r="H566" s="46" t="s">
        <v>1498</v>
      </c>
      <c r="I566" s="46" t="s">
        <v>4248</v>
      </c>
      <c r="J566" s="549"/>
      <c r="L566" s="46" t="s">
        <v>804</v>
      </c>
      <c r="M566" s="46" t="s">
        <v>82</v>
      </c>
      <c r="N566" s="46" t="s">
        <v>4248</v>
      </c>
      <c r="O566" s="549"/>
    </row>
    <row r="567" spans="2:15" hidden="1">
      <c r="B567" s="46" t="s">
        <v>471</v>
      </c>
      <c r="C567" s="46" t="s">
        <v>1549</v>
      </c>
      <c r="D567" s="46" t="s">
        <v>911</v>
      </c>
      <c r="E567" s="46" t="s">
        <v>75</v>
      </c>
      <c r="F567" s="46">
        <v>40</v>
      </c>
      <c r="G567" s="46" t="s">
        <v>798</v>
      </c>
      <c r="H567" s="46" t="s">
        <v>1498</v>
      </c>
      <c r="I567" s="46" t="s">
        <v>4271</v>
      </c>
      <c r="J567" s="549"/>
      <c r="L567" s="46" t="s">
        <v>804</v>
      </c>
      <c r="M567" s="46" t="s">
        <v>82</v>
      </c>
      <c r="N567" s="46" t="s">
        <v>4271</v>
      </c>
      <c r="O567" s="549"/>
    </row>
    <row r="568" spans="2:15" hidden="1">
      <c r="B568" s="46" t="s">
        <v>471</v>
      </c>
      <c r="C568" s="46" t="s">
        <v>1549</v>
      </c>
      <c r="D568" s="46" t="s">
        <v>911</v>
      </c>
      <c r="E568" s="46" t="s">
        <v>75</v>
      </c>
      <c r="F568" s="46">
        <v>41</v>
      </c>
      <c r="G568" s="46" t="s">
        <v>800</v>
      </c>
      <c r="H568" s="46" t="s">
        <v>1498</v>
      </c>
      <c r="I568" s="46" t="s">
        <v>4248</v>
      </c>
      <c r="J568" s="549"/>
      <c r="L568" s="46" t="s">
        <v>804</v>
      </c>
      <c r="M568" s="46" t="s">
        <v>1498</v>
      </c>
      <c r="N568" s="46" t="s">
        <v>4249</v>
      </c>
      <c r="O568" s="549"/>
    </row>
    <row r="569" spans="2:15" hidden="1">
      <c r="B569" s="46" t="s">
        <v>471</v>
      </c>
      <c r="C569" s="46" t="s">
        <v>1549</v>
      </c>
      <c r="D569" s="46" t="s">
        <v>911</v>
      </c>
      <c r="E569" s="46" t="s">
        <v>75</v>
      </c>
      <c r="F569" s="46">
        <v>42</v>
      </c>
      <c r="G569" s="46" t="s">
        <v>800</v>
      </c>
      <c r="H569" s="46" t="s">
        <v>1498</v>
      </c>
      <c r="I569" s="46" t="s">
        <v>4271</v>
      </c>
      <c r="J569" s="549"/>
      <c r="L569" s="46" t="s">
        <v>804</v>
      </c>
      <c r="M569" s="46" t="s">
        <v>1498</v>
      </c>
      <c r="N569" s="46" t="s">
        <v>4273</v>
      </c>
      <c r="O569" s="549"/>
    </row>
    <row r="570" spans="2:15" hidden="1">
      <c r="B570" s="46" t="s">
        <v>471</v>
      </c>
      <c r="C570" s="46" t="s">
        <v>1549</v>
      </c>
      <c r="D570" s="46" t="s">
        <v>911</v>
      </c>
      <c r="E570" s="46" t="s">
        <v>75</v>
      </c>
      <c r="F570" s="46">
        <v>43</v>
      </c>
      <c r="G570" s="46" t="s">
        <v>802</v>
      </c>
      <c r="H570" s="46" t="s">
        <v>1498</v>
      </c>
      <c r="I570" s="46" t="s">
        <v>4248</v>
      </c>
      <c r="J570" s="549"/>
      <c r="L570" s="46" t="s">
        <v>4440</v>
      </c>
      <c r="M570" s="46" t="s">
        <v>82</v>
      </c>
      <c r="N570" s="46" t="s">
        <v>4248</v>
      </c>
      <c r="O570" s="549"/>
    </row>
    <row r="571" spans="2:15" hidden="1">
      <c r="B571" s="46" t="s">
        <v>471</v>
      </c>
      <c r="C571" s="46" t="s">
        <v>1549</v>
      </c>
      <c r="D571" s="46" t="s">
        <v>911</v>
      </c>
      <c r="E571" s="46" t="s">
        <v>75</v>
      </c>
      <c r="F571" s="46">
        <v>44</v>
      </c>
      <c r="G571" s="46" t="s">
        <v>802</v>
      </c>
      <c r="H571" s="46" t="s">
        <v>1498</v>
      </c>
      <c r="I571" s="46" t="s">
        <v>4271</v>
      </c>
      <c r="J571" s="549"/>
      <c r="L571" s="46" t="s">
        <v>4440</v>
      </c>
      <c r="M571" s="46" t="s">
        <v>82</v>
      </c>
      <c r="N571" s="46" t="s">
        <v>4271</v>
      </c>
      <c r="O571" s="549"/>
    </row>
    <row r="572" spans="2:15" hidden="1">
      <c r="B572" s="46" t="s">
        <v>471</v>
      </c>
      <c r="C572" s="46" t="s">
        <v>1549</v>
      </c>
      <c r="D572" s="46" t="s">
        <v>911</v>
      </c>
      <c r="E572" s="46" t="s">
        <v>75</v>
      </c>
      <c r="F572" s="46">
        <v>45</v>
      </c>
      <c r="G572" s="563" t="s">
        <v>4335</v>
      </c>
      <c r="H572" s="563" t="s">
        <v>4335</v>
      </c>
      <c r="I572" s="563" t="s">
        <v>4335</v>
      </c>
      <c r="J572" s="549"/>
      <c r="L572" s="46" t="s">
        <v>4440</v>
      </c>
      <c r="M572" s="46" t="s">
        <v>1498</v>
      </c>
      <c r="N572" s="46" t="s">
        <v>4249</v>
      </c>
      <c r="O572" s="549"/>
    </row>
    <row r="573" spans="2:15" hidden="1">
      <c r="B573" s="46" t="s">
        <v>471</v>
      </c>
      <c r="C573" s="46" t="s">
        <v>1549</v>
      </c>
      <c r="D573" s="46" t="s">
        <v>911</v>
      </c>
      <c r="E573" s="46" t="s">
        <v>75</v>
      </c>
      <c r="F573" s="46">
        <v>46</v>
      </c>
      <c r="G573" s="563" t="s">
        <v>4335</v>
      </c>
      <c r="H573" s="563" t="s">
        <v>4335</v>
      </c>
      <c r="I573" s="563" t="s">
        <v>4335</v>
      </c>
      <c r="J573" s="549"/>
      <c r="L573" s="46" t="s">
        <v>4440</v>
      </c>
      <c r="M573" s="46" t="s">
        <v>1498</v>
      </c>
      <c r="N573" s="46" t="s">
        <v>4273</v>
      </c>
      <c r="O573" s="549"/>
    </row>
    <row r="574" spans="2:15" hidden="1">
      <c r="B574" s="46" t="s">
        <v>471</v>
      </c>
      <c r="C574" s="46" t="s">
        <v>1549</v>
      </c>
      <c r="D574" s="46" t="s">
        <v>911</v>
      </c>
      <c r="E574" s="46" t="s">
        <v>75</v>
      </c>
      <c r="F574" s="46">
        <v>47</v>
      </c>
      <c r="G574" s="563" t="s">
        <v>4335</v>
      </c>
      <c r="H574" s="563" t="s">
        <v>4335</v>
      </c>
      <c r="I574" s="563" t="s">
        <v>4335</v>
      </c>
      <c r="J574" s="549"/>
      <c r="L574" s="563" t="s">
        <v>4335</v>
      </c>
      <c r="M574" s="563" t="s">
        <v>4335</v>
      </c>
      <c r="N574" s="563" t="s">
        <v>4335</v>
      </c>
      <c r="O574" s="549"/>
    </row>
    <row r="575" spans="2:15" hidden="1">
      <c r="B575" s="46" t="s">
        <v>471</v>
      </c>
      <c r="C575" s="46" t="s">
        <v>1549</v>
      </c>
      <c r="D575" s="46" t="s">
        <v>911</v>
      </c>
      <c r="E575" s="46" t="s">
        <v>75</v>
      </c>
      <c r="F575" s="46">
        <v>48</v>
      </c>
      <c r="G575" s="563" t="s">
        <v>4335</v>
      </c>
      <c r="H575" s="563" t="s">
        <v>4335</v>
      </c>
      <c r="I575" s="563" t="s">
        <v>4335</v>
      </c>
      <c r="J575" s="549"/>
      <c r="L575" s="563" t="s">
        <v>4335</v>
      </c>
      <c r="M575" s="563" t="s">
        <v>4335</v>
      </c>
      <c r="N575" s="563" t="s">
        <v>4335</v>
      </c>
      <c r="O575" s="549"/>
    </row>
    <row r="576" spans="2:15" hidden="1">
      <c r="B576" s="46" t="s">
        <v>471</v>
      </c>
      <c r="C576" s="46" t="s">
        <v>1549</v>
      </c>
      <c r="D576" s="46" t="s">
        <v>911</v>
      </c>
      <c r="E576" s="46" t="s">
        <v>75</v>
      </c>
      <c r="F576" s="46">
        <v>49</v>
      </c>
      <c r="G576" s="46" t="s">
        <v>912</v>
      </c>
      <c r="H576" s="46" t="s">
        <v>75</v>
      </c>
      <c r="I576" s="46">
        <v>53</v>
      </c>
      <c r="J576" s="549" t="s">
        <v>4341</v>
      </c>
      <c r="L576" s="46" t="s">
        <v>912</v>
      </c>
      <c r="M576" s="46" t="s">
        <v>75</v>
      </c>
      <c r="N576" s="46">
        <v>53</v>
      </c>
      <c r="O576" s="549" t="s">
        <v>4341</v>
      </c>
    </row>
    <row r="577" spans="2:15" hidden="1">
      <c r="B577" s="46" t="s">
        <v>471</v>
      </c>
      <c r="C577" s="46" t="s">
        <v>1549</v>
      </c>
      <c r="D577" s="46" t="s">
        <v>911</v>
      </c>
      <c r="E577" s="46" t="s">
        <v>75</v>
      </c>
      <c r="F577" s="46">
        <v>50</v>
      </c>
      <c r="G577" s="563" t="s">
        <v>4335</v>
      </c>
      <c r="H577" s="563" t="s">
        <v>4335</v>
      </c>
      <c r="I577" s="563" t="s">
        <v>4335</v>
      </c>
      <c r="J577" s="549"/>
      <c r="L577" s="563" t="s">
        <v>4335</v>
      </c>
      <c r="M577" s="563" t="s">
        <v>4335</v>
      </c>
      <c r="N577" s="563" t="s">
        <v>4335</v>
      </c>
      <c r="O577" s="549"/>
    </row>
    <row r="578" spans="2:15" hidden="1">
      <c r="B578" s="46" t="s">
        <v>471</v>
      </c>
      <c r="C578" s="46" t="s">
        <v>1549</v>
      </c>
      <c r="D578" s="46" t="s">
        <v>911</v>
      </c>
      <c r="E578" s="46" t="s">
        <v>75</v>
      </c>
      <c r="F578" s="46">
        <v>51</v>
      </c>
      <c r="G578" s="563" t="s">
        <v>4335</v>
      </c>
      <c r="H578" s="563" t="s">
        <v>4335</v>
      </c>
      <c r="I578" s="563" t="s">
        <v>4335</v>
      </c>
      <c r="J578" s="549"/>
      <c r="L578" s="563" t="s">
        <v>4335</v>
      </c>
      <c r="M578" s="563" t="s">
        <v>4335</v>
      </c>
      <c r="N578" s="563" t="s">
        <v>4335</v>
      </c>
      <c r="O578" s="549"/>
    </row>
    <row r="579" spans="2:15" hidden="1">
      <c r="B579" s="46" t="s">
        <v>471</v>
      </c>
      <c r="C579" s="46" t="s">
        <v>1549</v>
      </c>
      <c r="D579" s="46" t="s">
        <v>911</v>
      </c>
      <c r="E579" s="46" t="s">
        <v>75</v>
      </c>
      <c r="F579" s="46">
        <v>52</v>
      </c>
      <c r="G579" s="563" t="s">
        <v>4335</v>
      </c>
      <c r="H579" s="563" t="s">
        <v>4335</v>
      </c>
      <c r="I579" s="563" t="s">
        <v>4335</v>
      </c>
      <c r="J579" s="549"/>
      <c r="L579" s="563" t="s">
        <v>4335</v>
      </c>
      <c r="M579" s="563" t="s">
        <v>4335</v>
      </c>
      <c r="N579" s="563" t="s">
        <v>4335</v>
      </c>
      <c r="O579" s="549"/>
    </row>
    <row r="580" spans="2:15" hidden="1">
      <c r="B580" s="46" t="s">
        <v>471</v>
      </c>
      <c r="C580" s="46" t="s">
        <v>1549</v>
      </c>
      <c r="D580" s="46" t="s">
        <v>911</v>
      </c>
      <c r="E580" s="46" t="s">
        <v>75</v>
      </c>
      <c r="F580" s="46">
        <v>53</v>
      </c>
      <c r="G580" s="46" t="s">
        <v>912</v>
      </c>
      <c r="H580" s="46" t="s">
        <v>75</v>
      </c>
      <c r="I580" s="46">
        <v>49</v>
      </c>
      <c r="J580" s="549" t="s">
        <v>4341</v>
      </c>
      <c r="L580" s="46" t="s">
        <v>912</v>
      </c>
      <c r="M580" s="46" t="s">
        <v>75</v>
      </c>
      <c r="N580" s="46">
        <v>49</v>
      </c>
      <c r="O580" s="549" t="s">
        <v>4341</v>
      </c>
    </row>
    <row r="581" spans="2:15" hidden="1">
      <c r="B581" s="46" t="s">
        <v>471</v>
      </c>
      <c r="C581" s="46" t="s">
        <v>1549</v>
      </c>
      <c r="D581" s="46" t="s">
        <v>911</v>
      </c>
      <c r="E581" s="46" t="s">
        <v>75</v>
      </c>
      <c r="F581" s="46">
        <v>54</v>
      </c>
      <c r="G581" s="563" t="s">
        <v>4335</v>
      </c>
      <c r="H581" s="563" t="s">
        <v>4335</v>
      </c>
      <c r="I581" s="563" t="s">
        <v>4335</v>
      </c>
      <c r="J581" s="549"/>
      <c r="L581" s="563" t="s">
        <v>4335</v>
      </c>
      <c r="M581" s="563" t="s">
        <v>4335</v>
      </c>
      <c r="N581" s="563" t="s">
        <v>4335</v>
      </c>
      <c r="O581" s="549"/>
    </row>
    <row r="582" spans="2:15" hidden="1">
      <c r="B582" s="46" t="s">
        <v>471</v>
      </c>
      <c r="C582" s="46" t="s">
        <v>1549</v>
      </c>
      <c r="D582" s="46" t="s">
        <v>911</v>
      </c>
      <c r="E582" s="46" t="s">
        <v>75</v>
      </c>
      <c r="F582" s="46">
        <v>55</v>
      </c>
      <c r="G582" s="563" t="s">
        <v>4335</v>
      </c>
      <c r="H582" s="563" t="s">
        <v>4335</v>
      </c>
      <c r="I582" s="563" t="s">
        <v>4335</v>
      </c>
      <c r="J582" s="549"/>
      <c r="L582" s="563" t="s">
        <v>4335</v>
      </c>
      <c r="M582" s="563" t="s">
        <v>4335</v>
      </c>
      <c r="N582" s="563" t="s">
        <v>4335</v>
      </c>
      <c r="O582" s="549"/>
    </row>
    <row r="583" spans="2:15" hidden="1">
      <c r="B583" s="46" t="s">
        <v>471</v>
      </c>
      <c r="C583" s="46" t="s">
        <v>1549</v>
      </c>
      <c r="D583" s="46" t="s">
        <v>911</v>
      </c>
      <c r="E583" s="46" t="s">
        <v>75</v>
      </c>
      <c r="F583" s="46">
        <v>56</v>
      </c>
      <c r="G583" s="563" t="s">
        <v>4335</v>
      </c>
      <c r="H583" s="563" t="s">
        <v>4335</v>
      </c>
      <c r="I583" s="563" t="s">
        <v>4335</v>
      </c>
      <c r="J583" s="549"/>
      <c r="L583" s="563" t="s">
        <v>4335</v>
      </c>
      <c r="M583" s="563" t="s">
        <v>4335</v>
      </c>
      <c r="N583" s="563" t="s">
        <v>4335</v>
      </c>
      <c r="O583" s="549"/>
    </row>
    <row r="584" spans="2:15" hidden="1">
      <c r="B584" s="46" t="s">
        <v>471</v>
      </c>
      <c r="C584" s="46" t="s">
        <v>1549</v>
      </c>
      <c r="D584" s="46" t="s">
        <v>911</v>
      </c>
      <c r="E584" s="46" t="s">
        <v>75</v>
      </c>
      <c r="F584" s="46">
        <v>57</v>
      </c>
      <c r="G584" s="46" t="s">
        <v>912</v>
      </c>
      <c r="H584" s="46" t="s">
        <v>75</v>
      </c>
      <c r="I584" s="46">
        <v>61</v>
      </c>
      <c r="J584" s="549" t="s">
        <v>4341</v>
      </c>
      <c r="L584" s="46" t="s">
        <v>912</v>
      </c>
      <c r="M584" s="46" t="s">
        <v>75</v>
      </c>
      <c r="N584" s="46">
        <v>61</v>
      </c>
      <c r="O584" s="549" t="s">
        <v>4341</v>
      </c>
    </row>
    <row r="585" spans="2:15" hidden="1">
      <c r="B585" s="46" t="s">
        <v>471</v>
      </c>
      <c r="C585" s="46" t="s">
        <v>1549</v>
      </c>
      <c r="D585" s="46" t="s">
        <v>911</v>
      </c>
      <c r="E585" s="46" t="s">
        <v>75</v>
      </c>
      <c r="F585" s="46">
        <v>58</v>
      </c>
      <c r="G585" s="563" t="s">
        <v>4335</v>
      </c>
      <c r="H585" s="563" t="s">
        <v>4335</v>
      </c>
      <c r="I585" s="563" t="s">
        <v>4335</v>
      </c>
      <c r="J585" s="549"/>
      <c r="L585" s="563" t="s">
        <v>4335</v>
      </c>
      <c r="M585" s="563" t="s">
        <v>4335</v>
      </c>
      <c r="N585" s="563" t="s">
        <v>4335</v>
      </c>
      <c r="O585" s="549"/>
    </row>
    <row r="586" spans="2:15" hidden="1">
      <c r="B586" s="46" t="s">
        <v>471</v>
      </c>
      <c r="C586" s="46" t="s">
        <v>1549</v>
      </c>
      <c r="D586" s="46" t="s">
        <v>911</v>
      </c>
      <c r="E586" s="46" t="s">
        <v>75</v>
      </c>
      <c r="F586" s="46">
        <v>59</v>
      </c>
      <c r="G586" s="563" t="s">
        <v>4335</v>
      </c>
      <c r="H586" s="563" t="s">
        <v>4335</v>
      </c>
      <c r="I586" s="563" t="s">
        <v>4335</v>
      </c>
      <c r="J586" s="549"/>
      <c r="L586" s="563" t="s">
        <v>4335</v>
      </c>
      <c r="M586" s="563" t="s">
        <v>4335</v>
      </c>
      <c r="N586" s="563" t="s">
        <v>4335</v>
      </c>
      <c r="O586" s="549"/>
    </row>
    <row r="587" spans="2:15" hidden="1">
      <c r="B587" s="46" t="s">
        <v>471</v>
      </c>
      <c r="C587" s="46" t="s">
        <v>1549</v>
      </c>
      <c r="D587" s="46" t="s">
        <v>911</v>
      </c>
      <c r="E587" s="46" t="s">
        <v>75</v>
      </c>
      <c r="F587" s="46">
        <v>60</v>
      </c>
      <c r="G587" s="563" t="s">
        <v>4335</v>
      </c>
      <c r="H587" s="563" t="s">
        <v>4335</v>
      </c>
      <c r="I587" s="563" t="s">
        <v>4335</v>
      </c>
      <c r="J587" s="549"/>
      <c r="L587" s="563" t="s">
        <v>4335</v>
      </c>
      <c r="M587" s="563" t="s">
        <v>4335</v>
      </c>
      <c r="N587" s="563" t="s">
        <v>4335</v>
      </c>
      <c r="O587" s="549"/>
    </row>
    <row r="588" spans="2:15" hidden="1">
      <c r="B588" s="46" t="s">
        <v>471</v>
      </c>
      <c r="C588" s="46" t="s">
        <v>1549</v>
      </c>
      <c r="D588" s="46" t="s">
        <v>911</v>
      </c>
      <c r="E588" s="46" t="s">
        <v>75</v>
      </c>
      <c r="F588" s="46">
        <v>61</v>
      </c>
      <c r="G588" s="46" t="s">
        <v>912</v>
      </c>
      <c r="H588" s="46" t="s">
        <v>75</v>
      </c>
      <c r="I588" s="46">
        <v>57</v>
      </c>
      <c r="J588" s="549" t="s">
        <v>4341</v>
      </c>
      <c r="L588" s="46" t="s">
        <v>912</v>
      </c>
      <c r="M588" s="46" t="s">
        <v>75</v>
      </c>
      <c r="N588" s="46">
        <v>57</v>
      </c>
      <c r="O588" s="549" t="s">
        <v>4341</v>
      </c>
    </row>
    <row r="589" spans="2:15" hidden="1">
      <c r="B589" s="46" t="s">
        <v>471</v>
      </c>
      <c r="C589" s="46" t="s">
        <v>1549</v>
      </c>
      <c r="D589" s="46" t="s">
        <v>911</v>
      </c>
      <c r="E589" s="46" t="s">
        <v>75</v>
      </c>
      <c r="F589" s="46">
        <v>62</v>
      </c>
      <c r="G589" s="563" t="s">
        <v>4335</v>
      </c>
      <c r="H589" s="563" t="s">
        <v>4335</v>
      </c>
      <c r="I589" s="563" t="s">
        <v>4335</v>
      </c>
      <c r="J589" s="549"/>
      <c r="L589" s="563" t="s">
        <v>4335</v>
      </c>
      <c r="M589" s="563" t="s">
        <v>4335</v>
      </c>
      <c r="N589" s="563" t="s">
        <v>4335</v>
      </c>
      <c r="O589" s="549"/>
    </row>
    <row r="590" spans="2:15" hidden="1">
      <c r="B590" s="46" t="s">
        <v>471</v>
      </c>
      <c r="C590" s="46" t="s">
        <v>1549</v>
      </c>
      <c r="D590" s="46" t="s">
        <v>911</v>
      </c>
      <c r="E590" s="46" t="s">
        <v>75</v>
      </c>
      <c r="F590" s="46">
        <v>63</v>
      </c>
      <c r="G590" s="563" t="s">
        <v>4335</v>
      </c>
      <c r="H590" s="563" t="s">
        <v>4335</v>
      </c>
      <c r="I590" s="563" t="s">
        <v>4335</v>
      </c>
      <c r="J590" s="549"/>
      <c r="L590" s="563" t="s">
        <v>4335</v>
      </c>
      <c r="M590" s="563" t="s">
        <v>4335</v>
      </c>
      <c r="N590" s="563" t="s">
        <v>4335</v>
      </c>
      <c r="O590" s="549"/>
    </row>
    <row r="591" spans="2:15" hidden="1">
      <c r="B591" s="46" t="s">
        <v>471</v>
      </c>
      <c r="C591" s="46" t="s">
        <v>1549</v>
      </c>
      <c r="D591" s="46" t="s">
        <v>911</v>
      </c>
      <c r="E591" s="46" t="s">
        <v>75</v>
      </c>
      <c r="F591" s="46">
        <v>64</v>
      </c>
      <c r="G591" s="563" t="s">
        <v>4335</v>
      </c>
      <c r="H591" s="563" t="s">
        <v>4335</v>
      </c>
      <c r="I591" s="563" t="s">
        <v>4335</v>
      </c>
      <c r="J591" s="549"/>
      <c r="L591" s="563" t="s">
        <v>4335</v>
      </c>
      <c r="M591" s="563" t="s">
        <v>4335</v>
      </c>
      <c r="N591" s="563" t="s">
        <v>4335</v>
      </c>
      <c r="O591" s="549"/>
    </row>
    <row r="592" spans="2:15" hidden="1">
      <c r="B592" s="46" t="s">
        <v>471</v>
      </c>
      <c r="C592" s="46" t="s">
        <v>1549</v>
      </c>
      <c r="D592" s="46" t="s">
        <v>912</v>
      </c>
      <c r="E592" s="46" t="s">
        <v>75</v>
      </c>
      <c r="F592" s="46" t="s">
        <v>4230</v>
      </c>
      <c r="G592" s="46" t="s">
        <v>4441</v>
      </c>
      <c r="H592" s="549" t="s">
        <v>4323</v>
      </c>
      <c r="I592" s="46" t="s">
        <v>4344</v>
      </c>
      <c r="J592" s="549"/>
      <c r="L592" s="46" t="s">
        <v>4441</v>
      </c>
      <c r="M592" s="549" t="s">
        <v>4323</v>
      </c>
      <c r="N592" s="46" t="s">
        <v>4344</v>
      </c>
      <c r="O592" s="549"/>
    </row>
    <row r="593" spans="2:15" hidden="1">
      <c r="B593" s="46" t="s">
        <v>471</v>
      </c>
      <c r="C593" s="46" t="s">
        <v>1549</v>
      </c>
      <c r="D593" s="46" t="s">
        <v>912</v>
      </c>
      <c r="E593" s="46" t="s">
        <v>75</v>
      </c>
      <c r="F593" s="46">
        <v>1</v>
      </c>
      <c r="G593" s="46" t="s">
        <v>4429</v>
      </c>
      <c r="H593" s="46" t="s">
        <v>72</v>
      </c>
      <c r="I593" s="46" t="s">
        <v>4442</v>
      </c>
      <c r="J593" s="549"/>
      <c r="L593" s="46" t="s">
        <v>4429</v>
      </c>
      <c r="M593" s="46" t="s">
        <v>72</v>
      </c>
      <c r="N593" s="46" t="s">
        <v>4442</v>
      </c>
      <c r="O593" s="549"/>
    </row>
    <row r="594" spans="2:15" hidden="1">
      <c r="B594" s="46" t="s">
        <v>471</v>
      </c>
      <c r="C594" s="46" t="s">
        <v>1549</v>
      </c>
      <c r="D594" s="46" t="s">
        <v>912</v>
      </c>
      <c r="E594" s="46" t="s">
        <v>75</v>
      </c>
      <c r="F594" s="46">
        <v>2</v>
      </c>
      <c r="G594" s="46" t="s">
        <v>4429</v>
      </c>
      <c r="H594" s="46" t="s">
        <v>72</v>
      </c>
      <c r="I594" s="46" t="s">
        <v>4443</v>
      </c>
      <c r="J594" s="549"/>
      <c r="L594" s="46" t="s">
        <v>4429</v>
      </c>
      <c r="M594" s="46" t="s">
        <v>72</v>
      </c>
      <c r="N594" s="46" t="s">
        <v>4443</v>
      </c>
      <c r="O594" s="549"/>
    </row>
    <row r="595" spans="2:15" hidden="1">
      <c r="B595" s="46" t="s">
        <v>471</v>
      </c>
      <c r="C595" s="46" t="s">
        <v>1549</v>
      </c>
      <c r="D595" s="46" t="s">
        <v>912</v>
      </c>
      <c r="E595" s="46" t="s">
        <v>75</v>
      </c>
      <c r="F595" s="46">
        <v>3</v>
      </c>
      <c r="G595" s="46" t="s">
        <v>4429</v>
      </c>
      <c r="H595" s="46" t="s">
        <v>72</v>
      </c>
      <c r="I595" s="46" t="s">
        <v>4444</v>
      </c>
      <c r="J595" s="549"/>
      <c r="L595" s="46" t="s">
        <v>4429</v>
      </c>
      <c r="M595" s="46" t="s">
        <v>72</v>
      </c>
      <c r="N595" s="46" t="s">
        <v>4444</v>
      </c>
      <c r="O595" s="549"/>
    </row>
    <row r="596" spans="2:15" hidden="1">
      <c r="B596" s="46" t="s">
        <v>471</v>
      </c>
      <c r="C596" s="46" t="s">
        <v>1549</v>
      </c>
      <c r="D596" s="46" t="s">
        <v>912</v>
      </c>
      <c r="E596" s="46" t="s">
        <v>75</v>
      </c>
      <c r="F596" s="46">
        <v>4</v>
      </c>
      <c r="G596" s="46" t="s">
        <v>4429</v>
      </c>
      <c r="H596" s="46" t="s">
        <v>72</v>
      </c>
      <c r="I596" s="46" t="s">
        <v>4445</v>
      </c>
      <c r="J596" s="549"/>
      <c r="L596" s="46" t="s">
        <v>4429</v>
      </c>
      <c r="M596" s="46" t="s">
        <v>72</v>
      </c>
      <c r="N596" s="46" t="s">
        <v>4445</v>
      </c>
      <c r="O596" s="549"/>
    </row>
    <row r="597" spans="2:15" hidden="1">
      <c r="B597" s="46" t="s">
        <v>471</v>
      </c>
      <c r="C597" s="46" t="s">
        <v>1549</v>
      </c>
      <c r="D597" s="46" t="s">
        <v>912</v>
      </c>
      <c r="E597" s="46" t="s">
        <v>75</v>
      </c>
      <c r="F597" s="46">
        <v>5</v>
      </c>
      <c r="G597" s="46" t="s">
        <v>4429</v>
      </c>
      <c r="H597" s="46" t="s">
        <v>72</v>
      </c>
      <c r="I597" s="46" t="s">
        <v>4446</v>
      </c>
      <c r="J597" s="549"/>
      <c r="L597" s="46" t="s">
        <v>4429</v>
      </c>
      <c r="M597" s="46" t="s">
        <v>72</v>
      </c>
      <c r="N597" s="46" t="s">
        <v>4446</v>
      </c>
      <c r="O597" s="549"/>
    </row>
    <row r="598" spans="2:15" hidden="1">
      <c r="B598" s="46" t="s">
        <v>471</v>
      </c>
      <c r="C598" s="46" t="s">
        <v>1549</v>
      </c>
      <c r="D598" s="46" t="s">
        <v>912</v>
      </c>
      <c r="E598" s="46" t="s">
        <v>75</v>
      </c>
      <c r="F598" s="46">
        <v>6</v>
      </c>
      <c r="G598" s="46" t="s">
        <v>4429</v>
      </c>
      <c r="H598" s="46" t="s">
        <v>72</v>
      </c>
      <c r="I598" s="46" t="s">
        <v>4447</v>
      </c>
      <c r="J598" s="549"/>
      <c r="L598" s="46" t="s">
        <v>4429</v>
      </c>
      <c r="M598" s="46" t="s">
        <v>72</v>
      </c>
      <c r="N598" s="46" t="s">
        <v>4447</v>
      </c>
      <c r="O598" s="549"/>
    </row>
    <row r="599" spans="2:15" hidden="1">
      <c r="B599" s="46" t="s">
        <v>471</v>
      </c>
      <c r="C599" s="46" t="s">
        <v>1549</v>
      </c>
      <c r="D599" s="46" t="s">
        <v>912</v>
      </c>
      <c r="E599" s="46" t="s">
        <v>75</v>
      </c>
      <c r="F599" s="46">
        <v>7</v>
      </c>
      <c r="G599" s="46" t="s">
        <v>4429</v>
      </c>
      <c r="H599" s="46" t="s">
        <v>72</v>
      </c>
      <c r="I599" s="46" t="s">
        <v>4448</v>
      </c>
      <c r="J599" s="549"/>
      <c r="L599" s="46" t="s">
        <v>4429</v>
      </c>
      <c r="M599" s="46" t="s">
        <v>72</v>
      </c>
      <c r="N599" s="46" t="s">
        <v>4448</v>
      </c>
      <c r="O599" s="549"/>
    </row>
    <row r="600" spans="2:15" hidden="1">
      <c r="B600" s="46" t="s">
        <v>471</v>
      </c>
      <c r="C600" s="46" t="s">
        <v>1549</v>
      </c>
      <c r="D600" s="46" t="s">
        <v>912</v>
      </c>
      <c r="E600" s="46" t="s">
        <v>75</v>
      </c>
      <c r="F600" s="46">
        <v>8</v>
      </c>
      <c r="G600" s="46" t="s">
        <v>4429</v>
      </c>
      <c r="H600" s="46" t="s">
        <v>72</v>
      </c>
      <c r="I600" s="46" t="s">
        <v>4449</v>
      </c>
      <c r="J600" s="549"/>
      <c r="L600" s="46" t="s">
        <v>4429</v>
      </c>
      <c r="M600" s="46" t="s">
        <v>72</v>
      </c>
      <c r="N600" s="46" t="s">
        <v>4449</v>
      </c>
      <c r="O600" s="549"/>
    </row>
    <row r="601" spans="2:15" hidden="1">
      <c r="B601" s="46" t="s">
        <v>471</v>
      </c>
      <c r="C601" s="46" t="s">
        <v>1549</v>
      </c>
      <c r="D601" s="46" t="s">
        <v>912</v>
      </c>
      <c r="E601" s="46" t="s">
        <v>75</v>
      </c>
      <c r="F601" s="46">
        <v>9</v>
      </c>
      <c r="G601" s="46" t="s">
        <v>4429</v>
      </c>
      <c r="H601" s="46" t="s">
        <v>72</v>
      </c>
      <c r="I601" s="46" t="s">
        <v>4450</v>
      </c>
      <c r="J601" s="549"/>
      <c r="L601" s="46" t="s">
        <v>4429</v>
      </c>
      <c r="M601" s="46" t="s">
        <v>72</v>
      </c>
      <c r="N601" s="46" t="s">
        <v>4450</v>
      </c>
      <c r="O601" s="549"/>
    </row>
    <row r="602" spans="2:15" hidden="1">
      <c r="B602" s="46" t="s">
        <v>471</v>
      </c>
      <c r="C602" s="46" t="s">
        <v>1549</v>
      </c>
      <c r="D602" s="46" t="s">
        <v>912</v>
      </c>
      <c r="E602" s="46" t="s">
        <v>75</v>
      </c>
      <c r="F602" s="46">
        <v>10</v>
      </c>
      <c r="G602" s="46" t="s">
        <v>4429</v>
      </c>
      <c r="H602" s="46" t="s">
        <v>72</v>
      </c>
      <c r="I602" s="46" t="s">
        <v>4451</v>
      </c>
      <c r="J602" s="549"/>
      <c r="L602" s="46" t="s">
        <v>4429</v>
      </c>
      <c r="M602" s="46" t="s">
        <v>72</v>
      </c>
      <c r="N602" s="46" t="s">
        <v>4451</v>
      </c>
      <c r="O602" s="549"/>
    </row>
    <row r="603" spans="2:15" hidden="1">
      <c r="B603" s="46" t="s">
        <v>471</v>
      </c>
      <c r="C603" s="46" t="s">
        <v>1549</v>
      </c>
      <c r="D603" s="46" t="s">
        <v>912</v>
      </c>
      <c r="E603" s="46" t="s">
        <v>75</v>
      </c>
      <c r="F603" s="46">
        <v>11</v>
      </c>
      <c r="G603" s="563" t="s">
        <v>4335</v>
      </c>
      <c r="H603" s="563" t="s">
        <v>4335</v>
      </c>
      <c r="I603" s="563" t="s">
        <v>4335</v>
      </c>
      <c r="J603" s="549"/>
      <c r="L603" s="563" t="s">
        <v>4335</v>
      </c>
      <c r="M603" s="563" t="s">
        <v>4335</v>
      </c>
      <c r="N603" s="563" t="s">
        <v>4335</v>
      </c>
      <c r="O603" s="549"/>
    </row>
    <row r="604" spans="2:15" hidden="1">
      <c r="B604" s="46" t="s">
        <v>471</v>
      </c>
      <c r="C604" s="46" t="s">
        <v>1549</v>
      </c>
      <c r="D604" s="46" t="s">
        <v>912</v>
      </c>
      <c r="E604" s="46" t="s">
        <v>75</v>
      </c>
      <c r="F604" s="46">
        <v>12</v>
      </c>
      <c r="G604" s="563" t="s">
        <v>4335</v>
      </c>
      <c r="H604" s="563" t="s">
        <v>4335</v>
      </c>
      <c r="I604" s="563" t="s">
        <v>4335</v>
      </c>
      <c r="J604" s="549"/>
      <c r="L604" s="563" t="s">
        <v>4335</v>
      </c>
      <c r="M604" s="563" t="s">
        <v>4335</v>
      </c>
      <c r="N604" s="563" t="s">
        <v>4335</v>
      </c>
      <c r="O604" s="549"/>
    </row>
    <row r="605" spans="2:15" hidden="1">
      <c r="B605" s="46" t="s">
        <v>471</v>
      </c>
      <c r="C605" s="46" t="s">
        <v>1549</v>
      </c>
      <c r="D605" s="46" t="s">
        <v>912</v>
      </c>
      <c r="E605" s="46" t="s">
        <v>75</v>
      </c>
      <c r="F605" s="46">
        <v>13</v>
      </c>
      <c r="G605" s="563" t="s">
        <v>4335</v>
      </c>
      <c r="H605" s="563" t="s">
        <v>4335</v>
      </c>
      <c r="I605" s="563" t="s">
        <v>4335</v>
      </c>
      <c r="J605" s="549"/>
      <c r="L605" s="563" t="s">
        <v>4335</v>
      </c>
      <c r="M605" s="563" t="s">
        <v>4335</v>
      </c>
      <c r="N605" s="563" t="s">
        <v>4335</v>
      </c>
      <c r="O605" s="549"/>
    </row>
    <row r="606" spans="2:15" hidden="1">
      <c r="B606" s="46" t="s">
        <v>471</v>
      </c>
      <c r="C606" s="46" t="s">
        <v>1549</v>
      </c>
      <c r="D606" s="46" t="s">
        <v>912</v>
      </c>
      <c r="E606" s="46" t="s">
        <v>75</v>
      </c>
      <c r="F606" s="46">
        <v>14</v>
      </c>
      <c r="G606" s="563" t="s">
        <v>4335</v>
      </c>
      <c r="H606" s="563" t="s">
        <v>4335</v>
      </c>
      <c r="I606" s="563" t="s">
        <v>4335</v>
      </c>
      <c r="J606" s="549"/>
      <c r="L606" s="563" t="s">
        <v>4335</v>
      </c>
      <c r="M606" s="563" t="s">
        <v>4335</v>
      </c>
      <c r="N606" s="563" t="s">
        <v>4335</v>
      </c>
      <c r="O606" s="549"/>
    </row>
    <row r="607" spans="2:15" hidden="1">
      <c r="B607" s="46" t="s">
        <v>471</v>
      </c>
      <c r="C607" s="46" t="s">
        <v>1549</v>
      </c>
      <c r="D607" s="46" t="s">
        <v>912</v>
      </c>
      <c r="E607" s="46" t="s">
        <v>75</v>
      </c>
      <c r="F607" s="46">
        <v>15</v>
      </c>
      <c r="G607" s="563" t="s">
        <v>4335</v>
      </c>
      <c r="H607" s="563" t="s">
        <v>4335</v>
      </c>
      <c r="I607" s="563" t="s">
        <v>4335</v>
      </c>
      <c r="J607" s="549"/>
      <c r="L607" s="563" t="s">
        <v>4335</v>
      </c>
      <c r="M607" s="563" t="s">
        <v>4335</v>
      </c>
      <c r="N607" s="563" t="s">
        <v>4335</v>
      </c>
      <c r="O607" s="549"/>
    </row>
    <row r="608" spans="2:15" hidden="1">
      <c r="B608" s="46" t="s">
        <v>471</v>
      </c>
      <c r="C608" s="46" t="s">
        <v>1549</v>
      </c>
      <c r="D608" s="46" t="s">
        <v>912</v>
      </c>
      <c r="E608" s="46" t="s">
        <v>75</v>
      </c>
      <c r="F608" s="46">
        <v>16</v>
      </c>
      <c r="G608" s="563" t="s">
        <v>4335</v>
      </c>
      <c r="H608" s="563" t="s">
        <v>4335</v>
      </c>
      <c r="I608" s="563" t="s">
        <v>4335</v>
      </c>
      <c r="J608" s="549"/>
      <c r="L608" s="563" t="s">
        <v>4335</v>
      </c>
      <c r="M608" s="563" t="s">
        <v>4335</v>
      </c>
      <c r="N608" s="563" t="s">
        <v>4335</v>
      </c>
      <c r="O608" s="549"/>
    </row>
    <row r="609" spans="2:15" hidden="1">
      <c r="B609" s="46" t="s">
        <v>471</v>
      </c>
      <c r="C609" s="46" t="s">
        <v>1549</v>
      </c>
      <c r="D609" s="46" t="s">
        <v>912</v>
      </c>
      <c r="E609" s="46" t="s">
        <v>75</v>
      </c>
      <c r="F609" s="46">
        <v>17</v>
      </c>
      <c r="G609" s="563" t="s">
        <v>4335</v>
      </c>
      <c r="H609" s="563" t="s">
        <v>4335</v>
      </c>
      <c r="I609" s="563" t="s">
        <v>4335</v>
      </c>
      <c r="J609" s="549"/>
      <c r="L609" s="563" t="s">
        <v>4335</v>
      </c>
      <c r="M609" s="563" t="s">
        <v>4335</v>
      </c>
      <c r="N609" s="563" t="s">
        <v>4335</v>
      </c>
      <c r="O609" s="549"/>
    </row>
    <row r="610" spans="2:15" hidden="1">
      <c r="B610" s="46" t="s">
        <v>471</v>
      </c>
      <c r="C610" s="46" t="s">
        <v>1549</v>
      </c>
      <c r="D610" s="46" t="s">
        <v>912</v>
      </c>
      <c r="E610" s="46" t="s">
        <v>75</v>
      </c>
      <c r="F610" s="46">
        <v>18</v>
      </c>
      <c r="G610" s="563" t="s">
        <v>4335</v>
      </c>
      <c r="H610" s="563" t="s">
        <v>4335</v>
      </c>
      <c r="I610" s="563" t="s">
        <v>4335</v>
      </c>
      <c r="J610" s="549"/>
      <c r="L610" s="563" t="s">
        <v>4335</v>
      </c>
      <c r="M610" s="563" t="s">
        <v>4335</v>
      </c>
      <c r="N610" s="563" t="s">
        <v>4335</v>
      </c>
      <c r="O610" s="549"/>
    </row>
    <row r="611" spans="2:15" hidden="1">
      <c r="B611" s="46" t="s">
        <v>471</v>
      </c>
      <c r="C611" s="46" t="s">
        <v>1549</v>
      </c>
      <c r="D611" s="46" t="s">
        <v>912</v>
      </c>
      <c r="E611" s="46" t="s">
        <v>75</v>
      </c>
      <c r="F611" s="46">
        <v>19</v>
      </c>
      <c r="G611" s="46" t="s">
        <v>893</v>
      </c>
      <c r="H611" s="46" t="s">
        <v>82</v>
      </c>
      <c r="I611" s="46" t="s">
        <v>4248</v>
      </c>
      <c r="J611" s="549"/>
      <c r="L611" s="46" t="s">
        <v>795</v>
      </c>
      <c r="M611" s="46" t="s">
        <v>82</v>
      </c>
      <c r="N611" s="46" t="s">
        <v>4248</v>
      </c>
      <c r="O611" s="549"/>
    </row>
    <row r="612" spans="2:15" hidden="1">
      <c r="B612" s="46" t="s">
        <v>471</v>
      </c>
      <c r="C612" s="46" t="s">
        <v>1549</v>
      </c>
      <c r="D612" s="46" t="s">
        <v>912</v>
      </c>
      <c r="E612" s="46" t="s">
        <v>75</v>
      </c>
      <c r="F612" s="46">
        <v>20</v>
      </c>
      <c r="G612" s="46" t="s">
        <v>893</v>
      </c>
      <c r="H612" s="46" t="s">
        <v>82</v>
      </c>
      <c r="I612" s="46" t="s">
        <v>4249</v>
      </c>
      <c r="J612" s="549"/>
      <c r="L612" s="46" t="s">
        <v>795</v>
      </c>
      <c r="M612" s="46" t="s">
        <v>82</v>
      </c>
      <c r="N612" s="46" t="s">
        <v>4271</v>
      </c>
      <c r="O612" s="549"/>
    </row>
    <row r="613" spans="2:15" hidden="1">
      <c r="B613" s="46" t="s">
        <v>471</v>
      </c>
      <c r="C613" s="46" t="s">
        <v>1549</v>
      </c>
      <c r="D613" s="46" t="s">
        <v>912</v>
      </c>
      <c r="E613" s="46" t="s">
        <v>75</v>
      </c>
      <c r="F613" s="46">
        <v>21</v>
      </c>
      <c r="G613" s="46" t="s">
        <v>893</v>
      </c>
      <c r="H613" s="46" t="s">
        <v>82</v>
      </c>
      <c r="I613" s="46" t="s">
        <v>4271</v>
      </c>
      <c r="J613" s="549"/>
      <c r="L613" s="46" t="s">
        <v>795</v>
      </c>
      <c r="M613" s="46" t="s">
        <v>1498</v>
      </c>
      <c r="N613" s="46" t="s">
        <v>4249</v>
      </c>
      <c r="O613" s="549"/>
    </row>
    <row r="614" spans="2:15" hidden="1">
      <c r="B614" s="46" t="s">
        <v>471</v>
      </c>
      <c r="C614" s="46" t="s">
        <v>1549</v>
      </c>
      <c r="D614" s="46" t="s">
        <v>912</v>
      </c>
      <c r="E614" s="46" t="s">
        <v>75</v>
      </c>
      <c r="F614" s="46">
        <v>22</v>
      </c>
      <c r="G614" s="46" t="s">
        <v>893</v>
      </c>
      <c r="H614" s="46" t="s">
        <v>82</v>
      </c>
      <c r="I614" s="46" t="s">
        <v>4273</v>
      </c>
      <c r="J614" s="549"/>
      <c r="L614" s="46" t="s">
        <v>795</v>
      </c>
      <c r="M614" s="46" t="s">
        <v>1498</v>
      </c>
      <c r="N614" s="46" t="s">
        <v>4273</v>
      </c>
      <c r="O614" s="549"/>
    </row>
    <row r="615" spans="2:15" hidden="1">
      <c r="B615" s="46" t="s">
        <v>471</v>
      </c>
      <c r="C615" s="46" t="s">
        <v>1549</v>
      </c>
      <c r="D615" s="46" t="s">
        <v>912</v>
      </c>
      <c r="E615" s="46" t="s">
        <v>75</v>
      </c>
      <c r="F615" s="46">
        <v>23</v>
      </c>
      <c r="G615" s="46" t="s">
        <v>893</v>
      </c>
      <c r="H615" s="46" t="s">
        <v>82</v>
      </c>
      <c r="I615" s="46" t="s">
        <v>4336</v>
      </c>
      <c r="J615" s="549"/>
      <c r="L615" s="46" t="s">
        <v>797</v>
      </c>
      <c r="M615" s="46" t="s">
        <v>82</v>
      </c>
      <c r="N615" s="46" t="s">
        <v>4248</v>
      </c>
      <c r="O615" s="549"/>
    </row>
    <row r="616" spans="2:15" hidden="1">
      <c r="B616" s="46" t="s">
        <v>471</v>
      </c>
      <c r="C616" s="46" t="s">
        <v>1549</v>
      </c>
      <c r="D616" s="46" t="s">
        <v>912</v>
      </c>
      <c r="E616" s="46" t="s">
        <v>75</v>
      </c>
      <c r="F616" s="46">
        <v>24</v>
      </c>
      <c r="G616" s="46" t="s">
        <v>893</v>
      </c>
      <c r="H616" s="46" t="s">
        <v>82</v>
      </c>
      <c r="I616" s="46" t="s">
        <v>4337</v>
      </c>
      <c r="J616" s="549"/>
      <c r="L616" s="46" t="s">
        <v>797</v>
      </c>
      <c r="M616" s="46" t="s">
        <v>82</v>
      </c>
      <c r="N616" s="46" t="s">
        <v>4271</v>
      </c>
      <c r="O616" s="549"/>
    </row>
    <row r="617" spans="2:15" hidden="1">
      <c r="B617" s="46" t="s">
        <v>471</v>
      </c>
      <c r="C617" s="46" t="s">
        <v>1549</v>
      </c>
      <c r="D617" s="46" t="s">
        <v>912</v>
      </c>
      <c r="E617" s="46" t="s">
        <v>75</v>
      </c>
      <c r="F617" s="46">
        <v>25</v>
      </c>
      <c r="G617" s="46" t="s">
        <v>893</v>
      </c>
      <c r="H617" s="46" t="s">
        <v>82</v>
      </c>
      <c r="I617" s="46" t="s">
        <v>4338</v>
      </c>
      <c r="J617" s="549"/>
      <c r="L617" s="46" t="s">
        <v>797</v>
      </c>
      <c r="M617" s="46" t="s">
        <v>1498</v>
      </c>
      <c r="N617" s="46" t="s">
        <v>4249</v>
      </c>
      <c r="O617" s="549"/>
    </row>
    <row r="618" spans="2:15" hidden="1">
      <c r="B618" s="46" t="s">
        <v>471</v>
      </c>
      <c r="C618" s="46" t="s">
        <v>1549</v>
      </c>
      <c r="D618" s="46" t="s">
        <v>912</v>
      </c>
      <c r="E618" s="46" t="s">
        <v>75</v>
      </c>
      <c r="F618" s="46">
        <v>26</v>
      </c>
      <c r="G618" s="46" t="s">
        <v>893</v>
      </c>
      <c r="H618" s="46" t="s">
        <v>82</v>
      </c>
      <c r="I618" s="46" t="s">
        <v>4339</v>
      </c>
      <c r="J618" s="549"/>
      <c r="L618" s="46" t="s">
        <v>797</v>
      </c>
      <c r="M618" s="46" t="s">
        <v>1498</v>
      </c>
      <c r="N618" s="46" t="s">
        <v>4273</v>
      </c>
      <c r="O618" s="549"/>
    </row>
    <row r="619" spans="2:15" hidden="1">
      <c r="B619" s="46" t="s">
        <v>471</v>
      </c>
      <c r="C619" s="46" t="s">
        <v>1549</v>
      </c>
      <c r="D619" s="46" t="s">
        <v>912</v>
      </c>
      <c r="E619" s="46" t="s">
        <v>75</v>
      </c>
      <c r="F619" s="46">
        <v>27</v>
      </c>
      <c r="G619" s="563" t="s">
        <v>4335</v>
      </c>
      <c r="H619" s="563" t="s">
        <v>4335</v>
      </c>
      <c r="I619" s="563" t="s">
        <v>4335</v>
      </c>
      <c r="J619" s="549"/>
      <c r="L619" s="46" t="s">
        <v>799</v>
      </c>
      <c r="M619" s="46" t="s">
        <v>82</v>
      </c>
      <c r="N619" s="46" t="s">
        <v>4248</v>
      </c>
      <c r="O619" s="549"/>
    </row>
    <row r="620" spans="2:15" hidden="1">
      <c r="B620" s="46" t="s">
        <v>471</v>
      </c>
      <c r="C620" s="46" t="s">
        <v>1549</v>
      </c>
      <c r="D620" s="46" t="s">
        <v>912</v>
      </c>
      <c r="E620" s="46" t="s">
        <v>75</v>
      </c>
      <c r="F620" s="46">
        <v>28</v>
      </c>
      <c r="G620" s="563" t="s">
        <v>4335</v>
      </c>
      <c r="H620" s="563" t="s">
        <v>4335</v>
      </c>
      <c r="I620" s="563" t="s">
        <v>4335</v>
      </c>
      <c r="J620" s="549"/>
      <c r="L620" s="46" t="s">
        <v>799</v>
      </c>
      <c r="M620" s="46" t="s">
        <v>82</v>
      </c>
      <c r="N620" s="46" t="s">
        <v>4271</v>
      </c>
      <c r="O620" s="549"/>
    </row>
    <row r="621" spans="2:15" hidden="1">
      <c r="B621" s="46" t="s">
        <v>471</v>
      </c>
      <c r="C621" s="46" t="s">
        <v>1549</v>
      </c>
      <c r="D621" s="46" t="s">
        <v>912</v>
      </c>
      <c r="E621" s="46" t="s">
        <v>75</v>
      </c>
      <c r="F621" s="46">
        <v>29</v>
      </c>
      <c r="G621" s="563" t="s">
        <v>4335</v>
      </c>
      <c r="H621" s="563" t="s">
        <v>4335</v>
      </c>
      <c r="I621" s="563" t="s">
        <v>4335</v>
      </c>
      <c r="J621" s="549"/>
      <c r="L621" s="46" t="s">
        <v>799</v>
      </c>
      <c r="M621" s="46" t="s">
        <v>1498</v>
      </c>
      <c r="N621" s="46" t="s">
        <v>4249</v>
      </c>
      <c r="O621" s="549"/>
    </row>
    <row r="622" spans="2:15" hidden="1">
      <c r="B622" s="46" t="s">
        <v>471</v>
      </c>
      <c r="C622" s="46" t="s">
        <v>1549</v>
      </c>
      <c r="D622" s="46" t="s">
        <v>912</v>
      </c>
      <c r="E622" s="46" t="s">
        <v>75</v>
      </c>
      <c r="F622" s="46">
        <v>30</v>
      </c>
      <c r="G622" s="563" t="s">
        <v>4335</v>
      </c>
      <c r="H622" s="563" t="s">
        <v>4335</v>
      </c>
      <c r="I622" s="563" t="s">
        <v>4335</v>
      </c>
      <c r="J622" s="549"/>
      <c r="L622" s="46" t="s">
        <v>799</v>
      </c>
      <c r="M622" s="46" t="s">
        <v>1498</v>
      </c>
      <c r="N622" s="46" t="s">
        <v>4273</v>
      </c>
      <c r="O622" s="549"/>
    </row>
    <row r="623" spans="2:15" hidden="1">
      <c r="B623" s="46" t="s">
        <v>471</v>
      </c>
      <c r="C623" s="46" t="s">
        <v>1549</v>
      </c>
      <c r="D623" s="46" t="s">
        <v>912</v>
      </c>
      <c r="E623" s="46" t="s">
        <v>75</v>
      </c>
      <c r="F623" s="46">
        <v>31</v>
      </c>
      <c r="G623" s="563" t="s">
        <v>4335</v>
      </c>
      <c r="H623" s="563" t="s">
        <v>4335</v>
      </c>
      <c r="I623" s="563" t="s">
        <v>4335</v>
      </c>
      <c r="J623" s="549"/>
      <c r="L623" s="46" t="s">
        <v>801</v>
      </c>
      <c r="M623" s="46" t="s">
        <v>82</v>
      </c>
      <c r="N623" s="46" t="s">
        <v>4248</v>
      </c>
      <c r="O623" s="549"/>
    </row>
    <row r="624" spans="2:15" hidden="1">
      <c r="B624" s="46" t="s">
        <v>471</v>
      </c>
      <c r="C624" s="46" t="s">
        <v>1549</v>
      </c>
      <c r="D624" s="46" t="s">
        <v>912</v>
      </c>
      <c r="E624" s="46" t="s">
        <v>75</v>
      </c>
      <c r="F624" s="46">
        <v>32</v>
      </c>
      <c r="G624" s="563" t="s">
        <v>4335</v>
      </c>
      <c r="H624" s="563" t="s">
        <v>4335</v>
      </c>
      <c r="I624" s="563" t="s">
        <v>4335</v>
      </c>
      <c r="J624" s="549"/>
      <c r="L624" s="46" t="s">
        <v>801</v>
      </c>
      <c r="M624" s="46" t="s">
        <v>82</v>
      </c>
      <c r="N624" s="46" t="s">
        <v>4271</v>
      </c>
      <c r="O624" s="549"/>
    </row>
    <row r="625" spans="2:15" hidden="1">
      <c r="B625" s="46" t="s">
        <v>471</v>
      </c>
      <c r="C625" s="46" t="s">
        <v>1549</v>
      </c>
      <c r="D625" s="46" t="s">
        <v>912</v>
      </c>
      <c r="E625" s="46" t="s">
        <v>75</v>
      </c>
      <c r="F625" s="46">
        <v>33</v>
      </c>
      <c r="G625" s="563" t="s">
        <v>4335</v>
      </c>
      <c r="H625" s="563" t="s">
        <v>4335</v>
      </c>
      <c r="I625" s="563" t="s">
        <v>4335</v>
      </c>
      <c r="J625" s="549"/>
      <c r="L625" s="46" t="s">
        <v>801</v>
      </c>
      <c r="M625" s="46" t="s">
        <v>1498</v>
      </c>
      <c r="N625" s="46" t="s">
        <v>4249</v>
      </c>
      <c r="O625" s="549"/>
    </row>
    <row r="626" spans="2:15" hidden="1">
      <c r="B626" s="46" t="s">
        <v>471</v>
      </c>
      <c r="C626" s="46" t="s">
        <v>1549</v>
      </c>
      <c r="D626" s="46" t="s">
        <v>912</v>
      </c>
      <c r="E626" s="46" t="s">
        <v>75</v>
      </c>
      <c r="F626" s="46">
        <v>34</v>
      </c>
      <c r="G626" s="563" t="s">
        <v>4335</v>
      </c>
      <c r="H626" s="563" t="s">
        <v>4335</v>
      </c>
      <c r="I626" s="563" t="s">
        <v>4335</v>
      </c>
      <c r="J626" s="549"/>
      <c r="L626" s="46" t="s">
        <v>801</v>
      </c>
      <c r="M626" s="46" t="s">
        <v>1498</v>
      </c>
      <c r="N626" s="46" t="s">
        <v>4273</v>
      </c>
      <c r="O626" s="549"/>
    </row>
    <row r="627" spans="2:15" hidden="1">
      <c r="B627" s="46" t="s">
        <v>471</v>
      </c>
      <c r="C627" s="46" t="s">
        <v>1549</v>
      </c>
      <c r="D627" s="46" t="s">
        <v>912</v>
      </c>
      <c r="E627" s="46" t="s">
        <v>75</v>
      </c>
      <c r="F627" s="46">
        <v>35</v>
      </c>
      <c r="G627" s="46" t="s">
        <v>795</v>
      </c>
      <c r="H627" s="46" t="s">
        <v>1498</v>
      </c>
      <c r="I627" s="46" t="s">
        <v>4248</v>
      </c>
      <c r="J627" s="549"/>
      <c r="L627" s="46" t="s">
        <v>803</v>
      </c>
      <c r="M627" s="46" t="s">
        <v>82</v>
      </c>
      <c r="N627" s="46" t="s">
        <v>4248</v>
      </c>
      <c r="O627" s="549"/>
    </row>
    <row r="628" spans="2:15" hidden="1">
      <c r="B628" s="46" t="s">
        <v>471</v>
      </c>
      <c r="C628" s="46" t="s">
        <v>1549</v>
      </c>
      <c r="D628" s="46" t="s">
        <v>912</v>
      </c>
      <c r="E628" s="46" t="s">
        <v>75</v>
      </c>
      <c r="F628" s="46">
        <v>36</v>
      </c>
      <c r="G628" s="46" t="s">
        <v>795</v>
      </c>
      <c r="H628" s="46" t="s">
        <v>1498</v>
      </c>
      <c r="I628" s="46" t="s">
        <v>4271</v>
      </c>
      <c r="J628" s="549"/>
      <c r="L628" s="46" t="s">
        <v>803</v>
      </c>
      <c r="M628" s="46" t="s">
        <v>82</v>
      </c>
      <c r="N628" s="46" t="s">
        <v>4271</v>
      </c>
      <c r="O628" s="549"/>
    </row>
    <row r="629" spans="2:15" hidden="1">
      <c r="B629" s="46" t="s">
        <v>471</v>
      </c>
      <c r="C629" s="46" t="s">
        <v>1549</v>
      </c>
      <c r="D629" s="46" t="s">
        <v>912</v>
      </c>
      <c r="E629" s="46" t="s">
        <v>75</v>
      </c>
      <c r="F629" s="46">
        <v>37</v>
      </c>
      <c r="G629" s="46" t="s">
        <v>797</v>
      </c>
      <c r="H629" s="46" t="s">
        <v>1498</v>
      </c>
      <c r="I629" s="46" t="s">
        <v>4248</v>
      </c>
      <c r="J629" s="549"/>
      <c r="L629" s="46" t="s">
        <v>803</v>
      </c>
      <c r="M629" s="46" t="s">
        <v>1498</v>
      </c>
      <c r="N629" s="46" t="s">
        <v>4249</v>
      </c>
      <c r="O629" s="549"/>
    </row>
    <row r="630" spans="2:15" hidden="1">
      <c r="B630" s="46" t="s">
        <v>471</v>
      </c>
      <c r="C630" s="46" t="s">
        <v>1549</v>
      </c>
      <c r="D630" s="46" t="s">
        <v>912</v>
      </c>
      <c r="E630" s="46" t="s">
        <v>75</v>
      </c>
      <c r="F630" s="46">
        <v>38</v>
      </c>
      <c r="G630" s="46" t="s">
        <v>797</v>
      </c>
      <c r="H630" s="46" t="s">
        <v>1498</v>
      </c>
      <c r="I630" s="46" t="s">
        <v>4271</v>
      </c>
      <c r="J630" s="549"/>
      <c r="L630" s="46" t="s">
        <v>803</v>
      </c>
      <c r="M630" s="46" t="s">
        <v>1498</v>
      </c>
      <c r="N630" s="46" t="s">
        <v>4273</v>
      </c>
      <c r="O630" s="549"/>
    </row>
    <row r="631" spans="2:15" hidden="1">
      <c r="B631" s="46" t="s">
        <v>471</v>
      </c>
      <c r="C631" s="46" t="s">
        <v>1549</v>
      </c>
      <c r="D631" s="46" t="s">
        <v>912</v>
      </c>
      <c r="E631" s="46" t="s">
        <v>75</v>
      </c>
      <c r="F631" s="46">
        <v>39</v>
      </c>
      <c r="G631" s="46" t="s">
        <v>799</v>
      </c>
      <c r="H631" s="46" t="s">
        <v>1498</v>
      </c>
      <c r="I631" s="46" t="s">
        <v>4248</v>
      </c>
      <c r="J631" s="549"/>
      <c r="L631" s="46" t="s">
        <v>805</v>
      </c>
      <c r="M631" s="46" t="s">
        <v>82</v>
      </c>
      <c r="N631" s="46" t="s">
        <v>4248</v>
      </c>
      <c r="O631" s="549"/>
    </row>
    <row r="632" spans="2:15" hidden="1">
      <c r="B632" s="46" t="s">
        <v>471</v>
      </c>
      <c r="C632" s="46" t="s">
        <v>1549</v>
      </c>
      <c r="D632" s="46" t="s">
        <v>912</v>
      </c>
      <c r="E632" s="46" t="s">
        <v>75</v>
      </c>
      <c r="F632" s="46">
        <v>40</v>
      </c>
      <c r="G632" s="46" t="s">
        <v>799</v>
      </c>
      <c r="H632" s="46" t="s">
        <v>1498</v>
      </c>
      <c r="I632" s="46" t="s">
        <v>4271</v>
      </c>
      <c r="J632" s="549"/>
      <c r="L632" s="46" t="s">
        <v>805</v>
      </c>
      <c r="M632" s="46" t="s">
        <v>82</v>
      </c>
      <c r="N632" s="46" t="s">
        <v>4271</v>
      </c>
      <c r="O632" s="549"/>
    </row>
    <row r="633" spans="2:15" hidden="1">
      <c r="B633" s="46" t="s">
        <v>471</v>
      </c>
      <c r="C633" s="46" t="s">
        <v>1549</v>
      </c>
      <c r="D633" s="46" t="s">
        <v>912</v>
      </c>
      <c r="E633" s="46" t="s">
        <v>75</v>
      </c>
      <c r="F633" s="46">
        <v>41</v>
      </c>
      <c r="G633" s="46" t="s">
        <v>801</v>
      </c>
      <c r="H633" s="46" t="s">
        <v>1498</v>
      </c>
      <c r="I633" s="46" t="s">
        <v>4248</v>
      </c>
      <c r="J633" s="549"/>
      <c r="L633" s="46" t="s">
        <v>805</v>
      </c>
      <c r="M633" s="46" t="s">
        <v>1498</v>
      </c>
      <c r="N633" s="46" t="s">
        <v>4249</v>
      </c>
      <c r="O633" s="549"/>
    </row>
    <row r="634" spans="2:15" hidden="1">
      <c r="B634" s="46" t="s">
        <v>471</v>
      </c>
      <c r="C634" s="46" t="s">
        <v>1549</v>
      </c>
      <c r="D634" s="46" t="s">
        <v>912</v>
      </c>
      <c r="E634" s="46" t="s">
        <v>75</v>
      </c>
      <c r="F634" s="46">
        <v>42</v>
      </c>
      <c r="G634" s="46" t="s">
        <v>801</v>
      </c>
      <c r="H634" s="46" t="s">
        <v>1498</v>
      </c>
      <c r="I634" s="46" t="s">
        <v>4271</v>
      </c>
      <c r="J634" s="549"/>
      <c r="L634" s="46" t="s">
        <v>805</v>
      </c>
      <c r="M634" s="46" t="s">
        <v>1498</v>
      </c>
      <c r="N634" s="46" t="s">
        <v>4273</v>
      </c>
      <c r="O634" s="549"/>
    </row>
    <row r="635" spans="2:15" hidden="1">
      <c r="B635" s="46" t="s">
        <v>471</v>
      </c>
      <c r="C635" s="46" t="s">
        <v>1549</v>
      </c>
      <c r="D635" s="46" t="s">
        <v>912</v>
      </c>
      <c r="E635" s="46" t="s">
        <v>75</v>
      </c>
      <c r="F635" s="46">
        <v>43</v>
      </c>
      <c r="G635" s="46" t="s">
        <v>803</v>
      </c>
      <c r="H635" s="46" t="s">
        <v>1498</v>
      </c>
      <c r="I635" s="46" t="s">
        <v>4248</v>
      </c>
      <c r="J635" s="549"/>
      <c r="L635" s="46" t="s">
        <v>4452</v>
      </c>
      <c r="M635" s="46" t="s">
        <v>82</v>
      </c>
      <c r="N635" s="46" t="s">
        <v>4248</v>
      </c>
      <c r="O635" s="549"/>
    </row>
    <row r="636" spans="2:15" hidden="1">
      <c r="B636" s="46" t="s">
        <v>471</v>
      </c>
      <c r="C636" s="46" t="s">
        <v>1549</v>
      </c>
      <c r="D636" s="46" t="s">
        <v>912</v>
      </c>
      <c r="E636" s="46" t="s">
        <v>75</v>
      </c>
      <c r="F636" s="46">
        <v>44</v>
      </c>
      <c r="G636" s="46" t="s">
        <v>803</v>
      </c>
      <c r="H636" s="46" t="s">
        <v>1498</v>
      </c>
      <c r="I636" s="46" t="s">
        <v>4271</v>
      </c>
      <c r="J636" s="549"/>
      <c r="L636" s="46" t="s">
        <v>4452</v>
      </c>
      <c r="M636" s="46" t="s">
        <v>82</v>
      </c>
      <c r="N636" s="46" t="s">
        <v>4271</v>
      </c>
      <c r="O636" s="549"/>
    </row>
    <row r="637" spans="2:15" hidden="1">
      <c r="B637" s="46" t="s">
        <v>471</v>
      </c>
      <c r="C637" s="46" t="s">
        <v>1549</v>
      </c>
      <c r="D637" s="46" t="s">
        <v>912</v>
      </c>
      <c r="E637" s="46" t="s">
        <v>75</v>
      </c>
      <c r="F637" s="46">
        <v>45</v>
      </c>
      <c r="G637" s="563" t="s">
        <v>4335</v>
      </c>
      <c r="H637" s="563" t="s">
        <v>4335</v>
      </c>
      <c r="I637" s="563" t="s">
        <v>4335</v>
      </c>
      <c r="J637" s="549"/>
      <c r="L637" s="46" t="s">
        <v>4452</v>
      </c>
      <c r="M637" s="46" t="s">
        <v>1498</v>
      </c>
      <c r="N637" s="46" t="s">
        <v>4249</v>
      </c>
      <c r="O637" s="549"/>
    </row>
    <row r="638" spans="2:15" hidden="1">
      <c r="B638" s="46" t="s">
        <v>471</v>
      </c>
      <c r="C638" s="46" t="s">
        <v>1549</v>
      </c>
      <c r="D638" s="46" t="s">
        <v>912</v>
      </c>
      <c r="E638" s="46" t="s">
        <v>75</v>
      </c>
      <c r="F638" s="46">
        <v>46</v>
      </c>
      <c r="G638" s="563" t="s">
        <v>4335</v>
      </c>
      <c r="H638" s="563" t="s">
        <v>4335</v>
      </c>
      <c r="I638" s="563" t="s">
        <v>4335</v>
      </c>
      <c r="J638" s="549"/>
      <c r="L638" s="46" t="s">
        <v>4452</v>
      </c>
      <c r="M638" s="46" t="s">
        <v>1498</v>
      </c>
      <c r="N638" s="46" t="s">
        <v>4273</v>
      </c>
      <c r="O638" s="549"/>
    </row>
    <row r="639" spans="2:15" hidden="1">
      <c r="B639" s="46" t="s">
        <v>471</v>
      </c>
      <c r="C639" s="46" t="s">
        <v>1549</v>
      </c>
      <c r="D639" s="46" t="s">
        <v>912</v>
      </c>
      <c r="E639" s="46" t="s">
        <v>75</v>
      </c>
      <c r="F639" s="46">
        <v>47</v>
      </c>
      <c r="G639" s="563" t="s">
        <v>4335</v>
      </c>
      <c r="H639" s="563" t="s">
        <v>4335</v>
      </c>
      <c r="I639" s="563" t="s">
        <v>4335</v>
      </c>
      <c r="J639" s="549"/>
      <c r="L639" s="563" t="s">
        <v>4335</v>
      </c>
      <c r="M639" s="563" t="s">
        <v>4335</v>
      </c>
      <c r="N639" s="563" t="s">
        <v>4335</v>
      </c>
      <c r="O639" s="549"/>
    </row>
    <row r="640" spans="2:15" hidden="1">
      <c r="B640" s="46" t="s">
        <v>471</v>
      </c>
      <c r="C640" s="46" t="s">
        <v>1549</v>
      </c>
      <c r="D640" s="46" t="s">
        <v>912</v>
      </c>
      <c r="E640" s="46" t="s">
        <v>75</v>
      </c>
      <c r="F640" s="46">
        <v>48</v>
      </c>
      <c r="G640" s="563" t="s">
        <v>4335</v>
      </c>
      <c r="H640" s="563" t="s">
        <v>4335</v>
      </c>
      <c r="I640" s="563" t="s">
        <v>4335</v>
      </c>
      <c r="J640" s="549"/>
      <c r="L640" s="563" t="s">
        <v>4335</v>
      </c>
      <c r="M640" s="563" t="s">
        <v>4335</v>
      </c>
      <c r="N640" s="563" t="s">
        <v>4335</v>
      </c>
      <c r="O640" s="549"/>
    </row>
    <row r="641" spans="2:15" hidden="1">
      <c r="B641" s="46" t="s">
        <v>471</v>
      </c>
      <c r="C641" s="46" t="s">
        <v>1549</v>
      </c>
      <c r="D641" s="46" t="s">
        <v>912</v>
      </c>
      <c r="E641" s="46" t="s">
        <v>75</v>
      </c>
      <c r="F641" s="46">
        <v>49</v>
      </c>
      <c r="G641" s="46" t="s">
        <v>911</v>
      </c>
      <c r="H641" s="46" t="s">
        <v>75</v>
      </c>
      <c r="I641" s="46">
        <v>53</v>
      </c>
      <c r="J641" s="549" t="s">
        <v>4341</v>
      </c>
      <c r="L641" s="46" t="s">
        <v>911</v>
      </c>
      <c r="M641" s="46" t="s">
        <v>75</v>
      </c>
      <c r="N641" s="46">
        <v>53</v>
      </c>
      <c r="O641" s="549" t="s">
        <v>4341</v>
      </c>
    </row>
    <row r="642" spans="2:15" hidden="1">
      <c r="B642" s="46" t="s">
        <v>471</v>
      </c>
      <c r="C642" s="46" t="s">
        <v>1549</v>
      </c>
      <c r="D642" s="46" t="s">
        <v>912</v>
      </c>
      <c r="E642" s="46" t="s">
        <v>75</v>
      </c>
      <c r="F642" s="46">
        <v>50</v>
      </c>
      <c r="G642" s="563" t="s">
        <v>4335</v>
      </c>
      <c r="H642" s="563" t="s">
        <v>4335</v>
      </c>
      <c r="I642" s="563" t="s">
        <v>4335</v>
      </c>
      <c r="J642" s="549"/>
      <c r="L642" s="563" t="s">
        <v>4335</v>
      </c>
      <c r="M642" s="563" t="s">
        <v>4335</v>
      </c>
      <c r="N642" s="563" t="s">
        <v>4335</v>
      </c>
      <c r="O642" s="549"/>
    </row>
    <row r="643" spans="2:15" hidden="1">
      <c r="B643" s="46" t="s">
        <v>471</v>
      </c>
      <c r="C643" s="46" t="s">
        <v>1549</v>
      </c>
      <c r="D643" s="46" t="s">
        <v>912</v>
      </c>
      <c r="E643" s="46" t="s">
        <v>75</v>
      </c>
      <c r="F643" s="46">
        <v>51</v>
      </c>
      <c r="G643" s="563" t="s">
        <v>4335</v>
      </c>
      <c r="H643" s="563" t="s">
        <v>4335</v>
      </c>
      <c r="I643" s="563" t="s">
        <v>4335</v>
      </c>
      <c r="J643" s="549"/>
      <c r="L643" s="563" t="s">
        <v>4335</v>
      </c>
      <c r="M643" s="563" t="s">
        <v>4335</v>
      </c>
      <c r="N643" s="563" t="s">
        <v>4335</v>
      </c>
      <c r="O643" s="549"/>
    </row>
    <row r="644" spans="2:15" hidden="1">
      <c r="B644" s="46" t="s">
        <v>471</v>
      </c>
      <c r="C644" s="46" t="s">
        <v>1549</v>
      </c>
      <c r="D644" s="46" t="s">
        <v>912</v>
      </c>
      <c r="E644" s="46" t="s">
        <v>75</v>
      </c>
      <c r="F644" s="46">
        <v>52</v>
      </c>
      <c r="G644" s="563" t="s">
        <v>4335</v>
      </c>
      <c r="H644" s="563" t="s">
        <v>4335</v>
      </c>
      <c r="I644" s="563" t="s">
        <v>4335</v>
      </c>
      <c r="J644" s="549"/>
      <c r="L644" s="563" t="s">
        <v>4335</v>
      </c>
      <c r="M644" s="563" t="s">
        <v>4335</v>
      </c>
      <c r="N644" s="563" t="s">
        <v>4335</v>
      </c>
      <c r="O644" s="549"/>
    </row>
    <row r="645" spans="2:15" hidden="1">
      <c r="B645" s="46" t="s">
        <v>471</v>
      </c>
      <c r="C645" s="46" t="s">
        <v>1549</v>
      </c>
      <c r="D645" s="46" t="s">
        <v>912</v>
      </c>
      <c r="E645" s="46" t="s">
        <v>75</v>
      </c>
      <c r="F645" s="46">
        <v>53</v>
      </c>
      <c r="G645" s="46" t="s">
        <v>911</v>
      </c>
      <c r="H645" s="46" t="s">
        <v>75</v>
      </c>
      <c r="I645" s="46">
        <v>49</v>
      </c>
      <c r="J645" s="549" t="s">
        <v>4341</v>
      </c>
      <c r="L645" s="46" t="s">
        <v>911</v>
      </c>
      <c r="M645" s="46" t="s">
        <v>75</v>
      </c>
      <c r="N645" s="46">
        <v>49</v>
      </c>
      <c r="O645" s="549" t="s">
        <v>4341</v>
      </c>
    </row>
    <row r="646" spans="2:15" hidden="1">
      <c r="B646" s="46" t="s">
        <v>471</v>
      </c>
      <c r="C646" s="46" t="s">
        <v>1549</v>
      </c>
      <c r="D646" s="46" t="s">
        <v>912</v>
      </c>
      <c r="E646" s="46" t="s">
        <v>75</v>
      </c>
      <c r="F646" s="46">
        <v>54</v>
      </c>
      <c r="G646" s="563" t="s">
        <v>4335</v>
      </c>
      <c r="H646" s="563" t="s">
        <v>4335</v>
      </c>
      <c r="I646" s="563" t="s">
        <v>4335</v>
      </c>
      <c r="J646" s="549"/>
      <c r="L646" s="563" t="s">
        <v>4335</v>
      </c>
      <c r="M646" s="563" t="s">
        <v>4335</v>
      </c>
      <c r="N646" s="563" t="s">
        <v>4335</v>
      </c>
      <c r="O646" s="549"/>
    </row>
    <row r="647" spans="2:15" hidden="1">
      <c r="B647" s="46" t="s">
        <v>471</v>
      </c>
      <c r="C647" s="46" t="s">
        <v>1549</v>
      </c>
      <c r="D647" s="46" t="s">
        <v>912</v>
      </c>
      <c r="E647" s="46" t="s">
        <v>75</v>
      </c>
      <c r="F647" s="46">
        <v>55</v>
      </c>
      <c r="G647" s="563" t="s">
        <v>4335</v>
      </c>
      <c r="H647" s="563" t="s">
        <v>4335</v>
      </c>
      <c r="I647" s="563" t="s">
        <v>4335</v>
      </c>
      <c r="J647" s="549"/>
      <c r="L647" s="563" t="s">
        <v>4335</v>
      </c>
      <c r="M647" s="563" t="s">
        <v>4335</v>
      </c>
      <c r="N647" s="563" t="s">
        <v>4335</v>
      </c>
      <c r="O647" s="549"/>
    </row>
    <row r="648" spans="2:15" hidden="1">
      <c r="B648" s="46" t="s">
        <v>471</v>
      </c>
      <c r="C648" s="46" t="s">
        <v>1549</v>
      </c>
      <c r="D648" s="46" t="s">
        <v>912</v>
      </c>
      <c r="E648" s="46" t="s">
        <v>75</v>
      </c>
      <c r="F648" s="46">
        <v>56</v>
      </c>
      <c r="G648" s="563" t="s">
        <v>4335</v>
      </c>
      <c r="H648" s="563" t="s">
        <v>4335</v>
      </c>
      <c r="I648" s="563" t="s">
        <v>4335</v>
      </c>
      <c r="J648" s="549"/>
      <c r="L648" s="563" t="s">
        <v>4335</v>
      </c>
      <c r="M648" s="563" t="s">
        <v>4335</v>
      </c>
      <c r="N648" s="563" t="s">
        <v>4335</v>
      </c>
      <c r="O648" s="549"/>
    </row>
    <row r="649" spans="2:15" hidden="1">
      <c r="B649" s="46" t="s">
        <v>471</v>
      </c>
      <c r="C649" s="46" t="s">
        <v>1549</v>
      </c>
      <c r="D649" s="46" t="s">
        <v>912</v>
      </c>
      <c r="E649" s="46" t="s">
        <v>75</v>
      </c>
      <c r="F649" s="46">
        <v>57</v>
      </c>
      <c r="G649" s="46" t="s">
        <v>911</v>
      </c>
      <c r="H649" s="46" t="s">
        <v>75</v>
      </c>
      <c r="I649" s="46">
        <v>61</v>
      </c>
      <c r="J649" s="549" t="s">
        <v>4341</v>
      </c>
      <c r="L649" s="46" t="s">
        <v>911</v>
      </c>
      <c r="M649" s="46" t="s">
        <v>75</v>
      </c>
      <c r="N649" s="46">
        <v>61</v>
      </c>
      <c r="O649" s="549" t="s">
        <v>4341</v>
      </c>
    </row>
    <row r="650" spans="2:15" hidden="1">
      <c r="B650" s="46" t="s">
        <v>471</v>
      </c>
      <c r="C650" s="46" t="s">
        <v>1549</v>
      </c>
      <c r="D650" s="46" t="s">
        <v>912</v>
      </c>
      <c r="E650" s="46" t="s">
        <v>75</v>
      </c>
      <c r="F650" s="46">
        <v>58</v>
      </c>
      <c r="G650" s="563" t="s">
        <v>4335</v>
      </c>
      <c r="H650" s="563" t="s">
        <v>4335</v>
      </c>
      <c r="I650" s="563" t="s">
        <v>4335</v>
      </c>
      <c r="J650" s="549"/>
      <c r="L650" s="563" t="s">
        <v>4335</v>
      </c>
      <c r="M650" s="563" t="s">
        <v>4335</v>
      </c>
      <c r="N650" s="563" t="s">
        <v>4335</v>
      </c>
      <c r="O650" s="549"/>
    </row>
    <row r="651" spans="2:15" hidden="1">
      <c r="B651" s="46" t="s">
        <v>471</v>
      </c>
      <c r="C651" s="46" t="s">
        <v>1549</v>
      </c>
      <c r="D651" s="46" t="s">
        <v>912</v>
      </c>
      <c r="E651" s="46" t="s">
        <v>75</v>
      </c>
      <c r="F651" s="46">
        <v>59</v>
      </c>
      <c r="G651" s="563" t="s">
        <v>4335</v>
      </c>
      <c r="H651" s="563" t="s">
        <v>4335</v>
      </c>
      <c r="I651" s="563" t="s">
        <v>4335</v>
      </c>
      <c r="J651" s="549"/>
      <c r="L651" s="563" t="s">
        <v>4335</v>
      </c>
      <c r="M651" s="563" t="s">
        <v>4335</v>
      </c>
      <c r="N651" s="563" t="s">
        <v>4335</v>
      </c>
      <c r="O651" s="549"/>
    </row>
    <row r="652" spans="2:15" hidden="1">
      <c r="B652" s="46" t="s">
        <v>471</v>
      </c>
      <c r="C652" s="46" t="s">
        <v>1549</v>
      </c>
      <c r="D652" s="46" t="s">
        <v>912</v>
      </c>
      <c r="E652" s="46" t="s">
        <v>75</v>
      </c>
      <c r="F652" s="46">
        <v>60</v>
      </c>
      <c r="G652" s="563" t="s">
        <v>4335</v>
      </c>
      <c r="H652" s="563" t="s">
        <v>4335</v>
      </c>
      <c r="I652" s="563" t="s">
        <v>4335</v>
      </c>
      <c r="J652" s="549"/>
      <c r="L652" s="563" t="s">
        <v>4335</v>
      </c>
      <c r="M652" s="563" t="s">
        <v>4335</v>
      </c>
      <c r="N652" s="563" t="s">
        <v>4335</v>
      </c>
      <c r="O652" s="549"/>
    </row>
    <row r="653" spans="2:15" hidden="1">
      <c r="B653" s="46" t="s">
        <v>471</v>
      </c>
      <c r="C653" s="46" t="s">
        <v>1549</v>
      </c>
      <c r="D653" s="46" t="s">
        <v>912</v>
      </c>
      <c r="E653" s="46" t="s">
        <v>75</v>
      </c>
      <c r="F653" s="46">
        <v>61</v>
      </c>
      <c r="G653" s="46" t="s">
        <v>911</v>
      </c>
      <c r="H653" s="46" t="s">
        <v>75</v>
      </c>
      <c r="I653" s="46">
        <v>57</v>
      </c>
      <c r="J653" s="549" t="s">
        <v>4341</v>
      </c>
      <c r="L653" s="46" t="s">
        <v>911</v>
      </c>
      <c r="M653" s="46" t="s">
        <v>75</v>
      </c>
      <c r="N653" s="46">
        <v>57</v>
      </c>
      <c r="O653" s="549" t="s">
        <v>4341</v>
      </c>
    </row>
    <row r="654" spans="2:15" hidden="1">
      <c r="B654" s="46" t="s">
        <v>471</v>
      </c>
      <c r="C654" s="46" t="s">
        <v>1549</v>
      </c>
      <c r="D654" s="46" t="s">
        <v>912</v>
      </c>
      <c r="E654" s="46" t="s">
        <v>75</v>
      </c>
      <c r="F654" s="46">
        <v>62</v>
      </c>
      <c r="G654" s="563" t="s">
        <v>4335</v>
      </c>
      <c r="H654" s="563" t="s">
        <v>4335</v>
      </c>
      <c r="I654" s="563" t="s">
        <v>4335</v>
      </c>
      <c r="J654" s="549"/>
      <c r="L654" s="563" t="s">
        <v>4335</v>
      </c>
      <c r="M654" s="563" t="s">
        <v>4335</v>
      </c>
      <c r="N654" s="563" t="s">
        <v>4335</v>
      </c>
      <c r="O654" s="549"/>
    </row>
    <row r="655" spans="2:15" hidden="1">
      <c r="B655" s="46" t="s">
        <v>471</v>
      </c>
      <c r="C655" s="46" t="s">
        <v>1549</v>
      </c>
      <c r="D655" s="46" t="s">
        <v>912</v>
      </c>
      <c r="E655" s="46" t="s">
        <v>75</v>
      </c>
      <c r="F655" s="46">
        <v>63</v>
      </c>
      <c r="G655" s="563" t="s">
        <v>4335</v>
      </c>
      <c r="H655" s="563" t="s">
        <v>4335</v>
      </c>
      <c r="I655" s="563" t="s">
        <v>4335</v>
      </c>
      <c r="J655" s="549"/>
      <c r="L655" s="563" t="s">
        <v>4335</v>
      </c>
      <c r="M655" s="563" t="s">
        <v>4335</v>
      </c>
      <c r="N655" s="563" t="s">
        <v>4335</v>
      </c>
      <c r="O655" s="549"/>
    </row>
    <row r="656" spans="2:15" hidden="1">
      <c r="B656" s="46" t="s">
        <v>471</v>
      </c>
      <c r="C656" s="46" t="s">
        <v>1549</v>
      </c>
      <c r="D656" s="46" t="s">
        <v>912</v>
      </c>
      <c r="E656" s="46" t="s">
        <v>75</v>
      </c>
      <c r="F656" s="46">
        <v>64</v>
      </c>
      <c r="G656" s="563" t="s">
        <v>4335</v>
      </c>
      <c r="H656" s="563" t="s">
        <v>4335</v>
      </c>
      <c r="I656" s="563" t="s">
        <v>4335</v>
      </c>
      <c r="J656" s="549"/>
      <c r="L656" s="563" t="s">
        <v>4335</v>
      </c>
      <c r="M656" s="563" t="s">
        <v>4335</v>
      </c>
      <c r="N656" s="563" t="s">
        <v>4335</v>
      </c>
      <c r="O656" s="549"/>
    </row>
    <row r="657" spans="2:15">
      <c r="B657" s="46" t="s">
        <v>474</v>
      </c>
      <c r="C657" s="46" t="s">
        <v>1549</v>
      </c>
      <c r="D657" s="46" t="s">
        <v>913</v>
      </c>
      <c r="E657" s="46" t="s">
        <v>75</v>
      </c>
      <c r="F657" s="46" t="s">
        <v>4230</v>
      </c>
      <c r="G657" s="46" t="s">
        <v>4453</v>
      </c>
      <c r="H657" s="549" t="s">
        <v>4323</v>
      </c>
      <c r="I657" s="46" t="s">
        <v>4454</v>
      </c>
      <c r="J657" s="549"/>
      <c r="L657" s="46" t="s">
        <v>4453</v>
      </c>
      <c r="M657" s="549" t="s">
        <v>4323</v>
      </c>
      <c r="N657" s="46" t="s">
        <v>4454</v>
      </c>
      <c r="O657" s="549"/>
    </row>
    <row r="658" spans="2:15">
      <c r="B658" s="46" t="s">
        <v>474</v>
      </c>
      <c r="C658" s="46" t="s">
        <v>1549</v>
      </c>
      <c r="D658" s="46" t="s">
        <v>913</v>
      </c>
      <c r="E658" s="46" t="s">
        <v>75</v>
      </c>
      <c r="F658" s="46">
        <v>1</v>
      </c>
      <c r="G658" s="46" t="s">
        <v>4455</v>
      </c>
      <c r="H658" s="46" t="s">
        <v>72</v>
      </c>
      <c r="I658" s="46" t="s">
        <v>4456</v>
      </c>
      <c r="J658" s="549"/>
      <c r="L658" s="46" t="s">
        <v>4455</v>
      </c>
      <c r="M658" s="46" t="s">
        <v>72</v>
      </c>
      <c r="N658" s="46" t="s">
        <v>4456</v>
      </c>
      <c r="O658" s="549"/>
    </row>
    <row r="659" spans="2:15">
      <c r="B659" s="46" t="s">
        <v>474</v>
      </c>
      <c r="C659" s="46" t="s">
        <v>1549</v>
      </c>
      <c r="D659" s="46" t="s">
        <v>913</v>
      </c>
      <c r="E659" s="46" t="s">
        <v>75</v>
      </c>
      <c r="F659" s="46">
        <v>2</v>
      </c>
      <c r="G659" s="46" t="s">
        <v>4455</v>
      </c>
      <c r="H659" s="46" t="s">
        <v>72</v>
      </c>
      <c r="I659" s="46" t="s">
        <v>4457</v>
      </c>
      <c r="J659" s="549"/>
      <c r="L659" s="46" t="s">
        <v>4455</v>
      </c>
      <c r="M659" s="46" t="s">
        <v>72</v>
      </c>
      <c r="N659" s="46" t="s">
        <v>4457</v>
      </c>
      <c r="O659" s="549"/>
    </row>
    <row r="660" spans="2:15">
      <c r="B660" s="46" t="s">
        <v>474</v>
      </c>
      <c r="C660" s="46" t="s">
        <v>1549</v>
      </c>
      <c r="D660" s="46" t="s">
        <v>913</v>
      </c>
      <c r="E660" s="46" t="s">
        <v>75</v>
      </c>
      <c r="F660" s="46">
        <v>3</v>
      </c>
      <c r="G660" s="46" t="s">
        <v>4455</v>
      </c>
      <c r="H660" s="46" t="s">
        <v>72</v>
      </c>
      <c r="I660" s="46" t="s">
        <v>4458</v>
      </c>
      <c r="J660" s="549"/>
      <c r="L660" s="46" t="s">
        <v>4455</v>
      </c>
      <c r="M660" s="46" t="s">
        <v>72</v>
      </c>
      <c r="N660" s="46" t="s">
        <v>4458</v>
      </c>
      <c r="O660" s="549"/>
    </row>
    <row r="661" spans="2:15">
      <c r="B661" s="46" t="s">
        <v>474</v>
      </c>
      <c r="C661" s="46" t="s">
        <v>1549</v>
      </c>
      <c r="D661" s="46" t="s">
        <v>913</v>
      </c>
      <c r="E661" s="46" t="s">
        <v>75</v>
      </c>
      <c r="F661" s="46">
        <v>4</v>
      </c>
      <c r="G661" s="46" t="s">
        <v>4455</v>
      </c>
      <c r="H661" s="46" t="s">
        <v>72</v>
      </c>
      <c r="I661" s="46" t="s">
        <v>4399</v>
      </c>
      <c r="J661" s="549"/>
      <c r="L661" s="46" t="s">
        <v>4455</v>
      </c>
      <c r="M661" s="46" t="s">
        <v>72</v>
      </c>
      <c r="N661" s="46" t="s">
        <v>4399</v>
      </c>
      <c r="O661" s="549"/>
    </row>
    <row r="662" spans="2:15">
      <c r="B662" s="46" t="s">
        <v>474</v>
      </c>
      <c r="C662" s="46" t="s">
        <v>1549</v>
      </c>
      <c r="D662" s="46" t="s">
        <v>913</v>
      </c>
      <c r="E662" s="46" t="s">
        <v>75</v>
      </c>
      <c r="F662" s="46">
        <v>5</v>
      </c>
      <c r="G662" s="46" t="s">
        <v>4455</v>
      </c>
      <c r="H662" s="46" t="s">
        <v>72</v>
      </c>
      <c r="I662" s="46" t="s">
        <v>4459</v>
      </c>
      <c r="J662" s="549"/>
      <c r="L662" s="46" t="s">
        <v>4455</v>
      </c>
      <c r="M662" s="46" t="s">
        <v>72</v>
      </c>
      <c r="N662" s="46" t="s">
        <v>4459</v>
      </c>
      <c r="O662" s="549"/>
    </row>
    <row r="663" spans="2:15">
      <c r="B663" s="46" t="s">
        <v>474</v>
      </c>
      <c r="C663" s="46" t="s">
        <v>1549</v>
      </c>
      <c r="D663" s="46" t="s">
        <v>913</v>
      </c>
      <c r="E663" s="46" t="s">
        <v>75</v>
      </c>
      <c r="F663" s="46">
        <v>6</v>
      </c>
      <c r="G663" s="46" t="s">
        <v>4455</v>
      </c>
      <c r="H663" s="46" t="s">
        <v>72</v>
      </c>
      <c r="I663" s="46" t="s">
        <v>4420</v>
      </c>
      <c r="J663" s="549"/>
      <c r="L663" s="46" t="s">
        <v>4455</v>
      </c>
      <c r="M663" s="46" t="s">
        <v>72</v>
      </c>
      <c r="N663" s="46" t="s">
        <v>4420</v>
      </c>
      <c r="O663" s="549"/>
    </row>
    <row r="664" spans="2:15">
      <c r="B664" s="46" t="s">
        <v>474</v>
      </c>
      <c r="C664" s="46" t="s">
        <v>1549</v>
      </c>
      <c r="D664" s="46" t="s">
        <v>913</v>
      </c>
      <c r="E664" s="46" t="s">
        <v>75</v>
      </c>
      <c r="F664" s="46">
        <v>7</v>
      </c>
      <c r="G664" s="46" t="s">
        <v>4455</v>
      </c>
      <c r="H664" s="46" t="s">
        <v>72</v>
      </c>
      <c r="I664" s="46" t="s">
        <v>4421</v>
      </c>
      <c r="J664" s="549"/>
      <c r="L664" s="46" t="s">
        <v>4455</v>
      </c>
      <c r="M664" s="46" t="s">
        <v>72</v>
      </c>
      <c r="N664" s="46" t="s">
        <v>4421</v>
      </c>
      <c r="O664" s="549"/>
    </row>
    <row r="665" spans="2:15">
      <c r="B665" s="46" t="s">
        <v>474</v>
      </c>
      <c r="C665" s="46" t="s">
        <v>1549</v>
      </c>
      <c r="D665" s="46" t="s">
        <v>913</v>
      </c>
      <c r="E665" s="46" t="s">
        <v>75</v>
      </c>
      <c r="F665" s="46">
        <v>8</v>
      </c>
      <c r="G665" s="46" t="s">
        <v>4455</v>
      </c>
      <c r="H665" s="46" t="s">
        <v>72</v>
      </c>
      <c r="I665" s="46" t="s">
        <v>4308</v>
      </c>
      <c r="J665" s="549"/>
      <c r="L665" s="46" t="s">
        <v>4455</v>
      </c>
      <c r="M665" s="46" t="s">
        <v>72</v>
      </c>
      <c r="N665" s="46" t="s">
        <v>4308</v>
      </c>
      <c r="O665" s="549"/>
    </row>
    <row r="666" spans="2:15">
      <c r="B666" s="46" t="s">
        <v>474</v>
      </c>
      <c r="C666" s="46" t="s">
        <v>1549</v>
      </c>
      <c r="D666" s="46" t="s">
        <v>913</v>
      </c>
      <c r="E666" s="46" t="s">
        <v>75</v>
      </c>
      <c r="F666" s="46">
        <v>9</v>
      </c>
      <c r="G666" s="46" t="s">
        <v>4455</v>
      </c>
      <c r="H666" s="46" t="s">
        <v>72</v>
      </c>
      <c r="I666" s="46" t="s">
        <v>4311</v>
      </c>
      <c r="J666" s="549"/>
      <c r="L666" s="46" t="s">
        <v>4455</v>
      </c>
      <c r="M666" s="46" t="s">
        <v>72</v>
      </c>
      <c r="N666" s="46" t="s">
        <v>4311</v>
      </c>
      <c r="O666" s="549"/>
    </row>
    <row r="667" spans="2:15">
      <c r="B667" s="46" t="s">
        <v>474</v>
      </c>
      <c r="C667" s="46" t="s">
        <v>1549</v>
      </c>
      <c r="D667" s="46" t="s">
        <v>913</v>
      </c>
      <c r="E667" s="46" t="s">
        <v>75</v>
      </c>
      <c r="F667" s="46">
        <v>10</v>
      </c>
      <c r="G667" s="46" t="s">
        <v>4455</v>
      </c>
      <c r="H667" s="46" t="s">
        <v>72</v>
      </c>
      <c r="I667" s="46" t="s">
        <v>4312</v>
      </c>
      <c r="J667" s="549"/>
      <c r="L667" s="46" t="s">
        <v>4455</v>
      </c>
      <c r="M667" s="46" t="s">
        <v>72</v>
      </c>
      <c r="N667" s="46" t="s">
        <v>4312</v>
      </c>
      <c r="O667" s="549"/>
    </row>
    <row r="668" spans="2:15">
      <c r="B668" s="46" t="s">
        <v>474</v>
      </c>
      <c r="C668" s="46" t="s">
        <v>1549</v>
      </c>
      <c r="D668" s="46" t="s">
        <v>913</v>
      </c>
      <c r="E668" s="46" t="s">
        <v>75</v>
      </c>
      <c r="F668" s="46">
        <v>11</v>
      </c>
      <c r="G668" s="563" t="s">
        <v>4335</v>
      </c>
      <c r="H668" s="563" t="s">
        <v>4335</v>
      </c>
      <c r="I668" s="563" t="s">
        <v>4335</v>
      </c>
      <c r="J668" s="549"/>
      <c r="L668" s="563" t="s">
        <v>4335</v>
      </c>
      <c r="M668" s="563" t="s">
        <v>4335</v>
      </c>
      <c r="N668" s="563" t="s">
        <v>4335</v>
      </c>
      <c r="O668" s="549"/>
    </row>
    <row r="669" spans="2:15">
      <c r="B669" s="46" t="s">
        <v>474</v>
      </c>
      <c r="C669" s="46" t="s">
        <v>1549</v>
      </c>
      <c r="D669" s="46" t="s">
        <v>913</v>
      </c>
      <c r="E669" s="46" t="s">
        <v>75</v>
      </c>
      <c r="F669" s="46">
        <v>12</v>
      </c>
      <c r="G669" s="563" t="s">
        <v>4335</v>
      </c>
      <c r="H669" s="563" t="s">
        <v>4335</v>
      </c>
      <c r="I669" s="563" t="s">
        <v>4335</v>
      </c>
      <c r="J669" s="549"/>
      <c r="L669" s="563" t="s">
        <v>4335</v>
      </c>
      <c r="M669" s="563" t="s">
        <v>4335</v>
      </c>
      <c r="N669" s="563" t="s">
        <v>4335</v>
      </c>
      <c r="O669" s="549"/>
    </row>
    <row r="670" spans="2:15">
      <c r="B670" s="46" t="s">
        <v>474</v>
      </c>
      <c r="C670" s="46" t="s">
        <v>1549</v>
      </c>
      <c r="D670" s="46" t="s">
        <v>913</v>
      </c>
      <c r="E670" s="46" t="s">
        <v>75</v>
      </c>
      <c r="F670" s="46">
        <v>13</v>
      </c>
      <c r="G670" s="563" t="s">
        <v>4335</v>
      </c>
      <c r="H670" s="563" t="s">
        <v>4335</v>
      </c>
      <c r="I670" s="563" t="s">
        <v>4335</v>
      </c>
      <c r="J670" s="549"/>
      <c r="L670" s="563" t="s">
        <v>4335</v>
      </c>
      <c r="M670" s="563" t="s">
        <v>4335</v>
      </c>
      <c r="N670" s="563" t="s">
        <v>4335</v>
      </c>
      <c r="O670" s="549"/>
    </row>
    <row r="671" spans="2:15">
      <c r="B671" s="46" t="s">
        <v>474</v>
      </c>
      <c r="C671" s="46" t="s">
        <v>1549</v>
      </c>
      <c r="D671" s="46" t="s">
        <v>913</v>
      </c>
      <c r="E671" s="46" t="s">
        <v>75</v>
      </c>
      <c r="F671" s="46">
        <v>14</v>
      </c>
      <c r="G671" s="563" t="s">
        <v>4335</v>
      </c>
      <c r="H671" s="563" t="s">
        <v>4335</v>
      </c>
      <c r="I671" s="563" t="s">
        <v>4335</v>
      </c>
      <c r="J671" s="549"/>
      <c r="L671" s="563" t="s">
        <v>4335</v>
      </c>
      <c r="M671" s="563" t="s">
        <v>4335</v>
      </c>
      <c r="N671" s="563" t="s">
        <v>4335</v>
      </c>
      <c r="O671" s="549"/>
    </row>
    <row r="672" spans="2:15">
      <c r="B672" s="46" t="s">
        <v>474</v>
      </c>
      <c r="C672" s="46" t="s">
        <v>1549</v>
      </c>
      <c r="D672" s="46" t="s">
        <v>913</v>
      </c>
      <c r="E672" s="46" t="s">
        <v>75</v>
      </c>
      <c r="F672" s="46">
        <v>15</v>
      </c>
      <c r="G672" s="563" t="s">
        <v>4335</v>
      </c>
      <c r="H672" s="563" t="s">
        <v>4335</v>
      </c>
      <c r="I672" s="563" t="s">
        <v>4335</v>
      </c>
      <c r="J672" s="549"/>
      <c r="L672" s="563" t="s">
        <v>4335</v>
      </c>
      <c r="M672" s="563" t="s">
        <v>4335</v>
      </c>
      <c r="N672" s="563" t="s">
        <v>4335</v>
      </c>
      <c r="O672" s="549"/>
    </row>
    <row r="673" spans="2:15">
      <c r="B673" s="46" t="s">
        <v>474</v>
      </c>
      <c r="C673" s="46" t="s">
        <v>1549</v>
      </c>
      <c r="D673" s="46" t="s">
        <v>913</v>
      </c>
      <c r="E673" s="46" t="s">
        <v>75</v>
      </c>
      <c r="F673" s="46">
        <v>16</v>
      </c>
      <c r="G673" s="563" t="s">
        <v>4335</v>
      </c>
      <c r="H673" s="563" t="s">
        <v>4335</v>
      </c>
      <c r="I673" s="563" t="s">
        <v>4335</v>
      </c>
      <c r="J673" s="549"/>
      <c r="L673" s="563" t="s">
        <v>4335</v>
      </c>
      <c r="M673" s="563" t="s">
        <v>4335</v>
      </c>
      <c r="N673" s="563" t="s">
        <v>4335</v>
      </c>
      <c r="O673" s="549"/>
    </row>
    <row r="674" spans="2:15">
      <c r="B674" s="46" t="s">
        <v>474</v>
      </c>
      <c r="C674" s="46" t="s">
        <v>1549</v>
      </c>
      <c r="D674" s="46" t="s">
        <v>913</v>
      </c>
      <c r="E674" s="46" t="s">
        <v>75</v>
      </c>
      <c r="F674" s="46">
        <v>17</v>
      </c>
      <c r="G674" s="563" t="s">
        <v>4335</v>
      </c>
      <c r="H674" s="563" t="s">
        <v>4335</v>
      </c>
      <c r="I674" s="563" t="s">
        <v>4335</v>
      </c>
      <c r="J674" s="549"/>
      <c r="L674" s="563" t="s">
        <v>4335</v>
      </c>
      <c r="M674" s="563" t="s">
        <v>4335</v>
      </c>
      <c r="N674" s="563" t="s">
        <v>4335</v>
      </c>
      <c r="O674" s="549"/>
    </row>
    <row r="675" spans="2:15">
      <c r="B675" s="46" t="s">
        <v>474</v>
      </c>
      <c r="C675" s="46" t="s">
        <v>1549</v>
      </c>
      <c r="D675" s="46" t="s">
        <v>913</v>
      </c>
      <c r="E675" s="46" t="s">
        <v>75</v>
      </c>
      <c r="F675" s="46">
        <v>18</v>
      </c>
      <c r="G675" s="563" t="s">
        <v>4335</v>
      </c>
      <c r="H675" s="563" t="s">
        <v>4335</v>
      </c>
      <c r="I675" s="563" t="s">
        <v>4335</v>
      </c>
      <c r="J675" s="549"/>
      <c r="L675" s="563" t="s">
        <v>4335</v>
      </c>
      <c r="M675" s="563" t="s">
        <v>4335</v>
      </c>
      <c r="N675" s="563" t="s">
        <v>4335</v>
      </c>
      <c r="O675" s="549"/>
    </row>
    <row r="676" spans="2:15">
      <c r="B676" s="46" t="s">
        <v>474</v>
      </c>
      <c r="C676" s="46" t="s">
        <v>1549</v>
      </c>
      <c r="D676" s="46" t="s">
        <v>913</v>
      </c>
      <c r="E676" s="46" t="s">
        <v>75</v>
      </c>
      <c r="F676" s="46">
        <v>19</v>
      </c>
      <c r="G676" s="46" t="s">
        <v>895</v>
      </c>
      <c r="H676" s="46" t="s">
        <v>82</v>
      </c>
      <c r="I676" s="46" t="s">
        <v>4248</v>
      </c>
      <c r="J676" s="549"/>
      <c r="L676" s="46" t="s">
        <v>818</v>
      </c>
      <c r="M676" s="46" t="s">
        <v>82</v>
      </c>
      <c r="N676" s="46" t="s">
        <v>4248</v>
      </c>
      <c r="O676" s="549"/>
    </row>
    <row r="677" spans="2:15">
      <c r="B677" s="46" t="s">
        <v>474</v>
      </c>
      <c r="C677" s="46" t="s">
        <v>1549</v>
      </c>
      <c r="D677" s="46" t="s">
        <v>913</v>
      </c>
      <c r="E677" s="46" t="s">
        <v>75</v>
      </c>
      <c r="F677" s="46">
        <v>20</v>
      </c>
      <c r="G677" s="46" t="s">
        <v>895</v>
      </c>
      <c r="H677" s="46" t="s">
        <v>82</v>
      </c>
      <c r="I677" s="46" t="s">
        <v>4249</v>
      </c>
      <c r="J677" s="549"/>
      <c r="L677" s="46" t="s">
        <v>818</v>
      </c>
      <c r="M677" s="46" t="s">
        <v>82</v>
      </c>
      <c r="N677" s="46" t="s">
        <v>4271</v>
      </c>
      <c r="O677" s="549"/>
    </row>
    <row r="678" spans="2:15">
      <c r="B678" s="46" t="s">
        <v>474</v>
      </c>
      <c r="C678" s="46" t="s">
        <v>1549</v>
      </c>
      <c r="D678" s="46" t="s">
        <v>913</v>
      </c>
      <c r="E678" s="46" t="s">
        <v>75</v>
      </c>
      <c r="F678" s="46">
        <v>21</v>
      </c>
      <c r="G678" s="46" t="s">
        <v>895</v>
      </c>
      <c r="H678" s="46" t="s">
        <v>82</v>
      </c>
      <c r="I678" s="46" t="s">
        <v>4271</v>
      </c>
      <c r="J678" s="549"/>
      <c r="L678" s="46" t="s">
        <v>818</v>
      </c>
      <c r="M678" s="46" t="s">
        <v>1498</v>
      </c>
      <c r="N678" s="46" t="s">
        <v>4249</v>
      </c>
      <c r="O678" s="549"/>
    </row>
    <row r="679" spans="2:15">
      <c r="B679" s="46" t="s">
        <v>474</v>
      </c>
      <c r="C679" s="46" t="s">
        <v>1549</v>
      </c>
      <c r="D679" s="46" t="s">
        <v>913</v>
      </c>
      <c r="E679" s="46" t="s">
        <v>75</v>
      </c>
      <c r="F679" s="46">
        <v>22</v>
      </c>
      <c r="G679" s="46" t="s">
        <v>895</v>
      </c>
      <c r="H679" s="46" t="s">
        <v>82</v>
      </c>
      <c r="I679" s="46" t="s">
        <v>4273</v>
      </c>
      <c r="J679" s="549"/>
      <c r="L679" s="46" t="s">
        <v>818</v>
      </c>
      <c r="M679" s="46" t="s">
        <v>1498</v>
      </c>
      <c r="N679" s="46" t="s">
        <v>4273</v>
      </c>
      <c r="O679" s="549"/>
    </row>
    <row r="680" spans="2:15">
      <c r="B680" s="46" t="s">
        <v>474</v>
      </c>
      <c r="C680" s="46" t="s">
        <v>1549</v>
      </c>
      <c r="D680" s="46" t="s">
        <v>913</v>
      </c>
      <c r="E680" s="46" t="s">
        <v>75</v>
      </c>
      <c r="F680" s="46">
        <v>23</v>
      </c>
      <c r="G680" s="46" t="s">
        <v>895</v>
      </c>
      <c r="H680" s="46" t="s">
        <v>82</v>
      </c>
      <c r="I680" s="46" t="s">
        <v>4336</v>
      </c>
      <c r="J680" s="549"/>
      <c r="L680" s="46" t="s">
        <v>820</v>
      </c>
      <c r="M680" s="46" t="s">
        <v>82</v>
      </c>
      <c r="N680" s="46" t="s">
        <v>4248</v>
      </c>
      <c r="O680" s="549"/>
    </row>
    <row r="681" spans="2:15">
      <c r="B681" s="46" t="s">
        <v>474</v>
      </c>
      <c r="C681" s="46" t="s">
        <v>1549</v>
      </c>
      <c r="D681" s="46" t="s">
        <v>913</v>
      </c>
      <c r="E681" s="46" t="s">
        <v>75</v>
      </c>
      <c r="F681" s="46">
        <v>24</v>
      </c>
      <c r="G681" s="46" t="s">
        <v>895</v>
      </c>
      <c r="H681" s="46" t="s">
        <v>82</v>
      </c>
      <c r="I681" s="46" t="s">
        <v>4337</v>
      </c>
      <c r="J681" s="549"/>
      <c r="L681" s="46" t="s">
        <v>820</v>
      </c>
      <c r="M681" s="46" t="s">
        <v>82</v>
      </c>
      <c r="N681" s="46" t="s">
        <v>4271</v>
      </c>
      <c r="O681" s="549"/>
    </row>
    <row r="682" spans="2:15">
      <c r="B682" s="46" t="s">
        <v>474</v>
      </c>
      <c r="C682" s="46" t="s">
        <v>1549</v>
      </c>
      <c r="D682" s="46" t="s">
        <v>913</v>
      </c>
      <c r="E682" s="46" t="s">
        <v>75</v>
      </c>
      <c r="F682" s="46">
        <v>25</v>
      </c>
      <c r="G682" s="46" t="s">
        <v>895</v>
      </c>
      <c r="H682" s="46" t="s">
        <v>82</v>
      </c>
      <c r="I682" s="46" t="s">
        <v>4338</v>
      </c>
      <c r="J682" s="549"/>
      <c r="L682" s="46" t="s">
        <v>820</v>
      </c>
      <c r="M682" s="46" t="s">
        <v>1498</v>
      </c>
      <c r="N682" s="46" t="s">
        <v>4249</v>
      </c>
      <c r="O682" s="549"/>
    </row>
    <row r="683" spans="2:15">
      <c r="B683" s="46" t="s">
        <v>474</v>
      </c>
      <c r="C683" s="46" t="s">
        <v>1549</v>
      </c>
      <c r="D683" s="46" t="s">
        <v>913</v>
      </c>
      <c r="E683" s="46" t="s">
        <v>75</v>
      </c>
      <c r="F683" s="46">
        <v>26</v>
      </c>
      <c r="G683" s="46" t="s">
        <v>895</v>
      </c>
      <c r="H683" s="46" t="s">
        <v>82</v>
      </c>
      <c r="I683" s="46" t="s">
        <v>4339</v>
      </c>
      <c r="J683" s="549"/>
      <c r="L683" s="46" t="s">
        <v>820</v>
      </c>
      <c r="M683" s="46" t="s">
        <v>1498</v>
      </c>
      <c r="N683" s="46" t="s">
        <v>4273</v>
      </c>
      <c r="O683" s="549"/>
    </row>
    <row r="684" spans="2:15">
      <c r="B684" s="46" t="s">
        <v>474</v>
      </c>
      <c r="C684" s="46" t="s">
        <v>1549</v>
      </c>
      <c r="D684" s="46" t="s">
        <v>913</v>
      </c>
      <c r="E684" s="46" t="s">
        <v>75</v>
      </c>
      <c r="F684" s="46">
        <v>27</v>
      </c>
      <c r="G684" s="46" t="s">
        <v>897</v>
      </c>
      <c r="H684" s="46" t="s">
        <v>82</v>
      </c>
      <c r="I684" s="46" t="s">
        <v>4248</v>
      </c>
      <c r="J684" s="549"/>
      <c r="L684" s="46" t="s">
        <v>822</v>
      </c>
      <c r="M684" s="46" t="s">
        <v>82</v>
      </c>
      <c r="N684" s="46" t="s">
        <v>4248</v>
      </c>
      <c r="O684" s="549"/>
    </row>
    <row r="685" spans="2:15">
      <c r="B685" s="46" t="s">
        <v>474</v>
      </c>
      <c r="C685" s="46" t="s">
        <v>1549</v>
      </c>
      <c r="D685" s="46" t="s">
        <v>913</v>
      </c>
      <c r="E685" s="46" t="s">
        <v>75</v>
      </c>
      <c r="F685" s="46">
        <v>28</v>
      </c>
      <c r="G685" s="46" t="s">
        <v>897</v>
      </c>
      <c r="H685" s="46" t="s">
        <v>82</v>
      </c>
      <c r="I685" s="46" t="s">
        <v>4249</v>
      </c>
      <c r="J685" s="549"/>
      <c r="L685" s="46" t="s">
        <v>822</v>
      </c>
      <c r="M685" s="46" t="s">
        <v>82</v>
      </c>
      <c r="N685" s="46" t="s">
        <v>4271</v>
      </c>
      <c r="O685" s="549"/>
    </row>
    <row r="686" spans="2:15">
      <c r="B686" s="46" t="s">
        <v>474</v>
      </c>
      <c r="C686" s="46" t="s">
        <v>1549</v>
      </c>
      <c r="D686" s="46" t="s">
        <v>913</v>
      </c>
      <c r="E686" s="46" t="s">
        <v>75</v>
      </c>
      <c r="F686" s="46">
        <v>29</v>
      </c>
      <c r="G686" s="46" t="s">
        <v>897</v>
      </c>
      <c r="H686" s="46" t="s">
        <v>82</v>
      </c>
      <c r="I686" s="46" t="s">
        <v>4271</v>
      </c>
      <c r="J686" s="549"/>
      <c r="L686" s="46" t="s">
        <v>822</v>
      </c>
      <c r="M686" s="46" t="s">
        <v>1498</v>
      </c>
      <c r="N686" s="46" t="s">
        <v>4249</v>
      </c>
      <c r="O686" s="549"/>
    </row>
    <row r="687" spans="2:15">
      <c r="B687" s="46" t="s">
        <v>474</v>
      </c>
      <c r="C687" s="46" t="s">
        <v>1549</v>
      </c>
      <c r="D687" s="46" t="s">
        <v>913</v>
      </c>
      <c r="E687" s="46" t="s">
        <v>75</v>
      </c>
      <c r="F687" s="46">
        <v>30</v>
      </c>
      <c r="G687" s="46" t="s">
        <v>897</v>
      </c>
      <c r="H687" s="46" t="s">
        <v>82</v>
      </c>
      <c r="I687" s="46" t="s">
        <v>4273</v>
      </c>
      <c r="J687" s="549"/>
      <c r="L687" s="46" t="s">
        <v>822</v>
      </c>
      <c r="M687" s="46" t="s">
        <v>1498</v>
      </c>
      <c r="N687" s="46" t="s">
        <v>4273</v>
      </c>
      <c r="O687" s="549"/>
    </row>
    <row r="688" spans="2:15">
      <c r="B688" s="46" t="s">
        <v>474</v>
      </c>
      <c r="C688" s="46" t="s">
        <v>1549</v>
      </c>
      <c r="D688" s="46" t="s">
        <v>913</v>
      </c>
      <c r="E688" s="46" t="s">
        <v>75</v>
      </c>
      <c r="F688" s="46">
        <v>31</v>
      </c>
      <c r="G688" s="46" t="s">
        <v>897</v>
      </c>
      <c r="H688" s="46" t="s">
        <v>82</v>
      </c>
      <c r="I688" s="46" t="s">
        <v>4336</v>
      </c>
      <c r="J688" s="549"/>
      <c r="L688" s="46" t="s">
        <v>824</v>
      </c>
      <c r="M688" s="46" t="s">
        <v>82</v>
      </c>
      <c r="N688" s="46" t="s">
        <v>4248</v>
      </c>
      <c r="O688" s="549"/>
    </row>
    <row r="689" spans="2:15">
      <c r="B689" s="46" t="s">
        <v>474</v>
      </c>
      <c r="C689" s="46" t="s">
        <v>1549</v>
      </c>
      <c r="D689" s="46" t="s">
        <v>913</v>
      </c>
      <c r="E689" s="46" t="s">
        <v>75</v>
      </c>
      <c r="F689" s="46">
        <v>32</v>
      </c>
      <c r="G689" s="46" t="s">
        <v>897</v>
      </c>
      <c r="H689" s="46" t="s">
        <v>82</v>
      </c>
      <c r="I689" s="46" t="s">
        <v>4337</v>
      </c>
      <c r="J689" s="549"/>
      <c r="L689" s="46" t="s">
        <v>824</v>
      </c>
      <c r="M689" s="46" t="s">
        <v>82</v>
      </c>
      <c r="N689" s="46" t="s">
        <v>4271</v>
      </c>
      <c r="O689" s="549"/>
    </row>
    <row r="690" spans="2:15">
      <c r="B690" s="46" t="s">
        <v>474</v>
      </c>
      <c r="C690" s="46" t="s">
        <v>1549</v>
      </c>
      <c r="D690" s="46" t="s">
        <v>913</v>
      </c>
      <c r="E690" s="46" t="s">
        <v>75</v>
      </c>
      <c r="F690" s="46">
        <v>33</v>
      </c>
      <c r="G690" s="46" t="s">
        <v>897</v>
      </c>
      <c r="H690" s="46" t="s">
        <v>82</v>
      </c>
      <c r="I690" s="46" t="s">
        <v>4338</v>
      </c>
      <c r="J690" s="549"/>
      <c r="L690" s="46" t="s">
        <v>824</v>
      </c>
      <c r="M690" s="46" t="s">
        <v>1498</v>
      </c>
      <c r="N690" s="46" t="s">
        <v>4249</v>
      </c>
      <c r="O690" s="549"/>
    </row>
    <row r="691" spans="2:15">
      <c r="B691" s="46" t="s">
        <v>474</v>
      </c>
      <c r="C691" s="46" t="s">
        <v>1549</v>
      </c>
      <c r="D691" s="46" t="s">
        <v>913</v>
      </c>
      <c r="E691" s="46" t="s">
        <v>75</v>
      </c>
      <c r="F691" s="46">
        <v>34</v>
      </c>
      <c r="G691" s="46" t="s">
        <v>897</v>
      </c>
      <c r="H691" s="46" t="s">
        <v>82</v>
      </c>
      <c r="I691" s="46" t="s">
        <v>4339</v>
      </c>
      <c r="J691" s="549"/>
      <c r="L691" s="46" t="s">
        <v>824</v>
      </c>
      <c r="M691" s="46" t="s">
        <v>1498</v>
      </c>
      <c r="N691" s="46" t="s">
        <v>4273</v>
      </c>
      <c r="O691" s="549"/>
    </row>
    <row r="692" spans="2:15">
      <c r="B692" s="46" t="s">
        <v>474</v>
      </c>
      <c r="C692" s="46" t="s">
        <v>1549</v>
      </c>
      <c r="D692" s="46" t="s">
        <v>913</v>
      </c>
      <c r="E692" s="46" t="s">
        <v>75</v>
      </c>
      <c r="F692" s="46">
        <v>35</v>
      </c>
      <c r="G692" s="46" t="s">
        <v>818</v>
      </c>
      <c r="H692" s="46" t="s">
        <v>1498</v>
      </c>
      <c r="I692" s="46" t="s">
        <v>4248</v>
      </c>
      <c r="J692" s="549"/>
      <c r="L692" s="46" t="s">
        <v>826</v>
      </c>
      <c r="M692" s="46" t="s">
        <v>82</v>
      </c>
      <c r="N692" s="46" t="s">
        <v>4248</v>
      </c>
      <c r="O692" s="549"/>
    </row>
    <row r="693" spans="2:15">
      <c r="B693" s="46" t="s">
        <v>474</v>
      </c>
      <c r="C693" s="46" t="s">
        <v>1549</v>
      </c>
      <c r="D693" s="46" t="s">
        <v>913</v>
      </c>
      <c r="E693" s="46" t="s">
        <v>75</v>
      </c>
      <c r="F693" s="46">
        <v>36</v>
      </c>
      <c r="G693" s="46" t="s">
        <v>818</v>
      </c>
      <c r="H693" s="46" t="s">
        <v>1498</v>
      </c>
      <c r="I693" s="46" t="s">
        <v>4271</v>
      </c>
      <c r="J693" s="549"/>
      <c r="L693" s="46" t="s">
        <v>826</v>
      </c>
      <c r="M693" s="46" t="s">
        <v>82</v>
      </c>
      <c r="N693" s="46" t="s">
        <v>4271</v>
      </c>
      <c r="O693" s="549"/>
    </row>
    <row r="694" spans="2:15">
      <c r="B694" s="46" t="s">
        <v>474</v>
      </c>
      <c r="C694" s="46" t="s">
        <v>1549</v>
      </c>
      <c r="D694" s="46" t="s">
        <v>913</v>
      </c>
      <c r="E694" s="46" t="s">
        <v>75</v>
      </c>
      <c r="F694" s="46">
        <v>37</v>
      </c>
      <c r="G694" s="46" t="s">
        <v>820</v>
      </c>
      <c r="H694" s="46" t="s">
        <v>1498</v>
      </c>
      <c r="I694" s="46" t="s">
        <v>4248</v>
      </c>
      <c r="J694" s="549"/>
      <c r="L694" s="46" t="s">
        <v>826</v>
      </c>
      <c r="M694" s="46" t="s">
        <v>1498</v>
      </c>
      <c r="N694" s="46" t="s">
        <v>4249</v>
      </c>
      <c r="O694" s="549"/>
    </row>
    <row r="695" spans="2:15">
      <c r="B695" s="46" t="s">
        <v>474</v>
      </c>
      <c r="C695" s="46" t="s">
        <v>1549</v>
      </c>
      <c r="D695" s="46" t="s">
        <v>913</v>
      </c>
      <c r="E695" s="46" t="s">
        <v>75</v>
      </c>
      <c r="F695" s="46">
        <v>38</v>
      </c>
      <c r="G695" s="46" t="s">
        <v>820</v>
      </c>
      <c r="H695" s="46" t="s">
        <v>1498</v>
      </c>
      <c r="I695" s="46" t="s">
        <v>4271</v>
      </c>
      <c r="J695" s="549"/>
      <c r="L695" s="46" t="s">
        <v>826</v>
      </c>
      <c r="M695" s="46" t="s">
        <v>1498</v>
      </c>
      <c r="N695" s="46" t="s">
        <v>4273</v>
      </c>
      <c r="O695" s="549"/>
    </row>
    <row r="696" spans="2:15">
      <c r="B696" s="46" t="s">
        <v>474</v>
      </c>
      <c r="C696" s="46" t="s">
        <v>1549</v>
      </c>
      <c r="D696" s="46" t="s">
        <v>913</v>
      </c>
      <c r="E696" s="46" t="s">
        <v>75</v>
      </c>
      <c r="F696" s="46">
        <v>39</v>
      </c>
      <c r="G696" s="46" t="s">
        <v>822</v>
      </c>
      <c r="H696" s="46" t="s">
        <v>1498</v>
      </c>
      <c r="I696" s="46" t="s">
        <v>4248</v>
      </c>
      <c r="J696" s="549"/>
      <c r="L696" s="46" t="s">
        <v>828</v>
      </c>
      <c r="M696" s="46" t="s">
        <v>82</v>
      </c>
      <c r="N696" s="46" t="s">
        <v>4248</v>
      </c>
      <c r="O696" s="549"/>
    </row>
    <row r="697" spans="2:15">
      <c r="B697" s="46" t="s">
        <v>474</v>
      </c>
      <c r="C697" s="46" t="s">
        <v>1549</v>
      </c>
      <c r="D697" s="46" t="s">
        <v>913</v>
      </c>
      <c r="E697" s="46" t="s">
        <v>75</v>
      </c>
      <c r="F697" s="46">
        <v>40</v>
      </c>
      <c r="G697" s="46" t="s">
        <v>822</v>
      </c>
      <c r="H697" s="46" t="s">
        <v>1498</v>
      </c>
      <c r="I697" s="46" t="s">
        <v>4271</v>
      </c>
      <c r="J697" s="549"/>
      <c r="L697" s="46" t="s">
        <v>828</v>
      </c>
      <c r="M697" s="46" t="s">
        <v>82</v>
      </c>
      <c r="N697" s="46" t="s">
        <v>4271</v>
      </c>
      <c r="O697" s="549"/>
    </row>
    <row r="698" spans="2:15">
      <c r="B698" s="46" t="s">
        <v>474</v>
      </c>
      <c r="C698" s="46" t="s">
        <v>1549</v>
      </c>
      <c r="D698" s="46" t="s">
        <v>913</v>
      </c>
      <c r="E698" s="46" t="s">
        <v>75</v>
      </c>
      <c r="F698" s="46">
        <v>41</v>
      </c>
      <c r="G698" s="46" t="s">
        <v>824</v>
      </c>
      <c r="H698" s="46" t="s">
        <v>1498</v>
      </c>
      <c r="I698" s="46" t="s">
        <v>4248</v>
      </c>
      <c r="J698" s="549"/>
      <c r="L698" s="46" t="s">
        <v>828</v>
      </c>
      <c r="M698" s="46" t="s">
        <v>1498</v>
      </c>
      <c r="N698" s="46" t="s">
        <v>4249</v>
      </c>
      <c r="O698" s="549"/>
    </row>
    <row r="699" spans="2:15">
      <c r="B699" s="46" t="s">
        <v>474</v>
      </c>
      <c r="C699" s="46" t="s">
        <v>1549</v>
      </c>
      <c r="D699" s="46" t="s">
        <v>913</v>
      </c>
      <c r="E699" s="46" t="s">
        <v>75</v>
      </c>
      <c r="F699" s="46">
        <v>42</v>
      </c>
      <c r="G699" s="46" t="s">
        <v>824</v>
      </c>
      <c r="H699" s="46" t="s">
        <v>1498</v>
      </c>
      <c r="I699" s="46" t="s">
        <v>4271</v>
      </c>
      <c r="J699" s="549"/>
      <c r="L699" s="46" t="s">
        <v>828</v>
      </c>
      <c r="M699" s="46" t="s">
        <v>1498</v>
      </c>
      <c r="N699" s="46" t="s">
        <v>4273</v>
      </c>
      <c r="O699" s="549"/>
    </row>
    <row r="700" spans="2:15">
      <c r="B700" s="46" t="s">
        <v>474</v>
      </c>
      <c r="C700" s="46" t="s">
        <v>1549</v>
      </c>
      <c r="D700" s="46" t="s">
        <v>913</v>
      </c>
      <c r="E700" s="46" t="s">
        <v>75</v>
      </c>
      <c r="F700" s="46">
        <v>43</v>
      </c>
      <c r="G700" s="46" t="s">
        <v>826</v>
      </c>
      <c r="H700" s="46" t="s">
        <v>1498</v>
      </c>
      <c r="I700" s="46" t="s">
        <v>4248</v>
      </c>
      <c r="J700" s="549"/>
      <c r="L700" s="46" t="s">
        <v>4460</v>
      </c>
      <c r="M700" s="46" t="s">
        <v>82</v>
      </c>
      <c r="N700" s="46" t="s">
        <v>4248</v>
      </c>
      <c r="O700" s="549"/>
    </row>
    <row r="701" spans="2:15">
      <c r="B701" s="46" t="s">
        <v>474</v>
      </c>
      <c r="C701" s="46" t="s">
        <v>1549</v>
      </c>
      <c r="D701" s="46" t="s">
        <v>913</v>
      </c>
      <c r="E701" s="46" t="s">
        <v>75</v>
      </c>
      <c r="F701" s="46">
        <v>44</v>
      </c>
      <c r="G701" s="46" t="s">
        <v>826</v>
      </c>
      <c r="H701" s="46" t="s">
        <v>1498</v>
      </c>
      <c r="I701" s="46" t="s">
        <v>4271</v>
      </c>
      <c r="J701" s="549"/>
      <c r="L701" s="46" t="s">
        <v>4460</v>
      </c>
      <c r="M701" s="46" t="s">
        <v>82</v>
      </c>
      <c r="N701" s="46" t="s">
        <v>4271</v>
      </c>
      <c r="O701" s="549"/>
    </row>
    <row r="702" spans="2:15">
      <c r="B702" s="46" t="s">
        <v>474</v>
      </c>
      <c r="C702" s="46" t="s">
        <v>1549</v>
      </c>
      <c r="D702" s="46" t="s">
        <v>913</v>
      </c>
      <c r="E702" s="46" t="s">
        <v>75</v>
      </c>
      <c r="F702" s="46">
        <v>45</v>
      </c>
      <c r="G702" s="563" t="s">
        <v>4335</v>
      </c>
      <c r="H702" s="563" t="s">
        <v>4335</v>
      </c>
      <c r="I702" s="563" t="s">
        <v>4335</v>
      </c>
      <c r="J702" s="549"/>
      <c r="L702" s="46" t="s">
        <v>4460</v>
      </c>
      <c r="M702" s="46" t="s">
        <v>1498</v>
      </c>
      <c r="N702" s="46" t="s">
        <v>4249</v>
      </c>
      <c r="O702" s="549"/>
    </row>
    <row r="703" spans="2:15">
      <c r="B703" s="46" t="s">
        <v>474</v>
      </c>
      <c r="C703" s="46" t="s">
        <v>1549</v>
      </c>
      <c r="D703" s="46" t="s">
        <v>913</v>
      </c>
      <c r="E703" s="46" t="s">
        <v>75</v>
      </c>
      <c r="F703" s="46">
        <v>46</v>
      </c>
      <c r="G703" s="563" t="s">
        <v>4335</v>
      </c>
      <c r="H703" s="563" t="s">
        <v>4335</v>
      </c>
      <c r="I703" s="563" t="s">
        <v>4335</v>
      </c>
      <c r="J703" s="549"/>
      <c r="L703" s="46" t="s">
        <v>4460</v>
      </c>
      <c r="M703" s="46" t="s">
        <v>1498</v>
      </c>
      <c r="N703" s="46" t="s">
        <v>4273</v>
      </c>
      <c r="O703" s="549"/>
    </row>
    <row r="704" spans="2:15">
      <c r="B704" s="46" t="s">
        <v>474</v>
      </c>
      <c r="C704" s="46" t="s">
        <v>1549</v>
      </c>
      <c r="D704" s="46" t="s">
        <v>913</v>
      </c>
      <c r="E704" s="46" t="s">
        <v>75</v>
      </c>
      <c r="F704" s="46">
        <v>47</v>
      </c>
      <c r="G704" s="563" t="s">
        <v>4335</v>
      </c>
      <c r="H704" s="563" t="s">
        <v>4335</v>
      </c>
      <c r="I704" s="563" t="s">
        <v>4335</v>
      </c>
      <c r="J704" s="549"/>
      <c r="L704" s="563" t="s">
        <v>4335</v>
      </c>
      <c r="M704" s="563" t="s">
        <v>4335</v>
      </c>
      <c r="N704" s="563" t="s">
        <v>4335</v>
      </c>
      <c r="O704" s="549"/>
    </row>
    <row r="705" spans="2:15">
      <c r="B705" s="46" t="s">
        <v>474</v>
      </c>
      <c r="C705" s="46" t="s">
        <v>1549</v>
      </c>
      <c r="D705" s="46" t="s">
        <v>913</v>
      </c>
      <c r="E705" s="46" t="s">
        <v>75</v>
      </c>
      <c r="F705" s="46">
        <v>48</v>
      </c>
      <c r="G705" s="563" t="s">
        <v>4335</v>
      </c>
      <c r="H705" s="563" t="s">
        <v>4335</v>
      </c>
      <c r="I705" s="563" t="s">
        <v>4335</v>
      </c>
      <c r="J705" s="549"/>
      <c r="L705" s="563" t="s">
        <v>4335</v>
      </c>
      <c r="M705" s="563" t="s">
        <v>4335</v>
      </c>
      <c r="N705" s="563" t="s">
        <v>4335</v>
      </c>
      <c r="O705" s="549"/>
    </row>
    <row r="706" spans="2:15">
      <c r="B706" s="46" t="s">
        <v>474</v>
      </c>
      <c r="C706" s="46" t="s">
        <v>1549</v>
      </c>
      <c r="D706" s="46" t="s">
        <v>913</v>
      </c>
      <c r="E706" s="46" t="s">
        <v>75</v>
      </c>
      <c r="F706" s="46">
        <v>49</v>
      </c>
      <c r="G706" s="46" t="s">
        <v>4461</v>
      </c>
      <c r="H706" s="46" t="s">
        <v>75</v>
      </c>
      <c r="I706" s="46">
        <v>53</v>
      </c>
      <c r="J706" s="549" t="s">
        <v>4341</v>
      </c>
      <c r="L706" s="46" t="s">
        <v>4461</v>
      </c>
      <c r="M706" s="46" t="s">
        <v>75</v>
      </c>
      <c r="N706" s="46">
        <v>53</v>
      </c>
      <c r="O706" s="549" t="s">
        <v>4341</v>
      </c>
    </row>
    <row r="707" spans="2:15">
      <c r="B707" s="46" t="s">
        <v>474</v>
      </c>
      <c r="C707" s="46" t="s">
        <v>1549</v>
      </c>
      <c r="D707" s="46" t="s">
        <v>913</v>
      </c>
      <c r="E707" s="46" t="s">
        <v>75</v>
      </c>
      <c r="F707" s="46">
        <v>50</v>
      </c>
      <c r="G707" s="563" t="s">
        <v>4335</v>
      </c>
      <c r="H707" s="563" t="s">
        <v>4335</v>
      </c>
      <c r="I707" s="563" t="s">
        <v>4335</v>
      </c>
      <c r="J707" s="549"/>
      <c r="L707" s="563" t="s">
        <v>4335</v>
      </c>
      <c r="M707" s="563" t="s">
        <v>4335</v>
      </c>
      <c r="N707" s="563" t="s">
        <v>4335</v>
      </c>
      <c r="O707" s="549"/>
    </row>
    <row r="708" spans="2:15">
      <c r="B708" s="46" t="s">
        <v>474</v>
      </c>
      <c r="C708" s="46" t="s">
        <v>1549</v>
      </c>
      <c r="D708" s="46" t="s">
        <v>913</v>
      </c>
      <c r="E708" s="46" t="s">
        <v>75</v>
      </c>
      <c r="F708" s="46">
        <v>51</v>
      </c>
      <c r="G708" s="563" t="s">
        <v>4335</v>
      </c>
      <c r="H708" s="563" t="s">
        <v>4335</v>
      </c>
      <c r="I708" s="563" t="s">
        <v>4335</v>
      </c>
      <c r="J708" s="549"/>
      <c r="L708" s="563" t="s">
        <v>4335</v>
      </c>
      <c r="M708" s="563" t="s">
        <v>4335</v>
      </c>
      <c r="N708" s="563" t="s">
        <v>4335</v>
      </c>
      <c r="O708" s="549"/>
    </row>
    <row r="709" spans="2:15">
      <c r="B709" s="46" t="s">
        <v>474</v>
      </c>
      <c r="C709" s="46" t="s">
        <v>1549</v>
      </c>
      <c r="D709" s="46" t="s">
        <v>913</v>
      </c>
      <c r="E709" s="46" t="s">
        <v>75</v>
      </c>
      <c r="F709" s="46">
        <v>52</v>
      </c>
      <c r="G709" s="563" t="s">
        <v>4335</v>
      </c>
      <c r="H709" s="563" t="s">
        <v>4335</v>
      </c>
      <c r="I709" s="563" t="s">
        <v>4335</v>
      </c>
      <c r="J709" s="549"/>
      <c r="L709" s="563" t="s">
        <v>4335</v>
      </c>
      <c r="M709" s="563" t="s">
        <v>4335</v>
      </c>
      <c r="N709" s="563" t="s">
        <v>4335</v>
      </c>
      <c r="O709" s="549"/>
    </row>
    <row r="710" spans="2:15">
      <c r="B710" s="46" t="s">
        <v>474</v>
      </c>
      <c r="C710" s="46" t="s">
        <v>1549</v>
      </c>
      <c r="D710" s="46" t="s">
        <v>913</v>
      </c>
      <c r="E710" s="46" t="s">
        <v>75</v>
      </c>
      <c r="F710" s="46">
        <v>53</v>
      </c>
      <c r="G710" s="46" t="s">
        <v>4461</v>
      </c>
      <c r="H710" s="46" t="s">
        <v>75</v>
      </c>
      <c r="I710" s="46">
        <v>49</v>
      </c>
      <c r="J710" s="549" t="s">
        <v>4341</v>
      </c>
      <c r="L710" s="46" t="s">
        <v>4461</v>
      </c>
      <c r="M710" s="46" t="s">
        <v>75</v>
      </c>
      <c r="N710" s="46">
        <v>49</v>
      </c>
      <c r="O710" s="549" t="s">
        <v>4341</v>
      </c>
    </row>
    <row r="711" spans="2:15">
      <c r="B711" s="46" t="s">
        <v>474</v>
      </c>
      <c r="C711" s="46" t="s">
        <v>1549</v>
      </c>
      <c r="D711" s="46" t="s">
        <v>913</v>
      </c>
      <c r="E711" s="46" t="s">
        <v>75</v>
      </c>
      <c r="F711" s="46">
        <v>54</v>
      </c>
      <c r="G711" s="563" t="s">
        <v>4335</v>
      </c>
      <c r="H711" s="563" t="s">
        <v>4335</v>
      </c>
      <c r="I711" s="563" t="s">
        <v>4335</v>
      </c>
      <c r="J711" s="549"/>
      <c r="L711" s="563" t="s">
        <v>4335</v>
      </c>
      <c r="M711" s="563" t="s">
        <v>4335</v>
      </c>
      <c r="N711" s="563" t="s">
        <v>4335</v>
      </c>
      <c r="O711" s="549"/>
    </row>
    <row r="712" spans="2:15">
      <c r="B712" s="46" t="s">
        <v>474</v>
      </c>
      <c r="C712" s="46" t="s">
        <v>1549</v>
      </c>
      <c r="D712" s="46" t="s">
        <v>913</v>
      </c>
      <c r="E712" s="46" t="s">
        <v>75</v>
      </c>
      <c r="F712" s="46">
        <v>55</v>
      </c>
      <c r="G712" s="563" t="s">
        <v>4335</v>
      </c>
      <c r="H712" s="563" t="s">
        <v>4335</v>
      </c>
      <c r="I712" s="563" t="s">
        <v>4335</v>
      </c>
      <c r="J712" s="549"/>
      <c r="L712" s="563" t="s">
        <v>4335</v>
      </c>
      <c r="M712" s="563" t="s">
        <v>4335</v>
      </c>
      <c r="N712" s="563" t="s">
        <v>4335</v>
      </c>
      <c r="O712" s="549"/>
    </row>
    <row r="713" spans="2:15">
      <c r="B713" s="46" t="s">
        <v>474</v>
      </c>
      <c r="C713" s="46" t="s">
        <v>1549</v>
      </c>
      <c r="D713" s="46" t="s">
        <v>913</v>
      </c>
      <c r="E713" s="46" t="s">
        <v>75</v>
      </c>
      <c r="F713" s="46">
        <v>56</v>
      </c>
      <c r="G713" s="563" t="s">
        <v>4335</v>
      </c>
      <c r="H713" s="563" t="s">
        <v>4335</v>
      </c>
      <c r="I713" s="563" t="s">
        <v>4335</v>
      </c>
      <c r="J713" s="549"/>
      <c r="L713" s="563" t="s">
        <v>4335</v>
      </c>
      <c r="M713" s="563" t="s">
        <v>4335</v>
      </c>
      <c r="N713" s="563" t="s">
        <v>4335</v>
      </c>
      <c r="O713" s="549"/>
    </row>
    <row r="714" spans="2:15">
      <c r="B714" s="46" t="s">
        <v>474</v>
      </c>
      <c r="C714" s="46" t="s">
        <v>1549</v>
      </c>
      <c r="D714" s="46" t="s">
        <v>913</v>
      </c>
      <c r="E714" s="46" t="s">
        <v>75</v>
      </c>
      <c r="F714" s="46">
        <v>57</v>
      </c>
      <c r="G714" s="46" t="s">
        <v>4461</v>
      </c>
      <c r="H714" s="46" t="s">
        <v>75</v>
      </c>
      <c r="I714" s="46">
        <v>61</v>
      </c>
      <c r="J714" s="549" t="s">
        <v>4341</v>
      </c>
      <c r="L714" s="46" t="s">
        <v>4461</v>
      </c>
      <c r="M714" s="46" t="s">
        <v>75</v>
      </c>
      <c r="N714" s="46">
        <v>61</v>
      </c>
      <c r="O714" s="549" t="s">
        <v>4341</v>
      </c>
    </row>
    <row r="715" spans="2:15">
      <c r="B715" s="46" t="s">
        <v>474</v>
      </c>
      <c r="C715" s="46" t="s">
        <v>1549</v>
      </c>
      <c r="D715" s="46" t="s">
        <v>913</v>
      </c>
      <c r="E715" s="46" t="s">
        <v>75</v>
      </c>
      <c r="F715" s="46">
        <v>58</v>
      </c>
      <c r="G715" s="563" t="s">
        <v>4335</v>
      </c>
      <c r="H715" s="563" t="s">
        <v>4335</v>
      </c>
      <c r="I715" s="563" t="s">
        <v>4335</v>
      </c>
      <c r="J715" s="549"/>
      <c r="L715" s="563" t="s">
        <v>4335</v>
      </c>
      <c r="M715" s="563" t="s">
        <v>4335</v>
      </c>
      <c r="N715" s="563" t="s">
        <v>4335</v>
      </c>
      <c r="O715" s="549"/>
    </row>
    <row r="716" spans="2:15">
      <c r="B716" s="46" t="s">
        <v>474</v>
      </c>
      <c r="C716" s="46" t="s">
        <v>1549</v>
      </c>
      <c r="D716" s="46" t="s">
        <v>913</v>
      </c>
      <c r="E716" s="46" t="s">
        <v>75</v>
      </c>
      <c r="F716" s="46">
        <v>59</v>
      </c>
      <c r="G716" s="563" t="s">
        <v>4335</v>
      </c>
      <c r="H716" s="563" t="s">
        <v>4335</v>
      </c>
      <c r="I716" s="563" t="s">
        <v>4335</v>
      </c>
      <c r="J716" s="549"/>
      <c r="L716" s="563" t="s">
        <v>4335</v>
      </c>
      <c r="M716" s="563" t="s">
        <v>4335</v>
      </c>
      <c r="N716" s="563" t="s">
        <v>4335</v>
      </c>
      <c r="O716" s="549"/>
    </row>
    <row r="717" spans="2:15">
      <c r="B717" s="46" t="s">
        <v>474</v>
      </c>
      <c r="C717" s="46" t="s">
        <v>1549</v>
      </c>
      <c r="D717" s="46" t="s">
        <v>913</v>
      </c>
      <c r="E717" s="46" t="s">
        <v>75</v>
      </c>
      <c r="F717" s="46">
        <v>60</v>
      </c>
      <c r="G717" s="563" t="s">
        <v>4335</v>
      </c>
      <c r="H717" s="563" t="s">
        <v>4335</v>
      </c>
      <c r="I717" s="563" t="s">
        <v>4335</v>
      </c>
      <c r="J717" s="549"/>
      <c r="L717" s="563" t="s">
        <v>4335</v>
      </c>
      <c r="M717" s="563" t="s">
        <v>4335</v>
      </c>
      <c r="N717" s="563" t="s">
        <v>4335</v>
      </c>
      <c r="O717" s="549"/>
    </row>
    <row r="718" spans="2:15">
      <c r="B718" s="46" t="s">
        <v>474</v>
      </c>
      <c r="C718" s="46" t="s">
        <v>1549</v>
      </c>
      <c r="D718" s="46" t="s">
        <v>913</v>
      </c>
      <c r="E718" s="46" t="s">
        <v>75</v>
      </c>
      <c r="F718" s="46">
        <v>61</v>
      </c>
      <c r="G718" s="46" t="s">
        <v>4461</v>
      </c>
      <c r="H718" s="46" t="s">
        <v>75</v>
      </c>
      <c r="I718" s="46">
        <v>57</v>
      </c>
      <c r="J718" s="549" t="s">
        <v>4341</v>
      </c>
      <c r="L718" s="46" t="s">
        <v>4461</v>
      </c>
      <c r="M718" s="46" t="s">
        <v>75</v>
      </c>
      <c r="N718" s="46">
        <v>57</v>
      </c>
      <c r="O718" s="549" t="s">
        <v>4341</v>
      </c>
    </row>
    <row r="719" spans="2:15">
      <c r="B719" s="46" t="s">
        <v>474</v>
      </c>
      <c r="C719" s="46" t="s">
        <v>1549</v>
      </c>
      <c r="D719" s="46" t="s">
        <v>913</v>
      </c>
      <c r="E719" s="46" t="s">
        <v>75</v>
      </c>
      <c r="F719" s="46">
        <v>62</v>
      </c>
      <c r="G719" s="563" t="s">
        <v>4335</v>
      </c>
      <c r="H719" s="563" t="s">
        <v>4335</v>
      </c>
      <c r="I719" s="563" t="s">
        <v>4335</v>
      </c>
      <c r="J719" s="549"/>
      <c r="L719" s="563" t="s">
        <v>4335</v>
      </c>
      <c r="M719" s="563" t="s">
        <v>4335</v>
      </c>
      <c r="N719" s="563" t="s">
        <v>4335</v>
      </c>
      <c r="O719" s="549"/>
    </row>
    <row r="720" spans="2:15">
      <c r="B720" s="46" t="s">
        <v>474</v>
      </c>
      <c r="C720" s="46" t="s">
        <v>1549</v>
      </c>
      <c r="D720" s="46" t="s">
        <v>913</v>
      </c>
      <c r="E720" s="46" t="s">
        <v>75</v>
      </c>
      <c r="F720" s="46">
        <v>63</v>
      </c>
      <c r="G720" s="563" t="s">
        <v>4335</v>
      </c>
      <c r="H720" s="563" t="s">
        <v>4335</v>
      </c>
      <c r="I720" s="563" t="s">
        <v>4335</v>
      </c>
      <c r="J720" s="549"/>
      <c r="L720" s="563" t="s">
        <v>4335</v>
      </c>
      <c r="M720" s="563" t="s">
        <v>4335</v>
      </c>
      <c r="N720" s="563" t="s">
        <v>4335</v>
      </c>
      <c r="O720" s="549"/>
    </row>
    <row r="721" spans="2:15">
      <c r="B721" s="46" t="s">
        <v>474</v>
      </c>
      <c r="C721" s="46" t="s">
        <v>1549</v>
      </c>
      <c r="D721" s="46" t="s">
        <v>913</v>
      </c>
      <c r="E721" s="46" t="s">
        <v>75</v>
      </c>
      <c r="F721" s="46">
        <v>64</v>
      </c>
      <c r="G721" s="563" t="s">
        <v>4335</v>
      </c>
      <c r="H721" s="563" t="s">
        <v>4335</v>
      </c>
      <c r="I721" s="563" t="s">
        <v>4335</v>
      </c>
      <c r="J721" s="549"/>
      <c r="L721" s="563" t="s">
        <v>4335</v>
      </c>
      <c r="M721" s="563" t="s">
        <v>4335</v>
      </c>
      <c r="N721" s="563" t="s">
        <v>4335</v>
      </c>
      <c r="O721" s="549"/>
    </row>
    <row r="722" spans="2:15">
      <c r="B722" s="46" t="s">
        <v>474</v>
      </c>
      <c r="C722" s="46" t="s">
        <v>1549</v>
      </c>
      <c r="D722" s="46" t="s">
        <v>914</v>
      </c>
      <c r="E722" s="46" t="s">
        <v>75</v>
      </c>
      <c r="F722" s="46" t="s">
        <v>4230</v>
      </c>
      <c r="G722" s="46" t="s">
        <v>4462</v>
      </c>
      <c r="H722" s="549" t="s">
        <v>4323</v>
      </c>
      <c r="I722" s="46" t="s">
        <v>4463</v>
      </c>
      <c r="J722" s="549"/>
      <c r="L722" s="46" t="s">
        <v>4462</v>
      </c>
      <c r="M722" s="549" t="s">
        <v>4323</v>
      </c>
      <c r="N722" s="46" t="s">
        <v>4463</v>
      </c>
      <c r="O722" s="549"/>
    </row>
    <row r="723" spans="2:15">
      <c r="B723" s="46" t="s">
        <v>474</v>
      </c>
      <c r="C723" s="46" t="s">
        <v>1549</v>
      </c>
      <c r="D723" s="46" t="s">
        <v>914</v>
      </c>
      <c r="E723" s="46" t="s">
        <v>75</v>
      </c>
      <c r="F723" s="46">
        <v>1</v>
      </c>
      <c r="G723" s="46" t="s">
        <v>4455</v>
      </c>
      <c r="H723" s="46" t="s">
        <v>72</v>
      </c>
      <c r="I723" s="46" t="s">
        <v>4298</v>
      </c>
      <c r="J723" s="549"/>
      <c r="L723" s="46" t="s">
        <v>4455</v>
      </c>
      <c r="M723" s="46" t="s">
        <v>72</v>
      </c>
      <c r="N723" s="46" t="s">
        <v>4298</v>
      </c>
      <c r="O723" s="549"/>
    </row>
    <row r="724" spans="2:15">
      <c r="B724" s="46" t="s">
        <v>474</v>
      </c>
      <c r="C724" s="46" t="s">
        <v>1549</v>
      </c>
      <c r="D724" s="46" t="s">
        <v>914</v>
      </c>
      <c r="E724" s="46" t="s">
        <v>75</v>
      </c>
      <c r="F724" s="46">
        <v>2</v>
      </c>
      <c r="G724" s="46" t="s">
        <v>4455</v>
      </c>
      <c r="H724" s="46" t="s">
        <v>72</v>
      </c>
      <c r="I724" s="46" t="s">
        <v>4299</v>
      </c>
      <c r="J724" s="549"/>
      <c r="L724" s="46" t="s">
        <v>4455</v>
      </c>
      <c r="M724" s="46" t="s">
        <v>72</v>
      </c>
      <c r="N724" s="46" t="s">
        <v>4299</v>
      </c>
      <c r="O724" s="549"/>
    </row>
    <row r="725" spans="2:15">
      <c r="B725" s="46" t="s">
        <v>474</v>
      </c>
      <c r="C725" s="46" t="s">
        <v>1549</v>
      </c>
      <c r="D725" s="46" t="s">
        <v>914</v>
      </c>
      <c r="E725" s="46" t="s">
        <v>75</v>
      </c>
      <c r="F725" s="46">
        <v>3</v>
      </c>
      <c r="G725" s="46" t="s">
        <v>4455</v>
      </c>
      <c r="H725" s="46" t="s">
        <v>72</v>
      </c>
      <c r="I725" s="46" t="s">
        <v>4301</v>
      </c>
      <c r="J725" s="549"/>
      <c r="L725" s="46" t="s">
        <v>4455</v>
      </c>
      <c r="M725" s="46" t="s">
        <v>72</v>
      </c>
      <c r="N725" s="46" t="s">
        <v>4301</v>
      </c>
      <c r="O725" s="549"/>
    </row>
    <row r="726" spans="2:15">
      <c r="B726" s="46" t="s">
        <v>474</v>
      </c>
      <c r="C726" s="46" t="s">
        <v>1549</v>
      </c>
      <c r="D726" s="46" t="s">
        <v>914</v>
      </c>
      <c r="E726" s="46" t="s">
        <v>75</v>
      </c>
      <c r="F726" s="46">
        <v>4</v>
      </c>
      <c r="G726" s="46" t="s">
        <v>4455</v>
      </c>
      <c r="H726" s="46" t="s">
        <v>72</v>
      </c>
      <c r="I726" s="46" t="s">
        <v>4345</v>
      </c>
      <c r="J726" s="549"/>
      <c r="L726" s="46" t="s">
        <v>4455</v>
      </c>
      <c r="M726" s="46" t="s">
        <v>72</v>
      </c>
      <c r="N726" s="46" t="s">
        <v>4345</v>
      </c>
      <c r="O726" s="549"/>
    </row>
    <row r="727" spans="2:15">
      <c r="B727" s="46" t="s">
        <v>474</v>
      </c>
      <c r="C727" s="46" t="s">
        <v>1549</v>
      </c>
      <c r="D727" s="46" t="s">
        <v>914</v>
      </c>
      <c r="E727" s="46" t="s">
        <v>75</v>
      </c>
      <c r="F727" s="46">
        <v>5</v>
      </c>
      <c r="G727" s="46" t="s">
        <v>4455</v>
      </c>
      <c r="H727" s="46" t="s">
        <v>72</v>
      </c>
      <c r="I727" s="46" t="s">
        <v>4346</v>
      </c>
      <c r="J727" s="549"/>
      <c r="L727" s="46" t="s">
        <v>4455</v>
      </c>
      <c r="M727" s="46" t="s">
        <v>72</v>
      </c>
      <c r="N727" s="46" t="s">
        <v>4346</v>
      </c>
      <c r="O727" s="549"/>
    </row>
    <row r="728" spans="2:15">
      <c r="B728" s="46" t="s">
        <v>474</v>
      </c>
      <c r="C728" s="46" t="s">
        <v>1549</v>
      </c>
      <c r="D728" s="46" t="s">
        <v>914</v>
      </c>
      <c r="E728" s="46" t="s">
        <v>75</v>
      </c>
      <c r="F728" s="46">
        <v>6</v>
      </c>
      <c r="G728" s="46" t="s">
        <v>4455</v>
      </c>
      <c r="H728" s="46" t="s">
        <v>72</v>
      </c>
      <c r="I728" s="46" t="s">
        <v>4347</v>
      </c>
      <c r="J728" s="549"/>
      <c r="L728" s="46" t="s">
        <v>4455</v>
      </c>
      <c r="M728" s="46" t="s">
        <v>72</v>
      </c>
      <c r="N728" s="46" t="s">
        <v>4347</v>
      </c>
      <c r="O728" s="549"/>
    </row>
    <row r="729" spans="2:15">
      <c r="B729" s="46" t="s">
        <v>474</v>
      </c>
      <c r="C729" s="46" t="s">
        <v>1549</v>
      </c>
      <c r="D729" s="46" t="s">
        <v>914</v>
      </c>
      <c r="E729" s="46" t="s">
        <v>75</v>
      </c>
      <c r="F729" s="46">
        <v>7</v>
      </c>
      <c r="G729" s="46" t="s">
        <v>4455</v>
      </c>
      <c r="H729" s="46" t="s">
        <v>72</v>
      </c>
      <c r="I729" s="46" t="s">
        <v>4348</v>
      </c>
      <c r="J729" s="549"/>
      <c r="L729" s="46" t="s">
        <v>4455</v>
      </c>
      <c r="M729" s="46" t="s">
        <v>72</v>
      </c>
      <c r="N729" s="46" t="s">
        <v>4348</v>
      </c>
      <c r="O729" s="549"/>
    </row>
    <row r="730" spans="2:15">
      <c r="B730" s="46" t="s">
        <v>474</v>
      </c>
      <c r="C730" s="46" t="s">
        <v>1549</v>
      </c>
      <c r="D730" s="46" t="s">
        <v>914</v>
      </c>
      <c r="E730" s="46" t="s">
        <v>75</v>
      </c>
      <c r="F730" s="46">
        <v>8</v>
      </c>
      <c r="G730" s="46" t="s">
        <v>4455</v>
      </c>
      <c r="H730" s="46" t="s">
        <v>72</v>
      </c>
      <c r="I730" s="46" t="s">
        <v>4349</v>
      </c>
      <c r="J730" s="549"/>
      <c r="L730" s="46" t="s">
        <v>4455</v>
      </c>
      <c r="M730" s="46" t="s">
        <v>72</v>
      </c>
      <c r="N730" s="46" t="s">
        <v>4349</v>
      </c>
      <c r="O730" s="549"/>
    </row>
    <row r="731" spans="2:15">
      <c r="B731" s="46" t="s">
        <v>474</v>
      </c>
      <c r="C731" s="46" t="s">
        <v>1549</v>
      </c>
      <c r="D731" s="46" t="s">
        <v>914</v>
      </c>
      <c r="E731" s="46" t="s">
        <v>75</v>
      </c>
      <c r="F731" s="46">
        <v>9</v>
      </c>
      <c r="G731" s="46" t="s">
        <v>4455</v>
      </c>
      <c r="H731" s="46" t="s">
        <v>72</v>
      </c>
      <c r="I731" s="46" t="s">
        <v>4350</v>
      </c>
      <c r="J731" s="549"/>
      <c r="L731" s="46" t="s">
        <v>4455</v>
      </c>
      <c r="M731" s="46" t="s">
        <v>72</v>
      </c>
      <c r="N731" s="46" t="s">
        <v>4350</v>
      </c>
      <c r="O731" s="549"/>
    </row>
    <row r="732" spans="2:15">
      <c r="B732" s="46" t="s">
        <v>474</v>
      </c>
      <c r="C732" s="46" t="s">
        <v>1549</v>
      </c>
      <c r="D732" s="46" t="s">
        <v>914</v>
      </c>
      <c r="E732" s="46" t="s">
        <v>75</v>
      </c>
      <c r="F732" s="46">
        <v>10</v>
      </c>
      <c r="G732" s="46" t="s">
        <v>4455</v>
      </c>
      <c r="H732" s="46" t="s">
        <v>72</v>
      </c>
      <c r="I732" s="46" t="s">
        <v>4351</v>
      </c>
      <c r="J732" s="549"/>
      <c r="L732" s="46" t="s">
        <v>4455</v>
      </c>
      <c r="M732" s="46" t="s">
        <v>72</v>
      </c>
      <c r="N732" s="46" t="s">
        <v>4351</v>
      </c>
      <c r="O732" s="549"/>
    </row>
    <row r="733" spans="2:15">
      <c r="B733" s="46" t="s">
        <v>474</v>
      </c>
      <c r="C733" s="46" t="s">
        <v>1549</v>
      </c>
      <c r="D733" s="46" t="s">
        <v>914</v>
      </c>
      <c r="E733" s="46" t="s">
        <v>75</v>
      </c>
      <c r="F733" s="46">
        <v>11</v>
      </c>
      <c r="G733" s="563" t="s">
        <v>4335</v>
      </c>
      <c r="H733" s="563" t="s">
        <v>4335</v>
      </c>
      <c r="I733" s="563" t="s">
        <v>4335</v>
      </c>
      <c r="J733" s="549"/>
      <c r="L733" s="563" t="s">
        <v>4335</v>
      </c>
      <c r="M733" s="563" t="s">
        <v>4335</v>
      </c>
      <c r="N733" s="563" t="s">
        <v>4335</v>
      </c>
      <c r="O733" s="549"/>
    </row>
    <row r="734" spans="2:15">
      <c r="B734" s="46" t="s">
        <v>474</v>
      </c>
      <c r="C734" s="46" t="s">
        <v>1549</v>
      </c>
      <c r="D734" s="46" t="s">
        <v>914</v>
      </c>
      <c r="E734" s="46" t="s">
        <v>75</v>
      </c>
      <c r="F734" s="46">
        <v>12</v>
      </c>
      <c r="G734" s="563" t="s">
        <v>4335</v>
      </c>
      <c r="H734" s="563" t="s">
        <v>4335</v>
      </c>
      <c r="I734" s="563" t="s">
        <v>4335</v>
      </c>
      <c r="J734" s="549"/>
      <c r="L734" s="563" t="s">
        <v>4335</v>
      </c>
      <c r="M734" s="563" t="s">
        <v>4335</v>
      </c>
      <c r="N734" s="563" t="s">
        <v>4335</v>
      </c>
      <c r="O734" s="549"/>
    </row>
    <row r="735" spans="2:15">
      <c r="B735" s="46" t="s">
        <v>474</v>
      </c>
      <c r="C735" s="46" t="s">
        <v>1549</v>
      </c>
      <c r="D735" s="46" t="s">
        <v>914</v>
      </c>
      <c r="E735" s="46" t="s">
        <v>75</v>
      </c>
      <c r="F735" s="46">
        <v>13</v>
      </c>
      <c r="G735" s="563" t="s">
        <v>4335</v>
      </c>
      <c r="H735" s="563" t="s">
        <v>4335</v>
      </c>
      <c r="I735" s="563" t="s">
        <v>4335</v>
      </c>
      <c r="J735" s="549"/>
      <c r="L735" s="563" t="s">
        <v>4335</v>
      </c>
      <c r="M735" s="563" t="s">
        <v>4335</v>
      </c>
      <c r="N735" s="563" t="s">
        <v>4335</v>
      </c>
      <c r="O735" s="549"/>
    </row>
    <row r="736" spans="2:15">
      <c r="B736" s="46" t="s">
        <v>474</v>
      </c>
      <c r="C736" s="46" t="s">
        <v>1549</v>
      </c>
      <c r="D736" s="46" t="s">
        <v>914</v>
      </c>
      <c r="E736" s="46" t="s">
        <v>75</v>
      </c>
      <c r="F736" s="46">
        <v>14</v>
      </c>
      <c r="G736" s="563" t="s">
        <v>4335</v>
      </c>
      <c r="H736" s="563" t="s">
        <v>4335</v>
      </c>
      <c r="I736" s="563" t="s">
        <v>4335</v>
      </c>
      <c r="J736" s="549"/>
      <c r="L736" s="563" t="s">
        <v>4335</v>
      </c>
      <c r="M736" s="563" t="s">
        <v>4335</v>
      </c>
      <c r="N736" s="563" t="s">
        <v>4335</v>
      </c>
      <c r="O736" s="549"/>
    </row>
    <row r="737" spans="2:15">
      <c r="B737" s="46" t="s">
        <v>474</v>
      </c>
      <c r="C737" s="46" t="s">
        <v>1549</v>
      </c>
      <c r="D737" s="46" t="s">
        <v>914</v>
      </c>
      <c r="E737" s="46" t="s">
        <v>75</v>
      </c>
      <c r="F737" s="46">
        <v>15</v>
      </c>
      <c r="G737" s="563" t="s">
        <v>4335</v>
      </c>
      <c r="H737" s="563" t="s">
        <v>4335</v>
      </c>
      <c r="I737" s="563" t="s">
        <v>4335</v>
      </c>
      <c r="J737" s="549"/>
      <c r="L737" s="563" t="s">
        <v>4335</v>
      </c>
      <c r="M737" s="563" t="s">
        <v>4335</v>
      </c>
      <c r="N737" s="563" t="s">
        <v>4335</v>
      </c>
      <c r="O737" s="549"/>
    </row>
    <row r="738" spans="2:15">
      <c r="B738" s="46" t="s">
        <v>474</v>
      </c>
      <c r="C738" s="46" t="s">
        <v>1549</v>
      </c>
      <c r="D738" s="46" t="s">
        <v>914</v>
      </c>
      <c r="E738" s="46" t="s">
        <v>75</v>
      </c>
      <c r="F738" s="46">
        <v>16</v>
      </c>
      <c r="G738" s="563" t="s">
        <v>4335</v>
      </c>
      <c r="H738" s="563" t="s">
        <v>4335</v>
      </c>
      <c r="I738" s="563" t="s">
        <v>4335</v>
      </c>
      <c r="J738" s="549"/>
      <c r="L738" s="563" t="s">
        <v>4335</v>
      </c>
      <c r="M738" s="563" t="s">
        <v>4335</v>
      </c>
      <c r="N738" s="563" t="s">
        <v>4335</v>
      </c>
      <c r="O738" s="549"/>
    </row>
    <row r="739" spans="2:15">
      <c r="B739" s="46" t="s">
        <v>474</v>
      </c>
      <c r="C739" s="46" t="s">
        <v>1549</v>
      </c>
      <c r="D739" s="46" t="s">
        <v>914</v>
      </c>
      <c r="E739" s="46" t="s">
        <v>75</v>
      </c>
      <c r="F739" s="46">
        <v>17</v>
      </c>
      <c r="G739" s="563" t="s">
        <v>4335</v>
      </c>
      <c r="H739" s="563" t="s">
        <v>4335</v>
      </c>
      <c r="I739" s="563" t="s">
        <v>4335</v>
      </c>
      <c r="J739" s="549"/>
      <c r="L739" s="563" t="s">
        <v>4335</v>
      </c>
      <c r="M739" s="563" t="s">
        <v>4335</v>
      </c>
      <c r="N739" s="563" t="s">
        <v>4335</v>
      </c>
      <c r="O739" s="549"/>
    </row>
    <row r="740" spans="2:15">
      <c r="B740" s="46" t="s">
        <v>474</v>
      </c>
      <c r="C740" s="46" t="s">
        <v>1549</v>
      </c>
      <c r="D740" s="46" t="s">
        <v>914</v>
      </c>
      <c r="E740" s="46" t="s">
        <v>75</v>
      </c>
      <c r="F740" s="46">
        <v>18</v>
      </c>
      <c r="G740" s="563" t="s">
        <v>4335</v>
      </c>
      <c r="H740" s="563" t="s">
        <v>4335</v>
      </c>
      <c r="I740" s="563" t="s">
        <v>4335</v>
      </c>
      <c r="J740" s="549"/>
      <c r="L740" s="563" t="s">
        <v>4335</v>
      </c>
      <c r="M740" s="563" t="s">
        <v>4335</v>
      </c>
      <c r="N740" s="563" t="s">
        <v>4335</v>
      </c>
      <c r="O740" s="549"/>
    </row>
    <row r="741" spans="2:15">
      <c r="B741" s="46" t="s">
        <v>474</v>
      </c>
      <c r="C741" s="46" t="s">
        <v>1549</v>
      </c>
      <c r="D741" s="46" t="s">
        <v>914</v>
      </c>
      <c r="E741" s="46" t="s">
        <v>75</v>
      </c>
      <c r="F741" s="46">
        <v>19</v>
      </c>
      <c r="G741" s="46" t="s">
        <v>896</v>
      </c>
      <c r="H741" s="46" t="s">
        <v>82</v>
      </c>
      <c r="I741" s="46" t="s">
        <v>4248</v>
      </c>
      <c r="J741" s="549"/>
      <c r="L741" s="46" t="s">
        <v>819</v>
      </c>
      <c r="M741" s="46" t="s">
        <v>82</v>
      </c>
      <c r="N741" s="46" t="s">
        <v>4248</v>
      </c>
      <c r="O741" s="549"/>
    </row>
    <row r="742" spans="2:15">
      <c r="B742" s="46" t="s">
        <v>474</v>
      </c>
      <c r="C742" s="46" t="s">
        <v>1549</v>
      </c>
      <c r="D742" s="46" t="s">
        <v>914</v>
      </c>
      <c r="E742" s="46" t="s">
        <v>75</v>
      </c>
      <c r="F742" s="46">
        <v>20</v>
      </c>
      <c r="G742" s="46" t="s">
        <v>896</v>
      </c>
      <c r="H742" s="46" t="s">
        <v>82</v>
      </c>
      <c r="I742" s="46" t="s">
        <v>4249</v>
      </c>
      <c r="J742" s="549"/>
      <c r="L742" s="46" t="s">
        <v>819</v>
      </c>
      <c r="M742" s="46" t="s">
        <v>82</v>
      </c>
      <c r="N742" s="46" t="s">
        <v>4271</v>
      </c>
      <c r="O742" s="549"/>
    </row>
    <row r="743" spans="2:15">
      <c r="B743" s="46" t="s">
        <v>474</v>
      </c>
      <c r="C743" s="46" t="s">
        <v>1549</v>
      </c>
      <c r="D743" s="46" t="s">
        <v>914</v>
      </c>
      <c r="E743" s="46" t="s">
        <v>75</v>
      </c>
      <c r="F743" s="46">
        <v>21</v>
      </c>
      <c r="G743" s="46" t="s">
        <v>896</v>
      </c>
      <c r="H743" s="46" t="s">
        <v>82</v>
      </c>
      <c r="I743" s="46" t="s">
        <v>4271</v>
      </c>
      <c r="J743" s="549"/>
      <c r="L743" s="46" t="s">
        <v>819</v>
      </c>
      <c r="M743" s="46" t="s">
        <v>1498</v>
      </c>
      <c r="N743" s="46" t="s">
        <v>4249</v>
      </c>
      <c r="O743" s="549"/>
    </row>
    <row r="744" spans="2:15">
      <c r="B744" s="46" t="s">
        <v>474</v>
      </c>
      <c r="C744" s="46" t="s">
        <v>1549</v>
      </c>
      <c r="D744" s="46" t="s">
        <v>914</v>
      </c>
      <c r="E744" s="46" t="s">
        <v>75</v>
      </c>
      <c r="F744" s="46">
        <v>22</v>
      </c>
      <c r="G744" s="46" t="s">
        <v>896</v>
      </c>
      <c r="H744" s="46" t="s">
        <v>82</v>
      </c>
      <c r="I744" s="46" t="s">
        <v>4273</v>
      </c>
      <c r="J744" s="549"/>
      <c r="L744" s="46" t="s">
        <v>819</v>
      </c>
      <c r="M744" s="46" t="s">
        <v>1498</v>
      </c>
      <c r="N744" s="46" t="s">
        <v>4273</v>
      </c>
      <c r="O744" s="549"/>
    </row>
    <row r="745" spans="2:15">
      <c r="B745" s="46" t="s">
        <v>474</v>
      </c>
      <c r="C745" s="46" t="s">
        <v>1549</v>
      </c>
      <c r="D745" s="46" t="s">
        <v>914</v>
      </c>
      <c r="E745" s="46" t="s">
        <v>75</v>
      </c>
      <c r="F745" s="46">
        <v>23</v>
      </c>
      <c r="G745" s="46" t="s">
        <v>896</v>
      </c>
      <c r="H745" s="46" t="s">
        <v>82</v>
      </c>
      <c r="I745" s="46" t="s">
        <v>4336</v>
      </c>
      <c r="J745" s="549"/>
      <c r="L745" s="46" t="s">
        <v>821</v>
      </c>
      <c r="M745" s="46" t="s">
        <v>82</v>
      </c>
      <c r="N745" s="46" t="s">
        <v>4248</v>
      </c>
      <c r="O745" s="549"/>
    </row>
    <row r="746" spans="2:15">
      <c r="B746" s="46" t="s">
        <v>474</v>
      </c>
      <c r="C746" s="46" t="s">
        <v>1549</v>
      </c>
      <c r="D746" s="46" t="s">
        <v>914</v>
      </c>
      <c r="E746" s="46" t="s">
        <v>75</v>
      </c>
      <c r="F746" s="46">
        <v>24</v>
      </c>
      <c r="G746" s="46" t="s">
        <v>896</v>
      </c>
      <c r="H746" s="46" t="s">
        <v>82</v>
      </c>
      <c r="I746" s="46" t="s">
        <v>4337</v>
      </c>
      <c r="J746" s="549"/>
      <c r="L746" s="46" t="s">
        <v>821</v>
      </c>
      <c r="M746" s="46" t="s">
        <v>82</v>
      </c>
      <c r="N746" s="46" t="s">
        <v>4271</v>
      </c>
      <c r="O746" s="549"/>
    </row>
    <row r="747" spans="2:15">
      <c r="B747" s="46" t="s">
        <v>474</v>
      </c>
      <c r="C747" s="46" t="s">
        <v>1549</v>
      </c>
      <c r="D747" s="46" t="s">
        <v>914</v>
      </c>
      <c r="E747" s="46" t="s">
        <v>75</v>
      </c>
      <c r="F747" s="46">
        <v>25</v>
      </c>
      <c r="G747" s="46" t="s">
        <v>896</v>
      </c>
      <c r="H747" s="46" t="s">
        <v>82</v>
      </c>
      <c r="I747" s="46" t="s">
        <v>4338</v>
      </c>
      <c r="J747" s="549"/>
      <c r="L747" s="46" t="s">
        <v>821</v>
      </c>
      <c r="M747" s="46" t="s">
        <v>1498</v>
      </c>
      <c r="N747" s="46" t="s">
        <v>4249</v>
      </c>
      <c r="O747" s="549"/>
    </row>
    <row r="748" spans="2:15">
      <c r="B748" s="46" t="s">
        <v>474</v>
      </c>
      <c r="C748" s="46" t="s">
        <v>1549</v>
      </c>
      <c r="D748" s="46" t="s">
        <v>914</v>
      </c>
      <c r="E748" s="46" t="s">
        <v>75</v>
      </c>
      <c r="F748" s="46">
        <v>26</v>
      </c>
      <c r="G748" s="46" t="s">
        <v>896</v>
      </c>
      <c r="H748" s="46" t="s">
        <v>82</v>
      </c>
      <c r="I748" s="46" t="s">
        <v>4339</v>
      </c>
      <c r="J748" s="549"/>
      <c r="L748" s="46" t="s">
        <v>821</v>
      </c>
      <c r="M748" s="46" t="s">
        <v>1498</v>
      </c>
      <c r="N748" s="46" t="s">
        <v>4273</v>
      </c>
      <c r="O748" s="549"/>
    </row>
    <row r="749" spans="2:15">
      <c r="B749" s="46" t="s">
        <v>474</v>
      </c>
      <c r="C749" s="46" t="s">
        <v>1549</v>
      </c>
      <c r="D749" s="46" t="s">
        <v>914</v>
      </c>
      <c r="E749" s="46" t="s">
        <v>75</v>
      </c>
      <c r="F749" s="46">
        <v>27</v>
      </c>
      <c r="G749" s="563" t="s">
        <v>4335</v>
      </c>
      <c r="H749" s="563" t="s">
        <v>4335</v>
      </c>
      <c r="I749" s="563" t="s">
        <v>4335</v>
      </c>
      <c r="J749" s="549"/>
      <c r="L749" s="46" t="s">
        <v>823</v>
      </c>
      <c r="M749" s="46" t="s">
        <v>82</v>
      </c>
      <c r="N749" s="46" t="s">
        <v>4248</v>
      </c>
      <c r="O749" s="549"/>
    </row>
    <row r="750" spans="2:15">
      <c r="B750" s="46" t="s">
        <v>474</v>
      </c>
      <c r="C750" s="46" t="s">
        <v>1549</v>
      </c>
      <c r="D750" s="46" t="s">
        <v>914</v>
      </c>
      <c r="E750" s="46" t="s">
        <v>75</v>
      </c>
      <c r="F750" s="46">
        <v>28</v>
      </c>
      <c r="G750" s="563" t="s">
        <v>4335</v>
      </c>
      <c r="H750" s="563" t="s">
        <v>4335</v>
      </c>
      <c r="I750" s="563" t="s">
        <v>4335</v>
      </c>
      <c r="J750" s="549"/>
      <c r="L750" s="46" t="s">
        <v>823</v>
      </c>
      <c r="M750" s="46" t="s">
        <v>82</v>
      </c>
      <c r="N750" s="46" t="s">
        <v>4271</v>
      </c>
      <c r="O750" s="549"/>
    </row>
    <row r="751" spans="2:15">
      <c r="B751" s="46" t="s">
        <v>474</v>
      </c>
      <c r="C751" s="46" t="s">
        <v>1549</v>
      </c>
      <c r="D751" s="46" t="s">
        <v>914</v>
      </c>
      <c r="E751" s="46" t="s">
        <v>75</v>
      </c>
      <c r="F751" s="46">
        <v>29</v>
      </c>
      <c r="G751" s="563" t="s">
        <v>4335</v>
      </c>
      <c r="H751" s="563" t="s">
        <v>4335</v>
      </c>
      <c r="I751" s="563" t="s">
        <v>4335</v>
      </c>
      <c r="J751" s="549"/>
      <c r="L751" s="46" t="s">
        <v>823</v>
      </c>
      <c r="M751" s="46" t="s">
        <v>1498</v>
      </c>
      <c r="N751" s="46" t="s">
        <v>4249</v>
      </c>
      <c r="O751" s="549"/>
    </row>
    <row r="752" spans="2:15">
      <c r="B752" s="46" t="s">
        <v>474</v>
      </c>
      <c r="C752" s="46" t="s">
        <v>1549</v>
      </c>
      <c r="D752" s="46" t="s">
        <v>914</v>
      </c>
      <c r="E752" s="46" t="s">
        <v>75</v>
      </c>
      <c r="F752" s="46">
        <v>30</v>
      </c>
      <c r="G752" s="563" t="s">
        <v>4335</v>
      </c>
      <c r="H752" s="563" t="s">
        <v>4335</v>
      </c>
      <c r="I752" s="563" t="s">
        <v>4335</v>
      </c>
      <c r="J752" s="549"/>
      <c r="L752" s="46" t="s">
        <v>823</v>
      </c>
      <c r="M752" s="46" t="s">
        <v>1498</v>
      </c>
      <c r="N752" s="46" t="s">
        <v>4273</v>
      </c>
      <c r="O752" s="549"/>
    </row>
    <row r="753" spans="2:15">
      <c r="B753" s="46" t="s">
        <v>474</v>
      </c>
      <c r="C753" s="46" t="s">
        <v>1549</v>
      </c>
      <c r="D753" s="46" t="s">
        <v>914</v>
      </c>
      <c r="E753" s="46" t="s">
        <v>75</v>
      </c>
      <c r="F753" s="46">
        <v>31</v>
      </c>
      <c r="G753" s="563" t="s">
        <v>4335</v>
      </c>
      <c r="H753" s="563" t="s">
        <v>4335</v>
      </c>
      <c r="I753" s="563" t="s">
        <v>4335</v>
      </c>
      <c r="J753" s="549"/>
      <c r="L753" s="46" t="s">
        <v>825</v>
      </c>
      <c r="M753" s="46" t="s">
        <v>82</v>
      </c>
      <c r="N753" s="46" t="s">
        <v>4248</v>
      </c>
      <c r="O753" s="549"/>
    </row>
    <row r="754" spans="2:15">
      <c r="B754" s="46" t="s">
        <v>474</v>
      </c>
      <c r="C754" s="46" t="s">
        <v>1549</v>
      </c>
      <c r="D754" s="46" t="s">
        <v>914</v>
      </c>
      <c r="E754" s="46" t="s">
        <v>75</v>
      </c>
      <c r="F754" s="46">
        <v>32</v>
      </c>
      <c r="G754" s="563" t="s">
        <v>4335</v>
      </c>
      <c r="H754" s="563" t="s">
        <v>4335</v>
      </c>
      <c r="I754" s="563" t="s">
        <v>4335</v>
      </c>
      <c r="J754" s="549"/>
      <c r="L754" s="46" t="s">
        <v>825</v>
      </c>
      <c r="M754" s="46" t="s">
        <v>82</v>
      </c>
      <c r="N754" s="46" t="s">
        <v>4271</v>
      </c>
      <c r="O754" s="549"/>
    </row>
    <row r="755" spans="2:15">
      <c r="B755" s="46" t="s">
        <v>474</v>
      </c>
      <c r="C755" s="46" t="s">
        <v>1549</v>
      </c>
      <c r="D755" s="46" t="s">
        <v>914</v>
      </c>
      <c r="E755" s="46" t="s">
        <v>75</v>
      </c>
      <c r="F755" s="46">
        <v>33</v>
      </c>
      <c r="G755" s="563" t="s">
        <v>4335</v>
      </c>
      <c r="H755" s="563" t="s">
        <v>4335</v>
      </c>
      <c r="I755" s="563" t="s">
        <v>4335</v>
      </c>
      <c r="J755" s="549"/>
      <c r="L755" s="46" t="s">
        <v>825</v>
      </c>
      <c r="M755" s="46" t="s">
        <v>1498</v>
      </c>
      <c r="N755" s="46" t="s">
        <v>4249</v>
      </c>
      <c r="O755" s="549"/>
    </row>
    <row r="756" spans="2:15">
      <c r="B756" s="46" t="s">
        <v>474</v>
      </c>
      <c r="C756" s="46" t="s">
        <v>1549</v>
      </c>
      <c r="D756" s="46" t="s">
        <v>914</v>
      </c>
      <c r="E756" s="46" t="s">
        <v>75</v>
      </c>
      <c r="F756" s="46">
        <v>34</v>
      </c>
      <c r="G756" s="563" t="s">
        <v>4335</v>
      </c>
      <c r="H756" s="563" t="s">
        <v>4335</v>
      </c>
      <c r="I756" s="563" t="s">
        <v>4335</v>
      </c>
      <c r="J756" s="549"/>
      <c r="L756" s="46" t="s">
        <v>825</v>
      </c>
      <c r="M756" s="46" t="s">
        <v>1498</v>
      </c>
      <c r="N756" s="46" t="s">
        <v>4273</v>
      </c>
      <c r="O756" s="549"/>
    </row>
    <row r="757" spans="2:15">
      <c r="B757" s="46" t="s">
        <v>474</v>
      </c>
      <c r="C757" s="46" t="s">
        <v>1549</v>
      </c>
      <c r="D757" s="46" t="s">
        <v>914</v>
      </c>
      <c r="E757" s="46" t="s">
        <v>75</v>
      </c>
      <c r="F757" s="46">
        <v>35</v>
      </c>
      <c r="G757" s="46" t="s">
        <v>819</v>
      </c>
      <c r="H757" s="46" t="s">
        <v>1498</v>
      </c>
      <c r="I757" s="46" t="s">
        <v>4248</v>
      </c>
      <c r="J757" s="549"/>
      <c r="L757" s="46" t="s">
        <v>827</v>
      </c>
      <c r="M757" s="46" t="s">
        <v>82</v>
      </c>
      <c r="N757" s="46" t="s">
        <v>4248</v>
      </c>
      <c r="O757" s="549"/>
    </row>
    <row r="758" spans="2:15">
      <c r="B758" s="46" t="s">
        <v>474</v>
      </c>
      <c r="C758" s="46" t="s">
        <v>1549</v>
      </c>
      <c r="D758" s="46" t="s">
        <v>914</v>
      </c>
      <c r="E758" s="46" t="s">
        <v>75</v>
      </c>
      <c r="F758" s="46">
        <v>36</v>
      </c>
      <c r="G758" s="46" t="s">
        <v>819</v>
      </c>
      <c r="H758" s="46" t="s">
        <v>1498</v>
      </c>
      <c r="I758" s="46" t="s">
        <v>4271</v>
      </c>
      <c r="J758" s="549"/>
      <c r="L758" s="46" t="s">
        <v>827</v>
      </c>
      <c r="M758" s="46" t="s">
        <v>82</v>
      </c>
      <c r="N758" s="46" t="s">
        <v>4271</v>
      </c>
      <c r="O758" s="549"/>
    </row>
    <row r="759" spans="2:15">
      <c r="B759" s="46" t="s">
        <v>474</v>
      </c>
      <c r="C759" s="46" t="s">
        <v>1549</v>
      </c>
      <c r="D759" s="46" t="s">
        <v>914</v>
      </c>
      <c r="E759" s="46" t="s">
        <v>75</v>
      </c>
      <c r="F759" s="46">
        <v>37</v>
      </c>
      <c r="G759" s="46" t="s">
        <v>821</v>
      </c>
      <c r="H759" s="46" t="s">
        <v>1498</v>
      </c>
      <c r="I759" s="46" t="s">
        <v>4248</v>
      </c>
      <c r="J759" s="549"/>
      <c r="L759" s="46" t="s">
        <v>827</v>
      </c>
      <c r="M759" s="46" t="s">
        <v>1498</v>
      </c>
      <c r="N759" s="46" t="s">
        <v>4249</v>
      </c>
      <c r="O759" s="549"/>
    </row>
    <row r="760" spans="2:15">
      <c r="B760" s="46" t="s">
        <v>474</v>
      </c>
      <c r="C760" s="46" t="s">
        <v>1549</v>
      </c>
      <c r="D760" s="46" t="s">
        <v>914</v>
      </c>
      <c r="E760" s="46" t="s">
        <v>75</v>
      </c>
      <c r="F760" s="46">
        <v>38</v>
      </c>
      <c r="G760" s="46" t="s">
        <v>821</v>
      </c>
      <c r="H760" s="46" t="s">
        <v>1498</v>
      </c>
      <c r="I760" s="46" t="s">
        <v>4271</v>
      </c>
      <c r="J760" s="549"/>
      <c r="L760" s="46" t="s">
        <v>827</v>
      </c>
      <c r="M760" s="46" t="s">
        <v>1498</v>
      </c>
      <c r="N760" s="46" t="s">
        <v>4273</v>
      </c>
      <c r="O760" s="549"/>
    </row>
    <row r="761" spans="2:15">
      <c r="B761" s="46" t="s">
        <v>474</v>
      </c>
      <c r="C761" s="46" t="s">
        <v>1549</v>
      </c>
      <c r="D761" s="46" t="s">
        <v>914</v>
      </c>
      <c r="E761" s="46" t="s">
        <v>75</v>
      </c>
      <c r="F761" s="46">
        <v>39</v>
      </c>
      <c r="G761" s="46" t="s">
        <v>823</v>
      </c>
      <c r="H761" s="46" t="s">
        <v>1498</v>
      </c>
      <c r="I761" s="46" t="s">
        <v>4248</v>
      </c>
      <c r="J761" s="549"/>
      <c r="L761" s="46" t="s">
        <v>829</v>
      </c>
      <c r="M761" s="46" t="s">
        <v>82</v>
      </c>
      <c r="N761" s="46" t="s">
        <v>4248</v>
      </c>
      <c r="O761" s="549"/>
    </row>
    <row r="762" spans="2:15">
      <c r="B762" s="46" t="s">
        <v>474</v>
      </c>
      <c r="C762" s="46" t="s">
        <v>1549</v>
      </c>
      <c r="D762" s="46" t="s">
        <v>914</v>
      </c>
      <c r="E762" s="46" t="s">
        <v>75</v>
      </c>
      <c r="F762" s="46">
        <v>40</v>
      </c>
      <c r="G762" s="46" t="s">
        <v>823</v>
      </c>
      <c r="H762" s="46" t="s">
        <v>1498</v>
      </c>
      <c r="I762" s="46" t="s">
        <v>4271</v>
      </c>
      <c r="J762" s="549"/>
      <c r="L762" s="46" t="s">
        <v>829</v>
      </c>
      <c r="M762" s="46" t="s">
        <v>82</v>
      </c>
      <c r="N762" s="46" t="s">
        <v>4271</v>
      </c>
      <c r="O762" s="549"/>
    </row>
    <row r="763" spans="2:15">
      <c r="B763" s="46" t="s">
        <v>474</v>
      </c>
      <c r="C763" s="46" t="s">
        <v>1549</v>
      </c>
      <c r="D763" s="46" t="s">
        <v>914</v>
      </c>
      <c r="E763" s="46" t="s">
        <v>75</v>
      </c>
      <c r="F763" s="46">
        <v>41</v>
      </c>
      <c r="G763" s="46" t="s">
        <v>825</v>
      </c>
      <c r="H763" s="46" t="s">
        <v>1498</v>
      </c>
      <c r="I763" s="46" t="s">
        <v>4248</v>
      </c>
      <c r="J763" s="549"/>
      <c r="L763" s="46" t="s">
        <v>829</v>
      </c>
      <c r="M763" s="46" t="s">
        <v>1498</v>
      </c>
      <c r="N763" s="46" t="s">
        <v>4249</v>
      </c>
      <c r="O763" s="549"/>
    </row>
    <row r="764" spans="2:15">
      <c r="B764" s="46" t="s">
        <v>474</v>
      </c>
      <c r="C764" s="46" t="s">
        <v>1549</v>
      </c>
      <c r="D764" s="46" t="s">
        <v>914</v>
      </c>
      <c r="E764" s="46" t="s">
        <v>75</v>
      </c>
      <c r="F764" s="46">
        <v>42</v>
      </c>
      <c r="G764" s="46" t="s">
        <v>825</v>
      </c>
      <c r="H764" s="46" t="s">
        <v>1498</v>
      </c>
      <c r="I764" s="46" t="s">
        <v>4271</v>
      </c>
      <c r="J764" s="549"/>
      <c r="L764" s="46" t="s">
        <v>829</v>
      </c>
      <c r="M764" s="46" t="s">
        <v>1498</v>
      </c>
      <c r="N764" s="46" t="s">
        <v>4273</v>
      </c>
      <c r="O764" s="549"/>
    </row>
    <row r="765" spans="2:15">
      <c r="B765" s="46" t="s">
        <v>474</v>
      </c>
      <c r="C765" s="46" t="s">
        <v>1549</v>
      </c>
      <c r="D765" s="46" t="s">
        <v>914</v>
      </c>
      <c r="E765" s="46" t="s">
        <v>75</v>
      </c>
      <c r="F765" s="46">
        <v>43</v>
      </c>
      <c r="G765" s="46" t="s">
        <v>827</v>
      </c>
      <c r="H765" s="46" t="s">
        <v>1498</v>
      </c>
      <c r="I765" s="46" t="s">
        <v>4248</v>
      </c>
      <c r="J765" s="549"/>
      <c r="L765" s="46" t="s">
        <v>4464</v>
      </c>
      <c r="M765" s="46" t="s">
        <v>82</v>
      </c>
      <c r="N765" s="46" t="s">
        <v>4248</v>
      </c>
      <c r="O765" s="549"/>
    </row>
    <row r="766" spans="2:15">
      <c r="B766" s="46" t="s">
        <v>474</v>
      </c>
      <c r="C766" s="46" t="s">
        <v>1549</v>
      </c>
      <c r="D766" s="46" t="s">
        <v>914</v>
      </c>
      <c r="E766" s="46" t="s">
        <v>75</v>
      </c>
      <c r="F766" s="46">
        <v>44</v>
      </c>
      <c r="G766" s="46" t="s">
        <v>827</v>
      </c>
      <c r="H766" s="46" t="s">
        <v>1498</v>
      </c>
      <c r="I766" s="46" t="s">
        <v>4271</v>
      </c>
      <c r="J766" s="549"/>
      <c r="L766" s="46" t="s">
        <v>4464</v>
      </c>
      <c r="M766" s="46" t="s">
        <v>82</v>
      </c>
      <c r="N766" s="46" t="s">
        <v>4271</v>
      </c>
      <c r="O766" s="549"/>
    </row>
    <row r="767" spans="2:15">
      <c r="B767" s="46" t="s">
        <v>474</v>
      </c>
      <c r="C767" s="46" t="s">
        <v>1549</v>
      </c>
      <c r="D767" s="46" t="s">
        <v>914</v>
      </c>
      <c r="E767" s="46" t="s">
        <v>75</v>
      </c>
      <c r="F767" s="46">
        <v>45</v>
      </c>
      <c r="G767" s="563" t="s">
        <v>4335</v>
      </c>
      <c r="H767" s="563" t="s">
        <v>4335</v>
      </c>
      <c r="I767" s="563" t="s">
        <v>4335</v>
      </c>
      <c r="J767" s="549"/>
      <c r="L767" s="46" t="s">
        <v>4464</v>
      </c>
      <c r="M767" s="46" t="s">
        <v>1498</v>
      </c>
      <c r="N767" s="46" t="s">
        <v>4249</v>
      </c>
      <c r="O767" s="549"/>
    </row>
    <row r="768" spans="2:15">
      <c r="B768" s="46" t="s">
        <v>474</v>
      </c>
      <c r="C768" s="46" t="s">
        <v>1549</v>
      </c>
      <c r="D768" s="46" t="s">
        <v>914</v>
      </c>
      <c r="E768" s="46" t="s">
        <v>75</v>
      </c>
      <c r="F768" s="46">
        <v>46</v>
      </c>
      <c r="G768" s="563" t="s">
        <v>4335</v>
      </c>
      <c r="H768" s="563" t="s">
        <v>4335</v>
      </c>
      <c r="I768" s="563" t="s">
        <v>4335</v>
      </c>
      <c r="J768" s="549"/>
      <c r="L768" s="46" t="s">
        <v>4464</v>
      </c>
      <c r="M768" s="46" t="s">
        <v>1498</v>
      </c>
      <c r="N768" s="46" t="s">
        <v>4273</v>
      </c>
      <c r="O768" s="549"/>
    </row>
    <row r="769" spans="2:15">
      <c r="B769" s="46" t="s">
        <v>474</v>
      </c>
      <c r="C769" s="46" t="s">
        <v>1549</v>
      </c>
      <c r="D769" s="46" t="s">
        <v>914</v>
      </c>
      <c r="E769" s="46" t="s">
        <v>75</v>
      </c>
      <c r="F769" s="46">
        <v>47</v>
      </c>
      <c r="G769" s="563" t="s">
        <v>4335</v>
      </c>
      <c r="H769" s="563" t="s">
        <v>4335</v>
      </c>
      <c r="I769" s="563" t="s">
        <v>4335</v>
      </c>
      <c r="J769" s="549"/>
      <c r="L769" s="563" t="s">
        <v>4335</v>
      </c>
      <c r="M769" s="563" t="s">
        <v>4335</v>
      </c>
      <c r="N769" s="563" t="s">
        <v>4335</v>
      </c>
      <c r="O769" s="549"/>
    </row>
    <row r="770" spans="2:15">
      <c r="B770" s="46" t="s">
        <v>474</v>
      </c>
      <c r="C770" s="46" t="s">
        <v>1549</v>
      </c>
      <c r="D770" s="46" t="s">
        <v>914</v>
      </c>
      <c r="E770" s="46" t="s">
        <v>75</v>
      </c>
      <c r="F770" s="46">
        <v>48</v>
      </c>
      <c r="G770" s="563" t="s">
        <v>4335</v>
      </c>
      <c r="H770" s="563" t="s">
        <v>4335</v>
      </c>
      <c r="I770" s="563" t="s">
        <v>4335</v>
      </c>
      <c r="J770" s="549"/>
      <c r="L770" s="563" t="s">
        <v>4335</v>
      </c>
      <c r="M770" s="563" t="s">
        <v>4335</v>
      </c>
      <c r="N770" s="563" t="s">
        <v>4335</v>
      </c>
      <c r="O770" s="549"/>
    </row>
    <row r="771" spans="2:15">
      <c r="B771" s="46" t="s">
        <v>474</v>
      </c>
      <c r="C771" s="46" t="s">
        <v>1549</v>
      </c>
      <c r="D771" s="46" t="s">
        <v>914</v>
      </c>
      <c r="E771" s="46" t="s">
        <v>75</v>
      </c>
      <c r="F771" s="46">
        <v>49</v>
      </c>
      <c r="G771" s="46" t="s">
        <v>913</v>
      </c>
      <c r="H771" s="46" t="s">
        <v>75</v>
      </c>
      <c r="I771" s="46">
        <v>53</v>
      </c>
      <c r="J771" s="549" t="s">
        <v>4341</v>
      </c>
      <c r="L771" s="46" t="s">
        <v>913</v>
      </c>
      <c r="M771" s="46" t="s">
        <v>75</v>
      </c>
      <c r="N771" s="46">
        <v>53</v>
      </c>
      <c r="O771" s="549" t="s">
        <v>4341</v>
      </c>
    </row>
    <row r="772" spans="2:15">
      <c r="B772" s="46" t="s">
        <v>474</v>
      </c>
      <c r="C772" s="46" t="s">
        <v>1549</v>
      </c>
      <c r="D772" s="46" t="s">
        <v>914</v>
      </c>
      <c r="E772" s="46" t="s">
        <v>75</v>
      </c>
      <c r="F772" s="46">
        <v>50</v>
      </c>
      <c r="G772" s="563" t="s">
        <v>4335</v>
      </c>
      <c r="H772" s="563" t="s">
        <v>4335</v>
      </c>
      <c r="I772" s="563" t="s">
        <v>4335</v>
      </c>
      <c r="J772" s="549"/>
      <c r="L772" s="563" t="s">
        <v>4335</v>
      </c>
      <c r="M772" s="563" t="s">
        <v>4335</v>
      </c>
      <c r="N772" s="563" t="s">
        <v>4335</v>
      </c>
      <c r="O772" s="549"/>
    </row>
    <row r="773" spans="2:15">
      <c r="B773" s="46" t="s">
        <v>474</v>
      </c>
      <c r="C773" s="46" t="s">
        <v>1549</v>
      </c>
      <c r="D773" s="46" t="s">
        <v>914</v>
      </c>
      <c r="E773" s="46" t="s">
        <v>75</v>
      </c>
      <c r="F773" s="46">
        <v>51</v>
      </c>
      <c r="G773" s="563" t="s">
        <v>4335</v>
      </c>
      <c r="H773" s="563" t="s">
        <v>4335</v>
      </c>
      <c r="I773" s="563" t="s">
        <v>4335</v>
      </c>
      <c r="J773" s="549"/>
      <c r="L773" s="563" t="s">
        <v>4335</v>
      </c>
      <c r="M773" s="563" t="s">
        <v>4335</v>
      </c>
      <c r="N773" s="563" t="s">
        <v>4335</v>
      </c>
      <c r="O773" s="549"/>
    </row>
    <row r="774" spans="2:15">
      <c r="B774" s="46" t="s">
        <v>474</v>
      </c>
      <c r="C774" s="46" t="s">
        <v>1549</v>
      </c>
      <c r="D774" s="46" t="s">
        <v>914</v>
      </c>
      <c r="E774" s="46" t="s">
        <v>75</v>
      </c>
      <c r="F774" s="46">
        <v>52</v>
      </c>
      <c r="G774" s="563" t="s">
        <v>4335</v>
      </c>
      <c r="H774" s="563" t="s">
        <v>4335</v>
      </c>
      <c r="I774" s="563" t="s">
        <v>4335</v>
      </c>
      <c r="J774" s="549"/>
      <c r="L774" s="563" t="s">
        <v>4335</v>
      </c>
      <c r="M774" s="563" t="s">
        <v>4335</v>
      </c>
      <c r="N774" s="563" t="s">
        <v>4335</v>
      </c>
      <c r="O774" s="549"/>
    </row>
    <row r="775" spans="2:15">
      <c r="B775" s="46" t="s">
        <v>474</v>
      </c>
      <c r="C775" s="46" t="s">
        <v>1549</v>
      </c>
      <c r="D775" s="46" t="s">
        <v>914</v>
      </c>
      <c r="E775" s="46" t="s">
        <v>75</v>
      </c>
      <c r="F775" s="46">
        <v>53</v>
      </c>
      <c r="G775" s="46" t="s">
        <v>913</v>
      </c>
      <c r="H775" s="46" t="s">
        <v>75</v>
      </c>
      <c r="I775" s="46">
        <v>49</v>
      </c>
      <c r="J775" s="549" t="s">
        <v>4341</v>
      </c>
      <c r="L775" s="46" t="s">
        <v>913</v>
      </c>
      <c r="M775" s="46" t="s">
        <v>75</v>
      </c>
      <c r="N775" s="46">
        <v>49</v>
      </c>
      <c r="O775" s="549" t="s">
        <v>4341</v>
      </c>
    </row>
    <row r="776" spans="2:15">
      <c r="B776" s="46" t="s">
        <v>474</v>
      </c>
      <c r="C776" s="46" t="s">
        <v>1549</v>
      </c>
      <c r="D776" s="46" t="s">
        <v>914</v>
      </c>
      <c r="E776" s="46" t="s">
        <v>75</v>
      </c>
      <c r="F776" s="46">
        <v>54</v>
      </c>
      <c r="G776" s="563" t="s">
        <v>4335</v>
      </c>
      <c r="H776" s="563" t="s">
        <v>4335</v>
      </c>
      <c r="I776" s="563" t="s">
        <v>4335</v>
      </c>
      <c r="J776" s="549"/>
      <c r="L776" s="563" t="s">
        <v>4335</v>
      </c>
      <c r="M776" s="563" t="s">
        <v>4335</v>
      </c>
      <c r="N776" s="563" t="s">
        <v>4335</v>
      </c>
      <c r="O776" s="549"/>
    </row>
    <row r="777" spans="2:15">
      <c r="B777" s="46" t="s">
        <v>474</v>
      </c>
      <c r="C777" s="46" t="s">
        <v>1549</v>
      </c>
      <c r="D777" s="46" t="s">
        <v>914</v>
      </c>
      <c r="E777" s="46" t="s">
        <v>75</v>
      </c>
      <c r="F777" s="46">
        <v>55</v>
      </c>
      <c r="G777" s="563" t="s">
        <v>4335</v>
      </c>
      <c r="H777" s="563" t="s">
        <v>4335</v>
      </c>
      <c r="I777" s="563" t="s">
        <v>4335</v>
      </c>
      <c r="J777" s="549"/>
      <c r="L777" s="563" t="s">
        <v>4335</v>
      </c>
      <c r="M777" s="563" t="s">
        <v>4335</v>
      </c>
      <c r="N777" s="563" t="s">
        <v>4335</v>
      </c>
      <c r="O777" s="549"/>
    </row>
    <row r="778" spans="2:15">
      <c r="B778" s="46" t="s">
        <v>474</v>
      </c>
      <c r="C778" s="46" t="s">
        <v>1549</v>
      </c>
      <c r="D778" s="46" t="s">
        <v>914</v>
      </c>
      <c r="E778" s="46" t="s">
        <v>75</v>
      </c>
      <c r="F778" s="46">
        <v>56</v>
      </c>
      <c r="G778" s="563" t="s">
        <v>4335</v>
      </c>
      <c r="H778" s="563" t="s">
        <v>4335</v>
      </c>
      <c r="I778" s="563" t="s">
        <v>4335</v>
      </c>
      <c r="J778" s="549"/>
      <c r="L778" s="563" t="s">
        <v>4335</v>
      </c>
      <c r="M778" s="563" t="s">
        <v>4335</v>
      </c>
      <c r="N778" s="563" t="s">
        <v>4335</v>
      </c>
      <c r="O778" s="549"/>
    </row>
    <row r="779" spans="2:15">
      <c r="B779" s="46" t="s">
        <v>474</v>
      </c>
      <c r="C779" s="46" t="s">
        <v>1549</v>
      </c>
      <c r="D779" s="46" t="s">
        <v>914</v>
      </c>
      <c r="E779" s="46" t="s">
        <v>75</v>
      </c>
      <c r="F779" s="46">
        <v>57</v>
      </c>
      <c r="G779" s="46" t="s">
        <v>913</v>
      </c>
      <c r="H779" s="46" t="s">
        <v>75</v>
      </c>
      <c r="I779" s="46">
        <v>61</v>
      </c>
      <c r="J779" s="549" t="s">
        <v>4341</v>
      </c>
      <c r="L779" s="46" t="s">
        <v>913</v>
      </c>
      <c r="M779" s="46" t="s">
        <v>75</v>
      </c>
      <c r="N779" s="46">
        <v>61</v>
      </c>
      <c r="O779" s="549" t="s">
        <v>4341</v>
      </c>
    </row>
    <row r="780" spans="2:15">
      <c r="B780" s="46" t="s">
        <v>474</v>
      </c>
      <c r="C780" s="46" t="s">
        <v>1549</v>
      </c>
      <c r="D780" s="46" t="s">
        <v>914</v>
      </c>
      <c r="E780" s="46" t="s">
        <v>75</v>
      </c>
      <c r="F780" s="46">
        <v>58</v>
      </c>
      <c r="G780" s="563" t="s">
        <v>4335</v>
      </c>
      <c r="H780" s="563" t="s">
        <v>4335</v>
      </c>
      <c r="I780" s="563" t="s">
        <v>4335</v>
      </c>
      <c r="J780" s="549"/>
      <c r="L780" s="563" t="s">
        <v>4335</v>
      </c>
      <c r="M780" s="563" t="s">
        <v>4335</v>
      </c>
      <c r="N780" s="563" t="s">
        <v>4335</v>
      </c>
      <c r="O780" s="549"/>
    </row>
    <row r="781" spans="2:15">
      <c r="B781" s="46" t="s">
        <v>474</v>
      </c>
      <c r="C781" s="46" t="s">
        <v>1549</v>
      </c>
      <c r="D781" s="46" t="s">
        <v>914</v>
      </c>
      <c r="E781" s="46" t="s">
        <v>75</v>
      </c>
      <c r="F781" s="46">
        <v>59</v>
      </c>
      <c r="G781" s="563" t="s">
        <v>4335</v>
      </c>
      <c r="H781" s="563" t="s">
        <v>4335</v>
      </c>
      <c r="I781" s="563" t="s">
        <v>4335</v>
      </c>
      <c r="J781" s="549"/>
      <c r="L781" s="563" t="s">
        <v>4335</v>
      </c>
      <c r="M781" s="563" t="s">
        <v>4335</v>
      </c>
      <c r="N781" s="563" t="s">
        <v>4335</v>
      </c>
      <c r="O781" s="549"/>
    </row>
    <row r="782" spans="2:15">
      <c r="B782" s="46" t="s">
        <v>474</v>
      </c>
      <c r="C782" s="46" t="s">
        <v>1549</v>
      </c>
      <c r="D782" s="46" t="s">
        <v>914</v>
      </c>
      <c r="E782" s="46" t="s">
        <v>75</v>
      </c>
      <c r="F782" s="46">
        <v>60</v>
      </c>
      <c r="G782" s="563" t="s">
        <v>4335</v>
      </c>
      <c r="H782" s="563" t="s">
        <v>4335</v>
      </c>
      <c r="I782" s="563" t="s">
        <v>4335</v>
      </c>
      <c r="J782" s="549"/>
      <c r="L782" s="563" t="s">
        <v>4335</v>
      </c>
      <c r="M782" s="563" t="s">
        <v>4335</v>
      </c>
      <c r="N782" s="563" t="s">
        <v>4335</v>
      </c>
      <c r="O782" s="549"/>
    </row>
    <row r="783" spans="2:15">
      <c r="B783" s="46" t="s">
        <v>474</v>
      </c>
      <c r="C783" s="46" t="s">
        <v>1549</v>
      </c>
      <c r="D783" s="46" t="s">
        <v>914</v>
      </c>
      <c r="E783" s="46" t="s">
        <v>75</v>
      </c>
      <c r="F783" s="46">
        <v>61</v>
      </c>
      <c r="G783" s="46" t="s">
        <v>913</v>
      </c>
      <c r="H783" s="46" t="s">
        <v>75</v>
      </c>
      <c r="I783" s="46">
        <v>57</v>
      </c>
      <c r="J783" s="549" t="s">
        <v>4341</v>
      </c>
      <c r="L783" s="46" t="s">
        <v>913</v>
      </c>
      <c r="M783" s="46" t="s">
        <v>75</v>
      </c>
      <c r="N783" s="46">
        <v>57</v>
      </c>
      <c r="O783" s="549" t="s">
        <v>4341</v>
      </c>
    </row>
    <row r="784" spans="2:15">
      <c r="B784" s="46" t="s">
        <v>474</v>
      </c>
      <c r="C784" s="46" t="s">
        <v>1549</v>
      </c>
      <c r="D784" s="46" t="s">
        <v>914</v>
      </c>
      <c r="E784" s="46" t="s">
        <v>75</v>
      </c>
      <c r="F784" s="46">
        <v>62</v>
      </c>
      <c r="G784" s="563" t="s">
        <v>4335</v>
      </c>
      <c r="H784" s="563" t="s">
        <v>4335</v>
      </c>
      <c r="I784" s="563" t="s">
        <v>4335</v>
      </c>
      <c r="J784" s="549"/>
      <c r="L784" s="563" t="s">
        <v>4335</v>
      </c>
      <c r="M784" s="563" t="s">
        <v>4335</v>
      </c>
      <c r="N784" s="563" t="s">
        <v>4335</v>
      </c>
      <c r="O784" s="549"/>
    </row>
    <row r="785" spans="2:15">
      <c r="B785" s="46" t="s">
        <v>474</v>
      </c>
      <c r="C785" s="46" t="s">
        <v>1549</v>
      </c>
      <c r="D785" s="46" t="s">
        <v>914</v>
      </c>
      <c r="E785" s="46" t="s">
        <v>75</v>
      </c>
      <c r="F785" s="46">
        <v>63</v>
      </c>
      <c r="G785" s="563" t="s">
        <v>4335</v>
      </c>
      <c r="H785" s="563" t="s">
        <v>4335</v>
      </c>
      <c r="I785" s="563" t="s">
        <v>4335</v>
      </c>
      <c r="J785" s="549"/>
      <c r="L785" s="563" t="s">
        <v>4335</v>
      </c>
      <c r="M785" s="563" t="s">
        <v>4335</v>
      </c>
      <c r="N785" s="563" t="s">
        <v>4335</v>
      </c>
      <c r="O785" s="549"/>
    </row>
    <row r="786" spans="2:15">
      <c r="B786" s="46" t="s">
        <v>474</v>
      </c>
      <c r="C786" s="46" t="s">
        <v>1549</v>
      </c>
      <c r="D786" s="46" t="s">
        <v>914</v>
      </c>
      <c r="E786" s="46" t="s">
        <v>75</v>
      </c>
      <c r="F786" s="46">
        <v>64</v>
      </c>
      <c r="G786" s="563" t="s">
        <v>4335</v>
      </c>
      <c r="H786" s="563" t="s">
        <v>4335</v>
      </c>
      <c r="I786" s="563" t="s">
        <v>4335</v>
      </c>
      <c r="J786" s="549"/>
      <c r="L786" s="563" t="s">
        <v>4335</v>
      </c>
      <c r="M786" s="563" t="s">
        <v>4335</v>
      </c>
      <c r="N786" s="563" t="s">
        <v>4335</v>
      </c>
      <c r="O786" s="549"/>
    </row>
  </sheetData>
  <autoFilter ref="B6:R786" xr:uid="{BC7829FB-953E-46FD-91F2-D5301B21BAB5}">
    <filterColumn colId="0">
      <filters>
        <filter val="West Brom"/>
      </filters>
    </filterColumn>
  </autoFilter>
  <mergeCells count="3">
    <mergeCell ref="G5:I5"/>
    <mergeCell ref="D5:F5"/>
    <mergeCell ref="L5:N5"/>
  </mergeCell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ignoredErrors>
    <ignoredError sqref="I268:I277" twoDigitTextYear="1"/>
  </ignoredErrors>
  <legacyDrawingHF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64B26-F45A-4656-913B-D8EE13FCBFE2}">
  <sheetPr codeName="Sheet28"/>
  <dimension ref="B1:O71"/>
  <sheetViews>
    <sheetView workbookViewId="0">
      <selection activeCell="G5" sqref="G5:I6"/>
    </sheetView>
  </sheetViews>
  <sheetFormatPr defaultRowHeight="13"/>
  <cols>
    <col min="2" max="2" width="62.33203125" bestFit="1" customWidth="1"/>
    <col min="3" max="3" width="8.44140625" bestFit="1" customWidth="1"/>
    <col min="4" max="4" width="12.44140625" bestFit="1" customWidth="1"/>
    <col min="5" max="5" width="13.33203125" customWidth="1"/>
    <col min="6" max="6" width="10" bestFit="1" customWidth="1"/>
    <col min="7" max="7" width="13.33203125" customWidth="1"/>
    <col min="8" max="8" width="13.33203125" bestFit="1" customWidth="1"/>
    <col min="9" max="9" width="10.6640625" bestFit="1" customWidth="1"/>
    <col min="10" max="10" width="18.6640625" bestFit="1" customWidth="1"/>
    <col min="12" max="12" width="13" bestFit="1" customWidth="1"/>
    <col min="13" max="13" width="13.33203125" bestFit="1" customWidth="1"/>
    <col min="14" max="14" width="10.6640625" bestFit="1" customWidth="1"/>
    <col min="15" max="15" width="18.6640625" bestFit="1" customWidth="1"/>
  </cols>
  <sheetData>
    <row r="1" spans="2:15">
      <c r="B1" s="27"/>
      <c r="C1" s="27"/>
      <c r="D1" s="27"/>
      <c r="E1" s="27"/>
      <c r="F1" s="27"/>
      <c r="G1" s="27"/>
      <c r="H1" s="27"/>
      <c r="I1" s="27"/>
      <c r="J1" s="27"/>
      <c r="K1" s="47"/>
      <c r="L1" s="27"/>
      <c r="M1" s="27"/>
      <c r="N1" s="27"/>
      <c r="O1" s="27"/>
    </row>
    <row r="2" spans="2:15">
      <c r="B2" s="27"/>
      <c r="C2" s="27"/>
      <c r="D2" s="27"/>
      <c r="E2" s="27"/>
      <c r="F2" s="27"/>
      <c r="G2" s="27"/>
      <c r="H2" s="27"/>
      <c r="I2" s="27"/>
      <c r="J2" s="27"/>
      <c r="K2" s="47"/>
      <c r="L2" s="27"/>
      <c r="M2" s="27"/>
      <c r="N2" s="27"/>
      <c r="O2" s="27"/>
    </row>
    <row r="3" spans="2:15" ht="18">
      <c r="B3" s="30" t="s">
        <v>4465</v>
      </c>
      <c r="C3" s="27"/>
      <c r="D3" s="27"/>
      <c r="E3" s="27"/>
      <c r="F3" s="27"/>
      <c r="G3" s="27"/>
      <c r="H3" s="27"/>
      <c r="I3" s="27"/>
      <c r="J3" s="27"/>
      <c r="K3" s="47"/>
      <c r="L3" s="27"/>
      <c r="M3" s="27"/>
      <c r="N3" s="27"/>
      <c r="O3" s="27"/>
    </row>
    <row r="4" spans="2:15">
      <c r="B4" s="27"/>
      <c r="C4" s="27"/>
      <c r="D4" s="27"/>
      <c r="E4" s="27"/>
      <c r="F4" s="27"/>
      <c r="G4" s="27"/>
      <c r="H4" s="27"/>
      <c r="I4" s="27"/>
      <c r="J4" s="27"/>
      <c r="K4" s="47"/>
      <c r="L4" s="27"/>
      <c r="M4" s="27"/>
      <c r="N4" s="27"/>
      <c r="O4" s="27"/>
    </row>
    <row r="5" spans="2:15">
      <c r="B5" s="549"/>
      <c r="C5" s="549"/>
      <c r="D5" s="883" t="s">
        <v>4239</v>
      </c>
      <c r="E5" s="883"/>
      <c r="F5" s="945"/>
      <c r="G5" s="939" t="s">
        <v>4240</v>
      </c>
      <c r="H5" s="939"/>
      <c r="I5" s="940"/>
      <c r="J5" s="549"/>
      <c r="K5" s="47"/>
      <c r="L5" s="939" t="s">
        <v>4320</v>
      </c>
      <c r="M5" s="939"/>
      <c r="N5" s="940"/>
      <c r="O5" s="549"/>
    </row>
    <row r="6" spans="2:15" ht="26">
      <c r="B6" s="546" t="s">
        <v>478</v>
      </c>
      <c r="C6" s="546" t="s">
        <v>481</v>
      </c>
      <c r="D6" s="546" t="s">
        <v>4172</v>
      </c>
      <c r="E6" s="546" t="s">
        <v>4321</v>
      </c>
      <c r="F6" s="546" t="s">
        <v>4173</v>
      </c>
      <c r="G6" s="558" t="s">
        <v>4172</v>
      </c>
      <c r="H6" s="558" t="s">
        <v>4321</v>
      </c>
      <c r="I6" s="558" t="s">
        <v>4173</v>
      </c>
      <c r="J6" s="348" t="s">
        <v>1510</v>
      </c>
      <c r="K6" s="47"/>
      <c r="L6" s="558" t="s">
        <v>4172</v>
      </c>
      <c r="M6" s="558" t="s">
        <v>4321</v>
      </c>
      <c r="N6" s="558" t="s">
        <v>4173</v>
      </c>
      <c r="O6" s="348" t="s">
        <v>1510</v>
      </c>
    </row>
    <row r="7" spans="2:15">
      <c r="B7" s="33" t="s">
        <v>1457</v>
      </c>
      <c r="C7" s="46" t="s">
        <v>1549</v>
      </c>
      <c r="D7" s="46" t="s">
        <v>1501</v>
      </c>
      <c r="E7" s="46" t="s">
        <v>75</v>
      </c>
      <c r="F7" s="46" t="s">
        <v>4230</v>
      </c>
      <c r="G7" s="46" t="s">
        <v>1203</v>
      </c>
      <c r="H7" s="549" t="s">
        <v>4323</v>
      </c>
      <c r="I7" s="46" t="s">
        <v>1203</v>
      </c>
      <c r="J7" s="549"/>
      <c r="K7" s="47"/>
      <c r="L7" s="46" t="s">
        <v>1203</v>
      </c>
      <c r="M7" s="549" t="s">
        <v>4323</v>
      </c>
      <c r="N7" s="46" t="s">
        <v>1203</v>
      </c>
      <c r="O7" s="549"/>
    </row>
    <row r="8" spans="2:15">
      <c r="B8" s="33" t="s">
        <v>1457</v>
      </c>
      <c r="C8" s="46" t="s">
        <v>1549</v>
      </c>
      <c r="D8" s="46" t="s">
        <v>1501</v>
      </c>
      <c r="E8" s="46" t="s">
        <v>75</v>
      </c>
      <c r="F8" s="545">
        <v>1</v>
      </c>
      <c r="G8" s="46" t="s">
        <v>1203</v>
      </c>
      <c r="H8" s="46" t="s">
        <v>72</v>
      </c>
      <c r="I8" s="46" t="s">
        <v>1203</v>
      </c>
      <c r="J8" s="549"/>
      <c r="K8" s="47"/>
      <c r="L8" s="46" t="s">
        <v>1203</v>
      </c>
      <c r="M8" s="46" t="s">
        <v>72</v>
      </c>
      <c r="N8" s="46" t="s">
        <v>1203</v>
      </c>
      <c r="O8" s="549"/>
    </row>
    <row r="9" spans="2:15">
      <c r="B9" s="33" t="s">
        <v>1457</v>
      </c>
      <c r="C9" s="46" t="s">
        <v>1549</v>
      </c>
      <c r="D9" s="46" t="s">
        <v>1501</v>
      </c>
      <c r="E9" s="46" t="s">
        <v>75</v>
      </c>
      <c r="F9" s="545">
        <v>2</v>
      </c>
      <c r="G9" s="46" t="s">
        <v>1203</v>
      </c>
      <c r="H9" s="46" t="s">
        <v>72</v>
      </c>
      <c r="I9" s="46" t="s">
        <v>1203</v>
      </c>
      <c r="J9" s="549"/>
      <c r="K9" s="47"/>
      <c r="L9" s="46" t="s">
        <v>1203</v>
      </c>
      <c r="M9" s="46" t="s">
        <v>72</v>
      </c>
      <c r="N9" s="46" t="s">
        <v>1203</v>
      </c>
      <c r="O9" s="549"/>
    </row>
    <row r="10" spans="2:15">
      <c r="B10" s="33" t="s">
        <v>1457</v>
      </c>
      <c r="C10" s="46" t="s">
        <v>1549</v>
      </c>
      <c r="D10" s="46" t="s">
        <v>1501</v>
      </c>
      <c r="E10" s="46" t="s">
        <v>75</v>
      </c>
      <c r="F10" s="545">
        <v>3</v>
      </c>
      <c r="G10" s="46" t="s">
        <v>1203</v>
      </c>
      <c r="H10" s="46" t="s">
        <v>72</v>
      </c>
      <c r="I10" s="46" t="s">
        <v>1203</v>
      </c>
      <c r="J10" s="549"/>
      <c r="K10" s="47"/>
      <c r="L10" s="46" t="s">
        <v>1203</v>
      </c>
      <c r="M10" s="46" t="s">
        <v>72</v>
      </c>
      <c r="N10" s="46" t="s">
        <v>1203</v>
      </c>
      <c r="O10" s="549"/>
    </row>
    <row r="11" spans="2:15">
      <c r="B11" s="33" t="s">
        <v>1457</v>
      </c>
      <c r="C11" s="46" t="s">
        <v>1549</v>
      </c>
      <c r="D11" s="46" t="s">
        <v>1501</v>
      </c>
      <c r="E11" s="46" t="s">
        <v>75</v>
      </c>
      <c r="F11" s="46">
        <v>4</v>
      </c>
      <c r="G11" s="46" t="s">
        <v>1203</v>
      </c>
      <c r="H11" s="46" t="s">
        <v>72</v>
      </c>
      <c r="I11" s="46" t="s">
        <v>1203</v>
      </c>
      <c r="J11" s="549"/>
      <c r="K11" s="47"/>
      <c r="L11" s="46" t="s">
        <v>1203</v>
      </c>
      <c r="M11" s="46" t="s">
        <v>72</v>
      </c>
      <c r="N11" s="46" t="s">
        <v>1203</v>
      </c>
      <c r="O11" s="549"/>
    </row>
    <row r="12" spans="2:15">
      <c r="B12" s="33" t="s">
        <v>1457</v>
      </c>
      <c r="C12" s="46" t="s">
        <v>1549</v>
      </c>
      <c r="D12" s="46" t="s">
        <v>1501</v>
      </c>
      <c r="E12" s="46" t="s">
        <v>75</v>
      </c>
      <c r="F12" s="46">
        <v>5</v>
      </c>
      <c r="G12" s="46" t="s">
        <v>1203</v>
      </c>
      <c r="H12" s="46" t="s">
        <v>72</v>
      </c>
      <c r="I12" s="46" t="s">
        <v>1203</v>
      </c>
      <c r="J12" s="549"/>
      <c r="K12" s="47"/>
      <c r="L12" s="46" t="s">
        <v>1203</v>
      </c>
      <c r="M12" s="46" t="s">
        <v>72</v>
      </c>
      <c r="N12" s="46" t="s">
        <v>1203</v>
      </c>
      <c r="O12" s="549"/>
    </row>
    <row r="13" spans="2:15">
      <c r="B13" s="33" t="s">
        <v>1457</v>
      </c>
      <c r="C13" s="46" t="s">
        <v>1549</v>
      </c>
      <c r="D13" s="46" t="s">
        <v>1501</v>
      </c>
      <c r="E13" s="46" t="s">
        <v>75</v>
      </c>
      <c r="F13" s="46">
        <v>6</v>
      </c>
      <c r="G13" s="46" t="s">
        <v>1203</v>
      </c>
      <c r="H13" s="46" t="s">
        <v>72</v>
      </c>
      <c r="I13" s="46" t="s">
        <v>1203</v>
      </c>
      <c r="J13" s="549"/>
      <c r="K13" s="47"/>
      <c r="L13" s="46" t="s">
        <v>1203</v>
      </c>
      <c r="M13" s="46" t="s">
        <v>72</v>
      </c>
      <c r="N13" s="46" t="s">
        <v>1203</v>
      </c>
      <c r="O13" s="549"/>
    </row>
    <row r="14" spans="2:15">
      <c r="B14" s="33" t="s">
        <v>1457</v>
      </c>
      <c r="C14" s="46" t="s">
        <v>1549</v>
      </c>
      <c r="D14" s="46" t="s">
        <v>1501</v>
      </c>
      <c r="E14" s="46" t="s">
        <v>75</v>
      </c>
      <c r="F14" s="46">
        <v>7</v>
      </c>
      <c r="G14" s="46" t="s">
        <v>1203</v>
      </c>
      <c r="H14" s="46" t="s">
        <v>72</v>
      </c>
      <c r="I14" s="46" t="s">
        <v>1203</v>
      </c>
      <c r="J14" s="549"/>
      <c r="K14" s="47"/>
      <c r="L14" s="46" t="s">
        <v>1203</v>
      </c>
      <c r="M14" s="46" t="s">
        <v>72</v>
      </c>
      <c r="N14" s="46" t="s">
        <v>1203</v>
      </c>
      <c r="O14" s="549"/>
    </row>
    <row r="15" spans="2:15">
      <c r="B15" s="33" t="s">
        <v>1457</v>
      </c>
      <c r="C15" s="46" t="s">
        <v>1549</v>
      </c>
      <c r="D15" s="46" t="s">
        <v>1501</v>
      </c>
      <c r="E15" s="46" t="s">
        <v>75</v>
      </c>
      <c r="F15" s="46">
        <v>8</v>
      </c>
      <c r="G15" s="46" t="s">
        <v>1203</v>
      </c>
      <c r="H15" s="46" t="s">
        <v>72</v>
      </c>
      <c r="I15" s="46" t="s">
        <v>1203</v>
      </c>
      <c r="J15" s="549"/>
      <c r="K15" s="47"/>
      <c r="L15" s="46" t="s">
        <v>1203</v>
      </c>
      <c r="M15" s="46" t="s">
        <v>72</v>
      </c>
      <c r="N15" s="46" t="s">
        <v>1203</v>
      </c>
      <c r="O15" s="549"/>
    </row>
    <row r="16" spans="2:15">
      <c r="B16" s="33" t="s">
        <v>1457</v>
      </c>
      <c r="C16" s="46" t="s">
        <v>1549</v>
      </c>
      <c r="D16" s="46" t="s">
        <v>1501</v>
      </c>
      <c r="E16" s="46" t="s">
        <v>75</v>
      </c>
      <c r="F16" s="46">
        <v>9</v>
      </c>
      <c r="G16" s="46" t="s">
        <v>1203</v>
      </c>
      <c r="H16" s="46" t="s">
        <v>72</v>
      </c>
      <c r="I16" s="46" t="s">
        <v>1203</v>
      </c>
      <c r="J16" s="549"/>
      <c r="K16" s="47"/>
      <c r="L16" s="46" t="s">
        <v>1203</v>
      </c>
      <c r="M16" s="46" t="s">
        <v>72</v>
      </c>
      <c r="N16" s="46" t="s">
        <v>1203</v>
      </c>
      <c r="O16" s="549"/>
    </row>
    <row r="17" spans="2:15">
      <c r="B17" s="33" t="s">
        <v>1457</v>
      </c>
      <c r="C17" s="46" t="s">
        <v>1549</v>
      </c>
      <c r="D17" s="46" t="s">
        <v>1501</v>
      </c>
      <c r="E17" s="46" t="s">
        <v>75</v>
      </c>
      <c r="F17" s="46">
        <v>10</v>
      </c>
      <c r="G17" s="46" t="s">
        <v>1203</v>
      </c>
      <c r="H17" s="46" t="s">
        <v>72</v>
      </c>
      <c r="I17" s="46" t="s">
        <v>1203</v>
      </c>
      <c r="J17" s="549"/>
      <c r="K17" s="47"/>
      <c r="L17" s="46" t="s">
        <v>1203</v>
      </c>
      <c r="M17" s="46" t="s">
        <v>72</v>
      </c>
      <c r="N17" s="46" t="s">
        <v>1203</v>
      </c>
      <c r="O17" s="549"/>
    </row>
    <row r="18" spans="2:15">
      <c r="B18" s="33" t="s">
        <v>1457</v>
      </c>
      <c r="C18" s="46" t="s">
        <v>1549</v>
      </c>
      <c r="D18" s="46" t="s">
        <v>1501</v>
      </c>
      <c r="E18" s="46" t="s">
        <v>75</v>
      </c>
      <c r="F18" s="46">
        <v>11</v>
      </c>
      <c r="G18" s="563" t="s">
        <v>4335</v>
      </c>
      <c r="H18" s="563" t="s">
        <v>4335</v>
      </c>
      <c r="I18" s="563" t="s">
        <v>4335</v>
      </c>
      <c r="J18" s="549"/>
      <c r="K18" s="47"/>
      <c r="L18" s="563" t="s">
        <v>4335</v>
      </c>
      <c r="M18" s="563" t="s">
        <v>4335</v>
      </c>
      <c r="N18" s="563" t="s">
        <v>4335</v>
      </c>
      <c r="O18" s="549"/>
    </row>
    <row r="19" spans="2:15">
      <c r="B19" s="33" t="s">
        <v>1457</v>
      </c>
      <c r="C19" s="46" t="s">
        <v>1549</v>
      </c>
      <c r="D19" s="46" t="s">
        <v>1501</v>
      </c>
      <c r="E19" s="46" t="s">
        <v>75</v>
      </c>
      <c r="F19" s="46">
        <v>12</v>
      </c>
      <c r="G19" s="563" t="s">
        <v>4335</v>
      </c>
      <c r="H19" s="563" t="s">
        <v>4335</v>
      </c>
      <c r="I19" s="563" t="s">
        <v>4335</v>
      </c>
      <c r="J19" s="549"/>
      <c r="K19" s="47"/>
      <c r="L19" s="563" t="s">
        <v>4335</v>
      </c>
      <c r="M19" s="563" t="s">
        <v>4335</v>
      </c>
      <c r="N19" s="563" t="s">
        <v>4335</v>
      </c>
      <c r="O19" s="549"/>
    </row>
    <row r="20" spans="2:15">
      <c r="B20" s="33" t="s">
        <v>1457</v>
      </c>
      <c r="C20" s="46" t="s">
        <v>1549</v>
      </c>
      <c r="D20" s="46" t="s">
        <v>1501</v>
      </c>
      <c r="E20" s="46" t="s">
        <v>75</v>
      </c>
      <c r="F20" s="46">
        <v>13</v>
      </c>
      <c r="G20" s="563" t="s">
        <v>4335</v>
      </c>
      <c r="H20" s="563" t="s">
        <v>4335</v>
      </c>
      <c r="I20" s="563" t="s">
        <v>4335</v>
      </c>
      <c r="J20" s="549"/>
      <c r="K20" s="47"/>
      <c r="L20" s="563" t="s">
        <v>4335</v>
      </c>
      <c r="M20" s="563" t="s">
        <v>4335</v>
      </c>
      <c r="N20" s="563" t="s">
        <v>4335</v>
      </c>
      <c r="O20" s="549"/>
    </row>
    <row r="21" spans="2:15">
      <c r="B21" s="33" t="s">
        <v>1457</v>
      </c>
      <c r="C21" s="46" t="s">
        <v>1549</v>
      </c>
      <c r="D21" s="46" t="s">
        <v>1501</v>
      </c>
      <c r="E21" s="46" t="s">
        <v>75</v>
      </c>
      <c r="F21" s="46">
        <v>14</v>
      </c>
      <c r="G21" s="563" t="s">
        <v>4335</v>
      </c>
      <c r="H21" s="563" t="s">
        <v>4335</v>
      </c>
      <c r="I21" s="563" t="s">
        <v>4335</v>
      </c>
      <c r="J21" s="549"/>
      <c r="K21" s="47"/>
      <c r="L21" s="563" t="s">
        <v>4335</v>
      </c>
      <c r="M21" s="563" t="s">
        <v>4335</v>
      </c>
      <c r="N21" s="563" t="s">
        <v>4335</v>
      </c>
      <c r="O21" s="549"/>
    </row>
    <row r="22" spans="2:15">
      <c r="B22" s="33" t="s">
        <v>1457</v>
      </c>
      <c r="C22" s="46" t="s">
        <v>1549</v>
      </c>
      <c r="D22" s="46" t="s">
        <v>1501</v>
      </c>
      <c r="E22" s="46" t="s">
        <v>75</v>
      </c>
      <c r="F22" s="46">
        <v>15</v>
      </c>
      <c r="G22" s="563" t="s">
        <v>4335</v>
      </c>
      <c r="H22" s="563" t="s">
        <v>4335</v>
      </c>
      <c r="I22" s="563" t="s">
        <v>4335</v>
      </c>
      <c r="J22" s="549"/>
      <c r="K22" s="47"/>
      <c r="L22" s="563" t="s">
        <v>4335</v>
      </c>
      <c r="M22" s="563" t="s">
        <v>4335</v>
      </c>
      <c r="N22" s="563" t="s">
        <v>4335</v>
      </c>
      <c r="O22" s="549"/>
    </row>
    <row r="23" spans="2:15">
      <c r="B23" s="33" t="s">
        <v>1457</v>
      </c>
      <c r="C23" s="46" t="s">
        <v>1549</v>
      </c>
      <c r="D23" s="46" t="s">
        <v>1501</v>
      </c>
      <c r="E23" s="46" t="s">
        <v>75</v>
      </c>
      <c r="F23" s="46">
        <v>16</v>
      </c>
      <c r="G23" s="563" t="s">
        <v>4335</v>
      </c>
      <c r="H23" s="563" t="s">
        <v>4335</v>
      </c>
      <c r="I23" s="563" t="s">
        <v>4335</v>
      </c>
      <c r="J23" s="549"/>
      <c r="K23" s="47"/>
      <c r="L23" s="563" t="s">
        <v>4335</v>
      </c>
      <c r="M23" s="563" t="s">
        <v>4335</v>
      </c>
      <c r="N23" s="563" t="s">
        <v>4335</v>
      </c>
      <c r="O23" s="549"/>
    </row>
    <row r="24" spans="2:15">
      <c r="B24" s="33" t="s">
        <v>1457</v>
      </c>
      <c r="C24" s="46" t="s">
        <v>1549</v>
      </c>
      <c r="D24" s="46" t="s">
        <v>1501</v>
      </c>
      <c r="E24" s="46" t="s">
        <v>75</v>
      </c>
      <c r="F24" s="46">
        <v>17</v>
      </c>
      <c r="G24" s="563" t="s">
        <v>4335</v>
      </c>
      <c r="H24" s="563" t="s">
        <v>4335</v>
      </c>
      <c r="I24" s="563" t="s">
        <v>4335</v>
      </c>
      <c r="J24" s="549"/>
      <c r="K24" s="47"/>
      <c r="L24" s="563" t="s">
        <v>4335</v>
      </c>
      <c r="M24" s="563" t="s">
        <v>4335</v>
      </c>
      <c r="N24" s="563" t="s">
        <v>4335</v>
      </c>
      <c r="O24" s="549"/>
    </row>
    <row r="25" spans="2:15">
      <c r="B25" s="33" t="s">
        <v>1457</v>
      </c>
      <c r="C25" s="46" t="s">
        <v>1549</v>
      </c>
      <c r="D25" s="46" t="s">
        <v>1501</v>
      </c>
      <c r="E25" s="46" t="s">
        <v>75</v>
      </c>
      <c r="F25" s="46">
        <v>18</v>
      </c>
      <c r="G25" s="563" t="s">
        <v>4335</v>
      </c>
      <c r="H25" s="563" t="s">
        <v>4335</v>
      </c>
      <c r="I25" s="563" t="s">
        <v>4335</v>
      </c>
      <c r="J25" s="549"/>
      <c r="K25" s="47"/>
      <c r="L25" s="563" t="s">
        <v>4335</v>
      </c>
      <c r="M25" s="563" t="s">
        <v>4335</v>
      </c>
      <c r="N25" s="563" t="s">
        <v>4335</v>
      </c>
      <c r="O25" s="549"/>
    </row>
    <row r="26" spans="2:15">
      <c r="B26" s="33" t="s">
        <v>1457</v>
      </c>
      <c r="C26" s="46" t="s">
        <v>1549</v>
      </c>
      <c r="D26" s="46" t="s">
        <v>1501</v>
      </c>
      <c r="E26" s="46" t="s">
        <v>75</v>
      </c>
      <c r="F26" s="545">
        <v>19</v>
      </c>
      <c r="G26" s="563" t="s">
        <v>1494</v>
      </c>
      <c r="H26" s="563" t="s">
        <v>82</v>
      </c>
      <c r="I26" s="46" t="s">
        <v>4248</v>
      </c>
      <c r="J26" s="549"/>
      <c r="K26" s="47"/>
      <c r="L26" s="46" t="s">
        <v>1497</v>
      </c>
      <c r="M26" s="46" t="s">
        <v>82</v>
      </c>
      <c r="N26" s="46" t="s">
        <v>4248</v>
      </c>
      <c r="O26" s="549"/>
    </row>
    <row r="27" spans="2:15">
      <c r="B27" s="33" t="s">
        <v>1457</v>
      </c>
      <c r="C27" s="46" t="s">
        <v>1549</v>
      </c>
      <c r="D27" s="46" t="s">
        <v>1501</v>
      </c>
      <c r="E27" s="46" t="s">
        <v>75</v>
      </c>
      <c r="F27" s="545">
        <v>20</v>
      </c>
      <c r="G27" s="563" t="s">
        <v>1494</v>
      </c>
      <c r="H27" s="563" t="s">
        <v>82</v>
      </c>
      <c r="I27" s="46" t="s">
        <v>4249</v>
      </c>
      <c r="J27" s="549"/>
      <c r="K27" s="47"/>
      <c r="L27" s="46" t="s">
        <v>1497</v>
      </c>
      <c r="M27" s="46" t="s">
        <v>82</v>
      </c>
      <c r="N27" s="46" t="s">
        <v>4271</v>
      </c>
      <c r="O27" s="549"/>
    </row>
    <row r="28" spans="2:15">
      <c r="B28" s="33" t="s">
        <v>1457</v>
      </c>
      <c r="C28" s="46" t="s">
        <v>1549</v>
      </c>
      <c r="D28" s="46" t="s">
        <v>1501</v>
      </c>
      <c r="E28" s="46" t="s">
        <v>75</v>
      </c>
      <c r="F28" s="46">
        <v>21</v>
      </c>
      <c r="G28" s="563" t="s">
        <v>1494</v>
      </c>
      <c r="H28" s="563" t="s">
        <v>82</v>
      </c>
      <c r="I28" s="46" t="s">
        <v>4271</v>
      </c>
      <c r="J28" s="549"/>
      <c r="K28" s="47"/>
      <c r="L28" s="46" t="s">
        <v>1497</v>
      </c>
      <c r="M28" s="46" t="s">
        <v>1498</v>
      </c>
      <c r="N28" s="46" t="s">
        <v>4249</v>
      </c>
      <c r="O28" s="549"/>
    </row>
    <row r="29" spans="2:15">
      <c r="B29" s="33" t="s">
        <v>1457</v>
      </c>
      <c r="C29" s="46" t="s">
        <v>1549</v>
      </c>
      <c r="D29" s="46" t="s">
        <v>1501</v>
      </c>
      <c r="E29" s="46" t="s">
        <v>75</v>
      </c>
      <c r="F29" s="46">
        <v>22</v>
      </c>
      <c r="G29" s="563" t="s">
        <v>1494</v>
      </c>
      <c r="H29" s="563" t="s">
        <v>82</v>
      </c>
      <c r="I29" s="46" t="s">
        <v>4273</v>
      </c>
      <c r="J29" s="549"/>
      <c r="K29" s="47"/>
      <c r="L29" s="46" t="s">
        <v>1497</v>
      </c>
      <c r="M29" s="46" t="s">
        <v>1498</v>
      </c>
      <c r="N29" s="46" t="s">
        <v>4273</v>
      </c>
      <c r="O29" s="549"/>
    </row>
    <row r="30" spans="2:15">
      <c r="B30" s="33" t="s">
        <v>1457</v>
      </c>
      <c r="C30" s="46" t="s">
        <v>1549</v>
      </c>
      <c r="D30" s="46" t="s">
        <v>1501</v>
      </c>
      <c r="E30" s="46" t="s">
        <v>75</v>
      </c>
      <c r="F30" s="46">
        <v>23</v>
      </c>
      <c r="G30" s="563" t="s">
        <v>1494</v>
      </c>
      <c r="H30" s="563" t="s">
        <v>82</v>
      </c>
      <c r="I30" s="46" t="s">
        <v>4336</v>
      </c>
      <c r="J30" s="549"/>
      <c r="K30" s="47"/>
      <c r="L30" s="46" t="s">
        <v>1499</v>
      </c>
      <c r="M30" s="46" t="s">
        <v>82</v>
      </c>
      <c r="N30" s="46" t="s">
        <v>4248</v>
      </c>
      <c r="O30" s="549"/>
    </row>
    <row r="31" spans="2:15">
      <c r="B31" s="33" t="s">
        <v>1457</v>
      </c>
      <c r="C31" s="46" t="s">
        <v>1549</v>
      </c>
      <c r="D31" s="46" t="s">
        <v>1501</v>
      </c>
      <c r="E31" s="46" t="s">
        <v>75</v>
      </c>
      <c r="F31" s="46">
        <v>24</v>
      </c>
      <c r="G31" s="563" t="s">
        <v>1494</v>
      </c>
      <c r="H31" s="563" t="s">
        <v>82</v>
      </c>
      <c r="I31" s="46" t="s">
        <v>4337</v>
      </c>
      <c r="J31" s="549"/>
      <c r="K31" s="47"/>
      <c r="L31" s="46" t="s">
        <v>1499</v>
      </c>
      <c r="M31" s="46" t="s">
        <v>82</v>
      </c>
      <c r="N31" s="46" t="s">
        <v>4271</v>
      </c>
      <c r="O31" s="549"/>
    </row>
    <row r="32" spans="2:15">
      <c r="B32" s="33" t="s">
        <v>1457</v>
      </c>
      <c r="C32" s="46" t="s">
        <v>1549</v>
      </c>
      <c r="D32" s="46" t="s">
        <v>1501</v>
      </c>
      <c r="E32" s="46" t="s">
        <v>75</v>
      </c>
      <c r="F32" s="46">
        <v>25</v>
      </c>
      <c r="G32" s="563" t="s">
        <v>1494</v>
      </c>
      <c r="H32" s="563" t="s">
        <v>82</v>
      </c>
      <c r="I32" s="46" t="s">
        <v>4338</v>
      </c>
      <c r="J32" s="549"/>
      <c r="K32" s="47"/>
      <c r="L32" s="46" t="s">
        <v>1499</v>
      </c>
      <c r="M32" s="46" t="s">
        <v>1498</v>
      </c>
      <c r="N32" s="46" t="s">
        <v>4249</v>
      </c>
      <c r="O32" s="549"/>
    </row>
    <row r="33" spans="2:15">
      <c r="B33" s="33" t="s">
        <v>1457</v>
      </c>
      <c r="C33" s="46" t="s">
        <v>1549</v>
      </c>
      <c r="D33" s="46" t="s">
        <v>1501</v>
      </c>
      <c r="E33" s="46" t="s">
        <v>75</v>
      </c>
      <c r="F33" s="46">
        <v>26</v>
      </c>
      <c r="G33" s="563" t="s">
        <v>1494</v>
      </c>
      <c r="H33" s="563" t="s">
        <v>82</v>
      </c>
      <c r="I33" s="46" t="s">
        <v>4339</v>
      </c>
      <c r="J33" s="549"/>
      <c r="K33" s="47"/>
      <c r="L33" s="46" t="s">
        <v>1499</v>
      </c>
      <c r="M33" s="46" t="s">
        <v>1498</v>
      </c>
      <c r="N33" s="46" t="s">
        <v>4273</v>
      </c>
      <c r="O33" s="549"/>
    </row>
    <row r="34" spans="2:15">
      <c r="B34" s="33" t="s">
        <v>1457</v>
      </c>
      <c r="C34" s="46" t="s">
        <v>1549</v>
      </c>
      <c r="D34" s="46" t="s">
        <v>1501</v>
      </c>
      <c r="E34" s="46" t="s">
        <v>75</v>
      </c>
      <c r="F34" s="46">
        <v>27</v>
      </c>
      <c r="G34" s="563" t="s">
        <v>4335</v>
      </c>
      <c r="H34" s="563" t="s">
        <v>4335</v>
      </c>
      <c r="I34" s="46" t="s">
        <v>4335</v>
      </c>
      <c r="J34" s="549"/>
      <c r="K34" s="47"/>
      <c r="L34" s="46" t="s">
        <v>1500</v>
      </c>
      <c r="M34" s="46" t="s">
        <v>82</v>
      </c>
      <c r="N34" s="46" t="s">
        <v>4248</v>
      </c>
      <c r="O34" s="549"/>
    </row>
    <row r="35" spans="2:15">
      <c r="B35" s="33" t="s">
        <v>1457</v>
      </c>
      <c r="C35" s="46" t="s">
        <v>1549</v>
      </c>
      <c r="D35" s="46" t="s">
        <v>1501</v>
      </c>
      <c r="E35" s="46" t="s">
        <v>75</v>
      </c>
      <c r="F35" s="46">
        <v>28</v>
      </c>
      <c r="G35" s="563" t="s">
        <v>4335</v>
      </c>
      <c r="H35" s="563" t="s">
        <v>4335</v>
      </c>
      <c r="I35" s="46" t="s">
        <v>4335</v>
      </c>
      <c r="J35" s="549"/>
      <c r="K35" s="47"/>
      <c r="L35" s="46" t="s">
        <v>1500</v>
      </c>
      <c r="M35" s="46" t="s">
        <v>82</v>
      </c>
      <c r="N35" s="46" t="s">
        <v>4271</v>
      </c>
      <c r="O35" s="549"/>
    </row>
    <row r="36" spans="2:15">
      <c r="B36" s="33" t="s">
        <v>1457</v>
      </c>
      <c r="C36" s="46" t="s">
        <v>1549</v>
      </c>
      <c r="D36" s="46" t="s">
        <v>1501</v>
      </c>
      <c r="E36" s="46" t="s">
        <v>75</v>
      </c>
      <c r="F36" s="46">
        <v>29</v>
      </c>
      <c r="G36" s="563" t="s">
        <v>4335</v>
      </c>
      <c r="H36" s="563" t="s">
        <v>4335</v>
      </c>
      <c r="I36" s="46" t="s">
        <v>4335</v>
      </c>
      <c r="J36" s="549"/>
      <c r="K36" s="47"/>
      <c r="L36" s="46" t="s">
        <v>1500</v>
      </c>
      <c r="M36" s="46" t="s">
        <v>1498</v>
      </c>
      <c r="N36" s="46" t="s">
        <v>4249</v>
      </c>
      <c r="O36" s="549"/>
    </row>
    <row r="37" spans="2:15">
      <c r="B37" s="33" t="s">
        <v>1457</v>
      </c>
      <c r="C37" s="46" t="s">
        <v>1549</v>
      </c>
      <c r="D37" s="46" t="s">
        <v>1501</v>
      </c>
      <c r="E37" s="46" t="s">
        <v>75</v>
      </c>
      <c r="F37" s="46">
        <v>30</v>
      </c>
      <c r="G37" s="563" t="s">
        <v>4335</v>
      </c>
      <c r="H37" s="563" t="s">
        <v>4335</v>
      </c>
      <c r="I37" s="46" t="s">
        <v>4335</v>
      </c>
      <c r="J37" s="549"/>
      <c r="K37" s="47"/>
      <c r="L37" s="46" t="s">
        <v>1500</v>
      </c>
      <c r="M37" s="46" t="s">
        <v>1498</v>
      </c>
      <c r="N37" s="46" t="s">
        <v>4273</v>
      </c>
      <c r="O37" s="549"/>
    </row>
    <row r="38" spans="2:15">
      <c r="B38" s="33" t="s">
        <v>1457</v>
      </c>
      <c r="C38" s="46" t="s">
        <v>1549</v>
      </c>
      <c r="D38" s="46" t="s">
        <v>1501</v>
      </c>
      <c r="E38" s="46" t="s">
        <v>75</v>
      </c>
      <c r="F38" s="46">
        <v>31</v>
      </c>
      <c r="G38" s="563" t="s">
        <v>4335</v>
      </c>
      <c r="H38" s="563" t="s">
        <v>4335</v>
      </c>
      <c r="I38" s="46" t="s">
        <v>4335</v>
      </c>
      <c r="J38" s="549"/>
      <c r="K38" s="47"/>
      <c r="L38" s="46" t="s">
        <v>1494</v>
      </c>
      <c r="M38" s="46" t="s">
        <v>82</v>
      </c>
      <c r="N38" s="46" t="s">
        <v>4248</v>
      </c>
      <c r="O38" s="549"/>
    </row>
    <row r="39" spans="2:15">
      <c r="B39" s="33" t="s">
        <v>1457</v>
      </c>
      <c r="C39" s="46" t="s">
        <v>1549</v>
      </c>
      <c r="D39" s="46" t="s">
        <v>1501</v>
      </c>
      <c r="E39" s="46" t="s">
        <v>75</v>
      </c>
      <c r="F39" s="46">
        <v>32</v>
      </c>
      <c r="G39" s="563" t="s">
        <v>4335</v>
      </c>
      <c r="H39" s="563" t="s">
        <v>4335</v>
      </c>
      <c r="I39" s="46" t="s">
        <v>4335</v>
      </c>
      <c r="J39" s="549"/>
      <c r="K39" s="47"/>
      <c r="L39" s="46" t="s">
        <v>1494</v>
      </c>
      <c r="M39" s="46" t="s">
        <v>82</v>
      </c>
      <c r="N39" s="46" t="s">
        <v>4271</v>
      </c>
      <c r="O39" s="549"/>
    </row>
    <row r="40" spans="2:15">
      <c r="B40" s="33" t="s">
        <v>1457</v>
      </c>
      <c r="C40" s="46" t="s">
        <v>1549</v>
      </c>
      <c r="D40" s="46" t="s">
        <v>1501</v>
      </c>
      <c r="E40" s="46" t="s">
        <v>75</v>
      </c>
      <c r="F40" s="46">
        <v>33</v>
      </c>
      <c r="G40" s="563" t="s">
        <v>4335</v>
      </c>
      <c r="H40" s="563" t="s">
        <v>4335</v>
      </c>
      <c r="I40" s="46" t="s">
        <v>4335</v>
      </c>
      <c r="J40" s="549"/>
      <c r="K40" s="47"/>
      <c r="L40" s="46" t="s">
        <v>1494</v>
      </c>
      <c r="M40" s="563" t="s">
        <v>1498</v>
      </c>
      <c r="N40" s="563" t="s">
        <v>4249</v>
      </c>
      <c r="O40" s="549"/>
    </row>
    <row r="41" spans="2:15">
      <c r="B41" s="33" t="s">
        <v>1457</v>
      </c>
      <c r="C41" s="46" t="s">
        <v>1549</v>
      </c>
      <c r="D41" s="46" t="s">
        <v>1501</v>
      </c>
      <c r="E41" s="46" t="s">
        <v>75</v>
      </c>
      <c r="F41" s="46">
        <v>34</v>
      </c>
      <c r="G41" s="563" t="s">
        <v>4335</v>
      </c>
      <c r="H41" s="563" t="s">
        <v>4335</v>
      </c>
      <c r="I41" s="46" t="s">
        <v>4335</v>
      </c>
      <c r="J41" s="549"/>
      <c r="K41" s="47"/>
      <c r="L41" s="46" t="s">
        <v>1494</v>
      </c>
      <c r="M41" s="563" t="s">
        <v>1498</v>
      </c>
      <c r="N41" s="563" t="s">
        <v>4273</v>
      </c>
      <c r="O41" s="549"/>
    </row>
    <row r="42" spans="2:15">
      <c r="B42" s="33" t="s">
        <v>1457</v>
      </c>
      <c r="C42" s="46" t="s">
        <v>1549</v>
      </c>
      <c r="D42" s="46" t="s">
        <v>1501</v>
      </c>
      <c r="E42" s="46" t="s">
        <v>75</v>
      </c>
      <c r="F42" s="545">
        <v>35</v>
      </c>
      <c r="G42" s="563" t="s">
        <v>1497</v>
      </c>
      <c r="H42" s="46" t="s">
        <v>1498</v>
      </c>
      <c r="I42" s="46" t="s">
        <v>4248</v>
      </c>
      <c r="J42" s="549"/>
      <c r="K42" s="47"/>
      <c r="L42" s="563" t="s">
        <v>4335</v>
      </c>
      <c r="M42" s="563" t="s">
        <v>4335</v>
      </c>
      <c r="N42" s="563" t="s">
        <v>4335</v>
      </c>
      <c r="O42" s="549"/>
    </row>
    <row r="43" spans="2:15">
      <c r="B43" s="33" t="s">
        <v>1457</v>
      </c>
      <c r="C43" s="46" t="s">
        <v>1549</v>
      </c>
      <c r="D43" s="46" t="s">
        <v>1501</v>
      </c>
      <c r="E43" s="46" t="s">
        <v>75</v>
      </c>
      <c r="F43" s="46">
        <v>36</v>
      </c>
      <c r="G43" s="563" t="s">
        <v>1497</v>
      </c>
      <c r="H43" s="46" t="s">
        <v>1498</v>
      </c>
      <c r="I43" s="46" t="s">
        <v>4271</v>
      </c>
      <c r="J43" s="549"/>
      <c r="K43" s="47"/>
      <c r="L43" s="563" t="s">
        <v>4335</v>
      </c>
      <c r="M43" s="563" t="s">
        <v>4335</v>
      </c>
      <c r="N43" s="563" t="s">
        <v>4335</v>
      </c>
      <c r="O43" s="549"/>
    </row>
    <row r="44" spans="2:15">
      <c r="B44" s="33" t="s">
        <v>1457</v>
      </c>
      <c r="C44" s="46" t="s">
        <v>1549</v>
      </c>
      <c r="D44" s="46" t="s">
        <v>1501</v>
      </c>
      <c r="E44" s="46" t="s">
        <v>75</v>
      </c>
      <c r="F44" s="545">
        <v>37</v>
      </c>
      <c r="G44" s="563" t="s">
        <v>1499</v>
      </c>
      <c r="H44" s="46" t="s">
        <v>1498</v>
      </c>
      <c r="I44" s="46" t="s">
        <v>4248</v>
      </c>
      <c r="J44" s="549"/>
      <c r="K44" s="47"/>
      <c r="L44" s="563" t="s">
        <v>4335</v>
      </c>
      <c r="M44" s="563" t="s">
        <v>4335</v>
      </c>
      <c r="N44" s="563" t="s">
        <v>4335</v>
      </c>
      <c r="O44" s="549"/>
    </row>
    <row r="45" spans="2:15">
      <c r="B45" s="33" t="s">
        <v>1457</v>
      </c>
      <c r="C45" s="46" t="s">
        <v>1549</v>
      </c>
      <c r="D45" s="46" t="s">
        <v>1501</v>
      </c>
      <c r="E45" s="46" t="s">
        <v>75</v>
      </c>
      <c r="F45" s="46">
        <v>38</v>
      </c>
      <c r="G45" s="563" t="s">
        <v>1499</v>
      </c>
      <c r="H45" s="46" t="s">
        <v>1498</v>
      </c>
      <c r="I45" s="46" t="s">
        <v>4271</v>
      </c>
      <c r="J45" s="549"/>
      <c r="K45" s="47"/>
      <c r="L45" s="563" t="s">
        <v>4335</v>
      </c>
      <c r="M45" s="563" t="s">
        <v>4335</v>
      </c>
      <c r="N45" s="563" t="s">
        <v>4335</v>
      </c>
      <c r="O45" s="549"/>
    </row>
    <row r="46" spans="2:15">
      <c r="B46" s="33" t="s">
        <v>1457</v>
      </c>
      <c r="C46" s="46" t="s">
        <v>1549</v>
      </c>
      <c r="D46" s="46" t="s">
        <v>1501</v>
      </c>
      <c r="E46" s="46" t="s">
        <v>75</v>
      </c>
      <c r="F46" s="545">
        <v>39</v>
      </c>
      <c r="G46" s="563" t="s">
        <v>1500</v>
      </c>
      <c r="H46" s="46" t="s">
        <v>1498</v>
      </c>
      <c r="I46" s="46" t="s">
        <v>4248</v>
      </c>
      <c r="J46" s="549"/>
      <c r="K46" s="47"/>
      <c r="L46" s="563" t="s">
        <v>4335</v>
      </c>
      <c r="M46" s="563" t="s">
        <v>4335</v>
      </c>
      <c r="N46" s="563" t="s">
        <v>4335</v>
      </c>
      <c r="O46" s="549"/>
    </row>
    <row r="47" spans="2:15">
      <c r="B47" s="33" t="s">
        <v>1457</v>
      </c>
      <c r="C47" s="46" t="s">
        <v>1549</v>
      </c>
      <c r="D47" s="46" t="s">
        <v>1501</v>
      </c>
      <c r="E47" s="46" t="s">
        <v>75</v>
      </c>
      <c r="F47" s="46">
        <v>40</v>
      </c>
      <c r="G47" s="563" t="s">
        <v>1500</v>
      </c>
      <c r="H47" s="46" t="s">
        <v>1498</v>
      </c>
      <c r="I47" s="46" t="s">
        <v>4271</v>
      </c>
      <c r="J47" s="549"/>
      <c r="K47" s="47"/>
      <c r="L47" s="563" t="s">
        <v>4335</v>
      </c>
      <c r="M47" s="563" t="s">
        <v>4335</v>
      </c>
      <c r="N47" s="563" t="s">
        <v>4335</v>
      </c>
      <c r="O47" s="549"/>
    </row>
    <row r="48" spans="2:15">
      <c r="B48" s="33" t="s">
        <v>1457</v>
      </c>
      <c r="C48" s="46" t="s">
        <v>1549</v>
      </c>
      <c r="D48" s="46" t="s">
        <v>1501</v>
      </c>
      <c r="E48" s="46" t="s">
        <v>75</v>
      </c>
      <c r="F48" s="46">
        <v>41</v>
      </c>
      <c r="G48" s="563" t="s">
        <v>4335</v>
      </c>
      <c r="H48" s="563" t="s">
        <v>4335</v>
      </c>
      <c r="I48" s="563" t="s">
        <v>4335</v>
      </c>
      <c r="J48" s="549"/>
      <c r="K48" s="47"/>
      <c r="L48" s="563" t="s">
        <v>4335</v>
      </c>
      <c r="M48" s="563" t="s">
        <v>4335</v>
      </c>
      <c r="N48" s="563" t="s">
        <v>4335</v>
      </c>
      <c r="O48" s="549"/>
    </row>
    <row r="49" spans="2:15">
      <c r="B49" s="33" t="s">
        <v>1457</v>
      </c>
      <c r="C49" s="46" t="s">
        <v>1549</v>
      </c>
      <c r="D49" s="46" t="s">
        <v>1501</v>
      </c>
      <c r="E49" s="46" t="s">
        <v>75</v>
      </c>
      <c r="F49" s="46">
        <v>42</v>
      </c>
      <c r="G49" s="563" t="s">
        <v>4335</v>
      </c>
      <c r="H49" s="563" t="s">
        <v>4335</v>
      </c>
      <c r="I49" s="563" t="s">
        <v>4335</v>
      </c>
      <c r="J49" s="549"/>
      <c r="K49" s="47"/>
      <c r="L49" s="563" t="s">
        <v>4335</v>
      </c>
      <c r="M49" s="563" t="s">
        <v>4335</v>
      </c>
      <c r="N49" s="563" t="s">
        <v>4335</v>
      </c>
      <c r="O49" s="549"/>
    </row>
    <row r="50" spans="2:15">
      <c r="B50" s="33" t="s">
        <v>1457</v>
      </c>
      <c r="C50" s="46" t="s">
        <v>1549</v>
      </c>
      <c r="D50" s="46" t="s">
        <v>1501</v>
      </c>
      <c r="E50" s="46" t="s">
        <v>75</v>
      </c>
      <c r="F50" s="46">
        <v>43</v>
      </c>
      <c r="G50" s="563" t="s">
        <v>4335</v>
      </c>
      <c r="H50" s="563" t="s">
        <v>4335</v>
      </c>
      <c r="I50" s="563" t="s">
        <v>4335</v>
      </c>
      <c r="J50" s="549"/>
      <c r="K50" s="47"/>
      <c r="L50" s="563" t="s">
        <v>4335</v>
      </c>
      <c r="M50" s="563" t="s">
        <v>4335</v>
      </c>
      <c r="N50" s="563" t="s">
        <v>4335</v>
      </c>
      <c r="O50" s="549"/>
    </row>
    <row r="51" spans="2:15">
      <c r="B51" s="33" t="s">
        <v>1457</v>
      </c>
      <c r="C51" s="46" t="s">
        <v>1549</v>
      </c>
      <c r="D51" s="46" t="s">
        <v>1501</v>
      </c>
      <c r="E51" s="46" t="s">
        <v>75</v>
      </c>
      <c r="F51" s="46">
        <v>44</v>
      </c>
      <c r="G51" s="563" t="s">
        <v>4335</v>
      </c>
      <c r="H51" s="563" t="s">
        <v>4335</v>
      </c>
      <c r="I51" s="563" t="s">
        <v>4335</v>
      </c>
      <c r="J51" s="549"/>
      <c r="K51" s="47"/>
      <c r="L51" s="563" t="s">
        <v>4335</v>
      </c>
      <c r="M51" s="563" t="s">
        <v>4335</v>
      </c>
      <c r="N51" s="563" t="s">
        <v>4335</v>
      </c>
      <c r="O51" s="549"/>
    </row>
    <row r="52" spans="2:15">
      <c r="B52" s="33" t="s">
        <v>1457</v>
      </c>
      <c r="C52" s="46" t="s">
        <v>1549</v>
      </c>
      <c r="D52" s="46" t="s">
        <v>1501</v>
      </c>
      <c r="E52" s="46" t="s">
        <v>75</v>
      </c>
      <c r="F52" s="46">
        <v>45</v>
      </c>
      <c r="G52" s="563" t="s">
        <v>4335</v>
      </c>
      <c r="H52" s="563" t="s">
        <v>4335</v>
      </c>
      <c r="I52" s="563" t="s">
        <v>4335</v>
      </c>
      <c r="J52" s="549"/>
      <c r="K52" s="47"/>
      <c r="L52" s="563" t="s">
        <v>4335</v>
      </c>
      <c r="M52" s="563" t="s">
        <v>4335</v>
      </c>
      <c r="N52" s="563" t="s">
        <v>4335</v>
      </c>
      <c r="O52" s="549"/>
    </row>
    <row r="53" spans="2:15">
      <c r="B53" s="33" t="s">
        <v>1457</v>
      </c>
      <c r="C53" s="46" t="s">
        <v>1549</v>
      </c>
      <c r="D53" s="46" t="s">
        <v>1501</v>
      </c>
      <c r="E53" s="46" t="s">
        <v>75</v>
      </c>
      <c r="F53" s="46">
        <v>46</v>
      </c>
      <c r="G53" s="563" t="s">
        <v>4335</v>
      </c>
      <c r="H53" s="563" t="s">
        <v>4335</v>
      </c>
      <c r="I53" s="563" t="s">
        <v>4335</v>
      </c>
      <c r="J53" s="549"/>
      <c r="K53" s="47"/>
      <c r="L53" s="563" t="s">
        <v>4335</v>
      </c>
      <c r="M53" s="563" t="s">
        <v>4335</v>
      </c>
      <c r="N53" s="563" t="s">
        <v>4335</v>
      </c>
      <c r="O53" s="549"/>
    </row>
    <row r="54" spans="2:15">
      <c r="B54" s="33" t="s">
        <v>1457</v>
      </c>
      <c r="C54" s="46" t="s">
        <v>1549</v>
      </c>
      <c r="D54" s="46" t="s">
        <v>1501</v>
      </c>
      <c r="E54" s="46" t="s">
        <v>75</v>
      </c>
      <c r="F54" s="46">
        <v>47</v>
      </c>
      <c r="G54" s="563" t="s">
        <v>4335</v>
      </c>
      <c r="H54" s="563" t="s">
        <v>4335</v>
      </c>
      <c r="I54" s="563" t="s">
        <v>4335</v>
      </c>
      <c r="J54" s="549"/>
      <c r="K54" s="47"/>
      <c r="L54" s="563" t="s">
        <v>4335</v>
      </c>
      <c r="M54" s="563" t="s">
        <v>4335</v>
      </c>
      <c r="N54" s="563" t="s">
        <v>4335</v>
      </c>
      <c r="O54" s="549"/>
    </row>
    <row r="55" spans="2:15">
      <c r="B55" s="33" t="s">
        <v>1457</v>
      </c>
      <c r="C55" s="46" t="s">
        <v>1549</v>
      </c>
      <c r="D55" s="46" t="s">
        <v>1501</v>
      </c>
      <c r="E55" s="46" t="s">
        <v>75</v>
      </c>
      <c r="F55" s="46">
        <v>48</v>
      </c>
      <c r="G55" s="563" t="s">
        <v>4335</v>
      </c>
      <c r="H55" s="563" t="s">
        <v>4335</v>
      </c>
      <c r="I55" s="563" t="s">
        <v>4335</v>
      </c>
      <c r="J55" s="549"/>
      <c r="K55" s="47"/>
      <c r="L55" s="563" t="s">
        <v>4335</v>
      </c>
      <c r="M55" s="563" t="s">
        <v>4335</v>
      </c>
      <c r="N55" s="563" t="s">
        <v>4335</v>
      </c>
      <c r="O55" s="549"/>
    </row>
    <row r="56" spans="2:15">
      <c r="B56" s="33" t="s">
        <v>1457</v>
      </c>
      <c r="C56" s="46" t="s">
        <v>1549</v>
      </c>
      <c r="D56" s="46" t="s">
        <v>1501</v>
      </c>
      <c r="E56" s="46" t="s">
        <v>75</v>
      </c>
      <c r="F56" s="46">
        <v>49</v>
      </c>
      <c r="G56" s="563" t="s">
        <v>4335</v>
      </c>
      <c r="H56" s="563" t="s">
        <v>4335</v>
      </c>
      <c r="I56" s="563" t="s">
        <v>4335</v>
      </c>
      <c r="J56" s="549"/>
      <c r="K56" s="47"/>
      <c r="L56" s="563" t="s">
        <v>4335</v>
      </c>
      <c r="M56" s="563" t="s">
        <v>4335</v>
      </c>
      <c r="N56" s="563" t="s">
        <v>4335</v>
      </c>
      <c r="O56" s="549"/>
    </row>
    <row r="57" spans="2:15">
      <c r="B57" s="33" t="s">
        <v>1457</v>
      </c>
      <c r="C57" s="46" t="s">
        <v>1549</v>
      </c>
      <c r="D57" s="46" t="s">
        <v>1501</v>
      </c>
      <c r="E57" s="46" t="s">
        <v>75</v>
      </c>
      <c r="F57" s="46">
        <v>50</v>
      </c>
      <c r="G57" s="563" t="s">
        <v>4335</v>
      </c>
      <c r="H57" s="563" t="s">
        <v>4335</v>
      </c>
      <c r="I57" s="563" t="s">
        <v>4335</v>
      </c>
      <c r="J57" s="549"/>
      <c r="K57" s="47"/>
      <c r="L57" s="563" t="s">
        <v>4335</v>
      </c>
      <c r="M57" s="563" t="s">
        <v>4335</v>
      </c>
      <c r="N57" s="563" t="s">
        <v>4335</v>
      </c>
      <c r="O57" s="549"/>
    </row>
    <row r="58" spans="2:15">
      <c r="B58" s="33" t="s">
        <v>1457</v>
      </c>
      <c r="C58" s="46" t="s">
        <v>1549</v>
      </c>
      <c r="D58" s="46" t="s">
        <v>1501</v>
      </c>
      <c r="E58" s="46" t="s">
        <v>75</v>
      </c>
      <c r="F58" s="46">
        <v>51</v>
      </c>
      <c r="G58" s="563" t="s">
        <v>4335</v>
      </c>
      <c r="H58" s="563" t="s">
        <v>4335</v>
      </c>
      <c r="I58" s="563" t="s">
        <v>4335</v>
      </c>
      <c r="J58" s="549"/>
      <c r="K58" s="47"/>
      <c r="L58" s="563" t="s">
        <v>4335</v>
      </c>
      <c r="M58" s="563" t="s">
        <v>4335</v>
      </c>
      <c r="N58" s="563" t="s">
        <v>4335</v>
      </c>
      <c r="O58" s="549"/>
    </row>
    <row r="59" spans="2:15">
      <c r="B59" s="33" t="s">
        <v>1457</v>
      </c>
      <c r="C59" s="46" t="s">
        <v>1549</v>
      </c>
      <c r="D59" s="46" t="s">
        <v>1501</v>
      </c>
      <c r="E59" s="46" t="s">
        <v>75</v>
      </c>
      <c r="F59" s="46">
        <v>52</v>
      </c>
      <c r="G59" s="563" t="s">
        <v>4335</v>
      </c>
      <c r="H59" s="563" t="s">
        <v>4335</v>
      </c>
      <c r="I59" s="563" t="s">
        <v>4335</v>
      </c>
      <c r="J59" s="549"/>
      <c r="K59" s="47"/>
      <c r="L59" s="563" t="s">
        <v>4335</v>
      </c>
      <c r="M59" s="563" t="s">
        <v>4335</v>
      </c>
      <c r="N59" s="563" t="s">
        <v>4335</v>
      </c>
      <c r="O59" s="549"/>
    </row>
    <row r="60" spans="2:15">
      <c r="B60" s="33" t="s">
        <v>1457</v>
      </c>
      <c r="C60" s="46" t="s">
        <v>1549</v>
      </c>
      <c r="D60" s="46" t="s">
        <v>1501</v>
      </c>
      <c r="E60" s="46" t="s">
        <v>75</v>
      </c>
      <c r="F60" s="46">
        <v>53</v>
      </c>
      <c r="G60" s="563" t="s">
        <v>4335</v>
      </c>
      <c r="H60" s="563" t="s">
        <v>4335</v>
      </c>
      <c r="I60" s="563" t="s">
        <v>4335</v>
      </c>
      <c r="J60" s="549"/>
      <c r="K60" s="47"/>
      <c r="L60" s="563" t="s">
        <v>4335</v>
      </c>
      <c r="M60" s="563" t="s">
        <v>4335</v>
      </c>
      <c r="N60" s="563" t="s">
        <v>4335</v>
      </c>
      <c r="O60" s="549"/>
    </row>
    <row r="61" spans="2:15">
      <c r="B61" s="33" t="s">
        <v>1457</v>
      </c>
      <c r="C61" s="46" t="s">
        <v>1549</v>
      </c>
      <c r="D61" s="46" t="s">
        <v>1501</v>
      </c>
      <c r="E61" s="46" t="s">
        <v>75</v>
      </c>
      <c r="F61" s="46">
        <v>54</v>
      </c>
      <c r="G61" s="563" t="s">
        <v>4335</v>
      </c>
      <c r="H61" s="563" t="s">
        <v>4335</v>
      </c>
      <c r="I61" s="563" t="s">
        <v>4335</v>
      </c>
      <c r="J61" s="549"/>
      <c r="K61" s="47"/>
      <c r="L61" s="563" t="s">
        <v>4335</v>
      </c>
      <c r="M61" s="563" t="s">
        <v>4335</v>
      </c>
      <c r="N61" s="563" t="s">
        <v>4335</v>
      </c>
      <c r="O61" s="549"/>
    </row>
    <row r="62" spans="2:15">
      <c r="B62" s="33" t="s">
        <v>1457</v>
      </c>
      <c r="C62" s="46" t="s">
        <v>1549</v>
      </c>
      <c r="D62" s="46" t="s">
        <v>1501</v>
      </c>
      <c r="E62" s="46" t="s">
        <v>75</v>
      </c>
      <c r="F62" s="46">
        <v>55</v>
      </c>
      <c r="G62" s="563" t="s">
        <v>4335</v>
      </c>
      <c r="H62" s="563" t="s">
        <v>4335</v>
      </c>
      <c r="I62" s="563" t="s">
        <v>4335</v>
      </c>
      <c r="J62" s="549"/>
      <c r="K62" s="47"/>
      <c r="L62" s="563" t="s">
        <v>4335</v>
      </c>
      <c r="M62" s="563" t="s">
        <v>4335</v>
      </c>
      <c r="N62" s="563" t="s">
        <v>4335</v>
      </c>
      <c r="O62" s="549"/>
    </row>
    <row r="63" spans="2:15">
      <c r="B63" s="33" t="s">
        <v>1457</v>
      </c>
      <c r="C63" s="46" t="s">
        <v>1549</v>
      </c>
      <c r="D63" s="46" t="s">
        <v>1501</v>
      </c>
      <c r="E63" s="46" t="s">
        <v>75</v>
      </c>
      <c r="F63" s="46">
        <v>56</v>
      </c>
      <c r="G63" s="563" t="s">
        <v>4335</v>
      </c>
      <c r="H63" s="563" t="s">
        <v>4335</v>
      </c>
      <c r="I63" s="563" t="s">
        <v>4335</v>
      </c>
      <c r="J63" s="549"/>
      <c r="K63" s="47"/>
      <c r="L63" s="563" t="s">
        <v>4335</v>
      </c>
      <c r="M63" s="563" t="s">
        <v>4335</v>
      </c>
      <c r="N63" s="563" t="s">
        <v>4335</v>
      </c>
      <c r="O63" s="549"/>
    </row>
    <row r="64" spans="2:15">
      <c r="B64" s="33" t="s">
        <v>1457</v>
      </c>
      <c r="C64" s="46" t="s">
        <v>1549</v>
      </c>
      <c r="D64" s="46" t="s">
        <v>1501</v>
      </c>
      <c r="E64" s="46" t="s">
        <v>75</v>
      </c>
      <c r="F64" s="46">
        <v>57</v>
      </c>
      <c r="G64" s="563" t="s">
        <v>4335</v>
      </c>
      <c r="H64" s="563" t="s">
        <v>4335</v>
      </c>
      <c r="I64" s="563" t="s">
        <v>4335</v>
      </c>
      <c r="J64" s="549"/>
      <c r="K64" s="47"/>
      <c r="L64" s="563" t="s">
        <v>4335</v>
      </c>
      <c r="M64" s="563" t="s">
        <v>4335</v>
      </c>
      <c r="N64" s="563" t="s">
        <v>4335</v>
      </c>
      <c r="O64" s="549"/>
    </row>
    <row r="65" spans="2:15">
      <c r="B65" s="33" t="s">
        <v>1457</v>
      </c>
      <c r="C65" s="46" t="s">
        <v>1549</v>
      </c>
      <c r="D65" s="46" t="s">
        <v>1501</v>
      </c>
      <c r="E65" s="46" t="s">
        <v>75</v>
      </c>
      <c r="F65" s="46">
        <v>58</v>
      </c>
      <c r="G65" s="563" t="s">
        <v>4335</v>
      </c>
      <c r="H65" s="563" t="s">
        <v>4335</v>
      </c>
      <c r="I65" s="563" t="s">
        <v>4335</v>
      </c>
      <c r="J65" s="549"/>
      <c r="K65" s="47"/>
      <c r="L65" s="563" t="s">
        <v>4335</v>
      </c>
      <c r="M65" s="563" t="s">
        <v>4335</v>
      </c>
      <c r="N65" s="563" t="s">
        <v>4335</v>
      </c>
      <c r="O65" s="549"/>
    </row>
    <row r="66" spans="2:15">
      <c r="B66" s="33" t="s">
        <v>1457</v>
      </c>
      <c r="C66" s="46" t="s">
        <v>1549</v>
      </c>
      <c r="D66" s="46" t="s">
        <v>1501</v>
      </c>
      <c r="E66" s="46" t="s">
        <v>75</v>
      </c>
      <c r="F66" s="46">
        <v>59</v>
      </c>
      <c r="G66" s="563" t="s">
        <v>4335</v>
      </c>
      <c r="H66" s="563" t="s">
        <v>4335</v>
      </c>
      <c r="I66" s="563" t="s">
        <v>4335</v>
      </c>
      <c r="J66" s="549"/>
      <c r="K66" s="47"/>
      <c r="L66" s="563" t="s">
        <v>4335</v>
      </c>
      <c r="M66" s="563" t="s">
        <v>4335</v>
      </c>
      <c r="N66" s="563" t="s">
        <v>4335</v>
      </c>
      <c r="O66" s="549"/>
    </row>
    <row r="67" spans="2:15">
      <c r="B67" s="33" t="s">
        <v>1457</v>
      </c>
      <c r="C67" s="46" t="s">
        <v>1549</v>
      </c>
      <c r="D67" s="46" t="s">
        <v>1501</v>
      </c>
      <c r="E67" s="46" t="s">
        <v>75</v>
      </c>
      <c r="F67" s="46">
        <v>60</v>
      </c>
      <c r="G67" s="563" t="s">
        <v>4335</v>
      </c>
      <c r="H67" s="563" t="s">
        <v>4335</v>
      </c>
      <c r="I67" s="563" t="s">
        <v>4335</v>
      </c>
      <c r="J67" s="549"/>
      <c r="K67" s="47"/>
      <c r="L67" s="563" t="s">
        <v>4335</v>
      </c>
      <c r="M67" s="563" t="s">
        <v>4335</v>
      </c>
      <c r="N67" s="563" t="s">
        <v>4335</v>
      </c>
      <c r="O67" s="549"/>
    </row>
    <row r="68" spans="2:15">
      <c r="B68" s="33" t="s">
        <v>1457</v>
      </c>
      <c r="C68" s="46" t="s">
        <v>1549</v>
      </c>
      <c r="D68" s="46" t="s">
        <v>1501</v>
      </c>
      <c r="E68" s="46" t="s">
        <v>75</v>
      </c>
      <c r="F68" s="46">
        <v>61</v>
      </c>
      <c r="G68" s="563" t="s">
        <v>4335</v>
      </c>
      <c r="H68" s="563" t="s">
        <v>4335</v>
      </c>
      <c r="I68" s="563" t="s">
        <v>4335</v>
      </c>
      <c r="J68" s="549"/>
      <c r="K68" s="47"/>
      <c r="L68" s="563" t="s">
        <v>4335</v>
      </c>
      <c r="M68" s="563" t="s">
        <v>4335</v>
      </c>
      <c r="N68" s="563" t="s">
        <v>4335</v>
      </c>
      <c r="O68" s="549"/>
    </row>
    <row r="69" spans="2:15">
      <c r="B69" s="33" t="s">
        <v>1457</v>
      </c>
      <c r="C69" s="46" t="s">
        <v>1549</v>
      </c>
      <c r="D69" s="46" t="s">
        <v>1501</v>
      </c>
      <c r="E69" s="46" t="s">
        <v>75</v>
      </c>
      <c r="F69" s="46">
        <v>62</v>
      </c>
      <c r="G69" s="563" t="s">
        <v>4335</v>
      </c>
      <c r="H69" s="563" t="s">
        <v>4335</v>
      </c>
      <c r="I69" s="563" t="s">
        <v>4335</v>
      </c>
      <c r="J69" s="549"/>
      <c r="K69" s="47"/>
      <c r="L69" s="563" t="s">
        <v>4335</v>
      </c>
      <c r="M69" s="563" t="s">
        <v>4335</v>
      </c>
      <c r="N69" s="563" t="s">
        <v>4335</v>
      </c>
      <c r="O69" s="549"/>
    </row>
    <row r="70" spans="2:15">
      <c r="B70" s="33" t="s">
        <v>1457</v>
      </c>
      <c r="C70" s="46" t="s">
        <v>1549</v>
      </c>
      <c r="D70" s="46" t="s">
        <v>1501</v>
      </c>
      <c r="E70" s="46" t="s">
        <v>75</v>
      </c>
      <c r="F70" s="46">
        <v>63</v>
      </c>
      <c r="G70" s="563" t="s">
        <v>4335</v>
      </c>
      <c r="H70" s="563" t="s">
        <v>4335</v>
      </c>
      <c r="I70" s="563" t="s">
        <v>4335</v>
      </c>
      <c r="J70" s="549"/>
      <c r="K70" s="47"/>
      <c r="L70" s="563" t="s">
        <v>4335</v>
      </c>
      <c r="M70" s="563" t="s">
        <v>4335</v>
      </c>
      <c r="N70" s="563" t="s">
        <v>4335</v>
      </c>
      <c r="O70" s="549"/>
    </row>
    <row r="71" spans="2:15">
      <c r="B71" s="33" t="s">
        <v>1457</v>
      </c>
      <c r="C71" s="46" t="s">
        <v>1549</v>
      </c>
      <c r="D71" s="46" t="s">
        <v>1501</v>
      </c>
      <c r="E71" s="46" t="s">
        <v>75</v>
      </c>
      <c r="F71" s="46">
        <v>64</v>
      </c>
      <c r="G71" s="563" t="s">
        <v>4335</v>
      </c>
      <c r="H71" s="563" t="s">
        <v>4335</v>
      </c>
      <c r="I71" s="563" t="s">
        <v>4335</v>
      </c>
      <c r="J71" s="549"/>
      <c r="K71" s="47"/>
      <c r="L71" s="563" t="s">
        <v>4335</v>
      </c>
      <c r="M71" s="563" t="s">
        <v>4335</v>
      </c>
      <c r="N71" s="563" t="s">
        <v>4335</v>
      </c>
      <c r="O71" s="549"/>
    </row>
  </sheetData>
  <mergeCells count="3">
    <mergeCell ref="D5:F5"/>
    <mergeCell ref="G5:I5"/>
    <mergeCell ref="L5:N5"/>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9"/>
  <dimension ref="B3"/>
  <sheetViews>
    <sheetView workbookViewId="0">
      <selection activeCell="B3" sqref="B3"/>
    </sheetView>
  </sheetViews>
  <sheetFormatPr defaultRowHeight="13"/>
  <sheetData>
    <row r="3" spans="2:2" ht="18">
      <c r="B3" s="30" t="s">
        <v>4466</v>
      </c>
    </row>
  </sheetData>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B3:M35"/>
  <sheetViews>
    <sheetView zoomScale="85" zoomScaleNormal="85" workbookViewId="0">
      <selection activeCell="L10" sqref="L10"/>
    </sheetView>
  </sheetViews>
  <sheetFormatPr defaultRowHeight="13"/>
  <cols>
    <col min="2" max="2" width="14.44140625" customWidth="1"/>
    <col min="3" max="3" width="64.77734375" style="27" customWidth="1"/>
    <col min="4" max="4" width="35.109375" style="27" customWidth="1"/>
    <col min="5" max="5" width="35.109375" bestFit="1" customWidth="1"/>
    <col min="6" max="6" width="33.77734375" customWidth="1"/>
    <col min="7" max="7" width="18.33203125" customWidth="1"/>
    <col min="8" max="8" width="24.33203125" bestFit="1" customWidth="1"/>
    <col min="9" max="9" width="14.6640625" bestFit="1" customWidth="1"/>
    <col min="10" max="10" width="14.44140625" bestFit="1" customWidth="1"/>
    <col min="11" max="11" width="26.109375" customWidth="1"/>
    <col min="12" max="12" width="22.109375" customWidth="1"/>
  </cols>
  <sheetData>
    <row r="3" spans="2:13" ht="14">
      <c r="F3" s="3"/>
      <c r="G3" s="3"/>
      <c r="H3" s="3"/>
      <c r="I3" s="3"/>
    </row>
    <row r="4" spans="2:13" ht="18">
      <c r="C4" s="72" t="s">
        <v>4467</v>
      </c>
      <c r="D4" s="72"/>
      <c r="I4" s="18"/>
    </row>
    <row r="5" spans="2:13" ht="18">
      <c r="C5" s="72"/>
      <c r="D5" s="72"/>
      <c r="I5" s="18"/>
    </row>
    <row r="6" spans="2:13" ht="18">
      <c r="C6" s="147" t="s">
        <v>4468</v>
      </c>
      <c r="D6" s="15"/>
      <c r="I6" s="18"/>
    </row>
    <row r="7" spans="2:13" ht="18">
      <c r="C7" s="147" t="s">
        <v>4469</v>
      </c>
      <c r="D7" s="15"/>
      <c r="I7" s="18"/>
      <c r="M7" s="27"/>
    </row>
    <row r="8" spans="2:13" ht="18">
      <c r="C8" s="72"/>
      <c r="D8" s="72"/>
      <c r="I8" s="18"/>
    </row>
    <row r="9" spans="2:13" ht="18">
      <c r="C9" s="72"/>
      <c r="D9" s="72"/>
      <c r="I9" s="18"/>
    </row>
    <row r="10" spans="2:13" ht="26">
      <c r="B10" s="546" t="s">
        <v>1061</v>
      </c>
      <c r="C10" s="546" t="s">
        <v>4470</v>
      </c>
      <c r="D10" s="546" t="s">
        <v>4471</v>
      </c>
      <c r="E10" s="546" t="s">
        <v>4472</v>
      </c>
      <c r="F10" s="546" t="s">
        <v>4473</v>
      </c>
      <c r="G10" s="546" t="s">
        <v>4474</v>
      </c>
      <c r="H10" s="546" t="s">
        <v>4475</v>
      </c>
      <c r="I10" s="546" t="s">
        <v>483</v>
      </c>
      <c r="J10" s="546" t="s">
        <v>484</v>
      </c>
      <c r="K10" s="546" t="s">
        <v>4476</v>
      </c>
      <c r="L10" s="546" t="s">
        <v>4477</v>
      </c>
    </row>
    <row r="11" spans="2:13">
      <c r="B11" s="148" t="s">
        <v>1096</v>
      </c>
      <c r="C11" s="148" t="s">
        <v>4478</v>
      </c>
      <c r="D11" s="148" t="s">
        <v>4479</v>
      </c>
      <c r="E11" s="148" t="s">
        <v>4480</v>
      </c>
      <c r="F11" s="148" t="s">
        <v>4481</v>
      </c>
      <c r="G11" s="148" t="s">
        <v>1101</v>
      </c>
      <c r="H11" s="148" t="s">
        <v>4482</v>
      </c>
      <c r="I11" s="148" t="s">
        <v>466</v>
      </c>
      <c r="J11" s="148" t="s">
        <v>466</v>
      </c>
      <c r="K11" s="148" t="s">
        <v>466</v>
      </c>
      <c r="L11" s="148"/>
    </row>
    <row r="12" spans="2:13">
      <c r="B12" s="148" t="s">
        <v>1096</v>
      </c>
      <c r="C12" s="148" t="s">
        <v>4483</v>
      </c>
      <c r="D12" s="148" t="s">
        <v>4479</v>
      </c>
      <c r="E12" s="148" t="s">
        <v>4484</v>
      </c>
      <c r="F12" s="148" t="s">
        <v>4485</v>
      </c>
      <c r="G12" s="148" t="s">
        <v>1101</v>
      </c>
      <c r="H12" s="148" t="s">
        <v>4482</v>
      </c>
      <c r="I12" s="148" t="s">
        <v>466</v>
      </c>
      <c r="J12" s="148" t="s">
        <v>466</v>
      </c>
      <c r="K12" s="148" t="s">
        <v>466</v>
      </c>
      <c r="L12" s="148"/>
    </row>
    <row r="13" spans="2:13">
      <c r="B13" s="148" t="s">
        <v>1096</v>
      </c>
      <c r="C13" s="148" t="s">
        <v>4486</v>
      </c>
      <c r="D13" s="148" t="s">
        <v>4479</v>
      </c>
      <c r="E13" s="148" t="s">
        <v>4480</v>
      </c>
      <c r="F13" s="148" t="s">
        <v>4487</v>
      </c>
      <c r="G13" s="148" t="s">
        <v>1101</v>
      </c>
      <c r="H13" s="148" t="s">
        <v>4482</v>
      </c>
      <c r="I13" s="148" t="s">
        <v>466</v>
      </c>
      <c r="J13" s="148" t="s">
        <v>466</v>
      </c>
      <c r="K13" s="148" t="s">
        <v>466</v>
      </c>
      <c r="L13" s="148"/>
      <c r="M13" s="27"/>
    </row>
    <row r="14" spans="2:13">
      <c r="B14" s="148" t="s">
        <v>1096</v>
      </c>
      <c r="C14" s="148" t="s">
        <v>4488</v>
      </c>
      <c r="D14" s="148" t="s">
        <v>4479</v>
      </c>
      <c r="E14" s="148" t="s">
        <v>4484</v>
      </c>
      <c r="F14" s="148" t="s">
        <v>4489</v>
      </c>
      <c r="G14" s="148" t="s">
        <v>1101</v>
      </c>
      <c r="H14" s="148" t="s">
        <v>4482</v>
      </c>
      <c r="I14" s="148" t="s">
        <v>466</v>
      </c>
      <c r="J14" s="148" t="s">
        <v>466</v>
      </c>
      <c r="K14" s="148" t="s">
        <v>466</v>
      </c>
      <c r="L14" s="148"/>
      <c r="M14" s="27"/>
    </row>
    <row r="15" spans="2:13">
      <c r="B15" s="148" t="s">
        <v>1096</v>
      </c>
      <c r="C15" s="148" t="s">
        <v>4490</v>
      </c>
      <c r="D15" s="148" t="s">
        <v>459</v>
      </c>
      <c r="E15" s="148" t="s">
        <v>4479</v>
      </c>
      <c r="F15" s="149" t="s">
        <v>1267</v>
      </c>
      <c r="G15" s="148" t="s">
        <v>1133</v>
      </c>
      <c r="H15" s="148">
        <v>514</v>
      </c>
      <c r="I15" s="148" t="s">
        <v>466</v>
      </c>
      <c r="J15" s="148" t="s">
        <v>466</v>
      </c>
      <c r="K15" s="148" t="s">
        <v>466</v>
      </c>
      <c r="L15" s="148"/>
      <c r="M15" s="27"/>
    </row>
    <row r="16" spans="2:13">
      <c r="B16" s="148" t="s">
        <v>1096</v>
      </c>
      <c r="C16" s="148" t="s">
        <v>4491</v>
      </c>
      <c r="D16" s="148" t="s">
        <v>4492</v>
      </c>
      <c r="E16" s="148" t="s">
        <v>4479</v>
      </c>
      <c r="F16" s="148" t="s">
        <v>4493</v>
      </c>
      <c r="G16" s="148" t="s">
        <v>1133</v>
      </c>
      <c r="H16" s="148">
        <v>514</v>
      </c>
      <c r="I16" s="148" t="s">
        <v>466</v>
      </c>
      <c r="J16" s="148" t="s">
        <v>466</v>
      </c>
      <c r="K16" s="148" t="s">
        <v>466</v>
      </c>
      <c r="L16" s="148"/>
      <c r="M16" s="27"/>
    </row>
    <row r="17" spans="2:13" ht="25">
      <c r="B17" s="148" t="s">
        <v>1096</v>
      </c>
      <c r="C17" s="148" t="s">
        <v>4494</v>
      </c>
      <c r="D17" s="148" t="s">
        <v>469</v>
      </c>
      <c r="E17" s="148" t="s">
        <v>4479</v>
      </c>
      <c r="F17" s="150" t="s">
        <v>4495</v>
      </c>
      <c r="G17" s="148" t="s">
        <v>1133</v>
      </c>
      <c r="H17" s="148">
        <v>514</v>
      </c>
      <c r="I17" s="148" t="s">
        <v>466</v>
      </c>
      <c r="J17" s="148" t="s">
        <v>466</v>
      </c>
      <c r="K17" s="148" t="s">
        <v>466</v>
      </c>
      <c r="L17" s="148"/>
      <c r="M17" s="27"/>
    </row>
    <row r="18" spans="2:13">
      <c r="B18" s="148" t="s">
        <v>1096</v>
      </c>
      <c r="C18" s="148" t="s">
        <v>4496</v>
      </c>
      <c r="D18" s="148" t="s">
        <v>470</v>
      </c>
      <c r="E18" s="148" t="s">
        <v>4479</v>
      </c>
      <c r="F18" s="148" t="s">
        <v>4497</v>
      </c>
      <c r="G18" s="148" t="s">
        <v>1133</v>
      </c>
      <c r="H18" s="148">
        <v>514</v>
      </c>
      <c r="I18" s="148" t="s">
        <v>466</v>
      </c>
      <c r="J18" s="148" t="s">
        <v>466</v>
      </c>
      <c r="K18" s="148" t="s">
        <v>466</v>
      </c>
      <c r="L18" s="148"/>
      <c r="M18" s="27"/>
    </row>
    <row r="19" spans="2:13">
      <c r="B19" s="148" t="s">
        <v>1096</v>
      </c>
      <c r="C19" s="148" t="s">
        <v>4498</v>
      </c>
      <c r="D19" s="148" t="s">
        <v>471</v>
      </c>
      <c r="E19" s="148" t="s">
        <v>4479</v>
      </c>
      <c r="F19" s="150" t="s">
        <v>4499</v>
      </c>
      <c r="G19" s="148" t="s">
        <v>1133</v>
      </c>
      <c r="H19" s="148">
        <v>514</v>
      </c>
      <c r="I19" s="148" t="s">
        <v>466</v>
      </c>
      <c r="J19" s="148" t="s">
        <v>466</v>
      </c>
      <c r="K19" s="148" t="s">
        <v>466</v>
      </c>
      <c r="L19" s="148"/>
      <c r="M19" s="27"/>
    </row>
    <row r="20" spans="2:13">
      <c r="B20" s="148" t="s">
        <v>1096</v>
      </c>
      <c r="C20" s="148" t="s">
        <v>4500</v>
      </c>
      <c r="D20" s="148" t="s">
        <v>472</v>
      </c>
      <c r="E20" s="148" t="s">
        <v>4479</v>
      </c>
      <c r="F20" s="148" t="s">
        <v>4501</v>
      </c>
      <c r="G20" s="148" t="s">
        <v>1133</v>
      </c>
      <c r="H20" s="148">
        <v>514</v>
      </c>
      <c r="I20" s="148" t="s">
        <v>466</v>
      </c>
      <c r="J20" s="148" t="s">
        <v>466</v>
      </c>
      <c r="K20" s="148" t="s">
        <v>466</v>
      </c>
      <c r="L20" s="148"/>
      <c r="M20" s="27"/>
    </row>
    <row r="21" spans="2:13" ht="25">
      <c r="B21" s="148" t="s">
        <v>1096</v>
      </c>
      <c r="C21" s="148" t="s">
        <v>4502</v>
      </c>
      <c r="D21" s="148" t="s">
        <v>4503</v>
      </c>
      <c r="E21" s="148" t="s">
        <v>4479</v>
      </c>
      <c r="F21" s="148" t="s">
        <v>4504</v>
      </c>
      <c r="G21" s="148" t="s">
        <v>1133</v>
      </c>
      <c r="H21" s="148">
        <v>514</v>
      </c>
      <c r="I21" s="148" t="s">
        <v>466</v>
      </c>
      <c r="J21" s="148" t="s">
        <v>466</v>
      </c>
      <c r="K21" s="148" t="s">
        <v>466</v>
      </c>
      <c r="L21" s="148"/>
      <c r="M21" s="27"/>
    </row>
    <row r="22" spans="2:13" ht="52">
      <c r="B22" s="148" t="s">
        <v>1154</v>
      </c>
      <c r="C22" s="148" t="s">
        <v>4505</v>
      </c>
      <c r="D22" s="148" t="s">
        <v>2636</v>
      </c>
      <c r="E22" s="148" t="s">
        <v>4506</v>
      </c>
      <c r="F22" s="148" t="s">
        <v>4507</v>
      </c>
      <c r="G22" s="148" t="s">
        <v>1089</v>
      </c>
      <c r="H22" s="360">
        <v>53080</v>
      </c>
      <c r="I22" s="149" t="s">
        <v>1267</v>
      </c>
      <c r="J22" s="149" t="s">
        <v>1267</v>
      </c>
      <c r="K22" s="362" t="s">
        <v>4508</v>
      </c>
      <c r="L22" s="148" t="s">
        <v>4509</v>
      </c>
      <c r="M22" s="27"/>
    </row>
    <row r="23" spans="2:13" ht="25">
      <c r="B23" s="148" t="s">
        <v>1154</v>
      </c>
      <c r="C23" s="148" t="s">
        <v>4510</v>
      </c>
      <c r="D23" s="148" t="s">
        <v>2636</v>
      </c>
      <c r="E23" s="148" t="s">
        <v>4511</v>
      </c>
      <c r="F23" s="148" t="s">
        <v>4512</v>
      </c>
      <c r="G23" s="148" t="s">
        <v>1089</v>
      </c>
      <c r="H23" s="360" t="s">
        <v>1166</v>
      </c>
      <c r="I23" s="149" t="s">
        <v>1267</v>
      </c>
      <c r="J23" s="149" t="s">
        <v>1267</v>
      </c>
      <c r="K23" s="148" t="s">
        <v>466</v>
      </c>
      <c r="L23" s="148" t="s">
        <v>4509</v>
      </c>
      <c r="M23" s="27"/>
    </row>
    <row r="24" spans="2:13" ht="50">
      <c r="B24" s="148" t="s">
        <v>1168</v>
      </c>
      <c r="C24" s="148" t="s">
        <v>4513</v>
      </c>
      <c r="D24" s="148" t="s">
        <v>2636</v>
      </c>
      <c r="E24" s="148" t="s">
        <v>4506</v>
      </c>
      <c r="F24" s="148" t="s">
        <v>4507</v>
      </c>
      <c r="G24" s="148" t="s">
        <v>1089</v>
      </c>
      <c r="H24" s="148" t="s">
        <v>4514</v>
      </c>
      <c r="I24" s="148" t="s">
        <v>466</v>
      </c>
      <c r="J24" s="148" t="s">
        <v>466</v>
      </c>
      <c r="K24" s="148" t="s">
        <v>466</v>
      </c>
      <c r="L24" s="148"/>
      <c r="M24" s="27"/>
    </row>
    <row r="25" spans="2:13">
      <c r="B25" s="148" t="s">
        <v>4515</v>
      </c>
      <c r="C25" s="148" t="s">
        <v>4516</v>
      </c>
      <c r="D25" s="148" t="s">
        <v>2636</v>
      </c>
      <c r="E25" s="148" t="s">
        <v>4511</v>
      </c>
      <c r="F25" s="148" t="s">
        <v>4512</v>
      </c>
      <c r="G25" s="148" t="s">
        <v>1089</v>
      </c>
      <c r="H25" s="148" t="s">
        <v>4514</v>
      </c>
      <c r="I25" s="148" t="s">
        <v>466</v>
      </c>
      <c r="J25" s="148" t="s">
        <v>466</v>
      </c>
      <c r="K25" s="148" t="s">
        <v>466</v>
      </c>
      <c r="L25" s="148"/>
      <c r="M25" s="27"/>
    </row>
    <row r="26" spans="2:13" ht="62.5">
      <c r="B26" s="148" t="s">
        <v>4517</v>
      </c>
      <c r="C26" s="148" t="s">
        <v>4518</v>
      </c>
      <c r="D26" s="148" t="s">
        <v>4479</v>
      </c>
      <c r="E26" s="148" t="s">
        <v>4519</v>
      </c>
      <c r="F26" s="148" t="s">
        <v>4520</v>
      </c>
      <c r="G26" s="150" t="s">
        <v>1211</v>
      </c>
      <c r="H26" s="148">
        <v>22</v>
      </c>
      <c r="I26" s="148" t="s">
        <v>466</v>
      </c>
      <c r="J26" s="148" t="s">
        <v>466</v>
      </c>
      <c r="K26" s="148" t="s">
        <v>466</v>
      </c>
      <c r="L26" s="148"/>
      <c r="M26" s="27"/>
    </row>
    <row r="27" spans="2:13" ht="25">
      <c r="B27" s="148" t="s">
        <v>4521</v>
      </c>
      <c r="C27" s="148" t="s">
        <v>4522</v>
      </c>
      <c r="D27" s="148" t="s">
        <v>4479</v>
      </c>
      <c r="E27" s="148" t="s">
        <v>4523</v>
      </c>
      <c r="F27" s="150" t="s">
        <v>4524</v>
      </c>
      <c r="G27" s="150" t="s">
        <v>1211</v>
      </c>
      <c r="H27" s="148">
        <v>22</v>
      </c>
      <c r="I27" s="149" t="s">
        <v>1267</v>
      </c>
      <c r="J27" s="149" t="s">
        <v>1267</v>
      </c>
      <c r="K27" s="149" t="s">
        <v>1267</v>
      </c>
      <c r="L27" s="148"/>
      <c r="M27" s="27"/>
    </row>
    <row r="28" spans="2:13" ht="37.5">
      <c r="B28" s="148" t="s">
        <v>4521</v>
      </c>
      <c r="C28" s="148" t="s">
        <v>4525</v>
      </c>
      <c r="D28" s="148" t="s">
        <v>4479</v>
      </c>
      <c r="E28" s="149" t="s">
        <v>1267</v>
      </c>
      <c r="F28" s="150" t="s">
        <v>4526</v>
      </c>
      <c r="G28" s="150" t="s">
        <v>1211</v>
      </c>
      <c r="H28" s="148">
        <v>22</v>
      </c>
      <c r="I28" s="149" t="s">
        <v>1267</v>
      </c>
      <c r="J28" s="149" t="s">
        <v>1267</v>
      </c>
      <c r="K28" s="149" t="s">
        <v>1267</v>
      </c>
      <c r="L28" s="148"/>
      <c r="M28" s="27"/>
    </row>
    <row r="29" spans="2:13" ht="13" customHeight="1">
      <c r="B29" s="148" t="s">
        <v>100</v>
      </c>
      <c r="C29" s="148" t="s">
        <v>4527</v>
      </c>
      <c r="D29" s="946" t="s">
        <v>4528</v>
      </c>
      <c r="E29" s="947"/>
      <c r="F29" s="948"/>
      <c r="G29" s="148" t="s">
        <v>4529</v>
      </c>
      <c r="H29" s="148" t="s">
        <v>4530</v>
      </c>
      <c r="I29" s="148" t="s">
        <v>466</v>
      </c>
      <c r="J29" s="148" t="s">
        <v>466</v>
      </c>
      <c r="K29" s="148" t="s">
        <v>466</v>
      </c>
      <c r="L29" s="148"/>
      <c r="M29" s="27"/>
    </row>
    <row r="30" spans="2:13">
      <c r="B30" s="148"/>
      <c r="C30" s="148"/>
      <c r="D30" s="148"/>
      <c r="E30" s="148"/>
      <c r="F30" s="148"/>
      <c r="G30" s="148"/>
      <c r="H30" s="148"/>
      <c r="I30" s="148"/>
      <c r="J30" s="148"/>
      <c r="K30" s="148"/>
      <c r="L30" s="148"/>
      <c r="M30" s="27"/>
    </row>
    <row r="31" spans="2:13">
      <c r="M31" s="27"/>
    </row>
    <row r="32" spans="2:13">
      <c r="M32" s="27"/>
    </row>
    <row r="33" spans="13:13">
      <c r="M33" s="27"/>
    </row>
    <row r="34" spans="13:13">
      <c r="M34" s="27"/>
    </row>
    <row r="35" spans="13:13">
      <c r="M35" s="27"/>
    </row>
  </sheetData>
  <mergeCells count="1">
    <mergeCell ref="D29:F29"/>
  </mergeCells>
  <hyperlinks>
    <hyperlink ref="D29" location="'DNS and NTP Master View'!A1" display="DNS and NTP Master View" xr:uid="{00000000-0004-0000-1500-000000000000}"/>
    <hyperlink ref="K22" r:id="rId1" xr:uid="{00000000-0004-0000-1500-000001000000}"/>
  </hyperlinks>
  <pageMargins left="0.7" right="0.7" top="0.75" bottom="0.75" header="0.3" footer="0.3"/>
  <pageSetup paperSize="9" orientation="portrait" r:id="rId2"/>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B1:L28"/>
  <sheetViews>
    <sheetView zoomScaleNormal="100" workbookViewId="0">
      <selection activeCell="F15" sqref="F15"/>
    </sheetView>
  </sheetViews>
  <sheetFormatPr defaultRowHeight="13"/>
  <cols>
    <col min="1" max="1" width="5" customWidth="1"/>
    <col min="2" max="2" width="15" style="27" customWidth="1"/>
    <col min="3" max="3" width="57" customWidth="1"/>
    <col min="4" max="4" width="31.44140625" style="65" customWidth="1"/>
    <col min="5" max="5" width="34.77734375" customWidth="1"/>
    <col min="6" max="6" width="41.44140625" style="27" customWidth="1"/>
    <col min="7" max="7" width="34.109375" style="27" bestFit="1" customWidth="1"/>
    <col min="8" max="8" width="22.33203125" bestFit="1" customWidth="1"/>
    <col min="9" max="9" width="14.44140625" bestFit="1" customWidth="1"/>
    <col min="10" max="10" width="16.33203125" style="27" customWidth="1"/>
    <col min="11" max="11" width="35.44140625" customWidth="1"/>
    <col min="12" max="12" width="17.44140625" customWidth="1"/>
  </cols>
  <sheetData>
    <row r="1" spans="2:12">
      <c r="D1" s="27"/>
    </row>
    <row r="2" spans="2:12">
      <c r="D2" s="27"/>
    </row>
    <row r="3" spans="2:12" ht="13" customHeight="1">
      <c r="D3" s="27"/>
      <c r="F3" s="32"/>
      <c r="G3" s="32"/>
      <c r="H3" s="3"/>
    </row>
    <row r="4" spans="2:12" ht="18">
      <c r="C4" s="93" t="s">
        <v>4531</v>
      </c>
      <c r="D4" s="27"/>
      <c r="H4" s="18"/>
    </row>
    <row r="5" spans="2:12" ht="18">
      <c r="C5" s="93"/>
      <c r="D5" s="27"/>
      <c r="H5" s="18"/>
    </row>
    <row r="6" spans="2:12" ht="18">
      <c r="C6" s="147" t="s">
        <v>4468</v>
      </c>
      <c r="D6" s="15"/>
      <c r="F6"/>
      <c r="G6"/>
      <c r="I6" s="18"/>
      <c r="J6"/>
      <c r="L6" s="27"/>
    </row>
    <row r="7" spans="2:12" ht="18">
      <c r="C7" s="147" t="s">
        <v>4469</v>
      </c>
      <c r="D7" s="15"/>
      <c r="F7"/>
      <c r="G7"/>
      <c r="I7" s="18"/>
      <c r="J7"/>
      <c r="L7" s="27"/>
    </row>
    <row r="8" spans="2:12" ht="18">
      <c r="C8" s="72"/>
      <c r="D8" s="72"/>
      <c r="F8"/>
      <c r="G8"/>
      <c r="I8" s="18"/>
      <c r="J8"/>
      <c r="L8" s="27"/>
    </row>
    <row r="9" spans="2:12" ht="18">
      <c r="C9" s="72"/>
      <c r="D9" s="72"/>
      <c r="F9"/>
      <c r="G9"/>
      <c r="I9" s="18"/>
      <c r="J9"/>
      <c r="L9" s="27"/>
    </row>
    <row r="10" spans="2:12" ht="48" customHeight="1">
      <c r="B10" s="546" t="s">
        <v>1061</v>
      </c>
      <c r="C10" s="546" t="s">
        <v>4470</v>
      </c>
      <c r="D10" s="546" t="s">
        <v>4471</v>
      </c>
      <c r="E10" s="546" t="s">
        <v>4472</v>
      </c>
      <c r="F10" s="546" t="s">
        <v>4473</v>
      </c>
      <c r="G10" s="546" t="s">
        <v>4474</v>
      </c>
      <c r="H10" s="546" t="s">
        <v>4475</v>
      </c>
      <c r="I10" s="546" t="s">
        <v>483</v>
      </c>
      <c r="J10" s="546" t="s">
        <v>484</v>
      </c>
      <c r="K10" s="546" t="s">
        <v>4476</v>
      </c>
      <c r="L10" s="546" t="s">
        <v>4477</v>
      </c>
    </row>
    <row r="11" spans="2:12" ht="25">
      <c r="B11" s="148" t="s">
        <v>1096</v>
      </c>
      <c r="C11" s="148" t="s">
        <v>4532</v>
      </c>
      <c r="D11" s="148" t="s">
        <v>4479</v>
      </c>
      <c r="E11" s="151" t="s">
        <v>4533</v>
      </c>
      <c r="F11" s="148" t="s">
        <v>4534</v>
      </c>
      <c r="G11" s="148" t="s">
        <v>1101</v>
      </c>
      <c r="H11" s="148" t="s">
        <v>4482</v>
      </c>
      <c r="I11" s="148" t="s">
        <v>466</v>
      </c>
      <c r="J11" s="148" t="s">
        <v>466</v>
      </c>
      <c r="K11" s="148" t="s">
        <v>466</v>
      </c>
      <c r="L11" s="148"/>
    </row>
    <row r="12" spans="2:12" ht="25">
      <c r="B12" s="148" t="s">
        <v>1096</v>
      </c>
      <c r="C12" s="148" t="s">
        <v>4535</v>
      </c>
      <c r="D12" s="148" t="s">
        <v>4479</v>
      </c>
      <c r="E12" s="151" t="s">
        <v>4536</v>
      </c>
      <c r="F12" s="148" t="s">
        <v>4537</v>
      </c>
      <c r="G12" s="148" t="s">
        <v>1101</v>
      </c>
      <c r="H12" s="148" t="s">
        <v>4482</v>
      </c>
      <c r="I12" s="148" t="s">
        <v>466</v>
      </c>
      <c r="J12" s="148" t="s">
        <v>466</v>
      </c>
      <c r="K12" s="148" t="s">
        <v>466</v>
      </c>
      <c r="L12" s="148"/>
    </row>
    <row r="13" spans="2:12" ht="25">
      <c r="B13" s="148" t="s">
        <v>1096</v>
      </c>
      <c r="C13" s="148" t="s">
        <v>4538</v>
      </c>
      <c r="D13" s="148" t="s">
        <v>4479</v>
      </c>
      <c r="E13" s="151" t="s">
        <v>4533</v>
      </c>
      <c r="F13" s="148" t="s">
        <v>4539</v>
      </c>
      <c r="G13" s="148" t="s">
        <v>1101</v>
      </c>
      <c r="H13" s="148" t="s">
        <v>4482</v>
      </c>
      <c r="I13" s="148" t="s">
        <v>466</v>
      </c>
      <c r="J13" s="148" t="s">
        <v>466</v>
      </c>
      <c r="K13" s="148" t="s">
        <v>466</v>
      </c>
      <c r="L13" s="148"/>
    </row>
    <row r="14" spans="2:12">
      <c r="B14" s="148" t="s">
        <v>1096</v>
      </c>
      <c r="C14" s="148" t="s">
        <v>4540</v>
      </c>
      <c r="D14" s="148" t="s">
        <v>4479</v>
      </c>
      <c r="E14" s="151" t="s">
        <v>4536</v>
      </c>
      <c r="F14" s="148" t="s">
        <v>4541</v>
      </c>
      <c r="G14" s="148" t="s">
        <v>1101</v>
      </c>
      <c r="H14" s="148" t="s">
        <v>4482</v>
      </c>
      <c r="I14" s="148" t="s">
        <v>466</v>
      </c>
      <c r="J14" s="148" t="s">
        <v>466</v>
      </c>
      <c r="K14" s="148" t="s">
        <v>466</v>
      </c>
      <c r="L14" s="148"/>
    </row>
    <row r="15" spans="2:12" ht="25">
      <c r="B15" s="148" t="s">
        <v>1096</v>
      </c>
      <c r="C15" s="148" t="s">
        <v>4542</v>
      </c>
      <c r="D15" s="148" t="s">
        <v>469</v>
      </c>
      <c r="E15" s="148" t="s">
        <v>4479</v>
      </c>
      <c r="F15" s="150" t="s">
        <v>4543</v>
      </c>
      <c r="G15" s="148" t="s">
        <v>1133</v>
      </c>
      <c r="H15" s="148">
        <v>514</v>
      </c>
      <c r="I15" s="148" t="s">
        <v>466</v>
      </c>
      <c r="J15" s="148" t="s">
        <v>466</v>
      </c>
      <c r="K15" s="148" t="s">
        <v>466</v>
      </c>
      <c r="L15" s="148"/>
    </row>
    <row r="16" spans="2:12">
      <c r="B16" s="148" t="s">
        <v>1096</v>
      </c>
      <c r="C16" s="148" t="s">
        <v>4491</v>
      </c>
      <c r="D16" s="148" t="s">
        <v>4492</v>
      </c>
      <c r="E16" s="148" t="s">
        <v>4479</v>
      </c>
      <c r="F16" s="148" t="s">
        <v>4493</v>
      </c>
      <c r="G16" s="148" t="s">
        <v>1133</v>
      </c>
      <c r="H16" s="148">
        <v>514</v>
      </c>
      <c r="I16" s="148" t="s">
        <v>466</v>
      </c>
      <c r="J16" s="148" t="s">
        <v>466</v>
      </c>
      <c r="K16" s="148" t="s">
        <v>466</v>
      </c>
      <c r="L16" s="148"/>
    </row>
    <row r="17" spans="2:12" ht="50">
      <c r="B17" s="148" t="s">
        <v>1154</v>
      </c>
      <c r="C17" s="148" t="s">
        <v>4505</v>
      </c>
      <c r="D17" s="148" t="s">
        <v>2636</v>
      </c>
      <c r="E17" s="148" t="s">
        <v>4506</v>
      </c>
      <c r="F17" s="148" t="s">
        <v>4507</v>
      </c>
      <c r="G17" s="148" t="s">
        <v>1089</v>
      </c>
      <c r="H17" s="360">
        <v>53080</v>
      </c>
      <c r="I17" s="149" t="s">
        <v>1267</v>
      </c>
      <c r="J17" s="149" t="s">
        <v>1267</v>
      </c>
      <c r="K17" s="362" t="s">
        <v>4508</v>
      </c>
      <c r="L17" s="148" t="s">
        <v>4509</v>
      </c>
    </row>
    <row r="18" spans="2:12" ht="25">
      <c r="B18" s="148" t="s">
        <v>1154</v>
      </c>
      <c r="C18" s="148" t="s">
        <v>4510</v>
      </c>
      <c r="D18" s="148" t="s">
        <v>2636</v>
      </c>
      <c r="E18" s="148" t="s">
        <v>4511</v>
      </c>
      <c r="F18" s="148" t="s">
        <v>4512</v>
      </c>
      <c r="G18" s="148" t="s">
        <v>1089</v>
      </c>
      <c r="H18" s="360" t="s">
        <v>1166</v>
      </c>
      <c r="I18" s="149" t="s">
        <v>1267</v>
      </c>
      <c r="J18" s="149" t="s">
        <v>1267</v>
      </c>
      <c r="K18" s="148" t="s">
        <v>466</v>
      </c>
      <c r="L18" s="148" t="s">
        <v>4544</v>
      </c>
    </row>
    <row r="19" spans="2:12" ht="50">
      <c r="B19" s="148" t="s">
        <v>1168</v>
      </c>
      <c r="C19" s="148" t="s">
        <v>4513</v>
      </c>
      <c r="D19" s="148" t="s">
        <v>2636</v>
      </c>
      <c r="E19" s="148" t="s">
        <v>4506</v>
      </c>
      <c r="F19" s="148" t="s">
        <v>4507</v>
      </c>
      <c r="G19" s="148" t="s">
        <v>1089</v>
      </c>
      <c r="H19" s="148" t="s">
        <v>4514</v>
      </c>
      <c r="I19" s="148" t="s">
        <v>466</v>
      </c>
      <c r="J19" s="148" t="s">
        <v>466</v>
      </c>
      <c r="K19" s="148" t="s">
        <v>466</v>
      </c>
      <c r="L19" s="148"/>
    </row>
    <row r="20" spans="2:12">
      <c r="B20" s="148" t="s">
        <v>1168</v>
      </c>
      <c r="C20" s="148" t="s">
        <v>4516</v>
      </c>
      <c r="D20" s="148" t="s">
        <v>2636</v>
      </c>
      <c r="E20" s="148" t="s">
        <v>4511</v>
      </c>
      <c r="F20" s="148" t="s">
        <v>4512</v>
      </c>
      <c r="G20" s="148" t="s">
        <v>1089</v>
      </c>
      <c r="H20" s="148" t="s">
        <v>4514</v>
      </c>
      <c r="I20" s="148" t="s">
        <v>466</v>
      </c>
      <c r="J20" s="148" t="s">
        <v>466</v>
      </c>
      <c r="K20" s="148" t="s">
        <v>466</v>
      </c>
      <c r="L20" s="148"/>
    </row>
    <row r="21" spans="2:12" ht="62.5">
      <c r="B21" s="148" t="s">
        <v>4517</v>
      </c>
      <c r="C21" s="148" t="s">
        <v>4518</v>
      </c>
      <c r="D21" s="148" t="s">
        <v>4479</v>
      </c>
      <c r="E21" s="149" t="s">
        <v>4545</v>
      </c>
      <c r="F21" s="149" t="s">
        <v>4546</v>
      </c>
      <c r="G21" s="150" t="s">
        <v>1211</v>
      </c>
      <c r="H21" s="148">
        <v>22</v>
      </c>
      <c r="I21" s="148" t="s">
        <v>466</v>
      </c>
      <c r="J21" s="148" t="s">
        <v>466</v>
      </c>
      <c r="K21" s="148" t="s">
        <v>466</v>
      </c>
      <c r="L21" s="148"/>
    </row>
    <row r="22" spans="2:12" ht="25">
      <c r="B22" s="549" t="s">
        <v>4521</v>
      </c>
      <c r="C22" s="148" t="s">
        <v>4522</v>
      </c>
      <c r="D22" s="148" t="s">
        <v>4479</v>
      </c>
      <c r="E22" s="149" t="s">
        <v>4547</v>
      </c>
      <c r="F22" s="150" t="s">
        <v>4524</v>
      </c>
      <c r="G22" s="150" t="s">
        <v>1211</v>
      </c>
      <c r="H22" s="148">
        <v>22</v>
      </c>
      <c r="I22" s="149" t="s">
        <v>1267</v>
      </c>
      <c r="J22" s="149" t="s">
        <v>1267</v>
      </c>
      <c r="K22" s="149" t="s">
        <v>1267</v>
      </c>
      <c r="L22" s="148"/>
    </row>
    <row r="23" spans="2:12" ht="37.5">
      <c r="B23" s="549" t="s">
        <v>4521</v>
      </c>
      <c r="C23" s="148" t="s">
        <v>4525</v>
      </c>
      <c r="D23" s="148" t="s">
        <v>4479</v>
      </c>
      <c r="E23" s="149" t="s">
        <v>4547</v>
      </c>
      <c r="F23" s="150" t="s">
        <v>4526</v>
      </c>
      <c r="G23" s="150" t="s">
        <v>1211</v>
      </c>
      <c r="H23" s="148">
        <v>22</v>
      </c>
      <c r="I23" s="149" t="s">
        <v>1267</v>
      </c>
      <c r="J23" s="149" t="s">
        <v>1267</v>
      </c>
      <c r="K23" s="149" t="s">
        <v>1267</v>
      </c>
      <c r="L23" s="148"/>
    </row>
    <row r="24" spans="2:12" ht="37.5">
      <c r="B24" s="549" t="s">
        <v>4548</v>
      </c>
      <c r="C24" s="148" t="s">
        <v>4549</v>
      </c>
      <c r="D24" s="454" t="s">
        <v>4479</v>
      </c>
      <c r="E24" s="455" t="s">
        <v>4550</v>
      </c>
      <c r="F24" s="456" t="s">
        <v>4551</v>
      </c>
      <c r="G24" s="150" t="s">
        <v>1211</v>
      </c>
      <c r="H24" s="148">
        <v>22</v>
      </c>
      <c r="I24" s="148" t="s">
        <v>4552</v>
      </c>
      <c r="J24" s="457" t="s">
        <v>4553</v>
      </c>
      <c r="K24" s="148" t="s">
        <v>4554</v>
      </c>
      <c r="L24" s="148"/>
    </row>
    <row r="25" spans="2:12" ht="37.5">
      <c r="B25" s="549" t="s">
        <v>4548</v>
      </c>
      <c r="C25" s="148" t="s">
        <v>4549</v>
      </c>
      <c r="D25" s="454" t="s">
        <v>4479</v>
      </c>
      <c r="E25" s="455" t="s">
        <v>4555</v>
      </c>
      <c r="F25" s="456" t="s">
        <v>4556</v>
      </c>
      <c r="G25" s="150" t="s">
        <v>1211</v>
      </c>
      <c r="H25" s="148">
        <v>22</v>
      </c>
      <c r="I25" s="148" t="s">
        <v>4552</v>
      </c>
      <c r="J25" s="458" t="s">
        <v>4553</v>
      </c>
      <c r="K25" s="148" t="s">
        <v>4554</v>
      </c>
      <c r="L25" s="148"/>
    </row>
    <row r="26" spans="2:12" ht="37.5">
      <c r="B26" s="549" t="s">
        <v>4548</v>
      </c>
      <c r="C26" s="148" t="s">
        <v>4549</v>
      </c>
      <c r="D26" s="454" t="s">
        <v>4479</v>
      </c>
      <c r="E26" s="455" t="s">
        <v>4557</v>
      </c>
      <c r="F26" s="456" t="s">
        <v>4558</v>
      </c>
      <c r="G26" s="150" t="s">
        <v>1211</v>
      </c>
      <c r="H26" s="148">
        <v>22</v>
      </c>
      <c r="I26" s="148" t="s">
        <v>4552</v>
      </c>
      <c r="J26" s="459" t="s">
        <v>4553</v>
      </c>
      <c r="K26" s="148" t="s">
        <v>4554</v>
      </c>
      <c r="L26" s="148"/>
    </row>
    <row r="27" spans="2:12" ht="13" customHeight="1">
      <c r="B27" s="148" t="s">
        <v>100</v>
      </c>
      <c r="C27" s="148" t="s">
        <v>4527</v>
      </c>
      <c r="D27" s="946" t="s">
        <v>4528</v>
      </c>
      <c r="E27" s="947"/>
      <c r="F27" s="948"/>
      <c r="G27" s="148" t="s">
        <v>4529</v>
      </c>
      <c r="H27" s="148" t="s">
        <v>4530</v>
      </c>
      <c r="I27" s="148" t="s">
        <v>466</v>
      </c>
      <c r="J27" s="148" t="s">
        <v>466</v>
      </c>
      <c r="K27" s="148" t="s">
        <v>466</v>
      </c>
      <c r="L27" s="148"/>
    </row>
    <row r="28" spans="2:12">
      <c r="B28" s="549"/>
      <c r="C28" s="148"/>
      <c r="D28" s="148"/>
      <c r="E28" s="148"/>
      <c r="F28" s="148"/>
      <c r="G28" s="148"/>
      <c r="H28" s="148"/>
      <c r="I28" s="148"/>
      <c r="J28" s="148"/>
      <c r="K28" s="148"/>
      <c r="L28" s="148"/>
    </row>
  </sheetData>
  <mergeCells count="1">
    <mergeCell ref="D27:F27"/>
  </mergeCells>
  <hyperlinks>
    <hyperlink ref="D27" location="'DNS and NTP Master View'!A1" display="DNS and NTP Master View" xr:uid="{00000000-0004-0000-1600-000000000000}"/>
    <hyperlink ref="K17" r:id="rId1" xr:uid="{00000000-0004-0000-1600-000001000000}"/>
  </hyperlinks>
  <pageMargins left="0.7" right="0.7" top="0.75" bottom="0.75" header="0.3" footer="0.3"/>
  <pageSetup paperSize="9" orientation="portrait" r:id="rId2"/>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974A6-F32E-42B7-9611-72D9BEB372B6}">
  <sheetPr codeName="Sheet30"/>
  <dimension ref="A3:M30"/>
  <sheetViews>
    <sheetView zoomScale="85" zoomScaleNormal="85" workbookViewId="0">
      <selection activeCell="B9" sqref="B9"/>
    </sheetView>
  </sheetViews>
  <sheetFormatPr defaultRowHeight="13"/>
  <cols>
    <col min="2" max="2" width="14.44140625" customWidth="1"/>
    <col min="3" max="3" width="64.77734375" style="27" customWidth="1"/>
    <col min="4" max="4" width="35.109375" style="27" customWidth="1"/>
    <col min="5" max="5" width="35.109375" bestFit="1" customWidth="1"/>
    <col min="6" max="6" width="33.77734375" customWidth="1"/>
    <col min="7" max="7" width="18.33203125" customWidth="1"/>
    <col min="8" max="8" width="24.33203125" bestFit="1" customWidth="1"/>
    <col min="9" max="9" width="14.6640625" bestFit="1" customWidth="1"/>
    <col min="10" max="10" width="14.44140625" bestFit="1" customWidth="1"/>
    <col min="11" max="11" width="26.109375" customWidth="1"/>
    <col min="12" max="12" width="22.109375" customWidth="1"/>
  </cols>
  <sheetData>
    <row r="3" spans="2:13" ht="14">
      <c r="F3" s="3"/>
      <c r="G3" s="3"/>
      <c r="H3" s="3"/>
      <c r="I3" s="3"/>
    </row>
    <row r="4" spans="2:13" ht="18">
      <c r="C4" s="72" t="s">
        <v>4559</v>
      </c>
      <c r="D4" s="72"/>
      <c r="I4" s="18"/>
    </row>
    <row r="5" spans="2:13" ht="18">
      <c r="C5" s="72"/>
      <c r="D5" s="72"/>
      <c r="I5" s="18"/>
    </row>
    <row r="6" spans="2:13" ht="18">
      <c r="C6" s="147" t="s">
        <v>4468</v>
      </c>
      <c r="D6" s="15"/>
      <c r="I6" s="18"/>
    </row>
    <row r="7" spans="2:13" ht="18">
      <c r="C7" s="147" t="s">
        <v>4469</v>
      </c>
      <c r="D7" s="15"/>
      <c r="I7" s="18"/>
      <c r="M7" s="27"/>
    </row>
    <row r="8" spans="2:13" ht="18">
      <c r="C8" s="72"/>
      <c r="D8" s="72"/>
      <c r="I8" s="18"/>
    </row>
    <row r="9" spans="2:13" ht="18">
      <c r="C9" s="72"/>
      <c r="D9" s="72"/>
      <c r="I9" s="18"/>
    </row>
    <row r="10" spans="2:13" ht="26">
      <c r="B10" s="546" t="s">
        <v>1061</v>
      </c>
      <c r="C10" s="546" t="s">
        <v>4470</v>
      </c>
      <c r="D10" s="546" t="s">
        <v>4471</v>
      </c>
      <c r="E10" s="546" t="s">
        <v>4472</v>
      </c>
      <c r="F10" s="546" t="s">
        <v>4473</v>
      </c>
      <c r="G10" s="546" t="s">
        <v>4474</v>
      </c>
      <c r="H10" s="546" t="s">
        <v>4475</v>
      </c>
      <c r="I10" s="546" t="s">
        <v>483</v>
      </c>
      <c r="J10" s="546" t="s">
        <v>484</v>
      </c>
      <c r="K10" s="546" t="s">
        <v>4476</v>
      </c>
      <c r="L10" s="546" t="s">
        <v>4477</v>
      </c>
    </row>
    <row r="11" spans="2:13">
      <c r="B11" s="148" t="s">
        <v>1096</v>
      </c>
      <c r="C11" s="148" t="s">
        <v>4560</v>
      </c>
      <c r="D11" s="148" t="s">
        <v>4479</v>
      </c>
      <c r="E11" s="511" t="s">
        <v>1267</v>
      </c>
      <c r="F11" s="511" t="s">
        <v>1267</v>
      </c>
      <c r="G11" s="148" t="s">
        <v>1101</v>
      </c>
      <c r="H11" s="148" t="s">
        <v>4482</v>
      </c>
      <c r="I11" s="148" t="s">
        <v>466</v>
      </c>
      <c r="J11" s="148" t="s">
        <v>466</v>
      </c>
      <c r="K11" s="148" t="s">
        <v>466</v>
      </c>
      <c r="L11" s="148"/>
    </row>
    <row r="12" spans="2:13">
      <c r="B12" s="148" t="s">
        <v>1096</v>
      </c>
      <c r="C12" s="148" t="s">
        <v>4561</v>
      </c>
      <c r="D12" s="148" t="s">
        <v>4479</v>
      </c>
      <c r="E12" s="511" t="s">
        <v>1267</v>
      </c>
      <c r="F12" s="511" t="s">
        <v>1267</v>
      </c>
      <c r="G12" s="148" t="s">
        <v>1101</v>
      </c>
      <c r="H12" s="148" t="s">
        <v>4482</v>
      </c>
      <c r="I12" s="148" t="s">
        <v>466</v>
      </c>
      <c r="J12" s="148" t="s">
        <v>466</v>
      </c>
      <c r="K12" s="148" t="s">
        <v>466</v>
      </c>
      <c r="L12" s="148"/>
    </row>
    <row r="13" spans="2:13" ht="25">
      <c r="B13" s="148" t="s">
        <v>1096</v>
      </c>
      <c r="C13" s="148" t="s">
        <v>4562</v>
      </c>
      <c r="D13" s="148" t="s">
        <v>4479</v>
      </c>
      <c r="E13" s="511" t="s">
        <v>1267</v>
      </c>
      <c r="F13" s="511" t="s">
        <v>1267</v>
      </c>
      <c r="G13" s="148" t="s">
        <v>1101</v>
      </c>
      <c r="H13" s="148" t="s">
        <v>4482</v>
      </c>
      <c r="I13" s="148" t="s">
        <v>466</v>
      </c>
      <c r="J13" s="148" t="s">
        <v>466</v>
      </c>
      <c r="K13" s="148" t="s">
        <v>466</v>
      </c>
      <c r="L13" s="148"/>
      <c r="M13" s="27"/>
    </row>
    <row r="14" spans="2:13" ht="25">
      <c r="B14" s="148" t="s">
        <v>1096</v>
      </c>
      <c r="C14" s="148" t="s">
        <v>4563</v>
      </c>
      <c r="D14" s="148" t="s">
        <v>4479</v>
      </c>
      <c r="E14" s="511" t="s">
        <v>1267</v>
      </c>
      <c r="F14" s="511" t="s">
        <v>1267</v>
      </c>
      <c r="G14" s="148" t="s">
        <v>1101</v>
      </c>
      <c r="H14" s="148" t="s">
        <v>4482</v>
      </c>
      <c r="I14" s="148" t="s">
        <v>466</v>
      </c>
      <c r="J14" s="148" t="s">
        <v>466</v>
      </c>
      <c r="K14" s="148" t="s">
        <v>466</v>
      </c>
      <c r="L14" s="148"/>
      <c r="M14" s="27"/>
    </row>
    <row r="15" spans="2:13">
      <c r="B15" s="148" t="s">
        <v>1096</v>
      </c>
      <c r="C15" s="148" t="s">
        <v>4490</v>
      </c>
      <c r="D15" s="148" t="s">
        <v>459</v>
      </c>
      <c r="E15" s="148" t="s">
        <v>4479</v>
      </c>
      <c r="F15" s="511" t="s">
        <v>1267</v>
      </c>
      <c r="G15" s="148" t="s">
        <v>1133</v>
      </c>
      <c r="H15" s="148">
        <v>514</v>
      </c>
      <c r="I15" s="148" t="s">
        <v>466</v>
      </c>
      <c r="J15" s="148" t="s">
        <v>466</v>
      </c>
      <c r="K15" s="148" t="s">
        <v>466</v>
      </c>
      <c r="L15" s="148"/>
      <c r="M15" s="27"/>
    </row>
    <row r="16" spans="2:13">
      <c r="B16" s="148" t="s">
        <v>1096</v>
      </c>
      <c r="C16" s="148" t="s">
        <v>4564</v>
      </c>
      <c r="D16" s="148" t="s">
        <v>4492</v>
      </c>
      <c r="E16" s="148" t="s">
        <v>4479</v>
      </c>
      <c r="F16" s="148" t="s">
        <v>1267</v>
      </c>
      <c r="G16" s="148" t="s">
        <v>1133</v>
      </c>
      <c r="H16" s="148">
        <v>514</v>
      </c>
      <c r="I16" s="148" t="s">
        <v>466</v>
      </c>
      <c r="J16" s="148" t="s">
        <v>466</v>
      </c>
      <c r="K16" s="148" t="s">
        <v>466</v>
      </c>
      <c r="L16" s="148"/>
      <c r="M16" s="27"/>
    </row>
    <row r="17" spans="1:13" ht="25">
      <c r="A17" t="s">
        <v>1439</v>
      </c>
      <c r="B17" s="148" t="s">
        <v>1154</v>
      </c>
      <c r="C17" s="148" t="s">
        <v>4505</v>
      </c>
      <c r="D17" s="148" t="s">
        <v>1481</v>
      </c>
      <c r="E17" s="148" t="s">
        <v>1267</v>
      </c>
      <c r="F17" s="148" t="s">
        <v>1267</v>
      </c>
      <c r="G17" s="148" t="s">
        <v>1089</v>
      </c>
      <c r="H17" s="360">
        <v>53080</v>
      </c>
      <c r="I17" s="149" t="s">
        <v>1267</v>
      </c>
      <c r="J17" s="149" t="s">
        <v>1267</v>
      </c>
      <c r="K17" s="362"/>
      <c r="L17" s="148" t="s">
        <v>4509</v>
      </c>
      <c r="M17" s="27"/>
    </row>
    <row r="18" spans="1:13" ht="25">
      <c r="A18" t="s">
        <v>1439</v>
      </c>
      <c r="B18" s="148" t="s">
        <v>1154</v>
      </c>
      <c r="C18" s="148" t="s">
        <v>4510</v>
      </c>
      <c r="D18" s="148" t="s">
        <v>1481</v>
      </c>
      <c r="E18" s="148" t="s">
        <v>1267</v>
      </c>
      <c r="F18" s="148" t="s">
        <v>1267</v>
      </c>
      <c r="G18" s="148" t="s">
        <v>1089</v>
      </c>
      <c r="H18" s="360" t="s">
        <v>1166</v>
      </c>
      <c r="I18" s="149" t="s">
        <v>1267</v>
      </c>
      <c r="J18" s="149" t="s">
        <v>1267</v>
      </c>
      <c r="K18" s="148" t="s">
        <v>466</v>
      </c>
      <c r="L18" s="148" t="s">
        <v>4509</v>
      </c>
      <c r="M18" s="27"/>
    </row>
    <row r="19" spans="1:13">
      <c r="A19" t="s">
        <v>1439</v>
      </c>
      <c r="B19" s="148" t="s">
        <v>1168</v>
      </c>
      <c r="C19" s="148" t="s">
        <v>4513</v>
      </c>
      <c r="D19" s="148" t="s">
        <v>1481</v>
      </c>
      <c r="E19" s="148" t="s">
        <v>1267</v>
      </c>
      <c r="F19" s="148" t="s">
        <v>1267</v>
      </c>
      <c r="G19" s="148" t="s">
        <v>1089</v>
      </c>
      <c r="H19" s="148" t="s">
        <v>4514</v>
      </c>
      <c r="I19" s="148" t="s">
        <v>466</v>
      </c>
      <c r="J19" s="148" t="s">
        <v>466</v>
      </c>
      <c r="K19" s="148" t="s">
        <v>466</v>
      </c>
      <c r="L19" s="148"/>
      <c r="M19" s="27"/>
    </row>
    <row r="20" spans="1:13">
      <c r="A20" t="s">
        <v>1439</v>
      </c>
      <c r="B20" s="148" t="s">
        <v>4515</v>
      </c>
      <c r="C20" s="148" t="s">
        <v>4516</v>
      </c>
      <c r="D20" s="148" t="s">
        <v>1481</v>
      </c>
      <c r="E20" s="148" t="s">
        <v>1267</v>
      </c>
      <c r="F20" s="148" t="s">
        <v>1267</v>
      </c>
      <c r="G20" s="148" t="s">
        <v>1089</v>
      </c>
      <c r="H20" s="148" t="s">
        <v>4514</v>
      </c>
      <c r="I20" s="148" t="s">
        <v>466</v>
      </c>
      <c r="J20" s="148" t="s">
        <v>466</v>
      </c>
      <c r="K20" s="148" t="s">
        <v>466</v>
      </c>
      <c r="L20" s="148"/>
      <c r="M20" s="27"/>
    </row>
    <row r="21" spans="1:13" ht="62.5">
      <c r="A21" t="s">
        <v>1439</v>
      </c>
      <c r="B21" s="148" t="s">
        <v>4517</v>
      </c>
      <c r="C21" s="148" t="s">
        <v>4518</v>
      </c>
      <c r="D21" s="148" t="s">
        <v>4479</v>
      </c>
      <c r="E21" s="148" t="s">
        <v>1267</v>
      </c>
      <c r="F21" s="148" t="s">
        <v>1267</v>
      </c>
      <c r="G21" s="150" t="s">
        <v>1211</v>
      </c>
      <c r="H21" s="148">
        <v>22</v>
      </c>
      <c r="I21" s="148" t="s">
        <v>466</v>
      </c>
      <c r="J21" s="148" t="s">
        <v>466</v>
      </c>
      <c r="K21" s="148" t="s">
        <v>466</v>
      </c>
      <c r="L21" s="148"/>
      <c r="M21" s="27"/>
    </row>
    <row r="22" spans="1:13" ht="25">
      <c r="A22" t="s">
        <v>1439</v>
      </c>
      <c r="B22" s="148" t="s">
        <v>4521</v>
      </c>
      <c r="C22" s="148" t="s">
        <v>4522</v>
      </c>
      <c r="D22" s="148" t="s">
        <v>4479</v>
      </c>
      <c r="E22" s="148" t="s">
        <v>1267</v>
      </c>
      <c r="F22" s="148" t="s">
        <v>1267</v>
      </c>
      <c r="G22" s="150" t="s">
        <v>1211</v>
      </c>
      <c r="H22" s="148">
        <v>22</v>
      </c>
      <c r="I22" s="149" t="s">
        <v>1267</v>
      </c>
      <c r="J22" s="149" t="s">
        <v>1267</v>
      </c>
      <c r="K22" s="149" t="s">
        <v>1267</v>
      </c>
      <c r="L22" s="148"/>
      <c r="M22" s="27"/>
    </row>
    <row r="23" spans="1:13" ht="25">
      <c r="A23" t="s">
        <v>1439</v>
      </c>
      <c r="B23" s="148" t="s">
        <v>4521</v>
      </c>
      <c r="C23" s="148" t="s">
        <v>4525</v>
      </c>
      <c r="D23" s="148" t="s">
        <v>4479</v>
      </c>
      <c r="E23" s="149" t="s">
        <v>1267</v>
      </c>
      <c r="F23" s="148" t="s">
        <v>1267</v>
      </c>
      <c r="G23" s="150" t="s">
        <v>1211</v>
      </c>
      <c r="H23" s="148">
        <v>22</v>
      </c>
      <c r="I23" s="149" t="s">
        <v>1267</v>
      </c>
      <c r="J23" s="149" t="s">
        <v>1267</v>
      </c>
      <c r="K23" s="149" t="s">
        <v>1267</v>
      </c>
      <c r="L23" s="148"/>
      <c r="M23" s="27"/>
    </row>
    <row r="24" spans="1:13" ht="13" customHeight="1">
      <c r="B24" s="148" t="s">
        <v>100</v>
      </c>
      <c r="C24" s="148" t="s">
        <v>4527</v>
      </c>
      <c r="D24" s="946" t="s">
        <v>4528</v>
      </c>
      <c r="E24" s="947"/>
      <c r="F24" s="948"/>
      <c r="G24" s="148" t="s">
        <v>4529</v>
      </c>
      <c r="H24" s="148" t="s">
        <v>4530</v>
      </c>
      <c r="I24" s="148" t="s">
        <v>466</v>
      </c>
      <c r="J24" s="148" t="s">
        <v>466</v>
      </c>
      <c r="K24" s="148" t="s">
        <v>466</v>
      </c>
      <c r="L24" s="148"/>
      <c r="M24" s="27"/>
    </row>
    <row r="25" spans="1:13">
      <c r="B25" s="148"/>
      <c r="C25" s="148"/>
      <c r="D25" s="148"/>
      <c r="E25" s="148"/>
      <c r="F25" s="148"/>
      <c r="G25" s="148"/>
      <c r="H25" s="148"/>
      <c r="I25" s="148"/>
      <c r="J25" s="148"/>
      <c r="K25" s="148"/>
      <c r="L25" s="148"/>
      <c r="M25" s="27"/>
    </row>
    <row r="26" spans="1:13">
      <c r="M26" s="27"/>
    </row>
    <row r="27" spans="1:13">
      <c r="M27" s="27"/>
    </row>
    <row r="28" spans="1:13">
      <c r="M28" s="27"/>
    </row>
    <row r="29" spans="1:13">
      <c r="M29" s="27"/>
    </row>
    <row r="30" spans="1:13">
      <c r="M30" s="27"/>
    </row>
  </sheetData>
  <mergeCells count="1">
    <mergeCell ref="D24:F24"/>
  </mergeCells>
  <hyperlinks>
    <hyperlink ref="D24" location="'DNS and NTP Master View'!A1" display="DNS and NTP Master View" xr:uid="{3C47F144-A5C5-4213-B607-21B139878857}"/>
  </hyperlinks>
  <pageMargins left="0.7" right="0.7" top="0.75" bottom="0.75" header="0.3" footer="0.3"/>
  <pageSetup paperSize="9" orientation="portrait" r:id="rId1"/>
  <headerFooter>
    <oddHeader>&amp;L&amp;G&amp;C&amp;11ENGINEERING DATA&amp;B&amp;14_x000D_Site Engineering for EEA&amp;R&amp;11&amp;P (&amp;N)</oddHeader>
    <oddFooter>&amp;L&amp;11Prepared: ESZCPTE_x000D_Approved: BDGSBGAL (ETHGRL)&amp;C&amp;11Date: 2017-11-29
Sheet: &amp;A
Ericsson Confidential&amp;R&amp;11No: 1/1020-AVA 901 36/1-3 Uen_x000D_Rev: C</oddFooter>
  </headerFooter>
  <legacyDrawingHF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31"/>
  <dimension ref="A1:C117"/>
  <sheetViews>
    <sheetView topLeftCell="A19" workbookViewId="0">
      <selection activeCell="C27" sqref="C27"/>
    </sheetView>
  </sheetViews>
  <sheetFormatPr defaultRowHeight="13"/>
  <cols>
    <col min="1" max="1" width="18.6640625" customWidth="1"/>
    <col min="2" max="2" width="22" customWidth="1"/>
    <col min="3" max="3" width="13.77734375" customWidth="1"/>
  </cols>
  <sheetData>
    <row r="1" spans="1:3">
      <c r="A1" s="19" t="s">
        <v>4565</v>
      </c>
      <c r="B1" s="19" t="s">
        <v>4566</v>
      </c>
      <c r="C1" s="19" t="s">
        <v>4567</v>
      </c>
    </row>
    <row r="2" spans="1:3">
      <c r="A2" t="s">
        <v>4550</v>
      </c>
      <c r="B2" t="s">
        <v>4568</v>
      </c>
      <c r="C2" t="s">
        <v>4569</v>
      </c>
    </row>
    <row r="3" spans="1:3">
      <c r="A3" t="s">
        <v>4550</v>
      </c>
      <c r="B3" t="s">
        <v>4568</v>
      </c>
      <c r="C3" t="s">
        <v>4570</v>
      </c>
    </row>
    <row r="4" spans="1:3">
      <c r="A4" t="s">
        <v>4550</v>
      </c>
      <c r="B4" t="s">
        <v>4568</v>
      </c>
      <c r="C4" t="s">
        <v>4571</v>
      </c>
    </row>
    <row r="5" spans="1:3">
      <c r="A5" t="s">
        <v>4550</v>
      </c>
      <c r="B5" t="s">
        <v>4568</v>
      </c>
      <c r="C5" t="s">
        <v>4572</v>
      </c>
    </row>
    <row r="6" spans="1:3">
      <c r="A6" t="s">
        <v>4550</v>
      </c>
      <c r="B6" t="s">
        <v>4568</v>
      </c>
      <c r="C6" t="s">
        <v>4573</v>
      </c>
    </row>
    <row r="7" spans="1:3">
      <c r="A7" t="s">
        <v>4550</v>
      </c>
      <c r="B7" t="s">
        <v>4568</v>
      </c>
      <c r="C7" t="s">
        <v>4574</v>
      </c>
    </row>
    <row r="8" spans="1:3">
      <c r="A8" t="s">
        <v>4550</v>
      </c>
      <c r="B8" t="s">
        <v>4568</v>
      </c>
      <c r="C8" t="s">
        <v>4575</v>
      </c>
    </row>
    <row r="9" spans="1:3">
      <c r="A9" t="s">
        <v>4550</v>
      </c>
      <c r="B9" t="s">
        <v>4568</v>
      </c>
      <c r="C9" t="s">
        <v>4576</v>
      </c>
    </row>
    <row r="10" spans="1:3">
      <c r="A10" t="s">
        <v>4550</v>
      </c>
      <c r="B10" t="s">
        <v>4568</v>
      </c>
      <c r="C10" t="s">
        <v>4577</v>
      </c>
    </row>
    <row r="11" spans="1:3">
      <c r="A11" t="s">
        <v>4550</v>
      </c>
      <c r="B11" t="s">
        <v>4568</v>
      </c>
      <c r="C11" t="s">
        <v>4578</v>
      </c>
    </row>
    <row r="12" spans="1:3">
      <c r="A12" t="s">
        <v>4550</v>
      </c>
      <c r="B12" t="s">
        <v>4568</v>
      </c>
      <c r="C12" t="s">
        <v>4579</v>
      </c>
    </row>
    <row r="13" spans="1:3">
      <c r="A13" t="s">
        <v>4550</v>
      </c>
      <c r="B13" t="s">
        <v>4568</v>
      </c>
      <c r="C13" t="s">
        <v>4580</v>
      </c>
    </row>
    <row r="14" spans="1:3">
      <c r="A14" t="s">
        <v>4550</v>
      </c>
      <c r="B14" t="s">
        <v>4568</v>
      </c>
      <c r="C14" t="s">
        <v>4581</v>
      </c>
    </row>
    <row r="15" spans="1:3">
      <c r="A15" t="s">
        <v>4550</v>
      </c>
      <c r="B15" t="s">
        <v>4568</v>
      </c>
      <c r="C15" t="s">
        <v>4582</v>
      </c>
    </row>
    <row r="16" spans="1:3">
      <c r="A16" t="s">
        <v>4550</v>
      </c>
      <c r="B16" t="s">
        <v>4568</v>
      </c>
      <c r="C16" t="s">
        <v>4583</v>
      </c>
    </row>
    <row r="17" spans="1:3">
      <c r="A17" t="s">
        <v>4550</v>
      </c>
      <c r="B17" t="s">
        <v>4568</v>
      </c>
      <c r="C17" t="s">
        <v>4584</v>
      </c>
    </row>
    <row r="18" spans="1:3">
      <c r="A18" t="s">
        <v>4550</v>
      </c>
      <c r="B18" t="s">
        <v>4568</v>
      </c>
      <c r="C18" t="s">
        <v>4585</v>
      </c>
    </row>
    <row r="19" spans="1:3">
      <c r="A19" t="s">
        <v>4550</v>
      </c>
      <c r="B19" t="s">
        <v>4568</v>
      </c>
      <c r="C19" t="s">
        <v>4586</v>
      </c>
    </row>
    <row r="20" spans="1:3">
      <c r="A20" t="s">
        <v>4550</v>
      </c>
      <c r="B20" t="s">
        <v>4568</v>
      </c>
      <c r="C20" t="s">
        <v>4587</v>
      </c>
    </row>
    <row r="21" spans="1:3">
      <c r="A21" t="s">
        <v>4550</v>
      </c>
      <c r="B21" t="s">
        <v>4568</v>
      </c>
      <c r="C21" t="s">
        <v>4588</v>
      </c>
    </row>
    <row r="22" spans="1:3">
      <c r="A22" t="s">
        <v>4550</v>
      </c>
      <c r="B22" t="s">
        <v>4568</v>
      </c>
      <c r="C22" t="s">
        <v>4589</v>
      </c>
    </row>
    <row r="23" spans="1:3">
      <c r="A23" t="s">
        <v>4550</v>
      </c>
      <c r="B23" t="s">
        <v>4568</v>
      </c>
      <c r="C23" t="s">
        <v>4590</v>
      </c>
    </row>
    <row r="24" spans="1:3">
      <c r="A24" t="s">
        <v>4550</v>
      </c>
      <c r="B24" t="s">
        <v>4568</v>
      </c>
      <c r="C24" t="s">
        <v>4591</v>
      </c>
    </row>
    <row r="25" spans="1:3">
      <c r="A25" t="s">
        <v>4550</v>
      </c>
      <c r="B25" t="s">
        <v>4568</v>
      </c>
      <c r="C25" t="s">
        <v>4592</v>
      </c>
    </row>
    <row r="26" spans="1:3">
      <c r="A26" t="s">
        <v>4550</v>
      </c>
      <c r="B26" t="s">
        <v>4568</v>
      </c>
      <c r="C26" t="s">
        <v>4593</v>
      </c>
    </row>
    <row r="27" spans="1:3">
      <c r="A27" t="s">
        <v>4550</v>
      </c>
      <c r="B27" t="s">
        <v>4568</v>
      </c>
      <c r="C27" t="s">
        <v>4594</v>
      </c>
    </row>
    <row r="28" spans="1:3">
      <c r="A28" t="s">
        <v>4550</v>
      </c>
      <c r="B28" t="s">
        <v>4568</v>
      </c>
      <c r="C28" t="s">
        <v>4595</v>
      </c>
    </row>
    <row r="29" spans="1:3">
      <c r="A29" t="s">
        <v>4550</v>
      </c>
      <c r="B29" t="s">
        <v>4568</v>
      </c>
      <c r="C29" t="s">
        <v>4596</v>
      </c>
    </row>
    <row r="30" spans="1:3">
      <c r="A30" t="s">
        <v>4550</v>
      </c>
      <c r="B30" t="s">
        <v>4568</v>
      </c>
      <c r="C30" t="s">
        <v>4597</v>
      </c>
    </row>
    <row r="31" spans="1:3">
      <c r="A31" t="s">
        <v>4550</v>
      </c>
      <c r="B31" t="s">
        <v>4568</v>
      </c>
      <c r="C31" t="s">
        <v>4598</v>
      </c>
    </row>
    <row r="32" spans="1:3">
      <c r="A32" t="s">
        <v>4550</v>
      </c>
      <c r="B32" t="s">
        <v>4568</v>
      </c>
      <c r="C32" t="s">
        <v>4599</v>
      </c>
    </row>
    <row r="33" spans="1:3">
      <c r="A33" t="s">
        <v>4550</v>
      </c>
      <c r="B33" t="s">
        <v>4568</v>
      </c>
      <c r="C33" t="s">
        <v>4600</v>
      </c>
    </row>
    <row r="34" spans="1:3">
      <c r="A34" t="s">
        <v>4550</v>
      </c>
      <c r="B34" t="s">
        <v>4568</v>
      </c>
      <c r="C34" t="s">
        <v>4601</v>
      </c>
    </row>
    <row r="35" spans="1:3">
      <c r="A35" t="s">
        <v>4555</v>
      </c>
      <c r="B35" t="s">
        <v>4568</v>
      </c>
      <c r="C35" t="s">
        <v>4602</v>
      </c>
    </row>
    <row r="36" spans="1:3">
      <c r="A36" t="s">
        <v>4555</v>
      </c>
      <c r="B36" t="s">
        <v>4568</v>
      </c>
      <c r="C36" t="s">
        <v>4603</v>
      </c>
    </row>
    <row r="37" spans="1:3">
      <c r="A37" t="s">
        <v>4555</v>
      </c>
      <c r="B37" t="s">
        <v>4568</v>
      </c>
      <c r="C37" t="s">
        <v>4604</v>
      </c>
    </row>
    <row r="38" spans="1:3">
      <c r="A38" t="s">
        <v>4555</v>
      </c>
      <c r="B38" t="s">
        <v>4568</v>
      </c>
      <c r="C38" t="s">
        <v>4605</v>
      </c>
    </row>
    <row r="39" spans="1:3">
      <c r="A39" t="s">
        <v>4555</v>
      </c>
      <c r="B39" t="s">
        <v>4568</v>
      </c>
      <c r="C39" t="s">
        <v>4606</v>
      </c>
    </row>
    <row r="40" spans="1:3">
      <c r="A40" t="s">
        <v>4555</v>
      </c>
      <c r="B40" t="s">
        <v>4568</v>
      </c>
      <c r="C40" t="s">
        <v>4607</v>
      </c>
    </row>
    <row r="41" spans="1:3">
      <c r="A41" t="s">
        <v>4555</v>
      </c>
      <c r="B41" t="s">
        <v>4568</v>
      </c>
      <c r="C41" t="s">
        <v>4608</v>
      </c>
    </row>
    <row r="42" spans="1:3">
      <c r="A42" t="s">
        <v>4555</v>
      </c>
      <c r="B42" t="s">
        <v>4568</v>
      </c>
      <c r="C42" t="s">
        <v>4609</v>
      </c>
    </row>
    <row r="43" spans="1:3">
      <c r="A43" t="s">
        <v>4555</v>
      </c>
      <c r="B43" t="s">
        <v>4568</v>
      </c>
      <c r="C43" t="s">
        <v>4610</v>
      </c>
    </row>
    <row r="44" spans="1:3">
      <c r="A44" t="s">
        <v>4555</v>
      </c>
      <c r="B44" t="s">
        <v>4568</v>
      </c>
      <c r="C44" t="s">
        <v>4611</v>
      </c>
    </row>
    <row r="45" spans="1:3">
      <c r="A45" t="s">
        <v>4555</v>
      </c>
      <c r="B45" t="s">
        <v>4568</v>
      </c>
      <c r="C45" t="s">
        <v>4612</v>
      </c>
    </row>
    <row r="46" spans="1:3">
      <c r="A46" t="s">
        <v>4555</v>
      </c>
      <c r="B46" t="s">
        <v>4568</v>
      </c>
      <c r="C46" t="s">
        <v>4613</v>
      </c>
    </row>
    <row r="47" spans="1:3">
      <c r="A47" t="s">
        <v>4555</v>
      </c>
      <c r="B47" t="s">
        <v>4568</v>
      </c>
      <c r="C47" t="s">
        <v>4614</v>
      </c>
    </row>
    <row r="48" spans="1:3">
      <c r="A48" t="s">
        <v>4555</v>
      </c>
      <c r="B48" t="s">
        <v>4568</v>
      </c>
      <c r="C48" t="s">
        <v>4615</v>
      </c>
    </row>
    <row r="49" spans="1:3">
      <c r="A49" t="s">
        <v>4555</v>
      </c>
      <c r="B49" t="s">
        <v>4568</v>
      </c>
      <c r="C49" t="s">
        <v>4616</v>
      </c>
    </row>
    <row r="50" spans="1:3">
      <c r="A50" t="s">
        <v>4555</v>
      </c>
      <c r="B50" t="s">
        <v>4568</v>
      </c>
      <c r="C50" t="s">
        <v>4617</v>
      </c>
    </row>
    <row r="51" spans="1:3">
      <c r="A51" t="s">
        <v>4555</v>
      </c>
      <c r="B51" t="s">
        <v>4568</v>
      </c>
      <c r="C51" t="s">
        <v>4618</v>
      </c>
    </row>
    <row r="52" spans="1:3">
      <c r="A52" t="s">
        <v>4555</v>
      </c>
      <c r="B52" t="s">
        <v>4568</v>
      </c>
      <c r="C52" t="s">
        <v>4619</v>
      </c>
    </row>
    <row r="53" spans="1:3">
      <c r="A53" t="s">
        <v>4555</v>
      </c>
      <c r="B53" t="s">
        <v>4568</v>
      </c>
      <c r="C53" t="s">
        <v>4620</v>
      </c>
    </row>
    <row r="54" spans="1:3">
      <c r="A54" t="s">
        <v>4555</v>
      </c>
      <c r="B54" t="s">
        <v>4568</v>
      </c>
      <c r="C54" t="s">
        <v>4621</v>
      </c>
    </row>
    <row r="55" spans="1:3">
      <c r="A55" t="s">
        <v>4555</v>
      </c>
      <c r="B55" t="s">
        <v>4568</v>
      </c>
      <c r="C55" t="s">
        <v>4622</v>
      </c>
    </row>
    <row r="56" spans="1:3">
      <c r="A56" t="s">
        <v>4555</v>
      </c>
      <c r="B56" t="s">
        <v>4568</v>
      </c>
      <c r="C56" t="s">
        <v>4623</v>
      </c>
    </row>
    <row r="57" spans="1:3">
      <c r="A57" t="s">
        <v>4555</v>
      </c>
      <c r="B57" t="s">
        <v>4568</v>
      </c>
      <c r="C57" t="s">
        <v>4624</v>
      </c>
    </row>
    <row r="58" spans="1:3">
      <c r="A58" t="s">
        <v>4555</v>
      </c>
      <c r="B58" t="s">
        <v>4568</v>
      </c>
      <c r="C58" t="s">
        <v>4625</v>
      </c>
    </row>
    <row r="59" spans="1:3">
      <c r="A59" t="s">
        <v>4555</v>
      </c>
      <c r="B59" t="s">
        <v>4568</v>
      </c>
      <c r="C59" t="s">
        <v>4626</v>
      </c>
    </row>
    <row r="60" spans="1:3">
      <c r="A60" t="s">
        <v>4555</v>
      </c>
      <c r="B60" t="s">
        <v>4568</v>
      </c>
      <c r="C60" t="s">
        <v>4627</v>
      </c>
    </row>
    <row r="61" spans="1:3">
      <c r="A61" t="s">
        <v>4555</v>
      </c>
      <c r="B61" t="s">
        <v>4568</v>
      </c>
      <c r="C61" t="s">
        <v>4628</v>
      </c>
    </row>
    <row r="62" spans="1:3">
      <c r="A62" t="s">
        <v>4555</v>
      </c>
      <c r="B62" t="s">
        <v>4568</v>
      </c>
      <c r="C62" t="s">
        <v>4629</v>
      </c>
    </row>
    <row r="63" spans="1:3">
      <c r="A63" t="s">
        <v>4555</v>
      </c>
      <c r="B63" t="s">
        <v>4568</v>
      </c>
      <c r="C63" t="s">
        <v>4630</v>
      </c>
    </row>
    <row r="64" spans="1:3">
      <c r="A64" t="s">
        <v>4555</v>
      </c>
      <c r="B64" t="s">
        <v>4568</v>
      </c>
      <c r="C64" t="s">
        <v>4631</v>
      </c>
    </row>
    <row r="65" spans="1:3">
      <c r="A65" t="s">
        <v>4555</v>
      </c>
      <c r="B65" t="s">
        <v>4568</v>
      </c>
      <c r="C65" t="s">
        <v>4632</v>
      </c>
    </row>
    <row r="66" spans="1:3">
      <c r="A66" t="s">
        <v>4555</v>
      </c>
      <c r="B66" t="s">
        <v>4568</v>
      </c>
      <c r="C66" t="s">
        <v>4633</v>
      </c>
    </row>
    <row r="67" spans="1:3">
      <c r="A67" t="s">
        <v>4555</v>
      </c>
      <c r="B67" t="s">
        <v>4568</v>
      </c>
      <c r="C67" t="s">
        <v>4634</v>
      </c>
    </row>
    <row r="68" spans="1:3">
      <c r="A68" t="s">
        <v>4555</v>
      </c>
      <c r="B68" t="s">
        <v>4568</v>
      </c>
      <c r="C68" t="s">
        <v>4635</v>
      </c>
    </row>
    <row r="69" spans="1:3">
      <c r="A69" t="s">
        <v>4555</v>
      </c>
      <c r="B69" t="s">
        <v>4568</v>
      </c>
      <c r="C69" t="s">
        <v>4636</v>
      </c>
    </row>
    <row r="70" spans="1:3">
      <c r="A70" t="s">
        <v>4555</v>
      </c>
      <c r="B70" t="s">
        <v>4568</v>
      </c>
      <c r="C70" t="s">
        <v>4637</v>
      </c>
    </row>
    <row r="71" spans="1:3">
      <c r="A71" t="s">
        <v>4555</v>
      </c>
      <c r="B71" t="s">
        <v>4568</v>
      </c>
      <c r="C71" t="s">
        <v>4638</v>
      </c>
    </row>
    <row r="72" spans="1:3">
      <c r="A72" t="s">
        <v>4555</v>
      </c>
      <c r="B72" t="s">
        <v>4568</v>
      </c>
      <c r="C72" t="s">
        <v>4639</v>
      </c>
    </row>
    <row r="73" spans="1:3">
      <c r="A73" t="s">
        <v>4555</v>
      </c>
      <c r="B73" t="s">
        <v>4568</v>
      </c>
      <c r="C73" t="s">
        <v>4640</v>
      </c>
    </row>
    <row r="74" spans="1:3">
      <c r="A74" t="s">
        <v>4555</v>
      </c>
      <c r="B74" t="s">
        <v>4568</v>
      </c>
      <c r="C74" t="s">
        <v>4641</v>
      </c>
    </row>
    <row r="75" spans="1:3">
      <c r="A75" t="s">
        <v>4555</v>
      </c>
      <c r="B75" t="s">
        <v>4568</v>
      </c>
      <c r="C75" t="s">
        <v>4642</v>
      </c>
    </row>
    <row r="76" spans="1:3">
      <c r="A76" t="s">
        <v>4555</v>
      </c>
      <c r="B76" t="s">
        <v>4568</v>
      </c>
      <c r="C76" t="s">
        <v>4643</v>
      </c>
    </row>
    <row r="77" spans="1:3">
      <c r="A77" t="s">
        <v>4555</v>
      </c>
      <c r="B77" t="s">
        <v>4568</v>
      </c>
      <c r="C77" t="s">
        <v>4644</v>
      </c>
    </row>
    <row r="78" spans="1:3">
      <c r="A78" t="s">
        <v>4555</v>
      </c>
      <c r="B78" t="s">
        <v>4568</v>
      </c>
      <c r="C78" t="s">
        <v>4645</v>
      </c>
    </row>
    <row r="79" spans="1:3">
      <c r="A79" t="s">
        <v>4555</v>
      </c>
      <c r="B79" t="s">
        <v>4568</v>
      </c>
      <c r="C79" t="s">
        <v>4646</v>
      </c>
    </row>
    <row r="80" spans="1:3">
      <c r="A80" t="s">
        <v>4555</v>
      </c>
      <c r="B80" t="s">
        <v>4568</v>
      </c>
      <c r="C80" t="s">
        <v>4647</v>
      </c>
    </row>
    <row r="81" spans="1:3">
      <c r="A81" t="s">
        <v>4555</v>
      </c>
      <c r="B81" t="s">
        <v>4568</v>
      </c>
      <c r="C81" t="s">
        <v>4648</v>
      </c>
    </row>
    <row r="82" spans="1:3">
      <c r="A82" t="s">
        <v>4555</v>
      </c>
      <c r="B82" t="s">
        <v>4568</v>
      </c>
      <c r="C82" t="s">
        <v>4649</v>
      </c>
    </row>
    <row r="83" spans="1:3">
      <c r="A83" t="s">
        <v>4555</v>
      </c>
      <c r="B83" t="s">
        <v>4568</v>
      </c>
      <c r="C83" t="s">
        <v>4650</v>
      </c>
    </row>
    <row r="84" spans="1:3">
      <c r="A84" t="s">
        <v>4555</v>
      </c>
      <c r="B84" t="s">
        <v>4568</v>
      </c>
      <c r="C84" t="s">
        <v>4651</v>
      </c>
    </row>
    <row r="85" spans="1:3">
      <c r="A85" t="s">
        <v>4555</v>
      </c>
      <c r="B85" t="s">
        <v>4568</v>
      </c>
      <c r="C85" t="s">
        <v>4652</v>
      </c>
    </row>
    <row r="86" spans="1:3">
      <c r="A86" t="s">
        <v>4555</v>
      </c>
      <c r="B86" t="s">
        <v>4568</v>
      </c>
      <c r="C86" t="s">
        <v>4653</v>
      </c>
    </row>
    <row r="87" spans="1:3">
      <c r="A87" t="s">
        <v>4555</v>
      </c>
      <c r="B87" t="s">
        <v>4568</v>
      </c>
      <c r="C87" t="s">
        <v>4654</v>
      </c>
    </row>
    <row r="88" spans="1:3">
      <c r="A88" t="s">
        <v>4555</v>
      </c>
      <c r="B88" t="s">
        <v>4568</v>
      </c>
      <c r="C88" t="s">
        <v>4655</v>
      </c>
    </row>
    <row r="89" spans="1:3">
      <c r="A89" t="s">
        <v>4555</v>
      </c>
      <c r="B89" t="s">
        <v>4568</v>
      </c>
      <c r="C89" t="s">
        <v>4656</v>
      </c>
    </row>
    <row r="90" spans="1:3">
      <c r="A90" t="s">
        <v>4555</v>
      </c>
      <c r="B90" t="s">
        <v>4568</v>
      </c>
      <c r="C90" t="s">
        <v>4657</v>
      </c>
    </row>
    <row r="91" spans="1:3">
      <c r="A91" t="s">
        <v>4557</v>
      </c>
      <c r="B91" t="s">
        <v>4568</v>
      </c>
      <c r="C91" t="s">
        <v>4658</v>
      </c>
    </row>
    <row r="92" spans="1:3">
      <c r="A92" t="s">
        <v>4557</v>
      </c>
      <c r="B92" t="s">
        <v>4568</v>
      </c>
      <c r="C92" t="s">
        <v>4659</v>
      </c>
    </row>
    <row r="93" spans="1:3">
      <c r="A93" t="s">
        <v>4557</v>
      </c>
      <c r="B93" t="s">
        <v>4568</v>
      </c>
      <c r="C93" t="s">
        <v>4660</v>
      </c>
    </row>
    <row r="94" spans="1:3">
      <c r="A94" t="s">
        <v>4557</v>
      </c>
      <c r="B94" t="s">
        <v>4568</v>
      </c>
      <c r="C94" t="s">
        <v>4661</v>
      </c>
    </row>
    <row r="95" spans="1:3">
      <c r="A95" t="s">
        <v>4557</v>
      </c>
      <c r="B95" t="s">
        <v>4568</v>
      </c>
      <c r="C95" t="s">
        <v>4662</v>
      </c>
    </row>
    <row r="96" spans="1:3">
      <c r="A96" t="s">
        <v>4557</v>
      </c>
      <c r="B96" t="s">
        <v>4568</v>
      </c>
      <c r="C96" t="s">
        <v>4663</v>
      </c>
    </row>
    <row r="97" spans="1:3">
      <c r="A97" t="s">
        <v>4557</v>
      </c>
      <c r="B97" t="s">
        <v>4568</v>
      </c>
      <c r="C97" t="s">
        <v>4664</v>
      </c>
    </row>
    <row r="98" spans="1:3">
      <c r="A98" t="s">
        <v>4557</v>
      </c>
      <c r="B98" t="s">
        <v>4568</v>
      </c>
      <c r="C98" t="s">
        <v>4665</v>
      </c>
    </row>
    <row r="99" spans="1:3">
      <c r="A99" t="s">
        <v>4557</v>
      </c>
      <c r="B99" t="s">
        <v>4568</v>
      </c>
      <c r="C99" t="s">
        <v>4666</v>
      </c>
    </row>
    <row r="100" spans="1:3">
      <c r="A100" t="s">
        <v>4557</v>
      </c>
      <c r="B100" t="s">
        <v>4568</v>
      </c>
      <c r="C100" t="s">
        <v>4667</v>
      </c>
    </row>
    <row r="101" spans="1:3">
      <c r="A101" t="s">
        <v>4557</v>
      </c>
      <c r="B101" t="s">
        <v>4568</v>
      </c>
      <c r="C101" t="s">
        <v>4591</v>
      </c>
    </row>
    <row r="102" spans="1:3">
      <c r="A102" t="s">
        <v>4557</v>
      </c>
      <c r="B102" t="s">
        <v>4568</v>
      </c>
      <c r="C102" t="s">
        <v>4668</v>
      </c>
    </row>
    <row r="103" spans="1:3">
      <c r="A103" t="s">
        <v>4557</v>
      </c>
      <c r="B103" t="s">
        <v>4568</v>
      </c>
      <c r="C103" t="s">
        <v>4669</v>
      </c>
    </row>
    <row r="104" spans="1:3">
      <c r="A104" t="s">
        <v>4557</v>
      </c>
      <c r="B104" t="s">
        <v>4568</v>
      </c>
      <c r="C104" t="s">
        <v>4670</v>
      </c>
    </row>
    <row r="105" spans="1:3">
      <c r="A105" t="s">
        <v>4557</v>
      </c>
      <c r="B105" t="s">
        <v>4568</v>
      </c>
      <c r="C105" t="s">
        <v>4671</v>
      </c>
    </row>
    <row r="106" spans="1:3">
      <c r="A106" t="s">
        <v>4557</v>
      </c>
      <c r="B106" t="s">
        <v>4568</v>
      </c>
      <c r="C106" t="s">
        <v>4672</v>
      </c>
    </row>
    <row r="107" spans="1:3">
      <c r="A107" t="s">
        <v>4557</v>
      </c>
      <c r="B107" t="s">
        <v>4568</v>
      </c>
      <c r="C107" t="s">
        <v>4673</v>
      </c>
    </row>
    <row r="108" spans="1:3">
      <c r="A108" t="s">
        <v>4557</v>
      </c>
      <c r="B108" t="s">
        <v>4568</v>
      </c>
      <c r="C108" t="s">
        <v>4674</v>
      </c>
    </row>
    <row r="109" spans="1:3">
      <c r="A109" t="s">
        <v>4557</v>
      </c>
      <c r="B109" t="s">
        <v>4568</v>
      </c>
      <c r="C109" t="s">
        <v>4675</v>
      </c>
    </row>
    <row r="110" spans="1:3">
      <c r="A110" t="s">
        <v>4557</v>
      </c>
      <c r="B110" t="s">
        <v>4568</v>
      </c>
      <c r="C110" t="s">
        <v>4676</v>
      </c>
    </row>
    <row r="111" spans="1:3">
      <c r="A111" t="s">
        <v>4557</v>
      </c>
      <c r="B111" t="s">
        <v>4568</v>
      </c>
      <c r="C111" t="s">
        <v>4677</v>
      </c>
    </row>
    <row r="112" spans="1:3">
      <c r="A112" t="s">
        <v>4557</v>
      </c>
      <c r="B112" t="s">
        <v>4568</v>
      </c>
      <c r="C112" t="s">
        <v>4678</v>
      </c>
    </row>
    <row r="113" spans="1:3">
      <c r="A113" t="s">
        <v>4557</v>
      </c>
      <c r="B113" t="s">
        <v>4568</v>
      </c>
      <c r="C113" t="s">
        <v>4679</v>
      </c>
    </row>
    <row r="114" spans="1:3">
      <c r="A114" t="s">
        <v>4557</v>
      </c>
      <c r="B114" t="s">
        <v>4568</v>
      </c>
      <c r="C114" t="s">
        <v>4680</v>
      </c>
    </row>
    <row r="115" spans="1:3">
      <c r="A115" t="s">
        <v>4557</v>
      </c>
      <c r="B115" t="s">
        <v>4568</v>
      </c>
      <c r="C115" t="s">
        <v>4681</v>
      </c>
    </row>
    <row r="116" spans="1:3">
      <c r="A116" t="s">
        <v>4557</v>
      </c>
      <c r="B116" t="s">
        <v>4568</v>
      </c>
      <c r="C116" t="s">
        <v>4682</v>
      </c>
    </row>
    <row r="117" spans="1:3">
      <c r="A117" t="s">
        <v>4557</v>
      </c>
      <c r="B117" t="s">
        <v>4568</v>
      </c>
      <c r="C117" t="s">
        <v>4683</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B3:C15"/>
  <sheetViews>
    <sheetView workbookViewId="0">
      <selection activeCell="B3" sqref="B3"/>
    </sheetView>
  </sheetViews>
  <sheetFormatPr defaultRowHeight="13"/>
  <cols>
    <col min="2" max="2" width="27" customWidth="1"/>
    <col min="3" max="3" width="48.33203125" bestFit="1" customWidth="1"/>
  </cols>
  <sheetData>
    <row r="3" spans="2:3" ht="18">
      <c r="B3" s="477" t="s">
        <v>4684</v>
      </c>
    </row>
    <row r="6" spans="2:3" ht="14">
      <c r="B6" s="268" t="s">
        <v>443</v>
      </c>
      <c r="C6" s="268" t="s">
        <v>4685</v>
      </c>
    </row>
    <row r="7" spans="2:3">
      <c r="B7" s="148" t="s">
        <v>468</v>
      </c>
      <c r="C7" s="255" t="s">
        <v>4686</v>
      </c>
    </row>
    <row r="8" spans="2:3">
      <c r="B8" s="148" t="s">
        <v>470</v>
      </c>
      <c r="C8" s="255" t="s">
        <v>4687</v>
      </c>
    </row>
    <row r="9" spans="2:3" ht="25">
      <c r="B9" s="148" t="s">
        <v>471</v>
      </c>
      <c r="C9" s="255" t="s">
        <v>4688</v>
      </c>
    </row>
    <row r="10" spans="2:3">
      <c r="B10" s="148" t="s">
        <v>474</v>
      </c>
      <c r="C10" s="255" t="s">
        <v>4689</v>
      </c>
    </row>
    <row r="11" spans="2:3">
      <c r="B11" s="148" t="s">
        <v>469</v>
      </c>
      <c r="C11" s="255" t="s">
        <v>4690</v>
      </c>
    </row>
    <row r="12" spans="2:3">
      <c r="B12" s="148" t="s">
        <v>472</v>
      </c>
      <c r="C12" s="255" t="s">
        <v>4691</v>
      </c>
    </row>
    <row r="15" spans="2:3" ht="14.5">
      <c r="B15" s="254"/>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3"/>
  <dimension ref="B3:E14"/>
  <sheetViews>
    <sheetView workbookViewId="0">
      <selection activeCell="D13" sqref="D13"/>
    </sheetView>
  </sheetViews>
  <sheetFormatPr defaultRowHeight="13"/>
  <cols>
    <col min="2" max="2" width="36" customWidth="1"/>
    <col min="3" max="3" width="84.77734375" customWidth="1"/>
    <col min="4" max="4" width="25.44140625" customWidth="1"/>
    <col min="5" max="5" width="16" customWidth="1"/>
  </cols>
  <sheetData>
    <row r="3" spans="2:5" ht="18">
      <c r="B3" s="93" t="s">
        <v>4692</v>
      </c>
    </row>
    <row r="7" spans="2:5" ht="67" customHeight="1">
      <c r="B7" s="949" t="s">
        <v>4693</v>
      </c>
      <c r="C7" s="950"/>
      <c r="D7" s="922"/>
      <c r="E7" s="922"/>
    </row>
    <row r="8" spans="2:5" ht="14.5">
      <c r="B8" s="265"/>
      <c r="C8" s="64"/>
    </row>
    <row r="9" spans="2:5" ht="14">
      <c r="B9" s="268" t="s">
        <v>4169</v>
      </c>
      <c r="C9" s="268" t="s">
        <v>4685</v>
      </c>
    </row>
    <row r="10" spans="2:5" ht="104">
      <c r="B10" s="266" t="s">
        <v>4694</v>
      </c>
      <c r="C10" s="269" t="s">
        <v>4695</v>
      </c>
    </row>
    <row r="11" spans="2:5">
      <c r="B11" s="266"/>
      <c r="C11" s="267"/>
    </row>
    <row r="12" spans="2:5">
      <c r="B12" s="266" t="s">
        <v>4696</v>
      </c>
      <c r="C12" s="267" t="s">
        <v>4697</v>
      </c>
    </row>
    <row r="13" spans="2:5">
      <c r="B13" s="266" t="s">
        <v>4698</v>
      </c>
      <c r="C13" s="267" t="s">
        <v>4699</v>
      </c>
    </row>
    <row r="14" spans="2:5" ht="14.5">
      <c r="B14" s="254"/>
    </row>
  </sheetData>
  <mergeCells count="1">
    <mergeCell ref="B7:E7"/>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dimension ref="B2:T59"/>
  <sheetViews>
    <sheetView topLeftCell="A46" zoomScale="115" zoomScaleNormal="115" workbookViewId="0"/>
  </sheetViews>
  <sheetFormatPr defaultRowHeight="13"/>
  <cols>
    <col min="15" max="15" width="10.77734375" customWidth="1"/>
    <col min="16" max="16" width="13.77734375" bestFit="1" customWidth="1"/>
    <col min="17" max="17" width="15.77734375" bestFit="1" customWidth="1"/>
    <col min="18" max="18" width="13.77734375" customWidth="1"/>
    <col min="19" max="19" width="18.77734375" customWidth="1"/>
    <col min="20" max="20" width="19.77734375" customWidth="1"/>
  </cols>
  <sheetData>
    <row r="2" spans="2:20" ht="18">
      <c r="B2" s="93" t="s">
        <v>4700</v>
      </c>
    </row>
    <row r="4" spans="2:20">
      <c r="B4" s="344" t="s">
        <v>4701</v>
      </c>
    </row>
    <row r="6" spans="2:20" ht="26">
      <c r="B6" s="345" t="s">
        <v>4702</v>
      </c>
      <c r="P6" s="346" t="s">
        <v>443</v>
      </c>
      <c r="Q6" s="346" t="s">
        <v>4703</v>
      </c>
      <c r="R6" s="346" t="s">
        <v>4704</v>
      </c>
      <c r="S6" s="346" t="s">
        <v>4705</v>
      </c>
      <c r="T6" s="346" t="s">
        <v>4706</v>
      </c>
    </row>
    <row r="7" spans="2:20">
      <c r="B7" s="345" t="s">
        <v>4707</v>
      </c>
      <c r="P7" s="28" t="s">
        <v>470</v>
      </c>
      <c r="Q7" s="28" t="s">
        <v>3279</v>
      </c>
      <c r="R7" s="28" t="s">
        <v>3240</v>
      </c>
      <c r="S7" s="28" t="s">
        <v>3242</v>
      </c>
      <c r="T7" s="28" t="s">
        <v>3239</v>
      </c>
    </row>
    <row r="8" spans="2:20">
      <c r="B8" s="345"/>
      <c r="C8" s="343" t="s">
        <v>4708</v>
      </c>
      <c r="P8" s="28" t="s">
        <v>470</v>
      </c>
      <c r="Q8" s="28" t="s">
        <v>4709</v>
      </c>
      <c r="R8" s="28" t="s">
        <v>3242</v>
      </c>
      <c r="S8" s="28" t="s">
        <v>4710</v>
      </c>
      <c r="T8" s="28" t="s">
        <v>3241</v>
      </c>
    </row>
    <row r="9" spans="2:20">
      <c r="B9" s="345"/>
      <c r="C9" s="343" t="s">
        <v>4711</v>
      </c>
      <c r="P9" s="28" t="s">
        <v>468</v>
      </c>
      <c r="Q9" s="28" t="s">
        <v>3267</v>
      </c>
      <c r="R9" s="28" t="s">
        <v>4712</v>
      </c>
      <c r="S9" s="28" t="s">
        <v>3245</v>
      </c>
      <c r="T9" s="28" t="s">
        <v>3243</v>
      </c>
    </row>
    <row r="10" spans="2:20">
      <c r="B10" s="345"/>
      <c r="C10" s="343"/>
      <c r="P10" s="28" t="s">
        <v>468</v>
      </c>
      <c r="Q10" s="28" t="s">
        <v>4713</v>
      </c>
      <c r="R10" s="28" t="s">
        <v>3245</v>
      </c>
      <c r="S10" s="28" t="s">
        <v>4714</v>
      </c>
      <c r="T10" s="28" t="s">
        <v>3244</v>
      </c>
    </row>
    <row r="11" spans="2:20">
      <c r="P11" s="28" t="s">
        <v>471</v>
      </c>
      <c r="Q11" s="28" t="s">
        <v>3282</v>
      </c>
      <c r="R11" s="28" t="s">
        <v>3247</v>
      </c>
      <c r="S11" s="28" t="s">
        <v>3249</v>
      </c>
      <c r="T11" s="28" t="s">
        <v>3246</v>
      </c>
    </row>
    <row r="12" spans="2:20">
      <c r="B12" s="345" t="s">
        <v>4715</v>
      </c>
      <c r="P12" s="28" t="s">
        <v>471</v>
      </c>
      <c r="Q12" s="28" t="s">
        <v>4716</v>
      </c>
      <c r="R12" s="28" t="s">
        <v>3249</v>
      </c>
      <c r="S12" s="28" t="s">
        <v>4717</v>
      </c>
      <c r="T12" s="28" t="s">
        <v>3248</v>
      </c>
    </row>
    <row r="13" spans="2:20">
      <c r="C13" s="343" t="s">
        <v>4718</v>
      </c>
      <c r="P13" s="28" t="s">
        <v>474</v>
      </c>
      <c r="Q13" s="28" t="s">
        <v>3284</v>
      </c>
      <c r="R13" s="28" t="s">
        <v>3253</v>
      </c>
      <c r="S13" s="28" t="s">
        <v>3255</v>
      </c>
      <c r="T13" s="28" t="s">
        <v>3252</v>
      </c>
    </row>
    <row r="14" spans="2:20">
      <c r="C14" s="343" t="s">
        <v>4719</v>
      </c>
      <c r="P14" s="28" t="s">
        <v>474</v>
      </c>
      <c r="Q14" s="28" t="s">
        <v>4720</v>
      </c>
      <c r="R14" s="28" t="s">
        <v>3255</v>
      </c>
      <c r="S14" s="28" t="s">
        <v>4721</v>
      </c>
      <c r="T14" s="28" t="s">
        <v>3254</v>
      </c>
    </row>
    <row r="15" spans="2:20">
      <c r="C15" s="343" t="s">
        <v>4722</v>
      </c>
      <c r="P15" s="28" t="s">
        <v>469</v>
      </c>
      <c r="Q15" s="28" t="s">
        <v>3271</v>
      </c>
      <c r="R15" s="28" t="s">
        <v>3257</v>
      </c>
      <c r="S15" s="28" t="s">
        <v>3259</v>
      </c>
      <c r="T15" s="28" t="s">
        <v>3256</v>
      </c>
    </row>
    <row r="16" spans="2:20">
      <c r="C16" s="343" t="s">
        <v>4723</v>
      </c>
      <c r="P16" s="28" t="s">
        <v>469</v>
      </c>
      <c r="Q16" s="28" t="s">
        <v>4724</v>
      </c>
      <c r="R16" s="28" t="s">
        <v>3259</v>
      </c>
      <c r="S16" s="28" t="s">
        <v>4725</v>
      </c>
      <c r="T16" s="28" t="s">
        <v>3258</v>
      </c>
    </row>
    <row r="17" spans="2:20">
      <c r="P17" s="28" t="s">
        <v>472</v>
      </c>
      <c r="Q17" s="28" t="s">
        <v>3275</v>
      </c>
      <c r="R17" s="28" t="s">
        <v>3261</v>
      </c>
      <c r="S17" s="28" t="s">
        <v>3263</v>
      </c>
      <c r="T17" s="28" t="s">
        <v>3260</v>
      </c>
    </row>
    <row r="18" spans="2:20">
      <c r="P18" s="28" t="s">
        <v>472</v>
      </c>
      <c r="Q18" s="28" t="s">
        <v>4726</v>
      </c>
      <c r="R18" s="28" t="s">
        <v>3263</v>
      </c>
      <c r="S18" s="28" t="s">
        <v>4727</v>
      </c>
      <c r="T18" s="28" t="s">
        <v>3262</v>
      </c>
    </row>
    <row r="19" spans="2:20">
      <c r="B19" s="345" t="s">
        <v>4728</v>
      </c>
    </row>
    <row r="20" spans="2:20">
      <c r="B20" s="345"/>
      <c r="C20" s="343" t="s">
        <v>4708</v>
      </c>
    </row>
    <row r="23" spans="2:20">
      <c r="B23" s="345" t="s">
        <v>4729</v>
      </c>
    </row>
    <row r="24" spans="2:20">
      <c r="C24" s="343" t="s">
        <v>4730</v>
      </c>
    </row>
    <row r="25" spans="2:20">
      <c r="C25" s="343" t="s">
        <v>4731</v>
      </c>
    </row>
    <row r="26" spans="2:20">
      <c r="C26" s="343"/>
    </row>
    <row r="27" spans="2:20">
      <c r="C27" s="343"/>
    </row>
    <row r="28" spans="2:20">
      <c r="B28" s="345" t="s">
        <v>4732</v>
      </c>
      <c r="C28" s="343"/>
    </row>
    <row r="29" spans="2:20">
      <c r="B29" s="345"/>
      <c r="C29" s="343"/>
    </row>
    <row r="30" spans="2:20">
      <c r="B30" s="345" t="s">
        <v>4733</v>
      </c>
      <c r="C30" s="343"/>
    </row>
    <row r="31" spans="2:20">
      <c r="B31" s="345" t="s">
        <v>4734</v>
      </c>
      <c r="C31" s="343"/>
    </row>
    <row r="32" spans="2:20">
      <c r="C32" s="359" t="s">
        <v>4735</v>
      </c>
    </row>
    <row r="33" spans="2:3">
      <c r="C33" s="359" t="s">
        <v>4736</v>
      </c>
    </row>
    <row r="34" spans="2:3">
      <c r="C34" s="359" t="s">
        <v>4737</v>
      </c>
    </row>
    <row r="35" spans="2:3">
      <c r="C35" s="359" t="s">
        <v>4738</v>
      </c>
    </row>
    <row r="36" spans="2:3">
      <c r="C36" s="359" t="s">
        <v>4739</v>
      </c>
    </row>
    <row r="37" spans="2:3">
      <c r="B37" s="345"/>
      <c r="C37" s="343"/>
    </row>
    <row r="38" spans="2:3">
      <c r="B38" s="345"/>
      <c r="C38" s="343"/>
    </row>
    <row r="39" spans="2:3">
      <c r="B39" s="345" t="s">
        <v>4740</v>
      </c>
      <c r="C39" s="343"/>
    </row>
    <row r="40" spans="2:3">
      <c r="C40" s="343" t="s">
        <v>4708</v>
      </c>
    </row>
    <row r="41" spans="2:3">
      <c r="C41" s="343"/>
    </row>
    <row r="42" spans="2:3">
      <c r="C42" s="343"/>
    </row>
    <row r="43" spans="2:3">
      <c r="B43" s="345" t="s">
        <v>4741</v>
      </c>
      <c r="C43" s="343"/>
    </row>
    <row r="44" spans="2:3">
      <c r="B44" s="345"/>
      <c r="C44" s="343" t="s">
        <v>4742</v>
      </c>
    </row>
    <row r="45" spans="2:3">
      <c r="B45" s="345"/>
      <c r="C45" s="343"/>
    </row>
    <row r="46" spans="2:3">
      <c r="B46" s="345"/>
      <c r="C46" s="343"/>
    </row>
    <row r="47" spans="2:3">
      <c r="B47" s="345" t="s">
        <v>4743</v>
      </c>
      <c r="C47" s="343"/>
    </row>
    <row r="48" spans="2:3">
      <c r="B48" s="345"/>
      <c r="C48" s="343" t="s">
        <v>4744</v>
      </c>
    </row>
    <row r="49" spans="2:3">
      <c r="B49" s="345"/>
      <c r="C49" s="343" t="s">
        <v>4745</v>
      </c>
    </row>
    <row r="50" spans="2:3">
      <c r="B50" s="345"/>
      <c r="C50" s="343" t="s">
        <v>4746</v>
      </c>
    </row>
    <row r="51" spans="2:3">
      <c r="B51" s="345"/>
      <c r="C51" s="343" t="s">
        <v>4747</v>
      </c>
    </row>
    <row r="52" spans="2:3">
      <c r="B52" s="345"/>
      <c r="C52" s="343" t="s">
        <v>4748</v>
      </c>
    </row>
    <row r="53" spans="2:3">
      <c r="B53" s="345"/>
      <c r="C53" s="343" t="s">
        <v>4749</v>
      </c>
    </row>
    <row r="54" spans="2:3">
      <c r="B54" s="345"/>
      <c r="C54" s="343" t="s">
        <v>4750</v>
      </c>
    </row>
    <row r="55" spans="2:3">
      <c r="B55" s="345"/>
      <c r="C55" s="343"/>
    </row>
    <row r="56" spans="2:3">
      <c r="B56" s="345"/>
      <c r="C56" s="343"/>
    </row>
    <row r="57" spans="2:3">
      <c r="B57" s="345"/>
      <c r="C57" s="343"/>
    </row>
    <row r="58" spans="2:3">
      <c r="B58" s="345"/>
      <c r="C58" s="343"/>
    </row>
    <row r="59" spans="2:3">
      <c r="B59" s="345"/>
      <c r="C59" s="343"/>
    </row>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dimension ref="A2:K24"/>
  <sheetViews>
    <sheetView topLeftCell="A4" zoomScaleNormal="100" workbookViewId="0">
      <selection activeCell="C17" sqref="C17"/>
    </sheetView>
  </sheetViews>
  <sheetFormatPr defaultRowHeight="13"/>
  <cols>
    <col min="2" max="2" width="29.33203125" bestFit="1" customWidth="1"/>
    <col min="3" max="3" width="49.77734375" bestFit="1" customWidth="1"/>
    <col min="4" max="4" width="59.109375" customWidth="1"/>
    <col min="5" max="5" width="42.6640625" bestFit="1" customWidth="1"/>
    <col min="6" max="6" width="13.109375" customWidth="1"/>
    <col min="7" max="7" width="15.44140625" customWidth="1"/>
    <col min="8" max="8" width="30" bestFit="1" customWidth="1"/>
    <col min="9" max="9" width="30.44140625" customWidth="1"/>
    <col min="10" max="10" width="26.77734375" style="368" hidden="1" customWidth="1"/>
    <col min="11" max="11" width="52.44140625" bestFit="1" customWidth="1"/>
    <col min="12" max="12" width="38.77734375" customWidth="1"/>
  </cols>
  <sheetData>
    <row r="2" spans="1:11" ht="18">
      <c r="B2" s="93" t="s">
        <v>4751</v>
      </c>
      <c r="C2" s="93"/>
    </row>
    <row r="4" spans="1:11" ht="29">
      <c r="B4" s="339" t="s">
        <v>4752</v>
      </c>
      <c r="C4" s="339" t="s">
        <v>4753</v>
      </c>
      <c r="D4" s="339" t="s">
        <v>4754</v>
      </c>
      <c r="E4" s="339" t="s">
        <v>4755</v>
      </c>
      <c r="F4" s="339" t="s">
        <v>4756</v>
      </c>
      <c r="G4" s="339" t="s">
        <v>4757</v>
      </c>
      <c r="H4" s="339" t="s">
        <v>4758</v>
      </c>
      <c r="I4" s="339" t="s">
        <v>4759</v>
      </c>
      <c r="J4" s="369" t="s">
        <v>4760</v>
      </c>
      <c r="K4" s="339" t="s">
        <v>4761</v>
      </c>
    </row>
    <row r="5" spans="1:11" ht="14.5">
      <c r="B5" s="340" t="s">
        <v>1498</v>
      </c>
      <c r="C5" s="341" t="s">
        <v>2537</v>
      </c>
      <c r="D5" s="341" t="s">
        <v>4762</v>
      </c>
      <c r="E5" s="342" t="s">
        <v>4763</v>
      </c>
      <c r="F5" s="342" t="s">
        <v>4764</v>
      </c>
      <c r="G5" s="342" t="s">
        <v>4765</v>
      </c>
      <c r="H5" s="342" t="s">
        <v>4766</v>
      </c>
      <c r="I5" s="342" t="s">
        <v>4767</v>
      </c>
      <c r="J5" s="370" t="s">
        <v>4768</v>
      </c>
      <c r="K5" s="342" t="s">
        <v>4769</v>
      </c>
    </row>
    <row r="6" spans="1:11" ht="14.5">
      <c r="B6" s="340" t="s">
        <v>1498</v>
      </c>
      <c r="C6" s="341" t="s">
        <v>82</v>
      </c>
      <c r="D6" s="341" t="s">
        <v>4762</v>
      </c>
      <c r="E6" s="342" t="s">
        <v>4763</v>
      </c>
      <c r="F6" s="342" t="s">
        <v>4764</v>
      </c>
      <c r="G6" s="342" t="s">
        <v>4765</v>
      </c>
      <c r="H6" s="342" t="s">
        <v>4766</v>
      </c>
      <c r="I6" s="342" t="s">
        <v>4767</v>
      </c>
      <c r="J6" s="370" t="s">
        <v>4770</v>
      </c>
      <c r="K6" s="342" t="s">
        <v>4771</v>
      </c>
    </row>
    <row r="7" spans="1:11" ht="14.5">
      <c r="B7" s="340" t="s">
        <v>1498</v>
      </c>
      <c r="C7" s="341" t="s">
        <v>4772</v>
      </c>
      <c r="D7" s="341" t="s">
        <v>4773</v>
      </c>
      <c r="E7" s="342" t="s">
        <v>4774</v>
      </c>
      <c r="F7" s="342" t="s">
        <v>466</v>
      </c>
      <c r="G7" s="342" t="s">
        <v>466</v>
      </c>
      <c r="H7" s="342" t="s">
        <v>466</v>
      </c>
      <c r="I7" s="342" t="s">
        <v>466</v>
      </c>
      <c r="J7" s="370" t="s">
        <v>466</v>
      </c>
      <c r="K7" s="342"/>
    </row>
    <row r="8" spans="1:11" ht="29">
      <c r="B8" s="340" t="s">
        <v>1498</v>
      </c>
      <c r="C8" s="341" t="s">
        <v>75</v>
      </c>
      <c r="D8" s="341" t="s">
        <v>4775</v>
      </c>
      <c r="E8" s="342" t="s">
        <v>4776</v>
      </c>
      <c r="F8" s="342" t="s">
        <v>466</v>
      </c>
      <c r="G8" s="342" t="s">
        <v>466</v>
      </c>
      <c r="H8" s="342" t="s">
        <v>466</v>
      </c>
      <c r="I8" s="342" t="s">
        <v>466</v>
      </c>
      <c r="J8" s="370" t="s">
        <v>466</v>
      </c>
      <c r="K8" s="342" t="s">
        <v>4777</v>
      </c>
    </row>
    <row r="9" spans="1:11" ht="14.5">
      <c r="B9" s="340" t="s">
        <v>2610</v>
      </c>
      <c r="C9" s="341" t="s">
        <v>2609</v>
      </c>
      <c r="D9" s="341" t="s">
        <v>4762</v>
      </c>
      <c r="E9" s="342" t="s">
        <v>4763</v>
      </c>
      <c r="F9" s="342" t="s">
        <v>4764</v>
      </c>
      <c r="G9" s="342" t="s">
        <v>4765</v>
      </c>
      <c r="H9" s="342" t="s">
        <v>4766</v>
      </c>
      <c r="I9" s="342" t="s">
        <v>4767</v>
      </c>
      <c r="J9" s="370" t="s">
        <v>4768</v>
      </c>
      <c r="K9" s="342" t="s">
        <v>4769</v>
      </c>
    </row>
    <row r="10" spans="1:11" ht="14.5">
      <c r="A10" s="543"/>
      <c r="B10" s="340" t="s">
        <v>4125</v>
      </c>
      <c r="C10" s="341" t="s">
        <v>2635</v>
      </c>
      <c r="D10" s="341" t="s">
        <v>4762</v>
      </c>
      <c r="E10" s="342" t="s">
        <v>4763</v>
      </c>
      <c r="F10" s="342" t="s">
        <v>4764</v>
      </c>
      <c r="G10" s="342" t="s">
        <v>4765</v>
      </c>
      <c r="H10" s="342" t="s">
        <v>4766</v>
      </c>
      <c r="I10" s="342" t="s">
        <v>4767</v>
      </c>
      <c r="J10" s="370" t="s">
        <v>4778</v>
      </c>
      <c r="K10" s="342" t="s">
        <v>4779</v>
      </c>
    </row>
    <row r="11" spans="1:11" ht="14.5">
      <c r="B11" s="340" t="s">
        <v>70</v>
      </c>
      <c r="C11" s="341" t="s">
        <v>2491</v>
      </c>
      <c r="D11" s="341" t="s">
        <v>4780</v>
      </c>
      <c r="E11" s="342" t="s">
        <v>4763</v>
      </c>
      <c r="F11" s="342" t="s">
        <v>4764</v>
      </c>
      <c r="G11" s="342" t="s">
        <v>4765</v>
      </c>
      <c r="H11" s="342" t="s">
        <v>4781</v>
      </c>
      <c r="I11" s="564" t="s">
        <v>4767</v>
      </c>
      <c r="J11" s="370" t="s">
        <v>4768</v>
      </c>
      <c r="K11" s="342" t="s">
        <v>4779</v>
      </c>
    </row>
    <row r="12" spans="1:11" ht="14.5">
      <c r="B12" s="340" t="s">
        <v>4782</v>
      </c>
      <c r="C12" s="341" t="s">
        <v>2317</v>
      </c>
      <c r="D12" s="341" t="s">
        <v>4783</v>
      </c>
      <c r="E12" s="342" t="s">
        <v>4763</v>
      </c>
      <c r="F12" s="342" t="s">
        <v>4784</v>
      </c>
      <c r="G12" s="342" t="s">
        <v>4765</v>
      </c>
      <c r="H12" s="342" t="s">
        <v>4785</v>
      </c>
      <c r="I12" s="342" t="s">
        <v>4786</v>
      </c>
      <c r="J12" s="370" t="s">
        <v>4787</v>
      </c>
      <c r="K12" s="342" t="s">
        <v>4779</v>
      </c>
    </row>
    <row r="13" spans="1:11" s="403" customFormat="1" ht="14.5">
      <c r="A13"/>
      <c r="B13" s="400" t="s">
        <v>4782</v>
      </c>
      <c r="C13" s="401" t="s">
        <v>4788</v>
      </c>
      <c r="D13" s="401" t="s">
        <v>4789</v>
      </c>
      <c r="E13" s="402" t="s">
        <v>4763</v>
      </c>
      <c r="F13" s="402" t="s">
        <v>4764</v>
      </c>
      <c r="G13" s="402" t="s">
        <v>4765</v>
      </c>
      <c r="H13" s="402" t="s">
        <v>4790</v>
      </c>
      <c r="I13" s="402" t="s">
        <v>4791</v>
      </c>
      <c r="J13" s="402" t="s">
        <v>4792</v>
      </c>
      <c r="K13" s="402" t="s">
        <v>4779</v>
      </c>
    </row>
    <row r="14" spans="1:11" ht="14.5">
      <c r="B14" s="340" t="s">
        <v>4782</v>
      </c>
      <c r="C14" s="341" t="s">
        <v>2326</v>
      </c>
      <c r="D14" s="341" t="s">
        <v>4793</v>
      </c>
      <c r="E14" s="342" t="s">
        <v>4763</v>
      </c>
      <c r="F14" s="342" t="s">
        <v>4764</v>
      </c>
      <c r="G14" s="342" t="s">
        <v>4765</v>
      </c>
      <c r="H14" s="342" t="s">
        <v>4794</v>
      </c>
      <c r="I14" s="342" t="s">
        <v>4791</v>
      </c>
      <c r="J14" s="370" t="s">
        <v>4792</v>
      </c>
      <c r="K14" s="342" t="s">
        <v>4779</v>
      </c>
    </row>
    <row r="15" spans="1:11" s="403" customFormat="1" ht="14.5">
      <c r="B15" s="400" t="s">
        <v>4795</v>
      </c>
      <c r="C15" s="401" t="s">
        <v>1689</v>
      </c>
      <c r="D15" s="401" t="s">
        <v>4796</v>
      </c>
      <c r="E15" s="402" t="s">
        <v>4763</v>
      </c>
      <c r="F15" s="402" t="s">
        <v>4797</v>
      </c>
      <c r="G15" s="402" t="s">
        <v>4765</v>
      </c>
      <c r="H15" s="402" t="s">
        <v>4798</v>
      </c>
      <c r="I15" s="402" t="s">
        <v>4799</v>
      </c>
      <c r="J15" s="402" t="s">
        <v>4800</v>
      </c>
      <c r="K15" s="402" t="s">
        <v>4779</v>
      </c>
    </row>
    <row r="16" spans="1:11" ht="14.5">
      <c r="B16" s="404" t="s">
        <v>4795</v>
      </c>
      <c r="C16" s="405" t="s">
        <v>1904</v>
      </c>
      <c r="D16" s="564" t="s">
        <v>4801</v>
      </c>
      <c r="E16" s="564" t="s">
        <v>4763</v>
      </c>
      <c r="F16" s="564" t="s">
        <v>4797</v>
      </c>
      <c r="G16" s="564" t="s">
        <v>4802</v>
      </c>
      <c r="H16" s="564" t="s">
        <v>4798</v>
      </c>
      <c r="I16" s="564" t="s">
        <v>4803</v>
      </c>
      <c r="J16" s="564" t="s">
        <v>4800</v>
      </c>
      <c r="K16" s="564" t="s">
        <v>4779</v>
      </c>
    </row>
    <row r="17" spans="1:11" ht="14.5">
      <c r="B17" s="340" t="s">
        <v>4795</v>
      </c>
      <c r="C17" s="341" t="s">
        <v>2233</v>
      </c>
      <c r="D17" s="341" t="s">
        <v>4804</v>
      </c>
      <c r="E17" s="342" t="s">
        <v>4763</v>
      </c>
      <c r="F17" s="342" t="s">
        <v>4764</v>
      </c>
      <c r="G17" s="342" t="s">
        <v>4765</v>
      </c>
      <c r="H17" s="342" t="s">
        <v>4785</v>
      </c>
      <c r="I17" s="342" t="s">
        <v>4767</v>
      </c>
      <c r="J17" s="370" t="s">
        <v>4767</v>
      </c>
      <c r="K17" s="342" t="s">
        <v>4779</v>
      </c>
    </row>
    <row r="18" spans="1:11" ht="14.5">
      <c r="B18" s="340" t="s">
        <v>4795</v>
      </c>
      <c r="C18" s="342" t="s">
        <v>2246</v>
      </c>
      <c r="D18" s="342" t="s">
        <v>4805</v>
      </c>
      <c r="E18" s="342" t="s">
        <v>4763</v>
      </c>
      <c r="F18" s="342" t="s">
        <v>4764</v>
      </c>
      <c r="G18" s="342" t="s">
        <v>4765</v>
      </c>
      <c r="H18" s="342" t="s">
        <v>4785</v>
      </c>
      <c r="I18" s="342" t="s">
        <v>4806</v>
      </c>
      <c r="J18" s="370" t="s">
        <v>4807</v>
      </c>
      <c r="K18" s="342" t="s">
        <v>4779</v>
      </c>
    </row>
    <row r="19" spans="1:11" ht="14.5">
      <c r="B19" s="340" t="s">
        <v>4795</v>
      </c>
      <c r="C19" s="342" t="s">
        <v>2273</v>
      </c>
      <c r="D19" s="342" t="s">
        <v>4808</v>
      </c>
      <c r="E19" s="342" t="s">
        <v>4809</v>
      </c>
      <c r="F19" s="342" t="s">
        <v>4810</v>
      </c>
      <c r="G19" s="342" t="s">
        <v>4811</v>
      </c>
      <c r="H19" s="342" t="s">
        <v>4785</v>
      </c>
      <c r="I19" s="342" t="s">
        <v>4812</v>
      </c>
      <c r="J19" s="342"/>
      <c r="K19" s="342" t="s">
        <v>4779</v>
      </c>
    </row>
    <row r="20" spans="1:11" ht="14.5">
      <c r="B20" s="340" t="s">
        <v>4813</v>
      </c>
      <c r="C20" s="341" t="s">
        <v>4814</v>
      </c>
      <c r="D20" s="341" t="s">
        <v>4783</v>
      </c>
      <c r="E20" s="342" t="s">
        <v>4763</v>
      </c>
      <c r="F20" s="342" t="s">
        <v>4784</v>
      </c>
      <c r="G20" s="342" t="s">
        <v>4815</v>
      </c>
      <c r="H20" s="342" t="s">
        <v>4785</v>
      </c>
      <c r="I20" s="342" t="s">
        <v>4786</v>
      </c>
      <c r="J20" s="370" t="s">
        <v>4786</v>
      </c>
      <c r="K20" s="342" t="s">
        <v>4779</v>
      </c>
    </row>
    <row r="21" spans="1:11" ht="14.5">
      <c r="B21" s="340" t="s">
        <v>494</v>
      </c>
      <c r="C21" s="341" t="s">
        <v>3944</v>
      </c>
      <c r="D21" s="341" t="s">
        <v>4816</v>
      </c>
      <c r="E21" s="342" t="s">
        <v>4763</v>
      </c>
      <c r="F21" s="342" t="s">
        <v>4817</v>
      </c>
      <c r="G21" s="342" t="s">
        <v>4818</v>
      </c>
      <c r="H21" s="342" t="s">
        <v>4819</v>
      </c>
      <c r="I21" s="564" t="s">
        <v>4820</v>
      </c>
      <c r="J21" s="367" t="s">
        <v>4821</v>
      </c>
      <c r="K21" s="342" t="s">
        <v>4779</v>
      </c>
    </row>
    <row r="22" spans="1:11" ht="14.5">
      <c r="B22" s="340" t="s">
        <v>494</v>
      </c>
      <c r="C22" s="341" t="s">
        <v>2228</v>
      </c>
      <c r="D22" s="341" t="s">
        <v>4804</v>
      </c>
      <c r="E22" s="342" t="s">
        <v>4763</v>
      </c>
      <c r="F22" s="342" t="s">
        <v>4764</v>
      </c>
      <c r="G22" s="342" t="s">
        <v>4765</v>
      </c>
      <c r="H22" s="342" t="s">
        <v>4785</v>
      </c>
      <c r="I22" s="342" t="s">
        <v>4767</v>
      </c>
      <c r="J22" s="370" t="s">
        <v>4767</v>
      </c>
      <c r="K22" s="342" t="s">
        <v>4779</v>
      </c>
    </row>
    <row r="23" spans="1:11" ht="14.5">
      <c r="B23" s="340" t="s">
        <v>4822</v>
      </c>
      <c r="C23" s="341" t="s">
        <v>2214</v>
      </c>
      <c r="D23" s="341" t="s">
        <v>4804</v>
      </c>
      <c r="E23" s="342" t="s">
        <v>4763</v>
      </c>
      <c r="F23" s="342" t="s">
        <v>4764</v>
      </c>
      <c r="G23" s="342" t="s">
        <v>4765</v>
      </c>
      <c r="H23" s="342" t="s">
        <v>4785</v>
      </c>
      <c r="I23" s="342" t="s">
        <v>4823</v>
      </c>
      <c r="J23" s="370" t="s">
        <v>4767</v>
      </c>
      <c r="K23" s="342" t="s">
        <v>4779</v>
      </c>
    </row>
    <row r="24" spans="1:11" ht="14.5">
      <c r="A24" s="543"/>
      <c r="B24" s="340" t="s">
        <v>4824</v>
      </c>
      <c r="C24" s="541" t="s">
        <v>4825</v>
      </c>
      <c r="D24" s="544" t="s">
        <v>4826</v>
      </c>
      <c r="E24" s="342" t="s">
        <v>4827</v>
      </c>
      <c r="F24" s="542" t="s">
        <v>4828</v>
      </c>
      <c r="G24" s="542" t="s">
        <v>4829</v>
      </c>
      <c r="H24" s="542" t="s">
        <v>4830</v>
      </c>
      <c r="I24" s="342" t="s">
        <v>4767</v>
      </c>
      <c r="K24" s="342" t="s">
        <v>4779</v>
      </c>
    </row>
  </sheetData>
  <pageMargins left="0.7" right="0.7" top="0.75" bottom="0.75" header="0.3" footer="0.3"/>
  <pageSetup paperSize="9" orientation="portrait" r:id="rId1"/>
  <legacy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B4:P6"/>
  <sheetViews>
    <sheetView topLeftCell="A127" zoomScaleNormal="100" workbookViewId="0">
      <selection activeCell="M7" sqref="M7"/>
    </sheetView>
  </sheetViews>
  <sheetFormatPr defaultRowHeight="13"/>
  <sheetData>
    <row r="4" spans="2:16" ht="18">
      <c r="B4" s="93" t="s">
        <v>4831</v>
      </c>
    </row>
    <row r="6" spans="2:16" ht="88.75" customHeight="1">
      <c r="B6" s="951" t="s">
        <v>4832</v>
      </c>
      <c r="C6" s="924"/>
      <c r="D6" s="924"/>
      <c r="E6" s="924"/>
      <c r="F6" s="924"/>
      <c r="G6" s="924"/>
      <c r="H6" s="924"/>
      <c r="I6" s="924"/>
      <c r="J6" s="924"/>
      <c r="K6" s="924"/>
      <c r="L6" s="924"/>
      <c r="M6" s="924"/>
      <c r="N6" s="924"/>
      <c r="O6" s="924"/>
      <c r="P6" s="924"/>
    </row>
  </sheetData>
  <mergeCells count="1">
    <mergeCell ref="B6:P6"/>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2"/>
  <dimension ref="B3:M38"/>
  <sheetViews>
    <sheetView zoomScale="85" zoomScaleNormal="85" workbookViewId="0">
      <selection activeCell="G23" sqref="G23"/>
    </sheetView>
  </sheetViews>
  <sheetFormatPr defaultRowHeight="13"/>
  <cols>
    <col min="2" max="2" width="8.33203125" bestFit="1" customWidth="1"/>
    <col min="3" max="3" width="46.44140625" style="65" bestFit="1" customWidth="1"/>
    <col min="4" max="4" width="25" customWidth="1"/>
    <col min="5" max="5" width="12.6640625" customWidth="1"/>
    <col min="6" max="6" width="26.44140625" customWidth="1"/>
    <col min="7" max="7" width="23.109375" customWidth="1"/>
    <col min="8" max="8" width="21.44140625" customWidth="1"/>
    <col min="9" max="9" width="31.33203125" bestFit="1" customWidth="1"/>
    <col min="10" max="10" width="21.6640625" customWidth="1"/>
    <col min="11" max="11" width="19" customWidth="1"/>
    <col min="12" max="12" width="19.77734375" customWidth="1"/>
  </cols>
  <sheetData>
    <row r="3" spans="2:13" ht="18">
      <c r="C3" s="952" t="s">
        <v>4833</v>
      </c>
      <c r="D3" s="952"/>
      <c r="E3" s="952"/>
      <c r="F3" s="952"/>
      <c r="G3" s="953"/>
    </row>
    <row r="5" spans="2:13" ht="15.5">
      <c r="B5" s="21"/>
      <c r="C5" s="178"/>
      <c r="D5" s="860" t="s">
        <v>51</v>
      </c>
      <c r="E5" s="861"/>
      <c r="F5" s="862"/>
      <c r="G5" s="862"/>
      <c r="H5" s="862"/>
      <c r="I5" s="862"/>
      <c r="J5" s="863"/>
      <c r="K5" s="19"/>
      <c r="L5" s="19"/>
      <c r="M5" s="19"/>
    </row>
    <row r="6" spans="2:13" s="19" customFormat="1" ht="16" thickBot="1">
      <c r="B6" s="182"/>
      <c r="C6" s="178"/>
      <c r="D6" s="162" t="s">
        <v>52</v>
      </c>
      <c r="E6"/>
      <c r="F6" s="163" t="s">
        <v>53</v>
      </c>
      <c r="G6" s="164" t="s">
        <v>54</v>
      </c>
      <c r="H6" s="463"/>
      <c r="I6" s="165" t="s">
        <v>55</v>
      </c>
      <c r="J6" s="166" t="s">
        <v>56</v>
      </c>
      <c r="L6"/>
    </row>
    <row r="7" spans="2:13" ht="18" customHeight="1">
      <c r="B7" s="854" t="s">
        <v>58</v>
      </c>
      <c r="C7" s="144" t="s">
        <v>1543</v>
      </c>
      <c r="D7" s="183" t="s">
        <v>60</v>
      </c>
      <c r="F7" s="184" t="s">
        <v>60</v>
      </c>
      <c r="G7" s="185" t="s">
        <v>60</v>
      </c>
      <c r="H7" s="464"/>
      <c r="I7" s="187" t="s">
        <v>4834</v>
      </c>
      <c r="J7" s="186"/>
      <c r="K7" s="19"/>
    </row>
    <row r="8" spans="2:13" ht="15.5">
      <c r="B8" s="954"/>
      <c r="C8" s="144" t="s">
        <v>63</v>
      </c>
      <c r="D8" s="183" t="s">
        <v>60</v>
      </c>
      <c r="F8" s="184" t="s">
        <v>60</v>
      </c>
      <c r="G8" s="186"/>
      <c r="H8" s="464"/>
      <c r="I8" s="187" t="s">
        <v>62</v>
      </c>
      <c r="J8" s="186"/>
      <c r="K8" s="19"/>
    </row>
    <row r="9" spans="2:13" ht="15.5">
      <c r="B9" s="954"/>
      <c r="C9" s="144" t="s">
        <v>67</v>
      </c>
      <c r="D9" s="183" t="s">
        <v>60</v>
      </c>
      <c r="F9" s="184" t="s">
        <v>60</v>
      </c>
      <c r="G9" s="186"/>
      <c r="H9" s="464"/>
      <c r="I9" s="187" t="s">
        <v>62</v>
      </c>
      <c r="J9" s="186"/>
      <c r="K9" s="19"/>
    </row>
    <row r="10" spans="2:13" ht="15.5">
      <c r="B10" s="954"/>
      <c r="C10" s="144" t="s">
        <v>68</v>
      </c>
      <c r="D10" s="183" t="s">
        <v>60</v>
      </c>
      <c r="F10" s="184" t="s">
        <v>60</v>
      </c>
      <c r="G10" s="185" t="s">
        <v>4834</v>
      </c>
      <c r="H10" s="464"/>
      <c r="I10" s="187" t="s">
        <v>4834</v>
      </c>
      <c r="J10" s="186"/>
      <c r="K10" s="19"/>
    </row>
    <row r="11" spans="2:13" ht="15.5">
      <c r="B11" s="954"/>
      <c r="C11" s="468"/>
      <c r="D11" s="183" t="s">
        <v>60</v>
      </c>
      <c r="F11" s="184" t="s">
        <v>60</v>
      </c>
      <c r="G11" s="186"/>
      <c r="H11" s="465"/>
      <c r="I11" s="187" t="s">
        <v>62</v>
      </c>
      <c r="J11" s="186"/>
      <c r="K11" s="19"/>
    </row>
    <row r="12" spans="2:13" ht="15.5">
      <c r="B12" s="954"/>
      <c r="C12" s="468"/>
      <c r="D12" s="183" t="s">
        <v>60</v>
      </c>
      <c r="F12" s="184" t="s">
        <v>60</v>
      </c>
      <c r="G12" s="186"/>
      <c r="H12" s="465"/>
      <c r="I12" s="187" t="s">
        <v>62</v>
      </c>
      <c r="J12" s="186"/>
      <c r="K12" s="19"/>
    </row>
    <row r="13" spans="2:13" ht="16" thickBot="1">
      <c r="B13" s="955"/>
      <c r="C13" s="144" t="s">
        <v>70</v>
      </c>
      <c r="D13" s="183" t="s">
        <v>60</v>
      </c>
      <c r="F13" s="184" t="s">
        <v>60</v>
      </c>
      <c r="G13" s="186"/>
      <c r="H13" s="464"/>
      <c r="I13" s="187" t="s">
        <v>62</v>
      </c>
      <c r="J13" s="188" t="s">
        <v>62</v>
      </c>
      <c r="K13" s="19"/>
    </row>
    <row r="14" spans="2:13">
      <c r="B14" s="146"/>
      <c r="C14"/>
    </row>
    <row r="15" spans="2:13">
      <c r="B15" s="146"/>
      <c r="C15"/>
    </row>
    <row r="16" spans="2:13">
      <c r="B16" s="146"/>
      <c r="C16"/>
    </row>
    <row r="17" spans="2:12">
      <c r="B17" s="146"/>
      <c r="C17"/>
    </row>
    <row r="18" spans="2:12">
      <c r="B18" s="146"/>
      <c r="C18"/>
    </row>
    <row r="19" spans="2:12">
      <c r="B19" s="146"/>
      <c r="C19"/>
    </row>
    <row r="20" spans="2:12">
      <c r="B20" s="146"/>
      <c r="C20"/>
    </row>
    <row r="21" spans="2:12" ht="16" thickBot="1">
      <c r="B21" s="21"/>
      <c r="C21" s="21"/>
      <c r="D21" s="167" t="s">
        <v>52</v>
      </c>
      <c r="F21" s="168" t="s">
        <v>53</v>
      </c>
      <c r="G21" s="21"/>
      <c r="H21" s="21"/>
      <c r="I21" s="21"/>
      <c r="J21" s="169" t="s">
        <v>56</v>
      </c>
      <c r="K21" s="208" t="s">
        <v>72</v>
      </c>
    </row>
    <row r="22" spans="2:12" ht="84" customHeight="1" thickBot="1">
      <c r="B22" s="145" t="s">
        <v>4835</v>
      </c>
      <c r="C22" s="144" t="s">
        <v>78</v>
      </c>
      <c r="D22" s="183" t="s">
        <v>60</v>
      </c>
      <c r="F22" s="184" t="s">
        <v>60</v>
      </c>
      <c r="G22" s="186"/>
      <c r="H22" s="186"/>
      <c r="I22" s="186"/>
      <c r="J22" s="188" t="s">
        <v>61</v>
      </c>
      <c r="K22" s="209" t="s">
        <v>4836</v>
      </c>
      <c r="L22" s="19"/>
    </row>
    <row r="23" spans="2:12" ht="18">
      <c r="C23" s="85"/>
      <c r="D23" s="86"/>
      <c r="F23" s="87"/>
      <c r="G23" s="91"/>
      <c r="H23" s="91"/>
      <c r="I23" s="91"/>
      <c r="J23" s="92"/>
      <c r="K23" s="89"/>
      <c r="L23" s="64"/>
    </row>
    <row r="24" spans="2:12" ht="18">
      <c r="C24" s="85"/>
      <c r="D24" s="86"/>
      <c r="F24" s="87"/>
      <c r="G24" s="91"/>
      <c r="H24" s="91"/>
      <c r="I24" s="91"/>
      <c r="J24" s="92"/>
      <c r="K24" s="89"/>
      <c r="L24" s="64"/>
    </row>
    <row r="25" spans="2:12" ht="16" thickBot="1">
      <c r="B25" s="21"/>
      <c r="C25" s="85"/>
      <c r="D25" s="171" t="s">
        <v>52</v>
      </c>
      <c r="F25" s="172" t="s">
        <v>53</v>
      </c>
      <c r="G25" s="173" t="s">
        <v>54</v>
      </c>
      <c r="H25" s="189"/>
      <c r="I25" s="175" t="s">
        <v>55</v>
      </c>
      <c r="J25" s="21"/>
      <c r="K25" s="21"/>
    </row>
    <row r="26" spans="2:12" ht="50">
      <c r="B26" s="857" t="s">
        <v>85</v>
      </c>
      <c r="C26" s="82" t="s">
        <v>86</v>
      </c>
      <c r="D26" s="190" t="s">
        <v>87</v>
      </c>
      <c r="F26" s="191" t="s">
        <v>88</v>
      </c>
      <c r="G26" s="81"/>
      <c r="H26" s="180"/>
      <c r="I26" s="192" t="s">
        <v>89</v>
      </c>
      <c r="J26" s="21"/>
      <c r="K26" s="21"/>
    </row>
    <row r="27" spans="2:12" ht="50">
      <c r="B27" s="858"/>
      <c r="C27" s="82" t="s">
        <v>90</v>
      </c>
      <c r="D27" s="190" t="s">
        <v>4837</v>
      </c>
      <c r="F27" s="191" t="s">
        <v>4838</v>
      </c>
      <c r="G27" s="81"/>
      <c r="H27" s="180"/>
      <c r="I27" s="180"/>
      <c r="J27" s="21"/>
      <c r="K27" s="21"/>
    </row>
    <row r="28" spans="2:12" ht="37.5">
      <c r="B28" s="858"/>
      <c r="C28" s="83" t="s">
        <v>93</v>
      </c>
      <c r="D28" s="81"/>
      <c r="F28" s="81"/>
      <c r="G28" s="193" t="s">
        <v>94</v>
      </c>
      <c r="H28" s="180"/>
      <c r="I28" s="180"/>
      <c r="J28" s="21"/>
      <c r="K28" s="21"/>
    </row>
    <row r="29" spans="2:12" ht="62.5">
      <c r="B29" s="858"/>
      <c r="C29" s="82" t="s">
        <v>95</v>
      </c>
      <c r="D29" s="190" t="s">
        <v>96</v>
      </c>
      <c r="F29" s="191" t="s">
        <v>4839</v>
      </c>
      <c r="G29" s="81"/>
      <c r="H29" s="180"/>
      <c r="I29" s="180"/>
      <c r="J29" s="21"/>
      <c r="K29" s="21"/>
    </row>
    <row r="30" spans="2:12" ht="37.5">
      <c r="B30" s="858"/>
      <c r="C30" s="82" t="s">
        <v>98</v>
      </c>
      <c r="D30" s="81"/>
      <c r="F30" s="191" t="s">
        <v>99</v>
      </c>
      <c r="G30" s="81"/>
      <c r="H30" s="180"/>
      <c r="I30" s="180"/>
      <c r="J30" s="21"/>
      <c r="K30" s="21"/>
    </row>
    <row r="31" spans="2:12" ht="37.5">
      <c r="B31" s="858"/>
      <c r="C31" s="82" t="s">
        <v>100</v>
      </c>
      <c r="D31" s="81"/>
      <c r="F31" s="191" t="s">
        <v>101</v>
      </c>
      <c r="G31" s="81"/>
      <c r="H31" s="180"/>
      <c r="I31" s="180"/>
      <c r="J31" s="21"/>
      <c r="K31" s="21"/>
    </row>
    <row r="32" spans="2:12" ht="25">
      <c r="B32" s="956"/>
      <c r="C32" s="82" t="s">
        <v>102</v>
      </c>
      <c r="D32" s="81"/>
      <c r="F32" s="191" t="s">
        <v>103</v>
      </c>
      <c r="G32" s="81"/>
      <c r="H32" s="180"/>
      <c r="I32" s="180"/>
      <c r="J32" s="21"/>
      <c r="K32" s="21"/>
    </row>
    <row r="33" spans="2:11" ht="31.5" thickBot="1">
      <c r="B33" s="957"/>
      <c r="C33" s="83" t="s">
        <v>104</v>
      </c>
      <c r="D33" s="81"/>
      <c r="F33" s="191" t="s">
        <v>4840</v>
      </c>
      <c r="G33" s="81"/>
      <c r="H33" s="180"/>
      <c r="I33" s="180"/>
      <c r="J33" s="21"/>
      <c r="K33" s="21"/>
    </row>
    <row r="37" spans="2:11" ht="15.5">
      <c r="C37" s="73"/>
      <c r="D37" s="167" t="s">
        <v>52</v>
      </c>
      <c r="F37" s="168" t="s">
        <v>53</v>
      </c>
      <c r="G37" s="176" t="s">
        <v>54</v>
      </c>
      <c r="H37" s="466"/>
      <c r="I37" s="177" t="s">
        <v>55</v>
      </c>
      <c r="J37" s="169" t="s">
        <v>56</v>
      </c>
    </row>
    <row r="38" spans="2:11" ht="62.5">
      <c r="C38" s="84" t="s">
        <v>106</v>
      </c>
      <c r="D38" s="547" t="s">
        <v>107</v>
      </c>
      <c r="F38" s="181" t="s">
        <v>108</v>
      </c>
      <c r="G38" s="181" t="s">
        <v>4841</v>
      </c>
      <c r="H38" s="467"/>
      <c r="I38" s="181" t="s">
        <v>110</v>
      </c>
      <c r="J38" s="547" t="s">
        <v>111</v>
      </c>
    </row>
  </sheetData>
  <mergeCells count="4">
    <mergeCell ref="C3:G3"/>
    <mergeCell ref="B7:B13"/>
    <mergeCell ref="D5:J5"/>
    <mergeCell ref="B26:B33"/>
  </mergeCells>
  <pageMargins left="0.7" right="0.7" top="0.75" bottom="0.75" header="0.3" footer="0.3"/>
  <pageSetup paperSize="9" orientation="portrait"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96a4c180-e4cd-4689-91e3-c96eb7fbcd78">
      <UserInfo>
        <DisplayName/>
        <AccountId xsi:nil="true"/>
        <AccountType/>
      </UserInfo>
    </SharedWithUsers>
    <PublishingExpirationDate xmlns="http://schemas.microsoft.com/sharepoint/v3" xsi:nil="true"/>
    <PublishingStartDate xmlns="http://schemas.microsoft.com/sharepoint/v3" xsi:nil="true"/>
  </documentManagement>
</p:properties>
</file>

<file path=customXml/item2.xml><?xml version="1.0" encoding="utf-8"?>
<LongProperties xmlns="http://schemas.microsoft.com/office/2006/metadata/long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2AE9599ABCAEA34385B151ABA56C2711" ma:contentTypeVersion="22" ma:contentTypeDescription="Create a new document." ma:contentTypeScope="" ma:versionID="d76dee7107d832ffc91851bafb49d7d2">
  <xsd:schema xmlns:xsd="http://www.w3.org/2001/XMLSchema" xmlns:xs="http://www.w3.org/2001/XMLSchema" xmlns:p="http://schemas.microsoft.com/office/2006/metadata/properties" xmlns:ns1="http://schemas.microsoft.com/sharepoint/v3" xmlns:ns2="35ff50bf-4908-463f-ba38-f4fdbb59f450" xmlns:ns3="96a4c180-e4cd-4689-91e3-c96eb7fbcd78" targetNamespace="http://schemas.microsoft.com/office/2006/metadata/properties" ma:root="true" ma:fieldsID="fa79a616ef1028f2def50272c52a3bc0" ns1:_="" ns2:_="" ns3:_="">
    <xsd:import namespace="http://schemas.microsoft.com/sharepoint/v3"/>
    <xsd:import namespace="35ff50bf-4908-463f-ba38-f4fdbb59f450"/>
    <xsd:import namespace="96a4c180-e4cd-4689-91e3-c96eb7fbcd78"/>
    <xsd:element name="properties">
      <xsd:complexType>
        <xsd:sequence>
          <xsd:element name="documentManagement">
            <xsd:complexType>
              <xsd:all>
                <xsd:element ref="ns1:PublishingStartDate" minOccurs="0"/>
                <xsd:element ref="ns1:PublishingExpirationDate" minOccurs="0"/>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hidden="true" ma:internalName="PublishingStartDate" ma:readOnly="fals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ma:readOnly="fals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35ff50bf-4908-463f-ba38-f4fdbb59f450"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Length (seconds)" ma:internalName="MediaLengthInSeconds" ma:readOnly="true">
      <xsd:simpleType>
        <xsd:restriction base="dms:Unknown"/>
      </xsd:simpleType>
    </xsd:element>
    <xsd:element name="MediaServiceAutoTags" ma:index="18" nillable="true" ma:displayName="Tags" ma:internalName="MediaServiceAutoTag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4c180-e4cd-4689-91e3-c96eb7fbcd7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65CF04-BD74-4CD9-92B8-CA2D84BCD0CF}">
  <ds:schemaRefs>
    <ds:schemaRef ds:uri="http://schemas.microsoft.com/office/2006/metadata/properties"/>
    <ds:schemaRef ds:uri="http://schemas.microsoft.com/office/infopath/2007/PartnerControls"/>
    <ds:schemaRef ds:uri="96a4c180-e4cd-4689-91e3-c96eb7fbcd78"/>
    <ds:schemaRef ds:uri="http://schemas.microsoft.com/sharepoint/v3"/>
  </ds:schemaRefs>
</ds:datastoreItem>
</file>

<file path=customXml/itemProps2.xml><?xml version="1.0" encoding="utf-8"?>
<ds:datastoreItem xmlns:ds="http://schemas.openxmlformats.org/officeDocument/2006/customXml" ds:itemID="{1FF7F361-5BF0-4418-91C0-CC46A57D5BF8}">
  <ds:schemaRefs>
    <ds:schemaRef ds:uri="http://schemas.microsoft.com/office/2006/metadata/longProperties"/>
  </ds:schemaRefs>
</ds:datastoreItem>
</file>

<file path=customXml/itemProps3.xml><?xml version="1.0" encoding="utf-8"?>
<ds:datastoreItem xmlns:ds="http://schemas.openxmlformats.org/officeDocument/2006/customXml" ds:itemID="{E15043B4-68D8-40D7-8F9D-69587FA505F6}">
  <ds:schemaRefs>
    <ds:schemaRef ds:uri="http://schemas.microsoft.com/sharepoint/v3/contenttype/forms"/>
  </ds:schemaRefs>
</ds:datastoreItem>
</file>

<file path=customXml/itemProps4.xml><?xml version="1.0" encoding="utf-8"?>
<ds:datastoreItem xmlns:ds="http://schemas.openxmlformats.org/officeDocument/2006/customXml" ds:itemID="{5791BC1D-6F04-455F-A9AF-9CC87812BF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5ff50bf-4908-463f-ba38-f4fdbb59f450"/>
    <ds:schemaRef ds:uri="96a4c180-e4cd-4689-91e3-c96eb7fbcd7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39</vt:i4>
      </vt:variant>
    </vt:vector>
  </HeadingPairs>
  <TitlesOfParts>
    <vt:vector size="75" baseType="lpstr">
      <vt:lpstr>Frontpage </vt:lpstr>
      <vt:lpstr>Table of Contents</vt:lpstr>
      <vt:lpstr>VLANs - Production</vt:lpstr>
      <vt:lpstr>Revision History</vt:lpstr>
      <vt:lpstr>About this Document</vt:lpstr>
      <vt:lpstr>Customer Details</vt:lpstr>
      <vt:lpstr>Media &amp; Documents</vt:lpstr>
      <vt:lpstr>DNS and NTP Master View</vt:lpstr>
      <vt:lpstr>Passwords - Production</vt:lpstr>
      <vt:lpstr>VLANs - Test Bed</vt:lpstr>
      <vt:lpstr>Firewall - Secondary</vt:lpstr>
      <vt:lpstr>Firewall - Production</vt:lpstr>
      <vt:lpstr>Firewall - Test Bed</vt:lpstr>
      <vt:lpstr>Passwords - Test Bed</vt:lpstr>
      <vt:lpstr>IPs - Production</vt:lpstr>
      <vt:lpstr>IPs - Test Bed</vt:lpstr>
      <vt:lpstr>IPs - Secondary</vt:lpstr>
      <vt:lpstr>Virtual IPs - Production</vt:lpstr>
      <vt:lpstr>Passwords - Secondary</vt:lpstr>
      <vt:lpstr>P2P - Production</vt:lpstr>
      <vt:lpstr>P2P - Secondary</vt:lpstr>
      <vt:lpstr>P2P - Test Bed</vt:lpstr>
      <vt:lpstr>SCI to IMS Probes</vt:lpstr>
      <vt:lpstr>Extr. SW - Production</vt:lpstr>
      <vt:lpstr>Extr. SW - Test Bed</vt:lpstr>
      <vt:lpstr>Extr. SW QSFP - Production</vt:lpstr>
      <vt:lpstr>Ext. Connections - Production</vt:lpstr>
      <vt:lpstr>Ext. Connections -Secondary</vt:lpstr>
      <vt:lpstr>Ext. Connections - Test Bed</vt:lpstr>
      <vt:lpstr>Adapter-eNodeB-Map</vt:lpstr>
      <vt:lpstr>Routing - Production</vt:lpstr>
      <vt:lpstr>Routing - Secondary</vt:lpstr>
      <vt:lpstr>Extr. Switches Config</vt:lpstr>
      <vt:lpstr>HW Specs</vt:lpstr>
      <vt:lpstr>Probe Sites NW Diagram</vt:lpstr>
      <vt:lpstr>VLANs - Secondary</vt:lpstr>
      <vt:lpstr>_NTP1</vt:lpstr>
      <vt:lpstr>_NTP3</vt:lpstr>
      <vt:lpstr>Client_DNS1</vt:lpstr>
      <vt:lpstr>Client_DNS2</vt:lpstr>
      <vt:lpstr>Client_NTP1</vt:lpstr>
      <vt:lpstr>Client_NTP2</vt:lpstr>
      <vt:lpstr>Client_NTP3</vt:lpstr>
      <vt:lpstr>DNS_NTP_Site</vt:lpstr>
      <vt:lpstr>Master_Full_Alias</vt:lpstr>
      <vt:lpstr>Master_Full_APP_IP</vt:lpstr>
      <vt:lpstr>Master_Full_Deployment</vt:lpstr>
      <vt:lpstr>Master_Full_ILO_IP</vt:lpstr>
      <vt:lpstr>Master_Full_ILO_VLAN_Number</vt:lpstr>
      <vt:lpstr>Master_Full_ILO_VLAN_Suffix</vt:lpstr>
      <vt:lpstr>Master_Full_OM_IP</vt:lpstr>
      <vt:lpstr>Master_Full_Product_IP</vt:lpstr>
      <vt:lpstr>Master_Full_Server_Index</vt:lpstr>
      <vt:lpstr>Master_Full_Server_Type</vt:lpstr>
      <vt:lpstr>Master_Full_Short_Hostname</vt:lpstr>
      <vt:lpstr>Master_Full_Site_Name</vt:lpstr>
      <vt:lpstr>'IPs - Test Bed'!Master_M_Server_Type</vt:lpstr>
      <vt:lpstr>Master_M_Server_Type</vt:lpstr>
      <vt:lpstr>'IPs - Test Bed'!Master_Min_Deployment</vt:lpstr>
      <vt:lpstr>Master_Min_Deployment</vt:lpstr>
      <vt:lpstr>'IPs - Test Bed'!Master_Min_Server_Type</vt:lpstr>
      <vt:lpstr>Master_Min_Server_Type</vt:lpstr>
      <vt:lpstr>'IPs - Test Bed'!Master_Min_Short_Hostname</vt:lpstr>
      <vt:lpstr>Master_Min_Short_Hostname</vt:lpstr>
      <vt:lpstr>'IPs - Test Bed'!Master_Min_Site_Code</vt:lpstr>
      <vt:lpstr>Master_Min_Site_Code</vt:lpstr>
      <vt:lpstr>'IPs - Test Bed'!Master_Min_Site_Name</vt:lpstr>
      <vt:lpstr>Master_Min_Site_Name</vt:lpstr>
      <vt:lpstr>'P2P - Test Bed'!P2P_Full_Short_Hostname</vt:lpstr>
      <vt:lpstr>P2P_Full_Short_Hostname</vt:lpstr>
      <vt:lpstr>P2Po_Min_Short_Hostname</vt:lpstr>
      <vt:lpstr>P2Po_Min_VLAN_Suffix</vt:lpstr>
      <vt:lpstr>'Passwords - Test Bed'!Password_Full_Short_Hostname</vt:lpstr>
      <vt:lpstr>Password_Full_Short_Hostname</vt:lpstr>
      <vt:lpstr>Password_Min_Short_Hostname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Site Engineering for EEA</dc:title>
  <dc:subject>Site Engineering Data for OSS-RC, ENIQ Stats and Events on x86</dc:subject>
  <dc:creator>ESZCPTE</dc:creator>
  <cp:keywords/>
  <dc:description>1/1020-AVA 901 36/1-3 Uen_x000d_Rev C</dc:description>
  <cp:lastModifiedBy>Bhavana</cp:lastModifiedBy>
  <cp:revision>1</cp:revision>
  <dcterms:created xsi:type="dcterms:W3CDTF">2004-06-29T08:37:32Z</dcterms:created>
  <dcterms:modified xsi:type="dcterms:W3CDTF">2023-02-02T06:23:44Z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x">
    <vt:lpwstr>1</vt:lpwstr>
  </property>
  <property fmtid="{D5CDD505-2E9C-101B-9397-08002B2CF9AE}" pid="3" name="SecurityClass">
    <vt:lpwstr>Ericsson Confidential</vt:lpwstr>
  </property>
  <property fmtid="{D5CDD505-2E9C-101B-9397-08002B2CF9AE}" pid="4" name="Prepared">
    <vt:lpwstr>ESZCPTE</vt:lpwstr>
  </property>
  <property fmtid="{D5CDD505-2E9C-101B-9397-08002B2CF9AE}" pid="5" name="Checked">
    <vt:lpwstr/>
  </property>
  <property fmtid="{D5CDD505-2E9C-101B-9397-08002B2CF9AE}" pid="6" name="Date">
    <vt:lpwstr>2017-11-29</vt:lpwstr>
  </property>
  <property fmtid="{D5CDD505-2E9C-101B-9397-08002B2CF9AE}" pid="7" name="Revision">
    <vt:lpwstr>C</vt:lpwstr>
  </property>
  <property fmtid="{D5CDD505-2E9C-101B-9397-08002B2CF9AE}" pid="8" name="Title">
    <vt:lpwstr>Site Engineering for EEA</vt:lpwstr>
  </property>
  <property fmtid="{D5CDD505-2E9C-101B-9397-08002B2CF9AE}" pid="9" name="DocName">
    <vt:lpwstr>ENGINEERING DATA</vt:lpwstr>
  </property>
  <property fmtid="{D5CDD505-2E9C-101B-9397-08002B2CF9AE}" pid="10" name="DocNo">
    <vt:lpwstr>1/1020-AVA 901 36/1-3 Uen</vt:lpwstr>
  </property>
  <property fmtid="{D5CDD505-2E9C-101B-9397-08002B2CF9AE}" pid="11" name="ApprovedBy">
    <vt:lpwstr>BDGSBGAL (ETHGRL)</vt:lpwstr>
  </property>
  <property fmtid="{D5CDD505-2E9C-101B-9397-08002B2CF9AE}" pid="12" name="Reference">
    <vt:lpwstr/>
  </property>
  <property fmtid="{D5CDD505-2E9C-101B-9397-08002B2CF9AE}" pid="13" name="Keyword">
    <vt:lpwstr/>
  </property>
  <property fmtid="{D5CDD505-2E9C-101B-9397-08002B2CF9AE}" pid="14" name="TemplateName">
    <vt:lpwstr>CXC 172 4099/1</vt:lpwstr>
  </property>
  <property fmtid="{D5CDD505-2E9C-101B-9397-08002B2CF9AE}" pid="15" name="TemplateVersion">
    <vt:lpwstr>R3C</vt:lpwstr>
  </property>
  <property fmtid="{D5CDD505-2E9C-101B-9397-08002B2CF9AE}" pid="16" name="DocumentType">
    <vt:lpwstr>EricssonGeneral2</vt:lpwstr>
  </property>
  <property fmtid="{D5CDD505-2E9C-101B-9397-08002B2CF9AE}" pid="17" name="SheetName">
    <vt:lpwstr>-1</vt:lpwstr>
  </property>
  <property fmtid="{D5CDD505-2E9C-101B-9397-08002B2CF9AE}" pid="18" name="Conf">
    <vt:lpwstr>Ericsson Confidential</vt:lpwstr>
  </property>
  <property fmtid="{D5CDD505-2E9C-101B-9397-08002B2CF9AE}" pid="19" name="chkSec">
    <vt:lpwstr>-1</vt:lpwstr>
  </property>
  <property fmtid="{D5CDD505-2E9C-101B-9397-08002B2CF9AE}" pid="20" name="AdmInfo">
    <vt:lpwstr/>
  </property>
  <property fmtid="{D5CDD505-2E9C-101B-9397-08002B2CF9AE}" pid="21" name="Information">
    <vt:lpwstr/>
  </property>
  <property fmtid="{D5CDD505-2E9C-101B-9397-08002B2CF9AE}" pid="22" name="EriCOLLCategoryTaxHTField0">
    <vt:lpwstr>Development|053fcc88-ab49-4f69-87df-fc64cb0bf305</vt:lpwstr>
  </property>
  <property fmtid="{D5CDD505-2E9C-101B-9397-08002B2CF9AE}" pid="23" name="EriCOLLOrganizationUnitTaxHTField0">
    <vt:lpwstr>BUSS Development Unit (Old)|873938a4-acf0-4877-a72c-430f62a7bb09</vt:lpwstr>
  </property>
  <property fmtid="{D5CDD505-2E9C-101B-9397-08002B2CF9AE}" pid="24" name="EriCOLLCompetenceTaxHTField0">
    <vt:lpwstr>NM＆SA, Network Management and Service Assurance|3bf6b04f-b6ce-476f-9e87-f4ff18184422</vt:lpwstr>
  </property>
  <property fmtid="{D5CDD505-2E9C-101B-9397-08002B2CF9AE}" pid="25" name="TaxCatchAll">
    <vt:lpwstr>20;#Development|053fcc88-ab49-4f69-87df-fc64cb0bf305;#22;#NM＆SA, Network Management and Service Assurance|3bf6b04f-b6ce-476f-9e87-f4ff18184422;#21;#BUSS Development Unit (Old)|873938a4-acf0-4877-a72c-430f62a7bb09</vt:lpwstr>
  </property>
  <property fmtid="{D5CDD505-2E9C-101B-9397-08002B2CF9AE}" pid="26" name="_dlc_DocId">
    <vt:lpwstr>NPKCSC5RYKJW-88802718-4398</vt:lpwstr>
  </property>
  <property fmtid="{D5CDD505-2E9C-101B-9397-08002B2CF9AE}" pid="27" name="_dlc_DocIdItemGuid">
    <vt:lpwstr>e99e4c56-17bd-442a-9e0e-42d7348492bd</vt:lpwstr>
  </property>
  <property fmtid="{D5CDD505-2E9C-101B-9397-08002B2CF9AE}" pid="28" name="_dlc_DocIdUrl">
    <vt:lpwstr>https://ericsson.sharepoint.com/sites/ee_customer_network_experience_rfp/_layouts/15/DocIdRedir.aspx?ID=NPKCSC5RYKJW-88802718-4398, NPKCSC5RYKJW-88802718-4398</vt:lpwstr>
  </property>
  <property fmtid="{D5CDD505-2E9C-101B-9397-08002B2CF9AE}" pid="29" name="EriCOLLOrganizationUnit">
    <vt:lpwstr>21;#BUSS Development Unit (Old)|873938a4-acf0-4877-a72c-430f62a7bb09</vt:lpwstr>
  </property>
  <property fmtid="{D5CDD505-2E9C-101B-9397-08002B2CF9AE}" pid="30" name="EriCOLLCompetence">
    <vt:lpwstr>22;#NM＆SA, Network Management and Service Assurance|3bf6b04f-b6ce-476f-9e87-f4ff18184422</vt:lpwstr>
  </property>
  <property fmtid="{D5CDD505-2E9C-101B-9397-08002B2CF9AE}" pid="31" name="EriCOLLCategory">
    <vt:lpwstr>20;#Development|053fcc88-ab49-4f69-87df-fc64cb0bf305</vt:lpwstr>
  </property>
  <property fmtid="{D5CDD505-2E9C-101B-9397-08002B2CF9AE}" pid="32" name="TaxKeywordTaxHTField">
    <vt:lpwstr/>
  </property>
  <property fmtid="{D5CDD505-2E9C-101B-9397-08002B2CF9AE}" pid="33" name="TaxKeyword">
    <vt:lpwstr/>
  </property>
  <property fmtid="{D5CDD505-2E9C-101B-9397-08002B2CF9AE}" pid="34" name="EricssonCompetence">
    <vt:lpwstr/>
  </property>
  <property fmtid="{D5CDD505-2E9C-101B-9397-08002B2CF9AE}" pid="35" name="EricssonProjects">
    <vt:lpwstr/>
  </property>
  <property fmtid="{D5CDD505-2E9C-101B-9397-08002B2CF9AE}" pid="36" name="EmailTo">
    <vt:lpwstr/>
  </property>
  <property fmtid="{D5CDD505-2E9C-101B-9397-08002B2CF9AE}" pid="37" name="EricssonProcess">
    <vt:lpwstr/>
  </property>
  <property fmtid="{D5CDD505-2E9C-101B-9397-08002B2CF9AE}" pid="38" name="EmailSender">
    <vt:lpwstr/>
  </property>
  <property fmtid="{D5CDD505-2E9C-101B-9397-08002B2CF9AE}" pid="39" name="EmailFrom">
    <vt:lpwstr/>
  </property>
  <property fmtid="{D5CDD505-2E9C-101B-9397-08002B2CF9AE}" pid="40" name="EricssonKeywords">
    <vt:lpwstr/>
  </property>
  <property fmtid="{D5CDD505-2E9C-101B-9397-08002B2CF9AE}" pid="41" name="EricssonCategory">
    <vt:lpwstr/>
  </property>
  <property fmtid="{D5CDD505-2E9C-101B-9397-08002B2CF9AE}" pid="42" name="EmailSubject">
    <vt:lpwstr/>
  </property>
  <property fmtid="{D5CDD505-2E9C-101B-9397-08002B2CF9AE}" pid="43" name="PublishingExpirationDate">
    <vt:lpwstr/>
  </property>
  <property fmtid="{D5CDD505-2E9C-101B-9397-08002B2CF9AE}" pid="44" name="PublishingStartDate">
    <vt:lpwstr/>
  </property>
  <property fmtid="{D5CDD505-2E9C-101B-9397-08002B2CF9AE}" pid="45" name="EricssonOrganizationUnit">
    <vt:lpwstr/>
  </property>
  <property fmtid="{D5CDD505-2E9C-101B-9397-08002B2CF9AE}" pid="46" name="EricssonProducts">
    <vt:lpwstr/>
  </property>
  <property fmtid="{D5CDD505-2E9C-101B-9397-08002B2CF9AE}" pid="47" name="EmailCc">
    <vt:lpwstr/>
  </property>
  <property fmtid="{D5CDD505-2E9C-101B-9397-08002B2CF9AE}" pid="48" name="EriCOLLProjects">
    <vt:lpwstr/>
  </property>
  <property fmtid="{D5CDD505-2E9C-101B-9397-08002B2CF9AE}" pid="49" name="EriCOLLProjectsTaxHTField0">
    <vt:lpwstr/>
  </property>
  <property fmtid="{D5CDD505-2E9C-101B-9397-08002B2CF9AE}" pid="50" name="Prepared.">
    <vt:lpwstr/>
  </property>
  <property fmtid="{D5CDD505-2E9C-101B-9397-08002B2CF9AE}" pid="51" name="AbstractOrSummary.">
    <vt:lpwstr/>
  </property>
  <property fmtid="{D5CDD505-2E9C-101B-9397-08002B2CF9AE}" pid="52" name="EriCOLLProcess">
    <vt:lpwstr/>
  </property>
  <property fmtid="{D5CDD505-2E9C-101B-9397-08002B2CF9AE}" pid="53" name="EriCOLLDate.">
    <vt:lpwstr/>
  </property>
  <property fmtid="{D5CDD505-2E9C-101B-9397-08002B2CF9AE}" pid="54" name="EriCOLLProducts">
    <vt:lpwstr/>
  </property>
  <property fmtid="{D5CDD505-2E9C-101B-9397-08002B2CF9AE}" pid="55" name="Comment">
    <vt:lpwstr/>
  </property>
  <property fmtid="{D5CDD505-2E9C-101B-9397-08002B2CF9AE}" pid="56" name="EriCOLLCustomer">
    <vt:lpwstr/>
  </property>
  <property fmtid="{D5CDD505-2E9C-101B-9397-08002B2CF9AE}" pid="57" name="EriCOLLCountryTaxHTField0">
    <vt:lpwstr/>
  </property>
  <property fmtid="{D5CDD505-2E9C-101B-9397-08002B2CF9AE}" pid="58" name="EriCOLLCountry">
    <vt:lpwstr/>
  </property>
  <property fmtid="{D5CDD505-2E9C-101B-9397-08002B2CF9AE}" pid="59" name="EriCOLLProcessTaxHTField0">
    <vt:lpwstr/>
  </property>
  <property fmtid="{D5CDD505-2E9C-101B-9397-08002B2CF9AE}" pid="60" name="EriCOLLProductsTaxHTField0">
    <vt:lpwstr/>
  </property>
  <property fmtid="{D5CDD505-2E9C-101B-9397-08002B2CF9AE}" pid="61" name="Status">
    <vt:lpwstr>Ready for submission</vt:lpwstr>
  </property>
  <property fmtid="{D5CDD505-2E9C-101B-9397-08002B2CF9AE}" pid="62" name="EriCOLLCustomerTaxHTField0">
    <vt:lpwstr/>
  </property>
  <property fmtid="{D5CDD505-2E9C-101B-9397-08002B2CF9AE}" pid="63" name="_dlc_DocIdPersistId">
    <vt:lpwstr/>
  </property>
  <property fmtid="{D5CDD505-2E9C-101B-9397-08002B2CF9AE}" pid="64" name="TaxCatchAllLabel">
    <vt:lpwstr/>
  </property>
  <property fmtid="{D5CDD505-2E9C-101B-9397-08002B2CF9AE}" pid="65" name="ContentTypeId">
    <vt:lpwstr>0x0101002AE9599ABCAEA34385B151ABA56C2711</vt:lpwstr>
  </property>
</Properties>
</file>